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626"/>
  <workbookPr codeName="ThisWorkbook" autoCompressPictures="0"/>
  <mc:AlternateContent xmlns:mc="http://schemas.openxmlformats.org/markup-compatibility/2006">
    <mc:Choice Requires="x15">
      <x15ac:absPath xmlns:x15ac="http://schemas.microsoft.com/office/spreadsheetml/2010/11/ac" url="R:\PROYECTOS\Bloques\Obras por Impuestos\12. Escuelas Tamara Casanare\TDRs\editables\"/>
    </mc:Choice>
  </mc:AlternateContent>
  <xr:revisionPtr revIDLastSave="0" documentId="13_ncr:1_{19ADC3E4-A0CC-4D01-9CFC-310945C7E7E6}" xr6:coauthVersionLast="47" xr6:coauthVersionMax="47" xr10:uidLastSave="{00000000-0000-0000-0000-000000000000}"/>
  <bookViews>
    <workbookView xWindow="-110" yWindow="-110" windowWidth="19420" windowHeight="10420" tabRatio="859" firstSheet="1" activeTab="1" xr2:uid="{00000000-000D-0000-FFFF-FFFF00000000}"/>
  </bookViews>
  <sheets>
    <sheet name="Resumen" sheetId="36" r:id="rId1"/>
    <sheet name="Presupuesto" sheetId="19" r:id="rId2"/>
    <sheet name="6.1 PRESU x ESCUELA" sheetId="37" state="hidden" r:id="rId3"/>
    <sheet name="Prestaciones y AIU" sheetId="4" r:id="rId4"/>
    <sheet name="U-P1" sheetId="18" r:id="rId5"/>
    <sheet name="MO-P1" sheetId="2" r:id="rId6"/>
    <sheet name="EQ-P1" sheetId="11" r:id="rId7"/>
    <sheet name="Database" sheetId="10" r:id="rId8"/>
    <sheet name="Opcional" sheetId="35" r:id="rId9"/>
  </sheets>
  <externalReferences>
    <externalReference r:id="rId10"/>
    <externalReference r:id="rId11"/>
    <externalReference r:id="rId12"/>
    <externalReference r:id="rId13"/>
    <externalReference r:id="rId14"/>
  </externalReferences>
  <definedNames>
    <definedName name="_xlnm._FilterDatabase" localSheetId="1" hidden="1">Presupuesto!$A$4:$G$216</definedName>
    <definedName name="A">'Prestaciones y AIU'!$M$115</definedName>
    <definedName name="AIU">'Prestaciones y AIU'!$M$119</definedName>
    <definedName name="_xlnm.Print_Area" localSheetId="2">'6.1 PRESU x ESCUELA'!$A$3:$BM$66</definedName>
    <definedName name="_xlnm.Print_Area" localSheetId="5">'MO-P1'!$A$1:$R$33</definedName>
    <definedName name="_xlnm.Print_Area" localSheetId="3">'Prestaciones y AIU'!$A$1:$P$83</definedName>
    <definedName name="_xlnm.Print_Area" localSheetId="1">Presupuesto!$A$1:$G$218</definedName>
    <definedName name="_xlnm.Print_Area" localSheetId="0">Resumen!$A$1:$G$34</definedName>
    <definedName name="_xlnm.Print_Area" localSheetId="4">'U-P1'!$A$1:$I$14026</definedName>
    <definedName name="EQUIPOS">Database!$A$61:$D$108</definedName>
    <definedName name="I">'Prestaciones y AIU'!$M$116</definedName>
    <definedName name="Israel" localSheetId="2">#REF!,#REF!,#REF!,#REF!,#REF!,#REF!,#REF!,#REF!,#REF!</definedName>
    <definedName name="Israel">#REF!,#REF!,#REF!,#REF!,#REF!,#REF!,#REF!,#REF!,#REF!</definedName>
    <definedName name="MANOOBRA">Database!$A$6:$D$59</definedName>
    <definedName name="MATERIALES">Database!$A$110:$D$909</definedName>
    <definedName name="Objeto_LIC">'Prestaciones y AIU'!$A$2</definedName>
    <definedName name="Prestaciones_1">'Prestaciones y AIU'!$H$29</definedName>
    <definedName name="Prestaciones_2">'Prestaciones y AIU'!$G$29</definedName>
    <definedName name="Proponente">'Prestaciones y AIU'!$C$4</definedName>
    <definedName name="RICARDO" localSheetId="2">#REF!,#REF!,#REF!,#REF!,#REF!,#REF!,#REF!,#REF!,#REF!</definedName>
    <definedName name="RICARDO">#REF!,#REF!,#REF!,#REF!,#REF!,#REF!,#REF!,#REF!,#REF!</definedName>
    <definedName name="TARIFAS" localSheetId="2">[1]TARIFAS!$A$1:$F$52</definedName>
    <definedName name="TARIFAS">[2]TARIFAS!$A$1:$F$52</definedName>
    <definedName name="_xlnm.Print_Titles" localSheetId="1">Presupuesto!$1:$3</definedName>
    <definedName name="_xlnm.Print_Titles" localSheetId="0">Resumen!$3:$13</definedName>
    <definedName name="_xlnm.Print_Titles" localSheetId="4">'U-P1'!$1:$5</definedName>
    <definedName name="U">'Prestaciones y AIU'!$M$117</definedName>
  </definedNames>
  <calcPr calcId="191029" fullPrecision="0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E3395" i="18" l="1"/>
  <c r="E3396" i="18"/>
  <c r="E2601" i="18"/>
  <c r="E2602" i="18"/>
  <c r="E2603" i="18"/>
  <c r="E2604" i="18"/>
  <c r="A2601" i="18"/>
  <c r="A2602" i="18"/>
  <c r="A2603" i="18"/>
  <c r="E553" i="18"/>
  <c r="E554" i="18"/>
  <c r="B8" i="18"/>
  <c r="P12" i="4"/>
  <c r="P13" i="4"/>
  <c r="P10" i="4"/>
  <c r="P11" i="4"/>
  <c r="A178" i="18"/>
  <c r="F6" i="19"/>
  <c r="P36" i="4"/>
  <c r="P35" i="4"/>
  <c r="P34" i="4"/>
  <c r="P33" i="4"/>
  <c r="P14" i="4"/>
  <c r="K9" i="4"/>
  <c r="P9" i="4" s="1"/>
  <c r="F3494" i="18" l="1"/>
  <c r="F3493" i="18"/>
  <c r="F3421" i="18"/>
  <c r="F3420" i="18"/>
  <c r="F3348" i="18"/>
  <c r="F3347" i="18"/>
  <c r="F3275" i="18"/>
  <c r="F3274" i="18"/>
  <c r="F3202" i="18"/>
  <c r="F3201" i="18"/>
  <c r="F3129" i="18"/>
  <c r="F3128" i="18"/>
  <c r="F3058" i="18"/>
  <c r="F3057" i="18"/>
  <c r="F2983" i="18"/>
  <c r="F2982" i="18"/>
  <c r="F2910" i="18"/>
  <c r="F2909" i="18"/>
  <c r="F2765" i="18"/>
  <c r="F2764" i="18"/>
  <c r="F2692" i="18"/>
  <c r="F2691" i="18"/>
  <c r="F2619" i="18"/>
  <c r="F2618" i="18"/>
  <c r="F2546" i="18"/>
  <c r="F2545" i="18"/>
  <c r="F2473" i="18"/>
  <c r="F2472" i="18"/>
  <c r="F2400" i="18"/>
  <c r="F2399" i="18"/>
  <c r="F2327" i="18"/>
  <c r="F2326" i="18"/>
  <c r="F2182" i="18"/>
  <c r="F2181" i="18"/>
  <c r="F2109" i="18"/>
  <c r="F2108" i="18"/>
  <c r="F2036" i="18"/>
  <c r="F2035" i="18"/>
  <c r="F1963" i="18"/>
  <c r="F1962" i="18"/>
  <c r="F1820" i="18"/>
  <c r="F1819" i="18"/>
  <c r="F1745" i="18"/>
  <c r="F1744" i="18"/>
  <c r="F1672" i="18"/>
  <c r="F1671" i="18"/>
  <c r="F1599" i="18"/>
  <c r="F1598" i="18"/>
  <c r="F1526" i="18"/>
  <c r="F1525" i="18"/>
  <c r="F1453" i="18"/>
  <c r="F1452" i="18"/>
  <c r="F1380" i="18"/>
  <c r="F1379" i="18"/>
  <c r="F1235" i="18"/>
  <c r="F1234" i="18"/>
  <c r="F1162" i="18"/>
  <c r="F1161" i="18"/>
  <c r="F1089" i="18"/>
  <c r="F1088" i="18"/>
  <c r="F1016" i="18"/>
  <c r="F1015" i="18"/>
  <c r="F943" i="18"/>
  <c r="F942" i="18"/>
  <c r="F870" i="18"/>
  <c r="F869" i="18"/>
  <c r="F724" i="18"/>
  <c r="F725" i="18"/>
  <c r="F651" i="18"/>
  <c r="F652" i="18"/>
  <c r="F578" i="18"/>
  <c r="F579" i="18"/>
  <c r="F505" i="18"/>
  <c r="F506" i="18"/>
  <c r="F432" i="18"/>
  <c r="F433" i="18"/>
  <c r="F361" i="18"/>
  <c r="F362" i="18"/>
  <c r="F286" i="18"/>
  <c r="F287" i="18"/>
  <c r="E287" i="18"/>
  <c r="F213" i="18"/>
  <c r="F214" i="18"/>
  <c r="F141" i="18"/>
  <c r="E141" i="18"/>
  <c r="F140" i="18"/>
  <c r="F67" i="18"/>
  <c r="F68" i="18"/>
  <c r="E68" i="18"/>
  <c r="F797" i="18"/>
  <c r="E3365" i="18"/>
  <c r="F2428" i="18"/>
  <c r="F2427" i="18"/>
  <c r="F2426" i="18"/>
  <c r="F2425" i="18"/>
  <c r="F2424" i="18"/>
  <c r="F2423" i="18"/>
  <c r="F2422" i="18"/>
  <c r="F2421" i="18"/>
  <c r="F2420" i="18"/>
  <c r="F2419" i="18"/>
  <c r="F2418" i="18"/>
  <c r="F1554" i="18"/>
  <c r="F1553" i="18"/>
  <c r="F1552" i="18"/>
  <c r="F1551" i="18"/>
  <c r="F1550" i="18"/>
  <c r="F1549" i="18"/>
  <c r="F1548" i="18"/>
  <c r="F1547" i="18"/>
  <c r="F1546" i="18"/>
  <c r="F1545" i="18"/>
  <c r="F1544" i="18"/>
  <c r="G287" i="18" l="1"/>
  <c r="G141" i="18"/>
  <c r="G68" i="18"/>
  <c r="F3376" i="18"/>
  <c r="F3375" i="18"/>
  <c r="F3374" i="18"/>
  <c r="F3373" i="18"/>
  <c r="F3372" i="18"/>
  <c r="F3371" i="18"/>
  <c r="F3370" i="18"/>
  <c r="F3369" i="18"/>
  <c r="F3368" i="18"/>
  <c r="F3367" i="18"/>
  <c r="F3366" i="18"/>
  <c r="F3365" i="18"/>
  <c r="F3414" i="18"/>
  <c r="F3413" i="18"/>
  <c r="F3412" i="18"/>
  <c r="F3411" i="18"/>
  <c r="F3410" i="18"/>
  <c r="F3409" i="18"/>
  <c r="F3408" i="18"/>
  <c r="F3407" i="18"/>
  <c r="F3406" i="18"/>
  <c r="F3405" i="18"/>
  <c r="F3303" i="18"/>
  <c r="F3302" i="18"/>
  <c r="F3301" i="18"/>
  <c r="F3300" i="18"/>
  <c r="F3299" i="18"/>
  <c r="F3298" i="18"/>
  <c r="F3297" i="18"/>
  <c r="F3296" i="18"/>
  <c r="F3295" i="18"/>
  <c r="F3294" i="18"/>
  <c r="F3293" i="18"/>
  <c r="F3230" i="18"/>
  <c r="F3229" i="18"/>
  <c r="F3228" i="18"/>
  <c r="F3227" i="18"/>
  <c r="F3226" i="18"/>
  <c r="F3225" i="18"/>
  <c r="F3224" i="18"/>
  <c r="F3223" i="18"/>
  <c r="F3222" i="18"/>
  <c r="F3221" i="18"/>
  <c r="F3268" i="18"/>
  <c r="F3267" i="18"/>
  <c r="F3266" i="18"/>
  <c r="F3265" i="18"/>
  <c r="F3264" i="18"/>
  <c r="F3263" i="18"/>
  <c r="F3262" i="18"/>
  <c r="F3261" i="18"/>
  <c r="F3260" i="18"/>
  <c r="F3259" i="18"/>
  <c r="F3258" i="18"/>
  <c r="E3146" i="18"/>
  <c r="F3146" i="18" s="1"/>
  <c r="C2998" i="18"/>
  <c r="B2998" i="18"/>
  <c r="J3059" i="18" s="1"/>
  <c r="G3062" i="18"/>
  <c r="F3051" i="18"/>
  <c r="E3051" i="18"/>
  <c r="B3051" i="18"/>
  <c r="A3051" i="18"/>
  <c r="F3050" i="18"/>
  <c r="E3050" i="18"/>
  <c r="B3050" i="18"/>
  <c r="A3050" i="18"/>
  <c r="F3049" i="18"/>
  <c r="E3049" i="18"/>
  <c r="B3049" i="18"/>
  <c r="A3049" i="18"/>
  <c r="F3048" i="18"/>
  <c r="E3048" i="18"/>
  <c r="B3048" i="18"/>
  <c r="A3048" i="18"/>
  <c r="F3047" i="18"/>
  <c r="E3047" i="18"/>
  <c r="B3047" i="18"/>
  <c r="A3047" i="18"/>
  <c r="F3046" i="18"/>
  <c r="E3046" i="18"/>
  <c r="B3046" i="18"/>
  <c r="A3046" i="18"/>
  <c r="F3045" i="18"/>
  <c r="E3045" i="18"/>
  <c r="B3045" i="18"/>
  <c r="A3045" i="18"/>
  <c r="F3044" i="18"/>
  <c r="E3044" i="18"/>
  <c r="B3044" i="18"/>
  <c r="A3044" i="18"/>
  <c r="F3043" i="18"/>
  <c r="E3043" i="18"/>
  <c r="B3043" i="18"/>
  <c r="A3043" i="18"/>
  <c r="F3042" i="18"/>
  <c r="E3042" i="18"/>
  <c r="B3042" i="18"/>
  <c r="A3042" i="18"/>
  <c r="F3041" i="18"/>
  <c r="E3041" i="18"/>
  <c r="B3041" i="18"/>
  <c r="A3041" i="18"/>
  <c r="E3040" i="18"/>
  <c r="F3040" i="18" s="1"/>
  <c r="B3040" i="18"/>
  <c r="A3040" i="18"/>
  <c r="E3036" i="18"/>
  <c r="F3036" i="18" s="1"/>
  <c r="A3036" i="18"/>
  <c r="E3035" i="18"/>
  <c r="F3035" i="18" s="1"/>
  <c r="A3035" i="18"/>
  <c r="E3034" i="18"/>
  <c r="F3034" i="18" s="1"/>
  <c r="A3034" i="18"/>
  <c r="E3033" i="18"/>
  <c r="F3033" i="18" s="1"/>
  <c r="A3033" i="18"/>
  <c r="E3032" i="18"/>
  <c r="F3032" i="18" s="1"/>
  <c r="A3032" i="18"/>
  <c r="E3028" i="18"/>
  <c r="F3028" i="18" s="1"/>
  <c r="C3028" i="18"/>
  <c r="A3028" i="18"/>
  <c r="E3027" i="18"/>
  <c r="F3027" i="18" s="1"/>
  <c r="A3027" i="18"/>
  <c r="E3026" i="18"/>
  <c r="F3026" i="18" s="1"/>
  <c r="A3026" i="18"/>
  <c r="E3025" i="18"/>
  <c r="F3025" i="18" s="1"/>
  <c r="C3025" i="18"/>
  <c r="A3025" i="18"/>
  <c r="E3024" i="18"/>
  <c r="F3024" i="18" s="1"/>
  <c r="C3024" i="18"/>
  <c r="A3024" i="18"/>
  <c r="E3023" i="18"/>
  <c r="F3023" i="18" s="1"/>
  <c r="C3023" i="18"/>
  <c r="A3023" i="18"/>
  <c r="E3022" i="18"/>
  <c r="F3022" i="18" s="1"/>
  <c r="C3022" i="18"/>
  <c r="A3022" i="18"/>
  <c r="E3021" i="18"/>
  <c r="F3021" i="18" s="1"/>
  <c r="C3021" i="18"/>
  <c r="A3021" i="18"/>
  <c r="E3020" i="18"/>
  <c r="F3020" i="18" s="1"/>
  <c r="C3020" i="18"/>
  <c r="A3020" i="18"/>
  <c r="E3019" i="18"/>
  <c r="F3019" i="18" s="1"/>
  <c r="C3019" i="18"/>
  <c r="A3019" i="18"/>
  <c r="E3018" i="18"/>
  <c r="F3018" i="18" s="1"/>
  <c r="C3018" i="18"/>
  <c r="A3018" i="18"/>
  <c r="E3017" i="18"/>
  <c r="F3017" i="18" s="1"/>
  <c r="C3017" i="18"/>
  <c r="A3017" i="18"/>
  <c r="F3013" i="18"/>
  <c r="E3013" i="18"/>
  <c r="A3013" i="18"/>
  <c r="F3012" i="18"/>
  <c r="E3012" i="18"/>
  <c r="A3012" i="18"/>
  <c r="F3011" i="18"/>
  <c r="E3011" i="18"/>
  <c r="A3011" i="18"/>
  <c r="F3010" i="18"/>
  <c r="E3010" i="18"/>
  <c r="A3010" i="18"/>
  <c r="F3009" i="18"/>
  <c r="E3009" i="18"/>
  <c r="A3009" i="18"/>
  <c r="F3008" i="18"/>
  <c r="E3008" i="18"/>
  <c r="A3008" i="18"/>
  <c r="F3007" i="18"/>
  <c r="E3007" i="18"/>
  <c r="A3007" i="18"/>
  <c r="F3006" i="18"/>
  <c r="E3006" i="18"/>
  <c r="A3006" i="18"/>
  <c r="F3005" i="18"/>
  <c r="E3005" i="18"/>
  <c r="A3005" i="18"/>
  <c r="F3004" i="18"/>
  <c r="E3004" i="18"/>
  <c r="A3004" i="18"/>
  <c r="F3003" i="18"/>
  <c r="E3003" i="18"/>
  <c r="A3003" i="18"/>
  <c r="F3002" i="18"/>
  <c r="E3002" i="18"/>
  <c r="A3002" i="18"/>
  <c r="B2997" i="18"/>
  <c r="A2993" i="18"/>
  <c r="A2992" i="18"/>
  <c r="F2976" i="18"/>
  <c r="F2975" i="18"/>
  <c r="F2974" i="18"/>
  <c r="F2973" i="18"/>
  <c r="F2972" i="18"/>
  <c r="F2971" i="18"/>
  <c r="F2970" i="18"/>
  <c r="F2969" i="18"/>
  <c r="F2968" i="18"/>
  <c r="F2967" i="18"/>
  <c r="F2938" i="18"/>
  <c r="F2937" i="18"/>
  <c r="F2936" i="18"/>
  <c r="F2935" i="18"/>
  <c r="F2934" i="18"/>
  <c r="F2933" i="18"/>
  <c r="F2932" i="18"/>
  <c r="E2854" i="18"/>
  <c r="F2854" i="18" s="1"/>
  <c r="F2865" i="18"/>
  <c r="F2864" i="18"/>
  <c r="F2863" i="18"/>
  <c r="F2862" i="18"/>
  <c r="F2861" i="18"/>
  <c r="F2860" i="18"/>
  <c r="F2859" i="18"/>
  <c r="F2858" i="18"/>
  <c r="G3052" i="18" l="1"/>
  <c r="O3059" i="18" s="1"/>
  <c r="G3014" i="18"/>
  <c r="G3037" i="18"/>
  <c r="N3059" i="18" s="1"/>
  <c r="G3029" i="18"/>
  <c r="M3059" i="18" s="1"/>
  <c r="L3059" i="18" l="1"/>
  <c r="E3058" i="18"/>
  <c r="G3058" i="18" s="1"/>
  <c r="E3056" i="18"/>
  <c r="E3057" i="18"/>
  <c r="G3057" i="18" s="1"/>
  <c r="R3059" i="18" s="1"/>
  <c r="E3055" i="18"/>
  <c r="G3055" i="18" s="1"/>
  <c r="K3059" i="18" l="1"/>
  <c r="P3059" i="18"/>
  <c r="F2713" i="18" l="1"/>
  <c r="F2714" i="18"/>
  <c r="F2715" i="18"/>
  <c r="F2716" i="18"/>
  <c r="F2717" i="18"/>
  <c r="F2718" i="18"/>
  <c r="F2719" i="18"/>
  <c r="F2720" i="18"/>
  <c r="E2563" i="18"/>
  <c r="F2563" i="18" s="1"/>
  <c r="F2601" i="18"/>
  <c r="F2564" i="18"/>
  <c r="F2565" i="18"/>
  <c r="F2566" i="18"/>
  <c r="F2567" i="18"/>
  <c r="F2568" i="18"/>
  <c r="F2569" i="18"/>
  <c r="F2570" i="18"/>
  <c r="F2571" i="18"/>
  <c r="F2572" i="18"/>
  <c r="F2573" i="18"/>
  <c r="F2574" i="18"/>
  <c r="F2456" i="18"/>
  <c r="F2457" i="18"/>
  <c r="F2458" i="18"/>
  <c r="F2459" i="18"/>
  <c r="F2460" i="18"/>
  <c r="F2461" i="18"/>
  <c r="F2462" i="18"/>
  <c r="F2463" i="18"/>
  <c r="F2464" i="18"/>
  <c r="F2465" i="18"/>
  <c r="F2466" i="18"/>
  <c r="F2345" i="18"/>
  <c r="F2346" i="18"/>
  <c r="F2347" i="18"/>
  <c r="F2348" i="18"/>
  <c r="F2349" i="18"/>
  <c r="F2350" i="18"/>
  <c r="F2351" i="18"/>
  <c r="F2352" i="18"/>
  <c r="F2353" i="18"/>
  <c r="F2354" i="18"/>
  <c r="F2355" i="18"/>
  <c r="F2273" i="18"/>
  <c r="F2274" i="18"/>
  <c r="F2275" i="18"/>
  <c r="F2276" i="18"/>
  <c r="F2277" i="18"/>
  <c r="F2278" i="18"/>
  <c r="F2279" i="18"/>
  <c r="F2280" i="18"/>
  <c r="F2281" i="18"/>
  <c r="F2282" i="18"/>
  <c r="F2166" i="18"/>
  <c r="F2056" i="18"/>
  <c r="F2057" i="18"/>
  <c r="F2058" i="18"/>
  <c r="F2059" i="18"/>
  <c r="F2060" i="18"/>
  <c r="F2061" i="18"/>
  <c r="F2062" i="18"/>
  <c r="F2063" i="18"/>
  <c r="F2064" i="18"/>
  <c r="F2093" i="18"/>
  <c r="F2094" i="18"/>
  <c r="F2095" i="18"/>
  <c r="F2096" i="18"/>
  <c r="F2097" i="18"/>
  <c r="F2098" i="18"/>
  <c r="F2099" i="18"/>
  <c r="F2100" i="18"/>
  <c r="F2101" i="18"/>
  <c r="F2102" i="18"/>
  <c r="F1982" i="18"/>
  <c r="F1983" i="18"/>
  <c r="F1984" i="18"/>
  <c r="F1985" i="18"/>
  <c r="F1986" i="18"/>
  <c r="F1987" i="18"/>
  <c r="F1988" i="18"/>
  <c r="F1989" i="18"/>
  <c r="F1990" i="18"/>
  <c r="F1991" i="18"/>
  <c r="F1909" i="18"/>
  <c r="F1910" i="18"/>
  <c r="F1911" i="18"/>
  <c r="F1912" i="18"/>
  <c r="F1913" i="18"/>
  <c r="F1914" i="18"/>
  <c r="F1915" i="18"/>
  <c r="F1916" i="18"/>
  <c r="F1917" i="18"/>
  <c r="F1918" i="18"/>
  <c r="C1760" i="18"/>
  <c r="B1760" i="18"/>
  <c r="B1759" i="18"/>
  <c r="G1761" i="18"/>
  <c r="A1764" i="18"/>
  <c r="A1765" i="18"/>
  <c r="E1765" i="18"/>
  <c r="F1765" i="18"/>
  <c r="A1766" i="18"/>
  <c r="E1766" i="18"/>
  <c r="F1766" i="18"/>
  <c r="A1767" i="18"/>
  <c r="E1767" i="18"/>
  <c r="F1767" i="18"/>
  <c r="A1768" i="18"/>
  <c r="E1768" i="18"/>
  <c r="F1768" i="18"/>
  <c r="A1769" i="18"/>
  <c r="E1769" i="18"/>
  <c r="F1769" i="18"/>
  <c r="A1770" i="18"/>
  <c r="E1770" i="18"/>
  <c r="F1770" i="18"/>
  <c r="A1771" i="18"/>
  <c r="E1771" i="18"/>
  <c r="F1771" i="18"/>
  <c r="A1772" i="18"/>
  <c r="E1772" i="18"/>
  <c r="F1772" i="18"/>
  <c r="A1773" i="18"/>
  <c r="E1773" i="18"/>
  <c r="F1773" i="18"/>
  <c r="A1774" i="18"/>
  <c r="E1774" i="18"/>
  <c r="F1774" i="18"/>
  <c r="A1775" i="18"/>
  <c r="E1775" i="18"/>
  <c r="F1775" i="18"/>
  <c r="A1779" i="18"/>
  <c r="C1779" i="18"/>
  <c r="E1779" i="18"/>
  <c r="F1779" i="18" s="1"/>
  <c r="A1780" i="18"/>
  <c r="C1780" i="18"/>
  <c r="E1780" i="18"/>
  <c r="F1780" i="18" s="1"/>
  <c r="A1781" i="18"/>
  <c r="C1781" i="18"/>
  <c r="E1781" i="18"/>
  <c r="F1781" i="18" s="1"/>
  <c r="A1782" i="18"/>
  <c r="C1782" i="18"/>
  <c r="E1782" i="18"/>
  <c r="F1782" i="18" s="1"/>
  <c r="A1783" i="18"/>
  <c r="C1783" i="18"/>
  <c r="E1783" i="18"/>
  <c r="F1783" i="18" s="1"/>
  <c r="A1784" i="18"/>
  <c r="C1784" i="18"/>
  <c r="E1784" i="18"/>
  <c r="F1784" i="18" s="1"/>
  <c r="A1785" i="18"/>
  <c r="C1785" i="18"/>
  <c r="E1785" i="18"/>
  <c r="F1785" i="18" s="1"/>
  <c r="A1786" i="18"/>
  <c r="C1786" i="18"/>
  <c r="E1786" i="18"/>
  <c r="F1786" i="18" s="1"/>
  <c r="A1787" i="18"/>
  <c r="C1787" i="18"/>
  <c r="E1787" i="18"/>
  <c r="F1787" i="18" s="1"/>
  <c r="A1788" i="18"/>
  <c r="E1788" i="18"/>
  <c r="F1788" i="18" s="1"/>
  <c r="A1789" i="18"/>
  <c r="E1789" i="18"/>
  <c r="F1789" i="18" s="1"/>
  <c r="A1790" i="18"/>
  <c r="C1790" i="18"/>
  <c r="E1790" i="18"/>
  <c r="F1790" i="18" s="1"/>
  <c r="F1794" i="18"/>
  <c r="A1795" i="18"/>
  <c r="E1795" i="18"/>
  <c r="F1795" i="18" s="1"/>
  <c r="A1796" i="18"/>
  <c r="E1796" i="18"/>
  <c r="F1796" i="18" s="1"/>
  <c r="A1797" i="18"/>
  <c r="E1797" i="18"/>
  <c r="F1797" i="18" s="1"/>
  <c r="A1798" i="18"/>
  <c r="E1798" i="18"/>
  <c r="F1798" i="18" s="1"/>
  <c r="A1802" i="18"/>
  <c r="B1802" i="18"/>
  <c r="E1802" i="18"/>
  <c r="E1764" i="18" s="1"/>
  <c r="A1803" i="18"/>
  <c r="B1803" i="18"/>
  <c r="E1803" i="18"/>
  <c r="F1803" i="18"/>
  <c r="A1804" i="18"/>
  <c r="B1804" i="18"/>
  <c r="E1804" i="18"/>
  <c r="F1804" i="18"/>
  <c r="A1805" i="18"/>
  <c r="B1805" i="18"/>
  <c r="E1805" i="18"/>
  <c r="F1805" i="18"/>
  <c r="A1806" i="18"/>
  <c r="B1806" i="18"/>
  <c r="E1806" i="18"/>
  <c r="F1806" i="18"/>
  <c r="A1807" i="18"/>
  <c r="B1807" i="18"/>
  <c r="E1807" i="18"/>
  <c r="F1807" i="18"/>
  <c r="A1808" i="18"/>
  <c r="B1808" i="18"/>
  <c r="E1808" i="18"/>
  <c r="F1808" i="18"/>
  <c r="A1809" i="18"/>
  <c r="B1809" i="18"/>
  <c r="E1809" i="18"/>
  <c r="F1809" i="18"/>
  <c r="A1810" i="18"/>
  <c r="B1810" i="18"/>
  <c r="E1810" i="18"/>
  <c r="F1810" i="18"/>
  <c r="A1811" i="18"/>
  <c r="B1811" i="18"/>
  <c r="E1811" i="18"/>
  <c r="F1811" i="18"/>
  <c r="A1812" i="18"/>
  <c r="B1812" i="18"/>
  <c r="E1812" i="18"/>
  <c r="F1812" i="18"/>
  <c r="A1813" i="18"/>
  <c r="B1813" i="18"/>
  <c r="E1813" i="18"/>
  <c r="F1813" i="18"/>
  <c r="G1824" i="18"/>
  <c r="A1754" i="18"/>
  <c r="A1755" i="18"/>
  <c r="F1691" i="18"/>
  <c r="F1692" i="18"/>
  <c r="F1693" i="18"/>
  <c r="F1694" i="18"/>
  <c r="F1695" i="18"/>
  <c r="F1696" i="18"/>
  <c r="F1697" i="18"/>
  <c r="F1698" i="18"/>
  <c r="F1699" i="18"/>
  <c r="F1700" i="18"/>
  <c r="E1689" i="18"/>
  <c r="F1689" i="18" s="1"/>
  <c r="F1619" i="18"/>
  <c r="F1620" i="18"/>
  <c r="F1621" i="18"/>
  <c r="F1622" i="18"/>
  <c r="F1623" i="18"/>
  <c r="F1624" i="18"/>
  <c r="F1625" i="18"/>
  <c r="F1626" i="18"/>
  <c r="F1627" i="18"/>
  <c r="A1559" i="18"/>
  <c r="A1560" i="18"/>
  <c r="A1561" i="18"/>
  <c r="F1218" i="18"/>
  <c r="F1219" i="18"/>
  <c r="F1220" i="18"/>
  <c r="F1221" i="18"/>
  <c r="F1222" i="18"/>
  <c r="F1223" i="18"/>
  <c r="F1224" i="18"/>
  <c r="F1225" i="18"/>
  <c r="F1226" i="18"/>
  <c r="F1227" i="18"/>
  <c r="F1228" i="18"/>
  <c r="F1182" i="18"/>
  <c r="F1183" i="18"/>
  <c r="F1184" i="18"/>
  <c r="F1185" i="18"/>
  <c r="F1186" i="18"/>
  <c r="F1187" i="18"/>
  <c r="F1188" i="18"/>
  <c r="F1189" i="18"/>
  <c r="F1190" i="18"/>
  <c r="A925" i="18"/>
  <c r="A815" i="18"/>
  <c r="E626" i="18"/>
  <c r="F553" i="18"/>
  <c r="A596" i="18"/>
  <c r="F416" i="18"/>
  <c r="F417" i="18"/>
  <c r="F418" i="18"/>
  <c r="F419" i="18"/>
  <c r="F420" i="18"/>
  <c r="F421" i="18"/>
  <c r="F422" i="18"/>
  <c r="F423" i="18"/>
  <c r="F424" i="18"/>
  <c r="F425" i="18"/>
  <c r="F426" i="18"/>
  <c r="F1073" i="18"/>
  <c r="F1074" i="18"/>
  <c r="F1075" i="18"/>
  <c r="F1076" i="18"/>
  <c r="F1077" i="18"/>
  <c r="F1078" i="18"/>
  <c r="F1079" i="18"/>
  <c r="F1080" i="18"/>
  <c r="F1081" i="18"/>
  <c r="F1082" i="18"/>
  <c r="F1052" i="18"/>
  <c r="F1053" i="18"/>
  <c r="F1054" i="18"/>
  <c r="F1055" i="18"/>
  <c r="F1056" i="18"/>
  <c r="F1057" i="18"/>
  <c r="F1058" i="18"/>
  <c r="F1059" i="18"/>
  <c r="F1036" i="18"/>
  <c r="F1037" i="18"/>
  <c r="F1038" i="18"/>
  <c r="F1039" i="18"/>
  <c r="F1040" i="18"/>
  <c r="F1041" i="18"/>
  <c r="F1042" i="18"/>
  <c r="F1043" i="18"/>
  <c r="F1044" i="18"/>
  <c r="F999" i="18"/>
  <c r="F1000" i="18"/>
  <c r="F1001" i="18"/>
  <c r="F1002" i="18"/>
  <c r="F1003" i="18"/>
  <c r="F1004" i="18"/>
  <c r="F1005" i="18"/>
  <c r="F1006" i="18"/>
  <c r="F1007" i="18"/>
  <c r="F1008" i="18"/>
  <c r="F1009" i="18"/>
  <c r="F977" i="18"/>
  <c r="F978" i="18"/>
  <c r="F979" i="18"/>
  <c r="F980" i="18"/>
  <c r="F981" i="18"/>
  <c r="F982" i="18"/>
  <c r="F983" i="18"/>
  <c r="F984" i="18"/>
  <c r="F985" i="18"/>
  <c r="F986" i="18"/>
  <c r="F962" i="18"/>
  <c r="F963" i="18"/>
  <c r="F964" i="18"/>
  <c r="F965" i="18"/>
  <c r="F966" i="18"/>
  <c r="F967" i="18"/>
  <c r="F968" i="18"/>
  <c r="F969" i="18"/>
  <c r="F970" i="18"/>
  <c r="F971" i="18"/>
  <c r="F926" i="18"/>
  <c r="F927" i="18"/>
  <c r="F928" i="18"/>
  <c r="F929" i="18"/>
  <c r="F930" i="18"/>
  <c r="F931" i="18"/>
  <c r="F932" i="18"/>
  <c r="F933" i="18"/>
  <c r="F934" i="18"/>
  <c r="F935" i="18"/>
  <c r="F936" i="18"/>
  <c r="F902" i="18"/>
  <c r="F903" i="18"/>
  <c r="F904" i="18"/>
  <c r="F905" i="18"/>
  <c r="F906" i="18"/>
  <c r="F907" i="18"/>
  <c r="F908" i="18"/>
  <c r="F909" i="18"/>
  <c r="F910" i="18"/>
  <c r="F911" i="18"/>
  <c r="F912" i="18"/>
  <c r="F913" i="18"/>
  <c r="F889" i="18"/>
  <c r="F890" i="18"/>
  <c r="F891" i="18"/>
  <c r="F892" i="18"/>
  <c r="F893" i="18"/>
  <c r="F894" i="18"/>
  <c r="F895" i="18"/>
  <c r="F896" i="18"/>
  <c r="F897" i="18"/>
  <c r="F898" i="18"/>
  <c r="F853" i="18"/>
  <c r="F854" i="18"/>
  <c r="F855" i="18"/>
  <c r="F856" i="18"/>
  <c r="F857" i="18"/>
  <c r="F858" i="18"/>
  <c r="F859" i="18"/>
  <c r="F860" i="18"/>
  <c r="F861" i="18"/>
  <c r="F862" i="18"/>
  <c r="F863" i="18"/>
  <c r="F829" i="18"/>
  <c r="F830" i="18"/>
  <c r="F831" i="18"/>
  <c r="F832" i="18"/>
  <c r="F833" i="18"/>
  <c r="F834" i="18"/>
  <c r="F835" i="18"/>
  <c r="F836" i="18"/>
  <c r="F837" i="18"/>
  <c r="F838" i="18"/>
  <c r="F839" i="18"/>
  <c r="F840" i="18"/>
  <c r="F816" i="18"/>
  <c r="F817" i="18"/>
  <c r="F818" i="18"/>
  <c r="F819" i="18"/>
  <c r="F820" i="18"/>
  <c r="F821" i="18"/>
  <c r="F822" i="18"/>
  <c r="F823" i="18"/>
  <c r="F824" i="18"/>
  <c r="F825" i="18"/>
  <c r="F780" i="18"/>
  <c r="F781" i="18"/>
  <c r="F782" i="18"/>
  <c r="F783" i="18"/>
  <c r="F784" i="18"/>
  <c r="F785" i="18"/>
  <c r="F786" i="18"/>
  <c r="F787" i="18"/>
  <c r="F788" i="18"/>
  <c r="F789" i="18"/>
  <c r="F790" i="18"/>
  <c r="F791" i="18"/>
  <c r="F757" i="18"/>
  <c r="F758" i="18"/>
  <c r="F759" i="18"/>
  <c r="F760" i="18"/>
  <c r="F761" i="18"/>
  <c r="F762" i="18"/>
  <c r="F763" i="18"/>
  <c r="F764" i="18"/>
  <c r="F765" i="18"/>
  <c r="F766" i="18"/>
  <c r="F767" i="18"/>
  <c r="F768" i="18"/>
  <c r="F742" i="18"/>
  <c r="F743" i="18"/>
  <c r="F744" i="18"/>
  <c r="F745" i="18"/>
  <c r="F746" i="18"/>
  <c r="F747" i="18"/>
  <c r="F748" i="18"/>
  <c r="F749" i="18"/>
  <c r="F750" i="18"/>
  <c r="F751" i="18"/>
  <c r="F752" i="18"/>
  <c r="F753" i="18"/>
  <c r="F708" i="18"/>
  <c r="F709" i="18"/>
  <c r="F710" i="18"/>
  <c r="F711" i="18"/>
  <c r="F712" i="18"/>
  <c r="F713" i="18"/>
  <c r="F714" i="18"/>
  <c r="F715" i="18"/>
  <c r="F716" i="18"/>
  <c r="F717" i="18"/>
  <c r="F718" i="18"/>
  <c r="F688" i="18"/>
  <c r="F689" i="18"/>
  <c r="F690" i="18"/>
  <c r="F691" i="18"/>
  <c r="F692" i="18"/>
  <c r="F693" i="18"/>
  <c r="F694" i="18"/>
  <c r="F695" i="18"/>
  <c r="F670" i="18"/>
  <c r="F671" i="18"/>
  <c r="F672" i="18"/>
  <c r="F673" i="18"/>
  <c r="F674" i="18"/>
  <c r="F675" i="18"/>
  <c r="F676" i="18"/>
  <c r="F677" i="18"/>
  <c r="F678" i="18"/>
  <c r="F679" i="18"/>
  <c r="F680" i="18"/>
  <c r="F635" i="18"/>
  <c r="F636" i="18"/>
  <c r="F637" i="18"/>
  <c r="F638" i="18"/>
  <c r="F639" i="18"/>
  <c r="F640" i="18"/>
  <c r="F641" i="18"/>
  <c r="F642" i="18"/>
  <c r="F643" i="18"/>
  <c r="F644" i="18"/>
  <c r="F645" i="18"/>
  <c r="F614" i="18"/>
  <c r="F615" i="18"/>
  <c r="F616" i="18"/>
  <c r="F617" i="18"/>
  <c r="F618" i="18"/>
  <c r="F619" i="18"/>
  <c r="F620" i="18"/>
  <c r="F621" i="18"/>
  <c r="F622" i="18"/>
  <c r="F597" i="18"/>
  <c r="F598" i="18"/>
  <c r="F599" i="18"/>
  <c r="F600" i="18"/>
  <c r="F601" i="18"/>
  <c r="F602" i="18"/>
  <c r="F603" i="18"/>
  <c r="F604" i="18"/>
  <c r="F605" i="18"/>
  <c r="F606" i="18"/>
  <c r="F607" i="18"/>
  <c r="F562" i="18"/>
  <c r="F563" i="18"/>
  <c r="F564" i="18"/>
  <c r="F565" i="18"/>
  <c r="F566" i="18"/>
  <c r="F567" i="18"/>
  <c r="F568" i="18"/>
  <c r="F569" i="18"/>
  <c r="F570" i="18"/>
  <c r="F571" i="18"/>
  <c r="F572" i="18"/>
  <c r="F539" i="18"/>
  <c r="F540" i="18"/>
  <c r="F541" i="18"/>
  <c r="F542" i="18"/>
  <c r="F543" i="18"/>
  <c r="F544" i="18"/>
  <c r="F545" i="18"/>
  <c r="F546" i="18"/>
  <c r="F547" i="18"/>
  <c r="F548" i="18"/>
  <c r="F549" i="18"/>
  <c r="F525" i="18"/>
  <c r="F526" i="18"/>
  <c r="F527" i="18"/>
  <c r="F528" i="18"/>
  <c r="F529" i="18"/>
  <c r="F530" i="18"/>
  <c r="F531" i="18"/>
  <c r="F532" i="18"/>
  <c r="F533" i="18"/>
  <c r="F534" i="18"/>
  <c r="F394" i="18"/>
  <c r="F395" i="18"/>
  <c r="F396" i="18"/>
  <c r="F397" i="18"/>
  <c r="F398" i="18"/>
  <c r="F399" i="18"/>
  <c r="F400" i="18"/>
  <c r="F401" i="18"/>
  <c r="F402" i="18"/>
  <c r="F403" i="18"/>
  <c r="F380" i="18"/>
  <c r="F381" i="18"/>
  <c r="F382" i="18"/>
  <c r="F383" i="18"/>
  <c r="F384" i="18"/>
  <c r="F385" i="18"/>
  <c r="F386" i="18"/>
  <c r="F387" i="18"/>
  <c r="F388" i="18"/>
  <c r="F345" i="18"/>
  <c r="F346" i="18"/>
  <c r="F347" i="18"/>
  <c r="F348" i="18"/>
  <c r="F349" i="18"/>
  <c r="F350" i="18"/>
  <c r="F351" i="18"/>
  <c r="F352" i="18"/>
  <c r="F353" i="18"/>
  <c r="F354" i="18"/>
  <c r="F355" i="18"/>
  <c r="F324" i="18"/>
  <c r="F325" i="18"/>
  <c r="F326" i="18"/>
  <c r="F327" i="18"/>
  <c r="F328" i="18"/>
  <c r="F329" i="18"/>
  <c r="F330" i="18"/>
  <c r="F331" i="18"/>
  <c r="F332" i="18"/>
  <c r="F307" i="18"/>
  <c r="F308" i="18"/>
  <c r="F309" i="18"/>
  <c r="F310" i="18"/>
  <c r="F311" i="18"/>
  <c r="F312" i="18"/>
  <c r="F313" i="18"/>
  <c r="F314" i="18"/>
  <c r="F315" i="18"/>
  <c r="F316" i="18"/>
  <c r="F317" i="18"/>
  <c r="F269" i="18"/>
  <c r="F270" i="18"/>
  <c r="F271" i="18"/>
  <c r="F272" i="18"/>
  <c r="F273" i="18"/>
  <c r="F274" i="18"/>
  <c r="F275" i="18"/>
  <c r="F276" i="18"/>
  <c r="F277" i="18"/>
  <c r="F278" i="18"/>
  <c r="F279" i="18"/>
  <c r="F280" i="18"/>
  <c r="F246" i="18"/>
  <c r="F247" i="18"/>
  <c r="F248" i="18"/>
  <c r="F249" i="18"/>
  <c r="F250" i="18"/>
  <c r="F251" i="18"/>
  <c r="F252" i="18"/>
  <c r="F253" i="18"/>
  <c r="F254" i="18"/>
  <c r="F255" i="18"/>
  <c r="F256" i="18"/>
  <c r="F257" i="18"/>
  <c r="F231" i="18"/>
  <c r="F232" i="18"/>
  <c r="F233" i="18"/>
  <c r="F234" i="18"/>
  <c r="F235" i="18"/>
  <c r="F236" i="18"/>
  <c r="F237" i="18"/>
  <c r="F238" i="18"/>
  <c r="F239" i="18"/>
  <c r="F240" i="18"/>
  <c r="F241" i="18"/>
  <c r="F242" i="18"/>
  <c r="F197" i="18"/>
  <c r="F198" i="18"/>
  <c r="F199" i="18"/>
  <c r="F200" i="18"/>
  <c r="F201" i="18"/>
  <c r="F202" i="18"/>
  <c r="F203" i="18"/>
  <c r="F204" i="18"/>
  <c r="F205" i="18"/>
  <c r="F206" i="18"/>
  <c r="F207" i="18"/>
  <c r="F179" i="18"/>
  <c r="F180" i="18"/>
  <c r="F181" i="18"/>
  <c r="F182" i="18"/>
  <c r="F183" i="18"/>
  <c r="F184" i="18"/>
  <c r="F161" i="18"/>
  <c r="F162" i="18"/>
  <c r="F163" i="18"/>
  <c r="F164" i="18"/>
  <c r="F165" i="18"/>
  <c r="F166" i="18"/>
  <c r="F167" i="18"/>
  <c r="F168" i="18"/>
  <c r="F169" i="18"/>
  <c r="F124" i="18"/>
  <c r="F125" i="18"/>
  <c r="F126" i="18"/>
  <c r="F127" i="18"/>
  <c r="F128" i="18"/>
  <c r="F129" i="18"/>
  <c r="F130" i="18"/>
  <c r="F131" i="18"/>
  <c r="F132" i="18"/>
  <c r="F133" i="18"/>
  <c r="F134" i="18"/>
  <c r="F105" i="18"/>
  <c r="F106" i="18"/>
  <c r="F107" i="18"/>
  <c r="F108" i="18"/>
  <c r="F109" i="18"/>
  <c r="F110" i="18"/>
  <c r="F111" i="18"/>
  <c r="F86" i="18"/>
  <c r="F87" i="18"/>
  <c r="F88" i="18"/>
  <c r="F89" i="18"/>
  <c r="F90" i="18"/>
  <c r="F91" i="18"/>
  <c r="F92" i="18"/>
  <c r="F93" i="18"/>
  <c r="F94" i="18"/>
  <c r="F95" i="18"/>
  <c r="F96" i="18"/>
  <c r="F51" i="18"/>
  <c r="F52" i="18"/>
  <c r="F53" i="18"/>
  <c r="F54" i="18"/>
  <c r="F55" i="18"/>
  <c r="F56" i="18"/>
  <c r="F57" i="18"/>
  <c r="F58" i="18"/>
  <c r="F59" i="18"/>
  <c r="F60" i="18"/>
  <c r="F61" i="18"/>
  <c r="F27" i="18"/>
  <c r="F28" i="18"/>
  <c r="F29" i="18"/>
  <c r="F30" i="18"/>
  <c r="F31" i="18"/>
  <c r="F32" i="18"/>
  <c r="F33" i="18"/>
  <c r="F34" i="18"/>
  <c r="F35" i="18"/>
  <c r="F36" i="18"/>
  <c r="F37" i="18"/>
  <c r="F38" i="18"/>
  <c r="F14" i="18"/>
  <c r="F15" i="18"/>
  <c r="F16" i="18"/>
  <c r="F17" i="18"/>
  <c r="F18" i="18"/>
  <c r="F19" i="18"/>
  <c r="F20" i="18"/>
  <c r="F21" i="18"/>
  <c r="F22" i="18"/>
  <c r="F23" i="18"/>
  <c r="F467" i="18"/>
  <c r="F468" i="18"/>
  <c r="F469" i="18"/>
  <c r="F470" i="18"/>
  <c r="F471" i="18"/>
  <c r="F472" i="18"/>
  <c r="F473" i="18"/>
  <c r="F474" i="18"/>
  <c r="F475" i="18"/>
  <c r="F476" i="18"/>
  <c r="F453" i="18"/>
  <c r="F454" i="18"/>
  <c r="F455" i="18"/>
  <c r="F456" i="18"/>
  <c r="F457" i="18"/>
  <c r="F458" i="18"/>
  <c r="F459" i="18"/>
  <c r="F460" i="18"/>
  <c r="F461" i="18"/>
  <c r="C302" i="18"/>
  <c r="A307" i="18"/>
  <c r="A308" i="18"/>
  <c r="A309" i="18"/>
  <c r="A310" i="18"/>
  <c r="B302" i="18"/>
  <c r="J363" i="18" s="1"/>
  <c r="B301" i="18"/>
  <c r="G303" i="18"/>
  <c r="E307" i="18"/>
  <c r="E308" i="18"/>
  <c r="E309" i="18"/>
  <c r="E310" i="18"/>
  <c r="A311" i="18"/>
  <c r="E311" i="18"/>
  <c r="A312" i="18"/>
  <c r="E312" i="18"/>
  <c r="A313" i="18"/>
  <c r="E313" i="18"/>
  <c r="A314" i="18"/>
  <c r="E314" i="18"/>
  <c r="A315" i="18"/>
  <c r="E315" i="18"/>
  <c r="A316" i="18"/>
  <c r="E316" i="18"/>
  <c r="A317" i="18"/>
  <c r="E317" i="18"/>
  <c r="A321" i="18"/>
  <c r="C321" i="18"/>
  <c r="E321" i="18"/>
  <c r="F321" i="18" s="1"/>
  <c r="A322" i="18"/>
  <c r="C322" i="18"/>
  <c r="E322" i="18"/>
  <c r="F322" i="18" s="1"/>
  <c r="A323" i="18"/>
  <c r="C323" i="18"/>
  <c r="E323" i="18"/>
  <c r="F323" i="18" s="1"/>
  <c r="A324" i="18"/>
  <c r="C324" i="18"/>
  <c r="E324" i="18"/>
  <c r="A325" i="18"/>
  <c r="C325" i="18"/>
  <c r="E325" i="18"/>
  <c r="A326" i="18"/>
  <c r="C326" i="18"/>
  <c r="E326" i="18"/>
  <c r="A327" i="18"/>
  <c r="C327" i="18"/>
  <c r="E327" i="18"/>
  <c r="A328" i="18"/>
  <c r="C328" i="18"/>
  <c r="E328" i="18"/>
  <c r="A329" i="18"/>
  <c r="C329" i="18"/>
  <c r="E329" i="18"/>
  <c r="A330" i="18"/>
  <c r="E330" i="18"/>
  <c r="A331" i="18"/>
  <c r="E331" i="18"/>
  <c r="A332" i="18"/>
  <c r="C332" i="18"/>
  <c r="E332" i="18"/>
  <c r="A336" i="18"/>
  <c r="E336" i="18"/>
  <c r="F336" i="18" s="1"/>
  <c r="A337" i="18"/>
  <c r="E337" i="18"/>
  <c r="F337" i="18" s="1"/>
  <c r="A338" i="18"/>
  <c r="E338" i="18"/>
  <c r="F338" i="18" s="1"/>
  <c r="A339" i="18"/>
  <c r="E339" i="18"/>
  <c r="F339" i="18" s="1"/>
  <c r="A340" i="18"/>
  <c r="E340" i="18"/>
  <c r="F340" i="18" s="1"/>
  <c r="A344" i="18"/>
  <c r="B344" i="18"/>
  <c r="E344" i="18"/>
  <c r="F344" i="18" s="1"/>
  <c r="A345" i="18"/>
  <c r="B345" i="18"/>
  <c r="E345" i="18"/>
  <c r="A346" i="18"/>
  <c r="B346" i="18"/>
  <c r="E346" i="18"/>
  <c r="A347" i="18"/>
  <c r="B347" i="18"/>
  <c r="E347" i="18"/>
  <c r="A348" i="18"/>
  <c r="B348" i="18"/>
  <c r="E348" i="18"/>
  <c r="A349" i="18"/>
  <c r="B349" i="18"/>
  <c r="E349" i="18"/>
  <c r="A350" i="18"/>
  <c r="B350" i="18"/>
  <c r="E350" i="18"/>
  <c r="A351" i="18"/>
  <c r="B351" i="18"/>
  <c r="E351" i="18"/>
  <c r="A352" i="18"/>
  <c r="B352" i="18"/>
  <c r="E352" i="18"/>
  <c r="A353" i="18"/>
  <c r="B353" i="18"/>
  <c r="E353" i="18"/>
  <c r="A354" i="18"/>
  <c r="B354" i="18"/>
  <c r="E354" i="18"/>
  <c r="A355" i="18"/>
  <c r="B355" i="18"/>
  <c r="E355" i="18"/>
  <c r="G366" i="18"/>
  <c r="A296" i="18"/>
  <c r="A297" i="18"/>
  <c r="B21" i="36"/>
  <c r="B20" i="36"/>
  <c r="B19" i="36"/>
  <c r="B18" i="36"/>
  <c r="B17" i="36"/>
  <c r="B16" i="36"/>
  <c r="B15" i="36"/>
  <c r="B14" i="36"/>
  <c r="BM6" i="37"/>
  <c r="BK6" i="37"/>
  <c r="BI6" i="37"/>
  <c r="BG6" i="37"/>
  <c r="BE6" i="37"/>
  <c r="BC6" i="37"/>
  <c r="BA6" i="37"/>
  <c r="AY6" i="37"/>
  <c r="AW6" i="37"/>
  <c r="AU6" i="37"/>
  <c r="AS6" i="37"/>
  <c r="AQ6" i="37"/>
  <c r="AO6" i="37"/>
  <c r="AM6" i="37"/>
  <c r="AK6" i="37"/>
  <c r="BM55" i="37"/>
  <c r="BK55" i="37"/>
  <c r="BI55" i="37"/>
  <c r="BG55" i="37"/>
  <c r="BE55" i="37"/>
  <c r="BC55" i="37"/>
  <c r="BA55" i="37"/>
  <c r="AY55" i="37"/>
  <c r="AW55" i="37"/>
  <c r="AU55" i="37"/>
  <c r="AS55" i="37"/>
  <c r="AQ55" i="37"/>
  <c r="AO55" i="37"/>
  <c r="AM55" i="37"/>
  <c r="AK55" i="37"/>
  <c r="BM46" i="37"/>
  <c r="BK46" i="37"/>
  <c r="BI46" i="37"/>
  <c r="BG46" i="37"/>
  <c r="BE46" i="37"/>
  <c r="BC46" i="37"/>
  <c r="BA46" i="37"/>
  <c r="AY46" i="37"/>
  <c r="AW46" i="37"/>
  <c r="AU46" i="37"/>
  <c r="AS46" i="37"/>
  <c r="AQ46" i="37"/>
  <c r="AO46" i="37"/>
  <c r="AM46" i="37"/>
  <c r="AK46" i="37"/>
  <c r="G2999" i="18"/>
  <c r="BM66" i="37"/>
  <c r="BK66" i="37"/>
  <c r="BI66" i="37"/>
  <c r="BG66" i="37"/>
  <c r="BE66" i="37"/>
  <c r="BC66" i="37"/>
  <c r="BA66" i="37"/>
  <c r="AY66" i="37"/>
  <c r="AW66" i="37"/>
  <c r="AU66" i="37"/>
  <c r="AS66" i="37"/>
  <c r="AQ66" i="37"/>
  <c r="AO66" i="37"/>
  <c r="AM66" i="37"/>
  <c r="AK66" i="37"/>
  <c r="E65" i="37"/>
  <c r="D65" i="37"/>
  <c r="AI65" i="37" s="1"/>
  <c r="E64" i="37"/>
  <c r="D64" i="37"/>
  <c r="U64" i="37" s="1"/>
  <c r="E63" i="37"/>
  <c r="D63" i="37"/>
  <c r="AI63" i="37" s="1"/>
  <c r="N62" i="37"/>
  <c r="E62" i="37" s="1"/>
  <c r="D62" i="37"/>
  <c r="AG62" i="37" s="1"/>
  <c r="E61" i="37"/>
  <c r="D61" i="37"/>
  <c r="AI61" i="37" s="1"/>
  <c r="E60" i="37"/>
  <c r="D60" i="37"/>
  <c r="AA60" i="37" s="1"/>
  <c r="E59" i="37"/>
  <c r="D59" i="37"/>
  <c r="AB58" i="37"/>
  <c r="N58" i="37"/>
  <c r="D58" i="37"/>
  <c r="AE58" i="37" s="1"/>
  <c r="AH57" i="37"/>
  <c r="AF57" i="37"/>
  <c r="AD57" i="37"/>
  <c r="AB57" i="37"/>
  <c r="Z57" i="37"/>
  <c r="X57" i="37"/>
  <c r="V57" i="37"/>
  <c r="T57" i="37"/>
  <c r="R57" i="37"/>
  <c r="P57" i="37"/>
  <c r="N57" i="37"/>
  <c r="L57" i="37"/>
  <c r="J57" i="37"/>
  <c r="H57" i="37"/>
  <c r="D57" i="37"/>
  <c r="G57" i="37" s="1"/>
  <c r="AH54" i="37"/>
  <c r="AF54" i="37"/>
  <c r="AD54" i="37"/>
  <c r="AB54" i="37"/>
  <c r="Z54" i="37"/>
  <c r="X54" i="37"/>
  <c r="V54" i="37"/>
  <c r="T54" i="37"/>
  <c r="R54" i="37"/>
  <c r="P54" i="37"/>
  <c r="N54" i="37"/>
  <c r="L54" i="37"/>
  <c r="J54" i="37"/>
  <c r="H54" i="37"/>
  <c r="F54" i="37"/>
  <c r="D54" i="37"/>
  <c r="E53" i="37"/>
  <c r="D53" i="37"/>
  <c r="U53" i="37" s="1"/>
  <c r="E52" i="37"/>
  <c r="D52" i="37"/>
  <c r="AI52" i="37" s="1"/>
  <c r="E51" i="37"/>
  <c r="D51" i="37"/>
  <c r="Y51" i="37" s="1"/>
  <c r="AF50" i="37"/>
  <c r="D50" i="37"/>
  <c r="E49" i="37"/>
  <c r="D49" i="37"/>
  <c r="W49" i="37" s="1"/>
  <c r="AH48" i="37"/>
  <c r="AH50" i="37" s="1"/>
  <c r="AD48" i="37"/>
  <c r="AD50" i="37" s="1"/>
  <c r="AB48" i="37"/>
  <c r="AB50" i="37" s="1"/>
  <c r="Z48" i="37"/>
  <c r="Z50" i="37" s="1"/>
  <c r="X48" i="37"/>
  <c r="X50" i="37" s="1"/>
  <c r="V48" i="37"/>
  <c r="V50" i="37" s="1"/>
  <c r="T48" i="37"/>
  <c r="T50" i="37" s="1"/>
  <c r="R48" i="37"/>
  <c r="R50" i="37" s="1"/>
  <c r="P48" i="37"/>
  <c r="P50" i="37" s="1"/>
  <c r="N48" i="37"/>
  <c r="N50" i="37" s="1"/>
  <c r="L48" i="37"/>
  <c r="L50" i="37" s="1"/>
  <c r="J48" i="37"/>
  <c r="J50" i="37" s="1"/>
  <c r="H48" i="37"/>
  <c r="H50" i="37" s="1"/>
  <c r="F48" i="37"/>
  <c r="F50" i="37" s="1"/>
  <c r="D48" i="37"/>
  <c r="E45" i="37"/>
  <c r="D45" i="37"/>
  <c r="Y45" i="37" s="1"/>
  <c r="E44" i="37"/>
  <c r="D44" i="37"/>
  <c r="W44" i="37" s="1"/>
  <c r="L43" i="37"/>
  <c r="D43" i="37"/>
  <c r="AG43" i="37" s="1"/>
  <c r="AH42" i="37"/>
  <c r="AH43" i="37" s="1"/>
  <c r="AB42" i="37"/>
  <c r="AB43" i="37" s="1"/>
  <c r="AC43" i="37" s="1"/>
  <c r="Z42" i="37"/>
  <c r="Z43" i="37" s="1"/>
  <c r="V42" i="37"/>
  <c r="V43" i="37" s="1"/>
  <c r="T42" i="37"/>
  <c r="T43" i="37" s="1"/>
  <c r="U43" i="37" s="1"/>
  <c r="R42" i="37"/>
  <c r="R43" i="37" s="1"/>
  <c r="L42" i="37"/>
  <c r="D42" i="37"/>
  <c r="BM40" i="37"/>
  <c r="BK40" i="37"/>
  <c r="BI40" i="37"/>
  <c r="BG40" i="37"/>
  <c r="BE40" i="37"/>
  <c r="BC40" i="37"/>
  <c r="BA40" i="37"/>
  <c r="AY40" i="37"/>
  <c r="AW40" i="37"/>
  <c r="AU40" i="37"/>
  <c r="AS40" i="37"/>
  <c r="AQ40" i="37"/>
  <c r="AO40" i="37"/>
  <c r="AM40" i="37"/>
  <c r="AK40" i="37"/>
  <c r="AD39" i="37"/>
  <c r="AB39" i="37"/>
  <c r="D39" i="37"/>
  <c r="AI39" i="37" s="1"/>
  <c r="AD38" i="37"/>
  <c r="AB38" i="37"/>
  <c r="Z38" i="37"/>
  <c r="X38" i="37"/>
  <c r="X39" i="37" s="1"/>
  <c r="V38" i="37"/>
  <c r="T38" i="37"/>
  <c r="R38" i="37"/>
  <c r="N38" i="37"/>
  <c r="N35" i="37" s="1"/>
  <c r="L38" i="37"/>
  <c r="J38" i="37"/>
  <c r="H38" i="37"/>
  <c r="F38" i="37"/>
  <c r="D38" i="37"/>
  <c r="AD37" i="37"/>
  <c r="AB37" i="37"/>
  <c r="Z37" i="37"/>
  <c r="Z39" i="37" s="1"/>
  <c r="X37" i="37"/>
  <c r="V37" i="37"/>
  <c r="T37" i="37"/>
  <c r="L37" i="37"/>
  <c r="L35" i="37" s="1"/>
  <c r="J37" i="37"/>
  <c r="H37" i="37"/>
  <c r="H35" i="37" s="1"/>
  <c r="F37" i="37"/>
  <c r="F35" i="37" s="1"/>
  <c r="D37" i="37"/>
  <c r="AF36" i="37"/>
  <c r="T36" i="37"/>
  <c r="R36" i="37"/>
  <c r="R31" i="37" s="1"/>
  <c r="P36" i="37"/>
  <c r="N36" i="37"/>
  <c r="L36" i="37"/>
  <c r="J36" i="37"/>
  <c r="H36" i="37"/>
  <c r="F36" i="37"/>
  <c r="D36" i="37"/>
  <c r="AH35" i="37"/>
  <c r="AF35" i="37"/>
  <c r="AF38" i="37" s="1"/>
  <c r="AD35" i="37"/>
  <c r="AB35" i="37"/>
  <c r="Z35" i="37"/>
  <c r="X35" i="37"/>
  <c r="V35" i="37"/>
  <c r="T35" i="37"/>
  <c r="R35" i="37"/>
  <c r="P35" i="37"/>
  <c r="P38" i="37" s="1"/>
  <c r="D35" i="37"/>
  <c r="K34" i="37"/>
  <c r="I34" i="37"/>
  <c r="BM33" i="37"/>
  <c r="BK33" i="37"/>
  <c r="BI33" i="37"/>
  <c r="BG33" i="37"/>
  <c r="BE33" i="37"/>
  <c r="BC33" i="37"/>
  <c r="BA33" i="37"/>
  <c r="AY33" i="37"/>
  <c r="AW33" i="37"/>
  <c r="AU33" i="37"/>
  <c r="AS33" i="37"/>
  <c r="AQ33" i="37"/>
  <c r="AO33" i="37"/>
  <c r="AM33" i="37"/>
  <c r="AK33" i="37"/>
  <c r="D32" i="37"/>
  <c r="AH31" i="37"/>
  <c r="AH32" i="37" s="1"/>
  <c r="AH36" i="37" s="1"/>
  <c r="AD31" i="37"/>
  <c r="AD32" i="37" s="1"/>
  <c r="AD36" i="37" s="1"/>
  <c r="AB31" i="37"/>
  <c r="AB32" i="37" s="1"/>
  <c r="AB36" i="37" s="1"/>
  <c r="Z31" i="37"/>
  <c r="Z32" i="37" s="1"/>
  <c r="Z36" i="37" s="1"/>
  <c r="X31" i="37"/>
  <c r="X32" i="37" s="1"/>
  <c r="X36" i="37" s="1"/>
  <c r="V31" i="37"/>
  <c r="V32" i="37" s="1"/>
  <c r="V36" i="37" s="1"/>
  <c r="L31" i="37"/>
  <c r="L32" i="37" s="1"/>
  <c r="J31" i="37"/>
  <c r="J32" i="37" s="1"/>
  <c r="H31" i="37"/>
  <c r="H42" i="37" s="1"/>
  <c r="F31" i="37"/>
  <c r="F42" i="37" s="1"/>
  <c r="F43" i="37" s="1"/>
  <c r="D31" i="37"/>
  <c r="AC31" i="37" s="1"/>
  <c r="BM28" i="37"/>
  <c r="BK28" i="37"/>
  <c r="BI28" i="37"/>
  <c r="BG28" i="37"/>
  <c r="BE28" i="37"/>
  <c r="BC28" i="37"/>
  <c r="BA28" i="37"/>
  <c r="AY28" i="37"/>
  <c r="AW28" i="37"/>
  <c r="AU28" i="37"/>
  <c r="AS28" i="37"/>
  <c r="AQ28" i="37"/>
  <c r="AO28" i="37"/>
  <c r="AM28" i="37"/>
  <c r="AK28" i="37"/>
  <c r="D27" i="37"/>
  <c r="AI27" i="37" s="1"/>
  <c r="AH26" i="37"/>
  <c r="AF26" i="37"/>
  <c r="AD26" i="37"/>
  <c r="AB26" i="37"/>
  <c r="Z26" i="37"/>
  <c r="X26" i="37"/>
  <c r="V26" i="37"/>
  <c r="T26" i="37"/>
  <c r="R26" i="37"/>
  <c r="P26" i="37"/>
  <c r="N26" i="37"/>
  <c r="L26" i="37"/>
  <c r="J26" i="37"/>
  <c r="H26" i="37"/>
  <c r="F26" i="37"/>
  <c r="D26" i="37"/>
  <c r="H25" i="37"/>
  <c r="F25" i="37"/>
  <c r="D25" i="37"/>
  <c r="D24" i="37"/>
  <c r="E23" i="37"/>
  <c r="D23" i="37"/>
  <c r="AH22" i="37"/>
  <c r="AH24" i="37" s="1"/>
  <c r="AH25" i="37" s="1"/>
  <c r="AF22" i="37"/>
  <c r="AF24" i="37" s="1"/>
  <c r="AF27" i="37" s="1"/>
  <c r="AD22" i="37"/>
  <c r="AD24" i="37" s="1"/>
  <c r="AB22" i="37"/>
  <c r="AB24" i="37" s="1"/>
  <c r="Z22" i="37"/>
  <c r="Z24" i="37" s="1"/>
  <c r="X22" i="37"/>
  <c r="X24" i="37" s="1"/>
  <c r="X25" i="37" s="1"/>
  <c r="V22" i="37"/>
  <c r="V24" i="37" s="1"/>
  <c r="T22" i="37"/>
  <c r="T24" i="37" s="1"/>
  <c r="R22" i="37"/>
  <c r="R24" i="37" s="1"/>
  <c r="P22" i="37"/>
  <c r="P24" i="37" s="1"/>
  <c r="N22" i="37"/>
  <c r="N24" i="37" s="1"/>
  <c r="L22" i="37"/>
  <c r="L24" i="37" s="1"/>
  <c r="J22" i="37"/>
  <c r="J24" i="37" s="1"/>
  <c r="J27" i="37" s="1"/>
  <c r="H22" i="37"/>
  <c r="H24" i="37" s="1"/>
  <c r="H27" i="37" s="1"/>
  <c r="F22" i="37"/>
  <c r="F24" i="37" s="1"/>
  <c r="D22" i="37"/>
  <c r="BM20" i="37"/>
  <c r="BK20" i="37"/>
  <c r="BI20" i="37"/>
  <c r="BG20" i="37"/>
  <c r="BE20" i="37"/>
  <c r="BC20" i="37"/>
  <c r="BA20" i="37"/>
  <c r="AY20" i="37"/>
  <c r="AW20" i="37"/>
  <c r="AU20" i="37"/>
  <c r="AS20" i="37"/>
  <c r="AQ20" i="37"/>
  <c r="AO20" i="37"/>
  <c r="AM20" i="37"/>
  <c r="AK20" i="37"/>
  <c r="AH19" i="37"/>
  <c r="AF19" i="37"/>
  <c r="AD19" i="37"/>
  <c r="AB19" i="37"/>
  <c r="Z19" i="37"/>
  <c r="X19" i="37"/>
  <c r="V19" i="37"/>
  <c r="T19" i="37"/>
  <c r="R19" i="37"/>
  <c r="P19" i="37"/>
  <c r="N19" i="37"/>
  <c r="L19" i="37"/>
  <c r="J19" i="37"/>
  <c r="H19" i="37"/>
  <c r="F19" i="37"/>
  <c r="D19" i="37"/>
  <c r="AH18" i="37"/>
  <c r="AF18" i="37"/>
  <c r="AD18" i="37"/>
  <c r="AB18" i="37"/>
  <c r="X18" i="37"/>
  <c r="V18" i="37"/>
  <c r="T18" i="37"/>
  <c r="R18" i="37"/>
  <c r="P18" i="37"/>
  <c r="N18" i="37"/>
  <c r="L18" i="37"/>
  <c r="J18" i="37"/>
  <c r="H18" i="37"/>
  <c r="F18" i="37"/>
  <c r="D18" i="37"/>
  <c r="AH17" i="37"/>
  <c r="AF17" i="37"/>
  <c r="AD17" i="37"/>
  <c r="AB17" i="37"/>
  <c r="Z17" i="37"/>
  <c r="X17" i="37"/>
  <c r="V17" i="37"/>
  <c r="T17" i="37"/>
  <c r="R17" i="37"/>
  <c r="P17" i="37"/>
  <c r="N17" i="37"/>
  <c r="L17" i="37"/>
  <c r="J17" i="37"/>
  <c r="H17" i="37"/>
  <c r="F17" i="37"/>
  <c r="D17" i="37"/>
  <c r="AH16" i="37"/>
  <c r="AH15" i="37" s="1"/>
  <c r="AF16" i="37"/>
  <c r="AF15" i="37" s="1"/>
  <c r="AD16" i="37"/>
  <c r="AD15" i="37" s="1"/>
  <c r="AB16" i="37"/>
  <c r="AB15" i="37" s="1"/>
  <c r="Z16" i="37"/>
  <c r="Z15" i="37" s="1"/>
  <c r="X16" i="37"/>
  <c r="X15" i="37" s="1"/>
  <c r="V16" i="37"/>
  <c r="T16" i="37"/>
  <c r="T15" i="37" s="1"/>
  <c r="R16" i="37"/>
  <c r="R15" i="37" s="1"/>
  <c r="P16" i="37"/>
  <c r="P15" i="37" s="1"/>
  <c r="N16" i="37"/>
  <c r="N15" i="37" s="1"/>
  <c r="L16" i="37"/>
  <c r="L15" i="37" s="1"/>
  <c r="J16" i="37"/>
  <c r="J15" i="37" s="1"/>
  <c r="H16" i="37"/>
  <c r="H15" i="37" s="1"/>
  <c r="F16" i="37"/>
  <c r="D16" i="37"/>
  <c r="D15" i="37"/>
  <c r="AH14" i="37"/>
  <c r="AF14" i="37"/>
  <c r="AD14" i="37"/>
  <c r="AB14" i="37"/>
  <c r="Z14" i="37"/>
  <c r="X14" i="37"/>
  <c r="V14" i="37"/>
  <c r="T14" i="37"/>
  <c r="R14" i="37"/>
  <c r="P14" i="37"/>
  <c r="N14" i="37"/>
  <c r="L14" i="37"/>
  <c r="J14" i="37"/>
  <c r="H14" i="37"/>
  <c r="F14" i="37"/>
  <c r="D14" i="37"/>
  <c r="BM12" i="37"/>
  <c r="BK12" i="37"/>
  <c r="BI12" i="37"/>
  <c r="BG12" i="37"/>
  <c r="BE12" i="37"/>
  <c r="BC12" i="37"/>
  <c r="BA12" i="37"/>
  <c r="AY12" i="37"/>
  <c r="AW12" i="37"/>
  <c r="AU12" i="37"/>
  <c r="AS12" i="37"/>
  <c r="AQ12" i="37"/>
  <c r="AO12" i="37"/>
  <c r="AM12" i="37"/>
  <c r="AK12" i="37"/>
  <c r="D11" i="37"/>
  <c r="D10" i="37"/>
  <c r="AH9" i="37"/>
  <c r="AH10" i="37" s="1"/>
  <c r="AF9" i="37"/>
  <c r="AD9" i="37"/>
  <c r="AB9" i="37"/>
  <c r="AB10" i="37" s="1"/>
  <c r="Z9" i="37"/>
  <c r="Z10" i="37" s="1"/>
  <c r="X9" i="37"/>
  <c r="X10" i="37" s="1"/>
  <c r="V9" i="37"/>
  <c r="T9" i="37"/>
  <c r="T11" i="37" s="1"/>
  <c r="R9" i="37"/>
  <c r="R10" i="37" s="1"/>
  <c r="P9" i="37"/>
  <c r="P10" i="37" s="1"/>
  <c r="N9" i="37"/>
  <c r="L9" i="37"/>
  <c r="L11" i="37" s="1"/>
  <c r="J9" i="37"/>
  <c r="J11" i="37" s="1"/>
  <c r="H9" i="37"/>
  <c r="H11" i="37" s="1"/>
  <c r="F9" i="37"/>
  <c r="P90" i="4"/>
  <c r="K90" i="4"/>
  <c r="P79" i="4"/>
  <c r="H9" i="36"/>
  <c r="E1" i="2"/>
  <c r="B2" i="19"/>
  <c r="C7" i="36"/>
  <c r="C6" i="36"/>
  <c r="AA43" i="37" l="1"/>
  <c r="S43" i="37"/>
  <c r="W16" i="37"/>
  <c r="G1799" i="18"/>
  <c r="F1802" i="18"/>
  <c r="G1814" i="18" s="1"/>
  <c r="F1764" i="18"/>
  <c r="G1776" i="18" s="1"/>
  <c r="G1791" i="18"/>
  <c r="E306" i="18"/>
  <c r="F306" i="18" s="1"/>
  <c r="G318" i="18" s="1"/>
  <c r="G341" i="18"/>
  <c r="N363" i="18" s="1"/>
  <c r="G356" i="18"/>
  <c r="O363" i="18" s="1"/>
  <c r="G333" i="18"/>
  <c r="M363" i="18" s="1"/>
  <c r="AE14" i="37"/>
  <c r="AE37" i="37"/>
  <c r="E39" i="37"/>
  <c r="I15" i="37"/>
  <c r="AI58" i="37"/>
  <c r="V15" i="37"/>
  <c r="W15" i="37" s="1"/>
  <c r="AC54" i="37"/>
  <c r="W18" i="37"/>
  <c r="W42" i="37"/>
  <c r="U54" i="37"/>
  <c r="E54" i="37"/>
  <c r="S22" i="37"/>
  <c r="AE48" i="37"/>
  <c r="AG52" i="37"/>
  <c r="AC16" i="37"/>
  <c r="AC17" i="37"/>
  <c r="G35" i="37"/>
  <c r="AG65" i="37"/>
  <c r="I63" i="37"/>
  <c r="G52" i="37"/>
  <c r="I52" i="37" s="1"/>
  <c r="AG35" i="37"/>
  <c r="AI54" i="37"/>
  <c r="G60" i="37"/>
  <c r="U63" i="37"/>
  <c r="E58" i="37"/>
  <c r="W63" i="37"/>
  <c r="K54" i="37"/>
  <c r="I11" i="37"/>
  <c r="W17" i="37"/>
  <c r="AG18" i="37"/>
  <c r="AG19" i="37"/>
  <c r="AE35" i="37"/>
  <c r="AE38" i="37"/>
  <c r="K44" i="37"/>
  <c r="I49" i="37"/>
  <c r="W53" i="37"/>
  <c r="AA54" i="37"/>
  <c r="I58" i="37"/>
  <c r="K61" i="37"/>
  <c r="AG61" i="37"/>
  <c r="Y61" i="37"/>
  <c r="G61" i="37"/>
  <c r="AE61" i="37"/>
  <c r="S35" i="37"/>
  <c r="W38" i="37"/>
  <c r="K43" i="37"/>
  <c r="M44" i="37"/>
  <c r="M49" i="37"/>
  <c r="M61" i="37"/>
  <c r="AI9" i="37"/>
  <c r="G9" i="37"/>
  <c r="AE15" i="37"/>
  <c r="I44" i="37"/>
  <c r="AE31" i="37"/>
  <c r="AI35" i="37"/>
  <c r="U44" i="37"/>
  <c r="Y49" i="37"/>
  <c r="Q54" i="37"/>
  <c r="W58" i="37"/>
  <c r="O61" i="37"/>
  <c r="G64" i="37"/>
  <c r="AG15" i="37"/>
  <c r="O9" i="37"/>
  <c r="W37" i="37"/>
  <c r="Q43" i="37"/>
  <c r="AA44" i="37"/>
  <c r="AA49" i="37"/>
  <c r="K52" i="37"/>
  <c r="M60" i="37"/>
  <c r="Q61" i="37"/>
  <c r="AG17" i="37"/>
  <c r="AC61" i="37"/>
  <c r="M11" i="37"/>
  <c r="AG16" i="37"/>
  <c r="U31" i="37"/>
  <c r="Y32" i="37"/>
  <c r="AG48" i="37"/>
  <c r="AA52" i="37"/>
  <c r="I54" i="37"/>
  <c r="AG54" i="37"/>
  <c r="O57" i="37"/>
  <c r="AG58" i="37"/>
  <c r="AG60" i="37"/>
  <c r="W61" i="37"/>
  <c r="P25" i="37"/>
  <c r="Q25" i="37" s="1"/>
  <c r="P27" i="37"/>
  <c r="Q27" i="37" s="1"/>
  <c r="N27" i="37"/>
  <c r="O27" i="37" s="1"/>
  <c r="N25" i="37"/>
  <c r="O25" i="37" s="1"/>
  <c r="AG39" i="37"/>
  <c r="U62" i="37"/>
  <c r="Q10" i="37"/>
  <c r="AA9" i="37"/>
  <c r="Q14" i="37"/>
  <c r="I27" i="37"/>
  <c r="AG38" i="37"/>
  <c r="M38" i="37"/>
  <c r="I39" i="37"/>
  <c r="AC42" i="37"/>
  <c r="U49" i="37"/>
  <c r="AE52" i="37"/>
  <c r="Y54" i="37"/>
  <c r="K58" i="37"/>
  <c r="AC58" i="37"/>
  <c r="I60" i="37"/>
  <c r="U61" i="37"/>
  <c r="W62" i="37"/>
  <c r="Q63" i="37"/>
  <c r="W64" i="37"/>
  <c r="Y18" i="37"/>
  <c r="Y38" i="37"/>
  <c r="AG42" i="37"/>
  <c r="G62" i="37"/>
  <c r="S9" i="37"/>
  <c r="AC9" i="37"/>
  <c r="AG14" i="37"/>
  <c r="Y15" i="37"/>
  <c r="E16" i="37"/>
  <c r="E17" i="37"/>
  <c r="AA18" i="37"/>
  <c r="K19" i="37"/>
  <c r="AA19" i="37"/>
  <c r="K22" i="37"/>
  <c r="F32" i="37"/>
  <c r="G32" i="37" s="1"/>
  <c r="W35" i="37"/>
  <c r="O38" i="37"/>
  <c r="U39" i="37"/>
  <c r="AA45" i="37"/>
  <c r="K51" i="37"/>
  <c r="O52" i="37"/>
  <c r="O58" i="37"/>
  <c r="O60" i="37"/>
  <c r="I62" i="37"/>
  <c r="AA62" i="37"/>
  <c r="O16" i="37"/>
  <c r="O17" i="37"/>
  <c r="AC57" i="37"/>
  <c r="K11" i="37"/>
  <c r="U11" i="37"/>
  <c r="AE9" i="37"/>
  <c r="I14" i="37"/>
  <c r="O15" i="37"/>
  <c r="G16" i="37"/>
  <c r="Q16" i="37"/>
  <c r="G17" i="37"/>
  <c r="Q17" i="37"/>
  <c r="G18" i="37"/>
  <c r="Q18" i="37"/>
  <c r="I42" i="37"/>
  <c r="AA31" i="37"/>
  <c r="O32" i="37"/>
  <c r="K35" i="37"/>
  <c r="G38" i="37"/>
  <c r="AI42" i="37"/>
  <c r="AC49" i="37"/>
  <c r="W51" i="37"/>
  <c r="Q52" i="37"/>
  <c r="S54" i="37"/>
  <c r="S58" i="37"/>
  <c r="Q60" i="37"/>
  <c r="I61" i="37"/>
  <c r="AA61" i="37"/>
  <c r="K62" i="37"/>
  <c r="AI62" i="37"/>
  <c r="Y63" i="37"/>
  <c r="M65" i="37"/>
  <c r="E19" i="37"/>
  <c r="O42" i="37"/>
  <c r="K45" i="37"/>
  <c r="G51" i="37"/>
  <c r="K9" i="37"/>
  <c r="U9" i="37"/>
  <c r="AG9" i="37"/>
  <c r="S18" i="37"/>
  <c r="R32" i="37"/>
  <c r="S32" i="37" s="1"/>
  <c r="AA35" i="37"/>
  <c r="AC38" i="37"/>
  <c r="AE43" i="37"/>
  <c r="Y44" i="37"/>
  <c r="AA51" i="37"/>
  <c r="U52" i="37"/>
  <c r="G53" i="37"/>
  <c r="E57" i="37"/>
  <c r="W57" i="37"/>
  <c r="U58" i="37"/>
  <c r="Y60" i="37"/>
  <c r="M62" i="37"/>
  <c r="AG63" i="37"/>
  <c r="Q65" i="37"/>
  <c r="E14" i="37"/>
  <c r="Y16" i="37"/>
  <c r="Y17" i="37"/>
  <c r="W9" i="37"/>
  <c r="Y14" i="37"/>
  <c r="F15" i="37"/>
  <c r="G15" i="37" s="1"/>
  <c r="Q15" i="37"/>
  <c r="I16" i="37"/>
  <c r="AE16" i="37"/>
  <c r="I17" i="37"/>
  <c r="AE17" i="37"/>
  <c r="I18" i="37"/>
  <c r="O35" i="37"/>
  <c r="I38" i="37"/>
  <c r="U38" i="37"/>
  <c r="Y42" i="37"/>
  <c r="W52" i="37"/>
  <c r="AC60" i="37"/>
  <c r="U65" i="37"/>
  <c r="O18" i="37"/>
  <c r="M39" i="37"/>
  <c r="AE57" i="37"/>
  <c r="Y62" i="37"/>
  <c r="M9" i="37"/>
  <c r="K17" i="37"/>
  <c r="E18" i="37"/>
  <c r="AI18" i="37"/>
  <c r="S19" i="37"/>
  <c r="AI19" i="37"/>
  <c r="AI22" i="37"/>
  <c r="AF25" i="37"/>
  <c r="AG25" i="37" s="1"/>
  <c r="I35" i="37"/>
  <c r="AC44" i="37"/>
  <c r="K49" i="37"/>
  <c r="Y52" i="37"/>
  <c r="AE54" i="37"/>
  <c r="M54" i="37"/>
  <c r="G58" i="37"/>
  <c r="Y58" i="37"/>
  <c r="AE60" i="37"/>
  <c r="S62" i="37"/>
  <c r="G63" i="37"/>
  <c r="AC65" i="37"/>
  <c r="R27" i="37"/>
  <c r="S27" i="37" s="1"/>
  <c r="R25" i="37"/>
  <c r="S25" i="37" s="1"/>
  <c r="AA10" i="37"/>
  <c r="Z11" i="37"/>
  <c r="AA11" i="37" s="1"/>
  <c r="F27" i="37"/>
  <c r="G27" i="37" s="1"/>
  <c r="E24" i="37"/>
  <c r="S10" i="37"/>
  <c r="R11" i="37"/>
  <c r="S11" i="37" s="1"/>
  <c r="Y10" i="37"/>
  <c r="X11" i="37"/>
  <c r="Y11" i="37" s="1"/>
  <c r="V25" i="37"/>
  <c r="W25" i="37" s="1"/>
  <c r="V27" i="37"/>
  <c r="W27" i="37" s="1"/>
  <c r="L27" i="37"/>
  <c r="M27" i="37" s="1"/>
  <c r="L25" i="37"/>
  <c r="M25" i="37" s="1"/>
  <c r="M24" i="37"/>
  <c r="Z25" i="37"/>
  <c r="AA25" i="37" s="1"/>
  <c r="Z27" i="37"/>
  <c r="AA27" i="37" s="1"/>
  <c r="AC10" i="37"/>
  <c r="AB11" i="37"/>
  <c r="AC11" i="37" s="1"/>
  <c r="AB27" i="37"/>
  <c r="AC27" i="37" s="1"/>
  <c r="AB25" i="37"/>
  <c r="AC25" i="37" s="1"/>
  <c r="T27" i="37"/>
  <c r="U27" i="37" s="1"/>
  <c r="T25" i="37"/>
  <c r="U25" i="37" s="1"/>
  <c r="AI10" i="37"/>
  <c r="AH11" i="37"/>
  <c r="AI11" i="37" s="1"/>
  <c r="AD27" i="37"/>
  <c r="AE27" i="37" s="1"/>
  <c r="AD25" i="37"/>
  <c r="AE25" i="37" s="1"/>
  <c r="AF10" i="37"/>
  <c r="H10" i="37"/>
  <c r="I10" i="37" s="1"/>
  <c r="P11" i="37"/>
  <c r="Q11" i="37" s="1"/>
  <c r="AG59" i="37"/>
  <c r="Q59" i="37"/>
  <c r="AE59" i="37"/>
  <c r="O59" i="37"/>
  <c r="AC59" i="37"/>
  <c r="M59" i="37"/>
  <c r="AA59" i="37"/>
  <c r="K59" i="37"/>
  <c r="Y59" i="37"/>
  <c r="I59" i="37"/>
  <c r="W59" i="37"/>
  <c r="G59" i="37"/>
  <c r="U59" i="37"/>
  <c r="I9" i="37"/>
  <c r="E35" i="37"/>
  <c r="J10" i="37"/>
  <c r="K10" i="37" s="1"/>
  <c r="K14" i="37"/>
  <c r="S14" i="37"/>
  <c r="AA14" i="37"/>
  <c r="AI14" i="37"/>
  <c r="K15" i="37"/>
  <c r="S15" i="37"/>
  <c r="AA15" i="37"/>
  <c r="AI15" i="37"/>
  <c r="K16" i="37"/>
  <c r="S16" i="37"/>
  <c r="AA16" i="37"/>
  <c r="AI16" i="37"/>
  <c r="S17" i="37"/>
  <c r="AA17" i="37"/>
  <c r="AI17" i="37"/>
  <c r="K18" i="37"/>
  <c r="E22" i="37"/>
  <c r="M22" i="37"/>
  <c r="U22" i="37"/>
  <c r="S59" i="37"/>
  <c r="Q9" i="37"/>
  <c r="AE24" i="37"/>
  <c r="W24" i="37"/>
  <c r="O24" i="37"/>
  <c r="G24" i="37"/>
  <c r="AI24" i="37"/>
  <c r="AA24" i="37"/>
  <c r="S24" i="37"/>
  <c r="K24" i="37"/>
  <c r="AC18" i="37"/>
  <c r="M19" i="37"/>
  <c r="U19" i="37"/>
  <c r="AC19" i="37"/>
  <c r="AE22" i="37"/>
  <c r="Q24" i="37"/>
  <c r="AG26" i="37"/>
  <c r="Y26" i="37"/>
  <c r="Q26" i="37"/>
  <c r="I26" i="37"/>
  <c r="AE26" i="37"/>
  <c r="W26" i="37"/>
  <c r="O26" i="37"/>
  <c r="G26" i="37"/>
  <c r="AC26" i="37"/>
  <c r="U26" i="37"/>
  <c r="M26" i="37"/>
  <c r="AI26" i="37"/>
  <c r="AA26" i="37"/>
  <c r="S26" i="37"/>
  <c r="K26" i="37"/>
  <c r="AG27" i="37"/>
  <c r="X27" i="37"/>
  <c r="Y27" i="37" s="1"/>
  <c r="W32" i="37"/>
  <c r="AI59" i="37"/>
  <c r="Y9" i="37"/>
  <c r="L10" i="37"/>
  <c r="M10" i="37" s="1"/>
  <c r="T10" i="37"/>
  <c r="U10" i="37" s="1"/>
  <c r="M14" i="37"/>
  <c r="U14" i="37"/>
  <c r="AC14" i="37"/>
  <c r="M15" i="37"/>
  <c r="U15" i="37"/>
  <c r="AC15" i="37"/>
  <c r="M16" i="37"/>
  <c r="U16" i="37"/>
  <c r="M17" i="37"/>
  <c r="U17" i="37"/>
  <c r="M18" i="37"/>
  <c r="U18" i="37"/>
  <c r="G22" i="37"/>
  <c r="O22" i="37"/>
  <c r="W22" i="37"/>
  <c r="AC24" i="37"/>
  <c r="E26" i="37"/>
  <c r="K31" i="37"/>
  <c r="S31" i="37"/>
  <c r="I31" i="37"/>
  <c r="AI31" i="37"/>
  <c r="Q31" i="37"/>
  <c r="G31" i="37"/>
  <c r="Y31" i="37"/>
  <c r="O31" i="37"/>
  <c r="AG31" i="37"/>
  <c r="M31" i="37"/>
  <c r="W31" i="37"/>
  <c r="AI36" i="37"/>
  <c r="AA36" i="37"/>
  <c r="S36" i="37"/>
  <c r="K36" i="37"/>
  <c r="AG36" i="37"/>
  <c r="Y36" i="37"/>
  <c r="Q36" i="37"/>
  <c r="I36" i="37"/>
  <c r="AE36" i="37"/>
  <c r="W36" i="37"/>
  <c r="O36" i="37"/>
  <c r="G36" i="37"/>
  <c r="AC36" i="37"/>
  <c r="U36" i="37"/>
  <c r="M36" i="37"/>
  <c r="AI43" i="37"/>
  <c r="E9" i="37"/>
  <c r="AE18" i="37"/>
  <c r="G19" i="37"/>
  <c r="O19" i="37"/>
  <c r="W19" i="37"/>
  <c r="AE19" i="37"/>
  <c r="I24" i="37"/>
  <c r="J25" i="37"/>
  <c r="G43" i="37"/>
  <c r="AI32" i="37"/>
  <c r="Q32" i="37"/>
  <c r="AG32" i="37"/>
  <c r="M32" i="37"/>
  <c r="K32" i="37"/>
  <c r="AC32" i="37"/>
  <c r="AC33" i="37" s="1"/>
  <c r="U32" i="37"/>
  <c r="U33" i="37" s="1"/>
  <c r="AA32" i="37"/>
  <c r="E50" i="37"/>
  <c r="AE50" i="37"/>
  <c r="AC22" i="37"/>
  <c r="Y24" i="37"/>
  <c r="F10" i="37"/>
  <c r="N10" i="37"/>
  <c r="O10" i="37" s="1"/>
  <c r="V10" i="37"/>
  <c r="W10" i="37" s="1"/>
  <c r="AD10" i="37"/>
  <c r="F11" i="37"/>
  <c r="N11" i="37"/>
  <c r="O11" i="37" s="1"/>
  <c r="V11" i="37"/>
  <c r="W11" i="37" s="1"/>
  <c r="G14" i="37"/>
  <c r="O14" i="37"/>
  <c r="W14" i="37"/>
  <c r="I22" i="37"/>
  <c r="Q22" i="37"/>
  <c r="U24" i="37"/>
  <c r="AE32" i="37"/>
  <c r="E36" i="37"/>
  <c r="Q38" i="37"/>
  <c r="AG22" i="37"/>
  <c r="Y22" i="37"/>
  <c r="Y25" i="37"/>
  <c r="I25" i="37"/>
  <c r="G25" i="37"/>
  <c r="AI25" i="37"/>
  <c r="I19" i="37"/>
  <c r="Q19" i="37"/>
  <c r="Y19" i="37"/>
  <c r="AA22" i="37"/>
  <c r="AG24" i="37"/>
  <c r="H32" i="37"/>
  <c r="H43" i="37" s="1"/>
  <c r="I43" i="37" s="1"/>
  <c r="K37" i="37"/>
  <c r="AC37" i="37"/>
  <c r="U37" i="37"/>
  <c r="I37" i="37"/>
  <c r="AA37" i="37"/>
  <c r="S37" i="37"/>
  <c r="Q37" i="37"/>
  <c r="G37" i="37"/>
  <c r="AI37" i="37"/>
  <c r="Y37" i="37"/>
  <c r="O37" i="37"/>
  <c r="AG37" i="37"/>
  <c r="M37" i="37"/>
  <c r="E42" i="37"/>
  <c r="K27" i="37"/>
  <c r="E31" i="37"/>
  <c r="M35" i="37"/>
  <c r="U35" i="37"/>
  <c r="AC35" i="37"/>
  <c r="E37" i="37"/>
  <c r="AH38" i="37"/>
  <c r="AI38" i="37" s="1"/>
  <c r="O39" i="37"/>
  <c r="AA39" i="37"/>
  <c r="Q42" i="37"/>
  <c r="M43" i="37"/>
  <c r="W43" i="37"/>
  <c r="O44" i="37"/>
  <c r="AE44" i="37"/>
  <c r="M45" i="37"/>
  <c r="AC45" i="37"/>
  <c r="I48" i="37"/>
  <c r="Q48" i="37"/>
  <c r="Y48" i="37"/>
  <c r="O49" i="37"/>
  <c r="AE49" i="37"/>
  <c r="I50" i="37"/>
  <c r="Q50" i="37"/>
  <c r="Y50" i="37"/>
  <c r="AG50" i="37"/>
  <c r="M51" i="37"/>
  <c r="AC51" i="37"/>
  <c r="I53" i="37"/>
  <c r="Y53" i="37"/>
  <c r="S60" i="37"/>
  <c r="AI60" i="37"/>
  <c r="AC62" i="37"/>
  <c r="K63" i="37"/>
  <c r="AA63" i="37"/>
  <c r="I64" i="37"/>
  <c r="Y64" i="37"/>
  <c r="G65" i="37"/>
  <c r="W65" i="37"/>
  <c r="K38" i="37"/>
  <c r="S38" i="37"/>
  <c r="AA38" i="37"/>
  <c r="Q39" i="37"/>
  <c r="G42" i="37"/>
  <c r="AA42" i="37"/>
  <c r="O43" i="37"/>
  <c r="Y43" i="37"/>
  <c r="Q44" i="37"/>
  <c r="AG44" i="37"/>
  <c r="O45" i="37"/>
  <c r="AE45" i="37"/>
  <c r="AI48" i="37"/>
  <c r="Q49" i="37"/>
  <c r="AG49" i="37"/>
  <c r="O51" i="37"/>
  <c r="AE51" i="37"/>
  <c r="M52" i="37"/>
  <c r="AC52" i="37"/>
  <c r="K53" i="37"/>
  <c r="AA53" i="37"/>
  <c r="G54" i="37"/>
  <c r="O54" i="37"/>
  <c r="W54" i="37"/>
  <c r="I57" i="37"/>
  <c r="Q57" i="37"/>
  <c r="Y57" i="37"/>
  <c r="AG57" i="37"/>
  <c r="M58" i="37"/>
  <c r="AA58" i="37"/>
  <c r="U60" i="37"/>
  <c r="S61" i="37"/>
  <c r="O62" i="37"/>
  <c r="AE62" i="37"/>
  <c r="M63" i="37"/>
  <c r="AC63" i="37"/>
  <c r="K64" i="37"/>
  <c r="AA64" i="37"/>
  <c r="I65" i="37"/>
  <c r="Y65" i="37"/>
  <c r="S39" i="37"/>
  <c r="AC39" i="37"/>
  <c r="S42" i="37"/>
  <c r="S44" i="37"/>
  <c r="AI44" i="37"/>
  <c r="Q45" i="37"/>
  <c r="AG45" i="37"/>
  <c r="K48" i="37"/>
  <c r="S48" i="37"/>
  <c r="AA48" i="37"/>
  <c r="S49" i="37"/>
  <c r="AI49" i="37"/>
  <c r="K50" i="37"/>
  <c r="S50" i="37"/>
  <c r="AA50" i="37"/>
  <c r="AI50" i="37"/>
  <c r="Q51" i="37"/>
  <c r="AG51" i="37"/>
  <c r="M53" i="37"/>
  <c r="AC53" i="37"/>
  <c r="W60" i="37"/>
  <c r="Q62" i="37"/>
  <c r="O63" i="37"/>
  <c r="AE63" i="37"/>
  <c r="M64" i="37"/>
  <c r="AC64" i="37"/>
  <c r="K65" i="37"/>
  <c r="AA65" i="37"/>
  <c r="S45" i="37"/>
  <c r="AI45" i="37"/>
  <c r="S51" i="37"/>
  <c r="AI51" i="37"/>
  <c r="O53" i="37"/>
  <c r="AE53" i="37"/>
  <c r="K57" i="37"/>
  <c r="S57" i="37"/>
  <c r="AA57" i="37"/>
  <c r="AI57" i="37"/>
  <c r="O64" i="37"/>
  <c r="AE64" i="37"/>
  <c r="Q35" i="37"/>
  <c r="Y35" i="37"/>
  <c r="G39" i="37"/>
  <c r="W39" i="37"/>
  <c r="AE39" i="37"/>
  <c r="K42" i="37"/>
  <c r="U42" i="37"/>
  <c r="AE42" i="37"/>
  <c r="G44" i="37"/>
  <c r="U45" i="37"/>
  <c r="E48" i="37"/>
  <c r="M48" i="37"/>
  <c r="U48" i="37"/>
  <c r="AC48" i="37"/>
  <c r="G49" i="37"/>
  <c r="M50" i="37"/>
  <c r="U50" i="37"/>
  <c r="AC50" i="37"/>
  <c r="U51" i="37"/>
  <c r="S52" i="37"/>
  <c r="Q53" i="37"/>
  <c r="AG53" i="37"/>
  <c r="Q58" i="37"/>
  <c r="K60" i="37"/>
  <c r="S63" i="37"/>
  <c r="Q64" i="37"/>
  <c r="AG64" i="37"/>
  <c r="O65" i="37"/>
  <c r="AE65" i="37"/>
  <c r="G45" i="37"/>
  <c r="W45" i="37"/>
  <c r="S53" i="37"/>
  <c r="AI53" i="37"/>
  <c r="M57" i="37"/>
  <c r="U57" i="37"/>
  <c r="S64" i="37"/>
  <c r="AI64" i="37"/>
  <c r="K39" i="37"/>
  <c r="Y39" i="37"/>
  <c r="M42" i="37"/>
  <c r="I45" i="37"/>
  <c r="G48" i="37"/>
  <c r="O48" i="37"/>
  <c r="W48" i="37"/>
  <c r="G50" i="37"/>
  <c r="O50" i="37"/>
  <c r="W50" i="37"/>
  <c r="I51" i="37"/>
  <c r="S65" i="37"/>
  <c r="E1819" i="18" l="1"/>
  <c r="G1819" i="18" s="1"/>
  <c r="E1820" i="18"/>
  <c r="E1818" i="18"/>
  <c r="E1817" i="18"/>
  <c r="G1817" i="18" s="1"/>
  <c r="E362" i="18"/>
  <c r="G362" i="18" s="1"/>
  <c r="E361" i="18"/>
  <c r="G361" i="18" s="1"/>
  <c r="L363" i="18"/>
  <c r="E360" i="18"/>
  <c r="E359" i="18"/>
  <c r="G359" i="18" s="1"/>
  <c r="Y33" i="37"/>
  <c r="G55" i="37"/>
  <c r="AE33" i="37"/>
  <c r="W55" i="37"/>
  <c r="AA55" i="37"/>
  <c r="E15" i="37"/>
  <c r="O55" i="37"/>
  <c r="AG46" i="37"/>
  <c r="AG55" i="37"/>
  <c r="AE55" i="37"/>
  <c r="S55" i="37"/>
  <c r="K55" i="37"/>
  <c r="G46" i="37"/>
  <c r="AC55" i="37"/>
  <c r="U55" i="37"/>
  <c r="AI55" i="37"/>
  <c r="Y55" i="37"/>
  <c r="M55" i="37"/>
  <c r="Q55" i="37"/>
  <c r="AI46" i="37"/>
  <c r="W46" i="37"/>
  <c r="I55" i="37"/>
  <c r="AE46" i="37"/>
  <c r="G20" i="37"/>
  <c r="Y46" i="37"/>
  <c r="S46" i="37"/>
  <c r="M46" i="37"/>
  <c r="K46" i="37"/>
  <c r="I46" i="37"/>
  <c r="Q46" i="37"/>
  <c r="O46" i="37"/>
  <c r="U46" i="37"/>
  <c r="AA46" i="37"/>
  <c r="AC46" i="37"/>
  <c r="M12" i="37"/>
  <c r="AG20" i="37"/>
  <c r="AE20" i="37"/>
  <c r="U40" i="37"/>
  <c r="Q20" i="37"/>
  <c r="AA33" i="37"/>
  <c r="AC66" i="37"/>
  <c r="K12" i="37"/>
  <c r="O66" i="37"/>
  <c r="AC12" i="37"/>
  <c r="AE66" i="37"/>
  <c r="O12" i="37"/>
  <c r="Q12" i="37"/>
  <c r="AA12" i="37"/>
  <c r="Y20" i="37"/>
  <c r="K66" i="37"/>
  <c r="AG66" i="37"/>
  <c r="I20" i="37"/>
  <c r="AG40" i="37"/>
  <c r="O33" i="37"/>
  <c r="AI28" i="37"/>
  <c r="S28" i="37"/>
  <c r="O20" i="37"/>
  <c r="E43" i="37"/>
  <c r="G40" i="37"/>
  <c r="K40" i="37"/>
  <c r="U12" i="37"/>
  <c r="O40" i="37"/>
  <c r="G33" i="37"/>
  <c r="W12" i="37"/>
  <c r="E25" i="37"/>
  <c r="W40" i="37"/>
  <c r="AA40" i="37"/>
  <c r="AI12" i="37"/>
  <c r="S40" i="37"/>
  <c r="U66" i="37"/>
  <c r="AA28" i="37"/>
  <c r="Q28" i="37"/>
  <c r="I40" i="37"/>
  <c r="I32" i="37"/>
  <c r="I33" i="37" s="1"/>
  <c r="AG33" i="37"/>
  <c r="G66" i="37"/>
  <c r="S12" i="37"/>
  <c r="AI40" i="37"/>
  <c r="Q40" i="37"/>
  <c r="AA66" i="37"/>
  <c r="AC28" i="37"/>
  <c r="K33" i="37"/>
  <c r="U20" i="37"/>
  <c r="K20" i="37"/>
  <c r="S66" i="37"/>
  <c r="M40" i="37"/>
  <c r="E38" i="37"/>
  <c r="M20" i="37"/>
  <c r="Y66" i="37"/>
  <c r="W28" i="37"/>
  <c r="Q66" i="37"/>
  <c r="Y28" i="37"/>
  <c r="AE40" i="37"/>
  <c r="Q33" i="37"/>
  <c r="O28" i="37"/>
  <c r="I12" i="37"/>
  <c r="AF11" i="37"/>
  <c r="AG11" i="37" s="1"/>
  <c r="AG10" i="37"/>
  <c r="I66" i="37"/>
  <c r="AG28" i="37"/>
  <c r="W20" i="37"/>
  <c r="AI33" i="37"/>
  <c r="G28" i="37"/>
  <c r="Y12" i="37"/>
  <c r="AE28" i="37"/>
  <c r="AI20" i="37"/>
  <c r="G11" i="37"/>
  <c r="I28" i="37"/>
  <c r="K25" i="37"/>
  <c r="K28" i="37" s="1"/>
  <c r="W33" i="37"/>
  <c r="U28" i="37"/>
  <c r="AA20" i="37"/>
  <c r="AE10" i="37"/>
  <c r="AD11" i="37"/>
  <c r="AE11" i="37" s="1"/>
  <c r="G10" i="37"/>
  <c r="E10" i="37"/>
  <c r="M66" i="37"/>
  <c r="Y40" i="37"/>
  <c r="AI66" i="37"/>
  <c r="AC40" i="37"/>
  <c r="E32" i="37"/>
  <c r="M33" i="37"/>
  <c r="S33" i="37"/>
  <c r="AC20" i="37"/>
  <c r="M28" i="37"/>
  <c r="S20" i="37"/>
  <c r="W66" i="37"/>
  <c r="E27" i="37"/>
  <c r="E2" i="2"/>
  <c r="H29" i="4"/>
  <c r="B11" i="2" s="1"/>
  <c r="G29" i="4"/>
  <c r="R363" i="18" l="1"/>
  <c r="K363" i="18"/>
  <c r="P363" i="18"/>
  <c r="S6" i="37"/>
  <c r="U6" i="37"/>
  <c r="AI6" i="37"/>
  <c r="AC6" i="37"/>
  <c r="K6" i="37"/>
  <c r="M6" i="37"/>
  <c r="Y6" i="37"/>
  <c r="I6" i="37"/>
  <c r="W6" i="37"/>
  <c r="AA6" i="37"/>
  <c r="Q6" i="37"/>
  <c r="O6" i="37"/>
  <c r="BO55" i="37"/>
  <c r="BO46" i="37"/>
  <c r="BO33" i="37"/>
  <c r="AE12" i="37"/>
  <c r="AE6" i="37" s="1"/>
  <c r="BO66" i="37"/>
  <c r="BO20" i="37"/>
  <c r="BO40" i="37"/>
  <c r="E11" i="37"/>
  <c r="AG12" i="37"/>
  <c r="AG6" i="37" s="1"/>
  <c r="G12" i="37"/>
  <c r="G6" i="37" s="1"/>
  <c r="BO28" i="37"/>
  <c r="AK11" i="2"/>
  <c r="L11" i="2"/>
  <c r="T11" i="2"/>
  <c r="F11" i="2"/>
  <c r="N11" i="2"/>
  <c r="V11" i="2"/>
  <c r="AD11" i="2"/>
  <c r="AL11" i="2"/>
  <c r="H11" i="2"/>
  <c r="AB11" i="2"/>
  <c r="G11" i="2"/>
  <c r="O11" i="2"/>
  <c r="W11" i="2"/>
  <c r="AE11" i="2"/>
  <c r="AM11" i="2"/>
  <c r="X11" i="2"/>
  <c r="AN11" i="2"/>
  <c r="I11" i="2"/>
  <c r="Q11" i="2"/>
  <c r="Y11" i="2"/>
  <c r="AG11" i="2"/>
  <c r="AO11" i="2"/>
  <c r="J11" i="2"/>
  <c r="R11" i="2"/>
  <c r="Z11" i="2"/>
  <c r="AH11" i="2"/>
  <c r="AP11" i="2"/>
  <c r="P11" i="2"/>
  <c r="AF11" i="2"/>
  <c r="K11" i="2"/>
  <c r="S11" i="2"/>
  <c r="AA11" i="2"/>
  <c r="AI11" i="2"/>
  <c r="AQ11" i="2"/>
  <c r="AJ11" i="2"/>
  <c r="E11" i="2"/>
  <c r="M11" i="2"/>
  <c r="U11" i="2"/>
  <c r="AC11" i="2"/>
  <c r="B11587" i="18"/>
  <c r="J11647" i="18" s="1"/>
  <c r="B12307" i="18"/>
  <c r="J12367" i="18" s="1"/>
  <c r="B12379" i="18"/>
  <c r="J12439" i="18" s="1"/>
  <c r="B12451" i="18"/>
  <c r="J12511" i="18" s="1"/>
  <c r="J70" i="18"/>
  <c r="B81" i="18"/>
  <c r="J142" i="18" s="1"/>
  <c r="B154" i="18"/>
  <c r="J215" i="18" s="1"/>
  <c r="B227" i="18"/>
  <c r="J288" i="18" s="1"/>
  <c r="B373" i="18"/>
  <c r="J434" i="18" s="1"/>
  <c r="B446" i="18"/>
  <c r="J507" i="18" s="1"/>
  <c r="B519" i="18"/>
  <c r="J580" i="18" s="1"/>
  <c r="B592" i="18"/>
  <c r="J653" i="18" s="1"/>
  <c r="B665" i="18"/>
  <c r="J726" i="18" s="1"/>
  <c r="B738" i="18"/>
  <c r="J798" i="18" s="1"/>
  <c r="B810" i="18"/>
  <c r="J871" i="18" s="1"/>
  <c r="B883" i="18"/>
  <c r="J944" i="18" s="1"/>
  <c r="B956" i="18"/>
  <c r="J1017" i="18" s="1"/>
  <c r="B1029" i="18"/>
  <c r="J1090" i="18" s="1"/>
  <c r="B1102" i="18"/>
  <c r="J1163" i="18" s="1"/>
  <c r="B1175" i="18"/>
  <c r="J1236" i="18" s="1"/>
  <c r="B1248" i="18"/>
  <c r="J1308" i="18" s="1"/>
  <c r="B1320" i="18"/>
  <c r="J1381" i="18" s="1"/>
  <c r="B1393" i="18"/>
  <c r="J1454" i="18" s="1"/>
  <c r="B1466" i="18"/>
  <c r="J1527" i="18" s="1"/>
  <c r="B1539" i="18"/>
  <c r="J1600" i="18" s="1"/>
  <c r="B1612" i="18"/>
  <c r="J1673" i="18" s="1"/>
  <c r="B1685" i="18"/>
  <c r="J1746" i="18" s="1"/>
  <c r="B1831" i="18"/>
  <c r="J1891" i="18" s="1"/>
  <c r="B1903" i="18"/>
  <c r="J1964" i="18" s="1"/>
  <c r="B1976" i="18"/>
  <c r="J2037" i="18" s="1"/>
  <c r="B2049" i="18"/>
  <c r="J2110" i="18" s="1"/>
  <c r="B2122" i="18"/>
  <c r="J2183" i="18" s="1"/>
  <c r="B2195" i="18"/>
  <c r="J2255" i="18" s="1"/>
  <c r="B2267" i="18"/>
  <c r="J2328" i="18" s="1"/>
  <c r="B2340" i="18"/>
  <c r="J2401" i="18" s="1"/>
  <c r="B2413" i="18"/>
  <c r="J2474" i="18" s="1"/>
  <c r="B2486" i="18"/>
  <c r="J2547" i="18" s="1"/>
  <c r="B2559" i="18"/>
  <c r="J2620" i="18" s="1"/>
  <c r="B2632" i="18"/>
  <c r="J2693" i="18" s="1"/>
  <c r="B2705" i="18"/>
  <c r="J2766" i="18" s="1"/>
  <c r="B2778" i="18"/>
  <c r="J2838" i="18" s="1"/>
  <c r="B2850" i="18"/>
  <c r="J2911" i="18" s="1"/>
  <c r="B2923" i="18"/>
  <c r="J2984" i="18" s="1"/>
  <c r="B3069" i="18"/>
  <c r="J3130" i="18" s="1"/>
  <c r="B3142" i="18"/>
  <c r="J3203" i="18" s="1"/>
  <c r="B3215" i="18"/>
  <c r="J3276" i="18" s="1"/>
  <c r="B3288" i="18"/>
  <c r="J3349" i="18" s="1"/>
  <c r="B3361" i="18"/>
  <c r="J3422" i="18" s="1"/>
  <c r="B3434" i="18"/>
  <c r="J3495" i="18" s="1"/>
  <c r="J3567" i="18"/>
  <c r="J3639" i="18"/>
  <c r="J3711" i="18"/>
  <c r="J3783" i="18"/>
  <c r="J3855" i="18"/>
  <c r="J3927" i="18"/>
  <c r="J3999" i="18"/>
  <c r="B4011" i="18"/>
  <c r="J4071" i="18" s="1"/>
  <c r="B4083" i="18"/>
  <c r="J4143" i="18" s="1"/>
  <c r="B4155" i="18"/>
  <c r="J4215" i="18" s="1"/>
  <c r="B4227" i="18"/>
  <c r="J4287" i="18" s="1"/>
  <c r="B4299" i="18"/>
  <c r="J4359" i="18" s="1"/>
  <c r="B4371" i="18"/>
  <c r="J4431" i="18" s="1"/>
  <c r="B4443" i="18"/>
  <c r="J4503" i="18" s="1"/>
  <c r="B4515" i="18"/>
  <c r="J4575" i="18" s="1"/>
  <c r="B4587" i="18"/>
  <c r="J4647" i="18" s="1"/>
  <c r="B4659" i="18"/>
  <c r="J4719" i="18" s="1"/>
  <c r="B4731" i="18"/>
  <c r="J4791" i="18" s="1"/>
  <c r="B4803" i="18"/>
  <c r="J4863" i="18" s="1"/>
  <c r="B4875" i="18"/>
  <c r="J4935" i="18" s="1"/>
  <c r="B4947" i="18"/>
  <c r="J5007" i="18" s="1"/>
  <c r="B5020" i="18"/>
  <c r="J5080" i="18" s="1"/>
  <c r="B5093" i="18"/>
  <c r="J5153" i="18" s="1"/>
  <c r="B5165" i="18"/>
  <c r="J5225" i="18" s="1"/>
  <c r="B5237" i="18"/>
  <c r="J5297" i="18" s="1"/>
  <c r="B5309" i="18"/>
  <c r="J5369" i="18" s="1"/>
  <c r="B5381" i="18"/>
  <c r="J5441" i="18" s="1"/>
  <c r="B5453" i="18"/>
  <c r="J5513" i="18" s="1"/>
  <c r="B5525" i="18"/>
  <c r="J5585" i="18" s="1"/>
  <c r="B5598" i="18"/>
  <c r="J5658" i="18" s="1"/>
  <c r="B5671" i="18"/>
  <c r="J5731" i="18" s="1"/>
  <c r="B5744" i="18"/>
  <c r="J5804" i="18" s="1"/>
  <c r="B5817" i="18"/>
  <c r="J5877" i="18" s="1"/>
  <c r="B5889" i="18"/>
  <c r="J5949" i="18" s="1"/>
  <c r="B5961" i="18"/>
  <c r="J6021" i="18" s="1"/>
  <c r="B6033" i="18"/>
  <c r="J6093" i="18" s="1"/>
  <c r="B6105" i="18"/>
  <c r="J6165" i="18" s="1"/>
  <c r="B6177" i="18"/>
  <c r="J6237" i="18" s="1"/>
  <c r="B6249" i="18"/>
  <c r="J6309" i="18" s="1"/>
  <c r="B6321" i="18"/>
  <c r="J6381" i="18" s="1"/>
  <c r="B6393" i="18"/>
  <c r="J6453" i="18" s="1"/>
  <c r="B6465" i="18"/>
  <c r="J6525" i="18" s="1"/>
  <c r="B6537" i="18"/>
  <c r="J6597" i="18" s="1"/>
  <c r="B6609" i="18"/>
  <c r="J6669" i="18" s="1"/>
  <c r="B6681" i="18"/>
  <c r="J6741" i="18" s="1"/>
  <c r="B6753" i="18"/>
  <c r="J6813" i="18" s="1"/>
  <c r="B6825" i="18"/>
  <c r="J6885" i="18" s="1"/>
  <c r="B6897" i="18"/>
  <c r="J6957" i="18" s="1"/>
  <c r="B6969" i="18"/>
  <c r="J7029" i="18" s="1"/>
  <c r="B7041" i="18"/>
  <c r="J7101" i="18" s="1"/>
  <c r="B7113" i="18"/>
  <c r="J7173" i="18" s="1"/>
  <c r="B7185" i="18"/>
  <c r="J7245" i="18" s="1"/>
  <c r="B7257" i="18"/>
  <c r="J7317" i="18" s="1"/>
  <c r="B7329" i="18"/>
  <c r="J7389" i="18" s="1"/>
  <c r="B7401" i="18"/>
  <c r="J7461" i="18" s="1"/>
  <c r="B7473" i="18"/>
  <c r="J7533" i="18" s="1"/>
  <c r="B7545" i="18"/>
  <c r="J7605" i="18" s="1"/>
  <c r="B7618" i="18"/>
  <c r="J7678" i="18" s="1"/>
  <c r="B7691" i="18"/>
  <c r="J7751" i="18" s="1"/>
  <c r="B7763" i="18"/>
  <c r="J7823" i="18" s="1"/>
  <c r="B7835" i="18"/>
  <c r="J7895" i="18" s="1"/>
  <c r="B7907" i="18"/>
  <c r="J7967" i="18" s="1"/>
  <c r="B7979" i="18"/>
  <c r="J8039" i="18" s="1"/>
  <c r="B8051" i="18"/>
  <c r="J8111" i="18" s="1"/>
  <c r="B8123" i="18"/>
  <c r="J8183" i="18" s="1"/>
  <c r="B8195" i="18"/>
  <c r="J8255" i="18" s="1"/>
  <c r="B8267" i="18"/>
  <c r="J8327" i="18" s="1"/>
  <c r="B8339" i="18"/>
  <c r="J8399" i="18" s="1"/>
  <c r="B8411" i="18"/>
  <c r="J8471" i="18" s="1"/>
  <c r="B8483" i="18"/>
  <c r="J8543" i="18" s="1"/>
  <c r="B8555" i="18"/>
  <c r="J8615" i="18" s="1"/>
  <c r="B8627" i="18"/>
  <c r="J8687" i="18" s="1"/>
  <c r="B8699" i="18"/>
  <c r="J8759" i="18" s="1"/>
  <c r="B8771" i="18"/>
  <c r="J8831" i="18" s="1"/>
  <c r="B8843" i="18"/>
  <c r="J8903" i="18" s="1"/>
  <c r="B8916" i="18"/>
  <c r="J8976" i="18" s="1"/>
  <c r="B8989" i="18"/>
  <c r="J9049" i="18" s="1"/>
  <c r="B9062" i="18"/>
  <c r="J9122" i="18" s="1"/>
  <c r="B9135" i="18"/>
  <c r="J9195" i="18" s="1"/>
  <c r="B9208" i="18"/>
  <c r="J9268" i="18" s="1"/>
  <c r="B9281" i="18"/>
  <c r="J9341" i="18" s="1"/>
  <c r="B9353" i="18"/>
  <c r="J9413" i="18" s="1"/>
  <c r="B9425" i="18"/>
  <c r="J9485" i="18" s="1"/>
  <c r="B9497" i="18"/>
  <c r="J9557" i="18" s="1"/>
  <c r="B9569" i="18"/>
  <c r="J9629" i="18" s="1"/>
  <c r="B9641" i="18"/>
  <c r="J9701" i="18" s="1"/>
  <c r="B9713" i="18"/>
  <c r="J9773" i="18" s="1"/>
  <c r="B9785" i="18"/>
  <c r="J9845" i="18" s="1"/>
  <c r="B9857" i="18"/>
  <c r="J9917" i="18" s="1"/>
  <c r="B9929" i="18"/>
  <c r="J9989" i="18" s="1"/>
  <c r="B10001" i="18"/>
  <c r="J10061" i="18" s="1"/>
  <c r="B10073" i="18"/>
  <c r="J10133" i="18" s="1"/>
  <c r="B10145" i="18"/>
  <c r="J10205" i="18" s="1"/>
  <c r="B10217" i="18"/>
  <c r="J10277" i="18" s="1"/>
  <c r="B10290" i="18"/>
  <c r="J10350" i="18" s="1"/>
  <c r="B10363" i="18"/>
  <c r="J10423" i="18" s="1"/>
  <c r="B10435" i="18"/>
  <c r="J10495" i="18" s="1"/>
  <c r="B10507" i="18"/>
  <c r="J10567" i="18" s="1"/>
  <c r="B10579" i="18"/>
  <c r="J10639" i="18" s="1"/>
  <c r="B10651" i="18"/>
  <c r="J10711" i="18" s="1"/>
  <c r="B10723" i="18"/>
  <c r="J10783" i="18" s="1"/>
  <c r="B10795" i="18"/>
  <c r="J10855" i="18" s="1"/>
  <c r="B10867" i="18"/>
  <c r="J10927" i="18" s="1"/>
  <c r="B10939" i="18"/>
  <c r="J10999" i="18" s="1"/>
  <c r="B11011" i="18"/>
  <c r="J11071" i="18" s="1"/>
  <c r="B11083" i="18"/>
  <c r="J11143" i="18" s="1"/>
  <c r="B11155" i="18"/>
  <c r="J11215" i="18" s="1"/>
  <c r="B11227" i="18"/>
  <c r="J11287" i="18" s="1"/>
  <c r="B11299" i="18"/>
  <c r="J11359" i="18" s="1"/>
  <c r="B11371" i="18"/>
  <c r="J11431" i="18" s="1"/>
  <c r="B11443" i="18"/>
  <c r="J11503" i="18" s="1"/>
  <c r="B11515" i="18"/>
  <c r="J11575" i="18" s="1"/>
  <c r="B11659" i="18"/>
  <c r="J11719" i="18" s="1"/>
  <c r="B11731" i="18"/>
  <c r="J11791" i="18" s="1"/>
  <c r="B11803" i="18"/>
  <c r="J11863" i="18" s="1"/>
  <c r="B11875" i="18"/>
  <c r="J11935" i="18" s="1"/>
  <c r="B11947" i="18"/>
  <c r="J12007" i="18" s="1"/>
  <c r="B12019" i="18"/>
  <c r="J12079" i="18" s="1"/>
  <c r="B12091" i="18"/>
  <c r="J12151" i="18" s="1"/>
  <c r="B12163" i="18"/>
  <c r="J12223" i="18" s="1"/>
  <c r="B12235" i="18"/>
  <c r="J12295" i="18" s="1"/>
  <c r="B12523" i="18"/>
  <c r="J12583" i="18" s="1"/>
  <c r="B12595" i="18"/>
  <c r="J12655" i="18" s="1"/>
  <c r="B12667" i="18"/>
  <c r="J12727" i="18" s="1"/>
  <c r="B12739" i="18"/>
  <c r="J12799" i="18" s="1"/>
  <c r="B12811" i="18"/>
  <c r="J12871" i="18" s="1"/>
  <c r="B12883" i="18"/>
  <c r="J12943" i="18" s="1"/>
  <c r="B12955" i="18"/>
  <c r="J13015" i="18" s="1"/>
  <c r="B13027" i="18"/>
  <c r="J13087" i="18" s="1"/>
  <c r="B13099" i="18"/>
  <c r="J13159" i="18" s="1"/>
  <c r="B13171" i="18"/>
  <c r="J13231" i="18" s="1"/>
  <c r="B13243" i="18"/>
  <c r="J13303" i="18" s="1"/>
  <c r="B13315" i="18"/>
  <c r="J13375" i="18" s="1"/>
  <c r="B13387" i="18"/>
  <c r="J13447" i="18" s="1"/>
  <c r="B13459" i="18"/>
  <c r="J13519" i="18" s="1"/>
  <c r="B13531" i="18"/>
  <c r="J13591" i="18" s="1"/>
  <c r="B13603" i="18"/>
  <c r="J13663" i="18" s="1"/>
  <c r="B13675" i="18"/>
  <c r="J13735" i="18" s="1"/>
  <c r="B13747" i="18"/>
  <c r="J13807" i="18" s="1"/>
  <c r="B13819" i="18"/>
  <c r="J13879" i="18" s="1"/>
  <c r="B13891" i="18"/>
  <c r="J13951" i="18" s="1"/>
  <c r="B13963" i="18"/>
  <c r="J14023" i="18" s="1"/>
  <c r="G12452" i="18"/>
  <c r="C12451" i="18"/>
  <c r="G12884" i="18"/>
  <c r="C12883" i="18"/>
  <c r="C12811" i="18"/>
  <c r="G12874" i="18"/>
  <c r="F12864" i="18"/>
  <c r="E12864" i="18"/>
  <c r="B12864" i="18"/>
  <c r="A12864" i="18"/>
  <c r="F12863" i="18"/>
  <c r="E12863" i="18"/>
  <c r="B12863" i="18"/>
  <c r="A12863" i="18"/>
  <c r="F12862" i="18"/>
  <c r="E12862" i="18"/>
  <c r="B12862" i="18"/>
  <c r="A12862" i="18"/>
  <c r="F12861" i="18"/>
  <c r="E12861" i="18"/>
  <c r="B12861" i="18"/>
  <c r="A12861" i="18"/>
  <c r="F12860" i="18"/>
  <c r="E12860" i="18"/>
  <c r="B12860" i="18"/>
  <c r="A12860" i="18"/>
  <c r="F12859" i="18"/>
  <c r="E12859" i="18"/>
  <c r="B12859" i="18"/>
  <c r="A12859" i="18"/>
  <c r="F12858" i="18"/>
  <c r="E12858" i="18"/>
  <c r="B12858" i="18"/>
  <c r="A12858" i="18"/>
  <c r="F12857" i="18"/>
  <c r="E12857" i="18"/>
  <c r="B12857" i="18"/>
  <c r="A12857" i="18"/>
  <c r="F12856" i="18"/>
  <c r="E12856" i="18"/>
  <c r="B12856" i="18"/>
  <c r="A12856" i="18"/>
  <c r="F12855" i="18"/>
  <c r="E12855" i="18"/>
  <c r="B12855" i="18"/>
  <c r="A12855" i="18"/>
  <c r="F12854" i="18"/>
  <c r="E12854" i="18"/>
  <c r="B12854" i="18"/>
  <c r="A12854" i="18"/>
  <c r="F12853" i="18"/>
  <c r="E12853" i="18"/>
  <c r="B12853" i="18"/>
  <c r="A12853" i="18"/>
  <c r="E12849" i="18"/>
  <c r="F12849" i="18" s="1"/>
  <c r="A12849" i="18"/>
  <c r="E12848" i="18"/>
  <c r="F12848" i="18" s="1"/>
  <c r="A12848" i="18"/>
  <c r="E12847" i="18"/>
  <c r="F12847" i="18" s="1"/>
  <c r="A12847" i="18"/>
  <c r="E12846" i="18"/>
  <c r="F12846" i="18" s="1"/>
  <c r="A12846" i="18"/>
  <c r="E12845" i="18"/>
  <c r="F12845" i="18" s="1"/>
  <c r="A12845" i="18"/>
  <c r="E12841" i="18"/>
  <c r="F12841" i="18" s="1"/>
  <c r="C12841" i="18"/>
  <c r="A12841" i="18"/>
  <c r="E12840" i="18"/>
  <c r="F12840" i="18" s="1"/>
  <c r="A12840" i="18"/>
  <c r="E12839" i="18"/>
  <c r="F12839" i="18" s="1"/>
  <c r="A12839" i="18"/>
  <c r="E12838" i="18"/>
  <c r="F12838" i="18" s="1"/>
  <c r="C12838" i="18"/>
  <c r="A12838" i="18"/>
  <c r="E12837" i="18"/>
  <c r="F12837" i="18" s="1"/>
  <c r="C12837" i="18"/>
  <c r="A12837" i="18"/>
  <c r="E12836" i="18"/>
  <c r="F12836" i="18" s="1"/>
  <c r="C12836" i="18"/>
  <c r="A12836" i="18"/>
  <c r="E12835" i="18"/>
  <c r="F12835" i="18" s="1"/>
  <c r="C12835" i="18"/>
  <c r="A12835" i="18"/>
  <c r="E12834" i="18"/>
  <c r="F12834" i="18" s="1"/>
  <c r="C12834" i="18"/>
  <c r="A12834" i="18"/>
  <c r="E12833" i="18"/>
  <c r="F12833" i="18" s="1"/>
  <c r="C12833" i="18"/>
  <c r="A12833" i="18"/>
  <c r="E12832" i="18"/>
  <c r="F12832" i="18" s="1"/>
  <c r="C12832" i="18"/>
  <c r="A12832" i="18"/>
  <c r="E12831" i="18"/>
  <c r="F12831" i="18" s="1"/>
  <c r="C12831" i="18"/>
  <c r="A12831" i="18"/>
  <c r="E12830" i="18"/>
  <c r="F12830" i="18" s="1"/>
  <c r="C12830" i="18"/>
  <c r="A12830" i="18"/>
  <c r="F12826" i="18"/>
  <c r="E12826" i="18"/>
  <c r="A12826" i="18"/>
  <c r="F12825" i="18"/>
  <c r="E12825" i="18"/>
  <c r="A12825" i="18"/>
  <c r="F12824" i="18"/>
  <c r="E12824" i="18"/>
  <c r="A12824" i="18"/>
  <c r="F12823" i="18"/>
  <c r="E12823" i="18"/>
  <c r="A12823" i="18"/>
  <c r="F12822" i="18"/>
  <c r="E12822" i="18"/>
  <c r="A12822" i="18"/>
  <c r="F12821" i="18"/>
  <c r="E12821" i="18"/>
  <c r="A12821" i="18"/>
  <c r="F12820" i="18"/>
  <c r="E12820" i="18"/>
  <c r="A12820" i="18"/>
  <c r="F12819" i="18"/>
  <c r="E12819" i="18"/>
  <c r="A12819" i="18"/>
  <c r="F12818" i="18"/>
  <c r="E12818" i="18"/>
  <c r="A12818" i="18"/>
  <c r="F12817" i="18"/>
  <c r="E12817" i="18"/>
  <c r="A12817" i="18"/>
  <c r="F12816" i="18"/>
  <c r="E12816" i="18"/>
  <c r="A12816" i="18"/>
  <c r="F12815" i="18"/>
  <c r="E12815" i="18"/>
  <c r="A12815" i="18"/>
  <c r="G12812" i="18"/>
  <c r="B12810" i="18"/>
  <c r="A12806" i="18"/>
  <c r="A12805" i="18"/>
  <c r="G10353" i="18"/>
  <c r="F10343" i="18"/>
  <c r="E10343" i="18"/>
  <c r="B10343" i="18"/>
  <c r="A10343" i="18"/>
  <c r="F10342" i="18"/>
  <c r="E10342" i="18"/>
  <c r="B10342" i="18"/>
  <c r="A10342" i="18"/>
  <c r="F10341" i="18"/>
  <c r="E10341" i="18"/>
  <c r="B10341" i="18"/>
  <c r="A10341" i="18"/>
  <c r="F10340" i="18"/>
  <c r="E10340" i="18"/>
  <c r="B10340" i="18"/>
  <c r="A10340" i="18"/>
  <c r="F10339" i="18"/>
  <c r="E10339" i="18"/>
  <c r="B10339" i="18"/>
  <c r="A10339" i="18"/>
  <c r="F10338" i="18"/>
  <c r="E10338" i="18"/>
  <c r="B10338" i="18"/>
  <c r="A10338" i="18"/>
  <c r="F10337" i="18"/>
  <c r="E10337" i="18"/>
  <c r="B10337" i="18"/>
  <c r="A10337" i="18"/>
  <c r="F10336" i="18"/>
  <c r="E10336" i="18"/>
  <c r="B10336" i="18"/>
  <c r="A10336" i="18"/>
  <c r="F10335" i="18"/>
  <c r="E10335" i="18"/>
  <c r="B10335" i="18"/>
  <c r="A10335" i="18"/>
  <c r="F10334" i="18"/>
  <c r="E10334" i="18"/>
  <c r="B10334" i="18"/>
  <c r="A10334" i="18"/>
  <c r="F10333" i="18"/>
  <c r="E10333" i="18"/>
  <c r="B10333" i="18"/>
  <c r="A10333" i="18"/>
  <c r="F10332" i="18"/>
  <c r="E10332" i="18"/>
  <c r="B10332" i="18"/>
  <c r="A10332" i="18"/>
  <c r="E10328" i="18"/>
  <c r="F10328" i="18" s="1"/>
  <c r="A10328" i="18"/>
  <c r="E10327" i="18"/>
  <c r="F10327" i="18" s="1"/>
  <c r="A10327" i="18"/>
  <c r="E10326" i="18"/>
  <c r="F10326" i="18" s="1"/>
  <c r="A10326" i="18"/>
  <c r="E10325" i="18"/>
  <c r="F10325" i="18" s="1"/>
  <c r="A10325" i="18"/>
  <c r="E10324" i="18"/>
  <c r="F10324" i="18" s="1"/>
  <c r="A10324" i="18"/>
  <c r="E10320" i="18"/>
  <c r="F10320" i="18" s="1"/>
  <c r="C10320" i="18"/>
  <c r="A10320" i="18"/>
  <c r="E10319" i="18"/>
  <c r="F10319" i="18" s="1"/>
  <c r="A10319" i="18"/>
  <c r="E10318" i="18"/>
  <c r="F10318" i="18" s="1"/>
  <c r="A10318" i="18"/>
  <c r="E10317" i="18"/>
  <c r="F10317" i="18" s="1"/>
  <c r="C10317" i="18"/>
  <c r="A10317" i="18"/>
  <c r="E10316" i="18"/>
  <c r="F10316" i="18" s="1"/>
  <c r="C10316" i="18"/>
  <c r="A10316" i="18"/>
  <c r="E10315" i="18"/>
  <c r="F10315" i="18" s="1"/>
  <c r="C10315" i="18"/>
  <c r="A10315" i="18"/>
  <c r="E10314" i="18"/>
  <c r="F10314" i="18" s="1"/>
  <c r="C10314" i="18"/>
  <c r="A10314" i="18"/>
  <c r="E10313" i="18"/>
  <c r="F10313" i="18" s="1"/>
  <c r="C10313" i="18"/>
  <c r="A10313" i="18"/>
  <c r="E10312" i="18"/>
  <c r="F10312" i="18" s="1"/>
  <c r="C10312" i="18"/>
  <c r="A10312" i="18"/>
  <c r="E10311" i="18"/>
  <c r="F10311" i="18" s="1"/>
  <c r="C10311" i="18"/>
  <c r="A10311" i="18"/>
  <c r="E10310" i="18"/>
  <c r="F10310" i="18" s="1"/>
  <c r="C10310" i="18"/>
  <c r="A10310" i="18"/>
  <c r="E10309" i="18"/>
  <c r="F10309" i="18" s="1"/>
  <c r="C10309" i="18"/>
  <c r="A10309" i="18"/>
  <c r="F10305" i="18"/>
  <c r="E10305" i="18"/>
  <c r="A10305" i="18"/>
  <c r="F10304" i="18"/>
  <c r="E10304" i="18"/>
  <c r="A10304" i="18"/>
  <c r="F10303" i="18"/>
  <c r="E10303" i="18"/>
  <c r="A10303" i="18"/>
  <c r="F10302" i="18"/>
  <c r="E10302" i="18"/>
  <c r="A10302" i="18"/>
  <c r="F10301" i="18"/>
  <c r="E10301" i="18"/>
  <c r="A10301" i="18"/>
  <c r="F10300" i="18"/>
  <c r="E10300" i="18"/>
  <c r="A10300" i="18"/>
  <c r="F10299" i="18"/>
  <c r="E10299" i="18"/>
  <c r="A10299" i="18"/>
  <c r="F10298" i="18"/>
  <c r="E10298" i="18"/>
  <c r="A10298" i="18"/>
  <c r="F10297" i="18"/>
  <c r="E10297" i="18"/>
  <c r="A10297" i="18"/>
  <c r="F10296" i="18"/>
  <c r="E10296" i="18"/>
  <c r="A10296" i="18"/>
  <c r="F10295" i="18"/>
  <c r="E10295" i="18"/>
  <c r="A10295" i="18"/>
  <c r="F10294" i="18"/>
  <c r="E10294" i="18"/>
  <c r="A10294" i="18"/>
  <c r="G10291" i="18"/>
  <c r="B10289" i="18"/>
  <c r="A10285" i="18"/>
  <c r="A10284" i="18"/>
  <c r="G9209" i="18"/>
  <c r="C9208" i="18"/>
  <c r="G9136" i="18"/>
  <c r="C9135" i="18"/>
  <c r="G9063" i="18"/>
  <c r="C9062" i="18"/>
  <c r="G8990" i="18"/>
  <c r="C8989" i="18"/>
  <c r="G8917" i="18"/>
  <c r="C8916" i="18"/>
  <c r="G8844" i="18"/>
  <c r="C8843" i="18"/>
  <c r="G9271" i="18"/>
  <c r="F9261" i="18"/>
  <c r="E9261" i="18"/>
  <c r="B9261" i="18"/>
  <c r="A9261" i="18"/>
  <c r="F9260" i="18"/>
  <c r="E9260" i="18"/>
  <c r="B9260" i="18"/>
  <c r="A9260" i="18"/>
  <c r="F9259" i="18"/>
  <c r="E9259" i="18"/>
  <c r="B9259" i="18"/>
  <c r="A9259" i="18"/>
  <c r="F9258" i="18"/>
  <c r="E9258" i="18"/>
  <c r="B9258" i="18"/>
  <c r="A9258" i="18"/>
  <c r="F9257" i="18"/>
  <c r="E9257" i="18"/>
  <c r="B9257" i="18"/>
  <c r="A9257" i="18"/>
  <c r="F9256" i="18"/>
  <c r="E9256" i="18"/>
  <c r="B9256" i="18"/>
  <c r="A9256" i="18"/>
  <c r="F9255" i="18"/>
  <c r="E9255" i="18"/>
  <c r="B9255" i="18"/>
  <c r="A9255" i="18"/>
  <c r="F9254" i="18"/>
  <c r="E9254" i="18"/>
  <c r="B9254" i="18"/>
  <c r="A9254" i="18"/>
  <c r="F9253" i="18"/>
  <c r="E9253" i="18"/>
  <c r="B9253" i="18"/>
  <c r="A9253" i="18"/>
  <c r="F9252" i="18"/>
  <c r="E9252" i="18"/>
  <c r="B9252" i="18"/>
  <c r="A9252" i="18"/>
  <c r="F9251" i="18"/>
  <c r="E9251" i="18"/>
  <c r="B9251" i="18"/>
  <c r="A9251" i="18"/>
  <c r="F9250" i="18"/>
  <c r="E9250" i="18"/>
  <c r="B9250" i="18"/>
  <c r="A9250" i="18"/>
  <c r="E9246" i="18"/>
  <c r="F9246" i="18" s="1"/>
  <c r="A9246" i="18"/>
  <c r="E9245" i="18"/>
  <c r="F9245" i="18" s="1"/>
  <c r="A9245" i="18"/>
  <c r="E9244" i="18"/>
  <c r="F9244" i="18" s="1"/>
  <c r="A9244" i="18"/>
  <c r="E9243" i="18"/>
  <c r="F9243" i="18" s="1"/>
  <c r="A9243" i="18"/>
  <c r="E9242" i="18"/>
  <c r="F9242" i="18" s="1"/>
  <c r="A9242" i="18"/>
  <c r="E9238" i="18"/>
  <c r="F9238" i="18" s="1"/>
  <c r="C9238" i="18"/>
  <c r="A9238" i="18"/>
  <c r="E9237" i="18"/>
  <c r="F9237" i="18" s="1"/>
  <c r="A9237" i="18"/>
  <c r="E9236" i="18"/>
  <c r="F9236" i="18" s="1"/>
  <c r="A9236" i="18"/>
  <c r="E9235" i="18"/>
  <c r="F9235" i="18" s="1"/>
  <c r="C9235" i="18"/>
  <c r="A9235" i="18"/>
  <c r="E9234" i="18"/>
  <c r="F9234" i="18" s="1"/>
  <c r="C9234" i="18"/>
  <c r="A9234" i="18"/>
  <c r="E9233" i="18"/>
  <c r="F9233" i="18" s="1"/>
  <c r="C9233" i="18"/>
  <c r="A9233" i="18"/>
  <c r="E9232" i="18"/>
  <c r="F9232" i="18" s="1"/>
  <c r="C9232" i="18"/>
  <c r="A9232" i="18"/>
  <c r="E9231" i="18"/>
  <c r="F9231" i="18" s="1"/>
  <c r="C9231" i="18"/>
  <c r="A9231" i="18"/>
  <c r="E9230" i="18"/>
  <c r="F9230" i="18" s="1"/>
  <c r="C9230" i="18"/>
  <c r="A9230" i="18"/>
  <c r="E9229" i="18"/>
  <c r="F9229" i="18" s="1"/>
  <c r="C9229" i="18"/>
  <c r="A9229" i="18"/>
  <c r="E9228" i="18"/>
  <c r="F9228" i="18" s="1"/>
  <c r="C9228" i="18"/>
  <c r="A9228" i="18"/>
  <c r="E9227" i="18"/>
  <c r="F9227" i="18" s="1"/>
  <c r="C9227" i="18"/>
  <c r="A9227" i="18"/>
  <c r="F9223" i="18"/>
  <c r="E9223" i="18"/>
  <c r="A9223" i="18"/>
  <c r="F9222" i="18"/>
  <c r="E9222" i="18"/>
  <c r="A9222" i="18"/>
  <c r="F9221" i="18"/>
  <c r="E9221" i="18"/>
  <c r="A9221" i="18"/>
  <c r="F9220" i="18"/>
  <c r="E9220" i="18"/>
  <c r="A9220" i="18"/>
  <c r="F9219" i="18"/>
  <c r="E9219" i="18"/>
  <c r="A9219" i="18"/>
  <c r="F9218" i="18"/>
  <c r="E9218" i="18"/>
  <c r="A9218" i="18"/>
  <c r="F9217" i="18"/>
  <c r="E9217" i="18"/>
  <c r="A9217" i="18"/>
  <c r="F9216" i="18"/>
  <c r="E9216" i="18"/>
  <c r="A9216" i="18"/>
  <c r="F9215" i="18"/>
  <c r="E9215" i="18"/>
  <c r="A9215" i="18"/>
  <c r="F9214" i="18"/>
  <c r="E9214" i="18"/>
  <c r="A9214" i="18"/>
  <c r="F9213" i="18"/>
  <c r="E9213" i="18"/>
  <c r="A9213" i="18"/>
  <c r="F9212" i="18"/>
  <c r="E9212" i="18"/>
  <c r="A9212" i="18"/>
  <c r="B9207" i="18"/>
  <c r="A9203" i="18"/>
  <c r="A9202" i="18"/>
  <c r="G9198" i="18"/>
  <c r="F9188" i="18"/>
  <c r="E9188" i="18"/>
  <c r="B9188" i="18"/>
  <c r="A9188" i="18"/>
  <c r="F9187" i="18"/>
  <c r="E9187" i="18"/>
  <c r="B9187" i="18"/>
  <c r="A9187" i="18"/>
  <c r="F9186" i="18"/>
  <c r="E9186" i="18"/>
  <c r="B9186" i="18"/>
  <c r="A9186" i="18"/>
  <c r="F9185" i="18"/>
  <c r="E9185" i="18"/>
  <c r="B9185" i="18"/>
  <c r="A9185" i="18"/>
  <c r="F9184" i="18"/>
  <c r="E9184" i="18"/>
  <c r="B9184" i="18"/>
  <c r="A9184" i="18"/>
  <c r="F9183" i="18"/>
  <c r="E9183" i="18"/>
  <c r="B9183" i="18"/>
  <c r="A9183" i="18"/>
  <c r="F9182" i="18"/>
  <c r="E9182" i="18"/>
  <c r="B9182" i="18"/>
  <c r="A9182" i="18"/>
  <c r="F9181" i="18"/>
  <c r="E9181" i="18"/>
  <c r="B9181" i="18"/>
  <c r="A9181" i="18"/>
  <c r="F9180" i="18"/>
  <c r="E9180" i="18"/>
  <c r="B9180" i="18"/>
  <c r="A9180" i="18"/>
  <c r="F9179" i="18"/>
  <c r="E9179" i="18"/>
  <c r="B9179" i="18"/>
  <c r="A9179" i="18"/>
  <c r="F9178" i="18"/>
  <c r="E9178" i="18"/>
  <c r="B9178" i="18"/>
  <c r="A9178" i="18"/>
  <c r="F9177" i="18"/>
  <c r="E9177" i="18"/>
  <c r="B9177" i="18"/>
  <c r="A9177" i="18"/>
  <c r="E9173" i="18"/>
  <c r="F9173" i="18" s="1"/>
  <c r="A9173" i="18"/>
  <c r="E9172" i="18"/>
  <c r="F9172" i="18" s="1"/>
  <c r="A9172" i="18"/>
  <c r="E9171" i="18"/>
  <c r="F9171" i="18" s="1"/>
  <c r="A9171" i="18"/>
  <c r="E9170" i="18"/>
  <c r="F9170" i="18" s="1"/>
  <c r="A9170" i="18"/>
  <c r="E9169" i="18"/>
  <c r="F9169" i="18" s="1"/>
  <c r="A9169" i="18"/>
  <c r="E9165" i="18"/>
  <c r="F9165" i="18" s="1"/>
  <c r="C9165" i="18"/>
  <c r="A9165" i="18"/>
  <c r="E9164" i="18"/>
  <c r="F9164" i="18" s="1"/>
  <c r="A9164" i="18"/>
  <c r="E9163" i="18"/>
  <c r="F9163" i="18" s="1"/>
  <c r="A9163" i="18"/>
  <c r="E9162" i="18"/>
  <c r="F9162" i="18" s="1"/>
  <c r="C9162" i="18"/>
  <c r="A9162" i="18"/>
  <c r="E9161" i="18"/>
  <c r="F9161" i="18" s="1"/>
  <c r="C9161" i="18"/>
  <c r="A9161" i="18"/>
  <c r="E9160" i="18"/>
  <c r="F9160" i="18" s="1"/>
  <c r="C9160" i="18"/>
  <c r="A9160" i="18"/>
  <c r="E9159" i="18"/>
  <c r="F9159" i="18" s="1"/>
  <c r="C9159" i="18"/>
  <c r="A9159" i="18"/>
  <c r="E9158" i="18"/>
  <c r="F9158" i="18" s="1"/>
  <c r="C9158" i="18"/>
  <c r="A9158" i="18"/>
  <c r="E9157" i="18"/>
  <c r="F9157" i="18" s="1"/>
  <c r="C9157" i="18"/>
  <c r="A9157" i="18"/>
  <c r="E9156" i="18"/>
  <c r="F9156" i="18" s="1"/>
  <c r="C9156" i="18"/>
  <c r="A9156" i="18"/>
  <c r="E9155" i="18"/>
  <c r="F9155" i="18" s="1"/>
  <c r="C9155" i="18"/>
  <c r="A9155" i="18"/>
  <c r="E9154" i="18"/>
  <c r="F9154" i="18" s="1"/>
  <c r="C9154" i="18"/>
  <c r="A9154" i="18"/>
  <c r="F9150" i="18"/>
  <c r="E9150" i="18"/>
  <c r="A9150" i="18"/>
  <c r="F9149" i="18"/>
  <c r="E9149" i="18"/>
  <c r="A9149" i="18"/>
  <c r="F9148" i="18"/>
  <c r="E9148" i="18"/>
  <c r="A9148" i="18"/>
  <c r="F9147" i="18"/>
  <c r="E9147" i="18"/>
  <c r="A9147" i="18"/>
  <c r="F9146" i="18"/>
  <c r="E9146" i="18"/>
  <c r="A9146" i="18"/>
  <c r="F9145" i="18"/>
  <c r="E9145" i="18"/>
  <c r="A9145" i="18"/>
  <c r="F9144" i="18"/>
  <c r="E9144" i="18"/>
  <c r="A9144" i="18"/>
  <c r="F9143" i="18"/>
  <c r="E9143" i="18"/>
  <c r="A9143" i="18"/>
  <c r="F9142" i="18"/>
  <c r="E9142" i="18"/>
  <c r="A9142" i="18"/>
  <c r="F9141" i="18"/>
  <c r="E9141" i="18"/>
  <c r="A9141" i="18"/>
  <c r="F9140" i="18"/>
  <c r="E9140" i="18"/>
  <c r="A9140" i="18"/>
  <c r="F9139" i="18"/>
  <c r="E9139" i="18"/>
  <c r="A9139" i="18"/>
  <c r="B9134" i="18"/>
  <c r="A9130" i="18"/>
  <c r="A9129" i="18"/>
  <c r="G9125" i="18"/>
  <c r="F9115" i="18"/>
  <c r="E9115" i="18"/>
  <c r="B9115" i="18"/>
  <c r="A9115" i="18"/>
  <c r="F9114" i="18"/>
  <c r="E9114" i="18"/>
  <c r="B9114" i="18"/>
  <c r="A9114" i="18"/>
  <c r="F9113" i="18"/>
  <c r="E9113" i="18"/>
  <c r="B9113" i="18"/>
  <c r="A9113" i="18"/>
  <c r="F9112" i="18"/>
  <c r="E9112" i="18"/>
  <c r="B9112" i="18"/>
  <c r="A9112" i="18"/>
  <c r="F9111" i="18"/>
  <c r="E9111" i="18"/>
  <c r="B9111" i="18"/>
  <c r="A9111" i="18"/>
  <c r="F9110" i="18"/>
  <c r="E9110" i="18"/>
  <c r="B9110" i="18"/>
  <c r="A9110" i="18"/>
  <c r="F9109" i="18"/>
  <c r="E9109" i="18"/>
  <c r="B9109" i="18"/>
  <c r="A9109" i="18"/>
  <c r="F9108" i="18"/>
  <c r="E9108" i="18"/>
  <c r="B9108" i="18"/>
  <c r="A9108" i="18"/>
  <c r="F9107" i="18"/>
  <c r="E9107" i="18"/>
  <c r="B9107" i="18"/>
  <c r="A9107" i="18"/>
  <c r="F9106" i="18"/>
  <c r="E9106" i="18"/>
  <c r="B9106" i="18"/>
  <c r="A9106" i="18"/>
  <c r="F9105" i="18"/>
  <c r="E9105" i="18"/>
  <c r="B9105" i="18"/>
  <c r="A9105" i="18"/>
  <c r="F9104" i="18"/>
  <c r="E9104" i="18"/>
  <c r="B9104" i="18"/>
  <c r="A9104" i="18"/>
  <c r="E9100" i="18"/>
  <c r="F9100" i="18" s="1"/>
  <c r="A9100" i="18"/>
  <c r="E9099" i="18"/>
  <c r="F9099" i="18" s="1"/>
  <c r="A9099" i="18"/>
  <c r="E9098" i="18"/>
  <c r="F9098" i="18" s="1"/>
  <c r="A9098" i="18"/>
  <c r="E9097" i="18"/>
  <c r="F9097" i="18" s="1"/>
  <c r="A9097" i="18"/>
  <c r="E9096" i="18"/>
  <c r="F9096" i="18" s="1"/>
  <c r="A9096" i="18"/>
  <c r="E9092" i="18"/>
  <c r="F9092" i="18" s="1"/>
  <c r="C9092" i="18"/>
  <c r="A9092" i="18"/>
  <c r="E9091" i="18"/>
  <c r="F9091" i="18" s="1"/>
  <c r="A9091" i="18"/>
  <c r="E9090" i="18"/>
  <c r="F9090" i="18" s="1"/>
  <c r="A9090" i="18"/>
  <c r="E9089" i="18"/>
  <c r="F9089" i="18" s="1"/>
  <c r="C9089" i="18"/>
  <c r="A9089" i="18"/>
  <c r="E9088" i="18"/>
  <c r="F9088" i="18" s="1"/>
  <c r="C9088" i="18"/>
  <c r="A9088" i="18"/>
  <c r="E9087" i="18"/>
  <c r="F9087" i="18" s="1"/>
  <c r="C9087" i="18"/>
  <c r="A9087" i="18"/>
  <c r="E9086" i="18"/>
  <c r="F9086" i="18" s="1"/>
  <c r="C9086" i="18"/>
  <c r="A9086" i="18"/>
  <c r="E9085" i="18"/>
  <c r="F9085" i="18" s="1"/>
  <c r="C9085" i="18"/>
  <c r="A9085" i="18"/>
  <c r="E9084" i="18"/>
  <c r="F9084" i="18" s="1"/>
  <c r="C9084" i="18"/>
  <c r="A9084" i="18"/>
  <c r="E9083" i="18"/>
  <c r="F9083" i="18" s="1"/>
  <c r="C9083" i="18"/>
  <c r="A9083" i="18"/>
  <c r="E9082" i="18"/>
  <c r="F9082" i="18" s="1"/>
  <c r="C9082" i="18"/>
  <c r="A9082" i="18"/>
  <c r="E9081" i="18"/>
  <c r="F9081" i="18" s="1"/>
  <c r="C9081" i="18"/>
  <c r="A9081" i="18"/>
  <c r="F9077" i="18"/>
  <c r="E9077" i="18"/>
  <c r="A9077" i="18"/>
  <c r="F9076" i="18"/>
  <c r="E9076" i="18"/>
  <c r="A9076" i="18"/>
  <c r="F9075" i="18"/>
  <c r="E9075" i="18"/>
  <c r="A9075" i="18"/>
  <c r="F9074" i="18"/>
  <c r="E9074" i="18"/>
  <c r="A9074" i="18"/>
  <c r="F9073" i="18"/>
  <c r="E9073" i="18"/>
  <c r="A9073" i="18"/>
  <c r="F9072" i="18"/>
  <c r="E9072" i="18"/>
  <c r="A9072" i="18"/>
  <c r="F9071" i="18"/>
  <c r="E9071" i="18"/>
  <c r="A9071" i="18"/>
  <c r="F9070" i="18"/>
  <c r="E9070" i="18"/>
  <c r="A9070" i="18"/>
  <c r="F9069" i="18"/>
  <c r="E9069" i="18"/>
  <c r="A9069" i="18"/>
  <c r="F9068" i="18"/>
  <c r="E9068" i="18"/>
  <c r="A9068" i="18"/>
  <c r="F9067" i="18"/>
  <c r="E9067" i="18"/>
  <c r="A9067" i="18"/>
  <c r="F9066" i="18"/>
  <c r="E9066" i="18"/>
  <c r="A9066" i="18"/>
  <c r="B9061" i="18"/>
  <c r="A9057" i="18"/>
  <c r="A9056" i="18"/>
  <c r="G9052" i="18"/>
  <c r="F9042" i="18"/>
  <c r="E9042" i="18"/>
  <c r="B9042" i="18"/>
  <c r="A9042" i="18"/>
  <c r="F9041" i="18"/>
  <c r="E9041" i="18"/>
  <c r="B9041" i="18"/>
  <c r="A9041" i="18"/>
  <c r="F9040" i="18"/>
  <c r="E9040" i="18"/>
  <c r="B9040" i="18"/>
  <c r="A9040" i="18"/>
  <c r="F9039" i="18"/>
  <c r="E9039" i="18"/>
  <c r="B9039" i="18"/>
  <c r="A9039" i="18"/>
  <c r="F9038" i="18"/>
  <c r="E9038" i="18"/>
  <c r="B9038" i="18"/>
  <c r="A9038" i="18"/>
  <c r="F9037" i="18"/>
  <c r="E9037" i="18"/>
  <c r="B9037" i="18"/>
  <c r="A9037" i="18"/>
  <c r="F9036" i="18"/>
  <c r="E9036" i="18"/>
  <c r="B9036" i="18"/>
  <c r="A9036" i="18"/>
  <c r="F9035" i="18"/>
  <c r="E9035" i="18"/>
  <c r="B9035" i="18"/>
  <c r="A9035" i="18"/>
  <c r="F9034" i="18"/>
  <c r="E9034" i="18"/>
  <c r="B9034" i="18"/>
  <c r="A9034" i="18"/>
  <c r="F9033" i="18"/>
  <c r="E9033" i="18"/>
  <c r="B9033" i="18"/>
  <c r="A9033" i="18"/>
  <c r="F9032" i="18"/>
  <c r="E9032" i="18"/>
  <c r="B9032" i="18"/>
  <c r="A9032" i="18"/>
  <c r="F9031" i="18"/>
  <c r="E9031" i="18"/>
  <c r="B9031" i="18"/>
  <c r="A9031" i="18"/>
  <c r="E9027" i="18"/>
  <c r="F9027" i="18" s="1"/>
  <c r="A9027" i="18"/>
  <c r="E9026" i="18"/>
  <c r="F9026" i="18" s="1"/>
  <c r="A9026" i="18"/>
  <c r="E9025" i="18"/>
  <c r="F9025" i="18" s="1"/>
  <c r="A9025" i="18"/>
  <c r="E9024" i="18"/>
  <c r="F9024" i="18" s="1"/>
  <c r="A9024" i="18"/>
  <c r="E9023" i="18"/>
  <c r="F9023" i="18" s="1"/>
  <c r="A9023" i="18"/>
  <c r="E9019" i="18"/>
  <c r="F9019" i="18" s="1"/>
  <c r="C9019" i="18"/>
  <c r="A9019" i="18"/>
  <c r="E9018" i="18"/>
  <c r="F9018" i="18" s="1"/>
  <c r="A9018" i="18"/>
  <c r="E9017" i="18"/>
  <c r="F9017" i="18" s="1"/>
  <c r="A9017" i="18"/>
  <c r="E9016" i="18"/>
  <c r="F9016" i="18" s="1"/>
  <c r="C9016" i="18"/>
  <c r="A9016" i="18"/>
  <c r="E9015" i="18"/>
  <c r="F9015" i="18" s="1"/>
  <c r="C9015" i="18"/>
  <c r="A9015" i="18"/>
  <c r="E9014" i="18"/>
  <c r="F9014" i="18" s="1"/>
  <c r="C9014" i="18"/>
  <c r="A9014" i="18"/>
  <c r="E9013" i="18"/>
  <c r="F9013" i="18" s="1"/>
  <c r="C9013" i="18"/>
  <c r="A9013" i="18"/>
  <c r="E9012" i="18"/>
  <c r="F9012" i="18" s="1"/>
  <c r="C9012" i="18"/>
  <c r="A9012" i="18"/>
  <c r="E9011" i="18"/>
  <c r="F9011" i="18" s="1"/>
  <c r="C9011" i="18"/>
  <c r="A9011" i="18"/>
  <c r="E9010" i="18"/>
  <c r="F9010" i="18" s="1"/>
  <c r="C9010" i="18"/>
  <c r="A9010" i="18"/>
  <c r="E9009" i="18"/>
  <c r="F9009" i="18" s="1"/>
  <c r="C9009" i="18"/>
  <c r="A9009" i="18"/>
  <c r="E9008" i="18"/>
  <c r="F9008" i="18" s="1"/>
  <c r="C9008" i="18"/>
  <c r="A9008" i="18"/>
  <c r="F9004" i="18"/>
  <c r="E9004" i="18"/>
  <c r="A9004" i="18"/>
  <c r="F9003" i="18"/>
  <c r="E9003" i="18"/>
  <c r="A9003" i="18"/>
  <c r="F9002" i="18"/>
  <c r="E9002" i="18"/>
  <c r="A9002" i="18"/>
  <c r="F9001" i="18"/>
  <c r="E9001" i="18"/>
  <c r="A9001" i="18"/>
  <c r="F9000" i="18"/>
  <c r="E9000" i="18"/>
  <c r="A9000" i="18"/>
  <c r="F8999" i="18"/>
  <c r="E8999" i="18"/>
  <c r="A8999" i="18"/>
  <c r="F8998" i="18"/>
  <c r="E8998" i="18"/>
  <c r="A8998" i="18"/>
  <c r="F8997" i="18"/>
  <c r="E8997" i="18"/>
  <c r="A8997" i="18"/>
  <c r="F8996" i="18"/>
  <c r="E8996" i="18"/>
  <c r="A8996" i="18"/>
  <c r="F8995" i="18"/>
  <c r="E8995" i="18"/>
  <c r="A8995" i="18"/>
  <c r="F8994" i="18"/>
  <c r="E8994" i="18"/>
  <c r="A8994" i="18"/>
  <c r="F8993" i="18"/>
  <c r="E8993" i="18"/>
  <c r="A8993" i="18"/>
  <c r="B8988" i="18"/>
  <c r="A8984" i="18"/>
  <c r="A8983" i="18"/>
  <c r="G8979" i="18"/>
  <c r="F8969" i="18"/>
  <c r="E8969" i="18"/>
  <c r="B8969" i="18"/>
  <c r="A8969" i="18"/>
  <c r="F8968" i="18"/>
  <c r="E8968" i="18"/>
  <c r="B8968" i="18"/>
  <c r="A8968" i="18"/>
  <c r="F8967" i="18"/>
  <c r="E8967" i="18"/>
  <c r="B8967" i="18"/>
  <c r="A8967" i="18"/>
  <c r="F8966" i="18"/>
  <c r="E8966" i="18"/>
  <c r="B8966" i="18"/>
  <c r="A8966" i="18"/>
  <c r="F8965" i="18"/>
  <c r="E8965" i="18"/>
  <c r="B8965" i="18"/>
  <c r="A8965" i="18"/>
  <c r="F8964" i="18"/>
  <c r="E8964" i="18"/>
  <c r="B8964" i="18"/>
  <c r="A8964" i="18"/>
  <c r="F8963" i="18"/>
  <c r="E8963" i="18"/>
  <c r="B8963" i="18"/>
  <c r="A8963" i="18"/>
  <c r="F8962" i="18"/>
  <c r="E8962" i="18"/>
  <c r="B8962" i="18"/>
  <c r="A8962" i="18"/>
  <c r="F8961" i="18"/>
  <c r="E8961" i="18"/>
  <c r="B8961" i="18"/>
  <c r="A8961" i="18"/>
  <c r="F8960" i="18"/>
  <c r="E8960" i="18"/>
  <c r="B8960" i="18"/>
  <c r="A8960" i="18"/>
  <c r="F8959" i="18"/>
  <c r="E8959" i="18"/>
  <c r="B8959" i="18"/>
  <c r="A8959" i="18"/>
  <c r="F8958" i="18"/>
  <c r="E8958" i="18"/>
  <c r="B8958" i="18"/>
  <c r="A8958" i="18"/>
  <c r="E8954" i="18"/>
  <c r="F8954" i="18" s="1"/>
  <c r="A8954" i="18"/>
  <c r="E8953" i="18"/>
  <c r="F8953" i="18" s="1"/>
  <c r="A8953" i="18"/>
  <c r="E8952" i="18"/>
  <c r="F8952" i="18" s="1"/>
  <c r="A8952" i="18"/>
  <c r="E8951" i="18"/>
  <c r="F8951" i="18" s="1"/>
  <c r="A8951" i="18"/>
  <c r="E8950" i="18"/>
  <c r="F8950" i="18" s="1"/>
  <c r="A8950" i="18"/>
  <c r="E8946" i="18"/>
  <c r="F8946" i="18" s="1"/>
  <c r="C8946" i="18"/>
  <c r="A8946" i="18"/>
  <c r="E8945" i="18"/>
  <c r="F8945" i="18" s="1"/>
  <c r="A8945" i="18"/>
  <c r="E8944" i="18"/>
  <c r="F8944" i="18" s="1"/>
  <c r="A8944" i="18"/>
  <c r="E8943" i="18"/>
  <c r="F8943" i="18" s="1"/>
  <c r="C8943" i="18"/>
  <c r="A8943" i="18"/>
  <c r="E8942" i="18"/>
  <c r="F8942" i="18" s="1"/>
  <c r="C8942" i="18"/>
  <c r="A8942" i="18"/>
  <c r="E8941" i="18"/>
  <c r="F8941" i="18" s="1"/>
  <c r="C8941" i="18"/>
  <c r="A8941" i="18"/>
  <c r="E8940" i="18"/>
  <c r="F8940" i="18" s="1"/>
  <c r="C8940" i="18"/>
  <c r="A8940" i="18"/>
  <c r="E8939" i="18"/>
  <c r="F8939" i="18" s="1"/>
  <c r="C8939" i="18"/>
  <c r="A8939" i="18"/>
  <c r="E8938" i="18"/>
  <c r="F8938" i="18" s="1"/>
  <c r="C8938" i="18"/>
  <c r="A8938" i="18"/>
  <c r="E8937" i="18"/>
  <c r="F8937" i="18" s="1"/>
  <c r="C8937" i="18"/>
  <c r="A8937" i="18"/>
  <c r="E8936" i="18"/>
  <c r="F8936" i="18" s="1"/>
  <c r="C8936" i="18"/>
  <c r="A8936" i="18"/>
  <c r="E8935" i="18"/>
  <c r="F8935" i="18" s="1"/>
  <c r="C8935" i="18"/>
  <c r="A8935" i="18"/>
  <c r="F8931" i="18"/>
  <c r="E8931" i="18"/>
  <c r="A8931" i="18"/>
  <c r="F8930" i="18"/>
  <c r="E8930" i="18"/>
  <c r="A8930" i="18"/>
  <c r="F8929" i="18"/>
  <c r="E8929" i="18"/>
  <c r="A8929" i="18"/>
  <c r="F8928" i="18"/>
  <c r="E8928" i="18"/>
  <c r="A8928" i="18"/>
  <c r="F8927" i="18"/>
  <c r="E8927" i="18"/>
  <c r="A8927" i="18"/>
  <c r="F8926" i="18"/>
  <c r="E8926" i="18"/>
  <c r="A8926" i="18"/>
  <c r="F8925" i="18"/>
  <c r="E8925" i="18"/>
  <c r="A8925" i="18"/>
  <c r="F8924" i="18"/>
  <c r="E8924" i="18"/>
  <c r="A8924" i="18"/>
  <c r="F8923" i="18"/>
  <c r="E8923" i="18"/>
  <c r="A8923" i="18"/>
  <c r="F8922" i="18"/>
  <c r="E8922" i="18"/>
  <c r="A8922" i="18"/>
  <c r="F8921" i="18"/>
  <c r="E8921" i="18"/>
  <c r="A8921" i="18"/>
  <c r="F8920" i="18"/>
  <c r="E8920" i="18"/>
  <c r="A8920" i="18"/>
  <c r="B8915" i="18"/>
  <c r="A8911" i="18"/>
  <c r="A8910" i="18"/>
  <c r="G8906" i="18"/>
  <c r="F8896" i="18"/>
  <c r="E8896" i="18"/>
  <c r="B8896" i="18"/>
  <c r="A8896" i="18"/>
  <c r="F8895" i="18"/>
  <c r="E8895" i="18"/>
  <c r="B8895" i="18"/>
  <c r="A8895" i="18"/>
  <c r="F8894" i="18"/>
  <c r="E8894" i="18"/>
  <c r="B8894" i="18"/>
  <c r="A8894" i="18"/>
  <c r="F8893" i="18"/>
  <c r="E8893" i="18"/>
  <c r="B8893" i="18"/>
  <c r="A8893" i="18"/>
  <c r="F8892" i="18"/>
  <c r="E8892" i="18"/>
  <c r="B8892" i="18"/>
  <c r="A8892" i="18"/>
  <c r="F8891" i="18"/>
  <c r="E8891" i="18"/>
  <c r="B8891" i="18"/>
  <c r="A8891" i="18"/>
  <c r="F8890" i="18"/>
  <c r="E8890" i="18"/>
  <c r="B8890" i="18"/>
  <c r="A8890" i="18"/>
  <c r="F8889" i="18"/>
  <c r="E8889" i="18"/>
  <c r="B8889" i="18"/>
  <c r="A8889" i="18"/>
  <c r="F8888" i="18"/>
  <c r="E8888" i="18"/>
  <c r="B8888" i="18"/>
  <c r="A8888" i="18"/>
  <c r="F8887" i="18"/>
  <c r="E8887" i="18"/>
  <c r="B8887" i="18"/>
  <c r="A8887" i="18"/>
  <c r="F8886" i="18"/>
  <c r="E8886" i="18"/>
  <c r="B8886" i="18"/>
  <c r="A8886" i="18"/>
  <c r="F8885" i="18"/>
  <c r="E8885" i="18"/>
  <c r="B8885" i="18"/>
  <c r="A8885" i="18"/>
  <c r="E8881" i="18"/>
  <c r="F8881" i="18" s="1"/>
  <c r="A8881" i="18"/>
  <c r="E8880" i="18"/>
  <c r="F8880" i="18" s="1"/>
  <c r="A8880" i="18"/>
  <c r="E8879" i="18"/>
  <c r="F8879" i="18" s="1"/>
  <c r="A8879" i="18"/>
  <c r="E8878" i="18"/>
  <c r="F8878" i="18" s="1"/>
  <c r="A8878" i="18"/>
  <c r="E8877" i="18"/>
  <c r="F8877" i="18" s="1"/>
  <c r="A8877" i="18"/>
  <c r="E8873" i="18"/>
  <c r="F8873" i="18" s="1"/>
  <c r="C8873" i="18"/>
  <c r="A8873" i="18"/>
  <c r="E8872" i="18"/>
  <c r="F8872" i="18" s="1"/>
  <c r="A8872" i="18"/>
  <c r="E8871" i="18"/>
  <c r="F8871" i="18" s="1"/>
  <c r="A8871" i="18"/>
  <c r="E8870" i="18"/>
  <c r="F8870" i="18" s="1"/>
  <c r="C8870" i="18"/>
  <c r="A8870" i="18"/>
  <c r="E8869" i="18"/>
  <c r="F8869" i="18" s="1"/>
  <c r="C8869" i="18"/>
  <c r="A8869" i="18"/>
  <c r="E8868" i="18"/>
  <c r="F8868" i="18" s="1"/>
  <c r="C8868" i="18"/>
  <c r="A8868" i="18"/>
  <c r="E8867" i="18"/>
  <c r="F8867" i="18" s="1"/>
  <c r="C8867" i="18"/>
  <c r="A8867" i="18"/>
  <c r="E8866" i="18"/>
  <c r="F8866" i="18" s="1"/>
  <c r="C8866" i="18"/>
  <c r="A8866" i="18"/>
  <c r="E8865" i="18"/>
  <c r="F8865" i="18" s="1"/>
  <c r="C8865" i="18"/>
  <c r="A8865" i="18"/>
  <c r="E8864" i="18"/>
  <c r="F8864" i="18" s="1"/>
  <c r="C8864" i="18"/>
  <c r="A8864" i="18"/>
  <c r="E8863" i="18"/>
  <c r="F8863" i="18" s="1"/>
  <c r="C8863" i="18"/>
  <c r="A8863" i="18"/>
  <c r="E8862" i="18"/>
  <c r="F8862" i="18" s="1"/>
  <c r="C8862" i="18"/>
  <c r="A8862" i="18"/>
  <c r="F8858" i="18"/>
  <c r="E8858" i="18"/>
  <c r="A8858" i="18"/>
  <c r="F8857" i="18"/>
  <c r="E8857" i="18"/>
  <c r="A8857" i="18"/>
  <c r="F8856" i="18"/>
  <c r="E8856" i="18"/>
  <c r="A8856" i="18"/>
  <c r="F8855" i="18"/>
  <c r="E8855" i="18"/>
  <c r="A8855" i="18"/>
  <c r="F8854" i="18"/>
  <c r="E8854" i="18"/>
  <c r="A8854" i="18"/>
  <c r="F8853" i="18"/>
  <c r="E8853" i="18"/>
  <c r="A8853" i="18"/>
  <c r="F8852" i="18"/>
  <c r="E8852" i="18"/>
  <c r="A8852" i="18"/>
  <c r="F8851" i="18"/>
  <c r="E8851" i="18"/>
  <c r="A8851" i="18"/>
  <c r="F8850" i="18"/>
  <c r="E8850" i="18"/>
  <c r="A8850" i="18"/>
  <c r="F8849" i="18"/>
  <c r="E8849" i="18"/>
  <c r="A8849" i="18"/>
  <c r="F8848" i="18"/>
  <c r="E8848" i="18"/>
  <c r="A8848" i="18"/>
  <c r="F8847" i="18"/>
  <c r="E8847" i="18"/>
  <c r="A8847" i="18"/>
  <c r="B8842" i="18"/>
  <c r="A8838" i="18"/>
  <c r="A8837" i="18"/>
  <c r="G7681" i="18"/>
  <c r="F7671" i="18"/>
  <c r="E7671" i="18"/>
  <c r="B7671" i="18"/>
  <c r="A7671" i="18"/>
  <c r="F7670" i="18"/>
  <c r="E7670" i="18"/>
  <c r="B7670" i="18"/>
  <c r="A7670" i="18"/>
  <c r="F7669" i="18"/>
  <c r="E7669" i="18"/>
  <c r="B7669" i="18"/>
  <c r="A7669" i="18"/>
  <c r="F7668" i="18"/>
  <c r="E7668" i="18"/>
  <c r="B7668" i="18"/>
  <c r="A7668" i="18"/>
  <c r="F7667" i="18"/>
  <c r="E7667" i="18"/>
  <c r="B7667" i="18"/>
  <c r="A7667" i="18"/>
  <c r="F7666" i="18"/>
  <c r="E7666" i="18"/>
  <c r="B7666" i="18"/>
  <c r="A7666" i="18"/>
  <c r="F7665" i="18"/>
  <c r="E7665" i="18"/>
  <c r="B7665" i="18"/>
  <c r="A7665" i="18"/>
  <c r="F7664" i="18"/>
  <c r="E7664" i="18"/>
  <c r="B7664" i="18"/>
  <c r="A7664" i="18"/>
  <c r="F7663" i="18"/>
  <c r="E7663" i="18"/>
  <c r="B7663" i="18"/>
  <c r="A7663" i="18"/>
  <c r="F7662" i="18"/>
  <c r="E7662" i="18"/>
  <c r="B7662" i="18"/>
  <c r="A7662" i="18"/>
  <c r="F7661" i="18"/>
  <c r="E7661" i="18"/>
  <c r="B7661" i="18"/>
  <c r="A7661" i="18"/>
  <c r="F7660" i="18"/>
  <c r="E7660" i="18"/>
  <c r="B7660" i="18"/>
  <c r="A7660" i="18"/>
  <c r="E7656" i="18"/>
  <c r="F7656" i="18" s="1"/>
  <c r="A7656" i="18"/>
  <c r="E7655" i="18"/>
  <c r="F7655" i="18" s="1"/>
  <c r="A7655" i="18"/>
  <c r="E7654" i="18"/>
  <c r="F7654" i="18" s="1"/>
  <c r="A7654" i="18"/>
  <c r="E7653" i="18"/>
  <c r="F7653" i="18" s="1"/>
  <c r="A7653" i="18"/>
  <c r="E7652" i="18"/>
  <c r="F7652" i="18" s="1"/>
  <c r="A7652" i="18"/>
  <c r="E7648" i="18"/>
  <c r="F7648" i="18" s="1"/>
  <c r="C7648" i="18"/>
  <c r="A7648" i="18"/>
  <c r="E7647" i="18"/>
  <c r="F7647" i="18" s="1"/>
  <c r="A7647" i="18"/>
  <c r="E7646" i="18"/>
  <c r="F7646" i="18" s="1"/>
  <c r="A7646" i="18"/>
  <c r="E7645" i="18"/>
  <c r="F7645" i="18" s="1"/>
  <c r="C7645" i="18"/>
  <c r="A7645" i="18"/>
  <c r="E7644" i="18"/>
  <c r="F7644" i="18" s="1"/>
  <c r="C7644" i="18"/>
  <c r="A7644" i="18"/>
  <c r="E7643" i="18"/>
  <c r="F7643" i="18" s="1"/>
  <c r="C7643" i="18"/>
  <c r="A7643" i="18"/>
  <c r="E7642" i="18"/>
  <c r="F7642" i="18" s="1"/>
  <c r="C7642" i="18"/>
  <c r="A7642" i="18"/>
  <c r="E7641" i="18"/>
  <c r="F7641" i="18" s="1"/>
  <c r="C7641" i="18"/>
  <c r="A7641" i="18"/>
  <c r="E7640" i="18"/>
  <c r="F7640" i="18" s="1"/>
  <c r="C7640" i="18"/>
  <c r="A7640" i="18"/>
  <c r="E7639" i="18"/>
  <c r="F7639" i="18" s="1"/>
  <c r="C7639" i="18"/>
  <c r="A7639" i="18"/>
  <c r="E7638" i="18"/>
  <c r="F7638" i="18" s="1"/>
  <c r="C7638" i="18"/>
  <c r="A7638" i="18"/>
  <c r="E7637" i="18"/>
  <c r="F7637" i="18" s="1"/>
  <c r="C7637" i="18"/>
  <c r="A7637" i="18"/>
  <c r="F7633" i="18"/>
  <c r="E7633" i="18"/>
  <c r="A7633" i="18"/>
  <c r="F7632" i="18"/>
  <c r="E7632" i="18"/>
  <c r="A7632" i="18"/>
  <c r="F7631" i="18"/>
  <c r="E7631" i="18"/>
  <c r="A7631" i="18"/>
  <c r="F7630" i="18"/>
  <c r="E7630" i="18"/>
  <c r="A7630" i="18"/>
  <c r="F7629" i="18"/>
  <c r="E7629" i="18"/>
  <c r="A7629" i="18"/>
  <c r="F7628" i="18"/>
  <c r="E7628" i="18"/>
  <c r="A7628" i="18"/>
  <c r="F7627" i="18"/>
  <c r="E7627" i="18"/>
  <c r="A7627" i="18"/>
  <c r="F7626" i="18"/>
  <c r="E7626" i="18"/>
  <c r="A7626" i="18"/>
  <c r="F7625" i="18"/>
  <c r="E7625" i="18"/>
  <c r="A7625" i="18"/>
  <c r="F7624" i="18"/>
  <c r="E7624" i="18"/>
  <c r="A7624" i="18"/>
  <c r="F7623" i="18"/>
  <c r="E7623" i="18"/>
  <c r="A7623" i="18"/>
  <c r="F7622" i="18"/>
  <c r="E7622" i="18"/>
  <c r="A7622" i="18"/>
  <c r="G7619" i="18"/>
  <c r="B7617" i="18"/>
  <c r="A7613" i="18"/>
  <c r="A7612" i="18"/>
  <c r="G5745" i="18"/>
  <c r="G5672" i="18"/>
  <c r="G5599" i="18"/>
  <c r="G5021" i="18"/>
  <c r="C7545" i="18"/>
  <c r="C5020" i="18"/>
  <c r="G5083" i="18"/>
  <c r="F5073" i="18"/>
  <c r="E5073" i="18"/>
  <c r="B5073" i="18"/>
  <c r="A5073" i="18"/>
  <c r="F5072" i="18"/>
  <c r="E5072" i="18"/>
  <c r="B5072" i="18"/>
  <c r="A5072" i="18"/>
  <c r="F5071" i="18"/>
  <c r="E5071" i="18"/>
  <c r="B5071" i="18"/>
  <c r="A5071" i="18"/>
  <c r="F5070" i="18"/>
  <c r="E5070" i="18"/>
  <c r="B5070" i="18"/>
  <c r="A5070" i="18"/>
  <c r="F5069" i="18"/>
  <c r="E5069" i="18"/>
  <c r="B5069" i="18"/>
  <c r="A5069" i="18"/>
  <c r="F5068" i="18"/>
  <c r="E5068" i="18"/>
  <c r="B5068" i="18"/>
  <c r="A5068" i="18"/>
  <c r="F5067" i="18"/>
  <c r="E5067" i="18"/>
  <c r="B5067" i="18"/>
  <c r="A5067" i="18"/>
  <c r="F5066" i="18"/>
  <c r="E5066" i="18"/>
  <c r="B5066" i="18"/>
  <c r="A5066" i="18"/>
  <c r="F5065" i="18"/>
  <c r="E5065" i="18"/>
  <c r="B5065" i="18"/>
  <c r="A5065" i="18"/>
  <c r="F5064" i="18"/>
  <c r="E5064" i="18"/>
  <c r="B5064" i="18"/>
  <c r="A5064" i="18"/>
  <c r="F5063" i="18"/>
  <c r="E5063" i="18"/>
  <c r="B5063" i="18"/>
  <c r="A5063" i="18"/>
  <c r="F5062" i="18"/>
  <c r="E5062" i="18"/>
  <c r="B5062" i="18"/>
  <c r="A5062" i="18"/>
  <c r="E5058" i="18"/>
  <c r="F5058" i="18" s="1"/>
  <c r="A5058" i="18"/>
  <c r="E5057" i="18"/>
  <c r="F5057" i="18" s="1"/>
  <c r="A5057" i="18"/>
  <c r="E5056" i="18"/>
  <c r="F5056" i="18" s="1"/>
  <c r="A5056" i="18"/>
  <c r="E5055" i="18"/>
  <c r="F5055" i="18" s="1"/>
  <c r="A5055" i="18"/>
  <c r="E5054" i="18"/>
  <c r="F5054" i="18" s="1"/>
  <c r="A5054" i="18"/>
  <c r="E5050" i="18"/>
  <c r="F5050" i="18" s="1"/>
  <c r="C5050" i="18"/>
  <c r="A5050" i="18"/>
  <c r="E5049" i="18"/>
  <c r="F5049" i="18" s="1"/>
  <c r="A5049" i="18"/>
  <c r="E5048" i="18"/>
  <c r="F5048" i="18" s="1"/>
  <c r="A5048" i="18"/>
  <c r="E5047" i="18"/>
  <c r="F5047" i="18" s="1"/>
  <c r="C5047" i="18"/>
  <c r="A5047" i="18"/>
  <c r="E5046" i="18"/>
  <c r="F5046" i="18" s="1"/>
  <c r="C5046" i="18"/>
  <c r="A5046" i="18"/>
  <c r="E5045" i="18"/>
  <c r="F5045" i="18" s="1"/>
  <c r="C5045" i="18"/>
  <c r="A5045" i="18"/>
  <c r="E5044" i="18"/>
  <c r="F5044" i="18" s="1"/>
  <c r="C5044" i="18"/>
  <c r="A5044" i="18"/>
  <c r="E5043" i="18"/>
  <c r="F5043" i="18" s="1"/>
  <c r="C5043" i="18"/>
  <c r="A5043" i="18"/>
  <c r="E5042" i="18"/>
  <c r="F5042" i="18" s="1"/>
  <c r="C5042" i="18"/>
  <c r="A5042" i="18"/>
  <c r="E5041" i="18"/>
  <c r="F5041" i="18" s="1"/>
  <c r="C5041" i="18"/>
  <c r="A5041" i="18"/>
  <c r="E5040" i="18"/>
  <c r="F5040" i="18" s="1"/>
  <c r="C5040" i="18"/>
  <c r="A5040" i="18"/>
  <c r="E5039" i="18"/>
  <c r="F5039" i="18" s="1"/>
  <c r="C5039" i="18"/>
  <c r="A5039" i="18"/>
  <c r="F5035" i="18"/>
  <c r="E5035" i="18"/>
  <c r="A5035" i="18"/>
  <c r="F5034" i="18"/>
  <c r="E5034" i="18"/>
  <c r="A5034" i="18"/>
  <c r="F5033" i="18"/>
  <c r="E5033" i="18"/>
  <c r="A5033" i="18"/>
  <c r="F5032" i="18"/>
  <c r="E5032" i="18"/>
  <c r="A5032" i="18"/>
  <c r="F5031" i="18"/>
  <c r="E5031" i="18"/>
  <c r="A5031" i="18"/>
  <c r="F5030" i="18"/>
  <c r="E5030" i="18"/>
  <c r="A5030" i="18"/>
  <c r="F5029" i="18"/>
  <c r="E5029" i="18"/>
  <c r="A5029" i="18"/>
  <c r="F5028" i="18"/>
  <c r="E5028" i="18"/>
  <c r="A5028" i="18"/>
  <c r="F5027" i="18"/>
  <c r="E5027" i="18"/>
  <c r="A5027" i="18"/>
  <c r="F5026" i="18"/>
  <c r="E5026" i="18"/>
  <c r="A5026" i="18"/>
  <c r="F5025" i="18"/>
  <c r="E5025" i="18"/>
  <c r="A5025" i="18"/>
  <c r="F5024" i="18"/>
  <c r="E5024" i="18"/>
  <c r="A5024" i="18"/>
  <c r="B5019" i="18"/>
  <c r="A5015" i="18"/>
  <c r="A5014" i="18"/>
  <c r="C5744" i="18"/>
  <c r="C5671" i="18"/>
  <c r="C5598" i="18"/>
  <c r="G5807" i="18"/>
  <c r="F5797" i="18"/>
  <c r="E5797" i="18"/>
  <c r="B5797" i="18"/>
  <c r="A5797" i="18"/>
  <c r="F5796" i="18"/>
  <c r="E5796" i="18"/>
  <c r="B5796" i="18"/>
  <c r="A5796" i="18"/>
  <c r="F5795" i="18"/>
  <c r="E5795" i="18"/>
  <c r="B5795" i="18"/>
  <c r="A5795" i="18"/>
  <c r="F5794" i="18"/>
  <c r="E5794" i="18"/>
  <c r="B5794" i="18"/>
  <c r="A5794" i="18"/>
  <c r="F5793" i="18"/>
  <c r="E5793" i="18"/>
  <c r="B5793" i="18"/>
  <c r="A5793" i="18"/>
  <c r="F5792" i="18"/>
  <c r="E5792" i="18"/>
  <c r="B5792" i="18"/>
  <c r="A5792" i="18"/>
  <c r="F5791" i="18"/>
  <c r="E5791" i="18"/>
  <c r="B5791" i="18"/>
  <c r="A5791" i="18"/>
  <c r="F5790" i="18"/>
  <c r="E5790" i="18"/>
  <c r="B5790" i="18"/>
  <c r="A5790" i="18"/>
  <c r="F5789" i="18"/>
  <c r="E5789" i="18"/>
  <c r="B5789" i="18"/>
  <c r="A5789" i="18"/>
  <c r="F5788" i="18"/>
  <c r="E5788" i="18"/>
  <c r="B5788" i="18"/>
  <c r="A5788" i="18"/>
  <c r="F5787" i="18"/>
  <c r="E5787" i="18"/>
  <c r="B5787" i="18"/>
  <c r="A5787" i="18"/>
  <c r="F5786" i="18"/>
  <c r="E5786" i="18"/>
  <c r="B5786" i="18"/>
  <c r="A5786" i="18"/>
  <c r="E5782" i="18"/>
  <c r="F5782" i="18" s="1"/>
  <c r="A5782" i="18"/>
  <c r="E5781" i="18"/>
  <c r="F5781" i="18" s="1"/>
  <c r="A5781" i="18"/>
  <c r="E5780" i="18"/>
  <c r="F5780" i="18" s="1"/>
  <c r="A5780" i="18"/>
  <c r="E5779" i="18"/>
  <c r="F5779" i="18" s="1"/>
  <c r="A5779" i="18"/>
  <c r="E5778" i="18"/>
  <c r="F5778" i="18" s="1"/>
  <c r="A5778" i="18"/>
  <c r="E5774" i="18"/>
  <c r="F5774" i="18" s="1"/>
  <c r="C5774" i="18"/>
  <c r="A5774" i="18"/>
  <c r="E5773" i="18"/>
  <c r="F5773" i="18" s="1"/>
  <c r="A5773" i="18"/>
  <c r="E5772" i="18"/>
  <c r="F5772" i="18" s="1"/>
  <c r="A5772" i="18"/>
  <c r="E5771" i="18"/>
  <c r="F5771" i="18" s="1"/>
  <c r="C5771" i="18"/>
  <c r="A5771" i="18"/>
  <c r="E5770" i="18"/>
  <c r="F5770" i="18" s="1"/>
  <c r="C5770" i="18"/>
  <c r="A5770" i="18"/>
  <c r="E5769" i="18"/>
  <c r="F5769" i="18" s="1"/>
  <c r="C5769" i="18"/>
  <c r="A5769" i="18"/>
  <c r="E5768" i="18"/>
  <c r="F5768" i="18" s="1"/>
  <c r="C5768" i="18"/>
  <c r="A5768" i="18"/>
  <c r="E5767" i="18"/>
  <c r="F5767" i="18" s="1"/>
  <c r="C5767" i="18"/>
  <c r="A5767" i="18"/>
  <c r="E5766" i="18"/>
  <c r="F5766" i="18" s="1"/>
  <c r="C5766" i="18"/>
  <c r="A5766" i="18"/>
  <c r="E5765" i="18"/>
  <c r="F5765" i="18" s="1"/>
  <c r="C5765" i="18"/>
  <c r="A5765" i="18"/>
  <c r="E5764" i="18"/>
  <c r="F5764" i="18" s="1"/>
  <c r="C5764" i="18"/>
  <c r="A5764" i="18"/>
  <c r="E5763" i="18"/>
  <c r="F5763" i="18" s="1"/>
  <c r="C5763" i="18"/>
  <c r="A5763" i="18"/>
  <c r="F5759" i="18"/>
  <c r="E5759" i="18"/>
  <c r="A5759" i="18"/>
  <c r="F5758" i="18"/>
  <c r="E5758" i="18"/>
  <c r="A5758" i="18"/>
  <c r="F5757" i="18"/>
  <c r="E5757" i="18"/>
  <c r="A5757" i="18"/>
  <c r="F5756" i="18"/>
  <c r="E5756" i="18"/>
  <c r="A5756" i="18"/>
  <c r="F5755" i="18"/>
  <c r="E5755" i="18"/>
  <c r="A5755" i="18"/>
  <c r="F5754" i="18"/>
  <c r="E5754" i="18"/>
  <c r="A5754" i="18"/>
  <c r="F5753" i="18"/>
  <c r="E5753" i="18"/>
  <c r="A5753" i="18"/>
  <c r="F5752" i="18"/>
  <c r="E5752" i="18"/>
  <c r="A5752" i="18"/>
  <c r="F5751" i="18"/>
  <c r="E5751" i="18"/>
  <c r="A5751" i="18"/>
  <c r="F5750" i="18"/>
  <c r="E5750" i="18"/>
  <c r="A5750" i="18"/>
  <c r="F5749" i="18"/>
  <c r="E5749" i="18"/>
  <c r="A5749" i="18"/>
  <c r="F5748" i="18"/>
  <c r="E5748" i="18"/>
  <c r="A5748" i="18"/>
  <c r="B5743" i="18"/>
  <c r="A5739" i="18"/>
  <c r="A5738" i="18"/>
  <c r="G5734" i="18"/>
  <c r="F5724" i="18"/>
  <c r="E5724" i="18"/>
  <c r="B5724" i="18"/>
  <c r="A5724" i="18"/>
  <c r="F5723" i="18"/>
  <c r="E5723" i="18"/>
  <c r="B5723" i="18"/>
  <c r="A5723" i="18"/>
  <c r="F5722" i="18"/>
  <c r="E5722" i="18"/>
  <c r="B5722" i="18"/>
  <c r="A5722" i="18"/>
  <c r="F5721" i="18"/>
  <c r="E5721" i="18"/>
  <c r="B5721" i="18"/>
  <c r="A5721" i="18"/>
  <c r="F5720" i="18"/>
  <c r="E5720" i="18"/>
  <c r="B5720" i="18"/>
  <c r="A5720" i="18"/>
  <c r="F5719" i="18"/>
  <c r="E5719" i="18"/>
  <c r="B5719" i="18"/>
  <c r="A5719" i="18"/>
  <c r="F5718" i="18"/>
  <c r="E5718" i="18"/>
  <c r="B5718" i="18"/>
  <c r="A5718" i="18"/>
  <c r="F5717" i="18"/>
  <c r="E5717" i="18"/>
  <c r="B5717" i="18"/>
  <c r="A5717" i="18"/>
  <c r="F5716" i="18"/>
  <c r="E5716" i="18"/>
  <c r="B5716" i="18"/>
  <c r="A5716" i="18"/>
  <c r="F5715" i="18"/>
  <c r="E5715" i="18"/>
  <c r="B5715" i="18"/>
  <c r="A5715" i="18"/>
  <c r="F5714" i="18"/>
  <c r="E5714" i="18"/>
  <c r="B5714" i="18"/>
  <c r="A5714" i="18"/>
  <c r="F5713" i="18"/>
  <c r="E5713" i="18"/>
  <c r="B5713" i="18"/>
  <c r="A5713" i="18"/>
  <c r="E5709" i="18"/>
  <c r="F5709" i="18" s="1"/>
  <c r="A5709" i="18"/>
  <c r="E5708" i="18"/>
  <c r="F5708" i="18" s="1"/>
  <c r="A5708" i="18"/>
  <c r="E5707" i="18"/>
  <c r="F5707" i="18" s="1"/>
  <c r="A5707" i="18"/>
  <c r="E5706" i="18"/>
  <c r="F5706" i="18" s="1"/>
  <c r="A5706" i="18"/>
  <c r="E5705" i="18"/>
  <c r="F5705" i="18" s="1"/>
  <c r="A5705" i="18"/>
  <c r="E5701" i="18"/>
  <c r="F5701" i="18" s="1"/>
  <c r="C5701" i="18"/>
  <c r="A5701" i="18"/>
  <c r="E5700" i="18"/>
  <c r="F5700" i="18" s="1"/>
  <c r="A5700" i="18"/>
  <c r="E5699" i="18"/>
  <c r="F5699" i="18" s="1"/>
  <c r="A5699" i="18"/>
  <c r="E5698" i="18"/>
  <c r="F5698" i="18" s="1"/>
  <c r="C5698" i="18"/>
  <c r="A5698" i="18"/>
  <c r="E5697" i="18"/>
  <c r="F5697" i="18" s="1"/>
  <c r="C5697" i="18"/>
  <c r="A5697" i="18"/>
  <c r="E5696" i="18"/>
  <c r="F5696" i="18" s="1"/>
  <c r="C5696" i="18"/>
  <c r="A5696" i="18"/>
  <c r="E5695" i="18"/>
  <c r="F5695" i="18" s="1"/>
  <c r="C5695" i="18"/>
  <c r="A5695" i="18"/>
  <c r="E5694" i="18"/>
  <c r="F5694" i="18" s="1"/>
  <c r="C5694" i="18"/>
  <c r="A5694" i="18"/>
  <c r="E5693" i="18"/>
  <c r="F5693" i="18" s="1"/>
  <c r="C5693" i="18"/>
  <c r="A5693" i="18"/>
  <c r="E5692" i="18"/>
  <c r="F5692" i="18" s="1"/>
  <c r="C5692" i="18"/>
  <c r="A5692" i="18"/>
  <c r="E5691" i="18"/>
  <c r="F5691" i="18" s="1"/>
  <c r="C5691" i="18"/>
  <c r="A5691" i="18"/>
  <c r="E5690" i="18"/>
  <c r="F5690" i="18" s="1"/>
  <c r="C5690" i="18"/>
  <c r="A5690" i="18"/>
  <c r="F5686" i="18"/>
  <c r="E5686" i="18"/>
  <c r="A5686" i="18"/>
  <c r="F5685" i="18"/>
  <c r="E5685" i="18"/>
  <c r="A5685" i="18"/>
  <c r="F5684" i="18"/>
  <c r="E5684" i="18"/>
  <c r="A5684" i="18"/>
  <c r="F5683" i="18"/>
  <c r="E5683" i="18"/>
  <c r="A5683" i="18"/>
  <c r="F5682" i="18"/>
  <c r="E5682" i="18"/>
  <c r="A5682" i="18"/>
  <c r="F5681" i="18"/>
  <c r="E5681" i="18"/>
  <c r="A5681" i="18"/>
  <c r="F5680" i="18"/>
  <c r="E5680" i="18"/>
  <c r="A5680" i="18"/>
  <c r="F5679" i="18"/>
  <c r="E5679" i="18"/>
  <c r="A5679" i="18"/>
  <c r="F5678" i="18"/>
  <c r="E5678" i="18"/>
  <c r="A5678" i="18"/>
  <c r="F5677" i="18"/>
  <c r="E5677" i="18"/>
  <c r="A5677" i="18"/>
  <c r="F5676" i="18"/>
  <c r="E5676" i="18"/>
  <c r="A5676" i="18"/>
  <c r="F5675" i="18"/>
  <c r="E5675" i="18"/>
  <c r="A5675" i="18"/>
  <c r="B5670" i="18"/>
  <c r="A5666" i="18"/>
  <c r="A5665" i="18"/>
  <c r="A5811" i="18"/>
  <c r="A5812" i="18"/>
  <c r="B5816" i="18"/>
  <c r="C5817" i="18"/>
  <c r="G5818" i="18"/>
  <c r="A5821" i="18"/>
  <c r="E5821" i="18"/>
  <c r="F5821" i="18"/>
  <c r="A5822" i="18"/>
  <c r="E5822" i="18"/>
  <c r="F5822" i="18"/>
  <c r="A5823" i="18"/>
  <c r="E5823" i="18"/>
  <c r="F5823" i="18"/>
  <c r="A5824" i="18"/>
  <c r="E5824" i="18"/>
  <c r="F5824" i="18"/>
  <c r="G5661" i="18"/>
  <c r="F5651" i="18"/>
  <c r="E5651" i="18"/>
  <c r="B5651" i="18"/>
  <c r="A5651" i="18"/>
  <c r="F5650" i="18"/>
  <c r="E5650" i="18"/>
  <c r="B5650" i="18"/>
  <c r="A5650" i="18"/>
  <c r="F5649" i="18"/>
  <c r="E5649" i="18"/>
  <c r="B5649" i="18"/>
  <c r="A5649" i="18"/>
  <c r="F5648" i="18"/>
  <c r="E5648" i="18"/>
  <c r="B5648" i="18"/>
  <c r="A5648" i="18"/>
  <c r="F5647" i="18"/>
  <c r="E5647" i="18"/>
  <c r="B5647" i="18"/>
  <c r="A5647" i="18"/>
  <c r="F5646" i="18"/>
  <c r="E5646" i="18"/>
  <c r="B5646" i="18"/>
  <c r="A5646" i="18"/>
  <c r="F5645" i="18"/>
  <c r="E5645" i="18"/>
  <c r="B5645" i="18"/>
  <c r="A5645" i="18"/>
  <c r="F5644" i="18"/>
  <c r="E5644" i="18"/>
  <c r="B5644" i="18"/>
  <c r="A5644" i="18"/>
  <c r="F5643" i="18"/>
  <c r="E5643" i="18"/>
  <c r="B5643" i="18"/>
  <c r="A5643" i="18"/>
  <c r="F5642" i="18"/>
  <c r="E5642" i="18"/>
  <c r="B5642" i="18"/>
  <c r="A5642" i="18"/>
  <c r="F5641" i="18"/>
  <c r="E5641" i="18"/>
  <c r="B5641" i="18"/>
  <c r="A5641" i="18"/>
  <c r="F5640" i="18"/>
  <c r="E5640" i="18"/>
  <c r="B5640" i="18"/>
  <c r="A5640" i="18"/>
  <c r="E5636" i="18"/>
  <c r="F5636" i="18" s="1"/>
  <c r="A5636" i="18"/>
  <c r="E5635" i="18"/>
  <c r="F5635" i="18" s="1"/>
  <c r="A5635" i="18"/>
  <c r="E5634" i="18"/>
  <c r="F5634" i="18" s="1"/>
  <c r="A5634" i="18"/>
  <c r="E5633" i="18"/>
  <c r="F5633" i="18" s="1"/>
  <c r="A5633" i="18"/>
  <c r="E5632" i="18"/>
  <c r="F5632" i="18" s="1"/>
  <c r="A5632" i="18"/>
  <c r="E5628" i="18"/>
  <c r="F5628" i="18" s="1"/>
  <c r="C5628" i="18"/>
  <c r="A5628" i="18"/>
  <c r="E5627" i="18"/>
  <c r="F5627" i="18" s="1"/>
  <c r="A5627" i="18"/>
  <c r="E5626" i="18"/>
  <c r="F5626" i="18" s="1"/>
  <c r="A5626" i="18"/>
  <c r="E5625" i="18"/>
  <c r="F5625" i="18" s="1"/>
  <c r="C5625" i="18"/>
  <c r="A5625" i="18"/>
  <c r="E5624" i="18"/>
  <c r="F5624" i="18" s="1"/>
  <c r="C5624" i="18"/>
  <c r="A5624" i="18"/>
  <c r="E5623" i="18"/>
  <c r="F5623" i="18" s="1"/>
  <c r="C5623" i="18"/>
  <c r="A5623" i="18"/>
  <c r="E5622" i="18"/>
  <c r="F5622" i="18" s="1"/>
  <c r="C5622" i="18"/>
  <c r="A5622" i="18"/>
  <c r="E5621" i="18"/>
  <c r="F5621" i="18" s="1"/>
  <c r="C5621" i="18"/>
  <c r="A5621" i="18"/>
  <c r="E5620" i="18"/>
  <c r="F5620" i="18" s="1"/>
  <c r="C5620" i="18"/>
  <c r="A5620" i="18"/>
  <c r="E5619" i="18"/>
  <c r="F5619" i="18" s="1"/>
  <c r="C5619" i="18"/>
  <c r="A5619" i="18"/>
  <c r="E5618" i="18"/>
  <c r="F5618" i="18" s="1"/>
  <c r="C5618" i="18"/>
  <c r="A5618" i="18"/>
  <c r="E5617" i="18"/>
  <c r="F5617" i="18" s="1"/>
  <c r="C5617" i="18"/>
  <c r="A5617" i="18"/>
  <c r="F5613" i="18"/>
  <c r="E5613" i="18"/>
  <c r="A5613" i="18"/>
  <c r="F5612" i="18"/>
  <c r="E5612" i="18"/>
  <c r="A5612" i="18"/>
  <c r="F5611" i="18"/>
  <c r="E5611" i="18"/>
  <c r="A5611" i="18"/>
  <c r="F5610" i="18"/>
  <c r="E5610" i="18"/>
  <c r="A5610" i="18"/>
  <c r="F5609" i="18"/>
  <c r="E5609" i="18"/>
  <c r="A5609" i="18"/>
  <c r="F5608" i="18"/>
  <c r="E5608" i="18"/>
  <c r="A5608" i="18"/>
  <c r="F5607" i="18"/>
  <c r="E5607" i="18"/>
  <c r="A5607" i="18"/>
  <c r="F5606" i="18"/>
  <c r="E5606" i="18"/>
  <c r="A5606" i="18"/>
  <c r="F5605" i="18"/>
  <c r="E5605" i="18"/>
  <c r="A5605" i="18"/>
  <c r="F5604" i="18"/>
  <c r="E5604" i="18"/>
  <c r="A5604" i="18"/>
  <c r="F5603" i="18"/>
  <c r="E5603" i="18"/>
  <c r="A5603" i="18"/>
  <c r="F5602" i="18"/>
  <c r="E5602" i="18"/>
  <c r="A5602" i="18"/>
  <c r="B5597" i="18"/>
  <c r="A5593" i="18"/>
  <c r="A5592" i="18"/>
  <c r="G10218" i="18"/>
  <c r="C10217" i="18"/>
  <c r="G10280" i="18"/>
  <c r="F10270" i="18"/>
  <c r="E10270" i="18"/>
  <c r="B10270" i="18"/>
  <c r="A10270" i="18"/>
  <c r="F10269" i="18"/>
  <c r="E10269" i="18"/>
  <c r="B10269" i="18"/>
  <c r="A10269" i="18"/>
  <c r="F10268" i="18"/>
  <c r="E10268" i="18"/>
  <c r="B10268" i="18"/>
  <c r="A10268" i="18"/>
  <c r="F10267" i="18"/>
  <c r="E10267" i="18"/>
  <c r="B10267" i="18"/>
  <c r="A10267" i="18"/>
  <c r="F10266" i="18"/>
  <c r="E10266" i="18"/>
  <c r="B10266" i="18"/>
  <c r="A10266" i="18"/>
  <c r="F10265" i="18"/>
  <c r="E10265" i="18"/>
  <c r="B10265" i="18"/>
  <c r="A10265" i="18"/>
  <c r="F10264" i="18"/>
  <c r="E10264" i="18"/>
  <c r="B10264" i="18"/>
  <c r="A10264" i="18"/>
  <c r="F10263" i="18"/>
  <c r="E10263" i="18"/>
  <c r="B10263" i="18"/>
  <c r="A10263" i="18"/>
  <c r="F10262" i="18"/>
  <c r="E10262" i="18"/>
  <c r="B10262" i="18"/>
  <c r="A10262" i="18"/>
  <c r="F10261" i="18"/>
  <c r="E10261" i="18"/>
  <c r="B10261" i="18"/>
  <c r="A10261" i="18"/>
  <c r="F10260" i="18"/>
  <c r="E10260" i="18"/>
  <c r="B10260" i="18"/>
  <c r="A10260" i="18"/>
  <c r="F10259" i="18"/>
  <c r="E10259" i="18"/>
  <c r="B10259" i="18"/>
  <c r="A10259" i="18"/>
  <c r="E10255" i="18"/>
  <c r="F10255" i="18" s="1"/>
  <c r="A10255" i="18"/>
  <c r="E10254" i="18"/>
  <c r="F10254" i="18" s="1"/>
  <c r="A10254" i="18"/>
  <c r="E10253" i="18"/>
  <c r="F10253" i="18" s="1"/>
  <c r="A10253" i="18"/>
  <c r="E10252" i="18"/>
  <c r="F10252" i="18" s="1"/>
  <c r="A10252" i="18"/>
  <c r="E10251" i="18"/>
  <c r="F10251" i="18" s="1"/>
  <c r="A10251" i="18"/>
  <c r="E10247" i="18"/>
  <c r="F10247" i="18" s="1"/>
  <c r="C10247" i="18"/>
  <c r="A10247" i="18"/>
  <c r="E10246" i="18"/>
  <c r="F10246" i="18" s="1"/>
  <c r="A10246" i="18"/>
  <c r="E10245" i="18"/>
  <c r="F10245" i="18" s="1"/>
  <c r="A10245" i="18"/>
  <c r="E10244" i="18"/>
  <c r="F10244" i="18" s="1"/>
  <c r="C10244" i="18"/>
  <c r="A10244" i="18"/>
  <c r="E10243" i="18"/>
  <c r="F10243" i="18" s="1"/>
  <c r="C10243" i="18"/>
  <c r="A10243" i="18"/>
  <c r="E10242" i="18"/>
  <c r="F10242" i="18" s="1"/>
  <c r="C10242" i="18"/>
  <c r="A10242" i="18"/>
  <c r="E10241" i="18"/>
  <c r="F10241" i="18" s="1"/>
  <c r="C10241" i="18"/>
  <c r="A10241" i="18"/>
  <c r="E10240" i="18"/>
  <c r="F10240" i="18" s="1"/>
  <c r="C10240" i="18"/>
  <c r="A10240" i="18"/>
  <c r="E10239" i="18"/>
  <c r="F10239" i="18" s="1"/>
  <c r="C10239" i="18"/>
  <c r="A10239" i="18"/>
  <c r="E10238" i="18"/>
  <c r="F10238" i="18" s="1"/>
  <c r="C10238" i="18"/>
  <c r="A10238" i="18"/>
  <c r="E10237" i="18"/>
  <c r="F10237" i="18" s="1"/>
  <c r="C10237" i="18"/>
  <c r="A10237" i="18"/>
  <c r="E10236" i="18"/>
  <c r="F10236" i="18" s="1"/>
  <c r="C10236" i="18"/>
  <c r="A10236" i="18"/>
  <c r="F10232" i="18"/>
  <c r="E10232" i="18"/>
  <c r="A10232" i="18"/>
  <c r="F10231" i="18"/>
  <c r="E10231" i="18"/>
  <c r="A10231" i="18"/>
  <c r="F10230" i="18"/>
  <c r="E10230" i="18"/>
  <c r="A10230" i="18"/>
  <c r="F10229" i="18"/>
  <c r="E10229" i="18"/>
  <c r="A10229" i="18"/>
  <c r="F10228" i="18"/>
  <c r="E10228" i="18"/>
  <c r="A10228" i="18"/>
  <c r="F10227" i="18"/>
  <c r="E10227" i="18"/>
  <c r="A10227" i="18"/>
  <c r="F10226" i="18"/>
  <c r="E10226" i="18"/>
  <c r="A10226" i="18"/>
  <c r="F10225" i="18"/>
  <c r="E10225" i="18"/>
  <c r="A10225" i="18"/>
  <c r="F10224" i="18"/>
  <c r="E10224" i="18"/>
  <c r="A10224" i="18"/>
  <c r="F10223" i="18"/>
  <c r="E10223" i="18"/>
  <c r="A10223" i="18"/>
  <c r="F10222" i="18"/>
  <c r="E10222" i="18"/>
  <c r="A10222" i="18"/>
  <c r="F10221" i="18"/>
  <c r="E10221" i="18"/>
  <c r="A10221" i="18"/>
  <c r="B10216" i="18"/>
  <c r="A10212" i="18"/>
  <c r="A10211" i="18"/>
  <c r="G7764" i="18"/>
  <c r="C7763" i="18"/>
  <c r="G7692" i="18"/>
  <c r="C7691" i="18"/>
  <c r="G7754" i="18"/>
  <c r="F7744" i="18"/>
  <c r="E7744" i="18"/>
  <c r="B7744" i="18"/>
  <c r="A7744" i="18"/>
  <c r="F7743" i="18"/>
  <c r="E7743" i="18"/>
  <c r="B7743" i="18"/>
  <c r="A7743" i="18"/>
  <c r="F7742" i="18"/>
  <c r="E7742" i="18"/>
  <c r="B7742" i="18"/>
  <c r="A7742" i="18"/>
  <c r="F7741" i="18"/>
  <c r="E7741" i="18"/>
  <c r="B7741" i="18"/>
  <c r="A7741" i="18"/>
  <c r="F7740" i="18"/>
  <c r="E7740" i="18"/>
  <c r="B7740" i="18"/>
  <c r="A7740" i="18"/>
  <c r="F7739" i="18"/>
  <c r="E7739" i="18"/>
  <c r="B7739" i="18"/>
  <c r="A7739" i="18"/>
  <c r="F7738" i="18"/>
  <c r="E7738" i="18"/>
  <c r="B7738" i="18"/>
  <c r="A7738" i="18"/>
  <c r="F7737" i="18"/>
  <c r="E7737" i="18"/>
  <c r="B7737" i="18"/>
  <c r="A7737" i="18"/>
  <c r="F7736" i="18"/>
  <c r="E7736" i="18"/>
  <c r="B7736" i="18"/>
  <c r="A7736" i="18"/>
  <c r="F7735" i="18"/>
  <c r="E7735" i="18"/>
  <c r="B7735" i="18"/>
  <c r="A7735" i="18"/>
  <c r="F7734" i="18"/>
  <c r="E7734" i="18"/>
  <c r="B7734" i="18"/>
  <c r="A7734" i="18"/>
  <c r="F7733" i="18"/>
  <c r="E7733" i="18"/>
  <c r="B7733" i="18"/>
  <c r="A7733" i="18"/>
  <c r="E7729" i="18"/>
  <c r="F7729" i="18" s="1"/>
  <c r="A7729" i="18"/>
  <c r="E7728" i="18"/>
  <c r="F7728" i="18" s="1"/>
  <c r="A7728" i="18"/>
  <c r="E7727" i="18"/>
  <c r="F7727" i="18" s="1"/>
  <c r="A7727" i="18"/>
  <c r="E7726" i="18"/>
  <c r="F7726" i="18" s="1"/>
  <c r="A7726" i="18"/>
  <c r="E7725" i="18"/>
  <c r="F7725" i="18" s="1"/>
  <c r="A7725" i="18"/>
  <c r="E7721" i="18"/>
  <c r="F7721" i="18" s="1"/>
  <c r="C7721" i="18"/>
  <c r="A7721" i="18"/>
  <c r="E7720" i="18"/>
  <c r="F7720" i="18" s="1"/>
  <c r="A7720" i="18"/>
  <c r="E7719" i="18"/>
  <c r="F7719" i="18" s="1"/>
  <c r="A7719" i="18"/>
  <c r="E7718" i="18"/>
  <c r="F7718" i="18" s="1"/>
  <c r="C7718" i="18"/>
  <c r="A7718" i="18"/>
  <c r="E7717" i="18"/>
  <c r="F7717" i="18" s="1"/>
  <c r="C7717" i="18"/>
  <c r="A7717" i="18"/>
  <c r="E7716" i="18"/>
  <c r="F7716" i="18" s="1"/>
  <c r="C7716" i="18"/>
  <c r="A7716" i="18"/>
  <c r="E7715" i="18"/>
  <c r="F7715" i="18" s="1"/>
  <c r="C7715" i="18"/>
  <c r="A7715" i="18"/>
  <c r="E7714" i="18"/>
  <c r="F7714" i="18" s="1"/>
  <c r="C7714" i="18"/>
  <c r="A7714" i="18"/>
  <c r="E7713" i="18"/>
  <c r="F7713" i="18" s="1"/>
  <c r="C7713" i="18"/>
  <c r="A7713" i="18"/>
  <c r="E7712" i="18"/>
  <c r="F7712" i="18" s="1"/>
  <c r="C7712" i="18"/>
  <c r="A7712" i="18"/>
  <c r="E7711" i="18"/>
  <c r="F7711" i="18" s="1"/>
  <c r="C7711" i="18"/>
  <c r="A7711" i="18"/>
  <c r="E7710" i="18"/>
  <c r="F7710" i="18" s="1"/>
  <c r="C7710" i="18"/>
  <c r="A7710" i="18"/>
  <c r="F7706" i="18"/>
  <c r="E7706" i="18"/>
  <c r="A7706" i="18"/>
  <c r="F7705" i="18"/>
  <c r="E7705" i="18"/>
  <c r="A7705" i="18"/>
  <c r="F7704" i="18"/>
  <c r="E7704" i="18"/>
  <c r="A7704" i="18"/>
  <c r="F7703" i="18"/>
  <c r="E7703" i="18"/>
  <c r="A7703" i="18"/>
  <c r="F7702" i="18"/>
  <c r="E7702" i="18"/>
  <c r="A7702" i="18"/>
  <c r="F7701" i="18"/>
  <c r="E7701" i="18"/>
  <c r="A7701" i="18"/>
  <c r="F7700" i="18"/>
  <c r="E7700" i="18"/>
  <c r="A7700" i="18"/>
  <c r="F7699" i="18"/>
  <c r="E7699" i="18"/>
  <c r="A7699" i="18"/>
  <c r="F7698" i="18"/>
  <c r="E7698" i="18"/>
  <c r="A7698" i="18"/>
  <c r="F7697" i="18"/>
  <c r="E7697" i="18"/>
  <c r="A7697" i="18"/>
  <c r="F7696" i="18"/>
  <c r="E7696" i="18"/>
  <c r="A7696" i="18"/>
  <c r="F7695" i="18"/>
  <c r="E7695" i="18"/>
  <c r="A7695" i="18"/>
  <c r="B7690" i="18"/>
  <c r="A7686" i="18"/>
  <c r="A7685" i="18"/>
  <c r="G7826" i="18"/>
  <c r="F7816" i="18"/>
  <c r="E7816" i="18"/>
  <c r="B7816" i="18"/>
  <c r="A7816" i="18"/>
  <c r="F7815" i="18"/>
  <c r="E7815" i="18"/>
  <c r="B7815" i="18"/>
  <c r="A7815" i="18"/>
  <c r="F7814" i="18"/>
  <c r="E7814" i="18"/>
  <c r="B7814" i="18"/>
  <c r="A7814" i="18"/>
  <c r="F7813" i="18"/>
  <c r="E7813" i="18"/>
  <c r="B7813" i="18"/>
  <c r="A7813" i="18"/>
  <c r="F7812" i="18"/>
  <c r="E7812" i="18"/>
  <c r="B7812" i="18"/>
  <c r="A7812" i="18"/>
  <c r="F7811" i="18"/>
  <c r="E7811" i="18"/>
  <c r="B7811" i="18"/>
  <c r="A7811" i="18"/>
  <c r="F7810" i="18"/>
  <c r="E7810" i="18"/>
  <c r="B7810" i="18"/>
  <c r="A7810" i="18"/>
  <c r="F7809" i="18"/>
  <c r="E7809" i="18"/>
  <c r="B7809" i="18"/>
  <c r="A7809" i="18"/>
  <c r="F7808" i="18"/>
  <c r="E7808" i="18"/>
  <c r="B7808" i="18"/>
  <c r="A7808" i="18"/>
  <c r="F7807" i="18"/>
  <c r="E7807" i="18"/>
  <c r="B7807" i="18"/>
  <c r="A7807" i="18"/>
  <c r="F7806" i="18"/>
  <c r="E7806" i="18"/>
  <c r="B7806" i="18"/>
  <c r="A7806" i="18"/>
  <c r="F7805" i="18"/>
  <c r="E7805" i="18"/>
  <c r="B7805" i="18"/>
  <c r="A7805" i="18"/>
  <c r="E7801" i="18"/>
  <c r="F7801" i="18" s="1"/>
  <c r="A7801" i="18"/>
  <c r="E7800" i="18"/>
  <c r="F7800" i="18" s="1"/>
  <c r="A7800" i="18"/>
  <c r="E7799" i="18"/>
  <c r="F7799" i="18" s="1"/>
  <c r="A7799" i="18"/>
  <c r="E7798" i="18"/>
  <c r="F7798" i="18" s="1"/>
  <c r="A7798" i="18"/>
  <c r="E7797" i="18"/>
  <c r="F7797" i="18" s="1"/>
  <c r="A7797" i="18"/>
  <c r="E7793" i="18"/>
  <c r="F7793" i="18" s="1"/>
  <c r="C7793" i="18"/>
  <c r="A7793" i="18"/>
  <c r="E7792" i="18"/>
  <c r="F7792" i="18" s="1"/>
  <c r="A7792" i="18"/>
  <c r="E7791" i="18"/>
  <c r="F7791" i="18" s="1"/>
  <c r="A7791" i="18"/>
  <c r="E7790" i="18"/>
  <c r="F7790" i="18" s="1"/>
  <c r="C7790" i="18"/>
  <c r="A7790" i="18"/>
  <c r="E7789" i="18"/>
  <c r="F7789" i="18" s="1"/>
  <c r="C7789" i="18"/>
  <c r="A7789" i="18"/>
  <c r="E7788" i="18"/>
  <c r="F7788" i="18" s="1"/>
  <c r="C7788" i="18"/>
  <c r="A7788" i="18"/>
  <c r="E7787" i="18"/>
  <c r="F7787" i="18" s="1"/>
  <c r="C7787" i="18"/>
  <c r="A7787" i="18"/>
  <c r="E7786" i="18"/>
  <c r="F7786" i="18" s="1"/>
  <c r="C7786" i="18"/>
  <c r="A7786" i="18"/>
  <c r="E7785" i="18"/>
  <c r="F7785" i="18" s="1"/>
  <c r="C7785" i="18"/>
  <c r="A7785" i="18"/>
  <c r="E7784" i="18"/>
  <c r="F7784" i="18" s="1"/>
  <c r="C7784" i="18"/>
  <c r="A7784" i="18"/>
  <c r="E7783" i="18"/>
  <c r="F7783" i="18" s="1"/>
  <c r="C7783" i="18"/>
  <c r="A7783" i="18"/>
  <c r="E7782" i="18"/>
  <c r="F7782" i="18" s="1"/>
  <c r="C7782" i="18"/>
  <c r="A7782" i="18"/>
  <c r="F7778" i="18"/>
  <c r="E7778" i="18"/>
  <c r="A7778" i="18"/>
  <c r="F7777" i="18"/>
  <c r="E7777" i="18"/>
  <c r="A7777" i="18"/>
  <c r="F7776" i="18"/>
  <c r="E7776" i="18"/>
  <c r="A7776" i="18"/>
  <c r="F7775" i="18"/>
  <c r="E7775" i="18"/>
  <c r="A7775" i="18"/>
  <c r="F7774" i="18"/>
  <c r="E7774" i="18"/>
  <c r="A7774" i="18"/>
  <c r="F7773" i="18"/>
  <c r="E7773" i="18"/>
  <c r="A7773" i="18"/>
  <c r="F7772" i="18"/>
  <c r="E7772" i="18"/>
  <c r="A7772" i="18"/>
  <c r="F7771" i="18"/>
  <c r="E7771" i="18"/>
  <c r="A7771" i="18"/>
  <c r="F7770" i="18"/>
  <c r="E7770" i="18"/>
  <c r="A7770" i="18"/>
  <c r="F7769" i="18"/>
  <c r="E7769" i="18"/>
  <c r="A7769" i="18"/>
  <c r="F7768" i="18"/>
  <c r="E7768" i="18"/>
  <c r="A7768" i="18"/>
  <c r="F7767" i="18"/>
  <c r="E7767" i="18"/>
  <c r="A7767" i="18"/>
  <c r="B7762" i="18"/>
  <c r="A7758" i="18"/>
  <c r="A7757" i="18"/>
  <c r="G2633" i="18"/>
  <c r="C2632" i="18"/>
  <c r="G2696" i="18"/>
  <c r="F2685" i="18"/>
  <c r="E2685" i="18"/>
  <c r="B2685" i="18"/>
  <c r="A2685" i="18"/>
  <c r="F2684" i="18"/>
  <c r="E2684" i="18"/>
  <c r="B2684" i="18"/>
  <c r="A2684" i="18"/>
  <c r="F2683" i="18"/>
  <c r="E2683" i="18"/>
  <c r="B2683" i="18"/>
  <c r="A2683" i="18"/>
  <c r="F2682" i="18"/>
  <c r="E2682" i="18"/>
  <c r="B2682" i="18"/>
  <c r="A2682" i="18"/>
  <c r="F2681" i="18"/>
  <c r="E2681" i="18"/>
  <c r="B2681" i="18"/>
  <c r="A2681" i="18"/>
  <c r="F2680" i="18"/>
  <c r="E2680" i="18"/>
  <c r="B2680" i="18"/>
  <c r="A2680" i="18"/>
  <c r="F2679" i="18"/>
  <c r="E2679" i="18"/>
  <c r="B2679" i="18"/>
  <c r="A2679" i="18"/>
  <c r="F2678" i="18"/>
  <c r="E2678" i="18"/>
  <c r="B2678" i="18"/>
  <c r="A2678" i="18"/>
  <c r="F2677" i="18"/>
  <c r="E2677" i="18"/>
  <c r="B2677" i="18"/>
  <c r="A2677" i="18"/>
  <c r="F2676" i="18"/>
  <c r="E2676" i="18"/>
  <c r="B2676" i="18"/>
  <c r="A2676" i="18"/>
  <c r="F2675" i="18"/>
  <c r="E2675" i="18"/>
  <c r="B2675" i="18"/>
  <c r="A2675" i="18"/>
  <c r="E2674" i="18"/>
  <c r="B2674" i="18"/>
  <c r="A2674" i="18"/>
  <c r="E2670" i="18"/>
  <c r="F2670" i="18" s="1"/>
  <c r="A2670" i="18"/>
  <c r="E2669" i="18"/>
  <c r="F2669" i="18" s="1"/>
  <c r="A2669" i="18"/>
  <c r="E2668" i="18"/>
  <c r="F2668" i="18" s="1"/>
  <c r="A2668" i="18"/>
  <c r="E2667" i="18"/>
  <c r="F2667" i="18" s="1"/>
  <c r="A2667" i="18"/>
  <c r="E2666" i="18"/>
  <c r="F2666" i="18" s="1"/>
  <c r="A2666" i="18"/>
  <c r="E2662" i="18"/>
  <c r="F2662" i="18" s="1"/>
  <c r="C2662" i="18"/>
  <c r="A2662" i="18"/>
  <c r="E2661" i="18"/>
  <c r="F2661" i="18" s="1"/>
  <c r="A2661" i="18"/>
  <c r="E2660" i="18"/>
  <c r="F2660" i="18" s="1"/>
  <c r="A2660" i="18"/>
  <c r="E2659" i="18"/>
  <c r="F2659" i="18" s="1"/>
  <c r="C2659" i="18"/>
  <c r="A2659" i="18"/>
  <c r="E2658" i="18"/>
  <c r="F2658" i="18" s="1"/>
  <c r="C2658" i="18"/>
  <c r="A2658" i="18"/>
  <c r="E2657" i="18"/>
  <c r="F2657" i="18" s="1"/>
  <c r="C2657" i="18"/>
  <c r="A2657" i="18"/>
  <c r="E2656" i="18"/>
  <c r="F2656" i="18" s="1"/>
  <c r="C2656" i="18"/>
  <c r="A2656" i="18"/>
  <c r="E2655" i="18"/>
  <c r="F2655" i="18" s="1"/>
  <c r="C2655" i="18"/>
  <c r="A2655" i="18"/>
  <c r="E2654" i="18"/>
  <c r="F2654" i="18" s="1"/>
  <c r="C2654" i="18"/>
  <c r="A2654" i="18"/>
  <c r="E2653" i="18"/>
  <c r="F2653" i="18" s="1"/>
  <c r="C2653" i="18"/>
  <c r="A2653" i="18"/>
  <c r="E2652" i="18"/>
  <c r="F2652" i="18" s="1"/>
  <c r="C2652" i="18"/>
  <c r="A2652" i="18"/>
  <c r="E2651" i="18"/>
  <c r="F2651" i="18" s="1"/>
  <c r="C2651" i="18"/>
  <c r="A2651" i="18"/>
  <c r="F2647" i="18"/>
  <c r="E2647" i="18"/>
  <c r="A2647" i="18"/>
  <c r="F2646" i="18"/>
  <c r="E2646" i="18"/>
  <c r="A2646" i="18"/>
  <c r="F2645" i="18"/>
  <c r="E2645" i="18"/>
  <c r="A2645" i="18"/>
  <c r="F2644" i="18"/>
  <c r="E2644" i="18"/>
  <c r="A2644" i="18"/>
  <c r="F2643" i="18"/>
  <c r="E2643" i="18"/>
  <c r="A2643" i="18"/>
  <c r="F2642" i="18"/>
  <c r="E2642" i="18"/>
  <c r="A2642" i="18"/>
  <c r="F2641" i="18"/>
  <c r="E2641" i="18"/>
  <c r="A2641" i="18"/>
  <c r="F2640" i="18"/>
  <c r="E2640" i="18"/>
  <c r="A2640" i="18"/>
  <c r="F2639" i="18"/>
  <c r="E2639" i="18"/>
  <c r="A2639" i="18"/>
  <c r="F2638" i="18"/>
  <c r="E2638" i="18"/>
  <c r="A2638" i="18"/>
  <c r="F2637" i="18"/>
  <c r="E2637" i="18"/>
  <c r="A2637" i="18"/>
  <c r="A2636" i="18"/>
  <c r="B2631" i="18"/>
  <c r="A2627" i="18"/>
  <c r="A2626" i="18"/>
  <c r="A1" i="10"/>
  <c r="A1" i="2"/>
  <c r="A1" i="11" s="1"/>
  <c r="A13957" i="18"/>
  <c r="A13885" i="18"/>
  <c r="A13813" i="18"/>
  <c r="A13741" i="18"/>
  <c r="A13669" i="18"/>
  <c r="A13597" i="18"/>
  <c r="A13525" i="18"/>
  <c r="A13453" i="18"/>
  <c r="A13381" i="18"/>
  <c r="A13309" i="18"/>
  <c r="A13237" i="18"/>
  <c r="A13165" i="18"/>
  <c r="A13093" i="18"/>
  <c r="A13021" i="18"/>
  <c r="A12949" i="18"/>
  <c r="A12877" i="18"/>
  <c r="A12733" i="18"/>
  <c r="A12661" i="18"/>
  <c r="A12589" i="18"/>
  <c r="A12517" i="18"/>
  <c r="A12445" i="18"/>
  <c r="A12373" i="18"/>
  <c r="A12301" i="18"/>
  <c r="A12229" i="18"/>
  <c r="A12157" i="18"/>
  <c r="A12085" i="18"/>
  <c r="A12013" i="18"/>
  <c r="A11941" i="18"/>
  <c r="A11869" i="18"/>
  <c r="A11797" i="18"/>
  <c r="A11725" i="18"/>
  <c r="A11653" i="18"/>
  <c r="A11581" i="18"/>
  <c r="A11509" i="18"/>
  <c r="A11437" i="18"/>
  <c r="A11365" i="18"/>
  <c r="A11293" i="18"/>
  <c r="A11221" i="18"/>
  <c r="A11149" i="18"/>
  <c r="A11077" i="18"/>
  <c r="A11005" i="18"/>
  <c r="A10933" i="18"/>
  <c r="A10861" i="18"/>
  <c r="A10789" i="18"/>
  <c r="A10717" i="18"/>
  <c r="A10645" i="18"/>
  <c r="A10573" i="18"/>
  <c r="A10501" i="18"/>
  <c r="A10429" i="18"/>
  <c r="A10357" i="18"/>
  <c r="A10139" i="18"/>
  <c r="A10067" i="18"/>
  <c r="A9995" i="18"/>
  <c r="A9923" i="18"/>
  <c r="A9851" i="18"/>
  <c r="A9779" i="18"/>
  <c r="A9707" i="18"/>
  <c r="A9635" i="18"/>
  <c r="A9563" i="18"/>
  <c r="A9491" i="18"/>
  <c r="A9419" i="18"/>
  <c r="A9347" i="18"/>
  <c r="A9275" i="18"/>
  <c r="A8765" i="18"/>
  <c r="A8693" i="18"/>
  <c r="A8621" i="18"/>
  <c r="A8549" i="18"/>
  <c r="A8477" i="18"/>
  <c r="A8405" i="18"/>
  <c r="A8333" i="18"/>
  <c r="A8261" i="18"/>
  <c r="A8189" i="18"/>
  <c r="A8117" i="18"/>
  <c r="A8045" i="18"/>
  <c r="A7973" i="18"/>
  <c r="A7901" i="18"/>
  <c r="A7829" i="18"/>
  <c r="A7539" i="18"/>
  <c r="A7467" i="18"/>
  <c r="A7395" i="18"/>
  <c r="A7323" i="18"/>
  <c r="A7251" i="18"/>
  <c r="A7179" i="18"/>
  <c r="A7107" i="18"/>
  <c r="A7035" i="18"/>
  <c r="A6963" i="18"/>
  <c r="A6891" i="18"/>
  <c r="A6819" i="18"/>
  <c r="A6747" i="18"/>
  <c r="A6675" i="18"/>
  <c r="A6603" i="18"/>
  <c r="A6531" i="18"/>
  <c r="A6459" i="18"/>
  <c r="A6387" i="18"/>
  <c r="A6315" i="18"/>
  <c r="A6243" i="18"/>
  <c r="A6171" i="18"/>
  <c r="A6099" i="18"/>
  <c r="A6027" i="18"/>
  <c r="A5955" i="18"/>
  <c r="A5883" i="18"/>
  <c r="A5519" i="18"/>
  <c r="A5447" i="18"/>
  <c r="A5375" i="18"/>
  <c r="A5303" i="18"/>
  <c r="A5231" i="18"/>
  <c r="A5159" i="18"/>
  <c r="A5087" i="18"/>
  <c r="A4941" i="18"/>
  <c r="A4869" i="18"/>
  <c r="A4797" i="18"/>
  <c r="A4725" i="18"/>
  <c r="A4653" i="18"/>
  <c r="A4581" i="18"/>
  <c r="A4509" i="18"/>
  <c r="A4437" i="18"/>
  <c r="A4365" i="18"/>
  <c r="A4293" i="18"/>
  <c r="A4221" i="18"/>
  <c r="A4149" i="18"/>
  <c r="A4077" i="18"/>
  <c r="A4005" i="18"/>
  <c r="A3933" i="18"/>
  <c r="A3861" i="18"/>
  <c r="A3789" i="18"/>
  <c r="A3717" i="18"/>
  <c r="A3645" i="18"/>
  <c r="A3573" i="18"/>
  <c r="A3501" i="18"/>
  <c r="A3428" i="18"/>
  <c r="A3355" i="18"/>
  <c r="A3282" i="18"/>
  <c r="A3209" i="18"/>
  <c r="A3136" i="18"/>
  <c r="A2917" i="18"/>
  <c r="A2844" i="18"/>
  <c r="A2772" i="18"/>
  <c r="A2699" i="18"/>
  <c r="A2553" i="18"/>
  <c r="A2480" i="18"/>
  <c r="A2407" i="18"/>
  <c r="A2334" i="18"/>
  <c r="A2261" i="18"/>
  <c r="A2189" i="18"/>
  <c r="A2116" i="18"/>
  <c r="A2043" i="18"/>
  <c r="A1970" i="18"/>
  <c r="A1897" i="18"/>
  <c r="A1679" i="18"/>
  <c r="A1606" i="18"/>
  <c r="A1533" i="18"/>
  <c r="A1460" i="18"/>
  <c r="A1387" i="18"/>
  <c r="A1314" i="18"/>
  <c r="A1242" i="18"/>
  <c r="A1169" i="18"/>
  <c r="A1096" i="18"/>
  <c r="A1023" i="18"/>
  <c r="A950" i="18"/>
  <c r="A877" i="18"/>
  <c r="A804" i="18"/>
  <c r="A732" i="18"/>
  <c r="A659" i="18"/>
  <c r="A586" i="18"/>
  <c r="A513" i="18"/>
  <c r="A440" i="18"/>
  <c r="A221" i="18"/>
  <c r="A148" i="18"/>
  <c r="A75" i="18"/>
  <c r="A2" i="18"/>
  <c r="E42" i="18"/>
  <c r="F42" i="18" s="1"/>
  <c r="E43" i="18"/>
  <c r="F43" i="18" s="1"/>
  <c r="E44" i="18"/>
  <c r="F44" i="18" s="1"/>
  <c r="E45" i="18"/>
  <c r="F45" i="18" s="1"/>
  <c r="E46" i="18"/>
  <c r="F46" i="18" s="1"/>
  <c r="E115" i="18"/>
  <c r="F115" i="18" s="1"/>
  <c r="E116" i="18"/>
  <c r="F116" i="18" s="1"/>
  <c r="E117" i="18"/>
  <c r="F117" i="18" s="1"/>
  <c r="E118" i="18"/>
  <c r="F118" i="18" s="1"/>
  <c r="E119" i="18"/>
  <c r="F119" i="18" s="1"/>
  <c r="E188" i="18"/>
  <c r="F188" i="18" s="1"/>
  <c r="E189" i="18"/>
  <c r="F189" i="18" s="1"/>
  <c r="E190" i="18"/>
  <c r="F190" i="18" s="1"/>
  <c r="E191" i="18"/>
  <c r="F191" i="18" s="1"/>
  <c r="E192" i="18"/>
  <c r="F192" i="18" s="1"/>
  <c r="E261" i="18"/>
  <c r="F261" i="18" s="1"/>
  <c r="E262" i="18"/>
  <c r="F262" i="18" s="1"/>
  <c r="E263" i="18"/>
  <c r="F263" i="18" s="1"/>
  <c r="E264" i="18"/>
  <c r="F264" i="18" s="1"/>
  <c r="E265" i="18"/>
  <c r="F265" i="18" s="1"/>
  <c r="E407" i="18"/>
  <c r="F407" i="18" s="1"/>
  <c r="E408" i="18"/>
  <c r="F408" i="18" s="1"/>
  <c r="E409" i="18"/>
  <c r="F409" i="18" s="1"/>
  <c r="E410" i="18"/>
  <c r="F410" i="18" s="1"/>
  <c r="E411" i="18"/>
  <c r="F411" i="18" s="1"/>
  <c r="F489" i="18"/>
  <c r="F490" i="18"/>
  <c r="F491" i="18"/>
  <c r="F492" i="18"/>
  <c r="F493" i="18"/>
  <c r="F494" i="18"/>
  <c r="F495" i="18"/>
  <c r="F496" i="18"/>
  <c r="F497" i="18"/>
  <c r="F498" i="18"/>
  <c r="F499" i="18"/>
  <c r="E480" i="18"/>
  <c r="F480" i="18" s="1"/>
  <c r="E481" i="18"/>
  <c r="F481" i="18" s="1"/>
  <c r="E482" i="18"/>
  <c r="F482" i="18" s="1"/>
  <c r="E483" i="18"/>
  <c r="F483" i="18" s="1"/>
  <c r="E484" i="18"/>
  <c r="F484" i="18" s="1"/>
  <c r="F554" i="18"/>
  <c r="E555" i="18"/>
  <c r="F555" i="18" s="1"/>
  <c r="E556" i="18"/>
  <c r="F556" i="18" s="1"/>
  <c r="E557" i="18"/>
  <c r="F557" i="18" s="1"/>
  <c r="F626" i="18"/>
  <c r="E627" i="18"/>
  <c r="F627" i="18" s="1"/>
  <c r="E628" i="18"/>
  <c r="F628" i="18" s="1"/>
  <c r="E629" i="18"/>
  <c r="F629" i="18" s="1"/>
  <c r="E630" i="18"/>
  <c r="F630" i="18" s="1"/>
  <c r="F699" i="18"/>
  <c r="E700" i="18"/>
  <c r="F700" i="18" s="1"/>
  <c r="E701" i="18"/>
  <c r="F701" i="18" s="1"/>
  <c r="E702" i="18"/>
  <c r="F702" i="18" s="1"/>
  <c r="E703" i="18"/>
  <c r="F703" i="18" s="1"/>
  <c r="E772" i="18"/>
  <c r="F772" i="18" s="1"/>
  <c r="E773" i="18"/>
  <c r="F773" i="18" s="1"/>
  <c r="E774" i="18"/>
  <c r="F774" i="18" s="1"/>
  <c r="E775" i="18"/>
  <c r="F775" i="18" s="1"/>
  <c r="E776" i="18"/>
  <c r="F776" i="18" s="1"/>
  <c r="E844" i="18"/>
  <c r="F844" i="18" s="1"/>
  <c r="E845" i="18"/>
  <c r="F845" i="18" s="1"/>
  <c r="E846" i="18"/>
  <c r="F846" i="18" s="1"/>
  <c r="E847" i="18"/>
  <c r="F847" i="18" s="1"/>
  <c r="E848" i="18"/>
  <c r="F848" i="18" s="1"/>
  <c r="E917" i="18"/>
  <c r="F917" i="18" s="1"/>
  <c r="E918" i="18"/>
  <c r="F918" i="18" s="1"/>
  <c r="E919" i="18"/>
  <c r="F919" i="18" s="1"/>
  <c r="E920" i="18"/>
  <c r="F920" i="18" s="1"/>
  <c r="E921" i="18"/>
  <c r="F921" i="18" s="1"/>
  <c r="E990" i="18"/>
  <c r="F990" i="18" s="1"/>
  <c r="E991" i="18"/>
  <c r="F991" i="18" s="1"/>
  <c r="E992" i="18"/>
  <c r="F992" i="18" s="1"/>
  <c r="E993" i="18"/>
  <c r="F993" i="18" s="1"/>
  <c r="E994" i="18"/>
  <c r="F994" i="18" s="1"/>
  <c r="E1063" i="18"/>
  <c r="F1063" i="18" s="1"/>
  <c r="E1064" i="18"/>
  <c r="F1064" i="18" s="1"/>
  <c r="E1065" i="18"/>
  <c r="F1065" i="18" s="1"/>
  <c r="E1066" i="18"/>
  <c r="F1066" i="18" s="1"/>
  <c r="E1067" i="18"/>
  <c r="F1067" i="18" s="1"/>
  <c r="F1145" i="18"/>
  <c r="F1146" i="18"/>
  <c r="F1147" i="18"/>
  <c r="F1148" i="18"/>
  <c r="F1149" i="18"/>
  <c r="F1150" i="18"/>
  <c r="F1151" i="18"/>
  <c r="F1152" i="18"/>
  <c r="F1153" i="18"/>
  <c r="F1154" i="18"/>
  <c r="F1155" i="18"/>
  <c r="F1107" i="18"/>
  <c r="F1108" i="18"/>
  <c r="F1109" i="18"/>
  <c r="F1110" i="18"/>
  <c r="F1111" i="18"/>
  <c r="F1112" i="18"/>
  <c r="F1113" i="18"/>
  <c r="F1114" i="18"/>
  <c r="F1115" i="18"/>
  <c r="F1116" i="18"/>
  <c r="F1117" i="18"/>
  <c r="E1136" i="18"/>
  <c r="F1136" i="18" s="1"/>
  <c r="E1137" i="18"/>
  <c r="F1137" i="18" s="1"/>
  <c r="E1138" i="18"/>
  <c r="F1138" i="18" s="1"/>
  <c r="E1139" i="18"/>
  <c r="F1139" i="18" s="1"/>
  <c r="E1140" i="18"/>
  <c r="F1140" i="18" s="1"/>
  <c r="E1209" i="18"/>
  <c r="F1209" i="18" s="1"/>
  <c r="E1210" i="18"/>
  <c r="F1210" i="18" s="1"/>
  <c r="E1211" i="18"/>
  <c r="F1211" i="18" s="1"/>
  <c r="E1212" i="18"/>
  <c r="F1212" i="18" s="1"/>
  <c r="E1213" i="18"/>
  <c r="F1213" i="18" s="1"/>
  <c r="F1290" i="18"/>
  <c r="F1291" i="18"/>
  <c r="F1292" i="18"/>
  <c r="F1293" i="18"/>
  <c r="F1294" i="18"/>
  <c r="F1295" i="18"/>
  <c r="F1296" i="18"/>
  <c r="F1297" i="18"/>
  <c r="F1298" i="18"/>
  <c r="F1299" i="18"/>
  <c r="F1300" i="18"/>
  <c r="F1301" i="18"/>
  <c r="F1252" i="18"/>
  <c r="F1253" i="18"/>
  <c r="F1254" i="18"/>
  <c r="F1255" i="18"/>
  <c r="F1256" i="18"/>
  <c r="F1257" i="18"/>
  <c r="F1258" i="18"/>
  <c r="F1259" i="18"/>
  <c r="F1260" i="18"/>
  <c r="F1261" i="18"/>
  <c r="F1262" i="18"/>
  <c r="F1263" i="18"/>
  <c r="E1282" i="18"/>
  <c r="F1282" i="18" s="1"/>
  <c r="E1283" i="18"/>
  <c r="F1283" i="18" s="1"/>
  <c r="E1284" i="18"/>
  <c r="F1284" i="18" s="1"/>
  <c r="E1285" i="18"/>
  <c r="F1285" i="18" s="1"/>
  <c r="E1286" i="18"/>
  <c r="F1286" i="18" s="1"/>
  <c r="F1363" i="18"/>
  <c r="F1364" i="18"/>
  <c r="F1365" i="18"/>
  <c r="F1366" i="18"/>
  <c r="F1367" i="18"/>
  <c r="F1368" i="18"/>
  <c r="F1369" i="18"/>
  <c r="F1370" i="18"/>
  <c r="F1371" i="18"/>
  <c r="F1372" i="18"/>
  <c r="F1373" i="18"/>
  <c r="F1326" i="18"/>
  <c r="F1327" i="18"/>
  <c r="F1328" i="18"/>
  <c r="F1329" i="18"/>
  <c r="F1330" i="18"/>
  <c r="F1331" i="18"/>
  <c r="F1332" i="18"/>
  <c r="F1333" i="18"/>
  <c r="F1334" i="18"/>
  <c r="F1335" i="18"/>
  <c r="E1354" i="18"/>
  <c r="F1354" i="18" s="1"/>
  <c r="E1355" i="18"/>
  <c r="F1355" i="18" s="1"/>
  <c r="E1356" i="18"/>
  <c r="F1356" i="18" s="1"/>
  <c r="E1357" i="18"/>
  <c r="F1357" i="18" s="1"/>
  <c r="E1358" i="18"/>
  <c r="F1358" i="18" s="1"/>
  <c r="F1436" i="18"/>
  <c r="F1437" i="18"/>
  <c r="F1438" i="18"/>
  <c r="F1439" i="18"/>
  <c r="F1440" i="18"/>
  <c r="F1441" i="18"/>
  <c r="F1442" i="18"/>
  <c r="F1443" i="18"/>
  <c r="F1444" i="18"/>
  <c r="F1445" i="18"/>
  <c r="F1446" i="18"/>
  <c r="F1398" i="18"/>
  <c r="F1399" i="18"/>
  <c r="F1400" i="18"/>
  <c r="F1401" i="18"/>
  <c r="F1402" i="18"/>
  <c r="F1403" i="18"/>
  <c r="F1404" i="18"/>
  <c r="F1405" i="18"/>
  <c r="F1406" i="18"/>
  <c r="F1407" i="18"/>
  <c r="F1408" i="18"/>
  <c r="E1427" i="18"/>
  <c r="F1427" i="18" s="1"/>
  <c r="E1428" i="18"/>
  <c r="F1428" i="18" s="1"/>
  <c r="E1429" i="18"/>
  <c r="F1429" i="18" s="1"/>
  <c r="E1430" i="18"/>
  <c r="F1430" i="18" s="1"/>
  <c r="E1431" i="18"/>
  <c r="F1431" i="18" s="1"/>
  <c r="F1509" i="18"/>
  <c r="F1510" i="18"/>
  <c r="F1511" i="18"/>
  <c r="F1512" i="18"/>
  <c r="F1513" i="18"/>
  <c r="F1514" i="18"/>
  <c r="F1515" i="18"/>
  <c r="F1516" i="18"/>
  <c r="F1517" i="18"/>
  <c r="F1518" i="18"/>
  <c r="F1519" i="18"/>
  <c r="F1471" i="18"/>
  <c r="F1472" i="18"/>
  <c r="F1473" i="18"/>
  <c r="F1474" i="18"/>
  <c r="F1475" i="18"/>
  <c r="F1476" i="18"/>
  <c r="F1477" i="18"/>
  <c r="F1478" i="18"/>
  <c r="F1479" i="18"/>
  <c r="F1480" i="18"/>
  <c r="F1481" i="18"/>
  <c r="E1500" i="18"/>
  <c r="F1500" i="18" s="1"/>
  <c r="E1501" i="18"/>
  <c r="F1501" i="18" s="1"/>
  <c r="E1502" i="18"/>
  <c r="F1502" i="18" s="1"/>
  <c r="E1503" i="18"/>
  <c r="F1503" i="18" s="1"/>
  <c r="E1504" i="18"/>
  <c r="F1504" i="18" s="1"/>
  <c r="F1582" i="18"/>
  <c r="F1583" i="18"/>
  <c r="F1584" i="18"/>
  <c r="F1585" i="18"/>
  <c r="F1586" i="18"/>
  <c r="F1587" i="18"/>
  <c r="F1588" i="18"/>
  <c r="F1589" i="18"/>
  <c r="F1590" i="18"/>
  <c r="F1591" i="18"/>
  <c r="F1592" i="18"/>
  <c r="F1573" i="18"/>
  <c r="E1574" i="18"/>
  <c r="F1574" i="18" s="1"/>
  <c r="E1575" i="18"/>
  <c r="F1575" i="18" s="1"/>
  <c r="E1576" i="18"/>
  <c r="F1576" i="18" s="1"/>
  <c r="E1577" i="18"/>
  <c r="F1577" i="18" s="1"/>
  <c r="F1655" i="18"/>
  <c r="F1656" i="18"/>
  <c r="F1657" i="18"/>
  <c r="F1658" i="18"/>
  <c r="F1659" i="18"/>
  <c r="F1660" i="18"/>
  <c r="F1661" i="18"/>
  <c r="F1662" i="18"/>
  <c r="F1663" i="18"/>
  <c r="F1664" i="18"/>
  <c r="F1665" i="18"/>
  <c r="E1646" i="18"/>
  <c r="F1646" i="18" s="1"/>
  <c r="E1647" i="18"/>
  <c r="F1647" i="18" s="1"/>
  <c r="E1648" i="18"/>
  <c r="F1648" i="18" s="1"/>
  <c r="E1649" i="18"/>
  <c r="F1649" i="18" s="1"/>
  <c r="E1650" i="18"/>
  <c r="F1650" i="18" s="1"/>
  <c r="F1728" i="18"/>
  <c r="F1729" i="18"/>
  <c r="F1730" i="18"/>
  <c r="F1731" i="18"/>
  <c r="F1732" i="18"/>
  <c r="F1733" i="18"/>
  <c r="F1734" i="18"/>
  <c r="F1735" i="18"/>
  <c r="F1736" i="18"/>
  <c r="F1737" i="18"/>
  <c r="F1738" i="18"/>
  <c r="E1719" i="18"/>
  <c r="F1719" i="18" s="1"/>
  <c r="E1720" i="18"/>
  <c r="F1720" i="18" s="1"/>
  <c r="E1721" i="18"/>
  <c r="F1721" i="18" s="1"/>
  <c r="E1722" i="18"/>
  <c r="F1722" i="18" s="1"/>
  <c r="E1723" i="18"/>
  <c r="F1723" i="18" s="1"/>
  <c r="F1873" i="18"/>
  <c r="F1874" i="18"/>
  <c r="F1875" i="18"/>
  <c r="F1876" i="18"/>
  <c r="F1877" i="18"/>
  <c r="F1878" i="18"/>
  <c r="F1879" i="18"/>
  <c r="F1880" i="18"/>
  <c r="F1881" i="18"/>
  <c r="F1882" i="18"/>
  <c r="F1883" i="18"/>
  <c r="F1884" i="18"/>
  <c r="F1835" i="18"/>
  <c r="F1836" i="18"/>
  <c r="F1837" i="18"/>
  <c r="F1838" i="18"/>
  <c r="F1839" i="18"/>
  <c r="F1840" i="18"/>
  <c r="F1841" i="18"/>
  <c r="F1842" i="18"/>
  <c r="F1843" i="18"/>
  <c r="F1844" i="18"/>
  <c r="F1845" i="18"/>
  <c r="F1846" i="18"/>
  <c r="E1865" i="18"/>
  <c r="F1865" i="18" s="1"/>
  <c r="E1866" i="18"/>
  <c r="F1866" i="18" s="1"/>
  <c r="E1867" i="18"/>
  <c r="F1867" i="18" s="1"/>
  <c r="E1868" i="18"/>
  <c r="F1868" i="18" s="1"/>
  <c r="E1869" i="18"/>
  <c r="F1869" i="18" s="1"/>
  <c r="F1946" i="18"/>
  <c r="F1947" i="18"/>
  <c r="F1948" i="18"/>
  <c r="F1949" i="18"/>
  <c r="F1950" i="18"/>
  <c r="F1951" i="18"/>
  <c r="F1952" i="18"/>
  <c r="F1953" i="18"/>
  <c r="F1954" i="18"/>
  <c r="F1955" i="18"/>
  <c r="F1956" i="18"/>
  <c r="E1937" i="18"/>
  <c r="F1937" i="18" s="1"/>
  <c r="E1938" i="18"/>
  <c r="F1938" i="18" s="1"/>
  <c r="E1939" i="18"/>
  <c r="F1939" i="18" s="1"/>
  <c r="E1940" i="18"/>
  <c r="F1940" i="18" s="1"/>
  <c r="E1941" i="18"/>
  <c r="F1941" i="18" s="1"/>
  <c r="F2019" i="18"/>
  <c r="F2020" i="18"/>
  <c r="F2021" i="18"/>
  <c r="F2022" i="18"/>
  <c r="F2023" i="18"/>
  <c r="F2024" i="18"/>
  <c r="F2025" i="18"/>
  <c r="F2026" i="18"/>
  <c r="F2027" i="18"/>
  <c r="F2028" i="18"/>
  <c r="F2029" i="18"/>
  <c r="E2010" i="18"/>
  <c r="F2010" i="18" s="1"/>
  <c r="E2011" i="18"/>
  <c r="F2011" i="18" s="1"/>
  <c r="E2012" i="18"/>
  <c r="F2012" i="18" s="1"/>
  <c r="E2013" i="18"/>
  <c r="F2013" i="18" s="1"/>
  <c r="E2014" i="18"/>
  <c r="F2014" i="18" s="1"/>
  <c r="E2083" i="18"/>
  <c r="F2083" i="18" s="1"/>
  <c r="E2084" i="18"/>
  <c r="F2084" i="18" s="1"/>
  <c r="E2085" i="18"/>
  <c r="F2085" i="18" s="1"/>
  <c r="E2086" i="18"/>
  <c r="F2086" i="18" s="1"/>
  <c r="E2087" i="18"/>
  <c r="F2087" i="18" s="1"/>
  <c r="F2165" i="18"/>
  <c r="F2167" i="18"/>
  <c r="F2168" i="18"/>
  <c r="F2169" i="18"/>
  <c r="F2170" i="18"/>
  <c r="F2171" i="18"/>
  <c r="F2172" i="18"/>
  <c r="F2173" i="18"/>
  <c r="F2174" i="18"/>
  <c r="F2175" i="18"/>
  <c r="F2127" i="18"/>
  <c r="F2128" i="18"/>
  <c r="F2129" i="18"/>
  <c r="F2130" i="18"/>
  <c r="F2131" i="18"/>
  <c r="F2132" i="18"/>
  <c r="F2133" i="18"/>
  <c r="F2134" i="18"/>
  <c r="F2135" i="18"/>
  <c r="F2136" i="18"/>
  <c r="F2137" i="18"/>
  <c r="E2156" i="18"/>
  <c r="F2156" i="18" s="1"/>
  <c r="E2157" i="18"/>
  <c r="F2157" i="18" s="1"/>
  <c r="E2158" i="18"/>
  <c r="F2158" i="18" s="1"/>
  <c r="E2159" i="18"/>
  <c r="F2159" i="18" s="1"/>
  <c r="E2160" i="18"/>
  <c r="F2160" i="18" s="1"/>
  <c r="F2237" i="18"/>
  <c r="F2238" i="18"/>
  <c r="F2239" i="18"/>
  <c r="F2240" i="18"/>
  <c r="F2241" i="18"/>
  <c r="F2242" i="18"/>
  <c r="F2243" i="18"/>
  <c r="F2244" i="18"/>
  <c r="F2245" i="18"/>
  <c r="F2246" i="18"/>
  <c r="F2247" i="18"/>
  <c r="F2248" i="18"/>
  <c r="F2199" i="18"/>
  <c r="F2200" i="18"/>
  <c r="F2201" i="18"/>
  <c r="F2202" i="18"/>
  <c r="F2203" i="18"/>
  <c r="F2204" i="18"/>
  <c r="F2205" i="18"/>
  <c r="F2206" i="18"/>
  <c r="F2207" i="18"/>
  <c r="F2208" i="18"/>
  <c r="F2209" i="18"/>
  <c r="F2210" i="18"/>
  <c r="E2229" i="18"/>
  <c r="F2229" i="18" s="1"/>
  <c r="E2230" i="18"/>
  <c r="F2230" i="18" s="1"/>
  <c r="E2231" i="18"/>
  <c r="F2231" i="18" s="1"/>
  <c r="E2232" i="18"/>
  <c r="F2232" i="18" s="1"/>
  <c r="E2233" i="18"/>
  <c r="F2233" i="18" s="1"/>
  <c r="F2310" i="18"/>
  <c r="F2311" i="18"/>
  <c r="F2312" i="18"/>
  <c r="F2313" i="18"/>
  <c r="F2314" i="18"/>
  <c r="F2315" i="18"/>
  <c r="F2316" i="18"/>
  <c r="F2317" i="18"/>
  <c r="F2318" i="18"/>
  <c r="F2319" i="18"/>
  <c r="F2320" i="18"/>
  <c r="E2301" i="18"/>
  <c r="F2301" i="18" s="1"/>
  <c r="E2302" i="18"/>
  <c r="F2302" i="18" s="1"/>
  <c r="E2303" i="18"/>
  <c r="F2303" i="18" s="1"/>
  <c r="E2304" i="18"/>
  <c r="F2304" i="18" s="1"/>
  <c r="E2305" i="18"/>
  <c r="F2305" i="18" s="1"/>
  <c r="F2383" i="18"/>
  <c r="F2384" i="18"/>
  <c r="F2385" i="18"/>
  <c r="F2386" i="18"/>
  <c r="F2387" i="18"/>
  <c r="F2388" i="18"/>
  <c r="F2389" i="18"/>
  <c r="F2390" i="18"/>
  <c r="F2391" i="18"/>
  <c r="F2392" i="18"/>
  <c r="F2393" i="18"/>
  <c r="E2374" i="18"/>
  <c r="F2374" i="18" s="1"/>
  <c r="E2375" i="18"/>
  <c r="F2375" i="18" s="1"/>
  <c r="E2376" i="18"/>
  <c r="F2376" i="18" s="1"/>
  <c r="E2377" i="18"/>
  <c r="F2377" i="18" s="1"/>
  <c r="E2378" i="18"/>
  <c r="F2378" i="18" s="1"/>
  <c r="E2447" i="18"/>
  <c r="F2447" i="18" s="1"/>
  <c r="E2448" i="18"/>
  <c r="F2448" i="18" s="1"/>
  <c r="E2449" i="18"/>
  <c r="F2449" i="18" s="1"/>
  <c r="E2450" i="18"/>
  <c r="F2450" i="18" s="1"/>
  <c r="E2451" i="18"/>
  <c r="F2451" i="18" s="1"/>
  <c r="F2529" i="18"/>
  <c r="F2530" i="18"/>
  <c r="F2531" i="18"/>
  <c r="F2532" i="18"/>
  <c r="F2533" i="18"/>
  <c r="F2534" i="18"/>
  <c r="F2535" i="18"/>
  <c r="F2536" i="18"/>
  <c r="F2537" i="18"/>
  <c r="F2538" i="18"/>
  <c r="F2539" i="18"/>
  <c r="F2491" i="18"/>
  <c r="F2492" i="18"/>
  <c r="F2493" i="18"/>
  <c r="F2494" i="18"/>
  <c r="F2495" i="18"/>
  <c r="F2496" i="18"/>
  <c r="F2497" i="18"/>
  <c r="F2498" i="18"/>
  <c r="F2499" i="18"/>
  <c r="F2500" i="18"/>
  <c r="F2501" i="18"/>
  <c r="E2520" i="18"/>
  <c r="F2520" i="18" s="1"/>
  <c r="E2521" i="18"/>
  <c r="F2521" i="18" s="1"/>
  <c r="E2522" i="18"/>
  <c r="F2522" i="18" s="1"/>
  <c r="E2523" i="18"/>
  <c r="F2523" i="18" s="1"/>
  <c r="E2524" i="18"/>
  <c r="F2524" i="18" s="1"/>
  <c r="F2602" i="18"/>
  <c r="F2603" i="18"/>
  <c r="F2604" i="18"/>
  <c r="F2605" i="18"/>
  <c r="F2606" i="18"/>
  <c r="F2607" i="18"/>
  <c r="F2608" i="18"/>
  <c r="F2609" i="18"/>
  <c r="F2610" i="18"/>
  <c r="F2611" i="18"/>
  <c r="F2612" i="18"/>
  <c r="E2593" i="18"/>
  <c r="F2593" i="18" s="1"/>
  <c r="E2594" i="18"/>
  <c r="F2594" i="18" s="1"/>
  <c r="E2595" i="18"/>
  <c r="F2595" i="18" s="1"/>
  <c r="E2596" i="18"/>
  <c r="F2596" i="18" s="1"/>
  <c r="E2597" i="18"/>
  <c r="F2597" i="18" s="1"/>
  <c r="F2748" i="18"/>
  <c r="F2749" i="18"/>
  <c r="F2750" i="18"/>
  <c r="F2751" i="18"/>
  <c r="F2752" i="18"/>
  <c r="F2753" i="18"/>
  <c r="F2754" i="18"/>
  <c r="F2755" i="18"/>
  <c r="F2756" i="18"/>
  <c r="F2757" i="18"/>
  <c r="F2758" i="18"/>
  <c r="E2739" i="18"/>
  <c r="F2739" i="18" s="1"/>
  <c r="E2740" i="18"/>
  <c r="F2740" i="18" s="1"/>
  <c r="E2741" i="18"/>
  <c r="F2741" i="18" s="1"/>
  <c r="E2742" i="18"/>
  <c r="F2742" i="18" s="1"/>
  <c r="E2743" i="18"/>
  <c r="F2743" i="18" s="1"/>
  <c r="F2820" i="18"/>
  <c r="F2821" i="18"/>
  <c r="F2822" i="18"/>
  <c r="F2823" i="18"/>
  <c r="F2824" i="18"/>
  <c r="F2825" i="18"/>
  <c r="F2826" i="18"/>
  <c r="F2827" i="18"/>
  <c r="F2828" i="18"/>
  <c r="F2829" i="18"/>
  <c r="F2830" i="18"/>
  <c r="F2831" i="18"/>
  <c r="F2782" i="18"/>
  <c r="F2783" i="18"/>
  <c r="F2784" i="18"/>
  <c r="F2785" i="18"/>
  <c r="F2786" i="18"/>
  <c r="F2787" i="18"/>
  <c r="F2788" i="18"/>
  <c r="F2789" i="18"/>
  <c r="F2790" i="18"/>
  <c r="F2791" i="18"/>
  <c r="F2792" i="18"/>
  <c r="F2793" i="18"/>
  <c r="E2812" i="18"/>
  <c r="F2812" i="18" s="1"/>
  <c r="E2813" i="18"/>
  <c r="F2813" i="18" s="1"/>
  <c r="E2814" i="18"/>
  <c r="F2814" i="18" s="1"/>
  <c r="E2815" i="18"/>
  <c r="F2815" i="18" s="1"/>
  <c r="E2816" i="18"/>
  <c r="F2816" i="18" s="1"/>
  <c r="F2893" i="18"/>
  <c r="F2894" i="18"/>
  <c r="F2895" i="18"/>
  <c r="F2896" i="18"/>
  <c r="F2897" i="18"/>
  <c r="F2898" i="18"/>
  <c r="F2899" i="18"/>
  <c r="F2900" i="18"/>
  <c r="F2901" i="18"/>
  <c r="F2902" i="18"/>
  <c r="F2903" i="18"/>
  <c r="E2884" i="18"/>
  <c r="F2884" i="18" s="1"/>
  <c r="E2885" i="18"/>
  <c r="F2885" i="18" s="1"/>
  <c r="E2886" i="18"/>
  <c r="F2886" i="18" s="1"/>
  <c r="E2887" i="18"/>
  <c r="F2887" i="18" s="1"/>
  <c r="E2888" i="18"/>
  <c r="F2888" i="18" s="1"/>
  <c r="E2957" i="18"/>
  <c r="F2957" i="18" s="1"/>
  <c r="E2958" i="18"/>
  <c r="F2958" i="18" s="1"/>
  <c r="E2959" i="18"/>
  <c r="F2959" i="18" s="1"/>
  <c r="E2960" i="18"/>
  <c r="F2960" i="18" s="1"/>
  <c r="E2961" i="18"/>
  <c r="F2961" i="18" s="1"/>
  <c r="F3112" i="18"/>
  <c r="F3113" i="18"/>
  <c r="F3114" i="18"/>
  <c r="F3115" i="18"/>
  <c r="F3116" i="18"/>
  <c r="F3117" i="18"/>
  <c r="F3118" i="18"/>
  <c r="F3119" i="18"/>
  <c r="F3120" i="18"/>
  <c r="F3121" i="18"/>
  <c r="F3122" i="18"/>
  <c r="F3075" i="18"/>
  <c r="F3076" i="18"/>
  <c r="F3077" i="18"/>
  <c r="F3078" i="18"/>
  <c r="F3079" i="18"/>
  <c r="F3080" i="18"/>
  <c r="F3081" i="18"/>
  <c r="F3082" i="18"/>
  <c r="F3083" i="18"/>
  <c r="F3084" i="18"/>
  <c r="E3103" i="18"/>
  <c r="F3103" i="18" s="1"/>
  <c r="E3104" i="18"/>
  <c r="F3104" i="18" s="1"/>
  <c r="E3105" i="18"/>
  <c r="F3105" i="18" s="1"/>
  <c r="E3106" i="18"/>
  <c r="F3106" i="18" s="1"/>
  <c r="E3107" i="18"/>
  <c r="F3107" i="18" s="1"/>
  <c r="F3185" i="18"/>
  <c r="F3186" i="18"/>
  <c r="F3187" i="18"/>
  <c r="F3188" i="18"/>
  <c r="F3189" i="18"/>
  <c r="F3190" i="18"/>
  <c r="F3191" i="18"/>
  <c r="F3192" i="18"/>
  <c r="F3193" i="18"/>
  <c r="F3194" i="18"/>
  <c r="F3195" i="18"/>
  <c r="F3148" i="18"/>
  <c r="F3149" i="18"/>
  <c r="F3150" i="18"/>
  <c r="F3151" i="18"/>
  <c r="F3152" i="18"/>
  <c r="F3153" i="18"/>
  <c r="F3154" i="18"/>
  <c r="F3155" i="18"/>
  <c r="F3156" i="18"/>
  <c r="F3157" i="18"/>
  <c r="E3176" i="18"/>
  <c r="F3176" i="18" s="1"/>
  <c r="E3177" i="18"/>
  <c r="F3177" i="18" s="1"/>
  <c r="E3178" i="18"/>
  <c r="F3178" i="18" s="1"/>
  <c r="E3179" i="18"/>
  <c r="F3179" i="18" s="1"/>
  <c r="E3180" i="18"/>
  <c r="F3180" i="18" s="1"/>
  <c r="E3249" i="18"/>
  <c r="F3249" i="18" s="1"/>
  <c r="E3250" i="18"/>
  <c r="F3250" i="18" s="1"/>
  <c r="E3251" i="18"/>
  <c r="F3251" i="18" s="1"/>
  <c r="E3252" i="18"/>
  <c r="F3252" i="18" s="1"/>
  <c r="E3253" i="18"/>
  <c r="F3253" i="18" s="1"/>
  <c r="F3331" i="18"/>
  <c r="F3332" i="18"/>
  <c r="F3333" i="18"/>
  <c r="F3334" i="18"/>
  <c r="F3335" i="18"/>
  <c r="F3336" i="18"/>
  <c r="F3337" i="18"/>
  <c r="F3338" i="18"/>
  <c r="F3339" i="18"/>
  <c r="F3340" i="18"/>
  <c r="F3341" i="18"/>
  <c r="E3322" i="18"/>
  <c r="F3322" i="18" s="1"/>
  <c r="E3323" i="18"/>
  <c r="F3323" i="18" s="1"/>
  <c r="E3324" i="18"/>
  <c r="F3324" i="18" s="1"/>
  <c r="E3325" i="18"/>
  <c r="F3325" i="18" s="1"/>
  <c r="E3326" i="18"/>
  <c r="F3326" i="18" s="1"/>
  <c r="F3395" i="18"/>
  <c r="F3396" i="18"/>
  <c r="E3397" i="18"/>
  <c r="F3397" i="18" s="1"/>
  <c r="E3398" i="18"/>
  <c r="F3398" i="18" s="1"/>
  <c r="E3399" i="18"/>
  <c r="F3399" i="18" s="1"/>
  <c r="F3476" i="18"/>
  <c r="F3477" i="18"/>
  <c r="F3478" i="18"/>
  <c r="F3479" i="18"/>
  <c r="F3480" i="18"/>
  <c r="F3481" i="18"/>
  <c r="F3482" i="18"/>
  <c r="F3483" i="18"/>
  <c r="F3484" i="18"/>
  <c r="F3485" i="18"/>
  <c r="F3486" i="18"/>
  <c r="F3487" i="18"/>
  <c r="F3438" i="18"/>
  <c r="F3439" i="18"/>
  <c r="F3440" i="18"/>
  <c r="F3441" i="18"/>
  <c r="F3442" i="18"/>
  <c r="F3443" i="18"/>
  <c r="F3444" i="18"/>
  <c r="F3445" i="18"/>
  <c r="F3446" i="18"/>
  <c r="F3447" i="18"/>
  <c r="F3448" i="18"/>
  <c r="F3449" i="18"/>
  <c r="E3468" i="18"/>
  <c r="F3468" i="18" s="1"/>
  <c r="E3469" i="18"/>
  <c r="F3469" i="18" s="1"/>
  <c r="E3470" i="18"/>
  <c r="F3470" i="18" s="1"/>
  <c r="E3471" i="18"/>
  <c r="F3471" i="18" s="1"/>
  <c r="E3472" i="18"/>
  <c r="F3472" i="18" s="1"/>
  <c r="F3549" i="18"/>
  <c r="F3550" i="18"/>
  <c r="F3551" i="18"/>
  <c r="F3552" i="18"/>
  <c r="F3553" i="18"/>
  <c r="F3554" i="18"/>
  <c r="F3555" i="18"/>
  <c r="F3556" i="18"/>
  <c r="F3557" i="18"/>
  <c r="F3558" i="18"/>
  <c r="F3559" i="18"/>
  <c r="F3560" i="18"/>
  <c r="F3511" i="18"/>
  <c r="F3512" i="18"/>
  <c r="F3513" i="18"/>
  <c r="F3514" i="18"/>
  <c r="F3515" i="18"/>
  <c r="F3516" i="18"/>
  <c r="F3517" i="18"/>
  <c r="F3518" i="18"/>
  <c r="F3519" i="18"/>
  <c r="F3520" i="18"/>
  <c r="F3521" i="18"/>
  <c r="F3522" i="18"/>
  <c r="E3541" i="18"/>
  <c r="F3541" i="18" s="1"/>
  <c r="E3542" i="18"/>
  <c r="F3542" i="18" s="1"/>
  <c r="E3543" i="18"/>
  <c r="F3543" i="18" s="1"/>
  <c r="E3544" i="18"/>
  <c r="F3544" i="18" s="1"/>
  <c r="E3545" i="18"/>
  <c r="F3545" i="18" s="1"/>
  <c r="F3621" i="18"/>
  <c r="F3622" i="18"/>
  <c r="F3623" i="18"/>
  <c r="F3624" i="18"/>
  <c r="F3625" i="18"/>
  <c r="F3626" i="18"/>
  <c r="F3627" i="18"/>
  <c r="F3628" i="18"/>
  <c r="F3629" i="18"/>
  <c r="F3630" i="18"/>
  <c r="F3631" i="18"/>
  <c r="F3632" i="18"/>
  <c r="F3583" i="18"/>
  <c r="F3584" i="18"/>
  <c r="F3585" i="18"/>
  <c r="F3586" i="18"/>
  <c r="F3587" i="18"/>
  <c r="F3588" i="18"/>
  <c r="F3589" i="18"/>
  <c r="F3590" i="18"/>
  <c r="F3591" i="18"/>
  <c r="F3592" i="18"/>
  <c r="F3593" i="18"/>
  <c r="F3594" i="18"/>
  <c r="E3613" i="18"/>
  <c r="F3613" i="18" s="1"/>
  <c r="E3614" i="18"/>
  <c r="F3614" i="18" s="1"/>
  <c r="E3615" i="18"/>
  <c r="F3615" i="18" s="1"/>
  <c r="E3616" i="18"/>
  <c r="F3616" i="18" s="1"/>
  <c r="E3617" i="18"/>
  <c r="F3617" i="18" s="1"/>
  <c r="F3693" i="18"/>
  <c r="F3694" i="18"/>
  <c r="F3695" i="18"/>
  <c r="F3696" i="18"/>
  <c r="F3697" i="18"/>
  <c r="F3698" i="18"/>
  <c r="F3699" i="18"/>
  <c r="F3700" i="18"/>
  <c r="F3701" i="18"/>
  <c r="F3702" i="18"/>
  <c r="F3703" i="18"/>
  <c r="F3704" i="18"/>
  <c r="F3655" i="18"/>
  <c r="F3656" i="18"/>
  <c r="F3657" i="18"/>
  <c r="F3658" i="18"/>
  <c r="F3659" i="18"/>
  <c r="F3660" i="18"/>
  <c r="F3661" i="18"/>
  <c r="F3662" i="18"/>
  <c r="F3663" i="18"/>
  <c r="F3664" i="18"/>
  <c r="F3665" i="18"/>
  <c r="F3666" i="18"/>
  <c r="E3685" i="18"/>
  <c r="F3685" i="18" s="1"/>
  <c r="E3686" i="18"/>
  <c r="F3686" i="18" s="1"/>
  <c r="E3687" i="18"/>
  <c r="F3687" i="18" s="1"/>
  <c r="E3688" i="18"/>
  <c r="F3688" i="18" s="1"/>
  <c r="E3689" i="18"/>
  <c r="F3689" i="18" s="1"/>
  <c r="F3765" i="18"/>
  <c r="F3766" i="18"/>
  <c r="F3767" i="18"/>
  <c r="F3768" i="18"/>
  <c r="F3769" i="18"/>
  <c r="F3770" i="18"/>
  <c r="F3771" i="18"/>
  <c r="F3772" i="18"/>
  <c r="F3773" i="18"/>
  <c r="F3774" i="18"/>
  <c r="F3775" i="18"/>
  <c r="F3776" i="18"/>
  <c r="F3727" i="18"/>
  <c r="F3728" i="18"/>
  <c r="F3729" i="18"/>
  <c r="F3730" i="18"/>
  <c r="F3731" i="18"/>
  <c r="F3732" i="18"/>
  <c r="F3733" i="18"/>
  <c r="F3734" i="18"/>
  <c r="F3735" i="18"/>
  <c r="F3736" i="18"/>
  <c r="F3737" i="18"/>
  <c r="F3738" i="18"/>
  <c r="E3757" i="18"/>
  <c r="F3757" i="18" s="1"/>
  <c r="E3758" i="18"/>
  <c r="F3758" i="18" s="1"/>
  <c r="E3759" i="18"/>
  <c r="F3759" i="18" s="1"/>
  <c r="E3760" i="18"/>
  <c r="F3760" i="18" s="1"/>
  <c r="E3761" i="18"/>
  <c r="F3761" i="18" s="1"/>
  <c r="F3837" i="18"/>
  <c r="F3838" i="18"/>
  <c r="F3839" i="18"/>
  <c r="F3840" i="18"/>
  <c r="F3841" i="18"/>
  <c r="F3842" i="18"/>
  <c r="F3843" i="18"/>
  <c r="F3844" i="18"/>
  <c r="F3845" i="18"/>
  <c r="F3846" i="18"/>
  <c r="F3847" i="18"/>
  <c r="F3848" i="18"/>
  <c r="F3799" i="18"/>
  <c r="F3800" i="18"/>
  <c r="F3801" i="18"/>
  <c r="F3802" i="18"/>
  <c r="F3803" i="18"/>
  <c r="F3804" i="18"/>
  <c r="F3805" i="18"/>
  <c r="F3806" i="18"/>
  <c r="F3807" i="18"/>
  <c r="F3808" i="18"/>
  <c r="F3809" i="18"/>
  <c r="F3810" i="18"/>
  <c r="E3829" i="18"/>
  <c r="F3829" i="18" s="1"/>
  <c r="E3830" i="18"/>
  <c r="F3830" i="18" s="1"/>
  <c r="E3831" i="18"/>
  <c r="F3831" i="18" s="1"/>
  <c r="E3832" i="18"/>
  <c r="F3832" i="18" s="1"/>
  <c r="E3833" i="18"/>
  <c r="F3833" i="18" s="1"/>
  <c r="F3909" i="18"/>
  <c r="F3910" i="18"/>
  <c r="F3911" i="18"/>
  <c r="F3912" i="18"/>
  <c r="F3913" i="18"/>
  <c r="F3914" i="18"/>
  <c r="F3915" i="18"/>
  <c r="F3916" i="18"/>
  <c r="F3917" i="18"/>
  <c r="F3918" i="18"/>
  <c r="F3919" i="18"/>
  <c r="F3920" i="18"/>
  <c r="F3871" i="18"/>
  <c r="F3872" i="18"/>
  <c r="F3873" i="18"/>
  <c r="F3874" i="18"/>
  <c r="F3875" i="18"/>
  <c r="F3876" i="18"/>
  <c r="F3877" i="18"/>
  <c r="F3878" i="18"/>
  <c r="F3879" i="18"/>
  <c r="F3880" i="18"/>
  <c r="F3881" i="18"/>
  <c r="F3882" i="18"/>
  <c r="E3901" i="18"/>
  <c r="F3901" i="18" s="1"/>
  <c r="E3902" i="18"/>
  <c r="F3902" i="18" s="1"/>
  <c r="E3903" i="18"/>
  <c r="F3903" i="18" s="1"/>
  <c r="E3904" i="18"/>
  <c r="F3904" i="18" s="1"/>
  <c r="E3905" i="18"/>
  <c r="F3905" i="18" s="1"/>
  <c r="F3981" i="18"/>
  <c r="F3982" i="18"/>
  <c r="F3983" i="18"/>
  <c r="F3984" i="18"/>
  <c r="F3985" i="18"/>
  <c r="F3986" i="18"/>
  <c r="F3987" i="18"/>
  <c r="F3988" i="18"/>
  <c r="F3989" i="18"/>
  <c r="F3990" i="18"/>
  <c r="F3991" i="18"/>
  <c r="F3992" i="18"/>
  <c r="F3943" i="18"/>
  <c r="F3944" i="18"/>
  <c r="F3945" i="18"/>
  <c r="F3946" i="18"/>
  <c r="F3947" i="18"/>
  <c r="F3948" i="18"/>
  <c r="F3949" i="18"/>
  <c r="F3950" i="18"/>
  <c r="F3951" i="18"/>
  <c r="F3952" i="18"/>
  <c r="F3953" i="18"/>
  <c r="F3954" i="18"/>
  <c r="E3973" i="18"/>
  <c r="F3973" i="18" s="1"/>
  <c r="E3974" i="18"/>
  <c r="F3974" i="18" s="1"/>
  <c r="E3975" i="18"/>
  <c r="F3975" i="18" s="1"/>
  <c r="E3976" i="18"/>
  <c r="F3976" i="18" s="1"/>
  <c r="E3977" i="18"/>
  <c r="F3977" i="18" s="1"/>
  <c r="F4053" i="18"/>
  <c r="F4054" i="18"/>
  <c r="F4055" i="18"/>
  <c r="F4056" i="18"/>
  <c r="F4057" i="18"/>
  <c r="F4058" i="18"/>
  <c r="F4059" i="18"/>
  <c r="F4060" i="18"/>
  <c r="F4061" i="18"/>
  <c r="F4062" i="18"/>
  <c r="F4063" i="18"/>
  <c r="F4064" i="18"/>
  <c r="F4015" i="18"/>
  <c r="F4016" i="18"/>
  <c r="F4017" i="18"/>
  <c r="F4018" i="18"/>
  <c r="F4019" i="18"/>
  <c r="F4020" i="18"/>
  <c r="F4021" i="18"/>
  <c r="F4022" i="18"/>
  <c r="F4023" i="18"/>
  <c r="F4024" i="18"/>
  <c r="F4025" i="18"/>
  <c r="F4026" i="18"/>
  <c r="E4045" i="18"/>
  <c r="F4045" i="18" s="1"/>
  <c r="E4046" i="18"/>
  <c r="F4046" i="18" s="1"/>
  <c r="E4047" i="18"/>
  <c r="F4047" i="18" s="1"/>
  <c r="E4048" i="18"/>
  <c r="F4048" i="18" s="1"/>
  <c r="E4049" i="18"/>
  <c r="F4049" i="18" s="1"/>
  <c r="F4125" i="18"/>
  <c r="F4126" i="18"/>
  <c r="F4127" i="18"/>
  <c r="F4128" i="18"/>
  <c r="F4129" i="18"/>
  <c r="F4130" i="18"/>
  <c r="F4131" i="18"/>
  <c r="F4132" i="18"/>
  <c r="F4133" i="18"/>
  <c r="F4134" i="18"/>
  <c r="F4135" i="18"/>
  <c r="F4136" i="18"/>
  <c r="F4087" i="18"/>
  <c r="F4088" i="18"/>
  <c r="F4089" i="18"/>
  <c r="F4090" i="18"/>
  <c r="F4091" i="18"/>
  <c r="F4092" i="18"/>
  <c r="F4093" i="18"/>
  <c r="F4094" i="18"/>
  <c r="F4095" i="18"/>
  <c r="F4096" i="18"/>
  <c r="F4097" i="18"/>
  <c r="F4098" i="18"/>
  <c r="E4117" i="18"/>
  <c r="F4117" i="18" s="1"/>
  <c r="E4118" i="18"/>
  <c r="F4118" i="18" s="1"/>
  <c r="E4119" i="18"/>
  <c r="F4119" i="18" s="1"/>
  <c r="E4120" i="18"/>
  <c r="F4120" i="18" s="1"/>
  <c r="E4121" i="18"/>
  <c r="F4121" i="18" s="1"/>
  <c r="F4197" i="18"/>
  <c r="F4198" i="18"/>
  <c r="F4199" i="18"/>
  <c r="F4200" i="18"/>
  <c r="F4201" i="18"/>
  <c r="F4202" i="18"/>
  <c r="F4203" i="18"/>
  <c r="F4204" i="18"/>
  <c r="F4205" i="18"/>
  <c r="F4206" i="18"/>
  <c r="F4207" i="18"/>
  <c r="F4208" i="18"/>
  <c r="F4159" i="18"/>
  <c r="F4160" i="18"/>
  <c r="F4161" i="18"/>
  <c r="F4162" i="18"/>
  <c r="F4163" i="18"/>
  <c r="F4164" i="18"/>
  <c r="F4165" i="18"/>
  <c r="F4166" i="18"/>
  <c r="F4167" i="18"/>
  <c r="F4168" i="18"/>
  <c r="F4169" i="18"/>
  <c r="F4170" i="18"/>
  <c r="E4189" i="18"/>
  <c r="F4189" i="18" s="1"/>
  <c r="E4190" i="18"/>
  <c r="F4190" i="18" s="1"/>
  <c r="E4191" i="18"/>
  <c r="F4191" i="18" s="1"/>
  <c r="E4192" i="18"/>
  <c r="F4192" i="18" s="1"/>
  <c r="E4193" i="18"/>
  <c r="F4193" i="18" s="1"/>
  <c r="F4269" i="18"/>
  <c r="F4270" i="18"/>
  <c r="F4271" i="18"/>
  <c r="F4272" i="18"/>
  <c r="F4273" i="18"/>
  <c r="F4274" i="18"/>
  <c r="F4275" i="18"/>
  <c r="F4276" i="18"/>
  <c r="F4277" i="18"/>
  <c r="F4278" i="18"/>
  <c r="F4279" i="18"/>
  <c r="F4280" i="18"/>
  <c r="F4231" i="18"/>
  <c r="F4232" i="18"/>
  <c r="F4233" i="18"/>
  <c r="F4234" i="18"/>
  <c r="F4235" i="18"/>
  <c r="F4236" i="18"/>
  <c r="F4237" i="18"/>
  <c r="F4238" i="18"/>
  <c r="F4239" i="18"/>
  <c r="F4240" i="18"/>
  <c r="F4241" i="18"/>
  <c r="F4242" i="18"/>
  <c r="E4261" i="18"/>
  <c r="F4261" i="18" s="1"/>
  <c r="E4262" i="18"/>
  <c r="F4262" i="18" s="1"/>
  <c r="E4263" i="18"/>
  <c r="F4263" i="18" s="1"/>
  <c r="E4264" i="18"/>
  <c r="F4264" i="18" s="1"/>
  <c r="E4265" i="18"/>
  <c r="F4265" i="18" s="1"/>
  <c r="F4341" i="18"/>
  <c r="F4342" i="18"/>
  <c r="F4343" i="18"/>
  <c r="F4344" i="18"/>
  <c r="F4345" i="18"/>
  <c r="F4346" i="18"/>
  <c r="F4347" i="18"/>
  <c r="F4348" i="18"/>
  <c r="F4349" i="18"/>
  <c r="F4350" i="18"/>
  <c r="F4351" i="18"/>
  <c r="F4352" i="18"/>
  <c r="F4303" i="18"/>
  <c r="F4304" i="18"/>
  <c r="F4305" i="18"/>
  <c r="F4306" i="18"/>
  <c r="F4307" i="18"/>
  <c r="F4308" i="18"/>
  <c r="F4309" i="18"/>
  <c r="F4310" i="18"/>
  <c r="F4311" i="18"/>
  <c r="F4312" i="18"/>
  <c r="F4313" i="18"/>
  <c r="F4314" i="18"/>
  <c r="E4333" i="18"/>
  <c r="F4333" i="18" s="1"/>
  <c r="E4334" i="18"/>
  <c r="F4334" i="18" s="1"/>
  <c r="E4335" i="18"/>
  <c r="F4335" i="18" s="1"/>
  <c r="E4336" i="18"/>
  <c r="F4336" i="18" s="1"/>
  <c r="E4337" i="18"/>
  <c r="F4337" i="18" s="1"/>
  <c r="F4413" i="18"/>
  <c r="F4414" i="18"/>
  <c r="F4415" i="18"/>
  <c r="F4416" i="18"/>
  <c r="F4417" i="18"/>
  <c r="F4418" i="18"/>
  <c r="F4419" i="18"/>
  <c r="F4420" i="18"/>
  <c r="F4421" i="18"/>
  <c r="F4422" i="18"/>
  <c r="F4423" i="18"/>
  <c r="F4424" i="18"/>
  <c r="F4375" i="18"/>
  <c r="F4376" i="18"/>
  <c r="F4377" i="18"/>
  <c r="F4378" i="18"/>
  <c r="F4379" i="18"/>
  <c r="F4380" i="18"/>
  <c r="F4381" i="18"/>
  <c r="F4382" i="18"/>
  <c r="F4383" i="18"/>
  <c r="F4384" i="18"/>
  <c r="F4385" i="18"/>
  <c r="F4386" i="18"/>
  <c r="E4405" i="18"/>
  <c r="F4405" i="18" s="1"/>
  <c r="E4406" i="18"/>
  <c r="F4406" i="18" s="1"/>
  <c r="E4407" i="18"/>
  <c r="F4407" i="18" s="1"/>
  <c r="E4408" i="18"/>
  <c r="F4408" i="18" s="1"/>
  <c r="E4409" i="18"/>
  <c r="F4409" i="18" s="1"/>
  <c r="F4485" i="18"/>
  <c r="F4486" i="18"/>
  <c r="F4487" i="18"/>
  <c r="F4488" i="18"/>
  <c r="F4489" i="18"/>
  <c r="F4490" i="18"/>
  <c r="F4491" i="18"/>
  <c r="F4492" i="18"/>
  <c r="F4493" i="18"/>
  <c r="F4494" i="18"/>
  <c r="F4495" i="18"/>
  <c r="F4496" i="18"/>
  <c r="F4447" i="18"/>
  <c r="F4448" i="18"/>
  <c r="F4449" i="18"/>
  <c r="F4450" i="18"/>
  <c r="F4451" i="18"/>
  <c r="F4452" i="18"/>
  <c r="F4453" i="18"/>
  <c r="F4454" i="18"/>
  <c r="F4455" i="18"/>
  <c r="F4456" i="18"/>
  <c r="F4457" i="18"/>
  <c r="F4458" i="18"/>
  <c r="E4477" i="18"/>
  <c r="F4477" i="18" s="1"/>
  <c r="E4478" i="18"/>
  <c r="F4478" i="18" s="1"/>
  <c r="E4479" i="18"/>
  <c r="F4479" i="18" s="1"/>
  <c r="E4480" i="18"/>
  <c r="F4480" i="18" s="1"/>
  <c r="E4481" i="18"/>
  <c r="F4481" i="18" s="1"/>
  <c r="F4557" i="18"/>
  <c r="F4558" i="18"/>
  <c r="F4559" i="18"/>
  <c r="F4560" i="18"/>
  <c r="F4561" i="18"/>
  <c r="F4562" i="18"/>
  <c r="F4563" i="18"/>
  <c r="F4564" i="18"/>
  <c r="F4565" i="18"/>
  <c r="F4566" i="18"/>
  <c r="F4567" i="18"/>
  <c r="F4568" i="18"/>
  <c r="F4519" i="18"/>
  <c r="F4520" i="18"/>
  <c r="F4521" i="18"/>
  <c r="F4522" i="18"/>
  <c r="F4523" i="18"/>
  <c r="F4524" i="18"/>
  <c r="F4525" i="18"/>
  <c r="F4526" i="18"/>
  <c r="F4527" i="18"/>
  <c r="F4528" i="18"/>
  <c r="F4529" i="18"/>
  <c r="F4530" i="18"/>
  <c r="E4549" i="18"/>
  <c r="F4549" i="18" s="1"/>
  <c r="E4550" i="18"/>
  <c r="F4550" i="18" s="1"/>
  <c r="E4551" i="18"/>
  <c r="F4551" i="18" s="1"/>
  <c r="E4552" i="18"/>
  <c r="F4552" i="18" s="1"/>
  <c r="E4553" i="18"/>
  <c r="F4553" i="18" s="1"/>
  <c r="F4629" i="18"/>
  <c r="F4630" i="18"/>
  <c r="F4631" i="18"/>
  <c r="F4632" i="18"/>
  <c r="F4633" i="18"/>
  <c r="F4634" i="18"/>
  <c r="F4635" i="18"/>
  <c r="F4636" i="18"/>
  <c r="F4637" i="18"/>
  <c r="F4638" i="18"/>
  <c r="F4639" i="18"/>
  <c r="F4640" i="18"/>
  <c r="F4591" i="18"/>
  <c r="F4592" i="18"/>
  <c r="F4593" i="18"/>
  <c r="F4594" i="18"/>
  <c r="F4595" i="18"/>
  <c r="F4596" i="18"/>
  <c r="F4597" i="18"/>
  <c r="F4598" i="18"/>
  <c r="F4599" i="18"/>
  <c r="F4600" i="18"/>
  <c r="F4601" i="18"/>
  <c r="F4602" i="18"/>
  <c r="E4621" i="18"/>
  <c r="F4621" i="18" s="1"/>
  <c r="E4622" i="18"/>
  <c r="F4622" i="18" s="1"/>
  <c r="E4623" i="18"/>
  <c r="F4623" i="18" s="1"/>
  <c r="E4624" i="18"/>
  <c r="F4624" i="18" s="1"/>
  <c r="E4625" i="18"/>
  <c r="F4625" i="18" s="1"/>
  <c r="F4701" i="18"/>
  <c r="F4702" i="18"/>
  <c r="F4703" i="18"/>
  <c r="F4704" i="18"/>
  <c r="F4705" i="18"/>
  <c r="F4706" i="18"/>
  <c r="F4707" i="18"/>
  <c r="F4708" i="18"/>
  <c r="F4709" i="18"/>
  <c r="F4710" i="18"/>
  <c r="F4711" i="18"/>
  <c r="F4712" i="18"/>
  <c r="F4663" i="18"/>
  <c r="F4664" i="18"/>
  <c r="F4665" i="18"/>
  <c r="F4666" i="18"/>
  <c r="F4667" i="18"/>
  <c r="F4668" i="18"/>
  <c r="F4669" i="18"/>
  <c r="F4670" i="18"/>
  <c r="F4671" i="18"/>
  <c r="F4672" i="18"/>
  <c r="F4673" i="18"/>
  <c r="F4674" i="18"/>
  <c r="E4693" i="18"/>
  <c r="F4693" i="18" s="1"/>
  <c r="E4694" i="18"/>
  <c r="F4694" i="18" s="1"/>
  <c r="E4695" i="18"/>
  <c r="F4695" i="18" s="1"/>
  <c r="E4696" i="18"/>
  <c r="F4696" i="18" s="1"/>
  <c r="E4697" i="18"/>
  <c r="F4697" i="18" s="1"/>
  <c r="F4773" i="18"/>
  <c r="F4774" i="18"/>
  <c r="F4775" i="18"/>
  <c r="F4776" i="18"/>
  <c r="F4777" i="18"/>
  <c r="F4778" i="18"/>
  <c r="F4779" i="18"/>
  <c r="F4780" i="18"/>
  <c r="F4781" i="18"/>
  <c r="F4782" i="18"/>
  <c r="F4783" i="18"/>
  <c r="F4784" i="18"/>
  <c r="F4735" i="18"/>
  <c r="F4736" i="18"/>
  <c r="F4737" i="18"/>
  <c r="F4738" i="18"/>
  <c r="F4739" i="18"/>
  <c r="F4740" i="18"/>
  <c r="F4741" i="18"/>
  <c r="F4742" i="18"/>
  <c r="F4743" i="18"/>
  <c r="F4744" i="18"/>
  <c r="F4745" i="18"/>
  <c r="F4746" i="18"/>
  <c r="E4765" i="18"/>
  <c r="F4765" i="18" s="1"/>
  <c r="E4766" i="18"/>
  <c r="F4766" i="18" s="1"/>
  <c r="E4767" i="18"/>
  <c r="F4767" i="18" s="1"/>
  <c r="E4768" i="18"/>
  <c r="F4768" i="18" s="1"/>
  <c r="E4769" i="18"/>
  <c r="F4769" i="18" s="1"/>
  <c r="F4845" i="18"/>
  <c r="F4846" i="18"/>
  <c r="F4847" i="18"/>
  <c r="F4848" i="18"/>
  <c r="F4849" i="18"/>
  <c r="F4850" i="18"/>
  <c r="F4851" i="18"/>
  <c r="F4852" i="18"/>
  <c r="F4853" i="18"/>
  <c r="F4854" i="18"/>
  <c r="F4855" i="18"/>
  <c r="F4856" i="18"/>
  <c r="F4807" i="18"/>
  <c r="F4808" i="18"/>
  <c r="F4809" i="18"/>
  <c r="F4810" i="18"/>
  <c r="F4811" i="18"/>
  <c r="F4812" i="18"/>
  <c r="F4813" i="18"/>
  <c r="F4814" i="18"/>
  <c r="F4815" i="18"/>
  <c r="F4816" i="18"/>
  <c r="F4817" i="18"/>
  <c r="F4818" i="18"/>
  <c r="E4837" i="18"/>
  <c r="F4837" i="18" s="1"/>
  <c r="E4838" i="18"/>
  <c r="F4838" i="18" s="1"/>
  <c r="E4839" i="18"/>
  <c r="F4839" i="18" s="1"/>
  <c r="E4840" i="18"/>
  <c r="F4840" i="18" s="1"/>
  <c r="E4841" i="18"/>
  <c r="F4841" i="18" s="1"/>
  <c r="F4917" i="18"/>
  <c r="F4918" i="18"/>
  <c r="F4919" i="18"/>
  <c r="F4920" i="18"/>
  <c r="F4921" i="18"/>
  <c r="F4922" i="18"/>
  <c r="F4923" i="18"/>
  <c r="F4924" i="18"/>
  <c r="F4925" i="18"/>
  <c r="F4926" i="18"/>
  <c r="F4927" i="18"/>
  <c r="F4928" i="18"/>
  <c r="F4879" i="18"/>
  <c r="F4880" i="18"/>
  <c r="F4881" i="18"/>
  <c r="F4882" i="18"/>
  <c r="F4883" i="18"/>
  <c r="F4884" i="18"/>
  <c r="F4885" i="18"/>
  <c r="F4886" i="18"/>
  <c r="F4887" i="18"/>
  <c r="F4888" i="18"/>
  <c r="F4889" i="18"/>
  <c r="F4890" i="18"/>
  <c r="E4909" i="18"/>
  <c r="F4909" i="18" s="1"/>
  <c r="E4910" i="18"/>
  <c r="F4910" i="18" s="1"/>
  <c r="E4911" i="18"/>
  <c r="F4911" i="18" s="1"/>
  <c r="E4912" i="18"/>
  <c r="F4912" i="18" s="1"/>
  <c r="E4913" i="18"/>
  <c r="F4913" i="18" s="1"/>
  <c r="F4989" i="18"/>
  <c r="F4990" i="18"/>
  <c r="F4991" i="18"/>
  <c r="F4992" i="18"/>
  <c r="F4993" i="18"/>
  <c r="F4994" i="18"/>
  <c r="F4995" i="18"/>
  <c r="F4996" i="18"/>
  <c r="F4997" i="18"/>
  <c r="F4998" i="18"/>
  <c r="F4999" i="18"/>
  <c r="F5000" i="18"/>
  <c r="F4951" i="18"/>
  <c r="F4952" i="18"/>
  <c r="F4953" i="18"/>
  <c r="F4954" i="18"/>
  <c r="F4955" i="18"/>
  <c r="F4956" i="18"/>
  <c r="F4957" i="18"/>
  <c r="F4958" i="18"/>
  <c r="F4959" i="18"/>
  <c r="F4960" i="18"/>
  <c r="F4961" i="18"/>
  <c r="F4962" i="18"/>
  <c r="E4981" i="18"/>
  <c r="F4981" i="18" s="1"/>
  <c r="E4982" i="18"/>
  <c r="F4982" i="18" s="1"/>
  <c r="E4983" i="18"/>
  <c r="F4983" i="18" s="1"/>
  <c r="E4984" i="18"/>
  <c r="F4984" i="18" s="1"/>
  <c r="E4985" i="18"/>
  <c r="F4985" i="18" s="1"/>
  <c r="F5135" i="18"/>
  <c r="F5136" i="18"/>
  <c r="F5137" i="18"/>
  <c r="F5138" i="18"/>
  <c r="F5139" i="18"/>
  <c r="F5140" i="18"/>
  <c r="F5141" i="18"/>
  <c r="F5142" i="18"/>
  <c r="F5143" i="18"/>
  <c r="F5144" i="18"/>
  <c r="F5145" i="18"/>
  <c r="F5146" i="18"/>
  <c r="F5097" i="18"/>
  <c r="F5098" i="18"/>
  <c r="F5099" i="18"/>
  <c r="F5100" i="18"/>
  <c r="F5101" i="18"/>
  <c r="F5102" i="18"/>
  <c r="F5103" i="18"/>
  <c r="F5104" i="18"/>
  <c r="F5105" i="18"/>
  <c r="F5106" i="18"/>
  <c r="F5107" i="18"/>
  <c r="F5108" i="18"/>
  <c r="E5127" i="18"/>
  <c r="F5127" i="18" s="1"/>
  <c r="E5128" i="18"/>
  <c r="F5128" i="18" s="1"/>
  <c r="E5129" i="18"/>
  <c r="F5129" i="18" s="1"/>
  <c r="E5130" i="18"/>
  <c r="F5130" i="18" s="1"/>
  <c r="E5131" i="18"/>
  <c r="F5131" i="18" s="1"/>
  <c r="F5207" i="18"/>
  <c r="F5208" i="18"/>
  <c r="F5209" i="18"/>
  <c r="F5210" i="18"/>
  <c r="F5211" i="18"/>
  <c r="F5212" i="18"/>
  <c r="F5213" i="18"/>
  <c r="F5214" i="18"/>
  <c r="F5215" i="18"/>
  <c r="F5216" i="18"/>
  <c r="F5217" i="18"/>
  <c r="F5218" i="18"/>
  <c r="F5169" i="18"/>
  <c r="F5170" i="18"/>
  <c r="F5171" i="18"/>
  <c r="F5172" i="18"/>
  <c r="F5173" i="18"/>
  <c r="F5174" i="18"/>
  <c r="F5175" i="18"/>
  <c r="F5176" i="18"/>
  <c r="F5177" i="18"/>
  <c r="F5178" i="18"/>
  <c r="F5179" i="18"/>
  <c r="F5180" i="18"/>
  <c r="E5199" i="18"/>
  <c r="F5199" i="18" s="1"/>
  <c r="E5200" i="18"/>
  <c r="F5200" i="18" s="1"/>
  <c r="E5201" i="18"/>
  <c r="F5201" i="18" s="1"/>
  <c r="E5202" i="18"/>
  <c r="F5202" i="18" s="1"/>
  <c r="E5203" i="18"/>
  <c r="F5203" i="18" s="1"/>
  <c r="F5279" i="18"/>
  <c r="F5280" i="18"/>
  <c r="F5281" i="18"/>
  <c r="F5282" i="18"/>
  <c r="F5283" i="18"/>
  <c r="F5284" i="18"/>
  <c r="F5285" i="18"/>
  <c r="F5286" i="18"/>
  <c r="F5287" i="18"/>
  <c r="F5288" i="18"/>
  <c r="F5289" i="18"/>
  <c r="F5290" i="18"/>
  <c r="F5241" i="18"/>
  <c r="F5242" i="18"/>
  <c r="F5243" i="18"/>
  <c r="F5244" i="18"/>
  <c r="F5245" i="18"/>
  <c r="F5246" i="18"/>
  <c r="F5247" i="18"/>
  <c r="F5248" i="18"/>
  <c r="F5249" i="18"/>
  <c r="F5250" i="18"/>
  <c r="F5251" i="18"/>
  <c r="F5252" i="18"/>
  <c r="E5271" i="18"/>
  <c r="F5271" i="18" s="1"/>
  <c r="E5272" i="18"/>
  <c r="F5272" i="18" s="1"/>
  <c r="E5273" i="18"/>
  <c r="F5273" i="18" s="1"/>
  <c r="E5274" i="18"/>
  <c r="F5274" i="18" s="1"/>
  <c r="E5275" i="18"/>
  <c r="F5275" i="18" s="1"/>
  <c r="F5351" i="18"/>
  <c r="F5352" i="18"/>
  <c r="F5353" i="18"/>
  <c r="F5354" i="18"/>
  <c r="F5355" i="18"/>
  <c r="F5356" i="18"/>
  <c r="F5357" i="18"/>
  <c r="F5358" i="18"/>
  <c r="F5359" i="18"/>
  <c r="F5360" i="18"/>
  <c r="F5361" i="18"/>
  <c r="F5362" i="18"/>
  <c r="F5313" i="18"/>
  <c r="F5314" i="18"/>
  <c r="F5315" i="18"/>
  <c r="F5316" i="18"/>
  <c r="F5317" i="18"/>
  <c r="F5318" i="18"/>
  <c r="F5319" i="18"/>
  <c r="F5320" i="18"/>
  <c r="F5321" i="18"/>
  <c r="F5322" i="18"/>
  <c r="F5323" i="18"/>
  <c r="F5324" i="18"/>
  <c r="E5343" i="18"/>
  <c r="F5343" i="18" s="1"/>
  <c r="E5344" i="18"/>
  <c r="F5344" i="18" s="1"/>
  <c r="E5345" i="18"/>
  <c r="F5345" i="18" s="1"/>
  <c r="E5346" i="18"/>
  <c r="F5346" i="18" s="1"/>
  <c r="E5347" i="18"/>
  <c r="F5347" i="18" s="1"/>
  <c r="F5423" i="18"/>
  <c r="F5424" i="18"/>
  <c r="F5425" i="18"/>
  <c r="F5426" i="18"/>
  <c r="F5427" i="18"/>
  <c r="F5428" i="18"/>
  <c r="F5429" i="18"/>
  <c r="F5430" i="18"/>
  <c r="F5431" i="18"/>
  <c r="F5432" i="18"/>
  <c r="F5433" i="18"/>
  <c r="F5434" i="18"/>
  <c r="F5385" i="18"/>
  <c r="F5386" i="18"/>
  <c r="F5387" i="18"/>
  <c r="F5388" i="18"/>
  <c r="F5389" i="18"/>
  <c r="F5390" i="18"/>
  <c r="F5391" i="18"/>
  <c r="F5392" i="18"/>
  <c r="F5393" i="18"/>
  <c r="F5394" i="18"/>
  <c r="F5395" i="18"/>
  <c r="F5396" i="18"/>
  <c r="E5415" i="18"/>
  <c r="F5415" i="18" s="1"/>
  <c r="E5416" i="18"/>
  <c r="F5416" i="18" s="1"/>
  <c r="E5417" i="18"/>
  <c r="F5417" i="18" s="1"/>
  <c r="E5418" i="18"/>
  <c r="F5418" i="18" s="1"/>
  <c r="E5419" i="18"/>
  <c r="F5419" i="18" s="1"/>
  <c r="F5495" i="18"/>
  <c r="F5496" i="18"/>
  <c r="F5497" i="18"/>
  <c r="F5498" i="18"/>
  <c r="F5499" i="18"/>
  <c r="F5500" i="18"/>
  <c r="F5501" i="18"/>
  <c r="F5502" i="18"/>
  <c r="F5503" i="18"/>
  <c r="F5504" i="18"/>
  <c r="F5505" i="18"/>
  <c r="F5506" i="18"/>
  <c r="F5457" i="18"/>
  <c r="F5458" i="18"/>
  <c r="F5459" i="18"/>
  <c r="F5460" i="18"/>
  <c r="F5461" i="18"/>
  <c r="F5462" i="18"/>
  <c r="F5463" i="18"/>
  <c r="F5464" i="18"/>
  <c r="F5465" i="18"/>
  <c r="F5466" i="18"/>
  <c r="F5467" i="18"/>
  <c r="F5468" i="18"/>
  <c r="E5487" i="18"/>
  <c r="F5487" i="18" s="1"/>
  <c r="E5488" i="18"/>
  <c r="F5488" i="18" s="1"/>
  <c r="E5489" i="18"/>
  <c r="F5489" i="18" s="1"/>
  <c r="E5490" i="18"/>
  <c r="F5490" i="18" s="1"/>
  <c r="E5491" i="18"/>
  <c r="F5491" i="18" s="1"/>
  <c r="F5567" i="18"/>
  <c r="F5568" i="18"/>
  <c r="F5569" i="18"/>
  <c r="F5570" i="18"/>
  <c r="F5571" i="18"/>
  <c r="F5572" i="18"/>
  <c r="F5573" i="18"/>
  <c r="F5574" i="18"/>
  <c r="F5575" i="18"/>
  <c r="F5576" i="18"/>
  <c r="F5577" i="18"/>
  <c r="F5578" i="18"/>
  <c r="F5529" i="18"/>
  <c r="F5530" i="18"/>
  <c r="F5531" i="18"/>
  <c r="F5532" i="18"/>
  <c r="F5533" i="18"/>
  <c r="F5534" i="18"/>
  <c r="F5535" i="18"/>
  <c r="F5536" i="18"/>
  <c r="F5537" i="18"/>
  <c r="F5538" i="18"/>
  <c r="F5539" i="18"/>
  <c r="F5540" i="18"/>
  <c r="E5559" i="18"/>
  <c r="F5559" i="18" s="1"/>
  <c r="E5560" i="18"/>
  <c r="F5560" i="18" s="1"/>
  <c r="E5561" i="18"/>
  <c r="F5561" i="18" s="1"/>
  <c r="E5562" i="18"/>
  <c r="F5562" i="18" s="1"/>
  <c r="E5563" i="18"/>
  <c r="F5563" i="18" s="1"/>
  <c r="F5859" i="18"/>
  <c r="F5860" i="18"/>
  <c r="F5861" i="18"/>
  <c r="F5862" i="18"/>
  <c r="F5863" i="18"/>
  <c r="F5864" i="18"/>
  <c r="F5865" i="18"/>
  <c r="F5866" i="18"/>
  <c r="F5867" i="18"/>
  <c r="F5868" i="18"/>
  <c r="F5869" i="18"/>
  <c r="F5870" i="18"/>
  <c r="F5825" i="18"/>
  <c r="F5826" i="18"/>
  <c r="F5827" i="18"/>
  <c r="F5828" i="18"/>
  <c r="F5829" i="18"/>
  <c r="F5830" i="18"/>
  <c r="F5831" i="18"/>
  <c r="F5832" i="18"/>
  <c r="E5851" i="18"/>
  <c r="F5851" i="18" s="1"/>
  <c r="E5852" i="18"/>
  <c r="F5852" i="18" s="1"/>
  <c r="E5853" i="18"/>
  <c r="F5853" i="18" s="1"/>
  <c r="E5854" i="18"/>
  <c r="F5854" i="18" s="1"/>
  <c r="E5855" i="18"/>
  <c r="F5855" i="18" s="1"/>
  <c r="F5931" i="18"/>
  <c r="F5932" i="18"/>
  <c r="F5933" i="18"/>
  <c r="F5934" i="18"/>
  <c r="F5935" i="18"/>
  <c r="F5936" i="18"/>
  <c r="F5937" i="18"/>
  <c r="F5938" i="18"/>
  <c r="F5939" i="18"/>
  <c r="F5940" i="18"/>
  <c r="F5941" i="18"/>
  <c r="F5942" i="18"/>
  <c r="F5893" i="18"/>
  <c r="F5894" i="18"/>
  <c r="F5895" i="18"/>
  <c r="F5896" i="18"/>
  <c r="F5897" i="18"/>
  <c r="F5898" i="18"/>
  <c r="F5899" i="18"/>
  <c r="F5900" i="18"/>
  <c r="F5901" i="18"/>
  <c r="F5902" i="18"/>
  <c r="F5903" i="18"/>
  <c r="F5904" i="18"/>
  <c r="E5923" i="18"/>
  <c r="F5923" i="18" s="1"/>
  <c r="E5924" i="18"/>
  <c r="F5924" i="18" s="1"/>
  <c r="E5925" i="18"/>
  <c r="F5925" i="18" s="1"/>
  <c r="E5926" i="18"/>
  <c r="F5926" i="18" s="1"/>
  <c r="E5927" i="18"/>
  <c r="F5927" i="18" s="1"/>
  <c r="F6003" i="18"/>
  <c r="F6004" i="18"/>
  <c r="F6005" i="18"/>
  <c r="F6006" i="18"/>
  <c r="F6007" i="18"/>
  <c r="F6008" i="18"/>
  <c r="F6009" i="18"/>
  <c r="F6010" i="18"/>
  <c r="F6011" i="18"/>
  <c r="F6012" i="18"/>
  <c r="F6013" i="18"/>
  <c r="F6014" i="18"/>
  <c r="F5965" i="18"/>
  <c r="F5966" i="18"/>
  <c r="F5967" i="18"/>
  <c r="F5968" i="18"/>
  <c r="F5969" i="18"/>
  <c r="F5970" i="18"/>
  <c r="F5971" i="18"/>
  <c r="F5972" i="18"/>
  <c r="F5973" i="18"/>
  <c r="F5974" i="18"/>
  <c r="F5975" i="18"/>
  <c r="F5976" i="18"/>
  <c r="E5995" i="18"/>
  <c r="F5995" i="18" s="1"/>
  <c r="E5996" i="18"/>
  <c r="F5996" i="18" s="1"/>
  <c r="E5997" i="18"/>
  <c r="F5997" i="18" s="1"/>
  <c r="E5998" i="18"/>
  <c r="F5998" i="18" s="1"/>
  <c r="E5999" i="18"/>
  <c r="F5999" i="18" s="1"/>
  <c r="F6075" i="18"/>
  <c r="F6076" i="18"/>
  <c r="F6077" i="18"/>
  <c r="F6078" i="18"/>
  <c r="F6079" i="18"/>
  <c r="F6080" i="18"/>
  <c r="F6081" i="18"/>
  <c r="F6082" i="18"/>
  <c r="F6083" i="18"/>
  <c r="F6084" i="18"/>
  <c r="F6085" i="18"/>
  <c r="F6086" i="18"/>
  <c r="F6037" i="18"/>
  <c r="F6038" i="18"/>
  <c r="F6039" i="18"/>
  <c r="F6040" i="18"/>
  <c r="F6041" i="18"/>
  <c r="F6042" i="18"/>
  <c r="F6043" i="18"/>
  <c r="F6044" i="18"/>
  <c r="F6045" i="18"/>
  <c r="F6046" i="18"/>
  <c r="F6047" i="18"/>
  <c r="F6048" i="18"/>
  <c r="E6067" i="18"/>
  <c r="F6067" i="18" s="1"/>
  <c r="E6068" i="18"/>
  <c r="F6068" i="18" s="1"/>
  <c r="E6069" i="18"/>
  <c r="F6069" i="18" s="1"/>
  <c r="E6070" i="18"/>
  <c r="F6070" i="18" s="1"/>
  <c r="E6071" i="18"/>
  <c r="F6071" i="18" s="1"/>
  <c r="F6147" i="18"/>
  <c r="F6148" i="18"/>
  <c r="F6149" i="18"/>
  <c r="F6150" i="18"/>
  <c r="F6151" i="18"/>
  <c r="F6152" i="18"/>
  <c r="F6153" i="18"/>
  <c r="F6154" i="18"/>
  <c r="F6155" i="18"/>
  <c r="F6156" i="18"/>
  <c r="F6157" i="18"/>
  <c r="F6158" i="18"/>
  <c r="F6109" i="18"/>
  <c r="F6110" i="18"/>
  <c r="F6111" i="18"/>
  <c r="F6112" i="18"/>
  <c r="F6113" i="18"/>
  <c r="F6114" i="18"/>
  <c r="F6115" i="18"/>
  <c r="F6116" i="18"/>
  <c r="F6117" i="18"/>
  <c r="F6118" i="18"/>
  <c r="F6119" i="18"/>
  <c r="F6120" i="18"/>
  <c r="E6139" i="18"/>
  <c r="F6139" i="18" s="1"/>
  <c r="E6140" i="18"/>
  <c r="F6140" i="18" s="1"/>
  <c r="E6141" i="18"/>
  <c r="F6141" i="18" s="1"/>
  <c r="E6142" i="18"/>
  <c r="F6142" i="18" s="1"/>
  <c r="E6143" i="18"/>
  <c r="F6143" i="18" s="1"/>
  <c r="F6219" i="18"/>
  <c r="F6220" i="18"/>
  <c r="F6221" i="18"/>
  <c r="F6222" i="18"/>
  <c r="F6223" i="18"/>
  <c r="F6224" i="18"/>
  <c r="F6225" i="18"/>
  <c r="F6226" i="18"/>
  <c r="F6227" i="18"/>
  <c r="F6228" i="18"/>
  <c r="F6229" i="18"/>
  <c r="F6230" i="18"/>
  <c r="F6181" i="18"/>
  <c r="F6182" i="18"/>
  <c r="F6183" i="18"/>
  <c r="F6184" i="18"/>
  <c r="F6185" i="18"/>
  <c r="F6186" i="18"/>
  <c r="F6187" i="18"/>
  <c r="F6188" i="18"/>
  <c r="F6189" i="18"/>
  <c r="F6190" i="18"/>
  <c r="F6191" i="18"/>
  <c r="F6192" i="18"/>
  <c r="E6211" i="18"/>
  <c r="F6211" i="18" s="1"/>
  <c r="E6212" i="18"/>
  <c r="F6212" i="18" s="1"/>
  <c r="E6213" i="18"/>
  <c r="F6213" i="18" s="1"/>
  <c r="E6214" i="18"/>
  <c r="F6214" i="18" s="1"/>
  <c r="E6215" i="18"/>
  <c r="F6215" i="18" s="1"/>
  <c r="F6291" i="18"/>
  <c r="F6292" i="18"/>
  <c r="F6293" i="18"/>
  <c r="F6294" i="18"/>
  <c r="F6295" i="18"/>
  <c r="F6296" i="18"/>
  <c r="F6297" i="18"/>
  <c r="F6298" i="18"/>
  <c r="F6299" i="18"/>
  <c r="F6300" i="18"/>
  <c r="F6301" i="18"/>
  <c r="F6302" i="18"/>
  <c r="F6253" i="18"/>
  <c r="F6254" i="18"/>
  <c r="F6255" i="18"/>
  <c r="F6256" i="18"/>
  <c r="F6257" i="18"/>
  <c r="F6258" i="18"/>
  <c r="F6259" i="18"/>
  <c r="F6260" i="18"/>
  <c r="F6261" i="18"/>
  <c r="F6262" i="18"/>
  <c r="F6263" i="18"/>
  <c r="F6264" i="18"/>
  <c r="E6283" i="18"/>
  <c r="F6283" i="18" s="1"/>
  <c r="E6284" i="18"/>
  <c r="F6284" i="18" s="1"/>
  <c r="E6285" i="18"/>
  <c r="F6285" i="18" s="1"/>
  <c r="E6286" i="18"/>
  <c r="F6286" i="18" s="1"/>
  <c r="E6287" i="18"/>
  <c r="F6287" i="18" s="1"/>
  <c r="F6363" i="18"/>
  <c r="F6364" i="18"/>
  <c r="F6365" i="18"/>
  <c r="F6366" i="18"/>
  <c r="F6367" i="18"/>
  <c r="F6368" i="18"/>
  <c r="F6369" i="18"/>
  <c r="F6370" i="18"/>
  <c r="F6371" i="18"/>
  <c r="F6372" i="18"/>
  <c r="F6373" i="18"/>
  <c r="F6374" i="18"/>
  <c r="F6325" i="18"/>
  <c r="F6326" i="18"/>
  <c r="F6327" i="18"/>
  <c r="F6328" i="18"/>
  <c r="F6329" i="18"/>
  <c r="F6330" i="18"/>
  <c r="F6331" i="18"/>
  <c r="F6332" i="18"/>
  <c r="F6333" i="18"/>
  <c r="F6334" i="18"/>
  <c r="F6335" i="18"/>
  <c r="F6336" i="18"/>
  <c r="E6355" i="18"/>
  <c r="F6355" i="18" s="1"/>
  <c r="E6356" i="18"/>
  <c r="F6356" i="18" s="1"/>
  <c r="E6357" i="18"/>
  <c r="F6357" i="18" s="1"/>
  <c r="E6358" i="18"/>
  <c r="F6358" i="18" s="1"/>
  <c r="E6359" i="18"/>
  <c r="F6359" i="18" s="1"/>
  <c r="F6435" i="18"/>
  <c r="F6436" i="18"/>
  <c r="F6437" i="18"/>
  <c r="F6438" i="18"/>
  <c r="F6439" i="18"/>
  <c r="F6440" i="18"/>
  <c r="F6441" i="18"/>
  <c r="F6442" i="18"/>
  <c r="F6443" i="18"/>
  <c r="F6444" i="18"/>
  <c r="F6445" i="18"/>
  <c r="F6446" i="18"/>
  <c r="F6397" i="18"/>
  <c r="F6398" i="18"/>
  <c r="F6399" i="18"/>
  <c r="F6400" i="18"/>
  <c r="F6401" i="18"/>
  <c r="F6402" i="18"/>
  <c r="F6403" i="18"/>
  <c r="F6404" i="18"/>
  <c r="F6405" i="18"/>
  <c r="F6406" i="18"/>
  <c r="F6407" i="18"/>
  <c r="F6408" i="18"/>
  <c r="E6427" i="18"/>
  <c r="F6427" i="18" s="1"/>
  <c r="E6428" i="18"/>
  <c r="F6428" i="18" s="1"/>
  <c r="E6429" i="18"/>
  <c r="F6429" i="18" s="1"/>
  <c r="E6430" i="18"/>
  <c r="F6430" i="18" s="1"/>
  <c r="E6431" i="18"/>
  <c r="F6431" i="18" s="1"/>
  <c r="F6507" i="18"/>
  <c r="F6508" i="18"/>
  <c r="F6509" i="18"/>
  <c r="F6510" i="18"/>
  <c r="F6511" i="18"/>
  <c r="F6512" i="18"/>
  <c r="F6513" i="18"/>
  <c r="F6514" i="18"/>
  <c r="F6515" i="18"/>
  <c r="F6516" i="18"/>
  <c r="F6517" i="18"/>
  <c r="F6518" i="18"/>
  <c r="F6469" i="18"/>
  <c r="F6470" i="18"/>
  <c r="F6471" i="18"/>
  <c r="F6472" i="18"/>
  <c r="F6473" i="18"/>
  <c r="F6474" i="18"/>
  <c r="F6475" i="18"/>
  <c r="F6476" i="18"/>
  <c r="F6477" i="18"/>
  <c r="F6478" i="18"/>
  <c r="F6479" i="18"/>
  <c r="F6480" i="18"/>
  <c r="E6499" i="18"/>
  <c r="F6499" i="18" s="1"/>
  <c r="E6500" i="18"/>
  <c r="F6500" i="18" s="1"/>
  <c r="E6501" i="18"/>
  <c r="F6501" i="18" s="1"/>
  <c r="E6502" i="18"/>
  <c r="F6502" i="18" s="1"/>
  <c r="E6503" i="18"/>
  <c r="F6503" i="18" s="1"/>
  <c r="F6579" i="18"/>
  <c r="F6580" i="18"/>
  <c r="F6581" i="18"/>
  <c r="F6582" i="18"/>
  <c r="F6583" i="18"/>
  <c r="F6584" i="18"/>
  <c r="F6585" i="18"/>
  <c r="F6586" i="18"/>
  <c r="F6587" i="18"/>
  <c r="F6588" i="18"/>
  <c r="F6589" i="18"/>
  <c r="F6590" i="18"/>
  <c r="F6541" i="18"/>
  <c r="F6542" i="18"/>
  <c r="F6543" i="18"/>
  <c r="F6544" i="18"/>
  <c r="F6545" i="18"/>
  <c r="F6546" i="18"/>
  <c r="F6547" i="18"/>
  <c r="F6548" i="18"/>
  <c r="F6549" i="18"/>
  <c r="F6550" i="18"/>
  <c r="F6551" i="18"/>
  <c r="F6552" i="18"/>
  <c r="E6571" i="18"/>
  <c r="F6571" i="18" s="1"/>
  <c r="E6572" i="18"/>
  <c r="F6572" i="18" s="1"/>
  <c r="E6573" i="18"/>
  <c r="F6573" i="18" s="1"/>
  <c r="E6574" i="18"/>
  <c r="F6574" i="18" s="1"/>
  <c r="E6575" i="18"/>
  <c r="F6575" i="18" s="1"/>
  <c r="F6651" i="18"/>
  <c r="F6652" i="18"/>
  <c r="F6653" i="18"/>
  <c r="F6654" i="18"/>
  <c r="F6655" i="18"/>
  <c r="F6656" i="18"/>
  <c r="F6657" i="18"/>
  <c r="F6658" i="18"/>
  <c r="F6659" i="18"/>
  <c r="F6660" i="18"/>
  <c r="F6661" i="18"/>
  <c r="F6662" i="18"/>
  <c r="F6613" i="18"/>
  <c r="F6614" i="18"/>
  <c r="F6615" i="18"/>
  <c r="F6616" i="18"/>
  <c r="F6617" i="18"/>
  <c r="F6618" i="18"/>
  <c r="F6619" i="18"/>
  <c r="F6620" i="18"/>
  <c r="F6621" i="18"/>
  <c r="F6622" i="18"/>
  <c r="F6623" i="18"/>
  <c r="F6624" i="18"/>
  <c r="E6643" i="18"/>
  <c r="F6643" i="18" s="1"/>
  <c r="E6644" i="18"/>
  <c r="F6644" i="18" s="1"/>
  <c r="E6645" i="18"/>
  <c r="F6645" i="18" s="1"/>
  <c r="E6646" i="18"/>
  <c r="F6646" i="18" s="1"/>
  <c r="E6647" i="18"/>
  <c r="F6647" i="18" s="1"/>
  <c r="F6723" i="18"/>
  <c r="F6724" i="18"/>
  <c r="F6725" i="18"/>
  <c r="F6726" i="18"/>
  <c r="F6727" i="18"/>
  <c r="F6728" i="18"/>
  <c r="F6729" i="18"/>
  <c r="F6730" i="18"/>
  <c r="F6731" i="18"/>
  <c r="F6732" i="18"/>
  <c r="F6733" i="18"/>
  <c r="F6734" i="18"/>
  <c r="F6685" i="18"/>
  <c r="F6686" i="18"/>
  <c r="F6687" i="18"/>
  <c r="F6688" i="18"/>
  <c r="F6689" i="18"/>
  <c r="F6690" i="18"/>
  <c r="F6691" i="18"/>
  <c r="F6692" i="18"/>
  <c r="F6693" i="18"/>
  <c r="F6694" i="18"/>
  <c r="F6695" i="18"/>
  <c r="F6696" i="18"/>
  <c r="E6715" i="18"/>
  <c r="F6715" i="18" s="1"/>
  <c r="E6716" i="18"/>
  <c r="F6716" i="18" s="1"/>
  <c r="E6717" i="18"/>
  <c r="F6717" i="18" s="1"/>
  <c r="E6718" i="18"/>
  <c r="F6718" i="18" s="1"/>
  <c r="E6719" i="18"/>
  <c r="F6719" i="18" s="1"/>
  <c r="F6795" i="18"/>
  <c r="F6796" i="18"/>
  <c r="F6797" i="18"/>
  <c r="F6798" i="18"/>
  <c r="F6799" i="18"/>
  <c r="F6800" i="18"/>
  <c r="F6801" i="18"/>
  <c r="F6802" i="18"/>
  <c r="F6803" i="18"/>
  <c r="F6804" i="18"/>
  <c r="F6805" i="18"/>
  <c r="F6806" i="18"/>
  <c r="F6757" i="18"/>
  <c r="F6758" i="18"/>
  <c r="F6759" i="18"/>
  <c r="F6760" i="18"/>
  <c r="F6761" i="18"/>
  <c r="F6762" i="18"/>
  <c r="F6763" i="18"/>
  <c r="F6764" i="18"/>
  <c r="F6765" i="18"/>
  <c r="F6766" i="18"/>
  <c r="F6767" i="18"/>
  <c r="F6768" i="18"/>
  <c r="E6787" i="18"/>
  <c r="F6787" i="18" s="1"/>
  <c r="E6788" i="18"/>
  <c r="F6788" i="18" s="1"/>
  <c r="E6789" i="18"/>
  <c r="F6789" i="18" s="1"/>
  <c r="E6790" i="18"/>
  <c r="F6790" i="18" s="1"/>
  <c r="E6791" i="18"/>
  <c r="F6791" i="18" s="1"/>
  <c r="F6867" i="18"/>
  <c r="F6868" i="18"/>
  <c r="F6869" i="18"/>
  <c r="F6870" i="18"/>
  <c r="F6871" i="18"/>
  <c r="F6872" i="18"/>
  <c r="F6873" i="18"/>
  <c r="F6874" i="18"/>
  <c r="F6875" i="18"/>
  <c r="F6876" i="18"/>
  <c r="F6877" i="18"/>
  <c r="F6878" i="18"/>
  <c r="F6829" i="18"/>
  <c r="F6830" i="18"/>
  <c r="F6831" i="18"/>
  <c r="F6832" i="18"/>
  <c r="F6833" i="18"/>
  <c r="F6834" i="18"/>
  <c r="F6835" i="18"/>
  <c r="F6836" i="18"/>
  <c r="F6837" i="18"/>
  <c r="F6838" i="18"/>
  <c r="F6839" i="18"/>
  <c r="F6840" i="18"/>
  <c r="E6859" i="18"/>
  <c r="F6859" i="18" s="1"/>
  <c r="E6860" i="18"/>
  <c r="F6860" i="18" s="1"/>
  <c r="E6861" i="18"/>
  <c r="F6861" i="18" s="1"/>
  <c r="E6862" i="18"/>
  <c r="F6862" i="18" s="1"/>
  <c r="E6863" i="18"/>
  <c r="F6863" i="18" s="1"/>
  <c r="F6939" i="18"/>
  <c r="F6940" i="18"/>
  <c r="F6941" i="18"/>
  <c r="F6942" i="18"/>
  <c r="F6943" i="18"/>
  <c r="F6944" i="18"/>
  <c r="F6945" i="18"/>
  <c r="F6946" i="18"/>
  <c r="F6947" i="18"/>
  <c r="F6948" i="18"/>
  <c r="F6949" i="18"/>
  <c r="F6950" i="18"/>
  <c r="F6901" i="18"/>
  <c r="F6902" i="18"/>
  <c r="F6903" i="18"/>
  <c r="F6904" i="18"/>
  <c r="F6905" i="18"/>
  <c r="F6906" i="18"/>
  <c r="F6907" i="18"/>
  <c r="F6908" i="18"/>
  <c r="F6909" i="18"/>
  <c r="F6910" i="18"/>
  <c r="F6911" i="18"/>
  <c r="F6912" i="18"/>
  <c r="E6931" i="18"/>
  <c r="F6931" i="18" s="1"/>
  <c r="E6932" i="18"/>
  <c r="F6932" i="18" s="1"/>
  <c r="E6933" i="18"/>
  <c r="F6933" i="18" s="1"/>
  <c r="E6934" i="18"/>
  <c r="F6934" i="18" s="1"/>
  <c r="E6935" i="18"/>
  <c r="F6935" i="18" s="1"/>
  <c r="F7011" i="18"/>
  <c r="F7012" i="18"/>
  <c r="F7013" i="18"/>
  <c r="F7014" i="18"/>
  <c r="F7015" i="18"/>
  <c r="F7016" i="18"/>
  <c r="F7017" i="18"/>
  <c r="F7018" i="18"/>
  <c r="F7019" i="18"/>
  <c r="F7020" i="18"/>
  <c r="F7021" i="18"/>
  <c r="F7022" i="18"/>
  <c r="F6973" i="18"/>
  <c r="F6974" i="18"/>
  <c r="F6975" i="18"/>
  <c r="F6976" i="18"/>
  <c r="F6977" i="18"/>
  <c r="F6978" i="18"/>
  <c r="F6979" i="18"/>
  <c r="F6980" i="18"/>
  <c r="F6981" i="18"/>
  <c r="F6982" i="18"/>
  <c r="F6983" i="18"/>
  <c r="F6984" i="18"/>
  <c r="E7003" i="18"/>
  <c r="F7003" i="18" s="1"/>
  <c r="E7004" i="18"/>
  <c r="F7004" i="18" s="1"/>
  <c r="E7005" i="18"/>
  <c r="F7005" i="18" s="1"/>
  <c r="E7006" i="18"/>
  <c r="F7006" i="18" s="1"/>
  <c r="E7007" i="18"/>
  <c r="F7007" i="18" s="1"/>
  <c r="F7083" i="18"/>
  <c r="F7084" i="18"/>
  <c r="F7085" i="18"/>
  <c r="F7086" i="18"/>
  <c r="F7087" i="18"/>
  <c r="F7088" i="18"/>
  <c r="F7089" i="18"/>
  <c r="F7090" i="18"/>
  <c r="F7091" i="18"/>
  <c r="F7092" i="18"/>
  <c r="F7093" i="18"/>
  <c r="F7094" i="18"/>
  <c r="F7045" i="18"/>
  <c r="F7046" i="18"/>
  <c r="F7047" i="18"/>
  <c r="F7048" i="18"/>
  <c r="F7049" i="18"/>
  <c r="F7050" i="18"/>
  <c r="F7051" i="18"/>
  <c r="F7052" i="18"/>
  <c r="F7053" i="18"/>
  <c r="F7054" i="18"/>
  <c r="F7055" i="18"/>
  <c r="F7056" i="18"/>
  <c r="E7075" i="18"/>
  <c r="F7075" i="18" s="1"/>
  <c r="E7076" i="18"/>
  <c r="F7076" i="18" s="1"/>
  <c r="E7077" i="18"/>
  <c r="F7077" i="18" s="1"/>
  <c r="E7078" i="18"/>
  <c r="F7078" i="18" s="1"/>
  <c r="E7079" i="18"/>
  <c r="F7079" i="18" s="1"/>
  <c r="F7155" i="18"/>
  <c r="F7156" i="18"/>
  <c r="F7157" i="18"/>
  <c r="F7158" i="18"/>
  <c r="F7159" i="18"/>
  <c r="F7160" i="18"/>
  <c r="F7161" i="18"/>
  <c r="F7162" i="18"/>
  <c r="F7163" i="18"/>
  <c r="F7164" i="18"/>
  <c r="F7165" i="18"/>
  <c r="F7166" i="18"/>
  <c r="F7117" i="18"/>
  <c r="F7118" i="18"/>
  <c r="F7119" i="18"/>
  <c r="F7120" i="18"/>
  <c r="F7121" i="18"/>
  <c r="F7122" i="18"/>
  <c r="F7123" i="18"/>
  <c r="F7124" i="18"/>
  <c r="F7125" i="18"/>
  <c r="F7126" i="18"/>
  <c r="F7127" i="18"/>
  <c r="F7128" i="18"/>
  <c r="E7147" i="18"/>
  <c r="F7147" i="18" s="1"/>
  <c r="E7148" i="18"/>
  <c r="F7148" i="18" s="1"/>
  <c r="E7149" i="18"/>
  <c r="F7149" i="18" s="1"/>
  <c r="E7150" i="18"/>
  <c r="F7150" i="18" s="1"/>
  <c r="E7151" i="18"/>
  <c r="F7151" i="18" s="1"/>
  <c r="F7227" i="18"/>
  <c r="F7228" i="18"/>
  <c r="F7229" i="18"/>
  <c r="F7230" i="18"/>
  <c r="F7231" i="18"/>
  <c r="F7232" i="18"/>
  <c r="F7233" i="18"/>
  <c r="F7234" i="18"/>
  <c r="F7235" i="18"/>
  <c r="F7236" i="18"/>
  <c r="F7237" i="18"/>
  <c r="F7238" i="18"/>
  <c r="F7189" i="18"/>
  <c r="F7190" i="18"/>
  <c r="F7191" i="18"/>
  <c r="F7192" i="18"/>
  <c r="F7193" i="18"/>
  <c r="F7194" i="18"/>
  <c r="F7195" i="18"/>
  <c r="F7196" i="18"/>
  <c r="F7197" i="18"/>
  <c r="F7198" i="18"/>
  <c r="F7199" i="18"/>
  <c r="F7200" i="18"/>
  <c r="E7219" i="18"/>
  <c r="F7219" i="18" s="1"/>
  <c r="E7220" i="18"/>
  <c r="F7220" i="18" s="1"/>
  <c r="E7221" i="18"/>
  <c r="F7221" i="18" s="1"/>
  <c r="E7222" i="18"/>
  <c r="F7222" i="18" s="1"/>
  <c r="E7223" i="18"/>
  <c r="F7223" i="18" s="1"/>
  <c r="F7299" i="18"/>
  <c r="F7300" i="18"/>
  <c r="F7301" i="18"/>
  <c r="F7302" i="18"/>
  <c r="F7303" i="18"/>
  <c r="F7304" i="18"/>
  <c r="F7305" i="18"/>
  <c r="F7306" i="18"/>
  <c r="F7307" i="18"/>
  <c r="F7308" i="18"/>
  <c r="F7309" i="18"/>
  <c r="F7310" i="18"/>
  <c r="F7261" i="18"/>
  <c r="F7262" i="18"/>
  <c r="F7263" i="18"/>
  <c r="F7264" i="18"/>
  <c r="F7265" i="18"/>
  <c r="F7266" i="18"/>
  <c r="F7267" i="18"/>
  <c r="F7268" i="18"/>
  <c r="F7269" i="18"/>
  <c r="F7270" i="18"/>
  <c r="F7271" i="18"/>
  <c r="F7272" i="18"/>
  <c r="E7291" i="18"/>
  <c r="F7291" i="18" s="1"/>
  <c r="E7292" i="18"/>
  <c r="F7292" i="18" s="1"/>
  <c r="E7293" i="18"/>
  <c r="F7293" i="18" s="1"/>
  <c r="E7294" i="18"/>
  <c r="F7294" i="18" s="1"/>
  <c r="E7295" i="18"/>
  <c r="F7295" i="18" s="1"/>
  <c r="F7371" i="18"/>
  <c r="F7372" i="18"/>
  <c r="F7373" i="18"/>
  <c r="F7374" i="18"/>
  <c r="F7375" i="18"/>
  <c r="F7376" i="18"/>
  <c r="F7377" i="18"/>
  <c r="F7378" i="18"/>
  <c r="F7379" i="18"/>
  <c r="F7380" i="18"/>
  <c r="F7381" i="18"/>
  <c r="F7382" i="18"/>
  <c r="F7333" i="18"/>
  <c r="F7334" i="18"/>
  <c r="F7335" i="18"/>
  <c r="F7336" i="18"/>
  <c r="F7337" i="18"/>
  <c r="F7338" i="18"/>
  <c r="F7339" i="18"/>
  <c r="F7340" i="18"/>
  <c r="F7341" i="18"/>
  <c r="F7342" i="18"/>
  <c r="F7343" i="18"/>
  <c r="F7344" i="18"/>
  <c r="E7363" i="18"/>
  <c r="F7363" i="18" s="1"/>
  <c r="E7364" i="18"/>
  <c r="F7364" i="18" s="1"/>
  <c r="E7365" i="18"/>
  <c r="F7365" i="18" s="1"/>
  <c r="E7366" i="18"/>
  <c r="F7366" i="18" s="1"/>
  <c r="E7367" i="18"/>
  <c r="F7367" i="18" s="1"/>
  <c r="F7443" i="18"/>
  <c r="F7444" i="18"/>
  <c r="F7445" i="18"/>
  <c r="F7446" i="18"/>
  <c r="F7447" i="18"/>
  <c r="F7448" i="18"/>
  <c r="F7449" i="18"/>
  <c r="F7450" i="18"/>
  <c r="F7451" i="18"/>
  <c r="F7452" i="18"/>
  <c r="F7453" i="18"/>
  <c r="F7454" i="18"/>
  <c r="F7405" i="18"/>
  <c r="F7406" i="18"/>
  <c r="F7407" i="18"/>
  <c r="F7408" i="18"/>
  <c r="F7409" i="18"/>
  <c r="F7410" i="18"/>
  <c r="F7411" i="18"/>
  <c r="F7412" i="18"/>
  <c r="F7413" i="18"/>
  <c r="F7414" i="18"/>
  <c r="F7415" i="18"/>
  <c r="F7416" i="18"/>
  <c r="E7435" i="18"/>
  <c r="F7435" i="18" s="1"/>
  <c r="E7436" i="18"/>
  <c r="F7436" i="18" s="1"/>
  <c r="E7437" i="18"/>
  <c r="F7437" i="18" s="1"/>
  <c r="E7438" i="18"/>
  <c r="F7438" i="18" s="1"/>
  <c r="E7439" i="18"/>
  <c r="F7439" i="18" s="1"/>
  <c r="F7515" i="18"/>
  <c r="F7516" i="18"/>
  <c r="F7517" i="18"/>
  <c r="F7518" i="18"/>
  <c r="F7519" i="18"/>
  <c r="F7520" i="18"/>
  <c r="F7521" i="18"/>
  <c r="F7522" i="18"/>
  <c r="F7523" i="18"/>
  <c r="F7524" i="18"/>
  <c r="F7525" i="18"/>
  <c r="F7526" i="18"/>
  <c r="F7477" i="18"/>
  <c r="F7478" i="18"/>
  <c r="F7479" i="18"/>
  <c r="F7480" i="18"/>
  <c r="F7481" i="18"/>
  <c r="F7482" i="18"/>
  <c r="F7483" i="18"/>
  <c r="F7484" i="18"/>
  <c r="F7485" i="18"/>
  <c r="F7486" i="18"/>
  <c r="F7487" i="18"/>
  <c r="F7488" i="18"/>
  <c r="E7507" i="18"/>
  <c r="F7507" i="18" s="1"/>
  <c r="E7508" i="18"/>
  <c r="F7508" i="18" s="1"/>
  <c r="E7509" i="18"/>
  <c r="F7509" i="18" s="1"/>
  <c r="E7510" i="18"/>
  <c r="F7510" i="18" s="1"/>
  <c r="E7511" i="18"/>
  <c r="F7511" i="18" s="1"/>
  <c r="F7587" i="18"/>
  <c r="F7588" i="18"/>
  <c r="F7589" i="18"/>
  <c r="F7590" i="18"/>
  <c r="F7591" i="18"/>
  <c r="F7592" i="18"/>
  <c r="F7593" i="18"/>
  <c r="F7594" i="18"/>
  <c r="F7595" i="18"/>
  <c r="F7596" i="18"/>
  <c r="F7597" i="18"/>
  <c r="F7598" i="18"/>
  <c r="F7549" i="18"/>
  <c r="F7550" i="18"/>
  <c r="F7551" i="18"/>
  <c r="F7552" i="18"/>
  <c r="F7553" i="18"/>
  <c r="F7554" i="18"/>
  <c r="F7555" i="18"/>
  <c r="F7556" i="18"/>
  <c r="F7557" i="18"/>
  <c r="F7558" i="18"/>
  <c r="F7559" i="18"/>
  <c r="F7560" i="18"/>
  <c r="E7579" i="18"/>
  <c r="F7579" i="18" s="1"/>
  <c r="E7580" i="18"/>
  <c r="F7580" i="18" s="1"/>
  <c r="E7581" i="18"/>
  <c r="F7581" i="18" s="1"/>
  <c r="E7582" i="18"/>
  <c r="F7582" i="18" s="1"/>
  <c r="E7583" i="18"/>
  <c r="F7583" i="18" s="1"/>
  <c r="F7877" i="18"/>
  <c r="F7878" i="18"/>
  <c r="F7879" i="18"/>
  <c r="F7880" i="18"/>
  <c r="F7881" i="18"/>
  <c r="F7882" i="18"/>
  <c r="F7883" i="18"/>
  <c r="F7884" i="18"/>
  <c r="F7885" i="18"/>
  <c r="F7886" i="18"/>
  <c r="F7887" i="18"/>
  <c r="F7888" i="18"/>
  <c r="F7839" i="18"/>
  <c r="F7840" i="18"/>
  <c r="F7841" i="18"/>
  <c r="F7842" i="18"/>
  <c r="F7843" i="18"/>
  <c r="F7844" i="18"/>
  <c r="F7845" i="18"/>
  <c r="F7846" i="18"/>
  <c r="F7847" i="18"/>
  <c r="F7848" i="18"/>
  <c r="F7849" i="18"/>
  <c r="F7850" i="18"/>
  <c r="E7869" i="18"/>
  <c r="F7869" i="18" s="1"/>
  <c r="E7870" i="18"/>
  <c r="F7870" i="18" s="1"/>
  <c r="E7871" i="18"/>
  <c r="F7871" i="18" s="1"/>
  <c r="E7872" i="18"/>
  <c r="F7872" i="18" s="1"/>
  <c r="E7873" i="18"/>
  <c r="F7873" i="18" s="1"/>
  <c r="F7949" i="18"/>
  <c r="F7950" i="18"/>
  <c r="F7951" i="18"/>
  <c r="F7952" i="18"/>
  <c r="F7953" i="18"/>
  <c r="F7954" i="18"/>
  <c r="F7955" i="18"/>
  <c r="F7956" i="18"/>
  <c r="F7957" i="18"/>
  <c r="F7958" i="18"/>
  <c r="F7959" i="18"/>
  <c r="F7960" i="18"/>
  <c r="F7911" i="18"/>
  <c r="F7912" i="18"/>
  <c r="F7913" i="18"/>
  <c r="F7914" i="18"/>
  <c r="F7915" i="18"/>
  <c r="F7916" i="18"/>
  <c r="F7917" i="18"/>
  <c r="F7918" i="18"/>
  <c r="F7919" i="18"/>
  <c r="F7920" i="18"/>
  <c r="F7921" i="18"/>
  <c r="F7922" i="18"/>
  <c r="E7941" i="18"/>
  <c r="F7941" i="18" s="1"/>
  <c r="E7942" i="18"/>
  <c r="F7942" i="18" s="1"/>
  <c r="E7943" i="18"/>
  <c r="F7943" i="18" s="1"/>
  <c r="E7944" i="18"/>
  <c r="F7944" i="18" s="1"/>
  <c r="E7945" i="18"/>
  <c r="F7945" i="18" s="1"/>
  <c r="F8021" i="18"/>
  <c r="F8022" i="18"/>
  <c r="F8023" i="18"/>
  <c r="F8024" i="18"/>
  <c r="F8025" i="18"/>
  <c r="F8026" i="18"/>
  <c r="F8027" i="18"/>
  <c r="F8028" i="18"/>
  <c r="F8029" i="18"/>
  <c r="F8030" i="18"/>
  <c r="F8031" i="18"/>
  <c r="F8032" i="18"/>
  <c r="F7983" i="18"/>
  <c r="F7984" i="18"/>
  <c r="F7985" i="18"/>
  <c r="F7986" i="18"/>
  <c r="F7987" i="18"/>
  <c r="F7988" i="18"/>
  <c r="F7989" i="18"/>
  <c r="F7990" i="18"/>
  <c r="F7991" i="18"/>
  <c r="F7992" i="18"/>
  <c r="F7993" i="18"/>
  <c r="F7994" i="18"/>
  <c r="E8013" i="18"/>
  <c r="F8013" i="18" s="1"/>
  <c r="E8014" i="18"/>
  <c r="F8014" i="18" s="1"/>
  <c r="E8015" i="18"/>
  <c r="F8015" i="18" s="1"/>
  <c r="E8016" i="18"/>
  <c r="F8016" i="18" s="1"/>
  <c r="E8017" i="18"/>
  <c r="F8017" i="18" s="1"/>
  <c r="F8093" i="18"/>
  <c r="F8094" i="18"/>
  <c r="F8095" i="18"/>
  <c r="F8096" i="18"/>
  <c r="F8097" i="18"/>
  <c r="F8098" i="18"/>
  <c r="F8099" i="18"/>
  <c r="F8100" i="18"/>
  <c r="F8101" i="18"/>
  <c r="F8102" i="18"/>
  <c r="F8103" i="18"/>
  <c r="F8104" i="18"/>
  <c r="F8055" i="18"/>
  <c r="F8056" i="18"/>
  <c r="F8057" i="18"/>
  <c r="F8058" i="18"/>
  <c r="F8059" i="18"/>
  <c r="F8060" i="18"/>
  <c r="F8061" i="18"/>
  <c r="F8062" i="18"/>
  <c r="F8063" i="18"/>
  <c r="F8064" i="18"/>
  <c r="F8065" i="18"/>
  <c r="F8066" i="18"/>
  <c r="E8085" i="18"/>
  <c r="F8085" i="18" s="1"/>
  <c r="E8086" i="18"/>
  <c r="F8086" i="18" s="1"/>
  <c r="E8087" i="18"/>
  <c r="F8087" i="18" s="1"/>
  <c r="E8088" i="18"/>
  <c r="F8088" i="18" s="1"/>
  <c r="E8089" i="18"/>
  <c r="F8089" i="18" s="1"/>
  <c r="F8165" i="18"/>
  <c r="F8166" i="18"/>
  <c r="F8167" i="18"/>
  <c r="F8168" i="18"/>
  <c r="F8169" i="18"/>
  <c r="F8170" i="18"/>
  <c r="F8171" i="18"/>
  <c r="F8172" i="18"/>
  <c r="F8173" i="18"/>
  <c r="F8174" i="18"/>
  <c r="F8175" i="18"/>
  <c r="F8176" i="18"/>
  <c r="F8127" i="18"/>
  <c r="F8128" i="18"/>
  <c r="F8129" i="18"/>
  <c r="F8130" i="18"/>
  <c r="F8131" i="18"/>
  <c r="F8132" i="18"/>
  <c r="F8133" i="18"/>
  <c r="F8134" i="18"/>
  <c r="F8135" i="18"/>
  <c r="F8136" i="18"/>
  <c r="F8137" i="18"/>
  <c r="F8138" i="18"/>
  <c r="E8157" i="18"/>
  <c r="F8157" i="18" s="1"/>
  <c r="E8158" i="18"/>
  <c r="F8158" i="18" s="1"/>
  <c r="E8159" i="18"/>
  <c r="F8159" i="18" s="1"/>
  <c r="E8160" i="18"/>
  <c r="F8160" i="18" s="1"/>
  <c r="E8161" i="18"/>
  <c r="F8161" i="18" s="1"/>
  <c r="F8237" i="18"/>
  <c r="F8238" i="18"/>
  <c r="F8239" i="18"/>
  <c r="F8240" i="18"/>
  <c r="F8241" i="18"/>
  <c r="F8242" i="18"/>
  <c r="F8243" i="18"/>
  <c r="F8244" i="18"/>
  <c r="F8245" i="18"/>
  <c r="F8246" i="18"/>
  <c r="F8247" i="18"/>
  <c r="F8248" i="18"/>
  <c r="F8199" i="18"/>
  <c r="F8200" i="18"/>
  <c r="F8201" i="18"/>
  <c r="F8202" i="18"/>
  <c r="F8203" i="18"/>
  <c r="F8204" i="18"/>
  <c r="F8205" i="18"/>
  <c r="F8206" i="18"/>
  <c r="F8207" i="18"/>
  <c r="F8208" i="18"/>
  <c r="F8209" i="18"/>
  <c r="F8210" i="18"/>
  <c r="E8229" i="18"/>
  <c r="F8229" i="18" s="1"/>
  <c r="E8230" i="18"/>
  <c r="F8230" i="18" s="1"/>
  <c r="E8231" i="18"/>
  <c r="F8231" i="18" s="1"/>
  <c r="E8232" i="18"/>
  <c r="F8232" i="18" s="1"/>
  <c r="E8233" i="18"/>
  <c r="F8233" i="18" s="1"/>
  <c r="F8309" i="18"/>
  <c r="F8310" i="18"/>
  <c r="F8311" i="18"/>
  <c r="F8312" i="18"/>
  <c r="F8313" i="18"/>
  <c r="F8314" i="18"/>
  <c r="F8315" i="18"/>
  <c r="F8316" i="18"/>
  <c r="F8317" i="18"/>
  <c r="F8318" i="18"/>
  <c r="F8319" i="18"/>
  <c r="F8320" i="18"/>
  <c r="F8271" i="18"/>
  <c r="F8272" i="18"/>
  <c r="F8273" i="18"/>
  <c r="F8274" i="18"/>
  <c r="F8275" i="18"/>
  <c r="F8276" i="18"/>
  <c r="F8277" i="18"/>
  <c r="F8278" i="18"/>
  <c r="F8279" i="18"/>
  <c r="F8280" i="18"/>
  <c r="F8281" i="18"/>
  <c r="F8282" i="18"/>
  <c r="E8301" i="18"/>
  <c r="F8301" i="18" s="1"/>
  <c r="E8302" i="18"/>
  <c r="F8302" i="18" s="1"/>
  <c r="E8303" i="18"/>
  <c r="F8303" i="18" s="1"/>
  <c r="E8304" i="18"/>
  <c r="F8304" i="18" s="1"/>
  <c r="E8305" i="18"/>
  <c r="F8305" i="18" s="1"/>
  <c r="F8381" i="18"/>
  <c r="F8382" i="18"/>
  <c r="F8383" i="18"/>
  <c r="F8384" i="18"/>
  <c r="F8385" i="18"/>
  <c r="F8386" i="18"/>
  <c r="F8387" i="18"/>
  <c r="F8388" i="18"/>
  <c r="F8389" i="18"/>
  <c r="F8390" i="18"/>
  <c r="F8391" i="18"/>
  <c r="F8392" i="18"/>
  <c r="F8343" i="18"/>
  <c r="F8344" i="18"/>
  <c r="F8345" i="18"/>
  <c r="F8346" i="18"/>
  <c r="F8347" i="18"/>
  <c r="F8348" i="18"/>
  <c r="F8349" i="18"/>
  <c r="F8350" i="18"/>
  <c r="F8351" i="18"/>
  <c r="F8352" i="18"/>
  <c r="F8353" i="18"/>
  <c r="F8354" i="18"/>
  <c r="E8373" i="18"/>
  <c r="F8373" i="18" s="1"/>
  <c r="E8374" i="18"/>
  <c r="F8374" i="18" s="1"/>
  <c r="E8375" i="18"/>
  <c r="F8375" i="18" s="1"/>
  <c r="E8376" i="18"/>
  <c r="F8376" i="18" s="1"/>
  <c r="E8377" i="18"/>
  <c r="F8377" i="18" s="1"/>
  <c r="F8453" i="18"/>
  <c r="F8454" i="18"/>
  <c r="F8455" i="18"/>
  <c r="F8456" i="18"/>
  <c r="F8457" i="18"/>
  <c r="F8458" i="18"/>
  <c r="F8459" i="18"/>
  <c r="F8460" i="18"/>
  <c r="F8461" i="18"/>
  <c r="F8462" i="18"/>
  <c r="F8463" i="18"/>
  <c r="F8464" i="18"/>
  <c r="F8415" i="18"/>
  <c r="F8416" i="18"/>
  <c r="F8417" i="18"/>
  <c r="F8418" i="18"/>
  <c r="F8419" i="18"/>
  <c r="F8420" i="18"/>
  <c r="F8421" i="18"/>
  <c r="F8422" i="18"/>
  <c r="F8423" i="18"/>
  <c r="F8424" i="18"/>
  <c r="F8425" i="18"/>
  <c r="F8426" i="18"/>
  <c r="E8445" i="18"/>
  <c r="F8445" i="18" s="1"/>
  <c r="E8446" i="18"/>
  <c r="F8446" i="18" s="1"/>
  <c r="E8447" i="18"/>
  <c r="F8447" i="18" s="1"/>
  <c r="E8448" i="18"/>
  <c r="F8448" i="18" s="1"/>
  <c r="E8449" i="18"/>
  <c r="F8449" i="18" s="1"/>
  <c r="F8525" i="18"/>
  <c r="F8526" i="18"/>
  <c r="F8527" i="18"/>
  <c r="F8528" i="18"/>
  <c r="F8529" i="18"/>
  <c r="F8530" i="18"/>
  <c r="F8531" i="18"/>
  <c r="F8532" i="18"/>
  <c r="F8533" i="18"/>
  <c r="F8534" i="18"/>
  <c r="F8535" i="18"/>
  <c r="F8536" i="18"/>
  <c r="F8487" i="18"/>
  <c r="F8488" i="18"/>
  <c r="F8489" i="18"/>
  <c r="F8490" i="18"/>
  <c r="F8491" i="18"/>
  <c r="F8492" i="18"/>
  <c r="F8493" i="18"/>
  <c r="F8494" i="18"/>
  <c r="F8495" i="18"/>
  <c r="F8496" i="18"/>
  <c r="F8497" i="18"/>
  <c r="F8498" i="18"/>
  <c r="E8517" i="18"/>
  <c r="F8517" i="18" s="1"/>
  <c r="E8518" i="18"/>
  <c r="F8518" i="18" s="1"/>
  <c r="E8519" i="18"/>
  <c r="F8519" i="18" s="1"/>
  <c r="E8520" i="18"/>
  <c r="F8520" i="18" s="1"/>
  <c r="E8521" i="18"/>
  <c r="F8521" i="18" s="1"/>
  <c r="F8597" i="18"/>
  <c r="F8598" i="18"/>
  <c r="F8599" i="18"/>
  <c r="F8600" i="18"/>
  <c r="F8601" i="18"/>
  <c r="F8602" i="18"/>
  <c r="F8603" i="18"/>
  <c r="F8604" i="18"/>
  <c r="F8605" i="18"/>
  <c r="F8606" i="18"/>
  <c r="F8607" i="18"/>
  <c r="F8608" i="18"/>
  <c r="F8559" i="18"/>
  <c r="F8560" i="18"/>
  <c r="F8561" i="18"/>
  <c r="F8562" i="18"/>
  <c r="F8563" i="18"/>
  <c r="F8564" i="18"/>
  <c r="F8565" i="18"/>
  <c r="F8566" i="18"/>
  <c r="F8567" i="18"/>
  <c r="F8568" i="18"/>
  <c r="F8569" i="18"/>
  <c r="F8570" i="18"/>
  <c r="E8589" i="18"/>
  <c r="F8589" i="18" s="1"/>
  <c r="E8590" i="18"/>
  <c r="F8590" i="18" s="1"/>
  <c r="E8591" i="18"/>
  <c r="F8591" i="18" s="1"/>
  <c r="E8592" i="18"/>
  <c r="F8592" i="18" s="1"/>
  <c r="E8593" i="18"/>
  <c r="F8593" i="18" s="1"/>
  <c r="F8669" i="18"/>
  <c r="F8670" i="18"/>
  <c r="F8671" i="18"/>
  <c r="F8672" i="18"/>
  <c r="F8673" i="18"/>
  <c r="F8674" i="18"/>
  <c r="F8675" i="18"/>
  <c r="F8676" i="18"/>
  <c r="F8677" i="18"/>
  <c r="F8678" i="18"/>
  <c r="F8679" i="18"/>
  <c r="F8680" i="18"/>
  <c r="F8631" i="18"/>
  <c r="F8632" i="18"/>
  <c r="F8633" i="18"/>
  <c r="F8634" i="18"/>
  <c r="F8635" i="18"/>
  <c r="F8636" i="18"/>
  <c r="F8637" i="18"/>
  <c r="F8638" i="18"/>
  <c r="F8639" i="18"/>
  <c r="F8640" i="18"/>
  <c r="F8641" i="18"/>
  <c r="F8642" i="18"/>
  <c r="E8661" i="18"/>
  <c r="F8661" i="18" s="1"/>
  <c r="E8662" i="18"/>
  <c r="F8662" i="18" s="1"/>
  <c r="E8663" i="18"/>
  <c r="F8663" i="18" s="1"/>
  <c r="E8664" i="18"/>
  <c r="F8664" i="18" s="1"/>
  <c r="E8665" i="18"/>
  <c r="F8665" i="18" s="1"/>
  <c r="F8741" i="18"/>
  <c r="F8742" i="18"/>
  <c r="F8743" i="18"/>
  <c r="F8744" i="18"/>
  <c r="F8745" i="18"/>
  <c r="F8746" i="18"/>
  <c r="F8747" i="18"/>
  <c r="F8748" i="18"/>
  <c r="F8749" i="18"/>
  <c r="F8750" i="18"/>
  <c r="F8751" i="18"/>
  <c r="F8752" i="18"/>
  <c r="F8703" i="18"/>
  <c r="F8704" i="18"/>
  <c r="F8705" i="18"/>
  <c r="F8706" i="18"/>
  <c r="F8707" i="18"/>
  <c r="F8708" i="18"/>
  <c r="F8709" i="18"/>
  <c r="F8710" i="18"/>
  <c r="F8711" i="18"/>
  <c r="F8712" i="18"/>
  <c r="F8713" i="18"/>
  <c r="F8714" i="18"/>
  <c r="E8733" i="18"/>
  <c r="F8733" i="18" s="1"/>
  <c r="E8734" i="18"/>
  <c r="F8734" i="18" s="1"/>
  <c r="E8735" i="18"/>
  <c r="F8735" i="18" s="1"/>
  <c r="E8736" i="18"/>
  <c r="F8736" i="18" s="1"/>
  <c r="E8737" i="18"/>
  <c r="F8737" i="18" s="1"/>
  <c r="F8813" i="18"/>
  <c r="F8814" i="18"/>
  <c r="F8815" i="18"/>
  <c r="F8816" i="18"/>
  <c r="F8817" i="18"/>
  <c r="F8818" i="18"/>
  <c r="F8819" i="18"/>
  <c r="F8820" i="18"/>
  <c r="F8821" i="18"/>
  <c r="F8822" i="18"/>
  <c r="F8823" i="18"/>
  <c r="F8824" i="18"/>
  <c r="F8775" i="18"/>
  <c r="F8776" i="18"/>
  <c r="F8777" i="18"/>
  <c r="F8778" i="18"/>
  <c r="F8779" i="18"/>
  <c r="F8780" i="18"/>
  <c r="F8781" i="18"/>
  <c r="F8782" i="18"/>
  <c r="F8783" i="18"/>
  <c r="F8784" i="18"/>
  <c r="F8785" i="18"/>
  <c r="F8786" i="18"/>
  <c r="E8805" i="18"/>
  <c r="F8805" i="18" s="1"/>
  <c r="E8806" i="18"/>
  <c r="F8806" i="18" s="1"/>
  <c r="E8807" i="18"/>
  <c r="F8807" i="18" s="1"/>
  <c r="E8808" i="18"/>
  <c r="F8808" i="18" s="1"/>
  <c r="E8809" i="18"/>
  <c r="F8809" i="18" s="1"/>
  <c r="F9323" i="18"/>
  <c r="F9324" i="18"/>
  <c r="F9325" i="18"/>
  <c r="F9326" i="18"/>
  <c r="F9327" i="18"/>
  <c r="F9328" i="18"/>
  <c r="F9329" i="18"/>
  <c r="F9330" i="18"/>
  <c r="F9331" i="18"/>
  <c r="F9332" i="18"/>
  <c r="F9333" i="18"/>
  <c r="F9334" i="18"/>
  <c r="F9285" i="18"/>
  <c r="F9286" i="18"/>
  <c r="F9287" i="18"/>
  <c r="F9288" i="18"/>
  <c r="F9289" i="18"/>
  <c r="F9290" i="18"/>
  <c r="F9291" i="18"/>
  <c r="F9292" i="18"/>
  <c r="F9293" i="18"/>
  <c r="F9294" i="18"/>
  <c r="F9295" i="18"/>
  <c r="F9296" i="18"/>
  <c r="E9315" i="18"/>
  <c r="F9315" i="18" s="1"/>
  <c r="E9316" i="18"/>
  <c r="F9316" i="18" s="1"/>
  <c r="E9317" i="18"/>
  <c r="F9317" i="18" s="1"/>
  <c r="E9318" i="18"/>
  <c r="F9318" i="18" s="1"/>
  <c r="E9319" i="18"/>
  <c r="F9319" i="18" s="1"/>
  <c r="F9395" i="18"/>
  <c r="F9396" i="18"/>
  <c r="F9397" i="18"/>
  <c r="F9398" i="18"/>
  <c r="F9399" i="18"/>
  <c r="F9400" i="18"/>
  <c r="F9401" i="18"/>
  <c r="F9402" i="18"/>
  <c r="F9403" i="18"/>
  <c r="F9404" i="18"/>
  <c r="F9405" i="18"/>
  <c r="F9406" i="18"/>
  <c r="F9357" i="18"/>
  <c r="F9358" i="18"/>
  <c r="F9359" i="18"/>
  <c r="F9360" i="18"/>
  <c r="F9361" i="18"/>
  <c r="F9362" i="18"/>
  <c r="F9363" i="18"/>
  <c r="F9364" i="18"/>
  <c r="F9365" i="18"/>
  <c r="F9366" i="18"/>
  <c r="F9367" i="18"/>
  <c r="F9368" i="18"/>
  <c r="E9387" i="18"/>
  <c r="F9387" i="18" s="1"/>
  <c r="E9388" i="18"/>
  <c r="F9388" i="18" s="1"/>
  <c r="E9389" i="18"/>
  <c r="F9389" i="18" s="1"/>
  <c r="E9390" i="18"/>
  <c r="F9390" i="18" s="1"/>
  <c r="E9391" i="18"/>
  <c r="F9391" i="18" s="1"/>
  <c r="F9467" i="18"/>
  <c r="F9468" i="18"/>
  <c r="F9469" i="18"/>
  <c r="F9470" i="18"/>
  <c r="F9471" i="18"/>
  <c r="F9472" i="18"/>
  <c r="F9473" i="18"/>
  <c r="F9474" i="18"/>
  <c r="F9475" i="18"/>
  <c r="F9476" i="18"/>
  <c r="F9477" i="18"/>
  <c r="F9478" i="18"/>
  <c r="F9429" i="18"/>
  <c r="F9430" i="18"/>
  <c r="F9431" i="18"/>
  <c r="F9432" i="18"/>
  <c r="F9433" i="18"/>
  <c r="F9434" i="18"/>
  <c r="F9435" i="18"/>
  <c r="F9436" i="18"/>
  <c r="F9437" i="18"/>
  <c r="F9438" i="18"/>
  <c r="F9439" i="18"/>
  <c r="F9440" i="18"/>
  <c r="E9459" i="18"/>
  <c r="F9459" i="18" s="1"/>
  <c r="E9460" i="18"/>
  <c r="F9460" i="18" s="1"/>
  <c r="E9461" i="18"/>
  <c r="F9461" i="18" s="1"/>
  <c r="E9462" i="18"/>
  <c r="F9462" i="18" s="1"/>
  <c r="E9463" i="18"/>
  <c r="F9463" i="18" s="1"/>
  <c r="F9539" i="18"/>
  <c r="F9540" i="18"/>
  <c r="F9541" i="18"/>
  <c r="F9542" i="18"/>
  <c r="F9543" i="18"/>
  <c r="F9544" i="18"/>
  <c r="F9545" i="18"/>
  <c r="F9546" i="18"/>
  <c r="F9547" i="18"/>
  <c r="F9548" i="18"/>
  <c r="F9549" i="18"/>
  <c r="F9550" i="18"/>
  <c r="F9501" i="18"/>
  <c r="F9502" i="18"/>
  <c r="F9503" i="18"/>
  <c r="F9504" i="18"/>
  <c r="F9505" i="18"/>
  <c r="F9506" i="18"/>
  <c r="F9507" i="18"/>
  <c r="F9508" i="18"/>
  <c r="F9509" i="18"/>
  <c r="F9510" i="18"/>
  <c r="F9511" i="18"/>
  <c r="F9512" i="18"/>
  <c r="E9531" i="18"/>
  <c r="F9531" i="18" s="1"/>
  <c r="E9532" i="18"/>
  <c r="F9532" i="18" s="1"/>
  <c r="E9533" i="18"/>
  <c r="F9533" i="18" s="1"/>
  <c r="E9534" i="18"/>
  <c r="F9534" i="18" s="1"/>
  <c r="E9535" i="18"/>
  <c r="F9535" i="18" s="1"/>
  <c r="F9611" i="18"/>
  <c r="F9612" i="18"/>
  <c r="F9613" i="18"/>
  <c r="F9614" i="18"/>
  <c r="F9615" i="18"/>
  <c r="F9616" i="18"/>
  <c r="F9617" i="18"/>
  <c r="F9618" i="18"/>
  <c r="F9619" i="18"/>
  <c r="F9620" i="18"/>
  <c r="F9621" i="18"/>
  <c r="F9622" i="18"/>
  <c r="F9573" i="18"/>
  <c r="F9574" i="18"/>
  <c r="F9575" i="18"/>
  <c r="F9576" i="18"/>
  <c r="F9577" i="18"/>
  <c r="F9578" i="18"/>
  <c r="F9579" i="18"/>
  <c r="F9580" i="18"/>
  <c r="F9581" i="18"/>
  <c r="F9582" i="18"/>
  <c r="F9583" i="18"/>
  <c r="F9584" i="18"/>
  <c r="E9603" i="18"/>
  <c r="F9603" i="18" s="1"/>
  <c r="E9604" i="18"/>
  <c r="F9604" i="18" s="1"/>
  <c r="E9605" i="18"/>
  <c r="F9605" i="18" s="1"/>
  <c r="E9606" i="18"/>
  <c r="F9606" i="18" s="1"/>
  <c r="E9607" i="18"/>
  <c r="F9607" i="18" s="1"/>
  <c r="F9683" i="18"/>
  <c r="F9684" i="18"/>
  <c r="F9685" i="18"/>
  <c r="F9686" i="18"/>
  <c r="F9687" i="18"/>
  <c r="F9688" i="18"/>
  <c r="F9689" i="18"/>
  <c r="F9690" i="18"/>
  <c r="F9691" i="18"/>
  <c r="F9692" i="18"/>
  <c r="F9693" i="18"/>
  <c r="F9694" i="18"/>
  <c r="F9645" i="18"/>
  <c r="F9646" i="18"/>
  <c r="F9647" i="18"/>
  <c r="F9648" i="18"/>
  <c r="F9649" i="18"/>
  <c r="F9650" i="18"/>
  <c r="F9651" i="18"/>
  <c r="F9652" i="18"/>
  <c r="F9653" i="18"/>
  <c r="F9654" i="18"/>
  <c r="F9655" i="18"/>
  <c r="F9656" i="18"/>
  <c r="E9675" i="18"/>
  <c r="F9675" i="18" s="1"/>
  <c r="E9676" i="18"/>
  <c r="F9676" i="18" s="1"/>
  <c r="E9677" i="18"/>
  <c r="F9677" i="18" s="1"/>
  <c r="E9678" i="18"/>
  <c r="F9678" i="18" s="1"/>
  <c r="E9679" i="18"/>
  <c r="F9679" i="18" s="1"/>
  <c r="F9755" i="18"/>
  <c r="F9756" i="18"/>
  <c r="F9757" i="18"/>
  <c r="F9758" i="18"/>
  <c r="F9759" i="18"/>
  <c r="F9760" i="18"/>
  <c r="F9761" i="18"/>
  <c r="F9762" i="18"/>
  <c r="F9763" i="18"/>
  <c r="F9764" i="18"/>
  <c r="F9765" i="18"/>
  <c r="F9766" i="18"/>
  <c r="F9717" i="18"/>
  <c r="F9718" i="18"/>
  <c r="F9719" i="18"/>
  <c r="F9720" i="18"/>
  <c r="F9721" i="18"/>
  <c r="F9722" i="18"/>
  <c r="F9723" i="18"/>
  <c r="F9724" i="18"/>
  <c r="F9725" i="18"/>
  <c r="F9726" i="18"/>
  <c r="F9727" i="18"/>
  <c r="F9728" i="18"/>
  <c r="E9747" i="18"/>
  <c r="F9747" i="18" s="1"/>
  <c r="E9748" i="18"/>
  <c r="F9748" i="18" s="1"/>
  <c r="E9749" i="18"/>
  <c r="F9749" i="18" s="1"/>
  <c r="E9750" i="18"/>
  <c r="F9750" i="18" s="1"/>
  <c r="E9751" i="18"/>
  <c r="F9751" i="18" s="1"/>
  <c r="F9827" i="18"/>
  <c r="F9828" i="18"/>
  <c r="F9829" i="18"/>
  <c r="F9830" i="18"/>
  <c r="F9831" i="18"/>
  <c r="F9832" i="18"/>
  <c r="F9833" i="18"/>
  <c r="F9834" i="18"/>
  <c r="F9835" i="18"/>
  <c r="F9836" i="18"/>
  <c r="F9837" i="18"/>
  <c r="F9838" i="18"/>
  <c r="F9789" i="18"/>
  <c r="F9790" i="18"/>
  <c r="F9791" i="18"/>
  <c r="F9792" i="18"/>
  <c r="F9793" i="18"/>
  <c r="F9794" i="18"/>
  <c r="F9795" i="18"/>
  <c r="F9796" i="18"/>
  <c r="F9797" i="18"/>
  <c r="F9798" i="18"/>
  <c r="F9799" i="18"/>
  <c r="F9800" i="18"/>
  <c r="E9819" i="18"/>
  <c r="F9819" i="18" s="1"/>
  <c r="E9820" i="18"/>
  <c r="F9820" i="18" s="1"/>
  <c r="E9821" i="18"/>
  <c r="F9821" i="18" s="1"/>
  <c r="E9822" i="18"/>
  <c r="F9822" i="18" s="1"/>
  <c r="E9823" i="18"/>
  <c r="F9823" i="18" s="1"/>
  <c r="F9899" i="18"/>
  <c r="F9900" i="18"/>
  <c r="F9901" i="18"/>
  <c r="F9902" i="18"/>
  <c r="F9903" i="18"/>
  <c r="F9904" i="18"/>
  <c r="F9905" i="18"/>
  <c r="F9906" i="18"/>
  <c r="F9907" i="18"/>
  <c r="F9908" i="18"/>
  <c r="F9909" i="18"/>
  <c r="F9910" i="18"/>
  <c r="F9861" i="18"/>
  <c r="F9862" i="18"/>
  <c r="F9863" i="18"/>
  <c r="F9864" i="18"/>
  <c r="F9865" i="18"/>
  <c r="F9866" i="18"/>
  <c r="F9867" i="18"/>
  <c r="F9868" i="18"/>
  <c r="F9869" i="18"/>
  <c r="F9870" i="18"/>
  <c r="F9871" i="18"/>
  <c r="F9872" i="18"/>
  <c r="E9891" i="18"/>
  <c r="F9891" i="18" s="1"/>
  <c r="E9892" i="18"/>
  <c r="F9892" i="18" s="1"/>
  <c r="E9893" i="18"/>
  <c r="F9893" i="18" s="1"/>
  <c r="E9894" i="18"/>
  <c r="F9894" i="18" s="1"/>
  <c r="E9895" i="18"/>
  <c r="F9895" i="18" s="1"/>
  <c r="F9971" i="18"/>
  <c r="F9972" i="18"/>
  <c r="F9973" i="18"/>
  <c r="F9974" i="18"/>
  <c r="F9975" i="18"/>
  <c r="F9976" i="18"/>
  <c r="F9977" i="18"/>
  <c r="F9978" i="18"/>
  <c r="F9979" i="18"/>
  <c r="F9980" i="18"/>
  <c r="F9981" i="18"/>
  <c r="F9982" i="18"/>
  <c r="F9933" i="18"/>
  <c r="F9934" i="18"/>
  <c r="F9935" i="18"/>
  <c r="F9936" i="18"/>
  <c r="F9937" i="18"/>
  <c r="F9938" i="18"/>
  <c r="F9939" i="18"/>
  <c r="F9940" i="18"/>
  <c r="F9941" i="18"/>
  <c r="F9942" i="18"/>
  <c r="F9943" i="18"/>
  <c r="F9944" i="18"/>
  <c r="E9963" i="18"/>
  <c r="F9963" i="18" s="1"/>
  <c r="E9964" i="18"/>
  <c r="F9964" i="18" s="1"/>
  <c r="E9965" i="18"/>
  <c r="F9965" i="18" s="1"/>
  <c r="E9966" i="18"/>
  <c r="F9966" i="18" s="1"/>
  <c r="E9967" i="18"/>
  <c r="F9967" i="18" s="1"/>
  <c r="F10043" i="18"/>
  <c r="F10044" i="18"/>
  <c r="F10045" i="18"/>
  <c r="F10046" i="18"/>
  <c r="F10047" i="18"/>
  <c r="F10048" i="18"/>
  <c r="F10049" i="18"/>
  <c r="F10050" i="18"/>
  <c r="F10051" i="18"/>
  <c r="F10052" i="18"/>
  <c r="F10053" i="18"/>
  <c r="F10054" i="18"/>
  <c r="F10005" i="18"/>
  <c r="F10006" i="18"/>
  <c r="F10007" i="18"/>
  <c r="F10008" i="18"/>
  <c r="F10009" i="18"/>
  <c r="F10010" i="18"/>
  <c r="F10011" i="18"/>
  <c r="F10012" i="18"/>
  <c r="F10013" i="18"/>
  <c r="F10014" i="18"/>
  <c r="F10015" i="18"/>
  <c r="F10016" i="18"/>
  <c r="E10035" i="18"/>
  <c r="F10035" i="18" s="1"/>
  <c r="E10036" i="18"/>
  <c r="F10036" i="18" s="1"/>
  <c r="E10037" i="18"/>
  <c r="F10037" i="18" s="1"/>
  <c r="E10038" i="18"/>
  <c r="F10038" i="18" s="1"/>
  <c r="E10039" i="18"/>
  <c r="F10039" i="18" s="1"/>
  <c r="F10115" i="18"/>
  <c r="F10116" i="18"/>
  <c r="F10117" i="18"/>
  <c r="F10118" i="18"/>
  <c r="F10119" i="18"/>
  <c r="F10120" i="18"/>
  <c r="F10121" i="18"/>
  <c r="F10122" i="18"/>
  <c r="F10123" i="18"/>
  <c r="F10124" i="18"/>
  <c r="F10125" i="18"/>
  <c r="F10126" i="18"/>
  <c r="F10077" i="18"/>
  <c r="F10078" i="18"/>
  <c r="F10079" i="18"/>
  <c r="F10080" i="18"/>
  <c r="F10081" i="18"/>
  <c r="F10082" i="18"/>
  <c r="F10083" i="18"/>
  <c r="F10084" i="18"/>
  <c r="F10085" i="18"/>
  <c r="F10086" i="18"/>
  <c r="F10087" i="18"/>
  <c r="F10088" i="18"/>
  <c r="E10107" i="18"/>
  <c r="F10107" i="18" s="1"/>
  <c r="E10108" i="18"/>
  <c r="F10108" i="18" s="1"/>
  <c r="E10109" i="18"/>
  <c r="F10109" i="18" s="1"/>
  <c r="E10110" i="18"/>
  <c r="F10110" i="18" s="1"/>
  <c r="E10111" i="18"/>
  <c r="F10111" i="18" s="1"/>
  <c r="F10187" i="18"/>
  <c r="F10188" i="18"/>
  <c r="F10189" i="18"/>
  <c r="F10190" i="18"/>
  <c r="F10191" i="18"/>
  <c r="F10192" i="18"/>
  <c r="F10193" i="18"/>
  <c r="F10194" i="18"/>
  <c r="F10195" i="18"/>
  <c r="F10196" i="18"/>
  <c r="F10197" i="18"/>
  <c r="F10198" i="18"/>
  <c r="F10149" i="18"/>
  <c r="F10150" i="18"/>
  <c r="F10151" i="18"/>
  <c r="F10152" i="18"/>
  <c r="F10153" i="18"/>
  <c r="F10154" i="18"/>
  <c r="F10155" i="18"/>
  <c r="F10156" i="18"/>
  <c r="F10157" i="18"/>
  <c r="F10158" i="18"/>
  <c r="F10159" i="18"/>
  <c r="F10160" i="18"/>
  <c r="E10179" i="18"/>
  <c r="F10179" i="18" s="1"/>
  <c r="E10180" i="18"/>
  <c r="F10180" i="18" s="1"/>
  <c r="E10181" i="18"/>
  <c r="F10181" i="18" s="1"/>
  <c r="E10182" i="18"/>
  <c r="F10182" i="18" s="1"/>
  <c r="E10183" i="18"/>
  <c r="F10183" i="18" s="1"/>
  <c r="F10405" i="18"/>
  <c r="F10406" i="18"/>
  <c r="F10407" i="18"/>
  <c r="F10408" i="18"/>
  <c r="F10409" i="18"/>
  <c r="F10410" i="18"/>
  <c r="F10411" i="18"/>
  <c r="F10412" i="18"/>
  <c r="F10413" i="18"/>
  <c r="F10414" i="18"/>
  <c r="F10415" i="18"/>
  <c r="F10416" i="18"/>
  <c r="F10367" i="18"/>
  <c r="F10368" i="18"/>
  <c r="F10369" i="18"/>
  <c r="F10370" i="18"/>
  <c r="F10371" i="18"/>
  <c r="F10372" i="18"/>
  <c r="F10373" i="18"/>
  <c r="F10374" i="18"/>
  <c r="F10375" i="18"/>
  <c r="F10376" i="18"/>
  <c r="F10377" i="18"/>
  <c r="F10378" i="18"/>
  <c r="E10397" i="18"/>
  <c r="F10397" i="18" s="1"/>
  <c r="E10398" i="18"/>
  <c r="F10398" i="18" s="1"/>
  <c r="E10399" i="18"/>
  <c r="F10399" i="18" s="1"/>
  <c r="E10400" i="18"/>
  <c r="F10400" i="18" s="1"/>
  <c r="E10401" i="18"/>
  <c r="F10401" i="18" s="1"/>
  <c r="F10477" i="18"/>
  <c r="F10478" i="18"/>
  <c r="F10479" i="18"/>
  <c r="F10480" i="18"/>
  <c r="F10481" i="18"/>
  <c r="F10482" i="18"/>
  <c r="F10483" i="18"/>
  <c r="F10484" i="18"/>
  <c r="F10485" i="18"/>
  <c r="F10486" i="18"/>
  <c r="F10487" i="18"/>
  <c r="F10488" i="18"/>
  <c r="F10439" i="18"/>
  <c r="F10440" i="18"/>
  <c r="F10441" i="18"/>
  <c r="F10442" i="18"/>
  <c r="F10443" i="18"/>
  <c r="F10444" i="18"/>
  <c r="F10445" i="18"/>
  <c r="F10446" i="18"/>
  <c r="F10447" i="18"/>
  <c r="F10448" i="18"/>
  <c r="F10449" i="18"/>
  <c r="F10450" i="18"/>
  <c r="E10469" i="18"/>
  <c r="F10469" i="18" s="1"/>
  <c r="E10470" i="18"/>
  <c r="F10470" i="18" s="1"/>
  <c r="E10471" i="18"/>
  <c r="F10471" i="18" s="1"/>
  <c r="E10472" i="18"/>
  <c r="F10472" i="18" s="1"/>
  <c r="E10473" i="18"/>
  <c r="F10473" i="18" s="1"/>
  <c r="F10549" i="18"/>
  <c r="F10550" i="18"/>
  <c r="F10551" i="18"/>
  <c r="F10552" i="18"/>
  <c r="F10553" i="18"/>
  <c r="F10554" i="18"/>
  <c r="F10555" i="18"/>
  <c r="F10556" i="18"/>
  <c r="F10557" i="18"/>
  <c r="F10558" i="18"/>
  <c r="F10559" i="18"/>
  <c r="F10560" i="18"/>
  <c r="F10511" i="18"/>
  <c r="F10512" i="18"/>
  <c r="F10513" i="18"/>
  <c r="F10514" i="18"/>
  <c r="F10515" i="18"/>
  <c r="F10516" i="18"/>
  <c r="F10517" i="18"/>
  <c r="F10518" i="18"/>
  <c r="F10519" i="18"/>
  <c r="F10520" i="18"/>
  <c r="F10521" i="18"/>
  <c r="F10522" i="18"/>
  <c r="E10541" i="18"/>
  <c r="F10541" i="18" s="1"/>
  <c r="E10542" i="18"/>
  <c r="F10542" i="18" s="1"/>
  <c r="E10543" i="18"/>
  <c r="F10543" i="18" s="1"/>
  <c r="E10544" i="18"/>
  <c r="F10544" i="18" s="1"/>
  <c r="E10545" i="18"/>
  <c r="F10545" i="18" s="1"/>
  <c r="F10621" i="18"/>
  <c r="F10622" i="18"/>
  <c r="F10623" i="18"/>
  <c r="F10624" i="18"/>
  <c r="F10625" i="18"/>
  <c r="F10626" i="18"/>
  <c r="F10627" i="18"/>
  <c r="F10628" i="18"/>
  <c r="F10629" i="18"/>
  <c r="F10630" i="18"/>
  <c r="F10631" i="18"/>
  <c r="F10632" i="18"/>
  <c r="F10583" i="18"/>
  <c r="F10584" i="18"/>
  <c r="F10585" i="18"/>
  <c r="F10586" i="18"/>
  <c r="F10587" i="18"/>
  <c r="F10588" i="18"/>
  <c r="F10589" i="18"/>
  <c r="F10590" i="18"/>
  <c r="F10591" i="18"/>
  <c r="F10592" i="18"/>
  <c r="F10593" i="18"/>
  <c r="F10594" i="18"/>
  <c r="E10613" i="18"/>
  <c r="F10613" i="18" s="1"/>
  <c r="E10614" i="18"/>
  <c r="F10614" i="18" s="1"/>
  <c r="E10615" i="18"/>
  <c r="F10615" i="18" s="1"/>
  <c r="E10616" i="18"/>
  <c r="F10616" i="18" s="1"/>
  <c r="E10617" i="18"/>
  <c r="F10617" i="18" s="1"/>
  <c r="F10693" i="18"/>
  <c r="F10694" i="18"/>
  <c r="F10695" i="18"/>
  <c r="F10696" i="18"/>
  <c r="F10697" i="18"/>
  <c r="F10698" i="18"/>
  <c r="F10699" i="18"/>
  <c r="F10700" i="18"/>
  <c r="F10701" i="18"/>
  <c r="F10702" i="18"/>
  <c r="F10703" i="18"/>
  <c r="F10704" i="18"/>
  <c r="F10655" i="18"/>
  <c r="F10656" i="18"/>
  <c r="F10657" i="18"/>
  <c r="F10658" i="18"/>
  <c r="F10659" i="18"/>
  <c r="F10660" i="18"/>
  <c r="F10661" i="18"/>
  <c r="F10662" i="18"/>
  <c r="F10663" i="18"/>
  <c r="F10664" i="18"/>
  <c r="F10665" i="18"/>
  <c r="F10666" i="18"/>
  <c r="E10685" i="18"/>
  <c r="F10685" i="18" s="1"/>
  <c r="E10686" i="18"/>
  <c r="F10686" i="18" s="1"/>
  <c r="E10687" i="18"/>
  <c r="F10687" i="18" s="1"/>
  <c r="E10688" i="18"/>
  <c r="F10688" i="18" s="1"/>
  <c r="E10689" i="18"/>
  <c r="F10689" i="18" s="1"/>
  <c r="F10765" i="18"/>
  <c r="F10766" i="18"/>
  <c r="F10767" i="18"/>
  <c r="F10768" i="18"/>
  <c r="F10769" i="18"/>
  <c r="F10770" i="18"/>
  <c r="F10771" i="18"/>
  <c r="F10772" i="18"/>
  <c r="F10773" i="18"/>
  <c r="F10774" i="18"/>
  <c r="F10775" i="18"/>
  <c r="F10776" i="18"/>
  <c r="F10727" i="18"/>
  <c r="F10728" i="18"/>
  <c r="F10729" i="18"/>
  <c r="F10730" i="18"/>
  <c r="F10731" i="18"/>
  <c r="F10732" i="18"/>
  <c r="F10733" i="18"/>
  <c r="F10734" i="18"/>
  <c r="F10735" i="18"/>
  <c r="F10736" i="18"/>
  <c r="F10737" i="18"/>
  <c r="F10738" i="18"/>
  <c r="E10757" i="18"/>
  <c r="F10757" i="18" s="1"/>
  <c r="E10758" i="18"/>
  <c r="F10758" i="18" s="1"/>
  <c r="E10759" i="18"/>
  <c r="F10759" i="18" s="1"/>
  <c r="E10760" i="18"/>
  <c r="F10760" i="18" s="1"/>
  <c r="E10761" i="18"/>
  <c r="F10761" i="18" s="1"/>
  <c r="F10837" i="18"/>
  <c r="F10838" i="18"/>
  <c r="F10839" i="18"/>
  <c r="F10840" i="18"/>
  <c r="F10841" i="18"/>
  <c r="F10842" i="18"/>
  <c r="F10843" i="18"/>
  <c r="F10844" i="18"/>
  <c r="F10845" i="18"/>
  <c r="F10846" i="18"/>
  <c r="F10847" i="18"/>
  <c r="F10848" i="18"/>
  <c r="F10799" i="18"/>
  <c r="F10800" i="18"/>
  <c r="F10801" i="18"/>
  <c r="F10802" i="18"/>
  <c r="F10803" i="18"/>
  <c r="F10804" i="18"/>
  <c r="F10805" i="18"/>
  <c r="F10806" i="18"/>
  <c r="F10807" i="18"/>
  <c r="F10808" i="18"/>
  <c r="F10809" i="18"/>
  <c r="F10810" i="18"/>
  <c r="E10829" i="18"/>
  <c r="F10829" i="18" s="1"/>
  <c r="E10830" i="18"/>
  <c r="F10830" i="18" s="1"/>
  <c r="E10831" i="18"/>
  <c r="F10831" i="18" s="1"/>
  <c r="E10832" i="18"/>
  <c r="F10832" i="18" s="1"/>
  <c r="E10833" i="18"/>
  <c r="F10833" i="18" s="1"/>
  <c r="F10909" i="18"/>
  <c r="F10910" i="18"/>
  <c r="F10911" i="18"/>
  <c r="F10912" i="18"/>
  <c r="F10913" i="18"/>
  <c r="F10914" i="18"/>
  <c r="F10915" i="18"/>
  <c r="F10916" i="18"/>
  <c r="F10917" i="18"/>
  <c r="F10918" i="18"/>
  <c r="F10919" i="18"/>
  <c r="F10920" i="18"/>
  <c r="F10871" i="18"/>
  <c r="F10872" i="18"/>
  <c r="F10873" i="18"/>
  <c r="F10874" i="18"/>
  <c r="F10875" i="18"/>
  <c r="F10876" i="18"/>
  <c r="F10877" i="18"/>
  <c r="F10878" i="18"/>
  <c r="F10879" i="18"/>
  <c r="F10880" i="18"/>
  <c r="F10881" i="18"/>
  <c r="F10882" i="18"/>
  <c r="E10901" i="18"/>
  <c r="F10901" i="18" s="1"/>
  <c r="E10902" i="18"/>
  <c r="F10902" i="18" s="1"/>
  <c r="E10903" i="18"/>
  <c r="F10903" i="18" s="1"/>
  <c r="E10904" i="18"/>
  <c r="F10904" i="18" s="1"/>
  <c r="E10905" i="18"/>
  <c r="F10905" i="18" s="1"/>
  <c r="F10981" i="18"/>
  <c r="F10982" i="18"/>
  <c r="F10983" i="18"/>
  <c r="F10984" i="18"/>
  <c r="F10985" i="18"/>
  <c r="F10986" i="18"/>
  <c r="F10987" i="18"/>
  <c r="F10988" i="18"/>
  <c r="F10989" i="18"/>
  <c r="F10990" i="18"/>
  <c r="F10991" i="18"/>
  <c r="F10992" i="18"/>
  <c r="F10943" i="18"/>
  <c r="F10944" i="18"/>
  <c r="F10945" i="18"/>
  <c r="F10946" i="18"/>
  <c r="F10947" i="18"/>
  <c r="F10948" i="18"/>
  <c r="F10949" i="18"/>
  <c r="F10950" i="18"/>
  <c r="F10951" i="18"/>
  <c r="F10952" i="18"/>
  <c r="F10953" i="18"/>
  <c r="F10954" i="18"/>
  <c r="E10973" i="18"/>
  <c r="F10973" i="18" s="1"/>
  <c r="E10974" i="18"/>
  <c r="F10974" i="18" s="1"/>
  <c r="E10975" i="18"/>
  <c r="F10975" i="18" s="1"/>
  <c r="E10976" i="18"/>
  <c r="F10976" i="18" s="1"/>
  <c r="E10977" i="18"/>
  <c r="F10977" i="18" s="1"/>
  <c r="F11053" i="18"/>
  <c r="F11054" i="18"/>
  <c r="F11055" i="18"/>
  <c r="F11056" i="18"/>
  <c r="F11057" i="18"/>
  <c r="F11058" i="18"/>
  <c r="F11059" i="18"/>
  <c r="F11060" i="18"/>
  <c r="F11061" i="18"/>
  <c r="F11062" i="18"/>
  <c r="F11063" i="18"/>
  <c r="F11064" i="18"/>
  <c r="F11015" i="18"/>
  <c r="F11016" i="18"/>
  <c r="F11017" i="18"/>
  <c r="F11018" i="18"/>
  <c r="F11019" i="18"/>
  <c r="F11020" i="18"/>
  <c r="F11021" i="18"/>
  <c r="F11022" i="18"/>
  <c r="F11023" i="18"/>
  <c r="F11024" i="18"/>
  <c r="F11025" i="18"/>
  <c r="F11026" i="18"/>
  <c r="E11045" i="18"/>
  <c r="F11045" i="18" s="1"/>
  <c r="E11046" i="18"/>
  <c r="F11046" i="18" s="1"/>
  <c r="E11047" i="18"/>
  <c r="F11047" i="18" s="1"/>
  <c r="E11048" i="18"/>
  <c r="F11048" i="18" s="1"/>
  <c r="E11049" i="18"/>
  <c r="F11049" i="18" s="1"/>
  <c r="F11125" i="18"/>
  <c r="F11126" i="18"/>
  <c r="F11127" i="18"/>
  <c r="F11128" i="18"/>
  <c r="F11129" i="18"/>
  <c r="F11130" i="18"/>
  <c r="F11131" i="18"/>
  <c r="F11132" i="18"/>
  <c r="F11133" i="18"/>
  <c r="F11134" i="18"/>
  <c r="F11135" i="18"/>
  <c r="F11136" i="18"/>
  <c r="F11087" i="18"/>
  <c r="F11088" i="18"/>
  <c r="F11089" i="18"/>
  <c r="F11090" i="18"/>
  <c r="F11091" i="18"/>
  <c r="F11092" i="18"/>
  <c r="F11093" i="18"/>
  <c r="F11094" i="18"/>
  <c r="F11095" i="18"/>
  <c r="F11096" i="18"/>
  <c r="F11097" i="18"/>
  <c r="F11098" i="18"/>
  <c r="E11117" i="18"/>
  <c r="F11117" i="18" s="1"/>
  <c r="E11118" i="18"/>
  <c r="F11118" i="18" s="1"/>
  <c r="E11119" i="18"/>
  <c r="F11119" i="18" s="1"/>
  <c r="E11120" i="18"/>
  <c r="F11120" i="18" s="1"/>
  <c r="E11121" i="18"/>
  <c r="F11121" i="18" s="1"/>
  <c r="F11197" i="18"/>
  <c r="F11198" i="18"/>
  <c r="F11199" i="18"/>
  <c r="F11200" i="18"/>
  <c r="F11201" i="18"/>
  <c r="F11202" i="18"/>
  <c r="F11203" i="18"/>
  <c r="F11204" i="18"/>
  <c r="F11205" i="18"/>
  <c r="F11206" i="18"/>
  <c r="F11207" i="18"/>
  <c r="F11208" i="18"/>
  <c r="F11159" i="18"/>
  <c r="F11160" i="18"/>
  <c r="F11161" i="18"/>
  <c r="F11162" i="18"/>
  <c r="F11163" i="18"/>
  <c r="F11164" i="18"/>
  <c r="F11165" i="18"/>
  <c r="F11166" i="18"/>
  <c r="F11167" i="18"/>
  <c r="F11168" i="18"/>
  <c r="F11169" i="18"/>
  <c r="F11170" i="18"/>
  <c r="E11189" i="18"/>
  <c r="F11189" i="18" s="1"/>
  <c r="E11190" i="18"/>
  <c r="F11190" i="18" s="1"/>
  <c r="E11191" i="18"/>
  <c r="F11191" i="18" s="1"/>
  <c r="E11192" i="18"/>
  <c r="F11192" i="18" s="1"/>
  <c r="E11193" i="18"/>
  <c r="F11193" i="18" s="1"/>
  <c r="F11269" i="18"/>
  <c r="F11270" i="18"/>
  <c r="F11271" i="18"/>
  <c r="F11272" i="18"/>
  <c r="F11273" i="18"/>
  <c r="F11274" i="18"/>
  <c r="F11275" i="18"/>
  <c r="F11276" i="18"/>
  <c r="F11277" i="18"/>
  <c r="F11278" i="18"/>
  <c r="F11279" i="18"/>
  <c r="F11280" i="18"/>
  <c r="F11231" i="18"/>
  <c r="F11232" i="18"/>
  <c r="F11233" i="18"/>
  <c r="F11234" i="18"/>
  <c r="F11235" i="18"/>
  <c r="F11236" i="18"/>
  <c r="F11237" i="18"/>
  <c r="F11238" i="18"/>
  <c r="F11239" i="18"/>
  <c r="F11240" i="18"/>
  <c r="F11241" i="18"/>
  <c r="F11242" i="18"/>
  <c r="E11261" i="18"/>
  <c r="F11261" i="18" s="1"/>
  <c r="E11262" i="18"/>
  <c r="F11262" i="18" s="1"/>
  <c r="E11263" i="18"/>
  <c r="F11263" i="18" s="1"/>
  <c r="E11264" i="18"/>
  <c r="F11264" i="18" s="1"/>
  <c r="E11265" i="18"/>
  <c r="F11265" i="18" s="1"/>
  <c r="F11341" i="18"/>
  <c r="F11342" i="18"/>
  <c r="F11343" i="18"/>
  <c r="F11344" i="18"/>
  <c r="F11345" i="18"/>
  <c r="F11346" i="18"/>
  <c r="F11347" i="18"/>
  <c r="F11348" i="18"/>
  <c r="F11349" i="18"/>
  <c r="F11350" i="18"/>
  <c r="F11351" i="18"/>
  <c r="F11352" i="18"/>
  <c r="F11303" i="18"/>
  <c r="F11304" i="18"/>
  <c r="F11305" i="18"/>
  <c r="F11306" i="18"/>
  <c r="F11307" i="18"/>
  <c r="F11308" i="18"/>
  <c r="F11309" i="18"/>
  <c r="F11310" i="18"/>
  <c r="F11311" i="18"/>
  <c r="F11312" i="18"/>
  <c r="F11313" i="18"/>
  <c r="F11314" i="18"/>
  <c r="E11333" i="18"/>
  <c r="F11333" i="18" s="1"/>
  <c r="E11334" i="18"/>
  <c r="F11334" i="18" s="1"/>
  <c r="E11335" i="18"/>
  <c r="F11335" i="18" s="1"/>
  <c r="E11336" i="18"/>
  <c r="F11336" i="18" s="1"/>
  <c r="E11337" i="18"/>
  <c r="F11337" i="18" s="1"/>
  <c r="F11413" i="18"/>
  <c r="F11414" i="18"/>
  <c r="F11415" i="18"/>
  <c r="F11416" i="18"/>
  <c r="F11417" i="18"/>
  <c r="F11418" i="18"/>
  <c r="F11419" i="18"/>
  <c r="F11420" i="18"/>
  <c r="F11421" i="18"/>
  <c r="F11422" i="18"/>
  <c r="F11423" i="18"/>
  <c r="F11424" i="18"/>
  <c r="F11375" i="18"/>
  <c r="F11376" i="18"/>
  <c r="F11377" i="18"/>
  <c r="F11378" i="18"/>
  <c r="F11379" i="18"/>
  <c r="F11380" i="18"/>
  <c r="F11381" i="18"/>
  <c r="F11382" i="18"/>
  <c r="F11383" i="18"/>
  <c r="F11384" i="18"/>
  <c r="F11385" i="18"/>
  <c r="F11386" i="18"/>
  <c r="E11405" i="18"/>
  <c r="F11405" i="18" s="1"/>
  <c r="E11406" i="18"/>
  <c r="F11406" i="18" s="1"/>
  <c r="E11407" i="18"/>
  <c r="F11407" i="18" s="1"/>
  <c r="E11408" i="18"/>
  <c r="F11408" i="18" s="1"/>
  <c r="E11409" i="18"/>
  <c r="F11409" i="18" s="1"/>
  <c r="F11485" i="18"/>
  <c r="F11486" i="18"/>
  <c r="F11487" i="18"/>
  <c r="F11488" i="18"/>
  <c r="F11489" i="18"/>
  <c r="F11490" i="18"/>
  <c r="F11491" i="18"/>
  <c r="F11492" i="18"/>
  <c r="F11493" i="18"/>
  <c r="F11494" i="18"/>
  <c r="F11495" i="18"/>
  <c r="F11496" i="18"/>
  <c r="F11447" i="18"/>
  <c r="F11448" i="18"/>
  <c r="F11449" i="18"/>
  <c r="F11450" i="18"/>
  <c r="F11451" i="18"/>
  <c r="F11452" i="18"/>
  <c r="F11453" i="18"/>
  <c r="F11454" i="18"/>
  <c r="F11455" i="18"/>
  <c r="F11456" i="18"/>
  <c r="F11457" i="18"/>
  <c r="F11458" i="18"/>
  <c r="E11477" i="18"/>
  <c r="F11477" i="18" s="1"/>
  <c r="E11478" i="18"/>
  <c r="F11478" i="18" s="1"/>
  <c r="E11479" i="18"/>
  <c r="F11479" i="18" s="1"/>
  <c r="E11480" i="18"/>
  <c r="F11480" i="18" s="1"/>
  <c r="E11481" i="18"/>
  <c r="F11481" i="18" s="1"/>
  <c r="F11557" i="18"/>
  <c r="F11558" i="18"/>
  <c r="F11559" i="18"/>
  <c r="F11560" i="18"/>
  <c r="F11561" i="18"/>
  <c r="F11562" i="18"/>
  <c r="F11563" i="18"/>
  <c r="F11564" i="18"/>
  <c r="F11565" i="18"/>
  <c r="F11566" i="18"/>
  <c r="F11567" i="18"/>
  <c r="F11568" i="18"/>
  <c r="F11519" i="18"/>
  <c r="F11520" i="18"/>
  <c r="F11521" i="18"/>
  <c r="F11522" i="18"/>
  <c r="F11523" i="18"/>
  <c r="F11524" i="18"/>
  <c r="F11525" i="18"/>
  <c r="F11526" i="18"/>
  <c r="F11527" i="18"/>
  <c r="F11528" i="18"/>
  <c r="F11529" i="18"/>
  <c r="F11530" i="18"/>
  <c r="E11549" i="18"/>
  <c r="F11549" i="18" s="1"/>
  <c r="E11550" i="18"/>
  <c r="F11550" i="18" s="1"/>
  <c r="E11551" i="18"/>
  <c r="F11551" i="18" s="1"/>
  <c r="E11552" i="18"/>
  <c r="F11552" i="18" s="1"/>
  <c r="E11553" i="18"/>
  <c r="F11553" i="18" s="1"/>
  <c r="F11629" i="18"/>
  <c r="F11630" i="18"/>
  <c r="F11631" i="18"/>
  <c r="F11632" i="18"/>
  <c r="F11633" i="18"/>
  <c r="F11634" i="18"/>
  <c r="F11635" i="18"/>
  <c r="F11636" i="18"/>
  <c r="F11637" i="18"/>
  <c r="F11638" i="18"/>
  <c r="F11639" i="18"/>
  <c r="F11640" i="18"/>
  <c r="F11591" i="18"/>
  <c r="F11592" i="18"/>
  <c r="F11593" i="18"/>
  <c r="F11594" i="18"/>
  <c r="F11595" i="18"/>
  <c r="F11596" i="18"/>
  <c r="F11597" i="18"/>
  <c r="F11598" i="18"/>
  <c r="F11599" i="18"/>
  <c r="F11600" i="18"/>
  <c r="F11601" i="18"/>
  <c r="F11602" i="18"/>
  <c r="E11621" i="18"/>
  <c r="F11621" i="18" s="1"/>
  <c r="E11622" i="18"/>
  <c r="F11622" i="18" s="1"/>
  <c r="E11623" i="18"/>
  <c r="F11623" i="18" s="1"/>
  <c r="E11624" i="18"/>
  <c r="F11624" i="18" s="1"/>
  <c r="E11625" i="18"/>
  <c r="F11625" i="18" s="1"/>
  <c r="F11701" i="18"/>
  <c r="F11702" i="18"/>
  <c r="F11703" i="18"/>
  <c r="F11704" i="18"/>
  <c r="F11705" i="18"/>
  <c r="F11706" i="18"/>
  <c r="F11707" i="18"/>
  <c r="F11708" i="18"/>
  <c r="F11709" i="18"/>
  <c r="F11710" i="18"/>
  <c r="F11711" i="18"/>
  <c r="F11712" i="18"/>
  <c r="F11663" i="18"/>
  <c r="F11664" i="18"/>
  <c r="F11665" i="18"/>
  <c r="F11666" i="18"/>
  <c r="F11667" i="18"/>
  <c r="F11668" i="18"/>
  <c r="F11669" i="18"/>
  <c r="F11670" i="18"/>
  <c r="F11671" i="18"/>
  <c r="F11672" i="18"/>
  <c r="F11673" i="18"/>
  <c r="F11674" i="18"/>
  <c r="E11693" i="18"/>
  <c r="F11693" i="18" s="1"/>
  <c r="E11694" i="18"/>
  <c r="F11694" i="18" s="1"/>
  <c r="E11695" i="18"/>
  <c r="F11695" i="18" s="1"/>
  <c r="E11696" i="18"/>
  <c r="F11696" i="18" s="1"/>
  <c r="E11697" i="18"/>
  <c r="F11697" i="18" s="1"/>
  <c r="F11773" i="18"/>
  <c r="F11774" i="18"/>
  <c r="F11775" i="18"/>
  <c r="F11776" i="18"/>
  <c r="F11777" i="18"/>
  <c r="F11778" i="18"/>
  <c r="F11779" i="18"/>
  <c r="F11780" i="18"/>
  <c r="F11781" i="18"/>
  <c r="F11782" i="18"/>
  <c r="F11783" i="18"/>
  <c r="F11784" i="18"/>
  <c r="F11735" i="18"/>
  <c r="F11736" i="18"/>
  <c r="F11737" i="18"/>
  <c r="F11738" i="18"/>
  <c r="F11739" i="18"/>
  <c r="F11740" i="18"/>
  <c r="F11741" i="18"/>
  <c r="F11742" i="18"/>
  <c r="F11743" i="18"/>
  <c r="F11744" i="18"/>
  <c r="F11745" i="18"/>
  <c r="F11746" i="18"/>
  <c r="E11765" i="18"/>
  <c r="F11765" i="18" s="1"/>
  <c r="E11766" i="18"/>
  <c r="F11766" i="18" s="1"/>
  <c r="E11767" i="18"/>
  <c r="F11767" i="18" s="1"/>
  <c r="E11768" i="18"/>
  <c r="F11768" i="18" s="1"/>
  <c r="E11769" i="18"/>
  <c r="F11769" i="18" s="1"/>
  <c r="F11845" i="18"/>
  <c r="F11846" i="18"/>
  <c r="F11847" i="18"/>
  <c r="F11848" i="18"/>
  <c r="F11849" i="18"/>
  <c r="F11850" i="18"/>
  <c r="F11851" i="18"/>
  <c r="F11852" i="18"/>
  <c r="F11853" i="18"/>
  <c r="F11854" i="18"/>
  <c r="F11855" i="18"/>
  <c r="F11856" i="18"/>
  <c r="F11807" i="18"/>
  <c r="F11808" i="18"/>
  <c r="F11809" i="18"/>
  <c r="F11810" i="18"/>
  <c r="F11811" i="18"/>
  <c r="F11812" i="18"/>
  <c r="F11813" i="18"/>
  <c r="F11814" i="18"/>
  <c r="F11815" i="18"/>
  <c r="F11816" i="18"/>
  <c r="F11817" i="18"/>
  <c r="F11818" i="18"/>
  <c r="E11837" i="18"/>
  <c r="F11837" i="18" s="1"/>
  <c r="E11838" i="18"/>
  <c r="F11838" i="18" s="1"/>
  <c r="E11839" i="18"/>
  <c r="F11839" i="18" s="1"/>
  <c r="E11840" i="18"/>
  <c r="F11840" i="18" s="1"/>
  <c r="E11841" i="18"/>
  <c r="F11841" i="18" s="1"/>
  <c r="F11917" i="18"/>
  <c r="F11918" i="18"/>
  <c r="F11919" i="18"/>
  <c r="F11920" i="18"/>
  <c r="F11921" i="18"/>
  <c r="F11922" i="18"/>
  <c r="F11923" i="18"/>
  <c r="F11924" i="18"/>
  <c r="F11925" i="18"/>
  <c r="F11926" i="18"/>
  <c r="F11927" i="18"/>
  <c r="F11928" i="18"/>
  <c r="F11879" i="18"/>
  <c r="F11880" i="18"/>
  <c r="F11881" i="18"/>
  <c r="F11882" i="18"/>
  <c r="F11883" i="18"/>
  <c r="F11884" i="18"/>
  <c r="F11885" i="18"/>
  <c r="F11886" i="18"/>
  <c r="F11887" i="18"/>
  <c r="F11888" i="18"/>
  <c r="F11889" i="18"/>
  <c r="F11890" i="18"/>
  <c r="E11909" i="18"/>
  <c r="F11909" i="18" s="1"/>
  <c r="E11910" i="18"/>
  <c r="F11910" i="18" s="1"/>
  <c r="E11911" i="18"/>
  <c r="F11911" i="18" s="1"/>
  <c r="E11912" i="18"/>
  <c r="F11912" i="18" s="1"/>
  <c r="E11913" i="18"/>
  <c r="F11913" i="18" s="1"/>
  <c r="F11989" i="18"/>
  <c r="F11990" i="18"/>
  <c r="F11991" i="18"/>
  <c r="F11992" i="18"/>
  <c r="F11993" i="18"/>
  <c r="F11994" i="18"/>
  <c r="F11995" i="18"/>
  <c r="F11996" i="18"/>
  <c r="F11997" i="18"/>
  <c r="F11998" i="18"/>
  <c r="F11999" i="18"/>
  <c r="F12000" i="18"/>
  <c r="F11951" i="18"/>
  <c r="F11952" i="18"/>
  <c r="F11953" i="18"/>
  <c r="F11954" i="18"/>
  <c r="F11955" i="18"/>
  <c r="F11956" i="18"/>
  <c r="F11957" i="18"/>
  <c r="F11958" i="18"/>
  <c r="F11959" i="18"/>
  <c r="F11960" i="18"/>
  <c r="F11961" i="18"/>
  <c r="F11962" i="18"/>
  <c r="E11981" i="18"/>
  <c r="F11981" i="18" s="1"/>
  <c r="E11982" i="18"/>
  <c r="F11982" i="18" s="1"/>
  <c r="E11983" i="18"/>
  <c r="F11983" i="18" s="1"/>
  <c r="E11984" i="18"/>
  <c r="F11984" i="18" s="1"/>
  <c r="E11985" i="18"/>
  <c r="F11985" i="18" s="1"/>
  <c r="F12061" i="18"/>
  <c r="F12062" i="18"/>
  <c r="F12063" i="18"/>
  <c r="F12064" i="18"/>
  <c r="F12065" i="18"/>
  <c r="F12066" i="18"/>
  <c r="F12067" i="18"/>
  <c r="F12068" i="18"/>
  <c r="F12069" i="18"/>
  <c r="F12070" i="18"/>
  <c r="F12071" i="18"/>
  <c r="F12072" i="18"/>
  <c r="F12023" i="18"/>
  <c r="F12024" i="18"/>
  <c r="F12025" i="18"/>
  <c r="F12026" i="18"/>
  <c r="F12027" i="18"/>
  <c r="F12028" i="18"/>
  <c r="F12029" i="18"/>
  <c r="F12030" i="18"/>
  <c r="F12031" i="18"/>
  <c r="F12032" i="18"/>
  <c r="F12033" i="18"/>
  <c r="F12034" i="18"/>
  <c r="E12053" i="18"/>
  <c r="F12053" i="18" s="1"/>
  <c r="E12054" i="18"/>
  <c r="F12054" i="18" s="1"/>
  <c r="E12055" i="18"/>
  <c r="F12055" i="18" s="1"/>
  <c r="E12056" i="18"/>
  <c r="F12056" i="18" s="1"/>
  <c r="E12057" i="18"/>
  <c r="F12057" i="18" s="1"/>
  <c r="F12133" i="18"/>
  <c r="F12134" i="18"/>
  <c r="F12135" i="18"/>
  <c r="F12136" i="18"/>
  <c r="F12137" i="18"/>
  <c r="F12138" i="18"/>
  <c r="F12139" i="18"/>
  <c r="F12140" i="18"/>
  <c r="F12141" i="18"/>
  <c r="F12142" i="18"/>
  <c r="F12143" i="18"/>
  <c r="F12144" i="18"/>
  <c r="F12095" i="18"/>
  <c r="F12096" i="18"/>
  <c r="F12097" i="18"/>
  <c r="F12098" i="18"/>
  <c r="F12099" i="18"/>
  <c r="F12100" i="18"/>
  <c r="F12101" i="18"/>
  <c r="F12102" i="18"/>
  <c r="F12103" i="18"/>
  <c r="F12104" i="18"/>
  <c r="F12105" i="18"/>
  <c r="F12106" i="18"/>
  <c r="E12125" i="18"/>
  <c r="F12125" i="18" s="1"/>
  <c r="E12126" i="18"/>
  <c r="F12126" i="18" s="1"/>
  <c r="E12127" i="18"/>
  <c r="F12127" i="18" s="1"/>
  <c r="E12128" i="18"/>
  <c r="F12128" i="18" s="1"/>
  <c r="E12129" i="18"/>
  <c r="F12129" i="18" s="1"/>
  <c r="F12205" i="18"/>
  <c r="F12206" i="18"/>
  <c r="F12207" i="18"/>
  <c r="F12208" i="18"/>
  <c r="F12209" i="18"/>
  <c r="F12210" i="18"/>
  <c r="F12211" i="18"/>
  <c r="F12212" i="18"/>
  <c r="F12213" i="18"/>
  <c r="F12214" i="18"/>
  <c r="F12215" i="18"/>
  <c r="F12216" i="18"/>
  <c r="F12167" i="18"/>
  <c r="F12168" i="18"/>
  <c r="F12169" i="18"/>
  <c r="F12170" i="18"/>
  <c r="F12171" i="18"/>
  <c r="F12172" i="18"/>
  <c r="F12173" i="18"/>
  <c r="F12174" i="18"/>
  <c r="F12175" i="18"/>
  <c r="F12176" i="18"/>
  <c r="F12177" i="18"/>
  <c r="F12178" i="18"/>
  <c r="E12197" i="18"/>
  <c r="F12197" i="18" s="1"/>
  <c r="E12198" i="18"/>
  <c r="F12198" i="18" s="1"/>
  <c r="E12199" i="18"/>
  <c r="F12199" i="18" s="1"/>
  <c r="E12200" i="18"/>
  <c r="F12200" i="18" s="1"/>
  <c r="E12201" i="18"/>
  <c r="F12201" i="18" s="1"/>
  <c r="F12277" i="18"/>
  <c r="F12278" i="18"/>
  <c r="F12279" i="18"/>
  <c r="F12280" i="18"/>
  <c r="F12281" i="18"/>
  <c r="F12282" i="18"/>
  <c r="F12283" i="18"/>
  <c r="F12284" i="18"/>
  <c r="F12285" i="18"/>
  <c r="F12286" i="18"/>
  <c r="F12287" i="18"/>
  <c r="F12288" i="18"/>
  <c r="F12239" i="18"/>
  <c r="F12240" i="18"/>
  <c r="F12241" i="18"/>
  <c r="F12242" i="18"/>
  <c r="F12243" i="18"/>
  <c r="F12244" i="18"/>
  <c r="F12245" i="18"/>
  <c r="F12246" i="18"/>
  <c r="F12247" i="18"/>
  <c r="F12248" i="18"/>
  <c r="F12249" i="18"/>
  <c r="F12250" i="18"/>
  <c r="E12269" i="18"/>
  <c r="F12269" i="18" s="1"/>
  <c r="E12270" i="18"/>
  <c r="F12270" i="18" s="1"/>
  <c r="E12271" i="18"/>
  <c r="F12271" i="18" s="1"/>
  <c r="E12272" i="18"/>
  <c r="F12272" i="18" s="1"/>
  <c r="E12273" i="18"/>
  <c r="F12273" i="18" s="1"/>
  <c r="F12349" i="18"/>
  <c r="F12350" i="18"/>
  <c r="F12351" i="18"/>
  <c r="F12352" i="18"/>
  <c r="F12353" i="18"/>
  <c r="F12354" i="18"/>
  <c r="F12355" i="18"/>
  <c r="F12356" i="18"/>
  <c r="F12357" i="18"/>
  <c r="F12358" i="18"/>
  <c r="F12359" i="18"/>
  <c r="F12360" i="18"/>
  <c r="F12311" i="18"/>
  <c r="F12312" i="18"/>
  <c r="F12313" i="18"/>
  <c r="F12314" i="18"/>
  <c r="F12315" i="18"/>
  <c r="F12316" i="18"/>
  <c r="F12317" i="18"/>
  <c r="F12318" i="18"/>
  <c r="F12319" i="18"/>
  <c r="F12320" i="18"/>
  <c r="F12321" i="18"/>
  <c r="F12322" i="18"/>
  <c r="E12341" i="18"/>
  <c r="F12341" i="18" s="1"/>
  <c r="E12342" i="18"/>
  <c r="F12342" i="18" s="1"/>
  <c r="E12343" i="18"/>
  <c r="F12343" i="18" s="1"/>
  <c r="E12344" i="18"/>
  <c r="F12344" i="18" s="1"/>
  <c r="E12345" i="18"/>
  <c r="F12345" i="18" s="1"/>
  <c r="F12421" i="18"/>
  <c r="F12422" i="18"/>
  <c r="F12423" i="18"/>
  <c r="F12424" i="18"/>
  <c r="F12425" i="18"/>
  <c r="F12426" i="18"/>
  <c r="F12427" i="18"/>
  <c r="F12428" i="18"/>
  <c r="F12429" i="18"/>
  <c r="F12430" i="18"/>
  <c r="F12431" i="18"/>
  <c r="F12432" i="18"/>
  <c r="F12383" i="18"/>
  <c r="F12384" i="18"/>
  <c r="F12385" i="18"/>
  <c r="F12386" i="18"/>
  <c r="F12387" i="18"/>
  <c r="F12388" i="18"/>
  <c r="F12389" i="18"/>
  <c r="F12390" i="18"/>
  <c r="F12391" i="18"/>
  <c r="F12392" i="18"/>
  <c r="F12393" i="18"/>
  <c r="F12394" i="18"/>
  <c r="E12413" i="18"/>
  <c r="F12413" i="18" s="1"/>
  <c r="E12414" i="18"/>
  <c r="F12414" i="18" s="1"/>
  <c r="E12415" i="18"/>
  <c r="F12415" i="18" s="1"/>
  <c r="E12416" i="18"/>
  <c r="F12416" i="18" s="1"/>
  <c r="E12417" i="18"/>
  <c r="F12417" i="18" s="1"/>
  <c r="F12493" i="18"/>
  <c r="F12494" i="18"/>
  <c r="F12495" i="18"/>
  <c r="F12496" i="18"/>
  <c r="F12497" i="18"/>
  <c r="F12498" i="18"/>
  <c r="F12499" i="18"/>
  <c r="F12500" i="18"/>
  <c r="F12501" i="18"/>
  <c r="F12502" i="18"/>
  <c r="F12503" i="18"/>
  <c r="F12504" i="18"/>
  <c r="F12455" i="18"/>
  <c r="F12456" i="18"/>
  <c r="F12457" i="18"/>
  <c r="F12458" i="18"/>
  <c r="F12459" i="18"/>
  <c r="F12460" i="18"/>
  <c r="F12461" i="18"/>
  <c r="F12462" i="18"/>
  <c r="F12463" i="18"/>
  <c r="F12464" i="18"/>
  <c r="F12465" i="18"/>
  <c r="F12466" i="18"/>
  <c r="E12485" i="18"/>
  <c r="F12485" i="18" s="1"/>
  <c r="E12486" i="18"/>
  <c r="F12486" i="18" s="1"/>
  <c r="E12487" i="18"/>
  <c r="F12487" i="18" s="1"/>
  <c r="E12488" i="18"/>
  <c r="F12488" i="18" s="1"/>
  <c r="E12489" i="18"/>
  <c r="F12489" i="18" s="1"/>
  <c r="F12565" i="18"/>
  <c r="F12566" i="18"/>
  <c r="F12567" i="18"/>
  <c r="F12568" i="18"/>
  <c r="F12569" i="18"/>
  <c r="F12570" i="18"/>
  <c r="F12571" i="18"/>
  <c r="F12572" i="18"/>
  <c r="F12573" i="18"/>
  <c r="F12574" i="18"/>
  <c r="F12575" i="18"/>
  <c r="F12576" i="18"/>
  <c r="F12527" i="18"/>
  <c r="F12528" i="18"/>
  <c r="F12529" i="18"/>
  <c r="F12530" i="18"/>
  <c r="F12531" i="18"/>
  <c r="F12532" i="18"/>
  <c r="F12533" i="18"/>
  <c r="F12534" i="18"/>
  <c r="F12535" i="18"/>
  <c r="F12536" i="18"/>
  <c r="F12537" i="18"/>
  <c r="F12538" i="18"/>
  <c r="E12557" i="18"/>
  <c r="F12557" i="18" s="1"/>
  <c r="E12558" i="18"/>
  <c r="F12558" i="18" s="1"/>
  <c r="E12559" i="18"/>
  <c r="F12559" i="18" s="1"/>
  <c r="E12560" i="18"/>
  <c r="F12560" i="18" s="1"/>
  <c r="E12561" i="18"/>
  <c r="F12561" i="18" s="1"/>
  <c r="F12637" i="18"/>
  <c r="F12638" i="18"/>
  <c r="F12639" i="18"/>
  <c r="F12640" i="18"/>
  <c r="F12641" i="18"/>
  <c r="F12642" i="18"/>
  <c r="F12643" i="18"/>
  <c r="F12644" i="18"/>
  <c r="F12645" i="18"/>
  <c r="F12646" i="18"/>
  <c r="F12647" i="18"/>
  <c r="F12648" i="18"/>
  <c r="F12599" i="18"/>
  <c r="F12600" i="18"/>
  <c r="F12601" i="18"/>
  <c r="F12602" i="18"/>
  <c r="F12603" i="18"/>
  <c r="F12604" i="18"/>
  <c r="F12605" i="18"/>
  <c r="F12606" i="18"/>
  <c r="F12607" i="18"/>
  <c r="F12608" i="18"/>
  <c r="F12609" i="18"/>
  <c r="F12610" i="18"/>
  <c r="E12629" i="18"/>
  <c r="F12629" i="18" s="1"/>
  <c r="E12630" i="18"/>
  <c r="F12630" i="18" s="1"/>
  <c r="E12631" i="18"/>
  <c r="F12631" i="18" s="1"/>
  <c r="E12632" i="18"/>
  <c r="F12632" i="18" s="1"/>
  <c r="E12633" i="18"/>
  <c r="F12633" i="18" s="1"/>
  <c r="F12709" i="18"/>
  <c r="F12710" i="18"/>
  <c r="F12711" i="18"/>
  <c r="F12712" i="18"/>
  <c r="F12713" i="18"/>
  <c r="F12714" i="18"/>
  <c r="F12715" i="18"/>
  <c r="F12716" i="18"/>
  <c r="F12717" i="18"/>
  <c r="F12718" i="18"/>
  <c r="F12719" i="18"/>
  <c r="F12720" i="18"/>
  <c r="F12671" i="18"/>
  <c r="F12672" i="18"/>
  <c r="F12673" i="18"/>
  <c r="F12674" i="18"/>
  <c r="F12675" i="18"/>
  <c r="F12676" i="18"/>
  <c r="F12677" i="18"/>
  <c r="F12678" i="18"/>
  <c r="F12679" i="18"/>
  <c r="F12680" i="18"/>
  <c r="F12681" i="18"/>
  <c r="F12682" i="18"/>
  <c r="E12701" i="18"/>
  <c r="F12701" i="18" s="1"/>
  <c r="E12702" i="18"/>
  <c r="F12702" i="18" s="1"/>
  <c r="E12703" i="18"/>
  <c r="F12703" i="18" s="1"/>
  <c r="E12704" i="18"/>
  <c r="F12704" i="18" s="1"/>
  <c r="E12705" i="18"/>
  <c r="F12705" i="18" s="1"/>
  <c r="F12781" i="18"/>
  <c r="F12782" i="18"/>
  <c r="F12783" i="18"/>
  <c r="F12784" i="18"/>
  <c r="F12785" i="18"/>
  <c r="F12786" i="18"/>
  <c r="F12787" i="18"/>
  <c r="F12788" i="18"/>
  <c r="F12789" i="18"/>
  <c r="F12790" i="18"/>
  <c r="F12791" i="18"/>
  <c r="F12792" i="18"/>
  <c r="F12743" i="18"/>
  <c r="F12744" i="18"/>
  <c r="F12745" i="18"/>
  <c r="F12746" i="18"/>
  <c r="F12747" i="18"/>
  <c r="F12748" i="18"/>
  <c r="F12749" i="18"/>
  <c r="F12750" i="18"/>
  <c r="F12751" i="18"/>
  <c r="F12752" i="18"/>
  <c r="F12753" i="18"/>
  <c r="F12754" i="18"/>
  <c r="E12773" i="18"/>
  <c r="F12773" i="18" s="1"/>
  <c r="E12774" i="18"/>
  <c r="F12774" i="18" s="1"/>
  <c r="E12775" i="18"/>
  <c r="F12775" i="18" s="1"/>
  <c r="E12776" i="18"/>
  <c r="F12776" i="18" s="1"/>
  <c r="E12777" i="18"/>
  <c r="F12777" i="18" s="1"/>
  <c r="F12925" i="18"/>
  <c r="F12926" i="18"/>
  <c r="F12927" i="18"/>
  <c r="F12928" i="18"/>
  <c r="F12929" i="18"/>
  <c r="F12930" i="18"/>
  <c r="F12931" i="18"/>
  <c r="F12932" i="18"/>
  <c r="F12933" i="18"/>
  <c r="F12934" i="18"/>
  <c r="F12935" i="18"/>
  <c r="F12936" i="18"/>
  <c r="F12887" i="18"/>
  <c r="F12888" i="18"/>
  <c r="F12889" i="18"/>
  <c r="F12890" i="18"/>
  <c r="F12891" i="18"/>
  <c r="F12892" i="18"/>
  <c r="F12893" i="18"/>
  <c r="F12894" i="18"/>
  <c r="F12895" i="18"/>
  <c r="F12896" i="18"/>
  <c r="F12897" i="18"/>
  <c r="F12898" i="18"/>
  <c r="E12917" i="18"/>
  <c r="F12917" i="18" s="1"/>
  <c r="E12918" i="18"/>
  <c r="F12918" i="18" s="1"/>
  <c r="E12919" i="18"/>
  <c r="F12919" i="18" s="1"/>
  <c r="E12920" i="18"/>
  <c r="F12920" i="18" s="1"/>
  <c r="E12921" i="18"/>
  <c r="F12921" i="18" s="1"/>
  <c r="F12997" i="18"/>
  <c r="F12998" i="18"/>
  <c r="F12999" i="18"/>
  <c r="F13000" i="18"/>
  <c r="F13001" i="18"/>
  <c r="F13002" i="18"/>
  <c r="F13003" i="18"/>
  <c r="F13004" i="18"/>
  <c r="F13005" i="18"/>
  <c r="F13006" i="18"/>
  <c r="F13007" i="18"/>
  <c r="F13008" i="18"/>
  <c r="F12959" i="18"/>
  <c r="F12960" i="18"/>
  <c r="F12961" i="18"/>
  <c r="F12962" i="18"/>
  <c r="F12963" i="18"/>
  <c r="F12964" i="18"/>
  <c r="F12965" i="18"/>
  <c r="F12966" i="18"/>
  <c r="F12967" i="18"/>
  <c r="F12968" i="18"/>
  <c r="F12969" i="18"/>
  <c r="F12970" i="18"/>
  <c r="E12989" i="18"/>
  <c r="F12989" i="18" s="1"/>
  <c r="E12990" i="18"/>
  <c r="F12990" i="18" s="1"/>
  <c r="E12991" i="18"/>
  <c r="F12991" i="18" s="1"/>
  <c r="E12992" i="18"/>
  <c r="F12992" i="18" s="1"/>
  <c r="E12993" i="18"/>
  <c r="F12993" i="18" s="1"/>
  <c r="F13069" i="18"/>
  <c r="F13070" i="18"/>
  <c r="F13071" i="18"/>
  <c r="F13072" i="18"/>
  <c r="F13073" i="18"/>
  <c r="F13074" i="18"/>
  <c r="F13075" i="18"/>
  <c r="F13076" i="18"/>
  <c r="F13077" i="18"/>
  <c r="F13078" i="18"/>
  <c r="F13079" i="18"/>
  <c r="F13080" i="18"/>
  <c r="F13031" i="18"/>
  <c r="F13032" i="18"/>
  <c r="F13033" i="18"/>
  <c r="F13034" i="18"/>
  <c r="F13035" i="18"/>
  <c r="F13036" i="18"/>
  <c r="F13037" i="18"/>
  <c r="F13038" i="18"/>
  <c r="F13039" i="18"/>
  <c r="F13040" i="18"/>
  <c r="F13041" i="18"/>
  <c r="F13042" i="18"/>
  <c r="E13061" i="18"/>
  <c r="F13061" i="18" s="1"/>
  <c r="E13062" i="18"/>
  <c r="F13062" i="18" s="1"/>
  <c r="E13063" i="18"/>
  <c r="F13063" i="18" s="1"/>
  <c r="E13064" i="18"/>
  <c r="F13064" i="18" s="1"/>
  <c r="E13065" i="18"/>
  <c r="F13065" i="18" s="1"/>
  <c r="F13141" i="18"/>
  <c r="F13142" i="18"/>
  <c r="F13143" i="18"/>
  <c r="F13144" i="18"/>
  <c r="F13145" i="18"/>
  <c r="F13146" i="18"/>
  <c r="F13147" i="18"/>
  <c r="F13148" i="18"/>
  <c r="F13149" i="18"/>
  <c r="F13150" i="18"/>
  <c r="F13151" i="18"/>
  <c r="F13152" i="18"/>
  <c r="F13103" i="18"/>
  <c r="F13104" i="18"/>
  <c r="F13105" i="18"/>
  <c r="F13106" i="18"/>
  <c r="F13107" i="18"/>
  <c r="F13108" i="18"/>
  <c r="F13109" i="18"/>
  <c r="F13110" i="18"/>
  <c r="F13111" i="18"/>
  <c r="F13112" i="18"/>
  <c r="F13113" i="18"/>
  <c r="F13114" i="18"/>
  <c r="E13133" i="18"/>
  <c r="F13133" i="18" s="1"/>
  <c r="E13134" i="18"/>
  <c r="F13134" i="18" s="1"/>
  <c r="E13135" i="18"/>
  <c r="F13135" i="18" s="1"/>
  <c r="E13136" i="18"/>
  <c r="F13136" i="18" s="1"/>
  <c r="E13137" i="18"/>
  <c r="F13137" i="18" s="1"/>
  <c r="F13213" i="18"/>
  <c r="F13214" i="18"/>
  <c r="F13215" i="18"/>
  <c r="F13216" i="18"/>
  <c r="F13217" i="18"/>
  <c r="F13218" i="18"/>
  <c r="F13219" i="18"/>
  <c r="F13220" i="18"/>
  <c r="F13221" i="18"/>
  <c r="F13222" i="18"/>
  <c r="F13223" i="18"/>
  <c r="F13224" i="18"/>
  <c r="F13175" i="18"/>
  <c r="F13176" i="18"/>
  <c r="F13177" i="18"/>
  <c r="F13178" i="18"/>
  <c r="F13179" i="18"/>
  <c r="F13180" i="18"/>
  <c r="F13181" i="18"/>
  <c r="F13182" i="18"/>
  <c r="F13183" i="18"/>
  <c r="F13184" i="18"/>
  <c r="F13185" i="18"/>
  <c r="F13186" i="18"/>
  <c r="E13205" i="18"/>
  <c r="F13205" i="18" s="1"/>
  <c r="E13206" i="18"/>
  <c r="F13206" i="18" s="1"/>
  <c r="E13207" i="18"/>
  <c r="F13207" i="18" s="1"/>
  <c r="E13208" i="18"/>
  <c r="F13208" i="18" s="1"/>
  <c r="E13209" i="18"/>
  <c r="F13209" i="18" s="1"/>
  <c r="F13285" i="18"/>
  <c r="F13286" i="18"/>
  <c r="F13287" i="18"/>
  <c r="F13288" i="18"/>
  <c r="F13289" i="18"/>
  <c r="F13290" i="18"/>
  <c r="F13291" i="18"/>
  <c r="F13292" i="18"/>
  <c r="F13293" i="18"/>
  <c r="F13294" i="18"/>
  <c r="F13295" i="18"/>
  <c r="F13296" i="18"/>
  <c r="F13247" i="18"/>
  <c r="F13248" i="18"/>
  <c r="F13249" i="18"/>
  <c r="F13250" i="18"/>
  <c r="F13251" i="18"/>
  <c r="F13252" i="18"/>
  <c r="F13253" i="18"/>
  <c r="F13254" i="18"/>
  <c r="F13255" i="18"/>
  <c r="F13256" i="18"/>
  <c r="F13257" i="18"/>
  <c r="F13258" i="18"/>
  <c r="E13277" i="18"/>
  <c r="F13277" i="18" s="1"/>
  <c r="E13278" i="18"/>
  <c r="F13278" i="18" s="1"/>
  <c r="E13279" i="18"/>
  <c r="F13279" i="18" s="1"/>
  <c r="E13280" i="18"/>
  <c r="F13280" i="18" s="1"/>
  <c r="E13281" i="18"/>
  <c r="F13281" i="18" s="1"/>
  <c r="F13357" i="18"/>
  <c r="F13358" i="18"/>
  <c r="F13359" i="18"/>
  <c r="F13360" i="18"/>
  <c r="F13361" i="18"/>
  <c r="F13362" i="18"/>
  <c r="F13363" i="18"/>
  <c r="F13364" i="18"/>
  <c r="F13365" i="18"/>
  <c r="F13366" i="18"/>
  <c r="F13367" i="18"/>
  <c r="F13368" i="18"/>
  <c r="F13319" i="18"/>
  <c r="F13320" i="18"/>
  <c r="F13321" i="18"/>
  <c r="F13322" i="18"/>
  <c r="F13323" i="18"/>
  <c r="F13324" i="18"/>
  <c r="F13325" i="18"/>
  <c r="F13326" i="18"/>
  <c r="F13327" i="18"/>
  <c r="F13328" i="18"/>
  <c r="F13329" i="18"/>
  <c r="F13330" i="18"/>
  <c r="E13349" i="18"/>
  <c r="F13349" i="18" s="1"/>
  <c r="E13350" i="18"/>
  <c r="F13350" i="18" s="1"/>
  <c r="E13351" i="18"/>
  <c r="F13351" i="18" s="1"/>
  <c r="E13352" i="18"/>
  <c r="F13352" i="18" s="1"/>
  <c r="E13353" i="18"/>
  <c r="F13353" i="18" s="1"/>
  <c r="F13429" i="18"/>
  <c r="F13430" i="18"/>
  <c r="F13431" i="18"/>
  <c r="F13432" i="18"/>
  <c r="F13433" i="18"/>
  <c r="F13434" i="18"/>
  <c r="F13435" i="18"/>
  <c r="F13436" i="18"/>
  <c r="F13437" i="18"/>
  <c r="F13438" i="18"/>
  <c r="F13439" i="18"/>
  <c r="F13440" i="18"/>
  <c r="F13391" i="18"/>
  <c r="F13392" i="18"/>
  <c r="F13393" i="18"/>
  <c r="F13394" i="18"/>
  <c r="F13395" i="18"/>
  <c r="F13396" i="18"/>
  <c r="F13397" i="18"/>
  <c r="F13398" i="18"/>
  <c r="F13399" i="18"/>
  <c r="F13400" i="18"/>
  <c r="F13401" i="18"/>
  <c r="F13402" i="18"/>
  <c r="E13421" i="18"/>
  <c r="F13421" i="18" s="1"/>
  <c r="E13422" i="18"/>
  <c r="F13422" i="18" s="1"/>
  <c r="E13423" i="18"/>
  <c r="F13423" i="18" s="1"/>
  <c r="E13424" i="18"/>
  <c r="F13424" i="18" s="1"/>
  <c r="E13425" i="18"/>
  <c r="F13425" i="18" s="1"/>
  <c r="F13501" i="18"/>
  <c r="F13502" i="18"/>
  <c r="F13503" i="18"/>
  <c r="F13504" i="18"/>
  <c r="F13505" i="18"/>
  <c r="F13506" i="18"/>
  <c r="F13507" i="18"/>
  <c r="F13508" i="18"/>
  <c r="F13509" i="18"/>
  <c r="F13510" i="18"/>
  <c r="F13511" i="18"/>
  <c r="F13512" i="18"/>
  <c r="F13463" i="18"/>
  <c r="F13464" i="18"/>
  <c r="F13465" i="18"/>
  <c r="F13466" i="18"/>
  <c r="F13467" i="18"/>
  <c r="F13468" i="18"/>
  <c r="F13469" i="18"/>
  <c r="F13470" i="18"/>
  <c r="F13471" i="18"/>
  <c r="F13472" i="18"/>
  <c r="F13473" i="18"/>
  <c r="F13474" i="18"/>
  <c r="E13493" i="18"/>
  <c r="F13493" i="18" s="1"/>
  <c r="E13494" i="18"/>
  <c r="F13494" i="18" s="1"/>
  <c r="E13495" i="18"/>
  <c r="F13495" i="18" s="1"/>
  <c r="E13496" i="18"/>
  <c r="F13496" i="18" s="1"/>
  <c r="E13497" i="18"/>
  <c r="F13497" i="18" s="1"/>
  <c r="F13573" i="18"/>
  <c r="F13574" i="18"/>
  <c r="F13575" i="18"/>
  <c r="F13576" i="18"/>
  <c r="F13577" i="18"/>
  <c r="F13578" i="18"/>
  <c r="F13579" i="18"/>
  <c r="F13580" i="18"/>
  <c r="F13581" i="18"/>
  <c r="F13582" i="18"/>
  <c r="F13583" i="18"/>
  <c r="F13584" i="18"/>
  <c r="F13535" i="18"/>
  <c r="F13536" i="18"/>
  <c r="F13537" i="18"/>
  <c r="F13538" i="18"/>
  <c r="F13539" i="18"/>
  <c r="F13540" i="18"/>
  <c r="F13541" i="18"/>
  <c r="F13542" i="18"/>
  <c r="F13543" i="18"/>
  <c r="F13544" i="18"/>
  <c r="F13545" i="18"/>
  <c r="F13546" i="18"/>
  <c r="E13565" i="18"/>
  <c r="F13565" i="18" s="1"/>
  <c r="E13566" i="18"/>
  <c r="F13566" i="18" s="1"/>
  <c r="E13567" i="18"/>
  <c r="F13567" i="18" s="1"/>
  <c r="E13568" i="18"/>
  <c r="F13568" i="18" s="1"/>
  <c r="E13569" i="18"/>
  <c r="F13569" i="18" s="1"/>
  <c r="F13645" i="18"/>
  <c r="F13646" i="18"/>
  <c r="F13647" i="18"/>
  <c r="F13648" i="18"/>
  <c r="F13649" i="18"/>
  <c r="F13650" i="18"/>
  <c r="F13651" i="18"/>
  <c r="F13652" i="18"/>
  <c r="F13653" i="18"/>
  <c r="F13654" i="18"/>
  <c r="F13655" i="18"/>
  <c r="F13656" i="18"/>
  <c r="F13607" i="18"/>
  <c r="F13608" i="18"/>
  <c r="F13609" i="18"/>
  <c r="F13610" i="18"/>
  <c r="F13611" i="18"/>
  <c r="F13612" i="18"/>
  <c r="F13613" i="18"/>
  <c r="F13614" i="18"/>
  <c r="F13615" i="18"/>
  <c r="F13616" i="18"/>
  <c r="F13617" i="18"/>
  <c r="F13618" i="18"/>
  <c r="E13637" i="18"/>
  <c r="F13637" i="18" s="1"/>
  <c r="E13638" i="18"/>
  <c r="F13638" i="18" s="1"/>
  <c r="E13639" i="18"/>
  <c r="F13639" i="18" s="1"/>
  <c r="E13640" i="18"/>
  <c r="F13640" i="18" s="1"/>
  <c r="E13641" i="18"/>
  <c r="F13641" i="18" s="1"/>
  <c r="F13717" i="18"/>
  <c r="F13718" i="18"/>
  <c r="F13719" i="18"/>
  <c r="F13720" i="18"/>
  <c r="F13721" i="18"/>
  <c r="F13722" i="18"/>
  <c r="F13723" i="18"/>
  <c r="F13724" i="18"/>
  <c r="F13725" i="18"/>
  <c r="F13726" i="18"/>
  <c r="F13727" i="18"/>
  <c r="F13728" i="18"/>
  <c r="F13679" i="18"/>
  <c r="F13680" i="18"/>
  <c r="F13681" i="18"/>
  <c r="F13682" i="18"/>
  <c r="F13683" i="18"/>
  <c r="F13684" i="18"/>
  <c r="F13685" i="18"/>
  <c r="F13686" i="18"/>
  <c r="F13687" i="18"/>
  <c r="F13688" i="18"/>
  <c r="F13689" i="18"/>
  <c r="F13690" i="18"/>
  <c r="E13709" i="18"/>
  <c r="F13709" i="18" s="1"/>
  <c r="E13710" i="18"/>
  <c r="F13710" i="18" s="1"/>
  <c r="E13711" i="18"/>
  <c r="F13711" i="18" s="1"/>
  <c r="E13712" i="18"/>
  <c r="F13712" i="18" s="1"/>
  <c r="E13713" i="18"/>
  <c r="F13713" i="18" s="1"/>
  <c r="F13789" i="18"/>
  <c r="F13790" i="18"/>
  <c r="F13791" i="18"/>
  <c r="F13792" i="18"/>
  <c r="F13793" i="18"/>
  <c r="F13794" i="18"/>
  <c r="F13795" i="18"/>
  <c r="F13796" i="18"/>
  <c r="F13797" i="18"/>
  <c r="F13798" i="18"/>
  <c r="F13799" i="18"/>
  <c r="F13800" i="18"/>
  <c r="F13751" i="18"/>
  <c r="F13752" i="18"/>
  <c r="F13753" i="18"/>
  <c r="F13754" i="18"/>
  <c r="F13755" i="18"/>
  <c r="F13756" i="18"/>
  <c r="F13757" i="18"/>
  <c r="F13758" i="18"/>
  <c r="F13759" i="18"/>
  <c r="F13760" i="18"/>
  <c r="F13761" i="18"/>
  <c r="F13762" i="18"/>
  <c r="E13781" i="18"/>
  <c r="F13781" i="18" s="1"/>
  <c r="E13782" i="18"/>
  <c r="F13782" i="18" s="1"/>
  <c r="E13783" i="18"/>
  <c r="F13783" i="18" s="1"/>
  <c r="E13784" i="18"/>
  <c r="F13784" i="18" s="1"/>
  <c r="E13785" i="18"/>
  <c r="F13785" i="18" s="1"/>
  <c r="F13861" i="18"/>
  <c r="F13862" i="18"/>
  <c r="F13863" i="18"/>
  <c r="F13864" i="18"/>
  <c r="F13865" i="18"/>
  <c r="F13866" i="18"/>
  <c r="F13867" i="18"/>
  <c r="F13868" i="18"/>
  <c r="F13869" i="18"/>
  <c r="F13870" i="18"/>
  <c r="F13871" i="18"/>
  <c r="F13872" i="18"/>
  <c r="F13823" i="18"/>
  <c r="F13824" i="18"/>
  <c r="F13825" i="18"/>
  <c r="F13826" i="18"/>
  <c r="F13827" i="18"/>
  <c r="F13828" i="18"/>
  <c r="F13829" i="18"/>
  <c r="F13830" i="18"/>
  <c r="F13831" i="18"/>
  <c r="F13832" i="18"/>
  <c r="F13833" i="18"/>
  <c r="F13834" i="18"/>
  <c r="E13853" i="18"/>
  <c r="F13853" i="18" s="1"/>
  <c r="E13854" i="18"/>
  <c r="F13854" i="18" s="1"/>
  <c r="E13855" i="18"/>
  <c r="F13855" i="18" s="1"/>
  <c r="E13856" i="18"/>
  <c r="F13856" i="18" s="1"/>
  <c r="E13857" i="18"/>
  <c r="F13857" i="18" s="1"/>
  <c r="F13933" i="18"/>
  <c r="F13934" i="18"/>
  <c r="F13935" i="18"/>
  <c r="F13936" i="18"/>
  <c r="F13937" i="18"/>
  <c r="F13938" i="18"/>
  <c r="F13939" i="18"/>
  <c r="F13940" i="18"/>
  <c r="F13941" i="18"/>
  <c r="F13942" i="18"/>
  <c r="F13943" i="18"/>
  <c r="F13944" i="18"/>
  <c r="F13895" i="18"/>
  <c r="F13896" i="18"/>
  <c r="F13897" i="18"/>
  <c r="F13898" i="18"/>
  <c r="F13899" i="18"/>
  <c r="F13900" i="18"/>
  <c r="F13901" i="18"/>
  <c r="F13902" i="18"/>
  <c r="F13903" i="18"/>
  <c r="F13904" i="18"/>
  <c r="F13905" i="18"/>
  <c r="F13906" i="18"/>
  <c r="E13925" i="18"/>
  <c r="F13925" i="18" s="1"/>
  <c r="E13926" i="18"/>
  <c r="F13926" i="18" s="1"/>
  <c r="E13927" i="18"/>
  <c r="F13927" i="18" s="1"/>
  <c r="E13928" i="18"/>
  <c r="F13928" i="18" s="1"/>
  <c r="E13929" i="18"/>
  <c r="F13929" i="18" s="1"/>
  <c r="F14005" i="18"/>
  <c r="F14006" i="18"/>
  <c r="F14007" i="18"/>
  <c r="F14008" i="18"/>
  <c r="F14009" i="18"/>
  <c r="F14010" i="18"/>
  <c r="F14011" i="18"/>
  <c r="F14012" i="18"/>
  <c r="F14013" i="18"/>
  <c r="F14014" i="18"/>
  <c r="F14015" i="18"/>
  <c r="F14016" i="18"/>
  <c r="F13967" i="18"/>
  <c r="F13968" i="18"/>
  <c r="F13969" i="18"/>
  <c r="F13970" i="18"/>
  <c r="F13971" i="18"/>
  <c r="F13972" i="18"/>
  <c r="F13973" i="18"/>
  <c r="F13974" i="18"/>
  <c r="F13975" i="18"/>
  <c r="F13976" i="18"/>
  <c r="F13977" i="18"/>
  <c r="F13978" i="18"/>
  <c r="E13997" i="18"/>
  <c r="F13997" i="18" s="1"/>
  <c r="E13998" i="18"/>
  <c r="F13998" i="18" s="1"/>
  <c r="E13999" i="18"/>
  <c r="F13999" i="18" s="1"/>
  <c r="E14000" i="18"/>
  <c r="F14000" i="18" s="1"/>
  <c r="E14001" i="18"/>
  <c r="F14001" i="18" s="1"/>
  <c r="M102" i="4"/>
  <c r="M116" i="4" s="1"/>
  <c r="M108" i="4"/>
  <c r="M117" i="4" s="1"/>
  <c r="E27" i="18"/>
  <c r="E28" i="18"/>
  <c r="E29" i="18"/>
  <c r="E30" i="18"/>
  <c r="E31" i="18"/>
  <c r="E32" i="18"/>
  <c r="E33" i="18"/>
  <c r="E34" i="18"/>
  <c r="E35" i="18"/>
  <c r="E36" i="18"/>
  <c r="E37" i="18"/>
  <c r="E38" i="18"/>
  <c r="E100" i="18"/>
  <c r="F100" i="18" s="1"/>
  <c r="E101" i="18"/>
  <c r="F101" i="18" s="1"/>
  <c r="E102" i="18"/>
  <c r="F102" i="18" s="1"/>
  <c r="E103" i="18"/>
  <c r="F103" i="18" s="1"/>
  <c r="E104" i="18"/>
  <c r="F104" i="18" s="1"/>
  <c r="E105" i="18"/>
  <c r="E106" i="18"/>
  <c r="E107" i="18"/>
  <c r="E108" i="18"/>
  <c r="E109" i="18"/>
  <c r="E110" i="18"/>
  <c r="E111" i="18"/>
  <c r="E173" i="18"/>
  <c r="F173" i="18" s="1"/>
  <c r="E174" i="18"/>
  <c r="F174" i="18" s="1"/>
  <c r="E175" i="18"/>
  <c r="F175" i="18" s="1"/>
  <c r="E176" i="18"/>
  <c r="F176" i="18" s="1"/>
  <c r="E177" i="18"/>
  <c r="F177" i="18" s="1"/>
  <c r="E178" i="18"/>
  <c r="F178" i="18" s="1"/>
  <c r="E180" i="18"/>
  <c r="E181" i="18"/>
  <c r="E182" i="18"/>
  <c r="E183" i="18"/>
  <c r="E184" i="18"/>
  <c r="E246" i="18"/>
  <c r="E247" i="18"/>
  <c r="E248" i="18"/>
  <c r="E249" i="18"/>
  <c r="E250" i="18"/>
  <c r="E251" i="18"/>
  <c r="E252" i="18"/>
  <c r="E253" i="18"/>
  <c r="E254" i="18"/>
  <c r="E255" i="18"/>
  <c r="E256" i="18"/>
  <c r="E257" i="18"/>
  <c r="E392" i="18"/>
  <c r="F392" i="18" s="1"/>
  <c r="E393" i="18"/>
  <c r="F393" i="18" s="1"/>
  <c r="E394" i="18"/>
  <c r="E395" i="18"/>
  <c r="E396" i="18"/>
  <c r="E397" i="18"/>
  <c r="E398" i="18"/>
  <c r="E399" i="18"/>
  <c r="E400" i="18"/>
  <c r="E401" i="18"/>
  <c r="E402" i="18"/>
  <c r="E403" i="18"/>
  <c r="E465" i="18"/>
  <c r="F465" i="18" s="1"/>
  <c r="E466" i="18"/>
  <c r="F466" i="18" s="1"/>
  <c r="E467" i="18"/>
  <c r="E468" i="18"/>
  <c r="E469" i="18"/>
  <c r="E470" i="18"/>
  <c r="E471" i="18"/>
  <c r="E472" i="18"/>
  <c r="E473" i="18"/>
  <c r="E474" i="18"/>
  <c r="E475" i="18"/>
  <c r="E476" i="18"/>
  <c r="E538" i="18"/>
  <c r="F538" i="18" s="1"/>
  <c r="E539" i="18"/>
  <c r="E540" i="18"/>
  <c r="E541" i="18"/>
  <c r="E542" i="18"/>
  <c r="E543" i="18"/>
  <c r="E544" i="18"/>
  <c r="E545" i="18"/>
  <c r="E546" i="18"/>
  <c r="E547" i="18"/>
  <c r="E548" i="18"/>
  <c r="E549" i="18"/>
  <c r="E611" i="18"/>
  <c r="F611" i="18" s="1"/>
  <c r="E612" i="18"/>
  <c r="F612" i="18" s="1"/>
  <c r="E613" i="18"/>
  <c r="F613" i="18" s="1"/>
  <c r="E614" i="18"/>
  <c r="E615" i="18"/>
  <c r="E616" i="18"/>
  <c r="E617" i="18"/>
  <c r="E618" i="18"/>
  <c r="E619" i="18"/>
  <c r="E620" i="18"/>
  <c r="E621" i="18"/>
  <c r="E622" i="18"/>
  <c r="E684" i="18"/>
  <c r="F684" i="18" s="1"/>
  <c r="E685" i="18"/>
  <c r="F685" i="18" s="1"/>
  <c r="E686" i="18"/>
  <c r="F686" i="18" s="1"/>
  <c r="E687" i="18"/>
  <c r="F687" i="18" s="1"/>
  <c r="E688" i="18"/>
  <c r="E689" i="18"/>
  <c r="E690" i="18"/>
  <c r="E691" i="18"/>
  <c r="E692" i="18"/>
  <c r="E693" i="18"/>
  <c r="E694" i="18"/>
  <c r="E695" i="18"/>
  <c r="E757" i="18"/>
  <c r="E758" i="18"/>
  <c r="E759" i="18"/>
  <c r="E760" i="18"/>
  <c r="E761" i="18"/>
  <c r="E762" i="18"/>
  <c r="E763" i="18"/>
  <c r="E764" i="18"/>
  <c r="E765" i="18"/>
  <c r="E766" i="18"/>
  <c r="E767" i="18"/>
  <c r="E768" i="18"/>
  <c r="E829" i="18"/>
  <c r="E830" i="18"/>
  <c r="E831" i="18"/>
  <c r="E832" i="18"/>
  <c r="E833" i="18"/>
  <c r="E834" i="18"/>
  <c r="E835" i="18"/>
  <c r="E836" i="18"/>
  <c r="E837" i="18"/>
  <c r="E838" i="18"/>
  <c r="E839" i="18"/>
  <c r="E840" i="18"/>
  <c r="E902" i="18"/>
  <c r="E903" i="18"/>
  <c r="E904" i="18"/>
  <c r="E905" i="18"/>
  <c r="E906" i="18"/>
  <c r="E907" i="18"/>
  <c r="E908" i="18"/>
  <c r="E909" i="18"/>
  <c r="E910" i="18"/>
  <c r="E911" i="18"/>
  <c r="E912" i="18"/>
  <c r="E913" i="18"/>
  <c r="E975" i="18"/>
  <c r="F975" i="18" s="1"/>
  <c r="E976" i="18"/>
  <c r="F976" i="18" s="1"/>
  <c r="E977" i="18"/>
  <c r="E978" i="18"/>
  <c r="E979" i="18"/>
  <c r="E980" i="18"/>
  <c r="E981" i="18"/>
  <c r="E982" i="18"/>
  <c r="E983" i="18"/>
  <c r="E984" i="18"/>
  <c r="E985" i="18"/>
  <c r="E986" i="18"/>
  <c r="E1048" i="18"/>
  <c r="F1048" i="18" s="1"/>
  <c r="E1049" i="18"/>
  <c r="F1049" i="18" s="1"/>
  <c r="E1050" i="18"/>
  <c r="F1050" i="18" s="1"/>
  <c r="E1051" i="18"/>
  <c r="F1051" i="18" s="1"/>
  <c r="E1052" i="18"/>
  <c r="E1053" i="18"/>
  <c r="E1054" i="18"/>
  <c r="E1055" i="18"/>
  <c r="E1056" i="18"/>
  <c r="E1057" i="18"/>
  <c r="E1058" i="18"/>
  <c r="E1059" i="18"/>
  <c r="E1121" i="18"/>
  <c r="F1121" i="18" s="1"/>
  <c r="E1122" i="18"/>
  <c r="F1122" i="18" s="1"/>
  <c r="E1123" i="18"/>
  <c r="F1123" i="18" s="1"/>
  <c r="E1124" i="18"/>
  <c r="F1124" i="18" s="1"/>
  <c r="E1125" i="18"/>
  <c r="F1125" i="18" s="1"/>
  <c r="E1126" i="18"/>
  <c r="F1126" i="18" s="1"/>
  <c r="E1127" i="18"/>
  <c r="F1127" i="18" s="1"/>
  <c r="E1128" i="18"/>
  <c r="F1128" i="18" s="1"/>
  <c r="E1129" i="18"/>
  <c r="F1129" i="18" s="1"/>
  <c r="E1130" i="18"/>
  <c r="F1130" i="18" s="1"/>
  <c r="E1131" i="18"/>
  <c r="F1131" i="18" s="1"/>
  <c r="E1132" i="18"/>
  <c r="F1132" i="18" s="1"/>
  <c r="E1194" i="18"/>
  <c r="F1194" i="18" s="1"/>
  <c r="E1195" i="18"/>
  <c r="F1195" i="18" s="1"/>
  <c r="E1196" i="18"/>
  <c r="F1196" i="18" s="1"/>
  <c r="E1197" i="18"/>
  <c r="F1197" i="18" s="1"/>
  <c r="E1198" i="18"/>
  <c r="F1198" i="18" s="1"/>
  <c r="E1199" i="18"/>
  <c r="F1199" i="18" s="1"/>
  <c r="E1200" i="18"/>
  <c r="F1200" i="18" s="1"/>
  <c r="E1201" i="18"/>
  <c r="F1201" i="18" s="1"/>
  <c r="E1202" i="18"/>
  <c r="F1202" i="18" s="1"/>
  <c r="E1203" i="18"/>
  <c r="F1203" i="18" s="1"/>
  <c r="E1204" i="18"/>
  <c r="F1204" i="18" s="1"/>
  <c r="E1205" i="18"/>
  <c r="F1205" i="18" s="1"/>
  <c r="E1267" i="18"/>
  <c r="F1267" i="18" s="1"/>
  <c r="E1268" i="18"/>
  <c r="F1268" i="18" s="1"/>
  <c r="E1269" i="18"/>
  <c r="F1269" i="18" s="1"/>
  <c r="E1270" i="18"/>
  <c r="F1270" i="18" s="1"/>
  <c r="E1271" i="18"/>
  <c r="F1271" i="18" s="1"/>
  <c r="E1272" i="18"/>
  <c r="F1272" i="18" s="1"/>
  <c r="E1273" i="18"/>
  <c r="F1273" i="18" s="1"/>
  <c r="E1274" i="18"/>
  <c r="F1274" i="18" s="1"/>
  <c r="E1275" i="18"/>
  <c r="F1275" i="18" s="1"/>
  <c r="E1276" i="18"/>
  <c r="F1276" i="18" s="1"/>
  <c r="E1277" i="18"/>
  <c r="F1277" i="18" s="1"/>
  <c r="E1278" i="18"/>
  <c r="F1278" i="18" s="1"/>
  <c r="E1339" i="18"/>
  <c r="F1339" i="18" s="1"/>
  <c r="E1340" i="18"/>
  <c r="F1340" i="18" s="1"/>
  <c r="E1341" i="18"/>
  <c r="F1341" i="18" s="1"/>
  <c r="E1342" i="18"/>
  <c r="F1342" i="18" s="1"/>
  <c r="E1343" i="18"/>
  <c r="F1343" i="18" s="1"/>
  <c r="E1344" i="18"/>
  <c r="F1344" i="18" s="1"/>
  <c r="E1345" i="18"/>
  <c r="F1345" i="18" s="1"/>
  <c r="E1346" i="18"/>
  <c r="F1346" i="18" s="1"/>
  <c r="E1347" i="18"/>
  <c r="F1347" i="18" s="1"/>
  <c r="E1348" i="18"/>
  <c r="F1348" i="18" s="1"/>
  <c r="E1349" i="18"/>
  <c r="F1349" i="18" s="1"/>
  <c r="E1350" i="18"/>
  <c r="F1350" i="18" s="1"/>
  <c r="E1412" i="18"/>
  <c r="F1412" i="18" s="1"/>
  <c r="E1413" i="18"/>
  <c r="F1413" i="18" s="1"/>
  <c r="E1414" i="18"/>
  <c r="F1414" i="18" s="1"/>
  <c r="E1415" i="18"/>
  <c r="F1415" i="18" s="1"/>
  <c r="E1416" i="18"/>
  <c r="F1416" i="18" s="1"/>
  <c r="E1417" i="18"/>
  <c r="F1417" i="18" s="1"/>
  <c r="E1418" i="18"/>
  <c r="F1418" i="18" s="1"/>
  <c r="E1419" i="18"/>
  <c r="F1419" i="18" s="1"/>
  <c r="E1420" i="18"/>
  <c r="F1420" i="18" s="1"/>
  <c r="E1421" i="18"/>
  <c r="F1421" i="18" s="1"/>
  <c r="E1422" i="18"/>
  <c r="F1422" i="18" s="1"/>
  <c r="E1423" i="18"/>
  <c r="F1423" i="18" s="1"/>
  <c r="E1485" i="18"/>
  <c r="F1485" i="18" s="1"/>
  <c r="E1486" i="18"/>
  <c r="F1486" i="18" s="1"/>
  <c r="E1487" i="18"/>
  <c r="F1487" i="18" s="1"/>
  <c r="E1488" i="18"/>
  <c r="F1488" i="18" s="1"/>
  <c r="E1489" i="18"/>
  <c r="F1489" i="18" s="1"/>
  <c r="E1490" i="18"/>
  <c r="F1490" i="18" s="1"/>
  <c r="E1491" i="18"/>
  <c r="F1491" i="18" s="1"/>
  <c r="E1492" i="18"/>
  <c r="F1492" i="18" s="1"/>
  <c r="E1493" i="18"/>
  <c r="F1493" i="18" s="1"/>
  <c r="E1494" i="18"/>
  <c r="F1494" i="18" s="1"/>
  <c r="E1495" i="18"/>
  <c r="F1495" i="18" s="1"/>
  <c r="E1496" i="18"/>
  <c r="F1496" i="18" s="1"/>
  <c r="F1558" i="18"/>
  <c r="E1559" i="18"/>
  <c r="F1559" i="18" s="1"/>
  <c r="E1560" i="18"/>
  <c r="F1560" i="18" s="1"/>
  <c r="E1561" i="18"/>
  <c r="F1561" i="18" s="1"/>
  <c r="E1562" i="18"/>
  <c r="F1562" i="18" s="1"/>
  <c r="E1563" i="18"/>
  <c r="F1563" i="18" s="1"/>
  <c r="E1564" i="18"/>
  <c r="F1564" i="18" s="1"/>
  <c r="E1565" i="18"/>
  <c r="F1565" i="18" s="1"/>
  <c r="E1566" i="18"/>
  <c r="F1566" i="18" s="1"/>
  <c r="E1567" i="18"/>
  <c r="F1567" i="18" s="1"/>
  <c r="E1568" i="18"/>
  <c r="F1568" i="18" s="1"/>
  <c r="E1569" i="18"/>
  <c r="F1569" i="18" s="1"/>
  <c r="E1631" i="18"/>
  <c r="F1631" i="18" s="1"/>
  <c r="E1632" i="18"/>
  <c r="F1632" i="18" s="1"/>
  <c r="E1633" i="18"/>
  <c r="F1633" i="18" s="1"/>
  <c r="E1634" i="18"/>
  <c r="F1634" i="18" s="1"/>
  <c r="E1635" i="18"/>
  <c r="F1635" i="18" s="1"/>
  <c r="E1636" i="18"/>
  <c r="F1636" i="18" s="1"/>
  <c r="E1637" i="18"/>
  <c r="F1637" i="18" s="1"/>
  <c r="E1638" i="18"/>
  <c r="F1638" i="18" s="1"/>
  <c r="E1639" i="18"/>
  <c r="F1639" i="18" s="1"/>
  <c r="E1640" i="18"/>
  <c r="F1640" i="18" s="1"/>
  <c r="E1641" i="18"/>
  <c r="F1641" i="18" s="1"/>
  <c r="E1642" i="18"/>
  <c r="F1642" i="18" s="1"/>
  <c r="E1704" i="18"/>
  <c r="F1704" i="18" s="1"/>
  <c r="E1705" i="18"/>
  <c r="F1705" i="18" s="1"/>
  <c r="E1706" i="18"/>
  <c r="F1706" i="18" s="1"/>
  <c r="E1707" i="18"/>
  <c r="F1707" i="18" s="1"/>
  <c r="E1708" i="18"/>
  <c r="F1708" i="18" s="1"/>
  <c r="E1709" i="18"/>
  <c r="F1709" i="18" s="1"/>
  <c r="E1710" i="18"/>
  <c r="F1710" i="18" s="1"/>
  <c r="E1711" i="18"/>
  <c r="F1711" i="18" s="1"/>
  <c r="E1712" i="18"/>
  <c r="F1712" i="18" s="1"/>
  <c r="E1713" i="18"/>
  <c r="F1713" i="18" s="1"/>
  <c r="E1714" i="18"/>
  <c r="F1714" i="18" s="1"/>
  <c r="E1715" i="18"/>
  <c r="F1715" i="18" s="1"/>
  <c r="E1850" i="18"/>
  <c r="F1850" i="18" s="1"/>
  <c r="E1851" i="18"/>
  <c r="F1851" i="18" s="1"/>
  <c r="E1852" i="18"/>
  <c r="F1852" i="18" s="1"/>
  <c r="E1853" i="18"/>
  <c r="F1853" i="18" s="1"/>
  <c r="E1854" i="18"/>
  <c r="F1854" i="18" s="1"/>
  <c r="E1855" i="18"/>
  <c r="F1855" i="18" s="1"/>
  <c r="E1856" i="18"/>
  <c r="F1856" i="18" s="1"/>
  <c r="E1857" i="18"/>
  <c r="F1857" i="18" s="1"/>
  <c r="E1858" i="18"/>
  <c r="F1858" i="18" s="1"/>
  <c r="E1859" i="18"/>
  <c r="F1859" i="18" s="1"/>
  <c r="E1860" i="18"/>
  <c r="F1860" i="18" s="1"/>
  <c r="E1861" i="18"/>
  <c r="F1861" i="18" s="1"/>
  <c r="E1922" i="18"/>
  <c r="F1922" i="18" s="1"/>
  <c r="E1923" i="18"/>
  <c r="F1923" i="18" s="1"/>
  <c r="E1924" i="18"/>
  <c r="F1924" i="18" s="1"/>
  <c r="E1925" i="18"/>
  <c r="F1925" i="18" s="1"/>
  <c r="E1926" i="18"/>
  <c r="F1926" i="18" s="1"/>
  <c r="E1927" i="18"/>
  <c r="F1927" i="18" s="1"/>
  <c r="E1928" i="18"/>
  <c r="F1928" i="18" s="1"/>
  <c r="E1929" i="18"/>
  <c r="F1929" i="18" s="1"/>
  <c r="E1930" i="18"/>
  <c r="F1930" i="18" s="1"/>
  <c r="E1931" i="18"/>
  <c r="F1931" i="18" s="1"/>
  <c r="E1932" i="18"/>
  <c r="F1932" i="18" s="1"/>
  <c r="E1933" i="18"/>
  <c r="F1933" i="18" s="1"/>
  <c r="E1995" i="18"/>
  <c r="F1995" i="18" s="1"/>
  <c r="E1996" i="18"/>
  <c r="F1996" i="18" s="1"/>
  <c r="E1997" i="18"/>
  <c r="F1997" i="18" s="1"/>
  <c r="E1998" i="18"/>
  <c r="F1998" i="18" s="1"/>
  <c r="E1999" i="18"/>
  <c r="F1999" i="18" s="1"/>
  <c r="E2000" i="18"/>
  <c r="F2000" i="18" s="1"/>
  <c r="E2001" i="18"/>
  <c r="F2001" i="18" s="1"/>
  <c r="E2002" i="18"/>
  <c r="F2002" i="18" s="1"/>
  <c r="E2003" i="18"/>
  <c r="F2003" i="18" s="1"/>
  <c r="E2004" i="18"/>
  <c r="F2004" i="18" s="1"/>
  <c r="E2005" i="18"/>
  <c r="F2005" i="18" s="1"/>
  <c r="E2006" i="18"/>
  <c r="F2006" i="18" s="1"/>
  <c r="E2068" i="18"/>
  <c r="F2068" i="18" s="1"/>
  <c r="E2069" i="18"/>
  <c r="F2069" i="18" s="1"/>
  <c r="E2070" i="18"/>
  <c r="F2070" i="18" s="1"/>
  <c r="E2071" i="18"/>
  <c r="F2071" i="18" s="1"/>
  <c r="E2072" i="18"/>
  <c r="F2072" i="18" s="1"/>
  <c r="E2073" i="18"/>
  <c r="F2073" i="18" s="1"/>
  <c r="E2074" i="18"/>
  <c r="F2074" i="18" s="1"/>
  <c r="E2075" i="18"/>
  <c r="F2075" i="18" s="1"/>
  <c r="E2076" i="18"/>
  <c r="F2076" i="18" s="1"/>
  <c r="E2077" i="18"/>
  <c r="F2077" i="18" s="1"/>
  <c r="E2078" i="18"/>
  <c r="F2078" i="18" s="1"/>
  <c r="E2079" i="18"/>
  <c r="F2079" i="18" s="1"/>
  <c r="E2141" i="18"/>
  <c r="F2141" i="18" s="1"/>
  <c r="E2142" i="18"/>
  <c r="F2142" i="18" s="1"/>
  <c r="E2143" i="18"/>
  <c r="F2143" i="18" s="1"/>
  <c r="E2144" i="18"/>
  <c r="F2144" i="18" s="1"/>
  <c r="E2145" i="18"/>
  <c r="F2145" i="18" s="1"/>
  <c r="E2146" i="18"/>
  <c r="F2146" i="18" s="1"/>
  <c r="E2147" i="18"/>
  <c r="F2147" i="18" s="1"/>
  <c r="E2148" i="18"/>
  <c r="F2148" i="18" s="1"/>
  <c r="E2149" i="18"/>
  <c r="F2149" i="18" s="1"/>
  <c r="E2150" i="18"/>
  <c r="F2150" i="18" s="1"/>
  <c r="E2151" i="18"/>
  <c r="F2151" i="18" s="1"/>
  <c r="E2152" i="18"/>
  <c r="F2152" i="18" s="1"/>
  <c r="E2214" i="18"/>
  <c r="F2214" i="18" s="1"/>
  <c r="E2215" i="18"/>
  <c r="F2215" i="18" s="1"/>
  <c r="E2216" i="18"/>
  <c r="F2216" i="18" s="1"/>
  <c r="E2217" i="18"/>
  <c r="F2217" i="18" s="1"/>
  <c r="E2218" i="18"/>
  <c r="F2218" i="18" s="1"/>
  <c r="E2219" i="18"/>
  <c r="F2219" i="18" s="1"/>
  <c r="E2220" i="18"/>
  <c r="F2220" i="18" s="1"/>
  <c r="E2221" i="18"/>
  <c r="F2221" i="18" s="1"/>
  <c r="E2222" i="18"/>
  <c r="F2222" i="18" s="1"/>
  <c r="E2223" i="18"/>
  <c r="F2223" i="18" s="1"/>
  <c r="E2224" i="18"/>
  <c r="F2224" i="18" s="1"/>
  <c r="E2225" i="18"/>
  <c r="F2225" i="18" s="1"/>
  <c r="E2286" i="18"/>
  <c r="F2286" i="18" s="1"/>
  <c r="E2287" i="18"/>
  <c r="F2287" i="18" s="1"/>
  <c r="E2288" i="18"/>
  <c r="F2288" i="18" s="1"/>
  <c r="E2289" i="18"/>
  <c r="F2289" i="18" s="1"/>
  <c r="E2290" i="18"/>
  <c r="F2290" i="18" s="1"/>
  <c r="E2291" i="18"/>
  <c r="F2291" i="18" s="1"/>
  <c r="E2292" i="18"/>
  <c r="F2292" i="18" s="1"/>
  <c r="E2293" i="18"/>
  <c r="F2293" i="18" s="1"/>
  <c r="E2294" i="18"/>
  <c r="F2294" i="18" s="1"/>
  <c r="E2295" i="18"/>
  <c r="F2295" i="18" s="1"/>
  <c r="E2296" i="18"/>
  <c r="F2296" i="18" s="1"/>
  <c r="E2297" i="18"/>
  <c r="F2297" i="18" s="1"/>
  <c r="E2359" i="18"/>
  <c r="F2359" i="18" s="1"/>
  <c r="E2360" i="18"/>
  <c r="F2360" i="18" s="1"/>
  <c r="E2361" i="18"/>
  <c r="F2361" i="18" s="1"/>
  <c r="E2362" i="18"/>
  <c r="F2362" i="18" s="1"/>
  <c r="E2363" i="18"/>
  <c r="F2363" i="18" s="1"/>
  <c r="E2364" i="18"/>
  <c r="F2364" i="18" s="1"/>
  <c r="E2365" i="18"/>
  <c r="F2365" i="18" s="1"/>
  <c r="E2366" i="18"/>
  <c r="F2366" i="18" s="1"/>
  <c r="E2367" i="18"/>
  <c r="F2367" i="18" s="1"/>
  <c r="E2368" i="18"/>
  <c r="F2368" i="18" s="1"/>
  <c r="E2369" i="18"/>
  <c r="F2369" i="18" s="1"/>
  <c r="E2370" i="18"/>
  <c r="F2370" i="18" s="1"/>
  <c r="E2432" i="18"/>
  <c r="F2432" i="18" s="1"/>
  <c r="E2433" i="18"/>
  <c r="F2433" i="18" s="1"/>
  <c r="E2434" i="18"/>
  <c r="F2434" i="18" s="1"/>
  <c r="E2435" i="18"/>
  <c r="F2435" i="18" s="1"/>
  <c r="E2436" i="18"/>
  <c r="F2436" i="18" s="1"/>
  <c r="E2437" i="18"/>
  <c r="F2437" i="18" s="1"/>
  <c r="E2438" i="18"/>
  <c r="F2438" i="18" s="1"/>
  <c r="E2439" i="18"/>
  <c r="F2439" i="18" s="1"/>
  <c r="E2440" i="18"/>
  <c r="F2440" i="18" s="1"/>
  <c r="E2441" i="18"/>
  <c r="F2441" i="18" s="1"/>
  <c r="E2442" i="18"/>
  <c r="F2442" i="18" s="1"/>
  <c r="E2443" i="18"/>
  <c r="F2443" i="18" s="1"/>
  <c r="E2505" i="18"/>
  <c r="F2505" i="18" s="1"/>
  <c r="E2506" i="18"/>
  <c r="F2506" i="18" s="1"/>
  <c r="E2507" i="18"/>
  <c r="F2507" i="18" s="1"/>
  <c r="E2508" i="18"/>
  <c r="F2508" i="18" s="1"/>
  <c r="E2509" i="18"/>
  <c r="F2509" i="18" s="1"/>
  <c r="E2510" i="18"/>
  <c r="F2510" i="18" s="1"/>
  <c r="E2511" i="18"/>
  <c r="F2511" i="18" s="1"/>
  <c r="E2512" i="18"/>
  <c r="F2512" i="18" s="1"/>
  <c r="E2513" i="18"/>
  <c r="F2513" i="18" s="1"/>
  <c r="E2514" i="18"/>
  <c r="F2514" i="18" s="1"/>
  <c r="E2515" i="18"/>
  <c r="F2515" i="18" s="1"/>
  <c r="E2516" i="18"/>
  <c r="F2516" i="18" s="1"/>
  <c r="E2578" i="18"/>
  <c r="F2578" i="18" s="1"/>
  <c r="E2579" i="18"/>
  <c r="F2579" i="18" s="1"/>
  <c r="E2580" i="18"/>
  <c r="F2580" i="18" s="1"/>
  <c r="E2581" i="18"/>
  <c r="F2581" i="18" s="1"/>
  <c r="E2582" i="18"/>
  <c r="F2582" i="18" s="1"/>
  <c r="E2583" i="18"/>
  <c r="F2583" i="18" s="1"/>
  <c r="E2584" i="18"/>
  <c r="F2584" i="18" s="1"/>
  <c r="E2585" i="18"/>
  <c r="F2585" i="18" s="1"/>
  <c r="E2586" i="18"/>
  <c r="F2586" i="18" s="1"/>
  <c r="E2587" i="18"/>
  <c r="F2587" i="18" s="1"/>
  <c r="E2588" i="18"/>
  <c r="F2588" i="18" s="1"/>
  <c r="E2589" i="18"/>
  <c r="F2589" i="18" s="1"/>
  <c r="E2724" i="18"/>
  <c r="F2724" i="18" s="1"/>
  <c r="E2725" i="18"/>
  <c r="F2725" i="18" s="1"/>
  <c r="E2726" i="18"/>
  <c r="F2726" i="18" s="1"/>
  <c r="E2727" i="18"/>
  <c r="F2727" i="18" s="1"/>
  <c r="E2728" i="18"/>
  <c r="F2728" i="18" s="1"/>
  <c r="E2729" i="18"/>
  <c r="F2729" i="18" s="1"/>
  <c r="E2730" i="18"/>
  <c r="F2730" i="18" s="1"/>
  <c r="E2731" i="18"/>
  <c r="F2731" i="18" s="1"/>
  <c r="E2732" i="18"/>
  <c r="F2732" i="18" s="1"/>
  <c r="E2733" i="18"/>
  <c r="F2733" i="18" s="1"/>
  <c r="E2734" i="18"/>
  <c r="F2734" i="18" s="1"/>
  <c r="E2735" i="18"/>
  <c r="F2735" i="18" s="1"/>
  <c r="E2797" i="18"/>
  <c r="F2797" i="18" s="1"/>
  <c r="E2798" i="18"/>
  <c r="F2798" i="18" s="1"/>
  <c r="E2799" i="18"/>
  <c r="F2799" i="18" s="1"/>
  <c r="E2800" i="18"/>
  <c r="F2800" i="18" s="1"/>
  <c r="E2801" i="18"/>
  <c r="F2801" i="18" s="1"/>
  <c r="E2802" i="18"/>
  <c r="F2802" i="18" s="1"/>
  <c r="E2803" i="18"/>
  <c r="F2803" i="18" s="1"/>
  <c r="E2804" i="18"/>
  <c r="F2804" i="18" s="1"/>
  <c r="E2805" i="18"/>
  <c r="F2805" i="18" s="1"/>
  <c r="E2806" i="18"/>
  <c r="F2806" i="18" s="1"/>
  <c r="E2807" i="18"/>
  <c r="F2807" i="18" s="1"/>
  <c r="E2808" i="18"/>
  <c r="F2808" i="18" s="1"/>
  <c r="E2869" i="18"/>
  <c r="F2869" i="18" s="1"/>
  <c r="E2870" i="18"/>
  <c r="F2870" i="18" s="1"/>
  <c r="E2871" i="18"/>
  <c r="F2871" i="18" s="1"/>
  <c r="E2872" i="18"/>
  <c r="F2872" i="18" s="1"/>
  <c r="E2873" i="18"/>
  <c r="F2873" i="18" s="1"/>
  <c r="E2874" i="18"/>
  <c r="F2874" i="18" s="1"/>
  <c r="E2875" i="18"/>
  <c r="F2875" i="18" s="1"/>
  <c r="E2876" i="18"/>
  <c r="F2876" i="18" s="1"/>
  <c r="E2877" i="18"/>
  <c r="F2877" i="18" s="1"/>
  <c r="E2878" i="18"/>
  <c r="F2878" i="18" s="1"/>
  <c r="E2879" i="18"/>
  <c r="F2879" i="18" s="1"/>
  <c r="E2880" i="18"/>
  <c r="F2880" i="18" s="1"/>
  <c r="E2942" i="18"/>
  <c r="F2942" i="18" s="1"/>
  <c r="E2943" i="18"/>
  <c r="F2943" i="18" s="1"/>
  <c r="E2944" i="18"/>
  <c r="F2944" i="18" s="1"/>
  <c r="E2945" i="18"/>
  <c r="F2945" i="18" s="1"/>
  <c r="E2946" i="18"/>
  <c r="F2946" i="18" s="1"/>
  <c r="E2947" i="18"/>
  <c r="F2947" i="18" s="1"/>
  <c r="E2948" i="18"/>
  <c r="F2948" i="18" s="1"/>
  <c r="E2949" i="18"/>
  <c r="F2949" i="18" s="1"/>
  <c r="E2950" i="18"/>
  <c r="F2950" i="18" s="1"/>
  <c r="E2951" i="18"/>
  <c r="F2951" i="18" s="1"/>
  <c r="E2952" i="18"/>
  <c r="F2952" i="18" s="1"/>
  <c r="E2953" i="18"/>
  <c r="F2953" i="18" s="1"/>
  <c r="E3088" i="18"/>
  <c r="F3088" i="18" s="1"/>
  <c r="E3089" i="18"/>
  <c r="F3089" i="18" s="1"/>
  <c r="E3090" i="18"/>
  <c r="F3090" i="18" s="1"/>
  <c r="E3091" i="18"/>
  <c r="F3091" i="18" s="1"/>
  <c r="E3092" i="18"/>
  <c r="F3092" i="18" s="1"/>
  <c r="E3093" i="18"/>
  <c r="F3093" i="18" s="1"/>
  <c r="E3094" i="18"/>
  <c r="F3094" i="18" s="1"/>
  <c r="E3095" i="18"/>
  <c r="F3095" i="18" s="1"/>
  <c r="E3096" i="18"/>
  <c r="F3096" i="18" s="1"/>
  <c r="E3097" i="18"/>
  <c r="F3097" i="18" s="1"/>
  <c r="E3098" i="18"/>
  <c r="F3098" i="18" s="1"/>
  <c r="E3099" i="18"/>
  <c r="F3099" i="18" s="1"/>
  <c r="E3161" i="18"/>
  <c r="F3161" i="18" s="1"/>
  <c r="E3162" i="18"/>
  <c r="F3162" i="18" s="1"/>
  <c r="E3163" i="18"/>
  <c r="F3163" i="18" s="1"/>
  <c r="E3164" i="18"/>
  <c r="F3164" i="18" s="1"/>
  <c r="E3165" i="18"/>
  <c r="F3165" i="18" s="1"/>
  <c r="E3166" i="18"/>
  <c r="F3166" i="18" s="1"/>
  <c r="E3167" i="18"/>
  <c r="F3167" i="18" s="1"/>
  <c r="E3168" i="18"/>
  <c r="F3168" i="18" s="1"/>
  <c r="E3169" i="18"/>
  <c r="F3169" i="18" s="1"/>
  <c r="E3170" i="18"/>
  <c r="F3170" i="18" s="1"/>
  <c r="E3171" i="18"/>
  <c r="F3171" i="18" s="1"/>
  <c r="E3172" i="18"/>
  <c r="F3172" i="18" s="1"/>
  <c r="E3234" i="18"/>
  <c r="F3234" i="18" s="1"/>
  <c r="E3235" i="18"/>
  <c r="F3235" i="18" s="1"/>
  <c r="E3236" i="18"/>
  <c r="F3236" i="18" s="1"/>
  <c r="E3237" i="18"/>
  <c r="F3237" i="18" s="1"/>
  <c r="E3238" i="18"/>
  <c r="F3238" i="18" s="1"/>
  <c r="E3239" i="18"/>
  <c r="F3239" i="18" s="1"/>
  <c r="E3240" i="18"/>
  <c r="F3240" i="18" s="1"/>
  <c r="E3241" i="18"/>
  <c r="F3241" i="18" s="1"/>
  <c r="E3242" i="18"/>
  <c r="F3242" i="18" s="1"/>
  <c r="E3243" i="18"/>
  <c r="F3243" i="18" s="1"/>
  <c r="E3244" i="18"/>
  <c r="F3244" i="18" s="1"/>
  <c r="E3245" i="18"/>
  <c r="F3245" i="18" s="1"/>
  <c r="E3307" i="18"/>
  <c r="F3307" i="18" s="1"/>
  <c r="E3308" i="18"/>
  <c r="F3308" i="18" s="1"/>
  <c r="E3309" i="18"/>
  <c r="F3309" i="18" s="1"/>
  <c r="E3310" i="18"/>
  <c r="F3310" i="18" s="1"/>
  <c r="E3311" i="18"/>
  <c r="F3311" i="18" s="1"/>
  <c r="E3312" i="18"/>
  <c r="F3312" i="18" s="1"/>
  <c r="E3313" i="18"/>
  <c r="F3313" i="18" s="1"/>
  <c r="E3314" i="18"/>
  <c r="F3314" i="18" s="1"/>
  <c r="E3315" i="18"/>
  <c r="F3315" i="18" s="1"/>
  <c r="E3316" i="18"/>
  <c r="F3316" i="18" s="1"/>
  <c r="E3317" i="18"/>
  <c r="F3317" i="18" s="1"/>
  <c r="E3318" i="18"/>
  <c r="F3318" i="18" s="1"/>
  <c r="E3380" i="18"/>
  <c r="F3380" i="18" s="1"/>
  <c r="E3381" i="18"/>
  <c r="F3381" i="18" s="1"/>
  <c r="E3382" i="18"/>
  <c r="F3382" i="18" s="1"/>
  <c r="E3383" i="18"/>
  <c r="F3383" i="18" s="1"/>
  <c r="E3384" i="18"/>
  <c r="F3384" i="18" s="1"/>
  <c r="E3385" i="18"/>
  <c r="F3385" i="18" s="1"/>
  <c r="E3386" i="18"/>
  <c r="F3386" i="18" s="1"/>
  <c r="E3387" i="18"/>
  <c r="F3387" i="18" s="1"/>
  <c r="E3388" i="18"/>
  <c r="F3388" i="18" s="1"/>
  <c r="E3389" i="18"/>
  <c r="F3389" i="18" s="1"/>
  <c r="E3390" i="18"/>
  <c r="F3390" i="18" s="1"/>
  <c r="E3391" i="18"/>
  <c r="F3391" i="18" s="1"/>
  <c r="E3453" i="18"/>
  <c r="F3453" i="18" s="1"/>
  <c r="E3454" i="18"/>
  <c r="F3454" i="18" s="1"/>
  <c r="E3455" i="18"/>
  <c r="F3455" i="18" s="1"/>
  <c r="E3456" i="18"/>
  <c r="F3456" i="18" s="1"/>
  <c r="E3457" i="18"/>
  <c r="F3457" i="18" s="1"/>
  <c r="E3458" i="18"/>
  <c r="F3458" i="18" s="1"/>
  <c r="E3459" i="18"/>
  <c r="F3459" i="18" s="1"/>
  <c r="E3460" i="18"/>
  <c r="F3460" i="18" s="1"/>
  <c r="E3461" i="18"/>
  <c r="F3461" i="18" s="1"/>
  <c r="E3462" i="18"/>
  <c r="F3462" i="18" s="1"/>
  <c r="E3463" i="18"/>
  <c r="F3463" i="18" s="1"/>
  <c r="E3464" i="18"/>
  <c r="F3464" i="18" s="1"/>
  <c r="E3526" i="18"/>
  <c r="F3526" i="18" s="1"/>
  <c r="E3527" i="18"/>
  <c r="F3527" i="18" s="1"/>
  <c r="E3528" i="18"/>
  <c r="F3528" i="18" s="1"/>
  <c r="E3529" i="18"/>
  <c r="F3529" i="18" s="1"/>
  <c r="E3530" i="18"/>
  <c r="F3530" i="18" s="1"/>
  <c r="E3531" i="18"/>
  <c r="F3531" i="18" s="1"/>
  <c r="E3532" i="18"/>
  <c r="F3532" i="18" s="1"/>
  <c r="E3533" i="18"/>
  <c r="F3533" i="18" s="1"/>
  <c r="E3534" i="18"/>
  <c r="F3534" i="18" s="1"/>
  <c r="E3535" i="18"/>
  <c r="F3535" i="18" s="1"/>
  <c r="E3536" i="18"/>
  <c r="F3536" i="18" s="1"/>
  <c r="E3537" i="18"/>
  <c r="F3537" i="18" s="1"/>
  <c r="E3598" i="18"/>
  <c r="F3598" i="18" s="1"/>
  <c r="E3599" i="18"/>
  <c r="F3599" i="18" s="1"/>
  <c r="E3600" i="18"/>
  <c r="F3600" i="18" s="1"/>
  <c r="E3601" i="18"/>
  <c r="F3601" i="18" s="1"/>
  <c r="E3602" i="18"/>
  <c r="F3602" i="18" s="1"/>
  <c r="E3603" i="18"/>
  <c r="F3603" i="18" s="1"/>
  <c r="E3604" i="18"/>
  <c r="F3604" i="18" s="1"/>
  <c r="E3605" i="18"/>
  <c r="F3605" i="18" s="1"/>
  <c r="E3606" i="18"/>
  <c r="F3606" i="18" s="1"/>
  <c r="E3607" i="18"/>
  <c r="F3607" i="18" s="1"/>
  <c r="E3608" i="18"/>
  <c r="F3608" i="18" s="1"/>
  <c r="E3609" i="18"/>
  <c r="F3609" i="18" s="1"/>
  <c r="E3670" i="18"/>
  <c r="F3670" i="18" s="1"/>
  <c r="E3671" i="18"/>
  <c r="F3671" i="18" s="1"/>
  <c r="E3672" i="18"/>
  <c r="F3672" i="18" s="1"/>
  <c r="E3673" i="18"/>
  <c r="F3673" i="18" s="1"/>
  <c r="E3674" i="18"/>
  <c r="F3674" i="18" s="1"/>
  <c r="E3675" i="18"/>
  <c r="F3675" i="18" s="1"/>
  <c r="E3676" i="18"/>
  <c r="F3676" i="18" s="1"/>
  <c r="E3677" i="18"/>
  <c r="F3677" i="18" s="1"/>
  <c r="E3678" i="18"/>
  <c r="F3678" i="18" s="1"/>
  <c r="E3679" i="18"/>
  <c r="F3679" i="18" s="1"/>
  <c r="E3680" i="18"/>
  <c r="F3680" i="18" s="1"/>
  <c r="E3681" i="18"/>
  <c r="F3681" i="18" s="1"/>
  <c r="E3742" i="18"/>
  <c r="F3742" i="18" s="1"/>
  <c r="E3743" i="18"/>
  <c r="F3743" i="18" s="1"/>
  <c r="E3744" i="18"/>
  <c r="F3744" i="18" s="1"/>
  <c r="E3745" i="18"/>
  <c r="F3745" i="18" s="1"/>
  <c r="E3746" i="18"/>
  <c r="F3746" i="18" s="1"/>
  <c r="E3747" i="18"/>
  <c r="F3747" i="18" s="1"/>
  <c r="E3748" i="18"/>
  <c r="F3748" i="18" s="1"/>
  <c r="E3749" i="18"/>
  <c r="F3749" i="18" s="1"/>
  <c r="E3750" i="18"/>
  <c r="F3750" i="18" s="1"/>
  <c r="E3751" i="18"/>
  <c r="F3751" i="18" s="1"/>
  <c r="E3752" i="18"/>
  <c r="F3752" i="18" s="1"/>
  <c r="E3753" i="18"/>
  <c r="F3753" i="18" s="1"/>
  <c r="E3814" i="18"/>
  <c r="F3814" i="18" s="1"/>
  <c r="E3815" i="18"/>
  <c r="F3815" i="18" s="1"/>
  <c r="E3816" i="18"/>
  <c r="F3816" i="18" s="1"/>
  <c r="E3817" i="18"/>
  <c r="F3817" i="18" s="1"/>
  <c r="E3818" i="18"/>
  <c r="F3818" i="18" s="1"/>
  <c r="E3819" i="18"/>
  <c r="F3819" i="18" s="1"/>
  <c r="E3820" i="18"/>
  <c r="F3820" i="18" s="1"/>
  <c r="E3821" i="18"/>
  <c r="F3821" i="18" s="1"/>
  <c r="E3822" i="18"/>
  <c r="F3822" i="18" s="1"/>
  <c r="E3823" i="18"/>
  <c r="F3823" i="18" s="1"/>
  <c r="E3824" i="18"/>
  <c r="F3824" i="18" s="1"/>
  <c r="E3825" i="18"/>
  <c r="F3825" i="18" s="1"/>
  <c r="E3886" i="18"/>
  <c r="F3886" i="18" s="1"/>
  <c r="E3887" i="18"/>
  <c r="F3887" i="18" s="1"/>
  <c r="E3888" i="18"/>
  <c r="F3888" i="18" s="1"/>
  <c r="E3889" i="18"/>
  <c r="F3889" i="18" s="1"/>
  <c r="E3890" i="18"/>
  <c r="F3890" i="18" s="1"/>
  <c r="E3891" i="18"/>
  <c r="F3891" i="18" s="1"/>
  <c r="E3892" i="18"/>
  <c r="F3892" i="18" s="1"/>
  <c r="E3893" i="18"/>
  <c r="F3893" i="18" s="1"/>
  <c r="E3894" i="18"/>
  <c r="F3894" i="18" s="1"/>
  <c r="E3895" i="18"/>
  <c r="F3895" i="18" s="1"/>
  <c r="E3896" i="18"/>
  <c r="F3896" i="18" s="1"/>
  <c r="E3897" i="18"/>
  <c r="F3897" i="18" s="1"/>
  <c r="E3958" i="18"/>
  <c r="F3958" i="18" s="1"/>
  <c r="E3959" i="18"/>
  <c r="F3959" i="18" s="1"/>
  <c r="E3960" i="18"/>
  <c r="F3960" i="18" s="1"/>
  <c r="E3961" i="18"/>
  <c r="F3961" i="18" s="1"/>
  <c r="E3962" i="18"/>
  <c r="F3962" i="18" s="1"/>
  <c r="E3963" i="18"/>
  <c r="F3963" i="18" s="1"/>
  <c r="E3964" i="18"/>
  <c r="F3964" i="18" s="1"/>
  <c r="E3965" i="18"/>
  <c r="F3965" i="18" s="1"/>
  <c r="E3966" i="18"/>
  <c r="F3966" i="18" s="1"/>
  <c r="E3967" i="18"/>
  <c r="F3967" i="18" s="1"/>
  <c r="E3968" i="18"/>
  <c r="F3968" i="18" s="1"/>
  <c r="E3969" i="18"/>
  <c r="F3969" i="18" s="1"/>
  <c r="E4030" i="18"/>
  <c r="F4030" i="18" s="1"/>
  <c r="E4031" i="18"/>
  <c r="F4031" i="18" s="1"/>
  <c r="E4032" i="18"/>
  <c r="F4032" i="18" s="1"/>
  <c r="E4033" i="18"/>
  <c r="F4033" i="18" s="1"/>
  <c r="E4034" i="18"/>
  <c r="F4034" i="18" s="1"/>
  <c r="E4035" i="18"/>
  <c r="F4035" i="18" s="1"/>
  <c r="E4036" i="18"/>
  <c r="F4036" i="18" s="1"/>
  <c r="E4037" i="18"/>
  <c r="F4037" i="18" s="1"/>
  <c r="E4038" i="18"/>
  <c r="F4038" i="18" s="1"/>
  <c r="E4039" i="18"/>
  <c r="F4039" i="18" s="1"/>
  <c r="E4040" i="18"/>
  <c r="F4040" i="18" s="1"/>
  <c r="E4041" i="18"/>
  <c r="F4041" i="18" s="1"/>
  <c r="E4102" i="18"/>
  <c r="F4102" i="18" s="1"/>
  <c r="E4103" i="18"/>
  <c r="F4103" i="18" s="1"/>
  <c r="E4104" i="18"/>
  <c r="F4104" i="18" s="1"/>
  <c r="E4105" i="18"/>
  <c r="F4105" i="18" s="1"/>
  <c r="E4106" i="18"/>
  <c r="F4106" i="18" s="1"/>
  <c r="E4107" i="18"/>
  <c r="F4107" i="18" s="1"/>
  <c r="E4108" i="18"/>
  <c r="F4108" i="18" s="1"/>
  <c r="E4109" i="18"/>
  <c r="F4109" i="18" s="1"/>
  <c r="E4110" i="18"/>
  <c r="F4110" i="18" s="1"/>
  <c r="E4111" i="18"/>
  <c r="F4111" i="18" s="1"/>
  <c r="E4112" i="18"/>
  <c r="F4112" i="18" s="1"/>
  <c r="E4113" i="18"/>
  <c r="F4113" i="18" s="1"/>
  <c r="E4174" i="18"/>
  <c r="F4174" i="18" s="1"/>
  <c r="E4175" i="18"/>
  <c r="F4175" i="18" s="1"/>
  <c r="E4176" i="18"/>
  <c r="F4176" i="18" s="1"/>
  <c r="E4177" i="18"/>
  <c r="F4177" i="18" s="1"/>
  <c r="E4178" i="18"/>
  <c r="F4178" i="18" s="1"/>
  <c r="E4179" i="18"/>
  <c r="F4179" i="18" s="1"/>
  <c r="E4180" i="18"/>
  <c r="F4180" i="18" s="1"/>
  <c r="E4181" i="18"/>
  <c r="F4181" i="18" s="1"/>
  <c r="E4182" i="18"/>
  <c r="F4182" i="18" s="1"/>
  <c r="E4183" i="18"/>
  <c r="F4183" i="18" s="1"/>
  <c r="E4184" i="18"/>
  <c r="F4184" i="18" s="1"/>
  <c r="E4185" i="18"/>
  <c r="F4185" i="18" s="1"/>
  <c r="E4246" i="18"/>
  <c r="F4246" i="18" s="1"/>
  <c r="E4247" i="18"/>
  <c r="F4247" i="18" s="1"/>
  <c r="E4248" i="18"/>
  <c r="F4248" i="18" s="1"/>
  <c r="E4249" i="18"/>
  <c r="F4249" i="18" s="1"/>
  <c r="E4250" i="18"/>
  <c r="F4250" i="18" s="1"/>
  <c r="E4251" i="18"/>
  <c r="F4251" i="18" s="1"/>
  <c r="E4252" i="18"/>
  <c r="F4252" i="18" s="1"/>
  <c r="E4253" i="18"/>
  <c r="F4253" i="18" s="1"/>
  <c r="E4254" i="18"/>
  <c r="F4254" i="18" s="1"/>
  <c r="E4255" i="18"/>
  <c r="F4255" i="18" s="1"/>
  <c r="E4256" i="18"/>
  <c r="F4256" i="18" s="1"/>
  <c r="E4257" i="18"/>
  <c r="F4257" i="18" s="1"/>
  <c r="E4318" i="18"/>
  <c r="F4318" i="18" s="1"/>
  <c r="E4319" i="18"/>
  <c r="F4319" i="18" s="1"/>
  <c r="E4320" i="18"/>
  <c r="F4320" i="18" s="1"/>
  <c r="E4321" i="18"/>
  <c r="F4321" i="18" s="1"/>
  <c r="E4322" i="18"/>
  <c r="F4322" i="18" s="1"/>
  <c r="E4323" i="18"/>
  <c r="F4323" i="18" s="1"/>
  <c r="E4324" i="18"/>
  <c r="F4324" i="18" s="1"/>
  <c r="E4325" i="18"/>
  <c r="F4325" i="18" s="1"/>
  <c r="E4326" i="18"/>
  <c r="F4326" i="18" s="1"/>
  <c r="E4327" i="18"/>
  <c r="F4327" i="18" s="1"/>
  <c r="E4328" i="18"/>
  <c r="F4328" i="18" s="1"/>
  <c r="E4329" i="18"/>
  <c r="F4329" i="18" s="1"/>
  <c r="E4390" i="18"/>
  <c r="F4390" i="18" s="1"/>
  <c r="E4391" i="18"/>
  <c r="F4391" i="18" s="1"/>
  <c r="E4392" i="18"/>
  <c r="F4392" i="18" s="1"/>
  <c r="E4393" i="18"/>
  <c r="F4393" i="18" s="1"/>
  <c r="E4394" i="18"/>
  <c r="F4394" i="18" s="1"/>
  <c r="E4395" i="18"/>
  <c r="F4395" i="18" s="1"/>
  <c r="E4396" i="18"/>
  <c r="F4396" i="18" s="1"/>
  <c r="E4397" i="18"/>
  <c r="F4397" i="18" s="1"/>
  <c r="E4398" i="18"/>
  <c r="F4398" i="18" s="1"/>
  <c r="E4399" i="18"/>
  <c r="F4399" i="18" s="1"/>
  <c r="E4400" i="18"/>
  <c r="F4400" i="18" s="1"/>
  <c r="E4401" i="18"/>
  <c r="F4401" i="18" s="1"/>
  <c r="E4462" i="18"/>
  <c r="F4462" i="18" s="1"/>
  <c r="E4463" i="18"/>
  <c r="F4463" i="18" s="1"/>
  <c r="E4464" i="18"/>
  <c r="F4464" i="18" s="1"/>
  <c r="E4465" i="18"/>
  <c r="F4465" i="18" s="1"/>
  <c r="E4466" i="18"/>
  <c r="F4466" i="18" s="1"/>
  <c r="E4467" i="18"/>
  <c r="F4467" i="18" s="1"/>
  <c r="E4468" i="18"/>
  <c r="F4468" i="18" s="1"/>
  <c r="E4469" i="18"/>
  <c r="F4469" i="18" s="1"/>
  <c r="E4470" i="18"/>
  <c r="F4470" i="18" s="1"/>
  <c r="E4471" i="18"/>
  <c r="F4471" i="18" s="1"/>
  <c r="E4472" i="18"/>
  <c r="F4472" i="18" s="1"/>
  <c r="E4473" i="18"/>
  <c r="F4473" i="18" s="1"/>
  <c r="E4534" i="18"/>
  <c r="F4534" i="18" s="1"/>
  <c r="E4535" i="18"/>
  <c r="F4535" i="18" s="1"/>
  <c r="E4536" i="18"/>
  <c r="F4536" i="18" s="1"/>
  <c r="E4537" i="18"/>
  <c r="F4537" i="18" s="1"/>
  <c r="E4538" i="18"/>
  <c r="F4538" i="18" s="1"/>
  <c r="E4539" i="18"/>
  <c r="F4539" i="18" s="1"/>
  <c r="E4540" i="18"/>
  <c r="F4540" i="18" s="1"/>
  <c r="E4541" i="18"/>
  <c r="F4541" i="18" s="1"/>
  <c r="E4542" i="18"/>
  <c r="F4542" i="18" s="1"/>
  <c r="E4543" i="18"/>
  <c r="F4543" i="18" s="1"/>
  <c r="E4544" i="18"/>
  <c r="F4544" i="18" s="1"/>
  <c r="E4545" i="18"/>
  <c r="F4545" i="18" s="1"/>
  <c r="E4606" i="18"/>
  <c r="F4606" i="18" s="1"/>
  <c r="E4607" i="18"/>
  <c r="F4607" i="18" s="1"/>
  <c r="E4608" i="18"/>
  <c r="F4608" i="18" s="1"/>
  <c r="E4609" i="18"/>
  <c r="F4609" i="18" s="1"/>
  <c r="E4610" i="18"/>
  <c r="F4610" i="18" s="1"/>
  <c r="E4611" i="18"/>
  <c r="F4611" i="18" s="1"/>
  <c r="E4612" i="18"/>
  <c r="F4612" i="18" s="1"/>
  <c r="E4613" i="18"/>
  <c r="F4613" i="18" s="1"/>
  <c r="E4614" i="18"/>
  <c r="F4614" i="18" s="1"/>
  <c r="E4615" i="18"/>
  <c r="F4615" i="18" s="1"/>
  <c r="E4616" i="18"/>
  <c r="F4616" i="18" s="1"/>
  <c r="E4617" i="18"/>
  <c r="F4617" i="18" s="1"/>
  <c r="E4678" i="18"/>
  <c r="F4678" i="18" s="1"/>
  <c r="E4679" i="18"/>
  <c r="F4679" i="18" s="1"/>
  <c r="E4680" i="18"/>
  <c r="F4680" i="18" s="1"/>
  <c r="E4681" i="18"/>
  <c r="F4681" i="18" s="1"/>
  <c r="E4682" i="18"/>
  <c r="F4682" i="18" s="1"/>
  <c r="E4683" i="18"/>
  <c r="F4683" i="18" s="1"/>
  <c r="E4684" i="18"/>
  <c r="F4684" i="18" s="1"/>
  <c r="E4685" i="18"/>
  <c r="F4685" i="18" s="1"/>
  <c r="E4686" i="18"/>
  <c r="F4686" i="18" s="1"/>
  <c r="E4687" i="18"/>
  <c r="F4687" i="18" s="1"/>
  <c r="E4688" i="18"/>
  <c r="F4688" i="18" s="1"/>
  <c r="E4689" i="18"/>
  <c r="F4689" i="18" s="1"/>
  <c r="E4750" i="18"/>
  <c r="F4750" i="18" s="1"/>
  <c r="E4751" i="18"/>
  <c r="F4751" i="18" s="1"/>
  <c r="E4752" i="18"/>
  <c r="F4752" i="18" s="1"/>
  <c r="E4753" i="18"/>
  <c r="F4753" i="18" s="1"/>
  <c r="E4754" i="18"/>
  <c r="F4754" i="18" s="1"/>
  <c r="E4755" i="18"/>
  <c r="F4755" i="18" s="1"/>
  <c r="E4756" i="18"/>
  <c r="F4756" i="18" s="1"/>
  <c r="E4757" i="18"/>
  <c r="F4757" i="18" s="1"/>
  <c r="E4758" i="18"/>
  <c r="F4758" i="18" s="1"/>
  <c r="E4759" i="18"/>
  <c r="F4759" i="18" s="1"/>
  <c r="E4760" i="18"/>
  <c r="F4760" i="18" s="1"/>
  <c r="E4761" i="18"/>
  <c r="F4761" i="18" s="1"/>
  <c r="E4822" i="18"/>
  <c r="F4822" i="18" s="1"/>
  <c r="E4823" i="18"/>
  <c r="F4823" i="18" s="1"/>
  <c r="E4824" i="18"/>
  <c r="F4824" i="18" s="1"/>
  <c r="E4825" i="18"/>
  <c r="F4825" i="18" s="1"/>
  <c r="E4826" i="18"/>
  <c r="F4826" i="18" s="1"/>
  <c r="E4827" i="18"/>
  <c r="F4827" i="18" s="1"/>
  <c r="E4828" i="18"/>
  <c r="F4828" i="18" s="1"/>
  <c r="E4829" i="18"/>
  <c r="F4829" i="18" s="1"/>
  <c r="E4830" i="18"/>
  <c r="F4830" i="18" s="1"/>
  <c r="E4831" i="18"/>
  <c r="F4831" i="18" s="1"/>
  <c r="E4832" i="18"/>
  <c r="F4832" i="18" s="1"/>
  <c r="E4833" i="18"/>
  <c r="F4833" i="18" s="1"/>
  <c r="E4894" i="18"/>
  <c r="F4894" i="18" s="1"/>
  <c r="E4895" i="18"/>
  <c r="F4895" i="18" s="1"/>
  <c r="E4896" i="18"/>
  <c r="F4896" i="18" s="1"/>
  <c r="E4897" i="18"/>
  <c r="F4897" i="18" s="1"/>
  <c r="E4898" i="18"/>
  <c r="F4898" i="18" s="1"/>
  <c r="E4899" i="18"/>
  <c r="F4899" i="18" s="1"/>
  <c r="E4900" i="18"/>
  <c r="F4900" i="18" s="1"/>
  <c r="E4901" i="18"/>
  <c r="F4901" i="18" s="1"/>
  <c r="E4902" i="18"/>
  <c r="F4902" i="18" s="1"/>
  <c r="E4903" i="18"/>
  <c r="F4903" i="18" s="1"/>
  <c r="E4904" i="18"/>
  <c r="F4904" i="18" s="1"/>
  <c r="E4905" i="18"/>
  <c r="F4905" i="18" s="1"/>
  <c r="E4966" i="18"/>
  <c r="F4966" i="18" s="1"/>
  <c r="E4967" i="18"/>
  <c r="F4967" i="18" s="1"/>
  <c r="E4968" i="18"/>
  <c r="F4968" i="18" s="1"/>
  <c r="E4969" i="18"/>
  <c r="F4969" i="18" s="1"/>
  <c r="E4970" i="18"/>
  <c r="F4970" i="18" s="1"/>
  <c r="E4971" i="18"/>
  <c r="F4971" i="18" s="1"/>
  <c r="E4972" i="18"/>
  <c r="F4972" i="18" s="1"/>
  <c r="E4973" i="18"/>
  <c r="F4973" i="18" s="1"/>
  <c r="E4974" i="18"/>
  <c r="F4974" i="18" s="1"/>
  <c r="E4975" i="18"/>
  <c r="F4975" i="18" s="1"/>
  <c r="E4976" i="18"/>
  <c r="F4976" i="18" s="1"/>
  <c r="E4977" i="18"/>
  <c r="F4977" i="18" s="1"/>
  <c r="E5112" i="18"/>
  <c r="F5112" i="18" s="1"/>
  <c r="E5113" i="18"/>
  <c r="F5113" i="18" s="1"/>
  <c r="E5114" i="18"/>
  <c r="F5114" i="18" s="1"/>
  <c r="E5115" i="18"/>
  <c r="F5115" i="18" s="1"/>
  <c r="E5116" i="18"/>
  <c r="F5116" i="18" s="1"/>
  <c r="E5117" i="18"/>
  <c r="F5117" i="18" s="1"/>
  <c r="E5118" i="18"/>
  <c r="F5118" i="18" s="1"/>
  <c r="E5119" i="18"/>
  <c r="F5119" i="18" s="1"/>
  <c r="E5120" i="18"/>
  <c r="F5120" i="18" s="1"/>
  <c r="E5121" i="18"/>
  <c r="F5121" i="18" s="1"/>
  <c r="E5122" i="18"/>
  <c r="F5122" i="18" s="1"/>
  <c r="E5123" i="18"/>
  <c r="F5123" i="18" s="1"/>
  <c r="E5184" i="18"/>
  <c r="F5184" i="18" s="1"/>
  <c r="E5185" i="18"/>
  <c r="F5185" i="18" s="1"/>
  <c r="E5186" i="18"/>
  <c r="F5186" i="18" s="1"/>
  <c r="E5187" i="18"/>
  <c r="F5187" i="18" s="1"/>
  <c r="E5188" i="18"/>
  <c r="F5188" i="18" s="1"/>
  <c r="E5189" i="18"/>
  <c r="F5189" i="18" s="1"/>
  <c r="E5190" i="18"/>
  <c r="F5190" i="18" s="1"/>
  <c r="E5191" i="18"/>
  <c r="F5191" i="18" s="1"/>
  <c r="E5192" i="18"/>
  <c r="F5192" i="18" s="1"/>
  <c r="E5193" i="18"/>
  <c r="F5193" i="18" s="1"/>
  <c r="E5194" i="18"/>
  <c r="F5194" i="18" s="1"/>
  <c r="E5195" i="18"/>
  <c r="F5195" i="18" s="1"/>
  <c r="E5256" i="18"/>
  <c r="F5256" i="18" s="1"/>
  <c r="E5257" i="18"/>
  <c r="F5257" i="18" s="1"/>
  <c r="E5258" i="18"/>
  <c r="F5258" i="18" s="1"/>
  <c r="E5259" i="18"/>
  <c r="F5259" i="18" s="1"/>
  <c r="E5260" i="18"/>
  <c r="F5260" i="18" s="1"/>
  <c r="E5261" i="18"/>
  <c r="F5261" i="18" s="1"/>
  <c r="E5262" i="18"/>
  <c r="F5262" i="18" s="1"/>
  <c r="E5263" i="18"/>
  <c r="F5263" i="18" s="1"/>
  <c r="E5264" i="18"/>
  <c r="F5264" i="18" s="1"/>
  <c r="E5265" i="18"/>
  <c r="F5265" i="18" s="1"/>
  <c r="E5266" i="18"/>
  <c r="F5266" i="18" s="1"/>
  <c r="E5267" i="18"/>
  <c r="F5267" i="18" s="1"/>
  <c r="E5328" i="18"/>
  <c r="F5328" i="18" s="1"/>
  <c r="E5329" i="18"/>
  <c r="F5329" i="18" s="1"/>
  <c r="E5330" i="18"/>
  <c r="F5330" i="18" s="1"/>
  <c r="E5331" i="18"/>
  <c r="F5331" i="18" s="1"/>
  <c r="E5332" i="18"/>
  <c r="F5332" i="18" s="1"/>
  <c r="E5333" i="18"/>
  <c r="F5333" i="18" s="1"/>
  <c r="E5334" i="18"/>
  <c r="F5334" i="18" s="1"/>
  <c r="E5335" i="18"/>
  <c r="F5335" i="18" s="1"/>
  <c r="E5336" i="18"/>
  <c r="F5336" i="18" s="1"/>
  <c r="E5337" i="18"/>
  <c r="F5337" i="18" s="1"/>
  <c r="E5338" i="18"/>
  <c r="F5338" i="18" s="1"/>
  <c r="E5339" i="18"/>
  <c r="F5339" i="18" s="1"/>
  <c r="E5400" i="18"/>
  <c r="F5400" i="18" s="1"/>
  <c r="E5401" i="18"/>
  <c r="F5401" i="18" s="1"/>
  <c r="E5402" i="18"/>
  <c r="F5402" i="18" s="1"/>
  <c r="E5403" i="18"/>
  <c r="F5403" i="18" s="1"/>
  <c r="E5404" i="18"/>
  <c r="F5404" i="18" s="1"/>
  <c r="E5405" i="18"/>
  <c r="F5405" i="18" s="1"/>
  <c r="E5406" i="18"/>
  <c r="F5406" i="18" s="1"/>
  <c r="E5407" i="18"/>
  <c r="F5407" i="18" s="1"/>
  <c r="E5408" i="18"/>
  <c r="F5408" i="18" s="1"/>
  <c r="E5409" i="18"/>
  <c r="F5409" i="18" s="1"/>
  <c r="E5410" i="18"/>
  <c r="F5410" i="18" s="1"/>
  <c r="E5411" i="18"/>
  <c r="F5411" i="18" s="1"/>
  <c r="E5472" i="18"/>
  <c r="F5472" i="18" s="1"/>
  <c r="E5473" i="18"/>
  <c r="F5473" i="18" s="1"/>
  <c r="E5474" i="18"/>
  <c r="F5474" i="18" s="1"/>
  <c r="E5475" i="18"/>
  <c r="F5475" i="18" s="1"/>
  <c r="E5476" i="18"/>
  <c r="F5476" i="18" s="1"/>
  <c r="E5477" i="18"/>
  <c r="F5477" i="18" s="1"/>
  <c r="E5478" i="18"/>
  <c r="F5478" i="18" s="1"/>
  <c r="E5479" i="18"/>
  <c r="F5479" i="18" s="1"/>
  <c r="E5480" i="18"/>
  <c r="F5480" i="18" s="1"/>
  <c r="E5481" i="18"/>
  <c r="F5481" i="18" s="1"/>
  <c r="E5482" i="18"/>
  <c r="F5482" i="18" s="1"/>
  <c r="E5483" i="18"/>
  <c r="F5483" i="18" s="1"/>
  <c r="E5544" i="18"/>
  <c r="F5544" i="18" s="1"/>
  <c r="E5545" i="18"/>
  <c r="F5545" i="18" s="1"/>
  <c r="E5546" i="18"/>
  <c r="F5546" i="18" s="1"/>
  <c r="E5547" i="18"/>
  <c r="F5547" i="18" s="1"/>
  <c r="E5548" i="18"/>
  <c r="F5548" i="18" s="1"/>
  <c r="E5549" i="18"/>
  <c r="F5549" i="18" s="1"/>
  <c r="E5550" i="18"/>
  <c r="F5550" i="18" s="1"/>
  <c r="E5551" i="18"/>
  <c r="F5551" i="18" s="1"/>
  <c r="E5552" i="18"/>
  <c r="F5552" i="18" s="1"/>
  <c r="E5553" i="18"/>
  <c r="F5553" i="18" s="1"/>
  <c r="E5554" i="18"/>
  <c r="F5554" i="18" s="1"/>
  <c r="E5555" i="18"/>
  <c r="F5555" i="18" s="1"/>
  <c r="E5836" i="18"/>
  <c r="F5836" i="18" s="1"/>
  <c r="E5837" i="18"/>
  <c r="F5837" i="18" s="1"/>
  <c r="E5838" i="18"/>
  <c r="F5838" i="18" s="1"/>
  <c r="E5839" i="18"/>
  <c r="F5839" i="18" s="1"/>
  <c r="E5840" i="18"/>
  <c r="F5840" i="18" s="1"/>
  <c r="E5841" i="18"/>
  <c r="F5841" i="18" s="1"/>
  <c r="E5842" i="18"/>
  <c r="F5842" i="18" s="1"/>
  <c r="E5843" i="18"/>
  <c r="F5843" i="18" s="1"/>
  <c r="E5844" i="18"/>
  <c r="F5844" i="18" s="1"/>
  <c r="E5845" i="18"/>
  <c r="F5845" i="18" s="1"/>
  <c r="E5846" i="18"/>
  <c r="F5846" i="18" s="1"/>
  <c r="E5847" i="18"/>
  <c r="F5847" i="18" s="1"/>
  <c r="E5908" i="18"/>
  <c r="F5908" i="18" s="1"/>
  <c r="E5909" i="18"/>
  <c r="F5909" i="18" s="1"/>
  <c r="E5910" i="18"/>
  <c r="F5910" i="18" s="1"/>
  <c r="E5911" i="18"/>
  <c r="F5911" i="18" s="1"/>
  <c r="E5912" i="18"/>
  <c r="F5912" i="18" s="1"/>
  <c r="E5913" i="18"/>
  <c r="F5913" i="18" s="1"/>
  <c r="E5914" i="18"/>
  <c r="F5914" i="18" s="1"/>
  <c r="E5915" i="18"/>
  <c r="F5915" i="18" s="1"/>
  <c r="E5916" i="18"/>
  <c r="F5916" i="18" s="1"/>
  <c r="E5917" i="18"/>
  <c r="F5917" i="18" s="1"/>
  <c r="E5918" i="18"/>
  <c r="F5918" i="18" s="1"/>
  <c r="E5919" i="18"/>
  <c r="F5919" i="18" s="1"/>
  <c r="E5980" i="18"/>
  <c r="F5980" i="18" s="1"/>
  <c r="E5981" i="18"/>
  <c r="F5981" i="18" s="1"/>
  <c r="E5982" i="18"/>
  <c r="F5982" i="18" s="1"/>
  <c r="E5983" i="18"/>
  <c r="F5983" i="18" s="1"/>
  <c r="E5984" i="18"/>
  <c r="F5984" i="18" s="1"/>
  <c r="E5985" i="18"/>
  <c r="F5985" i="18" s="1"/>
  <c r="E5986" i="18"/>
  <c r="F5986" i="18" s="1"/>
  <c r="E5987" i="18"/>
  <c r="F5987" i="18" s="1"/>
  <c r="E5988" i="18"/>
  <c r="F5988" i="18" s="1"/>
  <c r="E5989" i="18"/>
  <c r="F5989" i="18" s="1"/>
  <c r="E5990" i="18"/>
  <c r="F5990" i="18" s="1"/>
  <c r="E5991" i="18"/>
  <c r="F5991" i="18" s="1"/>
  <c r="E6052" i="18"/>
  <c r="F6052" i="18" s="1"/>
  <c r="E6053" i="18"/>
  <c r="F6053" i="18" s="1"/>
  <c r="E6054" i="18"/>
  <c r="F6054" i="18" s="1"/>
  <c r="E6055" i="18"/>
  <c r="F6055" i="18" s="1"/>
  <c r="E6056" i="18"/>
  <c r="F6056" i="18" s="1"/>
  <c r="E6057" i="18"/>
  <c r="F6057" i="18" s="1"/>
  <c r="E6058" i="18"/>
  <c r="F6058" i="18" s="1"/>
  <c r="E6059" i="18"/>
  <c r="F6059" i="18" s="1"/>
  <c r="E6060" i="18"/>
  <c r="F6060" i="18" s="1"/>
  <c r="E6061" i="18"/>
  <c r="F6061" i="18" s="1"/>
  <c r="E6062" i="18"/>
  <c r="F6062" i="18" s="1"/>
  <c r="E6063" i="18"/>
  <c r="F6063" i="18" s="1"/>
  <c r="E6124" i="18"/>
  <c r="F6124" i="18" s="1"/>
  <c r="E6125" i="18"/>
  <c r="F6125" i="18" s="1"/>
  <c r="E6126" i="18"/>
  <c r="F6126" i="18" s="1"/>
  <c r="E6127" i="18"/>
  <c r="F6127" i="18" s="1"/>
  <c r="E6128" i="18"/>
  <c r="F6128" i="18" s="1"/>
  <c r="E6129" i="18"/>
  <c r="F6129" i="18" s="1"/>
  <c r="E6130" i="18"/>
  <c r="F6130" i="18" s="1"/>
  <c r="E6131" i="18"/>
  <c r="F6131" i="18" s="1"/>
  <c r="E6132" i="18"/>
  <c r="F6132" i="18" s="1"/>
  <c r="E6133" i="18"/>
  <c r="F6133" i="18" s="1"/>
  <c r="E6134" i="18"/>
  <c r="F6134" i="18" s="1"/>
  <c r="E6135" i="18"/>
  <c r="F6135" i="18" s="1"/>
  <c r="E6196" i="18"/>
  <c r="F6196" i="18" s="1"/>
  <c r="E6197" i="18"/>
  <c r="F6197" i="18" s="1"/>
  <c r="E6198" i="18"/>
  <c r="F6198" i="18" s="1"/>
  <c r="E6199" i="18"/>
  <c r="F6199" i="18" s="1"/>
  <c r="E6200" i="18"/>
  <c r="F6200" i="18" s="1"/>
  <c r="E6201" i="18"/>
  <c r="F6201" i="18" s="1"/>
  <c r="E6202" i="18"/>
  <c r="F6202" i="18" s="1"/>
  <c r="E6203" i="18"/>
  <c r="F6203" i="18" s="1"/>
  <c r="E6204" i="18"/>
  <c r="F6204" i="18" s="1"/>
  <c r="E6205" i="18"/>
  <c r="F6205" i="18" s="1"/>
  <c r="E6206" i="18"/>
  <c r="F6206" i="18" s="1"/>
  <c r="E6207" i="18"/>
  <c r="F6207" i="18" s="1"/>
  <c r="E6268" i="18"/>
  <c r="F6268" i="18" s="1"/>
  <c r="E6269" i="18"/>
  <c r="F6269" i="18" s="1"/>
  <c r="E6270" i="18"/>
  <c r="F6270" i="18" s="1"/>
  <c r="E6271" i="18"/>
  <c r="F6271" i="18" s="1"/>
  <c r="E6272" i="18"/>
  <c r="F6272" i="18" s="1"/>
  <c r="E6273" i="18"/>
  <c r="F6273" i="18" s="1"/>
  <c r="E6274" i="18"/>
  <c r="F6274" i="18" s="1"/>
  <c r="E6275" i="18"/>
  <c r="F6275" i="18" s="1"/>
  <c r="E6276" i="18"/>
  <c r="F6276" i="18" s="1"/>
  <c r="E6277" i="18"/>
  <c r="F6277" i="18" s="1"/>
  <c r="E6278" i="18"/>
  <c r="F6278" i="18" s="1"/>
  <c r="E6279" i="18"/>
  <c r="F6279" i="18" s="1"/>
  <c r="E6340" i="18"/>
  <c r="F6340" i="18" s="1"/>
  <c r="E6341" i="18"/>
  <c r="F6341" i="18" s="1"/>
  <c r="E6342" i="18"/>
  <c r="F6342" i="18" s="1"/>
  <c r="E6343" i="18"/>
  <c r="F6343" i="18" s="1"/>
  <c r="E6344" i="18"/>
  <c r="F6344" i="18" s="1"/>
  <c r="E6345" i="18"/>
  <c r="F6345" i="18" s="1"/>
  <c r="E6346" i="18"/>
  <c r="F6346" i="18" s="1"/>
  <c r="E6347" i="18"/>
  <c r="F6347" i="18" s="1"/>
  <c r="E6348" i="18"/>
  <c r="F6348" i="18" s="1"/>
  <c r="E6349" i="18"/>
  <c r="F6349" i="18" s="1"/>
  <c r="E6350" i="18"/>
  <c r="F6350" i="18" s="1"/>
  <c r="E6351" i="18"/>
  <c r="F6351" i="18" s="1"/>
  <c r="E6412" i="18"/>
  <c r="F6412" i="18" s="1"/>
  <c r="E6413" i="18"/>
  <c r="F6413" i="18" s="1"/>
  <c r="E6414" i="18"/>
  <c r="F6414" i="18" s="1"/>
  <c r="E6415" i="18"/>
  <c r="F6415" i="18" s="1"/>
  <c r="E6416" i="18"/>
  <c r="F6416" i="18" s="1"/>
  <c r="E6417" i="18"/>
  <c r="F6417" i="18" s="1"/>
  <c r="E6418" i="18"/>
  <c r="F6418" i="18" s="1"/>
  <c r="E6419" i="18"/>
  <c r="F6419" i="18" s="1"/>
  <c r="E6420" i="18"/>
  <c r="F6420" i="18" s="1"/>
  <c r="E6421" i="18"/>
  <c r="F6421" i="18" s="1"/>
  <c r="E6422" i="18"/>
  <c r="F6422" i="18" s="1"/>
  <c r="E6423" i="18"/>
  <c r="F6423" i="18" s="1"/>
  <c r="E6484" i="18"/>
  <c r="F6484" i="18" s="1"/>
  <c r="E6485" i="18"/>
  <c r="F6485" i="18" s="1"/>
  <c r="E6486" i="18"/>
  <c r="F6486" i="18" s="1"/>
  <c r="E6487" i="18"/>
  <c r="F6487" i="18" s="1"/>
  <c r="E6488" i="18"/>
  <c r="F6488" i="18" s="1"/>
  <c r="E6489" i="18"/>
  <c r="F6489" i="18" s="1"/>
  <c r="E6490" i="18"/>
  <c r="F6490" i="18" s="1"/>
  <c r="E6491" i="18"/>
  <c r="F6491" i="18" s="1"/>
  <c r="E6492" i="18"/>
  <c r="F6492" i="18" s="1"/>
  <c r="E6493" i="18"/>
  <c r="F6493" i="18" s="1"/>
  <c r="E6494" i="18"/>
  <c r="F6494" i="18" s="1"/>
  <c r="E6495" i="18"/>
  <c r="F6495" i="18" s="1"/>
  <c r="E6556" i="18"/>
  <c r="F6556" i="18" s="1"/>
  <c r="E6557" i="18"/>
  <c r="F6557" i="18" s="1"/>
  <c r="E6558" i="18"/>
  <c r="F6558" i="18" s="1"/>
  <c r="E6559" i="18"/>
  <c r="F6559" i="18" s="1"/>
  <c r="E6560" i="18"/>
  <c r="F6560" i="18" s="1"/>
  <c r="E6561" i="18"/>
  <c r="F6561" i="18" s="1"/>
  <c r="E6562" i="18"/>
  <c r="F6562" i="18" s="1"/>
  <c r="E6563" i="18"/>
  <c r="F6563" i="18" s="1"/>
  <c r="E6564" i="18"/>
  <c r="F6564" i="18" s="1"/>
  <c r="E6565" i="18"/>
  <c r="F6565" i="18" s="1"/>
  <c r="E6566" i="18"/>
  <c r="F6566" i="18" s="1"/>
  <c r="E6567" i="18"/>
  <c r="F6567" i="18" s="1"/>
  <c r="E6628" i="18"/>
  <c r="F6628" i="18" s="1"/>
  <c r="E6629" i="18"/>
  <c r="F6629" i="18" s="1"/>
  <c r="E6630" i="18"/>
  <c r="F6630" i="18" s="1"/>
  <c r="E6631" i="18"/>
  <c r="F6631" i="18" s="1"/>
  <c r="E6632" i="18"/>
  <c r="F6632" i="18" s="1"/>
  <c r="E6633" i="18"/>
  <c r="F6633" i="18" s="1"/>
  <c r="E6634" i="18"/>
  <c r="F6634" i="18" s="1"/>
  <c r="E6635" i="18"/>
  <c r="F6635" i="18" s="1"/>
  <c r="E6636" i="18"/>
  <c r="F6636" i="18" s="1"/>
  <c r="E6637" i="18"/>
  <c r="F6637" i="18" s="1"/>
  <c r="E6638" i="18"/>
  <c r="F6638" i="18" s="1"/>
  <c r="E6639" i="18"/>
  <c r="F6639" i="18" s="1"/>
  <c r="E6700" i="18"/>
  <c r="F6700" i="18" s="1"/>
  <c r="E6701" i="18"/>
  <c r="F6701" i="18" s="1"/>
  <c r="E6702" i="18"/>
  <c r="F6702" i="18" s="1"/>
  <c r="E6703" i="18"/>
  <c r="F6703" i="18" s="1"/>
  <c r="E6704" i="18"/>
  <c r="F6704" i="18" s="1"/>
  <c r="E6705" i="18"/>
  <c r="F6705" i="18" s="1"/>
  <c r="E6706" i="18"/>
  <c r="F6706" i="18" s="1"/>
  <c r="E6707" i="18"/>
  <c r="F6707" i="18" s="1"/>
  <c r="E6708" i="18"/>
  <c r="F6708" i="18" s="1"/>
  <c r="E6709" i="18"/>
  <c r="F6709" i="18" s="1"/>
  <c r="E6710" i="18"/>
  <c r="F6710" i="18" s="1"/>
  <c r="E6711" i="18"/>
  <c r="F6711" i="18" s="1"/>
  <c r="E6772" i="18"/>
  <c r="F6772" i="18" s="1"/>
  <c r="E6773" i="18"/>
  <c r="F6773" i="18" s="1"/>
  <c r="E6774" i="18"/>
  <c r="F6774" i="18" s="1"/>
  <c r="E6775" i="18"/>
  <c r="F6775" i="18" s="1"/>
  <c r="E6776" i="18"/>
  <c r="F6776" i="18" s="1"/>
  <c r="E6777" i="18"/>
  <c r="F6777" i="18" s="1"/>
  <c r="E6778" i="18"/>
  <c r="F6778" i="18" s="1"/>
  <c r="E6779" i="18"/>
  <c r="F6779" i="18" s="1"/>
  <c r="E6780" i="18"/>
  <c r="F6780" i="18" s="1"/>
  <c r="E6781" i="18"/>
  <c r="F6781" i="18" s="1"/>
  <c r="E6782" i="18"/>
  <c r="F6782" i="18" s="1"/>
  <c r="E6783" i="18"/>
  <c r="F6783" i="18" s="1"/>
  <c r="E6844" i="18"/>
  <c r="F6844" i="18" s="1"/>
  <c r="E6845" i="18"/>
  <c r="F6845" i="18" s="1"/>
  <c r="E6846" i="18"/>
  <c r="F6846" i="18" s="1"/>
  <c r="E6847" i="18"/>
  <c r="F6847" i="18" s="1"/>
  <c r="E6848" i="18"/>
  <c r="F6848" i="18" s="1"/>
  <c r="E6849" i="18"/>
  <c r="F6849" i="18" s="1"/>
  <c r="E6850" i="18"/>
  <c r="F6850" i="18" s="1"/>
  <c r="E6851" i="18"/>
  <c r="F6851" i="18" s="1"/>
  <c r="E6852" i="18"/>
  <c r="F6852" i="18" s="1"/>
  <c r="E6853" i="18"/>
  <c r="F6853" i="18" s="1"/>
  <c r="E6854" i="18"/>
  <c r="F6854" i="18" s="1"/>
  <c r="E6855" i="18"/>
  <c r="F6855" i="18" s="1"/>
  <c r="E6916" i="18"/>
  <c r="F6916" i="18" s="1"/>
  <c r="E6917" i="18"/>
  <c r="F6917" i="18" s="1"/>
  <c r="E6918" i="18"/>
  <c r="F6918" i="18" s="1"/>
  <c r="E6919" i="18"/>
  <c r="F6919" i="18" s="1"/>
  <c r="E6920" i="18"/>
  <c r="F6920" i="18" s="1"/>
  <c r="E6921" i="18"/>
  <c r="F6921" i="18" s="1"/>
  <c r="E6922" i="18"/>
  <c r="F6922" i="18" s="1"/>
  <c r="E6923" i="18"/>
  <c r="F6923" i="18" s="1"/>
  <c r="E6924" i="18"/>
  <c r="F6924" i="18" s="1"/>
  <c r="E6925" i="18"/>
  <c r="F6925" i="18" s="1"/>
  <c r="E6926" i="18"/>
  <c r="F6926" i="18" s="1"/>
  <c r="E6927" i="18"/>
  <c r="F6927" i="18" s="1"/>
  <c r="E6988" i="18"/>
  <c r="F6988" i="18" s="1"/>
  <c r="E6989" i="18"/>
  <c r="F6989" i="18" s="1"/>
  <c r="E6990" i="18"/>
  <c r="F6990" i="18" s="1"/>
  <c r="E6991" i="18"/>
  <c r="F6991" i="18" s="1"/>
  <c r="E6992" i="18"/>
  <c r="F6992" i="18" s="1"/>
  <c r="E6993" i="18"/>
  <c r="F6993" i="18" s="1"/>
  <c r="E6994" i="18"/>
  <c r="F6994" i="18" s="1"/>
  <c r="E6995" i="18"/>
  <c r="F6995" i="18" s="1"/>
  <c r="E6996" i="18"/>
  <c r="F6996" i="18" s="1"/>
  <c r="E6997" i="18"/>
  <c r="F6997" i="18" s="1"/>
  <c r="E6998" i="18"/>
  <c r="F6998" i="18" s="1"/>
  <c r="E6999" i="18"/>
  <c r="F6999" i="18" s="1"/>
  <c r="E7060" i="18"/>
  <c r="F7060" i="18" s="1"/>
  <c r="E7061" i="18"/>
  <c r="F7061" i="18" s="1"/>
  <c r="E7062" i="18"/>
  <c r="F7062" i="18" s="1"/>
  <c r="E7063" i="18"/>
  <c r="F7063" i="18" s="1"/>
  <c r="E7064" i="18"/>
  <c r="F7064" i="18" s="1"/>
  <c r="E7065" i="18"/>
  <c r="F7065" i="18" s="1"/>
  <c r="E7066" i="18"/>
  <c r="F7066" i="18" s="1"/>
  <c r="E7067" i="18"/>
  <c r="F7067" i="18" s="1"/>
  <c r="E7068" i="18"/>
  <c r="F7068" i="18" s="1"/>
  <c r="E7069" i="18"/>
  <c r="F7069" i="18" s="1"/>
  <c r="E7070" i="18"/>
  <c r="F7070" i="18" s="1"/>
  <c r="E7071" i="18"/>
  <c r="F7071" i="18" s="1"/>
  <c r="E7132" i="18"/>
  <c r="F7132" i="18" s="1"/>
  <c r="E7133" i="18"/>
  <c r="F7133" i="18" s="1"/>
  <c r="E7134" i="18"/>
  <c r="F7134" i="18" s="1"/>
  <c r="E7135" i="18"/>
  <c r="F7135" i="18" s="1"/>
  <c r="E7136" i="18"/>
  <c r="F7136" i="18" s="1"/>
  <c r="E7137" i="18"/>
  <c r="F7137" i="18" s="1"/>
  <c r="E7138" i="18"/>
  <c r="F7138" i="18" s="1"/>
  <c r="E7139" i="18"/>
  <c r="F7139" i="18" s="1"/>
  <c r="E7140" i="18"/>
  <c r="F7140" i="18" s="1"/>
  <c r="E7141" i="18"/>
  <c r="F7141" i="18" s="1"/>
  <c r="E7142" i="18"/>
  <c r="F7142" i="18" s="1"/>
  <c r="E7143" i="18"/>
  <c r="F7143" i="18" s="1"/>
  <c r="E7204" i="18"/>
  <c r="F7204" i="18" s="1"/>
  <c r="E7205" i="18"/>
  <c r="F7205" i="18" s="1"/>
  <c r="E7206" i="18"/>
  <c r="F7206" i="18" s="1"/>
  <c r="E7207" i="18"/>
  <c r="F7207" i="18" s="1"/>
  <c r="E7208" i="18"/>
  <c r="F7208" i="18" s="1"/>
  <c r="E7209" i="18"/>
  <c r="F7209" i="18" s="1"/>
  <c r="E7210" i="18"/>
  <c r="F7210" i="18" s="1"/>
  <c r="E7211" i="18"/>
  <c r="F7211" i="18" s="1"/>
  <c r="E7212" i="18"/>
  <c r="F7212" i="18" s="1"/>
  <c r="E7213" i="18"/>
  <c r="F7213" i="18" s="1"/>
  <c r="E7214" i="18"/>
  <c r="F7214" i="18" s="1"/>
  <c r="E7215" i="18"/>
  <c r="F7215" i="18" s="1"/>
  <c r="E7276" i="18"/>
  <c r="F7276" i="18" s="1"/>
  <c r="E7277" i="18"/>
  <c r="F7277" i="18" s="1"/>
  <c r="E7278" i="18"/>
  <c r="F7278" i="18" s="1"/>
  <c r="E7279" i="18"/>
  <c r="F7279" i="18" s="1"/>
  <c r="E7280" i="18"/>
  <c r="F7280" i="18" s="1"/>
  <c r="E7281" i="18"/>
  <c r="F7281" i="18" s="1"/>
  <c r="E7282" i="18"/>
  <c r="F7282" i="18" s="1"/>
  <c r="E7283" i="18"/>
  <c r="F7283" i="18" s="1"/>
  <c r="E7284" i="18"/>
  <c r="F7284" i="18" s="1"/>
  <c r="E7285" i="18"/>
  <c r="F7285" i="18" s="1"/>
  <c r="E7286" i="18"/>
  <c r="F7286" i="18" s="1"/>
  <c r="E7287" i="18"/>
  <c r="F7287" i="18" s="1"/>
  <c r="E7348" i="18"/>
  <c r="F7348" i="18" s="1"/>
  <c r="E7349" i="18"/>
  <c r="F7349" i="18" s="1"/>
  <c r="E7350" i="18"/>
  <c r="F7350" i="18" s="1"/>
  <c r="E7351" i="18"/>
  <c r="F7351" i="18" s="1"/>
  <c r="E7352" i="18"/>
  <c r="F7352" i="18" s="1"/>
  <c r="E7353" i="18"/>
  <c r="F7353" i="18" s="1"/>
  <c r="E7354" i="18"/>
  <c r="F7354" i="18" s="1"/>
  <c r="E7355" i="18"/>
  <c r="F7355" i="18" s="1"/>
  <c r="E7356" i="18"/>
  <c r="F7356" i="18" s="1"/>
  <c r="E7357" i="18"/>
  <c r="F7357" i="18" s="1"/>
  <c r="E7358" i="18"/>
  <c r="F7358" i="18" s="1"/>
  <c r="E7359" i="18"/>
  <c r="F7359" i="18" s="1"/>
  <c r="E7420" i="18"/>
  <c r="F7420" i="18" s="1"/>
  <c r="E7421" i="18"/>
  <c r="F7421" i="18" s="1"/>
  <c r="E7422" i="18"/>
  <c r="F7422" i="18" s="1"/>
  <c r="E7423" i="18"/>
  <c r="F7423" i="18" s="1"/>
  <c r="E7424" i="18"/>
  <c r="F7424" i="18" s="1"/>
  <c r="E7425" i="18"/>
  <c r="F7425" i="18" s="1"/>
  <c r="E7426" i="18"/>
  <c r="F7426" i="18" s="1"/>
  <c r="E7427" i="18"/>
  <c r="F7427" i="18" s="1"/>
  <c r="E7428" i="18"/>
  <c r="F7428" i="18" s="1"/>
  <c r="E7429" i="18"/>
  <c r="F7429" i="18" s="1"/>
  <c r="E7430" i="18"/>
  <c r="F7430" i="18" s="1"/>
  <c r="E7431" i="18"/>
  <c r="F7431" i="18" s="1"/>
  <c r="E7492" i="18"/>
  <c r="F7492" i="18" s="1"/>
  <c r="E7493" i="18"/>
  <c r="F7493" i="18" s="1"/>
  <c r="E7494" i="18"/>
  <c r="F7494" i="18" s="1"/>
  <c r="E7495" i="18"/>
  <c r="F7495" i="18" s="1"/>
  <c r="E7496" i="18"/>
  <c r="F7496" i="18" s="1"/>
  <c r="E7497" i="18"/>
  <c r="F7497" i="18" s="1"/>
  <c r="E7498" i="18"/>
  <c r="F7498" i="18" s="1"/>
  <c r="E7499" i="18"/>
  <c r="F7499" i="18" s="1"/>
  <c r="E7500" i="18"/>
  <c r="F7500" i="18" s="1"/>
  <c r="E7501" i="18"/>
  <c r="F7501" i="18" s="1"/>
  <c r="E7502" i="18"/>
  <c r="F7502" i="18" s="1"/>
  <c r="E7503" i="18"/>
  <c r="F7503" i="18" s="1"/>
  <c r="E7564" i="18"/>
  <c r="F7564" i="18" s="1"/>
  <c r="E7565" i="18"/>
  <c r="F7565" i="18" s="1"/>
  <c r="E7566" i="18"/>
  <c r="F7566" i="18" s="1"/>
  <c r="E7567" i="18"/>
  <c r="F7567" i="18" s="1"/>
  <c r="E7568" i="18"/>
  <c r="F7568" i="18" s="1"/>
  <c r="E7569" i="18"/>
  <c r="F7569" i="18" s="1"/>
  <c r="E7570" i="18"/>
  <c r="F7570" i="18" s="1"/>
  <c r="E7571" i="18"/>
  <c r="F7571" i="18" s="1"/>
  <c r="E7572" i="18"/>
  <c r="F7572" i="18" s="1"/>
  <c r="E7573" i="18"/>
  <c r="F7573" i="18" s="1"/>
  <c r="E7574" i="18"/>
  <c r="F7574" i="18" s="1"/>
  <c r="E7575" i="18"/>
  <c r="F7575" i="18" s="1"/>
  <c r="E7854" i="18"/>
  <c r="F7854" i="18" s="1"/>
  <c r="E7855" i="18"/>
  <c r="F7855" i="18" s="1"/>
  <c r="E7856" i="18"/>
  <c r="F7856" i="18" s="1"/>
  <c r="E7857" i="18"/>
  <c r="F7857" i="18" s="1"/>
  <c r="E7858" i="18"/>
  <c r="F7858" i="18" s="1"/>
  <c r="E7859" i="18"/>
  <c r="F7859" i="18" s="1"/>
  <c r="E7860" i="18"/>
  <c r="F7860" i="18" s="1"/>
  <c r="E7861" i="18"/>
  <c r="F7861" i="18" s="1"/>
  <c r="E7862" i="18"/>
  <c r="F7862" i="18" s="1"/>
  <c r="E7863" i="18"/>
  <c r="F7863" i="18" s="1"/>
  <c r="E7864" i="18"/>
  <c r="F7864" i="18" s="1"/>
  <c r="E7865" i="18"/>
  <c r="F7865" i="18" s="1"/>
  <c r="E7926" i="18"/>
  <c r="F7926" i="18" s="1"/>
  <c r="E7927" i="18"/>
  <c r="F7927" i="18" s="1"/>
  <c r="E7928" i="18"/>
  <c r="F7928" i="18" s="1"/>
  <c r="E7929" i="18"/>
  <c r="F7929" i="18" s="1"/>
  <c r="E7930" i="18"/>
  <c r="F7930" i="18" s="1"/>
  <c r="E7931" i="18"/>
  <c r="F7931" i="18" s="1"/>
  <c r="E7932" i="18"/>
  <c r="F7932" i="18" s="1"/>
  <c r="E7933" i="18"/>
  <c r="F7933" i="18" s="1"/>
  <c r="E7934" i="18"/>
  <c r="F7934" i="18" s="1"/>
  <c r="E7935" i="18"/>
  <c r="F7935" i="18" s="1"/>
  <c r="E7936" i="18"/>
  <c r="F7936" i="18" s="1"/>
  <c r="E7937" i="18"/>
  <c r="F7937" i="18" s="1"/>
  <c r="E7998" i="18"/>
  <c r="F7998" i="18" s="1"/>
  <c r="E7999" i="18"/>
  <c r="F7999" i="18" s="1"/>
  <c r="E8000" i="18"/>
  <c r="F8000" i="18" s="1"/>
  <c r="E8001" i="18"/>
  <c r="F8001" i="18" s="1"/>
  <c r="E8002" i="18"/>
  <c r="F8002" i="18" s="1"/>
  <c r="E8003" i="18"/>
  <c r="F8003" i="18" s="1"/>
  <c r="E8004" i="18"/>
  <c r="F8004" i="18" s="1"/>
  <c r="E8005" i="18"/>
  <c r="F8005" i="18" s="1"/>
  <c r="E8006" i="18"/>
  <c r="F8006" i="18" s="1"/>
  <c r="E8007" i="18"/>
  <c r="F8007" i="18" s="1"/>
  <c r="E8008" i="18"/>
  <c r="F8008" i="18" s="1"/>
  <c r="E8009" i="18"/>
  <c r="F8009" i="18" s="1"/>
  <c r="E8070" i="18"/>
  <c r="F8070" i="18" s="1"/>
  <c r="E8071" i="18"/>
  <c r="F8071" i="18" s="1"/>
  <c r="E8072" i="18"/>
  <c r="F8072" i="18" s="1"/>
  <c r="E8073" i="18"/>
  <c r="F8073" i="18" s="1"/>
  <c r="E8074" i="18"/>
  <c r="F8074" i="18" s="1"/>
  <c r="E8075" i="18"/>
  <c r="F8075" i="18" s="1"/>
  <c r="E8076" i="18"/>
  <c r="F8076" i="18" s="1"/>
  <c r="E8077" i="18"/>
  <c r="F8077" i="18" s="1"/>
  <c r="E8078" i="18"/>
  <c r="F8078" i="18" s="1"/>
  <c r="E8079" i="18"/>
  <c r="F8079" i="18" s="1"/>
  <c r="E8080" i="18"/>
  <c r="F8080" i="18" s="1"/>
  <c r="E8081" i="18"/>
  <c r="F8081" i="18" s="1"/>
  <c r="E8142" i="18"/>
  <c r="F8142" i="18" s="1"/>
  <c r="E8143" i="18"/>
  <c r="F8143" i="18" s="1"/>
  <c r="E8144" i="18"/>
  <c r="F8144" i="18" s="1"/>
  <c r="E8145" i="18"/>
  <c r="F8145" i="18" s="1"/>
  <c r="E8146" i="18"/>
  <c r="F8146" i="18" s="1"/>
  <c r="E8147" i="18"/>
  <c r="F8147" i="18" s="1"/>
  <c r="E8148" i="18"/>
  <c r="F8148" i="18" s="1"/>
  <c r="E8149" i="18"/>
  <c r="F8149" i="18" s="1"/>
  <c r="E8150" i="18"/>
  <c r="F8150" i="18" s="1"/>
  <c r="E8151" i="18"/>
  <c r="F8151" i="18" s="1"/>
  <c r="E8152" i="18"/>
  <c r="F8152" i="18" s="1"/>
  <c r="E8153" i="18"/>
  <c r="F8153" i="18" s="1"/>
  <c r="E8214" i="18"/>
  <c r="F8214" i="18" s="1"/>
  <c r="E8215" i="18"/>
  <c r="F8215" i="18" s="1"/>
  <c r="E8216" i="18"/>
  <c r="F8216" i="18" s="1"/>
  <c r="E8217" i="18"/>
  <c r="F8217" i="18" s="1"/>
  <c r="E8218" i="18"/>
  <c r="F8218" i="18" s="1"/>
  <c r="E8219" i="18"/>
  <c r="F8219" i="18" s="1"/>
  <c r="E8220" i="18"/>
  <c r="F8220" i="18" s="1"/>
  <c r="E8221" i="18"/>
  <c r="F8221" i="18" s="1"/>
  <c r="E8222" i="18"/>
  <c r="F8222" i="18" s="1"/>
  <c r="E8223" i="18"/>
  <c r="F8223" i="18" s="1"/>
  <c r="E8224" i="18"/>
  <c r="F8224" i="18" s="1"/>
  <c r="E8225" i="18"/>
  <c r="F8225" i="18" s="1"/>
  <c r="E8286" i="18"/>
  <c r="F8286" i="18" s="1"/>
  <c r="E8287" i="18"/>
  <c r="F8287" i="18" s="1"/>
  <c r="E8288" i="18"/>
  <c r="F8288" i="18" s="1"/>
  <c r="E8289" i="18"/>
  <c r="F8289" i="18" s="1"/>
  <c r="E8290" i="18"/>
  <c r="F8290" i="18" s="1"/>
  <c r="E8291" i="18"/>
  <c r="F8291" i="18" s="1"/>
  <c r="E8292" i="18"/>
  <c r="F8292" i="18" s="1"/>
  <c r="E8293" i="18"/>
  <c r="F8293" i="18" s="1"/>
  <c r="E8294" i="18"/>
  <c r="F8294" i="18" s="1"/>
  <c r="E8295" i="18"/>
  <c r="F8295" i="18" s="1"/>
  <c r="E8296" i="18"/>
  <c r="F8296" i="18" s="1"/>
  <c r="E8297" i="18"/>
  <c r="F8297" i="18" s="1"/>
  <c r="E8358" i="18"/>
  <c r="F8358" i="18" s="1"/>
  <c r="E8359" i="18"/>
  <c r="F8359" i="18" s="1"/>
  <c r="E8360" i="18"/>
  <c r="F8360" i="18" s="1"/>
  <c r="E8361" i="18"/>
  <c r="F8361" i="18" s="1"/>
  <c r="E8362" i="18"/>
  <c r="F8362" i="18" s="1"/>
  <c r="E8363" i="18"/>
  <c r="F8363" i="18" s="1"/>
  <c r="E8364" i="18"/>
  <c r="F8364" i="18" s="1"/>
  <c r="E8365" i="18"/>
  <c r="F8365" i="18" s="1"/>
  <c r="E8366" i="18"/>
  <c r="F8366" i="18" s="1"/>
  <c r="E8367" i="18"/>
  <c r="F8367" i="18" s="1"/>
  <c r="E8368" i="18"/>
  <c r="F8368" i="18" s="1"/>
  <c r="E8369" i="18"/>
  <c r="F8369" i="18" s="1"/>
  <c r="E8430" i="18"/>
  <c r="F8430" i="18" s="1"/>
  <c r="E8431" i="18"/>
  <c r="F8431" i="18" s="1"/>
  <c r="E8432" i="18"/>
  <c r="F8432" i="18" s="1"/>
  <c r="E8433" i="18"/>
  <c r="F8433" i="18" s="1"/>
  <c r="E8434" i="18"/>
  <c r="F8434" i="18" s="1"/>
  <c r="E8435" i="18"/>
  <c r="F8435" i="18" s="1"/>
  <c r="E8436" i="18"/>
  <c r="F8436" i="18" s="1"/>
  <c r="E8437" i="18"/>
  <c r="F8437" i="18" s="1"/>
  <c r="E8438" i="18"/>
  <c r="F8438" i="18" s="1"/>
  <c r="E8439" i="18"/>
  <c r="F8439" i="18" s="1"/>
  <c r="E8440" i="18"/>
  <c r="F8440" i="18" s="1"/>
  <c r="E8441" i="18"/>
  <c r="F8441" i="18" s="1"/>
  <c r="E8502" i="18"/>
  <c r="F8502" i="18" s="1"/>
  <c r="E8503" i="18"/>
  <c r="F8503" i="18" s="1"/>
  <c r="E8504" i="18"/>
  <c r="F8504" i="18" s="1"/>
  <c r="E8505" i="18"/>
  <c r="F8505" i="18" s="1"/>
  <c r="E8506" i="18"/>
  <c r="F8506" i="18" s="1"/>
  <c r="E8507" i="18"/>
  <c r="F8507" i="18" s="1"/>
  <c r="E8508" i="18"/>
  <c r="F8508" i="18" s="1"/>
  <c r="E8509" i="18"/>
  <c r="F8509" i="18" s="1"/>
  <c r="E8510" i="18"/>
  <c r="F8510" i="18" s="1"/>
  <c r="E8511" i="18"/>
  <c r="F8511" i="18" s="1"/>
  <c r="E8512" i="18"/>
  <c r="F8512" i="18" s="1"/>
  <c r="E8513" i="18"/>
  <c r="F8513" i="18" s="1"/>
  <c r="E8574" i="18"/>
  <c r="F8574" i="18" s="1"/>
  <c r="E8575" i="18"/>
  <c r="F8575" i="18" s="1"/>
  <c r="E8576" i="18"/>
  <c r="F8576" i="18" s="1"/>
  <c r="E8577" i="18"/>
  <c r="F8577" i="18" s="1"/>
  <c r="E8578" i="18"/>
  <c r="F8578" i="18" s="1"/>
  <c r="E8579" i="18"/>
  <c r="F8579" i="18" s="1"/>
  <c r="E8580" i="18"/>
  <c r="F8580" i="18" s="1"/>
  <c r="E8581" i="18"/>
  <c r="F8581" i="18" s="1"/>
  <c r="E8582" i="18"/>
  <c r="F8582" i="18" s="1"/>
  <c r="E8583" i="18"/>
  <c r="F8583" i="18" s="1"/>
  <c r="E8584" i="18"/>
  <c r="F8584" i="18" s="1"/>
  <c r="E8585" i="18"/>
  <c r="F8585" i="18" s="1"/>
  <c r="E8646" i="18"/>
  <c r="F8646" i="18" s="1"/>
  <c r="E8647" i="18"/>
  <c r="F8647" i="18" s="1"/>
  <c r="E8648" i="18"/>
  <c r="F8648" i="18" s="1"/>
  <c r="E8649" i="18"/>
  <c r="F8649" i="18" s="1"/>
  <c r="E8650" i="18"/>
  <c r="F8650" i="18" s="1"/>
  <c r="E8651" i="18"/>
  <c r="F8651" i="18" s="1"/>
  <c r="E8652" i="18"/>
  <c r="F8652" i="18" s="1"/>
  <c r="E8653" i="18"/>
  <c r="F8653" i="18" s="1"/>
  <c r="E8654" i="18"/>
  <c r="F8654" i="18" s="1"/>
  <c r="E8655" i="18"/>
  <c r="F8655" i="18" s="1"/>
  <c r="E8656" i="18"/>
  <c r="F8656" i="18" s="1"/>
  <c r="E8657" i="18"/>
  <c r="F8657" i="18" s="1"/>
  <c r="E8718" i="18"/>
  <c r="F8718" i="18" s="1"/>
  <c r="E8719" i="18"/>
  <c r="F8719" i="18" s="1"/>
  <c r="E8720" i="18"/>
  <c r="F8720" i="18" s="1"/>
  <c r="E8721" i="18"/>
  <c r="F8721" i="18" s="1"/>
  <c r="E8722" i="18"/>
  <c r="F8722" i="18" s="1"/>
  <c r="E8723" i="18"/>
  <c r="F8723" i="18" s="1"/>
  <c r="E8724" i="18"/>
  <c r="F8724" i="18" s="1"/>
  <c r="E8725" i="18"/>
  <c r="F8725" i="18" s="1"/>
  <c r="E8726" i="18"/>
  <c r="F8726" i="18" s="1"/>
  <c r="E8727" i="18"/>
  <c r="F8727" i="18" s="1"/>
  <c r="E8728" i="18"/>
  <c r="F8728" i="18" s="1"/>
  <c r="E8729" i="18"/>
  <c r="F8729" i="18" s="1"/>
  <c r="E8790" i="18"/>
  <c r="F8790" i="18" s="1"/>
  <c r="E8791" i="18"/>
  <c r="F8791" i="18" s="1"/>
  <c r="E8792" i="18"/>
  <c r="F8792" i="18" s="1"/>
  <c r="E8793" i="18"/>
  <c r="F8793" i="18" s="1"/>
  <c r="E8794" i="18"/>
  <c r="F8794" i="18" s="1"/>
  <c r="E8795" i="18"/>
  <c r="F8795" i="18" s="1"/>
  <c r="E8796" i="18"/>
  <c r="F8796" i="18" s="1"/>
  <c r="E8797" i="18"/>
  <c r="F8797" i="18" s="1"/>
  <c r="E8798" i="18"/>
  <c r="F8798" i="18" s="1"/>
  <c r="E8799" i="18"/>
  <c r="F8799" i="18" s="1"/>
  <c r="E8800" i="18"/>
  <c r="F8800" i="18" s="1"/>
  <c r="E8801" i="18"/>
  <c r="F8801" i="18" s="1"/>
  <c r="E9300" i="18"/>
  <c r="F9300" i="18" s="1"/>
  <c r="E9301" i="18"/>
  <c r="F9301" i="18" s="1"/>
  <c r="E9302" i="18"/>
  <c r="F9302" i="18" s="1"/>
  <c r="E9303" i="18"/>
  <c r="F9303" i="18" s="1"/>
  <c r="E9304" i="18"/>
  <c r="F9304" i="18" s="1"/>
  <c r="E9305" i="18"/>
  <c r="F9305" i="18" s="1"/>
  <c r="E9306" i="18"/>
  <c r="F9306" i="18" s="1"/>
  <c r="E9307" i="18"/>
  <c r="F9307" i="18" s="1"/>
  <c r="E9308" i="18"/>
  <c r="F9308" i="18" s="1"/>
  <c r="E9309" i="18"/>
  <c r="F9309" i="18" s="1"/>
  <c r="E9310" i="18"/>
  <c r="F9310" i="18" s="1"/>
  <c r="E9311" i="18"/>
  <c r="F9311" i="18" s="1"/>
  <c r="E9372" i="18"/>
  <c r="F9372" i="18" s="1"/>
  <c r="E9373" i="18"/>
  <c r="F9373" i="18" s="1"/>
  <c r="E9374" i="18"/>
  <c r="F9374" i="18" s="1"/>
  <c r="E9375" i="18"/>
  <c r="F9375" i="18" s="1"/>
  <c r="E9376" i="18"/>
  <c r="F9376" i="18" s="1"/>
  <c r="E9377" i="18"/>
  <c r="F9377" i="18" s="1"/>
  <c r="E9378" i="18"/>
  <c r="F9378" i="18" s="1"/>
  <c r="E9379" i="18"/>
  <c r="F9379" i="18" s="1"/>
  <c r="E9380" i="18"/>
  <c r="F9380" i="18" s="1"/>
  <c r="E9381" i="18"/>
  <c r="F9381" i="18" s="1"/>
  <c r="E9382" i="18"/>
  <c r="F9382" i="18" s="1"/>
  <c r="E9383" i="18"/>
  <c r="F9383" i="18" s="1"/>
  <c r="E9444" i="18"/>
  <c r="F9444" i="18" s="1"/>
  <c r="E9445" i="18"/>
  <c r="F9445" i="18" s="1"/>
  <c r="E9446" i="18"/>
  <c r="F9446" i="18" s="1"/>
  <c r="E9447" i="18"/>
  <c r="F9447" i="18" s="1"/>
  <c r="E9448" i="18"/>
  <c r="F9448" i="18" s="1"/>
  <c r="E9449" i="18"/>
  <c r="F9449" i="18" s="1"/>
  <c r="E9450" i="18"/>
  <c r="F9450" i="18" s="1"/>
  <c r="E9451" i="18"/>
  <c r="F9451" i="18" s="1"/>
  <c r="E9452" i="18"/>
  <c r="F9452" i="18" s="1"/>
  <c r="E9453" i="18"/>
  <c r="F9453" i="18" s="1"/>
  <c r="E9454" i="18"/>
  <c r="F9454" i="18" s="1"/>
  <c r="E9455" i="18"/>
  <c r="F9455" i="18" s="1"/>
  <c r="E9516" i="18"/>
  <c r="F9516" i="18" s="1"/>
  <c r="E9517" i="18"/>
  <c r="F9517" i="18" s="1"/>
  <c r="E9518" i="18"/>
  <c r="F9518" i="18" s="1"/>
  <c r="E9519" i="18"/>
  <c r="F9519" i="18" s="1"/>
  <c r="E9520" i="18"/>
  <c r="F9520" i="18" s="1"/>
  <c r="E9521" i="18"/>
  <c r="F9521" i="18" s="1"/>
  <c r="E9522" i="18"/>
  <c r="F9522" i="18" s="1"/>
  <c r="E9523" i="18"/>
  <c r="F9523" i="18" s="1"/>
  <c r="E9524" i="18"/>
  <c r="F9524" i="18" s="1"/>
  <c r="E9525" i="18"/>
  <c r="F9525" i="18" s="1"/>
  <c r="E9526" i="18"/>
  <c r="F9526" i="18" s="1"/>
  <c r="E9527" i="18"/>
  <c r="F9527" i="18" s="1"/>
  <c r="E9588" i="18"/>
  <c r="F9588" i="18" s="1"/>
  <c r="E9589" i="18"/>
  <c r="F9589" i="18" s="1"/>
  <c r="E9590" i="18"/>
  <c r="F9590" i="18" s="1"/>
  <c r="E9591" i="18"/>
  <c r="F9591" i="18" s="1"/>
  <c r="E9592" i="18"/>
  <c r="F9592" i="18" s="1"/>
  <c r="E9593" i="18"/>
  <c r="F9593" i="18" s="1"/>
  <c r="E9594" i="18"/>
  <c r="F9594" i="18" s="1"/>
  <c r="E9595" i="18"/>
  <c r="F9595" i="18" s="1"/>
  <c r="E9596" i="18"/>
  <c r="F9596" i="18" s="1"/>
  <c r="E9597" i="18"/>
  <c r="F9597" i="18" s="1"/>
  <c r="E9598" i="18"/>
  <c r="F9598" i="18" s="1"/>
  <c r="E9599" i="18"/>
  <c r="F9599" i="18" s="1"/>
  <c r="E9660" i="18"/>
  <c r="F9660" i="18" s="1"/>
  <c r="E9661" i="18"/>
  <c r="F9661" i="18" s="1"/>
  <c r="E9662" i="18"/>
  <c r="F9662" i="18" s="1"/>
  <c r="E9663" i="18"/>
  <c r="F9663" i="18" s="1"/>
  <c r="E9664" i="18"/>
  <c r="F9664" i="18" s="1"/>
  <c r="E9665" i="18"/>
  <c r="F9665" i="18" s="1"/>
  <c r="E9666" i="18"/>
  <c r="F9666" i="18" s="1"/>
  <c r="E9667" i="18"/>
  <c r="F9667" i="18" s="1"/>
  <c r="E9668" i="18"/>
  <c r="F9668" i="18" s="1"/>
  <c r="E9669" i="18"/>
  <c r="F9669" i="18" s="1"/>
  <c r="E9670" i="18"/>
  <c r="F9670" i="18" s="1"/>
  <c r="E9671" i="18"/>
  <c r="F9671" i="18" s="1"/>
  <c r="E9732" i="18"/>
  <c r="F9732" i="18" s="1"/>
  <c r="E9733" i="18"/>
  <c r="F9733" i="18" s="1"/>
  <c r="E9734" i="18"/>
  <c r="F9734" i="18" s="1"/>
  <c r="E9735" i="18"/>
  <c r="F9735" i="18" s="1"/>
  <c r="E9736" i="18"/>
  <c r="F9736" i="18" s="1"/>
  <c r="E9737" i="18"/>
  <c r="F9737" i="18" s="1"/>
  <c r="E9738" i="18"/>
  <c r="F9738" i="18" s="1"/>
  <c r="E9739" i="18"/>
  <c r="F9739" i="18" s="1"/>
  <c r="E9740" i="18"/>
  <c r="F9740" i="18" s="1"/>
  <c r="E9741" i="18"/>
  <c r="F9741" i="18" s="1"/>
  <c r="E9742" i="18"/>
  <c r="F9742" i="18" s="1"/>
  <c r="E9743" i="18"/>
  <c r="F9743" i="18" s="1"/>
  <c r="E9804" i="18"/>
  <c r="F9804" i="18" s="1"/>
  <c r="E9805" i="18"/>
  <c r="F9805" i="18" s="1"/>
  <c r="E9806" i="18"/>
  <c r="F9806" i="18" s="1"/>
  <c r="E9807" i="18"/>
  <c r="F9807" i="18" s="1"/>
  <c r="E9808" i="18"/>
  <c r="F9808" i="18" s="1"/>
  <c r="E9809" i="18"/>
  <c r="F9809" i="18" s="1"/>
  <c r="E9810" i="18"/>
  <c r="F9810" i="18" s="1"/>
  <c r="E9811" i="18"/>
  <c r="F9811" i="18" s="1"/>
  <c r="E9812" i="18"/>
  <c r="F9812" i="18" s="1"/>
  <c r="E9813" i="18"/>
  <c r="F9813" i="18" s="1"/>
  <c r="E9814" i="18"/>
  <c r="F9814" i="18" s="1"/>
  <c r="E9815" i="18"/>
  <c r="F9815" i="18" s="1"/>
  <c r="E9876" i="18"/>
  <c r="F9876" i="18" s="1"/>
  <c r="E9877" i="18"/>
  <c r="F9877" i="18" s="1"/>
  <c r="E9878" i="18"/>
  <c r="F9878" i="18" s="1"/>
  <c r="E9879" i="18"/>
  <c r="F9879" i="18" s="1"/>
  <c r="E9880" i="18"/>
  <c r="F9880" i="18" s="1"/>
  <c r="E9881" i="18"/>
  <c r="F9881" i="18" s="1"/>
  <c r="E9882" i="18"/>
  <c r="F9882" i="18" s="1"/>
  <c r="E9883" i="18"/>
  <c r="F9883" i="18" s="1"/>
  <c r="E9884" i="18"/>
  <c r="F9884" i="18" s="1"/>
  <c r="E9885" i="18"/>
  <c r="F9885" i="18" s="1"/>
  <c r="E9886" i="18"/>
  <c r="F9886" i="18" s="1"/>
  <c r="E9887" i="18"/>
  <c r="F9887" i="18" s="1"/>
  <c r="E9948" i="18"/>
  <c r="F9948" i="18" s="1"/>
  <c r="E9949" i="18"/>
  <c r="F9949" i="18" s="1"/>
  <c r="E9950" i="18"/>
  <c r="F9950" i="18" s="1"/>
  <c r="E9951" i="18"/>
  <c r="F9951" i="18" s="1"/>
  <c r="E9952" i="18"/>
  <c r="F9952" i="18" s="1"/>
  <c r="E9953" i="18"/>
  <c r="F9953" i="18" s="1"/>
  <c r="E9954" i="18"/>
  <c r="F9954" i="18" s="1"/>
  <c r="E9955" i="18"/>
  <c r="F9955" i="18" s="1"/>
  <c r="E9956" i="18"/>
  <c r="F9956" i="18" s="1"/>
  <c r="E9957" i="18"/>
  <c r="F9957" i="18" s="1"/>
  <c r="E9958" i="18"/>
  <c r="F9958" i="18" s="1"/>
  <c r="E9959" i="18"/>
  <c r="F9959" i="18" s="1"/>
  <c r="E10020" i="18"/>
  <c r="F10020" i="18" s="1"/>
  <c r="E10021" i="18"/>
  <c r="F10021" i="18" s="1"/>
  <c r="E10022" i="18"/>
  <c r="F10022" i="18" s="1"/>
  <c r="E10023" i="18"/>
  <c r="F10023" i="18" s="1"/>
  <c r="E10024" i="18"/>
  <c r="F10024" i="18" s="1"/>
  <c r="E10025" i="18"/>
  <c r="F10025" i="18" s="1"/>
  <c r="E10026" i="18"/>
  <c r="F10026" i="18" s="1"/>
  <c r="E10027" i="18"/>
  <c r="F10027" i="18" s="1"/>
  <c r="E10028" i="18"/>
  <c r="F10028" i="18" s="1"/>
  <c r="E10029" i="18"/>
  <c r="F10029" i="18" s="1"/>
  <c r="E10030" i="18"/>
  <c r="F10030" i="18" s="1"/>
  <c r="E10031" i="18"/>
  <c r="F10031" i="18" s="1"/>
  <c r="E10092" i="18"/>
  <c r="F10092" i="18" s="1"/>
  <c r="E10093" i="18"/>
  <c r="F10093" i="18" s="1"/>
  <c r="E10094" i="18"/>
  <c r="F10094" i="18" s="1"/>
  <c r="E10095" i="18"/>
  <c r="F10095" i="18" s="1"/>
  <c r="E10096" i="18"/>
  <c r="F10096" i="18" s="1"/>
  <c r="E10097" i="18"/>
  <c r="F10097" i="18" s="1"/>
  <c r="E10098" i="18"/>
  <c r="F10098" i="18" s="1"/>
  <c r="E10099" i="18"/>
  <c r="F10099" i="18" s="1"/>
  <c r="E10100" i="18"/>
  <c r="F10100" i="18" s="1"/>
  <c r="E10101" i="18"/>
  <c r="F10101" i="18" s="1"/>
  <c r="E10102" i="18"/>
  <c r="F10102" i="18" s="1"/>
  <c r="E10103" i="18"/>
  <c r="F10103" i="18" s="1"/>
  <c r="E10164" i="18"/>
  <c r="F10164" i="18" s="1"/>
  <c r="E10165" i="18"/>
  <c r="F10165" i="18" s="1"/>
  <c r="E10166" i="18"/>
  <c r="F10166" i="18" s="1"/>
  <c r="E10167" i="18"/>
  <c r="F10167" i="18" s="1"/>
  <c r="E10168" i="18"/>
  <c r="F10168" i="18" s="1"/>
  <c r="E10169" i="18"/>
  <c r="F10169" i="18" s="1"/>
  <c r="E10170" i="18"/>
  <c r="F10170" i="18" s="1"/>
  <c r="E10171" i="18"/>
  <c r="F10171" i="18" s="1"/>
  <c r="E10172" i="18"/>
  <c r="F10172" i="18" s="1"/>
  <c r="E10173" i="18"/>
  <c r="F10173" i="18" s="1"/>
  <c r="E10174" i="18"/>
  <c r="F10174" i="18" s="1"/>
  <c r="E10175" i="18"/>
  <c r="F10175" i="18" s="1"/>
  <c r="E10382" i="18"/>
  <c r="F10382" i="18" s="1"/>
  <c r="E10383" i="18"/>
  <c r="F10383" i="18" s="1"/>
  <c r="E10384" i="18"/>
  <c r="F10384" i="18" s="1"/>
  <c r="E10385" i="18"/>
  <c r="F10385" i="18" s="1"/>
  <c r="E10386" i="18"/>
  <c r="F10386" i="18" s="1"/>
  <c r="E10387" i="18"/>
  <c r="F10387" i="18" s="1"/>
  <c r="E10388" i="18"/>
  <c r="F10388" i="18" s="1"/>
  <c r="E10389" i="18"/>
  <c r="F10389" i="18" s="1"/>
  <c r="E10390" i="18"/>
  <c r="F10390" i="18" s="1"/>
  <c r="E10391" i="18"/>
  <c r="F10391" i="18" s="1"/>
  <c r="E10392" i="18"/>
  <c r="F10392" i="18" s="1"/>
  <c r="E10393" i="18"/>
  <c r="F10393" i="18" s="1"/>
  <c r="E10454" i="18"/>
  <c r="F10454" i="18" s="1"/>
  <c r="E10455" i="18"/>
  <c r="F10455" i="18" s="1"/>
  <c r="E10456" i="18"/>
  <c r="F10456" i="18" s="1"/>
  <c r="E10457" i="18"/>
  <c r="F10457" i="18" s="1"/>
  <c r="E10458" i="18"/>
  <c r="F10458" i="18" s="1"/>
  <c r="E10459" i="18"/>
  <c r="F10459" i="18" s="1"/>
  <c r="E10460" i="18"/>
  <c r="F10460" i="18" s="1"/>
  <c r="E10461" i="18"/>
  <c r="F10461" i="18" s="1"/>
  <c r="E10462" i="18"/>
  <c r="F10462" i="18" s="1"/>
  <c r="E10463" i="18"/>
  <c r="F10463" i="18" s="1"/>
  <c r="E10464" i="18"/>
  <c r="F10464" i="18" s="1"/>
  <c r="E10465" i="18"/>
  <c r="F10465" i="18" s="1"/>
  <c r="E10526" i="18"/>
  <c r="F10526" i="18" s="1"/>
  <c r="E10527" i="18"/>
  <c r="F10527" i="18" s="1"/>
  <c r="E10528" i="18"/>
  <c r="F10528" i="18" s="1"/>
  <c r="E10529" i="18"/>
  <c r="F10529" i="18" s="1"/>
  <c r="E10530" i="18"/>
  <c r="F10530" i="18" s="1"/>
  <c r="E10531" i="18"/>
  <c r="F10531" i="18" s="1"/>
  <c r="E10532" i="18"/>
  <c r="F10532" i="18" s="1"/>
  <c r="E10533" i="18"/>
  <c r="F10533" i="18" s="1"/>
  <c r="E10534" i="18"/>
  <c r="F10534" i="18" s="1"/>
  <c r="E10535" i="18"/>
  <c r="F10535" i="18" s="1"/>
  <c r="E10536" i="18"/>
  <c r="F10536" i="18" s="1"/>
  <c r="E10537" i="18"/>
  <c r="F10537" i="18" s="1"/>
  <c r="E10598" i="18"/>
  <c r="F10598" i="18" s="1"/>
  <c r="E10599" i="18"/>
  <c r="F10599" i="18" s="1"/>
  <c r="E10600" i="18"/>
  <c r="F10600" i="18" s="1"/>
  <c r="E10601" i="18"/>
  <c r="F10601" i="18" s="1"/>
  <c r="E10602" i="18"/>
  <c r="F10602" i="18" s="1"/>
  <c r="E10603" i="18"/>
  <c r="F10603" i="18" s="1"/>
  <c r="E10604" i="18"/>
  <c r="F10604" i="18" s="1"/>
  <c r="E10605" i="18"/>
  <c r="F10605" i="18" s="1"/>
  <c r="E10606" i="18"/>
  <c r="F10606" i="18" s="1"/>
  <c r="E10607" i="18"/>
  <c r="F10607" i="18" s="1"/>
  <c r="E10608" i="18"/>
  <c r="F10608" i="18" s="1"/>
  <c r="E10609" i="18"/>
  <c r="F10609" i="18" s="1"/>
  <c r="E10670" i="18"/>
  <c r="F10670" i="18" s="1"/>
  <c r="E10671" i="18"/>
  <c r="F10671" i="18" s="1"/>
  <c r="E10672" i="18"/>
  <c r="F10672" i="18" s="1"/>
  <c r="E10673" i="18"/>
  <c r="F10673" i="18" s="1"/>
  <c r="E10674" i="18"/>
  <c r="F10674" i="18" s="1"/>
  <c r="E10675" i="18"/>
  <c r="F10675" i="18" s="1"/>
  <c r="E10676" i="18"/>
  <c r="F10676" i="18" s="1"/>
  <c r="E10677" i="18"/>
  <c r="F10677" i="18" s="1"/>
  <c r="E10678" i="18"/>
  <c r="F10678" i="18" s="1"/>
  <c r="E10679" i="18"/>
  <c r="F10679" i="18" s="1"/>
  <c r="E10680" i="18"/>
  <c r="F10680" i="18" s="1"/>
  <c r="E10681" i="18"/>
  <c r="F10681" i="18" s="1"/>
  <c r="E10742" i="18"/>
  <c r="F10742" i="18" s="1"/>
  <c r="E10743" i="18"/>
  <c r="F10743" i="18" s="1"/>
  <c r="E10744" i="18"/>
  <c r="F10744" i="18" s="1"/>
  <c r="E10745" i="18"/>
  <c r="F10745" i="18" s="1"/>
  <c r="E10746" i="18"/>
  <c r="F10746" i="18" s="1"/>
  <c r="E10747" i="18"/>
  <c r="F10747" i="18" s="1"/>
  <c r="E10748" i="18"/>
  <c r="F10748" i="18" s="1"/>
  <c r="E10749" i="18"/>
  <c r="F10749" i="18" s="1"/>
  <c r="E10750" i="18"/>
  <c r="F10750" i="18" s="1"/>
  <c r="E10751" i="18"/>
  <c r="F10751" i="18" s="1"/>
  <c r="E10752" i="18"/>
  <c r="F10752" i="18" s="1"/>
  <c r="E10753" i="18"/>
  <c r="F10753" i="18" s="1"/>
  <c r="E10814" i="18"/>
  <c r="F10814" i="18" s="1"/>
  <c r="E10815" i="18"/>
  <c r="F10815" i="18" s="1"/>
  <c r="E10816" i="18"/>
  <c r="F10816" i="18" s="1"/>
  <c r="E10817" i="18"/>
  <c r="F10817" i="18" s="1"/>
  <c r="E10818" i="18"/>
  <c r="F10818" i="18" s="1"/>
  <c r="E10819" i="18"/>
  <c r="F10819" i="18" s="1"/>
  <c r="E10820" i="18"/>
  <c r="F10820" i="18" s="1"/>
  <c r="E10821" i="18"/>
  <c r="F10821" i="18" s="1"/>
  <c r="E10822" i="18"/>
  <c r="F10822" i="18" s="1"/>
  <c r="E10823" i="18"/>
  <c r="F10823" i="18" s="1"/>
  <c r="E10824" i="18"/>
  <c r="F10824" i="18" s="1"/>
  <c r="E10825" i="18"/>
  <c r="F10825" i="18" s="1"/>
  <c r="E10886" i="18"/>
  <c r="F10886" i="18" s="1"/>
  <c r="E10887" i="18"/>
  <c r="F10887" i="18" s="1"/>
  <c r="E10888" i="18"/>
  <c r="F10888" i="18" s="1"/>
  <c r="E10889" i="18"/>
  <c r="F10889" i="18" s="1"/>
  <c r="E10890" i="18"/>
  <c r="F10890" i="18" s="1"/>
  <c r="E10891" i="18"/>
  <c r="F10891" i="18" s="1"/>
  <c r="E10892" i="18"/>
  <c r="F10892" i="18" s="1"/>
  <c r="E10893" i="18"/>
  <c r="F10893" i="18" s="1"/>
  <c r="E10894" i="18"/>
  <c r="F10894" i="18" s="1"/>
  <c r="E10895" i="18"/>
  <c r="F10895" i="18" s="1"/>
  <c r="E10896" i="18"/>
  <c r="F10896" i="18" s="1"/>
  <c r="E10897" i="18"/>
  <c r="F10897" i="18" s="1"/>
  <c r="E10958" i="18"/>
  <c r="F10958" i="18" s="1"/>
  <c r="E10959" i="18"/>
  <c r="F10959" i="18" s="1"/>
  <c r="E10960" i="18"/>
  <c r="F10960" i="18" s="1"/>
  <c r="E10961" i="18"/>
  <c r="F10961" i="18" s="1"/>
  <c r="E10962" i="18"/>
  <c r="F10962" i="18" s="1"/>
  <c r="E10963" i="18"/>
  <c r="F10963" i="18" s="1"/>
  <c r="E10964" i="18"/>
  <c r="F10964" i="18" s="1"/>
  <c r="E10965" i="18"/>
  <c r="F10965" i="18" s="1"/>
  <c r="E10966" i="18"/>
  <c r="F10966" i="18" s="1"/>
  <c r="E10967" i="18"/>
  <c r="F10967" i="18" s="1"/>
  <c r="E10968" i="18"/>
  <c r="F10968" i="18" s="1"/>
  <c r="E10969" i="18"/>
  <c r="F10969" i="18" s="1"/>
  <c r="E11030" i="18"/>
  <c r="F11030" i="18" s="1"/>
  <c r="E11031" i="18"/>
  <c r="F11031" i="18" s="1"/>
  <c r="E11032" i="18"/>
  <c r="F11032" i="18" s="1"/>
  <c r="E11033" i="18"/>
  <c r="F11033" i="18" s="1"/>
  <c r="E11034" i="18"/>
  <c r="F11034" i="18" s="1"/>
  <c r="E11035" i="18"/>
  <c r="F11035" i="18" s="1"/>
  <c r="E11036" i="18"/>
  <c r="F11036" i="18" s="1"/>
  <c r="E11037" i="18"/>
  <c r="F11037" i="18" s="1"/>
  <c r="E11038" i="18"/>
  <c r="F11038" i="18" s="1"/>
  <c r="E11039" i="18"/>
  <c r="F11039" i="18" s="1"/>
  <c r="E11040" i="18"/>
  <c r="F11040" i="18" s="1"/>
  <c r="E11041" i="18"/>
  <c r="F11041" i="18" s="1"/>
  <c r="E11102" i="18"/>
  <c r="F11102" i="18" s="1"/>
  <c r="E11103" i="18"/>
  <c r="F11103" i="18" s="1"/>
  <c r="E11104" i="18"/>
  <c r="F11104" i="18" s="1"/>
  <c r="E11105" i="18"/>
  <c r="F11105" i="18" s="1"/>
  <c r="E11106" i="18"/>
  <c r="F11106" i="18" s="1"/>
  <c r="E11107" i="18"/>
  <c r="F11107" i="18" s="1"/>
  <c r="E11108" i="18"/>
  <c r="F11108" i="18" s="1"/>
  <c r="E11109" i="18"/>
  <c r="F11109" i="18" s="1"/>
  <c r="E11110" i="18"/>
  <c r="F11110" i="18" s="1"/>
  <c r="E11111" i="18"/>
  <c r="F11111" i="18" s="1"/>
  <c r="E11112" i="18"/>
  <c r="F11112" i="18" s="1"/>
  <c r="E11113" i="18"/>
  <c r="F11113" i="18" s="1"/>
  <c r="E11174" i="18"/>
  <c r="F11174" i="18" s="1"/>
  <c r="E11175" i="18"/>
  <c r="F11175" i="18" s="1"/>
  <c r="E11176" i="18"/>
  <c r="F11176" i="18" s="1"/>
  <c r="E11177" i="18"/>
  <c r="F11177" i="18" s="1"/>
  <c r="E11178" i="18"/>
  <c r="F11178" i="18" s="1"/>
  <c r="E11179" i="18"/>
  <c r="F11179" i="18" s="1"/>
  <c r="E11180" i="18"/>
  <c r="F11180" i="18" s="1"/>
  <c r="E11181" i="18"/>
  <c r="F11181" i="18" s="1"/>
  <c r="E11182" i="18"/>
  <c r="F11182" i="18" s="1"/>
  <c r="E11183" i="18"/>
  <c r="F11183" i="18" s="1"/>
  <c r="E11184" i="18"/>
  <c r="F11184" i="18" s="1"/>
  <c r="E11185" i="18"/>
  <c r="F11185" i="18" s="1"/>
  <c r="E11246" i="18"/>
  <c r="F11246" i="18" s="1"/>
  <c r="E11247" i="18"/>
  <c r="F11247" i="18" s="1"/>
  <c r="E11248" i="18"/>
  <c r="F11248" i="18" s="1"/>
  <c r="E11249" i="18"/>
  <c r="F11249" i="18" s="1"/>
  <c r="E11250" i="18"/>
  <c r="F11250" i="18" s="1"/>
  <c r="E11251" i="18"/>
  <c r="F11251" i="18" s="1"/>
  <c r="E11252" i="18"/>
  <c r="F11252" i="18" s="1"/>
  <c r="E11253" i="18"/>
  <c r="F11253" i="18" s="1"/>
  <c r="E11254" i="18"/>
  <c r="F11254" i="18" s="1"/>
  <c r="E11255" i="18"/>
  <c r="F11255" i="18" s="1"/>
  <c r="E11256" i="18"/>
  <c r="F11256" i="18" s="1"/>
  <c r="E11257" i="18"/>
  <c r="F11257" i="18" s="1"/>
  <c r="E11318" i="18"/>
  <c r="F11318" i="18" s="1"/>
  <c r="E11319" i="18"/>
  <c r="F11319" i="18" s="1"/>
  <c r="E11320" i="18"/>
  <c r="F11320" i="18" s="1"/>
  <c r="E11321" i="18"/>
  <c r="F11321" i="18" s="1"/>
  <c r="E11322" i="18"/>
  <c r="F11322" i="18" s="1"/>
  <c r="E11323" i="18"/>
  <c r="F11323" i="18" s="1"/>
  <c r="E11324" i="18"/>
  <c r="F11324" i="18" s="1"/>
  <c r="E11325" i="18"/>
  <c r="F11325" i="18" s="1"/>
  <c r="E11326" i="18"/>
  <c r="F11326" i="18" s="1"/>
  <c r="E11327" i="18"/>
  <c r="F11327" i="18" s="1"/>
  <c r="E11328" i="18"/>
  <c r="F11328" i="18" s="1"/>
  <c r="E11329" i="18"/>
  <c r="F11329" i="18" s="1"/>
  <c r="E11390" i="18"/>
  <c r="F11390" i="18" s="1"/>
  <c r="E11391" i="18"/>
  <c r="F11391" i="18" s="1"/>
  <c r="E11392" i="18"/>
  <c r="F11392" i="18" s="1"/>
  <c r="E11393" i="18"/>
  <c r="F11393" i="18" s="1"/>
  <c r="E11394" i="18"/>
  <c r="F11394" i="18" s="1"/>
  <c r="E11395" i="18"/>
  <c r="F11395" i="18" s="1"/>
  <c r="E11396" i="18"/>
  <c r="F11396" i="18" s="1"/>
  <c r="E11397" i="18"/>
  <c r="F11397" i="18" s="1"/>
  <c r="E11398" i="18"/>
  <c r="F11398" i="18" s="1"/>
  <c r="E11399" i="18"/>
  <c r="F11399" i="18" s="1"/>
  <c r="E11400" i="18"/>
  <c r="F11400" i="18" s="1"/>
  <c r="E11401" i="18"/>
  <c r="F11401" i="18" s="1"/>
  <c r="E11462" i="18"/>
  <c r="F11462" i="18" s="1"/>
  <c r="E11463" i="18"/>
  <c r="F11463" i="18" s="1"/>
  <c r="E11464" i="18"/>
  <c r="F11464" i="18" s="1"/>
  <c r="E11465" i="18"/>
  <c r="F11465" i="18" s="1"/>
  <c r="E11466" i="18"/>
  <c r="F11466" i="18" s="1"/>
  <c r="E11467" i="18"/>
  <c r="F11467" i="18" s="1"/>
  <c r="E11468" i="18"/>
  <c r="F11468" i="18" s="1"/>
  <c r="E11469" i="18"/>
  <c r="F11469" i="18" s="1"/>
  <c r="E11470" i="18"/>
  <c r="F11470" i="18" s="1"/>
  <c r="E11471" i="18"/>
  <c r="F11471" i="18" s="1"/>
  <c r="E11472" i="18"/>
  <c r="F11472" i="18" s="1"/>
  <c r="E11473" i="18"/>
  <c r="F11473" i="18" s="1"/>
  <c r="E11534" i="18"/>
  <c r="F11534" i="18" s="1"/>
  <c r="E11535" i="18"/>
  <c r="F11535" i="18" s="1"/>
  <c r="E11536" i="18"/>
  <c r="F11536" i="18" s="1"/>
  <c r="E11537" i="18"/>
  <c r="F11537" i="18" s="1"/>
  <c r="E11538" i="18"/>
  <c r="F11538" i="18" s="1"/>
  <c r="E11539" i="18"/>
  <c r="F11539" i="18" s="1"/>
  <c r="E11540" i="18"/>
  <c r="F11540" i="18" s="1"/>
  <c r="E11541" i="18"/>
  <c r="F11541" i="18" s="1"/>
  <c r="E11542" i="18"/>
  <c r="F11542" i="18" s="1"/>
  <c r="E11543" i="18"/>
  <c r="F11543" i="18" s="1"/>
  <c r="E11544" i="18"/>
  <c r="F11544" i="18" s="1"/>
  <c r="E11545" i="18"/>
  <c r="F11545" i="18" s="1"/>
  <c r="E11606" i="18"/>
  <c r="F11606" i="18" s="1"/>
  <c r="E11607" i="18"/>
  <c r="F11607" i="18" s="1"/>
  <c r="E11608" i="18"/>
  <c r="F11608" i="18" s="1"/>
  <c r="E11609" i="18"/>
  <c r="F11609" i="18" s="1"/>
  <c r="E11610" i="18"/>
  <c r="F11610" i="18" s="1"/>
  <c r="E11611" i="18"/>
  <c r="F11611" i="18" s="1"/>
  <c r="E11612" i="18"/>
  <c r="F11612" i="18" s="1"/>
  <c r="E11613" i="18"/>
  <c r="F11613" i="18" s="1"/>
  <c r="E11614" i="18"/>
  <c r="F11614" i="18" s="1"/>
  <c r="E11615" i="18"/>
  <c r="F11615" i="18" s="1"/>
  <c r="E11616" i="18"/>
  <c r="F11616" i="18" s="1"/>
  <c r="E11617" i="18"/>
  <c r="F11617" i="18" s="1"/>
  <c r="E11678" i="18"/>
  <c r="F11678" i="18" s="1"/>
  <c r="E11679" i="18"/>
  <c r="F11679" i="18" s="1"/>
  <c r="E11680" i="18"/>
  <c r="F11680" i="18" s="1"/>
  <c r="E11681" i="18"/>
  <c r="F11681" i="18" s="1"/>
  <c r="E11682" i="18"/>
  <c r="F11682" i="18" s="1"/>
  <c r="E11683" i="18"/>
  <c r="F11683" i="18" s="1"/>
  <c r="E11684" i="18"/>
  <c r="F11684" i="18" s="1"/>
  <c r="E11685" i="18"/>
  <c r="F11685" i="18" s="1"/>
  <c r="E11686" i="18"/>
  <c r="F11686" i="18" s="1"/>
  <c r="E11687" i="18"/>
  <c r="F11687" i="18" s="1"/>
  <c r="E11688" i="18"/>
  <c r="F11688" i="18" s="1"/>
  <c r="E11689" i="18"/>
  <c r="F11689" i="18" s="1"/>
  <c r="E11750" i="18"/>
  <c r="F11750" i="18" s="1"/>
  <c r="E11751" i="18"/>
  <c r="F11751" i="18" s="1"/>
  <c r="E11752" i="18"/>
  <c r="F11752" i="18" s="1"/>
  <c r="E11753" i="18"/>
  <c r="F11753" i="18" s="1"/>
  <c r="E11754" i="18"/>
  <c r="F11754" i="18" s="1"/>
  <c r="E11755" i="18"/>
  <c r="F11755" i="18" s="1"/>
  <c r="E11756" i="18"/>
  <c r="F11756" i="18" s="1"/>
  <c r="E11757" i="18"/>
  <c r="F11757" i="18" s="1"/>
  <c r="E11758" i="18"/>
  <c r="F11758" i="18" s="1"/>
  <c r="E11759" i="18"/>
  <c r="F11759" i="18" s="1"/>
  <c r="E11760" i="18"/>
  <c r="F11760" i="18" s="1"/>
  <c r="E11761" i="18"/>
  <c r="F11761" i="18" s="1"/>
  <c r="E11822" i="18"/>
  <c r="F11822" i="18" s="1"/>
  <c r="E11823" i="18"/>
  <c r="F11823" i="18" s="1"/>
  <c r="E11824" i="18"/>
  <c r="F11824" i="18" s="1"/>
  <c r="E11825" i="18"/>
  <c r="F11825" i="18" s="1"/>
  <c r="E11826" i="18"/>
  <c r="F11826" i="18" s="1"/>
  <c r="E11827" i="18"/>
  <c r="F11827" i="18" s="1"/>
  <c r="E11828" i="18"/>
  <c r="F11828" i="18" s="1"/>
  <c r="E11829" i="18"/>
  <c r="F11829" i="18" s="1"/>
  <c r="E11830" i="18"/>
  <c r="F11830" i="18" s="1"/>
  <c r="E11831" i="18"/>
  <c r="F11831" i="18" s="1"/>
  <c r="E11832" i="18"/>
  <c r="F11832" i="18" s="1"/>
  <c r="E11833" i="18"/>
  <c r="F11833" i="18" s="1"/>
  <c r="E11894" i="18"/>
  <c r="F11894" i="18" s="1"/>
  <c r="E11895" i="18"/>
  <c r="F11895" i="18" s="1"/>
  <c r="E11896" i="18"/>
  <c r="F11896" i="18" s="1"/>
  <c r="E11897" i="18"/>
  <c r="F11897" i="18" s="1"/>
  <c r="E11898" i="18"/>
  <c r="F11898" i="18" s="1"/>
  <c r="E11899" i="18"/>
  <c r="F11899" i="18" s="1"/>
  <c r="E11900" i="18"/>
  <c r="F11900" i="18" s="1"/>
  <c r="E11901" i="18"/>
  <c r="F11901" i="18" s="1"/>
  <c r="E11902" i="18"/>
  <c r="F11902" i="18" s="1"/>
  <c r="E11903" i="18"/>
  <c r="F11903" i="18" s="1"/>
  <c r="E11904" i="18"/>
  <c r="F11904" i="18" s="1"/>
  <c r="E11905" i="18"/>
  <c r="F11905" i="18" s="1"/>
  <c r="E11966" i="18"/>
  <c r="F11966" i="18" s="1"/>
  <c r="E11967" i="18"/>
  <c r="F11967" i="18" s="1"/>
  <c r="E11968" i="18"/>
  <c r="F11968" i="18" s="1"/>
  <c r="E11969" i="18"/>
  <c r="F11969" i="18" s="1"/>
  <c r="E11970" i="18"/>
  <c r="F11970" i="18" s="1"/>
  <c r="E11971" i="18"/>
  <c r="F11971" i="18" s="1"/>
  <c r="E11972" i="18"/>
  <c r="F11972" i="18" s="1"/>
  <c r="E11973" i="18"/>
  <c r="F11973" i="18" s="1"/>
  <c r="E11974" i="18"/>
  <c r="F11974" i="18" s="1"/>
  <c r="E11975" i="18"/>
  <c r="F11975" i="18" s="1"/>
  <c r="E11976" i="18"/>
  <c r="F11976" i="18" s="1"/>
  <c r="E11977" i="18"/>
  <c r="F11977" i="18" s="1"/>
  <c r="E12038" i="18"/>
  <c r="F12038" i="18" s="1"/>
  <c r="E12039" i="18"/>
  <c r="F12039" i="18" s="1"/>
  <c r="E12040" i="18"/>
  <c r="F12040" i="18" s="1"/>
  <c r="E12041" i="18"/>
  <c r="F12041" i="18" s="1"/>
  <c r="E12042" i="18"/>
  <c r="F12042" i="18" s="1"/>
  <c r="E12043" i="18"/>
  <c r="F12043" i="18" s="1"/>
  <c r="E12044" i="18"/>
  <c r="F12044" i="18" s="1"/>
  <c r="E12045" i="18"/>
  <c r="F12045" i="18" s="1"/>
  <c r="E12046" i="18"/>
  <c r="F12046" i="18" s="1"/>
  <c r="E12047" i="18"/>
  <c r="F12047" i="18" s="1"/>
  <c r="E12048" i="18"/>
  <c r="F12048" i="18" s="1"/>
  <c r="E12049" i="18"/>
  <c r="F12049" i="18" s="1"/>
  <c r="E12110" i="18"/>
  <c r="F12110" i="18" s="1"/>
  <c r="E12111" i="18"/>
  <c r="F12111" i="18" s="1"/>
  <c r="E12112" i="18"/>
  <c r="F12112" i="18" s="1"/>
  <c r="E12113" i="18"/>
  <c r="F12113" i="18" s="1"/>
  <c r="E12114" i="18"/>
  <c r="F12114" i="18" s="1"/>
  <c r="E12115" i="18"/>
  <c r="F12115" i="18" s="1"/>
  <c r="E12116" i="18"/>
  <c r="F12116" i="18" s="1"/>
  <c r="E12117" i="18"/>
  <c r="F12117" i="18" s="1"/>
  <c r="E12118" i="18"/>
  <c r="F12118" i="18" s="1"/>
  <c r="E12119" i="18"/>
  <c r="F12119" i="18" s="1"/>
  <c r="E12120" i="18"/>
  <c r="F12120" i="18" s="1"/>
  <c r="E12121" i="18"/>
  <c r="F12121" i="18" s="1"/>
  <c r="E12182" i="18"/>
  <c r="F12182" i="18" s="1"/>
  <c r="E12183" i="18"/>
  <c r="F12183" i="18" s="1"/>
  <c r="E12184" i="18"/>
  <c r="F12184" i="18" s="1"/>
  <c r="E12185" i="18"/>
  <c r="F12185" i="18" s="1"/>
  <c r="E12186" i="18"/>
  <c r="F12186" i="18" s="1"/>
  <c r="E12187" i="18"/>
  <c r="F12187" i="18" s="1"/>
  <c r="E12188" i="18"/>
  <c r="F12188" i="18" s="1"/>
  <c r="E12189" i="18"/>
  <c r="F12189" i="18" s="1"/>
  <c r="E12190" i="18"/>
  <c r="F12190" i="18" s="1"/>
  <c r="E12191" i="18"/>
  <c r="F12191" i="18" s="1"/>
  <c r="E12192" i="18"/>
  <c r="F12192" i="18" s="1"/>
  <c r="E12193" i="18"/>
  <c r="F12193" i="18" s="1"/>
  <c r="E12254" i="18"/>
  <c r="F12254" i="18" s="1"/>
  <c r="E12255" i="18"/>
  <c r="F12255" i="18" s="1"/>
  <c r="E12256" i="18"/>
  <c r="F12256" i="18" s="1"/>
  <c r="E12257" i="18"/>
  <c r="F12257" i="18" s="1"/>
  <c r="E12258" i="18"/>
  <c r="F12258" i="18" s="1"/>
  <c r="E12259" i="18"/>
  <c r="F12259" i="18" s="1"/>
  <c r="E12260" i="18"/>
  <c r="F12260" i="18" s="1"/>
  <c r="E12261" i="18"/>
  <c r="F12261" i="18" s="1"/>
  <c r="E12262" i="18"/>
  <c r="F12262" i="18" s="1"/>
  <c r="E12263" i="18"/>
  <c r="F12263" i="18" s="1"/>
  <c r="E12264" i="18"/>
  <c r="F12264" i="18" s="1"/>
  <c r="E12265" i="18"/>
  <c r="F12265" i="18" s="1"/>
  <c r="E12326" i="18"/>
  <c r="F12326" i="18" s="1"/>
  <c r="E12327" i="18"/>
  <c r="F12327" i="18" s="1"/>
  <c r="E12328" i="18"/>
  <c r="F12328" i="18" s="1"/>
  <c r="E12329" i="18"/>
  <c r="F12329" i="18" s="1"/>
  <c r="E12330" i="18"/>
  <c r="F12330" i="18" s="1"/>
  <c r="E12331" i="18"/>
  <c r="F12331" i="18" s="1"/>
  <c r="E12332" i="18"/>
  <c r="F12332" i="18" s="1"/>
  <c r="E12333" i="18"/>
  <c r="F12333" i="18" s="1"/>
  <c r="E12334" i="18"/>
  <c r="F12334" i="18" s="1"/>
  <c r="E12335" i="18"/>
  <c r="F12335" i="18" s="1"/>
  <c r="E12336" i="18"/>
  <c r="F12336" i="18" s="1"/>
  <c r="E12337" i="18"/>
  <c r="F12337" i="18" s="1"/>
  <c r="E12398" i="18"/>
  <c r="F12398" i="18" s="1"/>
  <c r="E12399" i="18"/>
  <c r="F12399" i="18" s="1"/>
  <c r="E12400" i="18"/>
  <c r="F12400" i="18" s="1"/>
  <c r="E12401" i="18"/>
  <c r="F12401" i="18" s="1"/>
  <c r="E12402" i="18"/>
  <c r="F12402" i="18" s="1"/>
  <c r="E12403" i="18"/>
  <c r="F12403" i="18" s="1"/>
  <c r="E12404" i="18"/>
  <c r="F12404" i="18" s="1"/>
  <c r="E12405" i="18"/>
  <c r="F12405" i="18" s="1"/>
  <c r="E12406" i="18"/>
  <c r="F12406" i="18" s="1"/>
  <c r="E12407" i="18"/>
  <c r="F12407" i="18" s="1"/>
  <c r="E12408" i="18"/>
  <c r="F12408" i="18" s="1"/>
  <c r="E12409" i="18"/>
  <c r="F12409" i="18" s="1"/>
  <c r="E12470" i="18"/>
  <c r="F12470" i="18" s="1"/>
  <c r="E12471" i="18"/>
  <c r="F12471" i="18" s="1"/>
  <c r="E12472" i="18"/>
  <c r="F12472" i="18" s="1"/>
  <c r="E12473" i="18"/>
  <c r="F12473" i="18" s="1"/>
  <c r="E12474" i="18"/>
  <c r="F12474" i="18" s="1"/>
  <c r="E12475" i="18"/>
  <c r="F12475" i="18" s="1"/>
  <c r="E12476" i="18"/>
  <c r="F12476" i="18" s="1"/>
  <c r="E12477" i="18"/>
  <c r="F12477" i="18" s="1"/>
  <c r="E12478" i="18"/>
  <c r="F12478" i="18" s="1"/>
  <c r="E12479" i="18"/>
  <c r="F12479" i="18" s="1"/>
  <c r="E12480" i="18"/>
  <c r="F12480" i="18" s="1"/>
  <c r="E12481" i="18"/>
  <c r="F12481" i="18" s="1"/>
  <c r="E12542" i="18"/>
  <c r="F12542" i="18" s="1"/>
  <c r="E12543" i="18"/>
  <c r="F12543" i="18" s="1"/>
  <c r="E12544" i="18"/>
  <c r="F12544" i="18" s="1"/>
  <c r="E12545" i="18"/>
  <c r="F12545" i="18" s="1"/>
  <c r="E12546" i="18"/>
  <c r="F12546" i="18" s="1"/>
  <c r="E12547" i="18"/>
  <c r="F12547" i="18" s="1"/>
  <c r="E12548" i="18"/>
  <c r="F12548" i="18" s="1"/>
  <c r="E12549" i="18"/>
  <c r="F12549" i="18" s="1"/>
  <c r="E12550" i="18"/>
  <c r="F12550" i="18" s="1"/>
  <c r="E12551" i="18"/>
  <c r="F12551" i="18" s="1"/>
  <c r="E12552" i="18"/>
  <c r="F12552" i="18" s="1"/>
  <c r="E12553" i="18"/>
  <c r="F12553" i="18" s="1"/>
  <c r="E12614" i="18"/>
  <c r="F12614" i="18" s="1"/>
  <c r="E12615" i="18"/>
  <c r="F12615" i="18" s="1"/>
  <c r="E12616" i="18"/>
  <c r="F12616" i="18" s="1"/>
  <c r="E12617" i="18"/>
  <c r="F12617" i="18" s="1"/>
  <c r="E12618" i="18"/>
  <c r="F12618" i="18" s="1"/>
  <c r="E12619" i="18"/>
  <c r="F12619" i="18" s="1"/>
  <c r="E12620" i="18"/>
  <c r="F12620" i="18" s="1"/>
  <c r="E12621" i="18"/>
  <c r="F12621" i="18" s="1"/>
  <c r="E12622" i="18"/>
  <c r="F12622" i="18" s="1"/>
  <c r="E12623" i="18"/>
  <c r="F12623" i="18" s="1"/>
  <c r="E12624" i="18"/>
  <c r="F12624" i="18" s="1"/>
  <c r="E12625" i="18"/>
  <c r="F12625" i="18" s="1"/>
  <c r="E12686" i="18"/>
  <c r="F12686" i="18" s="1"/>
  <c r="E12687" i="18"/>
  <c r="F12687" i="18" s="1"/>
  <c r="E12688" i="18"/>
  <c r="F12688" i="18" s="1"/>
  <c r="E12689" i="18"/>
  <c r="F12689" i="18" s="1"/>
  <c r="E12690" i="18"/>
  <c r="F12690" i="18" s="1"/>
  <c r="E12691" i="18"/>
  <c r="F12691" i="18" s="1"/>
  <c r="E12692" i="18"/>
  <c r="F12692" i="18" s="1"/>
  <c r="E12693" i="18"/>
  <c r="F12693" i="18" s="1"/>
  <c r="E12694" i="18"/>
  <c r="F12694" i="18" s="1"/>
  <c r="E12695" i="18"/>
  <c r="F12695" i="18" s="1"/>
  <c r="E12696" i="18"/>
  <c r="F12696" i="18" s="1"/>
  <c r="E12697" i="18"/>
  <c r="F12697" i="18" s="1"/>
  <c r="E12758" i="18"/>
  <c r="F12758" i="18" s="1"/>
  <c r="E12759" i="18"/>
  <c r="F12759" i="18" s="1"/>
  <c r="E12760" i="18"/>
  <c r="F12760" i="18" s="1"/>
  <c r="E12761" i="18"/>
  <c r="F12761" i="18" s="1"/>
  <c r="E12762" i="18"/>
  <c r="F12762" i="18" s="1"/>
  <c r="E12763" i="18"/>
  <c r="F12763" i="18" s="1"/>
  <c r="E12764" i="18"/>
  <c r="F12764" i="18" s="1"/>
  <c r="E12765" i="18"/>
  <c r="F12765" i="18" s="1"/>
  <c r="E12766" i="18"/>
  <c r="F12766" i="18" s="1"/>
  <c r="E12767" i="18"/>
  <c r="F12767" i="18" s="1"/>
  <c r="E12768" i="18"/>
  <c r="F12768" i="18" s="1"/>
  <c r="E12769" i="18"/>
  <c r="F12769" i="18" s="1"/>
  <c r="E12902" i="18"/>
  <c r="F12902" i="18" s="1"/>
  <c r="E12903" i="18"/>
  <c r="F12903" i="18" s="1"/>
  <c r="E12904" i="18"/>
  <c r="F12904" i="18" s="1"/>
  <c r="E12905" i="18"/>
  <c r="F12905" i="18" s="1"/>
  <c r="E12906" i="18"/>
  <c r="F12906" i="18" s="1"/>
  <c r="E12907" i="18"/>
  <c r="F12907" i="18" s="1"/>
  <c r="E12908" i="18"/>
  <c r="F12908" i="18" s="1"/>
  <c r="E12909" i="18"/>
  <c r="F12909" i="18" s="1"/>
  <c r="E12910" i="18"/>
  <c r="F12910" i="18" s="1"/>
  <c r="E12911" i="18"/>
  <c r="F12911" i="18" s="1"/>
  <c r="E12912" i="18"/>
  <c r="F12912" i="18" s="1"/>
  <c r="E12913" i="18"/>
  <c r="F12913" i="18" s="1"/>
  <c r="E12974" i="18"/>
  <c r="F12974" i="18" s="1"/>
  <c r="E12975" i="18"/>
  <c r="F12975" i="18" s="1"/>
  <c r="E12976" i="18"/>
  <c r="F12976" i="18" s="1"/>
  <c r="E12977" i="18"/>
  <c r="F12977" i="18" s="1"/>
  <c r="E12978" i="18"/>
  <c r="F12978" i="18" s="1"/>
  <c r="E12979" i="18"/>
  <c r="F12979" i="18" s="1"/>
  <c r="E12980" i="18"/>
  <c r="F12980" i="18" s="1"/>
  <c r="E12981" i="18"/>
  <c r="F12981" i="18" s="1"/>
  <c r="E12982" i="18"/>
  <c r="F12982" i="18" s="1"/>
  <c r="E12983" i="18"/>
  <c r="F12983" i="18" s="1"/>
  <c r="E12984" i="18"/>
  <c r="F12984" i="18" s="1"/>
  <c r="E12985" i="18"/>
  <c r="F12985" i="18" s="1"/>
  <c r="E13046" i="18"/>
  <c r="F13046" i="18" s="1"/>
  <c r="E13047" i="18"/>
  <c r="F13047" i="18" s="1"/>
  <c r="E13048" i="18"/>
  <c r="F13048" i="18" s="1"/>
  <c r="E13049" i="18"/>
  <c r="F13049" i="18" s="1"/>
  <c r="E13050" i="18"/>
  <c r="F13050" i="18" s="1"/>
  <c r="E13051" i="18"/>
  <c r="F13051" i="18" s="1"/>
  <c r="E13052" i="18"/>
  <c r="F13052" i="18" s="1"/>
  <c r="E13053" i="18"/>
  <c r="F13053" i="18" s="1"/>
  <c r="E13054" i="18"/>
  <c r="F13054" i="18" s="1"/>
  <c r="E13055" i="18"/>
  <c r="F13055" i="18" s="1"/>
  <c r="E13056" i="18"/>
  <c r="F13056" i="18" s="1"/>
  <c r="E13057" i="18"/>
  <c r="F13057" i="18" s="1"/>
  <c r="E13118" i="18"/>
  <c r="F13118" i="18" s="1"/>
  <c r="E13119" i="18"/>
  <c r="F13119" i="18" s="1"/>
  <c r="E13120" i="18"/>
  <c r="F13120" i="18" s="1"/>
  <c r="E13121" i="18"/>
  <c r="F13121" i="18" s="1"/>
  <c r="E13122" i="18"/>
  <c r="F13122" i="18" s="1"/>
  <c r="E13123" i="18"/>
  <c r="F13123" i="18" s="1"/>
  <c r="E13124" i="18"/>
  <c r="F13124" i="18" s="1"/>
  <c r="E13125" i="18"/>
  <c r="F13125" i="18" s="1"/>
  <c r="E13126" i="18"/>
  <c r="F13126" i="18" s="1"/>
  <c r="E13127" i="18"/>
  <c r="F13127" i="18" s="1"/>
  <c r="E13128" i="18"/>
  <c r="F13128" i="18" s="1"/>
  <c r="E13129" i="18"/>
  <c r="F13129" i="18" s="1"/>
  <c r="E13190" i="18"/>
  <c r="F13190" i="18" s="1"/>
  <c r="E13191" i="18"/>
  <c r="F13191" i="18" s="1"/>
  <c r="E13192" i="18"/>
  <c r="F13192" i="18" s="1"/>
  <c r="E13193" i="18"/>
  <c r="F13193" i="18" s="1"/>
  <c r="E13194" i="18"/>
  <c r="F13194" i="18" s="1"/>
  <c r="E13195" i="18"/>
  <c r="F13195" i="18" s="1"/>
  <c r="E13196" i="18"/>
  <c r="F13196" i="18" s="1"/>
  <c r="E13197" i="18"/>
  <c r="F13197" i="18" s="1"/>
  <c r="E13198" i="18"/>
  <c r="F13198" i="18" s="1"/>
  <c r="E13199" i="18"/>
  <c r="F13199" i="18" s="1"/>
  <c r="E13200" i="18"/>
  <c r="F13200" i="18" s="1"/>
  <c r="E13201" i="18"/>
  <c r="F13201" i="18" s="1"/>
  <c r="E13262" i="18"/>
  <c r="F13262" i="18" s="1"/>
  <c r="E13263" i="18"/>
  <c r="F13263" i="18" s="1"/>
  <c r="E13264" i="18"/>
  <c r="F13264" i="18" s="1"/>
  <c r="E13265" i="18"/>
  <c r="F13265" i="18" s="1"/>
  <c r="E13266" i="18"/>
  <c r="F13266" i="18" s="1"/>
  <c r="E13267" i="18"/>
  <c r="F13267" i="18" s="1"/>
  <c r="E13268" i="18"/>
  <c r="F13268" i="18" s="1"/>
  <c r="E13269" i="18"/>
  <c r="F13269" i="18" s="1"/>
  <c r="E13270" i="18"/>
  <c r="F13270" i="18" s="1"/>
  <c r="E13271" i="18"/>
  <c r="F13271" i="18" s="1"/>
  <c r="E13272" i="18"/>
  <c r="F13272" i="18" s="1"/>
  <c r="E13273" i="18"/>
  <c r="F13273" i="18" s="1"/>
  <c r="E13334" i="18"/>
  <c r="F13334" i="18" s="1"/>
  <c r="E13335" i="18"/>
  <c r="F13335" i="18" s="1"/>
  <c r="E13336" i="18"/>
  <c r="F13336" i="18" s="1"/>
  <c r="E13337" i="18"/>
  <c r="F13337" i="18" s="1"/>
  <c r="E13338" i="18"/>
  <c r="F13338" i="18" s="1"/>
  <c r="E13339" i="18"/>
  <c r="F13339" i="18" s="1"/>
  <c r="E13340" i="18"/>
  <c r="F13340" i="18" s="1"/>
  <c r="E13341" i="18"/>
  <c r="F13341" i="18" s="1"/>
  <c r="E13342" i="18"/>
  <c r="F13342" i="18" s="1"/>
  <c r="E13343" i="18"/>
  <c r="F13343" i="18" s="1"/>
  <c r="E13344" i="18"/>
  <c r="F13344" i="18" s="1"/>
  <c r="E13345" i="18"/>
  <c r="F13345" i="18" s="1"/>
  <c r="E13406" i="18"/>
  <c r="F13406" i="18" s="1"/>
  <c r="E13407" i="18"/>
  <c r="F13407" i="18" s="1"/>
  <c r="E13408" i="18"/>
  <c r="F13408" i="18" s="1"/>
  <c r="E13409" i="18"/>
  <c r="F13409" i="18" s="1"/>
  <c r="E13410" i="18"/>
  <c r="F13410" i="18" s="1"/>
  <c r="E13411" i="18"/>
  <c r="F13411" i="18" s="1"/>
  <c r="E13412" i="18"/>
  <c r="F13412" i="18" s="1"/>
  <c r="E13413" i="18"/>
  <c r="F13413" i="18" s="1"/>
  <c r="E13414" i="18"/>
  <c r="F13414" i="18" s="1"/>
  <c r="E13415" i="18"/>
  <c r="F13415" i="18" s="1"/>
  <c r="E13416" i="18"/>
  <c r="F13416" i="18" s="1"/>
  <c r="E13417" i="18"/>
  <c r="F13417" i="18" s="1"/>
  <c r="E13478" i="18"/>
  <c r="F13478" i="18" s="1"/>
  <c r="E13479" i="18"/>
  <c r="F13479" i="18" s="1"/>
  <c r="E13480" i="18"/>
  <c r="F13480" i="18" s="1"/>
  <c r="E13481" i="18"/>
  <c r="F13481" i="18" s="1"/>
  <c r="E13482" i="18"/>
  <c r="F13482" i="18" s="1"/>
  <c r="E13483" i="18"/>
  <c r="F13483" i="18" s="1"/>
  <c r="E13484" i="18"/>
  <c r="F13484" i="18" s="1"/>
  <c r="E13485" i="18"/>
  <c r="F13485" i="18" s="1"/>
  <c r="E13486" i="18"/>
  <c r="F13486" i="18" s="1"/>
  <c r="E13487" i="18"/>
  <c r="F13487" i="18" s="1"/>
  <c r="E13488" i="18"/>
  <c r="F13488" i="18" s="1"/>
  <c r="E13489" i="18"/>
  <c r="F13489" i="18" s="1"/>
  <c r="E13550" i="18"/>
  <c r="F13550" i="18" s="1"/>
  <c r="E13551" i="18"/>
  <c r="F13551" i="18" s="1"/>
  <c r="E13552" i="18"/>
  <c r="F13552" i="18" s="1"/>
  <c r="E13553" i="18"/>
  <c r="F13553" i="18" s="1"/>
  <c r="E13554" i="18"/>
  <c r="F13554" i="18" s="1"/>
  <c r="E13555" i="18"/>
  <c r="F13555" i="18" s="1"/>
  <c r="E13556" i="18"/>
  <c r="F13556" i="18" s="1"/>
  <c r="E13557" i="18"/>
  <c r="F13557" i="18" s="1"/>
  <c r="E13558" i="18"/>
  <c r="F13558" i="18" s="1"/>
  <c r="E13559" i="18"/>
  <c r="F13559" i="18" s="1"/>
  <c r="E13560" i="18"/>
  <c r="F13560" i="18" s="1"/>
  <c r="E13561" i="18"/>
  <c r="F13561" i="18" s="1"/>
  <c r="E13622" i="18"/>
  <c r="F13622" i="18" s="1"/>
  <c r="E13623" i="18"/>
  <c r="F13623" i="18" s="1"/>
  <c r="E13624" i="18"/>
  <c r="F13624" i="18" s="1"/>
  <c r="E13625" i="18"/>
  <c r="F13625" i="18" s="1"/>
  <c r="E13626" i="18"/>
  <c r="F13626" i="18" s="1"/>
  <c r="E13627" i="18"/>
  <c r="F13627" i="18" s="1"/>
  <c r="E13628" i="18"/>
  <c r="F13628" i="18" s="1"/>
  <c r="E13629" i="18"/>
  <c r="F13629" i="18" s="1"/>
  <c r="E13630" i="18"/>
  <c r="F13630" i="18" s="1"/>
  <c r="E13631" i="18"/>
  <c r="F13631" i="18" s="1"/>
  <c r="E13632" i="18"/>
  <c r="F13632" i="18" s="1"/>
  <c r="E13633" i="18"/>
  <c r="F13633" i="18" s="1"/>
  <c r="E13694" i="18"/>
  <c r="F13694" i="18" s="1"/>
  <c r="E13695" i="18"/>
  <c r="F13695" i="18" s="1"/>
  <c r="E13696" i="18"/>
  <c r="F13696" i="18" s="1"/>
  <c r="E13697" i="18"/>
  <c r="F13697" i="18" s="1"/>
  <c r="E13698" i="18"/>
  <c r="F13698" i="18" s="1"/>
  <c r="E13699" i="18"/>
  <c r="F13699" i="18" s="1"/>
  <c r="E13700" i="18"/>
  <c r="F13700" i="18" s="1"/>
  <c r="E13701" i="18"/>
  <c r="F13701" i="18" s="1"/>
  <c r="E13702" i="18"/>
  <c r="F13702" i="18" s="1"/>
  <c r="E13703" i="18"/>
  <c r="F13703" i="18" s="1"/>
  <c r="E13704" i="18"/>
  <c r="F13704" i="18" s="1"/>
  <c r="E13705" i="18"/>
  <c r="F13705" i="18" s="1"/>
  <c r="F13733" i="18"/>
  <c r="E13766" i="18"/>
  <c r="F13766" i="18" s="1"/>
  <c r="E13767" i="18"/>
  <c r="F13767" i="18" s="1"/>
  <c r="E13768" i="18"/>
  <c r="F13768" i="18" s="1"/>
  <c r="E13769" i="18"/>
  <c r="F13769" i="18" s="1"/>
  <c r="E13770" i="18"/>
  <c r="F13770" i="18" s="1"/>
  <c r="E13771" i="18"/>
  <c r="F13771" i="18" s="1"/>
  <c r="E13772" i="18"/>
  <c r="F13772" i="18" s="1"/>
  <c r="E13773" i="18"/>
  <c r="F13773" i="18" s="1"/>
  <c r="E13774" i="18"/>
  <c r="F13774" i="18" s="1"/>
  <c r="E13775" i="18"/>
  <c r="F13775" i="18" s="1"/>
  <c r="E13776" i="18"/>
  <c r="F13776" i="18" s="1"/>
  <c r="E13777" i="18"/>
  <c r="F13777" i="18" s="1"/>
  <c r="E13838" i="18"/>
  <c r="F13838" i="18" s="1"/>
  <c r="E13839" i="18"/>
  <c r="F13839" i="18" s="1"/>
  <c r="E13840" i="18"/>
  <c r="F13840" i="18" s="1"/>
  <c r="E13841" i="18"/>
  <c r="F13841" i="18" s="1"/>
  <c r="E13842" i="18"/>
  <c r="F13842" i="18" s="1"/>
  <c r="E13843" i="18"/>
  <c r="F13843" i="18" s="1"/>
  <c r="E13844" i="18"/>
  <c r="F13844" i="18" s="1"/>
  <c r="E13845" i="18"/>
  <c r="F13845" i="18" s="1"/>
  <c r="E13846" i="18"/>
  <c r="F13846" i="18" s="1"/>
  <c r="E13847" i="18"/>
  <c r="F13847" i="18" s="1"/>
  <c r="E13848" i="18"/>
  <c r="F13848" i="18" s="1"/>
  <c r="E13849" i="18"/>
  <c r="F13849" i="18" s="1"/>
  <c r="E13910" i="18"/>
  <c r="F13910" i="18" s="1"/>
  <c r="E13911" i="18"/>
  <c r="F13911" i="18" s="1"/>
  <c r="E13912" i="18"/>
  <c r="F13912" i="18" s="1"/>
  <c r="E13913" i="18"/>
  <c r="F13913" i="18" s="1"/>
  <c r="E13914" i="18"/>
  <c r="F13914" i="18" s="1"/>
  <c r="E13915" i="18"/>
  <c r="F13915" i="18" s="1"/>
  <c r="E13916" i="18"/>
  <c r="F13916" i="18" s="1"/>
  <c r="E13917" i="18"/>
  <c r="F13917" i="18" s="1"/>
  <c r="E13918" i="18"/>
  <c r="F13918" i="18" s="1"/>
  <c r="E13919" i="18"/>
  <c r="F13919" i="18" s="1"/>
  <c r="E13920" i="18"/>
  <c r="F13920" i="18" s="1"/>
  <c r="E13921" i="18"/>
  <c r="F13921" i="18" s="1"/>
  <c r="F13949" i="18"/>
  <c r="E13982" i="18"/>
  <c r="F13982" i="18" s="1"/>
  <c r="E13983" i="18"/>
  <c r="F13983" i="18" s="1"/>
  <c r="E13984" i="18"/>
  <c r="F13984" i="18" s="1"/>
  <c r="E13985" i="18"/>
  <c r="F13985" i="18" s="1"/>
  <c r="E13986" i="18"/>
  <c r="F13986" i="18" s="1"/>
  <c r="E13987" i="18"/>
  <c r="F13987" i="18" s="1"/>
  <c r="E13988" i="18"/>
  <c r="F13988" i="18" s="1"/>
  <c r="E13989" i="18"/>
  <c r="F13989" i="18" s="1"/>
  <c r="E13990" i="18"/>
  <c r="F13990" i="18" s="1"/>
  <c r="E13991" i="18"/>
  <c r="F13991" i="18" s="1"/>
  <c r="E13992" i="18"/>
  <c r="F13992" i="18" s="1"/>
  <c r="E13993" i="18"/>
  <c r="F13993" i="18" s="1"/>
  <c r="S25" i="11"/>
  <c r="S16" i="11"/>
  <c r="R25" i="11"/>
  <c r="R16" i="11"/>
  <c r="R26" i="11" s="1"/>
  <c r="Q25" i="11"/>
  <c r="Q16" i="11"/>
  <c r="Q26" i="11" s="1"/>
  <c r="P25" i="11"/>
  <c r="P16" i="11"/>
  <c r="O25" i="11"/>
  <c r="O16" i="11"/>
  <c r="O26" i="11" s="1"/>
  <c r="N25" i="11"/>
  <c r="N16" i="11"/>
  <c r="N26" i="11" s="1"/>
  <c r="M25" i="11"/>
  <c r="M16" i="11"/>
  <c r="M26" i="11" s="1"/>
  <c r="L25" i="11"/>
  <c r="L16" i="11"/>
  <c r="K25" i="11"/>
  <c r="K16" i="11"/>
  <c r="J25" i="11"/>
  <c r="J16" i="11"/>
  <c r="J26" i="11" s="1"/>
  <c r="I25" i="11"/>
  <c r="I16" i="11"/>
  <c r="H25" i="11"/>
  <c r="H16" i="11"/>
  <c r="G25" i="11"/>
  <c r="G16" i="11"/>
  <c r="G26" i="11" s="1"/>
  <c r="F25" i="11"/>
  <c r="F16" i="11"/>
  <c r="F26" i="11" s="1"/>
  <c r="E25" i="11"/>
  <c r="E16" i="11"/>
  <c r="E26" i="11" s="1"/>
  <c r="D25" i="11"/>
  <c r="D16" i="11"/>
  <c r="C25" i="11"/>
  <c r="C16" i="11"/>
  <c r="B25" i="11"/>
  <c r="B16" i="11"/>
  <c r="C11" i="2"/>
  <c r="Q8" i="2"/>
  <c r="Q9" i="2"/>
  <c r="P8" i="2"/>
  <c r="P9" i="2"/>
  <c r="O8" i="2"/>
  <c r="O9" i="2"/>
  <c r="N8" i="2"/>
  <c r="N9" i="2"/>
  <c r="M8" i="2"/>
  <c r="M9" i="2"/>
  <c r="L8" i="2"/>
  <c r="L9" i="2"/>
  <c r="K8" i="2"/>
  <c r="K9" i="2"/>
  <c r="J8" i="2"/>
  <c r="J9" i="2"/>
  <c r="I8" i="2"/>
  <c r="I9" i="2"/>
  <c r="H8" i="2"/>
  <c r="H9" i="2"/>
  <c r="G8" i="2"/>
  <c r="G9" i="2"/>
  <c r="F8" i="2"/>
  <c r="F9" i="2"/>
  <c r="E8" i="2"/>
  <c r="E9" i="2"/>
  <c r="D8" i="2"/>
  <c r="D10" i="2" s="1"/>
  <c r="D11" i="2" s="1"/>
  <c r="D9" i="2"/>
  <c r="P31" i="4"/>
  <c r="P32" i="4"/>
  <c r="P30" i="4"/>
  <c r="S8" i="2"/>
  <c r="S9" i="2"/>
  <c r="T8" i="2"/>
  <c r="T9" i="2"/>
  <c r="U8" i="2"/>
  <c r="U9" i="2"/>
  <c r="V8" i="2"/>
  <c r="V10" i="2" s="1"/>
  <c r="V9" i="2"/>
  <c r="W8" i="2"/>
  <c r="W9" i="2"/>
  <c r="W10" i="2" s="1"/>
  <c r="X8" i="2"/>
  <c r="X9" i="2"/>
  <c r="Y8" i="2"/>
  <c r="Y9" i="2"/>
  <c r="Y10" i="2" s="1"/>
  <c r="Z8" i="2"/>
  <c r="Z10" i="2" s="1"/>
  <c r="Z9" i="2"/>
  <c r="AA8" i="2"/>
  <c r="AA9" i="2"/>
  <c r="AB8" i="2"/>
  <c r="AB9" i="2"/>
  <c r="AC8" i="2"/>
  <c r="AC9" i="2"/>
  <c r="AC10" i="2" s="1"/>
  <c r="R8" i="2"/>
  <c r="R9" i="2"/>
  <c r="B14016" i="18"/>
  <c r="B14015" i="18"/>
  <c r="B14014" i="18"/>
  <c r="B14013" i="18"/>
  <c r="B14012" i="18"/>
  <c r="B14011" i="18"/>
  <c r="B14010" i="18"/>
  <c r="B14009" i="18"/>
  <c r="B13944" i="18"/>
  <c r="B13943" i="18"/>
  <c r="B13942" i="18"/>
  <c r="B13941" i="18"/>
  <c r="B13940" i="18"/>
  <c r="B13939" i="18"/>
  <c r="B13938" i="18"/>
  <c r="B13872" i="18"/>
  <c r="B13871" i="18"/>
  <c r="B13870" i="18"/>
  <c r="B13869" i="18"/>
  <c r="B13868" i="18"/>
  <c r="B13867" i="18"/>
  <c r="B13800" i="18"/>
  <c r="B13799" i="18"/>
  <c r="B13798" i="18"/>
  <c r="B13797" i="18"/>
  <c r="B13796" i="18"/>
  <c r="B13795" i="18"/>
  <c r="B13728" i="18"/>
  <c r="B13727" i="18"/>
  <c r="B13726" i="18"/>
  <c r="B13725" i="18"/>
  <c r="B13724" i="18"/>
  <c r="B13723" i="18"/>
  <c r="B13656" i="18"/>
  <c r="B13655" i="18"/>
  <c r="B13654" i="18"/>
  <c r="B13653" i="18"/>
  <c r="B13652" i="18"/>
  <c r="B13651" i="18"/>
  <c r="B13650" i="18"/>
  <c r="B13649" i="18"/>
  <c r="B13584" i="18"/>
  <c r="B13583" i="18"/>
  <c r="B13582" i="18"/>
  <c r="B13581" i="18"/>
  <c r="B13580" i="18"/>
  <c r="B13579" i="18"/>
  <c r="B13512" i="18"/>
  <c r="B13511" i="18"/>
  <c r="B13510" i="18"/>
  <c r="B13509" i="18"/>
  <c r="B13508" i="18"/>
  <c r="B13507" i="18"/>
  <c r="B13440" i="18"/>
  <c r="B13439" i="18"/>
  <c r="B13438" i="18"/>
  <c r="B13437" i="18"/>
  <c r="B13436" i="18"/>
  <c r="B13435" i="18"/>
  <c r="B13368" i="18"/>
  <c r="B13367" i="18"/>
  <c r="B13366" i="18"/>
  <c r="B13365" i="18"/>
  <c r="B13364" i="18"/>
  <c r="B13363" i="18"/>
  <c r="B13296" i="18"/>
  <c r="B13295" i="18"/>
  <c r="B13294" i="18"/>
  <c r="B13293" i="18"/>
  <c r="B13292" i="18"/>
  <c r="B13291" i="18"/>
  <c r="B13224" i="18"/>
  <c r="B13223" i="18"/>
  <c r="B13222" i="18"/>
  <c r="B13221" i="18"/>
  <c r="B13220" i="18"/>
  <c r="B13219" i="18"/>
  <c r="B13218" i="18"/>
  <c r="B13152" i="18"/>
  <c r="B13151" i="18"/>
  <c r="B13150" i="18"/>
  <c r="B13149" i="18"/>
  <c r="B13148" i="18"/>
  <c r="B13147" i="18"/>
  <c r="B13146" i="18"/>
  <c r="B13145" i="18"/>
  <c r="B13080" i="18"/>
  <c r="B13079" i="18"/>
  <c r="B13078" i="18"/>
  <c r="B13077" i="18"/>
  <c r="B13076" i="18"/>
  <c r="B13075" i="18"/>
  <c r="B13074" i="18"/>
  <c r="B13073" i="18"/>
  <c r="B13072" i="18"/>
  <c r="B13008" i="18"/>
  <c r="B13007" i="18"/>
  <c r="B13006" i="18"/>
  <c r="B13005" i="18"/>
  <c r="B13004" i="18"/>
  <c r="B13003" i="18"/>
  <c r="B13002" i="18"/>
  <c r="B12936" i="18"/>
  <c r="B12935" i="18"/>
  <c r="B12934" i="18"/>
  <c r="B12933" i="18"/>
  <c r="B12932" i="18"/>
  <c r="B12931" i="18"/>
  <c r="B12792" i="18"/>
  <c r="B12791" i="18"/>
  <c r="B12790" i="18"/>
  <c r="B12789" i="18"/>
  <c r="B12788" i="18"/>
  <c r="B12787" i="18"/>
  <c r="B12786" i="18"/>
  <c r="B12785" i="18"/>
  <c r="B12784" i="18"/>
  <c r="B12783" i="18"/>
  <c r="B12720" i="18"/>
  <c r="B12719" i="18"/>
  <c r="B12718" i="18"/>
  <c r="B12717" i="18"/>
  <c r="B12716" i="18"/>
  <c r="B12715" i="18"/>
  <c r="B12714" i="18"/>
  <c r="B12648" i="18"/>
  <c r="B12647" i="18"/>
  <c r="B12646" i="18"/>
  <c r="B12645" i="18"/>
  <c r="B12644" i="18"/>
  <c r="B12643" i="18"/>
  <c r="B12642" i="18"/>
  <c r="B12641" i="18"/>
  <c r="B12576" i="18"/>
  <c r="B12575" i="18"/>
  <c r="B12574" i="18"/>
  <c r="B12573" i="18"/>
  <c r="B12572" i="18"/>
  <c r="B12571" i="18"/>
  <c r="B12570" i="18"/>
  <c r="B12504" i="18"/>
  <c r="B12503" i="18"/>
  <c r="B12502" i="18"/>
  <c r="B12501" i="18"/>
  <c r="B12500" i="18"/>
  <c r="B12499" i="18"/>
  <c r="B12432" i="18"/>
  <c r="B12431" i="18"/>
  <c r="B12430" i="18"/>
  <c r="B12429" i="18"/>
  <c r="B12428" i="18"/>
  <c r="B12427" i="18"/>
  <c r="B12426" i="18"/>
  <c r="B12425" i="18"/>
  <c r="B12360" i="18"/>
  <c r="B12359" i="18"/>
  <c r="B12358" i="18"/>
  <c r="B12357" i="18"/>
  <c r="B12356" i="18"/>
  <c r="B12355" i="18"/>
  <c r="B12354" i="18"/>
  <c r="B12353" i="18"/>
  <c r="B12352" i="18"/>
  <c r="B12351" i="18"/>
  <c r="B12288" i="18"/>
  <c r="B12287" i="18"/>
  <c r="B12286" i="18"/>
  <c r="B12285" i="18"/>
  <c r="B12284" i="18"/>
  <c r="B12283" i="18"/>
  <c r="B12282" i="18"/>
  <c r="B12216" i="18"/>
  <c r="B12215" i="18"/>
  <c r="B12214" i="18"/>
  <c r="B12213" i="18"/>
  <c r="B12212" i="18"/>
  <c r="B12211" i="18"/>
  <c r="B12144" i="18"/>
  <c r="B12143" i="18"/>
  <c r="B12142" i="18"/>
  <c r="B12141" i="18"/>
  <c r="B12140" i="18"/>
  <c r="B12139" i="18"/>
  <c r="B12138" i="18"/>
  <c r="B12137" i="18"/>
  <c r="B12072" i="18"/>
  <c r="B12071" i="18"/>
  <c r="B12070" i="18"/>
  <c r="B12069" i="18"/>
  <c r="B12068" i="18"/>
  <c r="B12067" i="18"/>
  <c r="B12066" i="18"/>
  <c r="B12065" i="18"/>
  <c r="B12064" i="18"/>
  <c r="B12000" i="18"/>
  <c r="B11999" i="18"/>
  <c r="B11998" i="18"/>
  <c r="B11997" i="18"/>
  <c r="B11996" i="18"/>
  <c r="B11995" i="18"/>
  <c r="B11928" i="18"/>
  <c r="B11927" i="18"/>
  <c r="B11926" i="18"/>
  <c r="B11925" i="18"/>
  <c r="B11924" i="18"/>
  <c r="B11923" i="18"/>
  <c r="B11922" i="18"/>
  <c r="B11921" i="18"/>
  <c r="B11920" i="18"/>
  <c r="B11919" i="18"/>
  <c r="B11856" i="18"/>
  <c r="B11855" i="18"/>
  <c r="B11854" i="18"/>
  <c r="B11853" i="18"/>
  <c r="B11852" i="18"/>
  <c r="B11851" i="18"/>
  <c r="B11850" i="18"/>
  <c r="B11849" i="18"/>
  <c r="B11848" i="18"/>
  <c r="B11847" i="18"/>
  <c r="B11784" i="18"/>
  <c r="B11783" i="18"/>
  <c r="B11782" i="18"/>
  <c r="B11781" i="18"/>
  <c r="B11780" i="18"/>
  <c r="B11779" i="18"/>
  <c r="B11778" i="18"/>
  <c r="B11777" i="18"/>
  <c r="B11712" i="18"/>
  <c r="B11711" i="18"/>
  <c r="B11710" i="18"/>
  <c r="B11709" i="18"/>
  <c r="B11708" i="18"/>
  <c r="B11707" i="18"/>
  <c r="B11706" i="18"/>
  <c r="B11705" i="18"/>
  <c r="B11640" i="18"/>
  <c r="B11639" i="18"/>
  <c r="B11638" i="18"/>
  <c r="B11637" i="18"/>
  <c r="B11636" i="18"/>
  <c r="B11635" i="18"/>
  <c r="B11634" i="18"/>
  <c r="B11568" i="18"/>
  <c r="B11567" i="18"/>
  <c r="B11566" i="18"/>
  <c r="B11565" i="18"/>
  <c r="B11564" i="18"/>
  <c r="B11563" i="18"/>
  <c r="B11562" i="18"/>
  <c r="B11561" i="18"/>
  <c r="B11496" i="18"/>
  <c r="B11495" i="18"/>
  <c r="B11494" i="18"/>
  <c r="B11493" i="18"/>
  <c r="B11492" i="18"/>
  <c r="B11491" i="18"/>
  <c r="B11490" i="18"/>
  <c r="B11489" i="18"/>
  <c r="B11424" i="18"/>
  <c r="B11423" i="18"/>
  <c r="B11422" i="18"/>
  <c r="B11421" i="18"/>
  <c r="B11420" i="18"/>
  <c r="B11419" i="18"/>
  <c r="B11352" i="18"/>
  <c r="B11351" i="18"/>
  <c r="B11350" i="18"/>
  <c r="B11349" i="18"/>
  <c r="B11348" i="18"/>
  <c r="B11347" i="18"/>
  <c r="B11280" i="18"/>
  <c r="B11279" i="18"/>
  <c r="B11278" i="18"/>
  <c r="B11277" i="18"/>
  <c r="B11276" i="18"/>
  <c r="B11275" i="18"/>
  <c r="B11208" i="18"/>
  <c r="B11207" i="18"/>
  <c r="B11206" i="18"/>
  <c r="B11205" i="18"/>
  <c r="B11204" i="18"/>
  <c r="B11203" i="18"/>
  <c r="B11136" i="18"/>
  <c r="B11135" i="18"/>
  <c r="B11134" i="18"/>
  <c r="B11133" i="18"/>
  <c r="B11132" i="18"/>
  <c r="B11131" i="18"/>
  <c r="B11130" i="18"/>
  <c r="B11064" i="18"/>
  <c r="B11063" i="18"/>
  <c r="B11062" i="18"/>
  <c r="B11061" i="18"/>
  <c r="B11060" i="18"/>
  <c r="B10992" i="18"/>
  <c r="B10991" i="18"/>
  <c r="B10990" i="18"/>
  <c r="B10989" i="18"/>
  <c r="B10988" i="18"/>
  <c r="B10987" i="18"/>
  <c r="B10986" i="18"/>
  <c r="B10920" i="18"/>
  <c r="B10919" i="18"/>
  <c r="B10918" i="18"/>
  <c r="B10917" i="18"/>
  <c r="B10916" i="18"/>
  <c r="B10915" i="18"/>
  <c r="B10914" i="18"/>
  <c r="B10848" i="18"/>
  <c r="B10847" i="18"/>
  <c r="B10846" i="18"/>
  <c r="B10845" i="18"/>
  <c r="B10844" i="18"/>
  <c r="B10843" i="18"/>
  <c r="B10842" i="18"/>
  <c r="B10841" i="18"/>
  <c r="B10776" i="18"/>
  <c r="B10775" i="18"/>
  <c r="B10774" i="18"/>
  <c r="B10773" i="18"/>
  <c r="B10772" i="18"/>
  <c r="B10771" i="18"/>
  <c r="B10770" i="18"/>
  <c r="B10704" i="18"/>
  <c r="B10703" i="18"/>
  <c r="B10702" i="18"/>
  <c r="B10701" i="18"/>
  <c r="B10700" i="18"/>
  <c r="B10699" i="18"/>
  <c r="B10698" i="18"/>
  <c r="B10632" i="18"/>
  <c r="B10631" i="18"/>
  <c r="B10630" i="18"/>
  <c r="B10629" i="18"/>
  <c r="B10628" i="18"/>
  <c r="B10627" i="18"/>
  <c r="B10626" i="18"/>
  <c r="B10560" i="18"/>
  <c r="B10559" i="18"/>
  <c r="B10558" i="18"/>
  <c r="B10557" i="18"/>
  <c r="B10556" i="18"/>
  <c r="B10555" i="18"/>
  <c r="B10488" i="18"/>
  <c r="B10487" i="18"/>
  <c r="B10486" i="18"/>
  <c r="B10485" i="18"/>
  <c r="B10484" i="18"/>
  <c r="B10483" i="18"/>
  <c r="B10416" i="18"/>
  <c r="B10415" i="18"/>
  <c r="B10414" i="18"/>
  <c r="B10413" i="18"/>
  <c r="B10412" i="18"/>
  <c r="B10411" i="18"/>
  <c r="B10410" i="18"/>
  <c r="B10409" i="18"/>
  <c r="B10198" i="18"/>
  <c r="B10197" i="18"/>
  <c r="B10196" i="18"/>
  <c r="B10195" i="18"/>
  <c r="B10194" i="18"/>
  <c r="B10193" i="18"/>
  <c r="B10192" i="18"/>
  <c r="B10191" i="18"/>
  <c r="B10126" i="18"/>
  <c r="B10125" i="18"/>
  <c r="B10124" i="18"/>
  <c r="B10123" i="18"/>
  <c r="B10122" i="18"/>
  <c r="B10121" i="18"/>
  <c r="B10120" i="18"/>
  <c r="B10054" i="18"/>
  <c r="B10053" i="18"/>
  <c r="B10052" i="18"/>
  <c r="B10051" i="18"/>
  <c r="B10050" i="18"/>
  <c r="B10049" i="18"/>
  <c r="B9982" i="18"/>
  <c r="B9981" i="18"/>
  <c r="B9980" i="18"/>
  <c r="B9979" i="18"/>
  <c r="B9978" i="18"/>
  <c r="B9977" i="18"/>
  <c r="B9976" i="18"/>
  <c r="B9975" i="18"/>
  <c r="B9974" i="18"/>
  <c r="B9910" i="18"/>
  <c r="B9909" i="18"/>
  <c r="B9908" i="18"/>
  <c r="B9907" i="18"/>
  <c r="B9906" i="18"/>
  <c r="B9905" i="18"/>
  <c r="B9904" i="18"/>
  <c r="B9903" i="18"/>
  <c r="B9838" i="18"/>
  <c r="B9837" i="18"/>
  <c r="B9836" i="18"/>
  <c r="B9835" i="18"/>
  <c r="B9834" i="18"/>
  <c r="B9833" i="18"/>
  <c r="B9832" i="18"/>
  <c r="B9766" i="18"/>
  <c r="B9765" i="18"/>
  <c r="B9764" i="18"/>
  <c r="B9763" i="18"/>
  <c r="B9762" i="18"/>
  <c r="B9761" i="18"/>
  <c r="B9760" i="18"/>
  <c r="B9694" i="18"/>
  <c r="B9693" i="18"/>
  <c r="B9692" i="18"/>
  <c r="B9691" i="18"/>
  <c r="B9690" i="18"/>
  <c r="B9689" i="18"/>
  <c r="B9622" i="18"/>
  <c r="B9621" i="18"/>
  <c r="B9620" i="18"/>
  <c r="B9619" i="18"/>
  <c r="B9618" i="18"/>
  <c r="B9617" i="18"/>
  <c r="B9550" i="18"/>
  <c r="B9549" i="18"/>
  <c r="B9548" i="18"/>
  <c r="B9547" i="18"/>
  <c r="B9546" i="18"/>
  <c r="B9545" i="18"/>
  <c r="B9544" i="18"/>
  <c r="B9478" i="18"/>
  <c r="B9477" i="18"/>
  <c r="B9476" i="18"/>
  <c r="B9475" i="18"/>
  <c r="B9474" i="18"/>
  <c r="B9473" i="18"/>
  <c r="B9406" i="18"/>
  <c r="B9405" i="18"/>
  <c r="B9404" i="18"/>
  <c r="B9403" i="18"/>
  <c r="B9402" i="18"/>
  <c r="B9401" i="18"/>
  <c r="B9334" i="18"/>
  <c r="B9333" i="18"/>
  <c r="B9332" i="18"/>
  <c r="B9331" i="18"/>
  <c r="B9330" i="18"/>
  <c r="B8824" i="18"/>
  <c r="B8823" i="18"/>
  <c r="B8822" i="18"/>
  <c r="B8821" i="18"/>
  <c r="B8820" i="18"/>
  <c r="B8819" i="18"/>
  <c r="B8818" i="18"/>
  <c r="B8817" i="18"/>
  <c r="B8816" i="18"/>
  <c r="B8752" i="18"/>
  <c r="B8751" i="18"/>
  <c r="B8750" i="18"/>
  <c r="B8749" i="18"/>
  <c r="B8748" i="18"/>
  <c r="B8747" i="18"/>
  <c r="B8746" i="18"/>
  <c r="B8680" i="18"/>
  <c r="B8679" i="18"/>
  <c r="B8678" i="18"/>
  <c r="B8677" i="18"/>
  <c r="B8676" i="18"/>
  <c r="B8675" i="18"/>
  <c r="B8674" i="18"/>
  <c r="B8673" i="18"/>
  <c r="B8672" i="18"/>
  <c r="B8608" i="18"/>
  <c r="B8607" i="18"/>
  <c r="B8606" i="18"/>
  <c r="B8605" i="18"/>
  <c r="B8604" i="18"/>
  <c r="B8603" i="18"/>
  <c r="B8536" i="18"/>
  <c r="B8535" i="18"/>
  <c r="B8534" i="18"/>
  <c r="B8533" i="18"/>
  <c r="B8532" i="18"/>
  <c r="B8531" i="18"/>
  <c r="B8464" i="18"/>
  <c r="B8463" i="18"/>
  <c r="B8462" i="18"/>
  <c r="B8461" i="18"/>
  <c r="B8460" i="18"/>
  <c r="B8459" i="18"/>
  <c r="B8458" i="18"/>
  <c r="B8457" i="18"/>
  <c r="B8456" i="18"/>
  <c r="B8455" i="18"/>
  <c r="B8454" i="18"/>
  <c r="B8392" i="18"/>
  <c r="B8391" i="18"/>
  <c r="B8390" i="18"/>
  <c r="B8389" i="18"/>
  <c r="B8388" i="18"/>
  <c r="B8320" i="18"/>
  <c r="B8319" i="18"/>
  <c r="B8318" i="18"/>
  <c r="B8317" i="18"/>
  <c r="B8316" i="18"/>
  <c r="B8315" i="18"/>
  <c r="B8314" i="18"/>
  <c r="B8313" i="18"/>
  <c r="B8248" i="18"/>
  <c r="B8247" i="18"/>
  <c r="B8246" i="18"/>
  <c r="B8245" i="18"/>
  <c r="B8244" i="18"/>
  <c r="B8243" i="18"/>
  <c r="B8242" i="18"/>
  <c r="B8176" i="18"/>
  <c r="B8175" i="18"/>
  <c r="B8174" i="18"/>
  <c r="B8173" i="18"/>
  <c r="B8172" i="18"/>
  <c r="B8171" i="18"/>
  <c r="B8170" i="18"/>
  <c r="B8104" i="18"/>
  <c r="B8103" i="18"/>
  <c r="B8102" i="18"/>
  <c r="B8101" i="18"/>
  <c r="B8100" i="18"/>
  <c r="B8099" i="18"/>
  <c r="B8098" i="18"/>
  <c r="B8032" i="18"/>
  <c r="B8031" i="18"/>
  <c r="B8030" i="18"/>
  <c r="B8029" i="18"/>
  <c r="B8028" i="18"/>
  <c r="B8027" i="18"/>
  <c r="B8026" i="18"/>
  <c r="B8025" i="18"/>
  <c r="B8024" i="18"/>
  <c r="B7960" i="18"/>
  <c r="B7959" i="18"/>
  <c r="B7958" i="18"/>
  <c r="B7957" i="18"/>
  <c r="B7956" i="18"/>
  <c r="B7955" i="18"/>
  <c r="B7954" i="18"/>
  <c r="B7953" i="18"/>
  <c r="B7952" i="18"/>
  <c r="B7951" i="18"/>
  <c r="B7950" i="18"/>
  <c r="B7888" i="18"/>
  <c r="B7887" i="18"/>
  <c r="B7886" i="18"/>
  <c r="B7885" i="18"/>
  <c r="B7884" i="18"/>
  <c r="B7883" i="18"/>
  <c r="B7598" i="18"/>
  <c r="B7597" i="18"/>
  <c r="B7596" i="18"/>
  <c r="B7595" i="18"/>
  <c r="B7594" i="18"/>
  <c r="B7593" i="18"/>
  <c r="B7592" i="18"/>
  <c r="B7526" i="18"/>
  <c r="B7525" i="18"/>
  <c r="B7524" i="18"/>
  <c r="B7523" i="18"/>
  <c r="B7522" i="18"/>
  <c r="B7521" i="18"/>
  <c r="B7520" i="18"/>
  <c r="B7519" i="18"/>
  <c r="B7518" i="18"/>
  <c r="B7454" i="18"/>
  <c r="B7453" i="18"/>
  <c r="B7452" i="18"/>
  <c r="B7451" i="18"/>
  <c r="B7450" i="18"/>
  <c r="B7449" i="18"/>
  <c r="B7382" i="18"/>
  <c r="B7381" i="18"/>
  <c r="B7380" i="18"/>
  <c r="B7379" i="18"/>
  <c r="B7378" i="18"/>
  <c r="B7377" i="18"/>
  <c r="B7310" i="18"/>
  <c r="B7309" i="18"/>
  <c r="B7308" i="18"/>
  <c r="B7307" i="18"/>
  <c r="B7306" i="18"/>
  <c r="B7305" i="18"/>
  <c r="B7304" i="18"/>
  <c r="B7303" i="18"/>
  <c r="B7302" i="18"/>
  <c r="B7238" i="18"/>
  <c r="B7237" i="18"/>
  <c r="B7236" i="18"/>
  <c r="B7235" i="18"/>
  <c r="B7234" i="18"/>
  <c r="B7233" i="18"/>
  <c r="B7166" i="18"/>
  <c r="B7165" i="18"/>
  <c r="B7164" i="18"/>
  <c r="B7163" i="18"/>
  <c r="B7162" i="18"/>
  <c r="B7161" i="18"/>
  <c r="B7160" i="18"/>
  <c r="B7094" i="18"/>
  <c r="B7093" i="18"/>
  <c r="B7092" i="18"/>
  <c r="B7091" i="18"/>
  <c r="B7090" i="18"/>
  <c r="B7089" i="18"/>
  <c r="B7088" i="18"/>
  <c r="B7087" i="18"/>
  <c r="B7022" i="18"/>
  <c r="B7021" i="18"/>
  <c r="B7020" i="18"/>
  <c r="B7019" i="18"/>
  <c r="B7018" i="18"/>
  <c r="B7017" i="18"/>
  <c r="B7016" i="18"/>
  <c r="B7015" i="18"/>
  <c r="B7014" i="18"/>
  <c r="B7013" i="18"/>
  <c r="B7012" i="18"/>
  <c r="B6950" i="18"/>
  <c r="B6949" i="18"/>
  <c r="B6948" i="18"/>
  <c r="B6947" i="18"/>
  <c r="B6946" i="18"/>
  <c r="B6945" i="18"/>
  <c r="B6944" i="18"/>
  <c r="B6943" i="18"/>
  <c r="B6878" i="18"/>
  <c r="B6877" i="18"/>
  <c r="B6876" i="18"/>
  <c r="B6875" i="18"/>
  <c r="B6874" i="18"/>
  <c r="B6873" i="18"/>
  <c r="B6872" i="18"/>
  <c r="B6871" i="18"/>
  <c r="B6870" i="18"/>
  <c r="B6869" i="18"/>
  <c r="B6806" i="18"/>
  <c r="B6805" i="18"/>
  <c r="B6804" i="18"/>
  <c r="B6803" i="18"/>
  <c r="B6802" i="18"/>
  <c r="B6801" i="18"/>
  <c r="B6800" i="18"/>
  <c r="B6799" i="18"/>
  <c r="B6734" i="18"/>
  <c r="B6733" i="18"/>
  <c r="B6732" i="18"/>
  <c r="B6731" i="18"/>
  <c r="B6730" i="18"/>
  <c r="B6729" i="18"/>
  <c r="B6728" i="18"/>
  <c r="B6727" i="18"/>
  <c r="B6662" i="18"/>
  <c r="B6661" i="18"/>
  <c r="B6660" i="18"/>
  <c r="B6659" i="18"/>
  <c r="B6658" i="18"/>
  <c r="B6657" i="18"/>
  <c r="B6656" i="18"/>
  <c r="B6590" i="18"/>
  <c r="B6589" i="18"/>
  <c r="B6588" i="18"/>
  <c r="B6587" i="18"/>
  <c r="B6586" i="18"/>
  <c r="B6585" i="18"/>
  <c r="B6584" i="18"/>
  <c r="B6518" i="18"/>
  <c r="B6517" i="18"/>
  <c r="B6516" i="18"/>
  <c r="B6515" i="18"/>
  <c r="B6514" i="18"/>
  <c r="B6513" i="18"/>
  <c r="B6512" i="18"/>
  <c r="B6511" i="18"/>
  <c r="B6510" i="18"/>
  <c r="B6509" i="18"/>
  <c r="B6446" i="18"/>
  <c r="B6445" i="18"/>
  <c r="B6444" i="18"/>
  <c r="B6443" i="18"/>
  <c r="B6442" i="18"/>
  <c r="B6441" i="18"/>
  <c r="B6440" i="18"/>
  <c r="B6439" i="18"/>
  <c r="B6438" i="18"/>
  <c r="B6374" i="18"/>
  <c r="B6373" i="18"/>
  <c r="B6372" i="18"/>
  <c r="B6371" i="18"/>
  <c r="B6370" i="18"/>
  <c r="B6369" i="18"/>
  <c r="B6302" i="18"/>
  <c r="B6301" i="18"/>
  <c r="B6300" i="18"/>
  <c r="B6299" i="18"/>
  <c r="B6298" i="18"/>
  <c r="B6297" i="18"/>
  <c r="B6296" i="18"/>
  <c r="B6295" i="18"/>
  <c r="B6294" i="18"/>
  <c r="B6293" i="18"/>
  <c r="B6230" i="18"/>
  <c r="B6229" i="18"/>
  <c r="B6228" i="18"/>
  <c r="B6227" i="18"/>
  <c r="B6226" i="18"/>
  <c r="B6225" i="18"/>
  <c r="B6224" i="18"/>
  <c r="B6158" i="18"/>
  <c r="B6157" i="18"/>
  <c r="B6156" i="18"/>
  <c r="B6155" i="18"/>
  <c r="B6154" i="18"/>
  <c r="B6153" i="18"/>
  <c r="B6152" i="18"/>
  <c r="B6151" i="18"/>
  <c r="B6150" i="18"/>
  <c r="B6149" i="18"/>
  <c r="B6086" i="18"/>
  <c r="B6085" i="18"/>
  <c r="B6084" i="18"/>
  <c r="B6083" i="18"/>
  <c r="B6082" i="18"/>
  <c r="B6081" i="18"/>
  <c r="B6080" i="18"/>
  <c r="B6079" i="18"/>
  <c r="B6078" i="18"/>
  <c r="B6014" i="18"/>
  <c r="B6013" i="18"/>
  <c r="B6012" i="18"/>
  <c r="B6011" i="18"/>
  <c r="B6010" i="18"/>
  <c r="B6009" i="18"/>
  <c r="B6008" i="18"/>
  <c r="B6007" i="18"/>
  <c r="B6006" i="18"/>
  <c r="B6005" i="18"/>
  <c r="B5942" i="18"/>
  <c r="B5941" i="18"/>
  <c r="B5940" i="18"/>
  <c r="B5939" i="18"/>
  <c r="B5938" i="18"/>
  <c r="B5937" i="18"/>
  <c r="B5936" i="18"/>
  <c r="B5935" i="18"/>
  <c r="B5870" i="18"/>
  <c r="B5869" i="18"/>
  <c r="B5868" i="18"/>
  <c r="B5867" i="18"/>
  <c r="B5866" i="18"/>
  <c r="B5865" i="18"/>
  <c r="B5864" i="18"/>
  <c r="B5863" i="18"/>
  <c r="B5578" i="18"/>
  <c r="B5577" i="18"/>
  <c r="B5576" i="18"/>
  <c r="B5575" i="18"/>
  <c r="B5574" i="18"/>
  <c r="B5573" i="18"/>
  <c r="B5572" i="18"/>
  <c r="B5571" i="18"/>
  <c r="B5570" i="18"/>
  <c r="B5569" i="18"/>
  <c r="B5568" i="18"/>
  <c r="B5506" i="18"/>
  <c r="B5505" i="18"/>
  <c r="B5504" i="18"/>
  <c r="B5503" i="18"/>
  <c r="B5502" i="18"/>
  <c r="B5501" i="18"/>
  <c r="B5500" i="18"/>
  <c r="B5499" i="18"/>
  <c r="B5498" i="18"/>
  <c r="B5497" i="18"/>
  <c r="B5434" i="18"/>
  <c r="B5433" i="18"/>
  <c r="B5432" i="18"/>
  <c r="B5431" i="18"/>
  <c r="B5430" i="18"/>
  <c r="B5429" i="18"/>
  <c r="B5428" i="18"/>
  <c r="B5427" i="18"/>
  <c r="B5426" i="18"/>
  <c r="B5425" i="18"/>
  <c r="B5424" i="18"/>
  <c r="B5362" i="18"/>
  <c r="B5361" i="18"/>
  <c r="B5360" i="18"/>
  <c r="B5359" i="18"/>
  <c r="B5358" i="18"/>
  <c r="B5357" i="18"/>
  <c r="B5356" i="18"/>
  <c r="B5355" i="18"/>
  <c r="B5354" i="18"/>
  <c r="B5290" i="18"/>
  <c r="B5289" i="18"/>
  <c r="B5288" i="18"/>
  <c r="B5287" i="18"/>
  <c r="B5286" i="18"/>
  <c r="B5285" i="18"/>
  <c r="B5284" i="18"/>
  <c r="B5283" i="18"/>
  <c r="B5218" i="18"/>
  <c r="B5217" i="18"/>
  <c r="B5216" i="18"/>
  <c r="B5215" i="18"/>
  <c r="B5214" i="18"/>
  <c r="B5213" i="18"/>
  <c r="B5212" i="18"/>
  <c r="B5211" i="18"/>
  <c r="B5146" i="18"/>
  <c r="B5145" i="18"/>
  <c r="B5144" i="18"/>
  <c r="B5143" i="18"/>
  <c r="B5142" i="18"/>
  <c r="B5141" i="18"/>
  <c r="B5140" i="18"/>
  <c r="B5139" i="18"/>
  <c r="B5138" i="18"/>
  <c r="B5137" i="18"/>
  <c r="B5000" i="18"/>
  <c r="B4999" i="18"/>
  <c r="B4998" i="18"/>
  <c r="B4997" i="18"/>
  <c r="B4996" i="18"/>
  <c r="B4995" i="18"/>
  <c r="B4994" i="18"/>
  <c r="B4993" i="18"/>
  <c r="B4992" i="18"/>
  <c r="B4991" i="18"/>
  <c r="B4928" i="18"/>
  <c r="B4927" i="18"/>
  <c r="B4926" i="18"/>
  <c r="B4925" i="18"/>
  <c r="B4924" i="18"/>
  <c r="B4923" i="18"/>
  <c r="B4922" i="18"/>
  <c r="B4921" i="18"/>
  <c r="B4920" i="18"/>
  <c r="B4856" i="18"/>
  <c r="B4855" i="18"/>
  <c r="B4854" i="18"/>
  <c r="B4853" i="18"/>
  <c r="B4852" i="18"/>
  <c r="B4851" i="18"/>
  <c r="B4850" i="18"/>
  <c r="B4849" i="18"/>
  <c r="B4784" i="18"/>
  <c r="B4783" i="18"/>
  <c r="B4782" i="18"/>
  <c r="B4781" i="18"/>
  <c r="B4780" i="18"/>
  <c r="B4779" i="18"/>
  <c r="B4778" i="18"/>
  <c r="B4777" i="18"/>
  <c r="B4712" i="18"/>
  <c r="B4711" i="18"/>
  <c r="B4710" i="18"/>
  <c r="B4709" i="18"/>
  <c r="B4708" i="18"/>
  <c r="B4707" i="18"/>
  <c r="B4706" i="18"/>
  <c r="B4705" i="18"/>
  <c r="B4640" i="18"/>
  <c r="B4639" i="18"/>
  <c r="B4638" i="18"/>
  <c r="B4637" i="18"/>
  <c r="B4636" i="18"/>
  <c r="B4635" i="18"/>
  <c r="B4634" i="18"/>
  <c r="B4568" i="18"/>
  <c r="B4567" i="18"/>
  <c r="B4566" i="18"/>
  <c r="B4565" i="18"/>
  <c r="B4564" i="18"/>
  <c r="B4563" i="18"/>
  <c r="B4562" i="18"/>
  <c r="B4561" i="18"/>
  <c r="B4560" i="18"/>
  <c r="B4496" i="18"/>
  <c r="B4495" i="18"/>
  <c r="B4494" i="18"/>
  <c r="B4493" i="18"/>
  <c r="B4492" i="18"/>
  <c r="B4491" i="18"/>
  <c r="B4424" i="18"/>
  <c r="B4423" i="18"/>
  <c r="B4422" i="18"/>
  <c r="B4421" i="18"/>
  <c r="B4420" i="18"/>
  <c r="B4419" i="18"/>
  <c r="B4352" i="18"/>
  <c r="B4351" i="18"/>
  <c r="B4350" i="18"/>
  <c r="B4349" i="18"/>
  <c r="B4348" i="18"/>
  <c r="B4347" i="18"/>
  <c r="B4346" i="18"/>
  <c r="B4345" i="18"/>
  <c r="B4280" i="18"/>
  <c r="B4279" i="18"/>
  <c r="B4278" i="18"/>
  <c r="B4277" i="18"/>
  <c r="B4276" i="18"/>
  <c r="B4275" i="18"/>
  <c r="B4208" i="18"/>
  <c r="B4207" i="18"/>
  <c r="B4206" i="18"/>
  <c r="B4205" i="18"/>
  <c r="B4204" i="18"/>
  <c r="B4203" i="18"/>
  <c r="B4202" i="18"/>
  <c r="B4201" i="18"/>
  <c r="B4136" i="18"/>
  <c r="B4135" i="18"/>
  <c r="B4134" i="18"/>
  <c r="B4133" i="18"/>
  <c r="B4132" i="18"/>
  <c r="B4131" i="18"/>
  <c r="B4130" i="18"/>
  <c r="B4129" i="18"/>
  <c r="B4128" i="18"/>
  <c r="B4064" i="18"/>
  <c r="B4063" i="18"/>
  <c r="B4062" i="18"/>
  <c r="B4061" i="18"/>
  <c r="B4060" i="18"/>
  <c r="B4059" i="18"/>
  <c r="B4058" i="18"/>
  <c r="B4057" i="18"/>
  <c r="B4056" i="18"/>
  <c r="B3992" i="18"/>
  <c r="B3991" i="18"/>
  <c r="B3990" i="18"/>
  <c r="B3989" i="18"/>
  <c r="B3988" i="18"/>
  <c r="B3987" i="18"/>
  <c r="B3986" i="18"/>
  <c r="B3985" i="18"/>
  <c r="B3984" i="18"/>
  <c r="B3920" i="18"/>
  <c r="B3919" i="18"/>
  <c r="B3918" i="18"/>
  <c r="B3917" i="18"/>
  <c r="B3916" i="18"/>
  <c r="B3915" i="18"/>
  <c r="B3914" i="18"/>
  <c r="B3913" i="18"/>
  <c r="B3840" i="18"/>
  <c r="B3841" i="18"/>
  <c r="B3842" i="18"/>
  <c r="B3843" i="18"/>
  <c r="B3844" i="18"/>
  <c r="B3845" i="18"/>
  <c r="B3846" i="18"/>
  <c r="B3847" i="18"/>
  <c r="B3848" i="18"/>
  <c r="B3768" i="18"/>
  <c r="B3769" i="18"/>
  <c r="B3770" i="18"/>
  <c r="B3771" i="18"/>
  <c r="B3772" i="18"/>
  <c r="B3773" i="18"/>
  <c r="B3774" i="18"/>
  <c r="B3775" i="18"/>
  <c r="B3776" i="18"/>
  <c r="B3697" i="18"/>
  <c r="B3698" i="18"/>
  <c r="B3699" i="18"/>
  <c r="B3700" i="18"/>
  <c r="B3701" i="18"/>
  <c r="B3702" i="18"/>
  <c r="B3703" i="18"/>
  <c r="B3704" i="18"/>
  <c r="B3626" i="18"/>
  <c r="B3627" i="18"/>
  <c r="B3628" i="18"/>
  <c r="B3629" i="18"/>
  <c r="B3630" i="18"/>
  <c r="B3631" i="18"/>
  <c r="B3632" i="18"/>
  <c r="B3554" i="18"/>
  <c r="B3555" i="18"/>
  <c r="B3556" i="18"/>
  <c r="B3557" i="18"/>
  <c r="B3558" i="18"/>
  <c r="B3559" i="18"/>
  <c r="B3560" i="18"/>
  <c r="B3482" i="18"/>
  <c r="B3483" i="18"/>
  <c r="B3484" i="18"/>
  <c r="B3485" i="18"/>
  <c r="B3486" i="18"/>
  <c r="B3487" i="18"/>
  <c r="B3409" i="18"/>
  <c r="B3410" i="18"/>
  <c r="B3411" i="18"/>
  <c r="B3412" i="18"/>
  <c r="B3413" i="18"/>
  <c r="B3414" i="18"/>
  <c r="B3335" i="18"/>
  <c r="B3336" i="18"/>
  <c r="B3337" i="18"/>
  <c r="B3338" i="18"/>
  <c r="B3339" i="18"/>
  <c r="B3340" i="18"/>
  <c r="B3341" i="18"/>
  <c r="B3261" i="18"/>
  <c r="B3262" i="18"/>
  <c r="B3263" i="18"/>
  <c r="B3264" i="18"/>
  <c r="B3265" i="18"/>
  <c r="B3266" i="18"/>
  <c r="B3267" i="18"/>
  <c r="B3268" i="18"/>
  <c r="B3190" i="18"/>
  <c r="B3191" i="18"/>
  <c r="B3192" i="18"/>
  <c r="B3193" i="18"/>
  <c r="B3194" i="18"/>
  <c r="B3195" i="18"/>
  <c r="B3116" i="18"/>
  <c r="B3117" i="18"/>
  <c r="B3118" i="18"/>
  <c r="B3119" i="18"/>
  <c r="B3120" i="18"/>
  <c r="B3121" i="18"/>
  <c r="B3122" i="18"/>
  <c r="B2968" i="18"/>
  <c r="B2969" i="18"/>
  <c r="B2970" i="18"/>
  <c r="B2971" i="18"/>
  <c r="B2972" i="18"/>
  <c r="B2973" i="18"/>
  <c r="B2974" i="18"/>
  <c r="B2975" i="18"/>
  <c r="B2976" i="18"/>
  <c r="B2895" i="18"/>
  <c r="B2896" i="18"/>
  <c r="B2897" i="18"/>
  <c r="B2898" i="18"/>
  <c r="B2899" i="18"/>
  <c r="B2900" i="18"/>
  <c r="B2901" i="18"/>
  <c r="B2902" i="18"/>
  <c r="B2903" i="18"/>
  <c r="B2825" i="18"/>
  <c r="B2826" i="18"/>
  <c r="B2827" i="18"/>
  <c r="B2828" i="18"/>
  <c r="B2829" i="18"/>
  <c r="B2830" i="18"/>
  <c r="B2831" i="18"/>
  <c r="B2752" i="18"/>
  <c r="B2753" i="18"/>
  <c r="B2754" i="18"/>
  <c r="B2755" i="18"/>
  <c r="B2756" i="18"/>
  <c r="B2757" i="18"/>
  <c r="B2758" i="18"/>
  <c r="B2603" i="18"/>
  <c r="B2604" i="18"/>
  <c r="B2605" i="18"/>
  <c r="B2606" i="18"/>
  <c r="B2607" i="18"/>
  <c r="B2608" i="18"/>
  <c r="B2609" i="18"/>
  <c r="B2610" i="18"/>
  <c r="B2611" i="18"/>
  <c r="B2612" i="18"/>
  <c r="B2529" i="18"/>
  <c r="B2530" i="18"/>
  <c r="B2531" i="18"/>
  <c r="B2532" i="18"/>
  <c r="B2533" i="18"/>
  <c r="B2534" i="18"/>
  <c r="B2535" i="18"/>
  <c r="B2536" i="18"/>
  <c r="B2537" i="18"/>
  <c r="B2538" i="18"/>
  <c r="B2539" i="18"/>
  <c r="B2460" i="18"/>
  <c r="B2461" i="18"/>
  <c r="B2462" i="18"/>
  <c r="B2463" i="18"/>
  <c r="B2464" i="18"/>
  <c r="B2465" i="18"/>
  <c r="B2466" i="18"/>
  <c r="B2388" i="18"/>
  <c r="B2389" i="18"/>
  <c r="B2390" i="18"/>
  <c r="B2391" i="18"/>
  <c r="B2392" i="18"/>
  <c r="B2393" i="18"/>
  <c r="B2314" i="18"/>
  <c r="B2315" i="18"/>
  <c r="B2316" i="18"/>
  <c r="B2317" i="18"/>
  <c r="B2318" i="18"/>
  <c r="B2319" i="18"/>
  <c r="B2320" i="18"/>
  <c r="B2242" i="18"/>
  <c r="B2243" i="18"/>
  <c r="B2244" i="18"/>
  <c r="B2245" i="18"/>
  <c r="B2246" i="18"/>
  <c r="B2247" i="18"/>
  <c r="B2248" i="18"/>
  <c r="B2169" i="18"/>
  <c r="B2170" i="18"/>
  <c r="B2171" i="18"/>
  <c r="B2172" i="18"/>
  <c r="B2173" i="18"/>
  <c r="B2174" i="18"/>
  <c r="B2175" i="18"/>
  <c r="B2095" i="18"/>
  <c r="B2096" i="18"/>
  <c r="B2097" i="18"/>
  <c r="B2098" i="18"/>
  <c r="B2099" i="18"/>
  <c r="B2100" i="18"/>
  <c r="B2101" i="18"/>
  <c r="B2102" i="18"/>
  <c r="B2024" i="18"/>
  <c r="B2025" i="18"/>
  <c r="B2026" i="18"/>
  <c r="B2027" i="18"/>
  <c r="B2028" i="18"/>
  <c r="B2029" i="18"/>
  <c r="B1950" i="18"/>
  <c r="B1951" i="18"/>
  <c r="B1952" i="18"/>
  <c r="B1953" i="18"/>
  <c r="B1954" i="18"/>
  <c r="B1955" i="18"/>
  <c r="B1956" i="18"/>
  <c r="B1877" i="18"/>
  <c r="B1878" i="18"/>
  <c r="B1879" i="18"/>
  <c r="B1880" i="18"/>
  <c r="B1881" i="18"/>
  <c r="B1882" i="18"/>
  <c r="B1883" i="18"/>
  <c r="B1884" i="18"/>
  <c r="B1732" i="18"/>
  <c r="B1733" i="18"/>
  <c r="B1734" i="18"/>
  <c r="B1735" i="18"/>
  <c r="B1736" i="18"/>
  <c r="B1737" i="18"/>
  <c r="B1738" i="18"/>
  <c r="B1660" i="18"/>
  <c r="B1661" i="18"/>
  <c r="B1662" i="18"/>
  <c r="B1663" i="18"/>
  <c r="B1664" i="18"/>
  <c r="B1665" i="18"/>
  <c r="B1585" i="18"/>
  <c r="B1586" i="18"/>
  <c r="B1587" i="18"/>
  <c r="B1588" i="18"/>
  <c r="B1589" i="18"/>
  <c r="B1590" i="18"/>
  <c r="B1591" i="18"/>
  <c r="B1592" i="18"/>
  <c r="B1513" i="18"/>
  <c r="B1514" i="18"/>
  <c r="B1515" i="18"/>
  <c r="B1516" i="18"/>
  <c r="B1517" i="18"/>
  <c r="B1518" i="18"/>
  <c r="B1519" i="18"/>
  <c r="B1440" i="18"/>
  <c r="B1441" i="18"/>
  <c r="B1442" i="18"/>
  <c r="B1443" i="18"/>
  <c r="B1444" i="18"/>
  <c r="B1445" i="18"/>
  <c r="B1446" i="18"/>
  <c r="B1366" i="18"/>
  <c r="B1367" i="18"/>
  <c r="B1368" i="18"/>
  <c r="B1369" i="18"/>
  <c r="B1370" i="18"/>
  <c r="B1371" i="18"/>
  <c r="B1372" i="18"/>
  <c r="B1373" i="18"/>
  <c r="B1295" i="18"/>
  <c r="B1296" i="18"/>
  <c r="B1297" i="18"/>
  <c r="B1298" i="18"/>
  <c r="B1299" i="18"/>
  <c r="B1300" i="18"/>
  <c r="B1301" i="18"/>
  <c r="B1221" i="18"/>
  <c r="B1222" i="18"/>
  <c r="B1223" i="18"/>
  <c r="B1224" i="18"/>
  <c r="B1225" i="18"/>
  <c r="B1226" i="18"/>
  <c r="B1227" i="18"/>
  <c r="B1228" i="18"/>
  <c r="B1150" i="18"/>
  <c r="B1151" i="18"/>
  <c r="B1152" i="18"/>
  <c r="B1153" i="18"/>
  <c r="B1154" i="18"/>
  <c r="B1155" i="18"/>
  <c r="B1075" i="18"/>
  <c r="B1076" i="18"/>
  <c r="B1077" i="18"/>
  <c r="B1078" i="18"/>
  <c r="B1079" i="18"/>
  <c r="B1080" i="18"/>
  <c r="B1081" i="18"/>
  <c r="B1082" i="18"/>
  <c r="B1001" i="18"/>
  <c r="B1002" i="18"/>
  <c r="B1003" i="18"/>
  <c r="B1004" i="18"/>
  <c r="B1005" i="18"/>
  <c r="B1006" i="18"/>
  <c r="B1007" i="18"/>
  <c r="B1008" i="18"/>
  <c r="B1009" i="18"/>
  <c r="B931" i="18"/>
  <c r="B932" i="18"/>
  <c r="B933" i="18"/>
  <c r="B934" i="18"/>
  <c r="B935" i="18"/>
  <c r="B936" i="18"/>
  <c r="B856" i="18"/>
  <c r="B857" i="18"/>
  <c r="B858" i="18"/>
  <c r="B859" i="18"/>
  <c r="B860" i="18"/>
  <c r="B861" i="18"/>
  <c r="B862" i="18"/>
  <c r="B863" i="18"/>
  <c r="B784" i="18"/>
  <c r="B785" i="18"/>
  <c r="B786" i="18"/>
  <c r="B787" i="18"/>
  <c r="B788" i="18"/>
  <c r="B789" i="18"/>
  <c r="B790" i="18"/>
  <c r="B791" i="18"/>
  <c r="B710" i="18"/>
  <c r="B711" i="18"/>
  <c r="B712" i="18"/>
  <c r="B713" i="18"/>
  <c r="B714" i="18"/>
  <c r="B715" i="18"/>
  <c r="B716" i="18"/>
  <c r="B717" i="18"/>
  <c r="B718" i="18"/>
  <c r="B639" i="18"/>
  <c r="B640" i="18"/>
  <c r="B641" i="18"/>
  <c r="B642" i="18"/>
  <c r="B643" i="18"/>
  <c r="B644" i="18"/>
  <c r="B645" i="18"/>
  <c r="B566" i="18"/>
  <c r="B567" i="18"/>
  <c r="B568" i="18"/>
  <c r="B569" i="18"/>
  <c r="B570" i="18"/>
  <c r="B571" i="18"/>
  <c r="B572" i="18"/>
  <c r="B491" i="18"/>
  <c r="B492" i="18"/>
  <c r="B493" i="18"/>
  <c r="B494" i="18"/>
  <c r="B495" i="18"/>
  <c r="B496" i="18"/>
  <c r="B497" i="18"/>
  <c r="B498" i="18"/>
  <c r="B499" i="18"/>
  <c r="B423" i="18"/>
  <c r="B424" i="18"/>
  <c r="B425" i="18"/>
  <c r="B426" i="18"/>
  <c r="B274" i="18"/>
  <c r="B275" i="18"/>
  <c r="B276" i="18"/>
  <c r="B277" i="18"/>
  <c r="B278" i="18"/>
  <c r="B279" i="18"/>
  <c r="B280" i="18"/>
  <c r="B197" i="18"/>
  <c r="B198" i="18"/>
  <c r="B199" i="18"/>
  <c r="B200" i="18"/>
  <c r="B201" i="18"/>
  <c r="B202" i="18"/>
  <c r="B203" i="18"/>
  <c r="B204" i="18"/>
  <c r="B205" i="18"/>
  <c r="B206" i="18"/>
  <c r="B207" i="18"/>
  <c r="B125" i="18"/>
  <c r="B126" i="18"/>
  <c r="B127" i="18"/>
  <c r="B128" i="18"/>
  <c r="B129" i="18"/>
  <c r="B130" i="18"/>
  <c r="B131" i="18"/>
  <c r="B132" i="18"/>
  <c r="B133" i="18"/>
  <c r="B134" i="18"/>
  <c r="B61" i="18"/>
  <c r="B60" i="18"/>
  <c r="B59" i="18"/>
  <c r="B58" i="18"/>
  <c r="G13964" i="18"/>
  <c r="C13963" i="18"/>
  <c r="G13892" i="18"/>
  <c r="C13891" i="18"/>
  <c r="G13820" i="18"/>
  <c r="C13819" i="18"/>
  <c r="G13748" i="18"/>
  <c r="C13747" i="18"/>
  <c r="G13676" i="18"/>
  <c r="C13675" i="18"/>
  <c r="G13604" i="18"/>
  <c r="C13603" i="18"/>
  <c r="G13532" i="18"/>
  <c r="C13531" i="18"/>
  <c r="G13460" i="18"/>
  <c r="C13459" i="18"/>
  <c r="G13388" i="18"/>
  <c r="C13387" i="18"/>
  <c r="G13316" i="18"/>
  <c r="C13315" i="18"/>
  <c r="G13244" i="18"/>
  <c r="C13243" i="18"/>
  <c r="G13172" i="18"/>
  <c r="C13171" i="18"/>
  <c r="G13100" i="18"/>
  <c r="C13099" i="18"/>
  <c r="G13028" i="18"/>
  <c r="C13027" i="18"/>
  <c r="G12956" i="18"/>
  <c r="C12955" i="18"/>
  <c r="G12740" i="18"/>
  <c r="C12739" i="18"/>
  <c r="G12668" i="18"/>
  <c r="C12667" i="18"/>
  <c r="G12596" i="18"/>
  <c r="C12595" i="18"/>
  <c r="G12524" i="18"/>
  <c r="C12523" i="18"/>
  <c r="G12380" i="18"/>
  <c r="C12379" i="18"/>
  <c r="G12308" i="18"/>
  <c r="C12307" i="18"/>
  <c r="G12236" i="18"/>
  <c r="C12235" i="18"/>
  <c r="G12164" i="18"/>
  <c r="C12163" i="18"/>
  <c r="G12092" i="18"/>
  <c r="C12091" i="18"/>
  <c r="G12020" i="18"/>
  <c r="C12019" i="18"/>
  <c r="G11948" i="18"/>
  <c r="C11947" i="18"/>
  <c r="G11876" i="18"/>
  <c r="C11875" i="18"/>
  <c r="G11804" i="18"/>
  <c r="C11803" i="18"/>
  <c r="G11732" i="18"/>
  <c r="C11731" i="18"/>
  <c r="G11660" i="18"/>
  <c r="C11659" i="18"/>
  <c r="G11588" i="18"/>
  <c r="C11587" i="18"/>
  <c r="G11516" i="18"/>
  <c r="C11515" i="18"/>
  <c r="G11444" i="18"/>
  <c r="C11443" i="18"/>
  <c r="G11372" i="18"/>
  <c r="C11371" i="18"/>
  <c r="G11300" i="18"/>
  <c r="C11299" i="18"/>
  <c r="G11228" i="18"/>
  <c r="C11227" i="18"/>
  <c r="G11156" i="18"/>
  <c r="C11155" i="18"/>
  <c r="G11084" i="18"/>
  <c r="C11083" i="18"/>
  <c r="G11012" i="18"/>
  <c r="C11011" i="18"/>
  <c r="G10940" i="18"/>
  <c r="C10939" i="18"/>
  <c r="G10868" i="18"/>
  <c r="C10867" i="18"/>
  <c r="G10796" i="18"/>
  <c r="C10795" i="18"/>
  <c r="G10724" i="18"/>
  <c r="C10723" i="18"/>
  <c r="G10652" i="18"/>
  <c r="C10651" i="18"/>
  <c r="G10580" i="18"/>
  <c r="C10579" i="18"/>
  <c r="G10508" i="18"/>
  <c r="C10507" i="18"/>
  <c r="G10436" i="18"/>
  <c r="C10435" i="18"/>
  <c r="G10364" i="18"/>
  <c r="C10363" i="18"/>
  <c r="G10146" i="18"/>
  <c r="C10145" i="18"/>
  <c r="G10074" i="18"/>
  <c r="C10073" i="18"/>
  <c r="G10002" i="18"/>
  <c r="C10001" i="18"/>
  <c r="G9930" i="18"/>
  <c r="C9929" i="18"/>
  <c r="G9858" i="18"/>
  <c r="C9857" i="18"/>
  <c r="G9786" i="18"/>
  <c r="C9785" i="18"/>
  <c r="G9714" i="18"/>
  <c r="C9713" i="18"/>
  <c r="G9642" i="18"/>
  <c r="C9641" i="18"/>
  <c r="G9570" i="18"/>
  <c r="C9569" i="18"/>
  <c r="G9498" i="18"/>
  <c r="C9497" i="18"/>
  <c r="G9426" i="18"/>
  <c r="C9425" i="18"/>
  <c r="G9354" i="18"/>
  <c r="C9353" i="18"/>
  <c r="G9282" i="18"/>
  <c r="C9281" i="18"/>
  <c r="G8772" i="18"/>
  <c r="C8771" i="18"/>
  <c r="G8700" i="18"/>
  <c r="C8699" i="18"/>
  <c r="G8628" i="18"/>
  <c r="C8627" i="18"/>
  <c r="G8556" i="18"/>
  <c r="C8555" i="18"/>
  <c r="G8484" i="18"/>
  <c r="C8483" i="18"/>
  <c r="G8412" i="18"/>
  <c r="C8411" i="18"/>
  <c r="G8340" i="18"/>
  <c r="C8339" i="18"/>
  <c r="G8268" i="18"/>
  <c r="C8267" i="18"/>
  <c r="G8196" i="18"/>
  <c r="C8195" i="18"/>
  <c r="G8124" i="18"/>
  <c r="C8123" i="18"/>
  <c r="G8052" i="18"/>
  <c r="C8051" i="18"/>
  <c r="G7980" i="18"/>
  <c r="C7979" i="18"/>
  <c r="G7908" i="18"/>
  <c r="C7907" i="18"/>
  <c r="G7836" i="18"/>
  <c r="C7835" i="18"/>
  <c r="G7546" i="18"/>
  <c r="G7474" i="18"/>
  <c r="C7473" i="18"/>
  <c r="G7402" i="18"/>
  <c r="C7401" i="18"/>
  <c r="G7330" i="18"/>
  <c r="C7329" i="18"/>
  <c r="G7258" i="18"/>
  <c r="C7257" i="18"/>
  <c r="G7186" i="18"/>
  <c r="C7185" i="18"/>
  <c r="G7114" i="18"/>
  <c r="C7113" i="18"/>
  <c r="G7042" i="18"/>
  <c r="C7041" i="18"/>
  <c r="G6970" i="18"/>
  <c r="C6969" i="18"/>
  <c r="G6898" i="18"/>
  <c r="C6897" i="18"/>
  <c r="G6826" i="18"/>
  <c r="C6825" i="18"/>
  <c r="G6754" i="18"/>
  <c r="C6753" i="18"/>
  <c r="G6682" i="18"/>
  <c r="C6681" i="18"/>
  <c r="G6610" i="18"/>
  <c r="C6609" i="18"/>
  <c r="G6538" i="18"/>
  <c r="C6537" i="18"/>
  <c r="G6466" i="18"/>
  <c r="C6465" i="18"/>
  <c r="G6394" i="18"/>
  <c r="C6393" i="18"/>
  <c r="G6322" i="18"/>
  <c r="C6321" i="18"/>
  <c r="G6250" i="18"/>
  <c r="C6249" i="18"/>
  <c r="G6178" i="18"/>
  <c r="C6177" i="18"/>
  <c r="G6106" i="18"/>
  <c r="C6105" i="18"/>
  <c r="G6034" i="18"/>
  <c r="C6033" i="18"/>
  <c r="C5961" i="18"/>
  <c r="G5962" i="18"/>
  <c r="G5890" i="18"/>
  <c r="C5889" i="18"/>
  <c r="G5526" i="18"/>
  <c r="C5525" i="18"/>
  <c r="G5454" i="18"/>
  <c r="C5453" i="18"/>
  <c r="G5382" i="18"/>
  <c r="C5381" i="18"/>
  <c r="G5310" i="18"/>
  <c r="C5309" i="18"/>
  <c r="G5238" i="18"/>
  <c r="C5237" i="18"/>
  <c r="G5166" i="18"/>
  <c r="C5165" i="18"/>
  <c r="G5094" i="18"/>
  <c r="C5093" i="18"/>
  <c r="G4948" i="18"/>
  <c r="C4947" i="18"/>
  <c r="G4876" i="18"/>
  <c r="C4875" i="18"/>
  <c r="G4804" i="18"/>
  <c r="C4803" i="18"/>
  <c r="G4732" i="18"/>
  <c r="C4731" i="18"/>
  <c r="G4660" i="18"/>
  <c r="C4659" i="18"/>
  <c r="G4588" i="18"/>
  <c r="C4587" i="18"/>
  <c r="G4516" i="18"/>
  <c r="C4515" i="18"/>
  <c r="G4444" i="18"/>
  <c r="C4443" i="18"/>
  <c r="G4372" i="18"/>
  <c r="C4371" i="18"/>
  <c r="G4300" i="18"/>
  <c r="C4299" i="18"/>
  <c r="G4228" i="18"/>
  <c r="C4227" i="18"/>
  <c r="G4156" i="18"/>
  <c r="C4155" i="18"/>
  <c r="G4084" i="18"/>
  <c r="C4083" i="18"/>
  <c r="G4012" i="18"/>
  <c r="C4011" i="18"/>
  <c r="G3940" i="18"/>
  <c r="G3868" i="18"/>
  <c r="G3796" i="18"/>
  <c r="G3724" i="18"/>
  <c r="G3652" i="18"/>
  <c r="G3580" i="18"/>
  <c r="G3508" i="18"/>
  <c r="G3435" i="18"/>
  <c r="C3434" i="18"/>
  <c r="G3362" i="18"/>
  <c r="C3361" i="18"/>
  <c r="G3289" i="18"/>
  <c r="C3288" i="18"/>
  <c r="G3216" i="18"/>
  <c r="C3215" i="18"/>
  <c r="G3143" i="18"/>
  <c r="C3142" i="18"/>
  <c r="G3070" i="18"/>
  <c r="C3069" i="18"/>
  <c r="G2924" i="18"/>
  <c r="C2923" i="18"/>
  <c r="G2851" i="18"/>
  <c r="C2850" i="18"/>
  <c r="G2779" i="18"/>
  <c r="C2778" i="18"/>
  <c r="G2706" i="18"/>
  <c r="C2705" i="18"/>
  <c r="G2560" i="18"/>
  <c r="C2559" i="18"/>
  <c r="G2487" i="18"/>
  <c r="C2486" i="18"/>
  <c r="G2414" i="18"/>
  <c r="C2413" i="18"/>
  <c r="G2341" i="18"/>
  <c r="C2340" i="18"/>
  <c r="G2268" i="18"/>
  <c r="C2267" i="18"/>
  <c r="G2196" i="18"/>
  <c r="C2195" i="18"/>
  <c r="G2123" i="18"/>
  <c r="C2122" i="18"/>
  <c r="G2050" i="18"/>
  <c r="C2049" i="18"/>
  <c r="G1977" i="18"/>
  <c r="C1976" i="18"/>
  <c r="G1904" i="18"/>
  <c r="C1903" i="18"/>
  <c r="G1832" i="18"/>
  <c r="C1831" i="18"/>
  <c r="G1686" i="18"/>
  <c r="C1685" i="18"/>
  <c r="G1613" i="18"/>
  <c r="C1612" i="18"/>
  <c r="G1540" i="18"/>
  <c r="C1539" i="18"/>
  <c r="G1467" i="18"/>
  <c r="C1466" i="18"/>
  <c r="G1394" i="18"/>
  <c r="C1393" i="18"/>
  <c r="G1321" i="18"/>
  <c r="C1320" i="18"/>
  <c r="G1249" i="18"/>
  <c r="C1248" i="18"/>
  <c r="G1176" i="18"/>
  <c r="C1175" i="18"/>
  <c r="G1103" i="18"/>
  <c r="C1102" i="18"/>
  <c r="G1030" i="18"/>
  <c r="C1029" i="18"/>
  <c r="G957" i="18"/>
  <c r="C956" i="18"/>
  <c r="G884" i="18"/>
  <c r="C883" i="18"/>
  <c r="G811" i="18"/>
  <c r="C810" i="18"/>
  <c r="G739" i="18"/>
  <c r="C738" i="18"/>
  <c r="G666" i="18"/>
  <c r="C665" i="18"/>
  <c r="G593" i="18"/>
  <c r="C592" i="18"/>
  <c r="G520" i="18"/>
  <c r="C519" i="18"/>
  <c r="G447" i="18"/>
  <c r="C446" i="18"/>
  <c r="G374" i="18"/>
  <c r="C373" i="18"/>
  <c r="G228" i="18"/>
  <c r="C227" i="18"/>
  <c r="G155" i="18"/>
  <c r="C154" i="18"/>
  <c r="G82" i="18"/>
  <c r="C81" i="18"/>
  <c r="G14026" i="18"/>
  <c r="E14016" i="18"/>
  <c r="A14016" i="18"/>
  <c r="E14015" i="18"/>
  <c r="A14015" i="18"/>
  <c r="E14014" i="18"/>
  <c r="A14014" i="18"/>
  <c r="E14013" i="18"/>
  <c r="A14013" i="18"/>
  <c r="E14012" i="18"/>
  <c r="A14012" i="18"/>
  <c r="E14011" i="18"/>
  <c r="A14011" i="18"/>
  <c r="E14010" i="18"/>
  <c r="A14010" i="18"/>
  <c r="E14009" i="18"/>
  <c r="A14009" i="18"/>
  <c r="E14008" i="18"/>
  <c r="B14008" i="18"/>
  <c r="A14008" i="18"/>
  <c r="E14007" i="18"/>
  <c r="B14007" i="18"/>
  <c r="A14007" i="18"/>
  <c r="E14006" i="18"/>
  <c r="B14006" i="18"/>
  <c r="A14006" i="18"/>
  <c r="E14005" i="18"/>
  <c r="B14005" i="18"/>
  <c r="A14005" i="18"/>
  <c r="A14001" i="18"/>
  <c r="A14000" i="18"/>
  <c r="A13999" i="18"/>
  <c r="A13998" i="18"/>
  <c r="A13997" i="18"/>
  <c r="C13993" i="18"/>
  <c r="A13993" i="18"/>
  <c r="A13992" i="18"/>
  <c r="A13991" i="18"/>
  <c r="C13990" i="18"/>
  <c r="A13990" i="18"/>
  <c r="C13989" i="18"/>
  <c r="A13989" i="18"/>
  <c r="C13988" i="18"/>
  <c r="A13988" i="18"/>
  <c r="C13987" i="18"/>
  <c r="A13987" i="18"/>
  <c r="C13986" i="18"/>
  <c r="A13986" i="18"/>
  <c r="C13985" i="18"/>
  <c r="A13985" i="18"/>
  <c r="C13984" i="18"/>
  <c r="A13984" i="18"/>
  <c r="C13983" i="18"/>
  <c r="A13983" i="18"/>
  <c r="C13982" i="18"/>
  <c r="A13982" i="18"/>
  <c r="E13978" i="18"/>
  <c r="A13978" i="18"/>
  <c r="E13977" i="18"/>
  <c r="A13977" i="18"/>
  <c r="E13976" i="18"/>
  <c r="A13976" i="18"/>
  <c r="E13975" i="18"/>
  <c r="A13975" i="18"/>
  <c r="E13974" i="18"/>
  <c r="A13974" i="18"/>
  <c r="E13973" i="18"/>
  <c r="A13973" i="18"/>
  <c r="E13972" i="18"/>
  <c r="A13972" i="18"/>
  <c r="E13971" i="18"/>
  <c r="A13971" i="18"/>
  <c r="E13970" i="18"/>
  <c r="A13970" i="18"/>
  <c r="E13969" i="18"/>
  <c r="A13969" i="18"/>
  <c r="E13968" i="18"/>
  <c r="A13968" i="18"/>
  <c r="E13967" i="18"/>
  <c r="A13967" i="18"/>
  <c r="B13962" i="18"/>
  <c r="A13958" i="18"/>
  <c r="G13954" i="18"/>
  <c r="E13944" i="18"/>
  <c r="A13944" i="18"/>
  <c r="E13943" i="18"/>
  <c r="A13943" i="18"/>
  <c r="E13942" i="18"/>
  <c r="A13942" i="18"/>
  <c r="E13941" i="18"/>
  <c r="A13941" i="18"/>
  <c r="E13940" i="18"/>
  <c r="A13940" i="18"/>
  <c r="E13939" i="18"/>
  <c r="A13939" i="18"/>
  <c r="E13938" i="18"/>
  <c r="A13938" i="18"/>
  <c r="E13937" i="18"/>
  <c r="B13937" i="18"/>
  <c r="A13937" i="18"/>
  <c r="E13936" i="18"/>
  <c r="B13936" i="18"/>
  <c r="A13936" i="18"/>
  <c r="E13935" i="18"/>
  <c r="B13935" i="18"/>
  <c r="A13935" i="18"/>
  <c r="E13934" i="18"/>
  <c r="B13934" i="18"/>
  <c r="A13934" i="18"/>
  <c r="E13933" i="18"/>
  <c r="B13933" i="18"/>
  <c r="A13933" i="18"/>
  <c r="A13929" i="18"/>
  <c r="A13928" i="18"/>
  <c r="A13927" i="18"/>
  <c r="A13926" i="18"/>
  <c r="A13925" i="18"/>
  <c r="C13921" i="18"/>
  <c r="A13921" i="18"/>
  <c r="A13920" i="18"/>
  <c r="A13919" i="18"/>
  <c r="C13918" i="18"/>
  <c r="A13918" i="18"/>
  <c r="C13917" i="18"/>
  <c r="A13917" i="18"/>
  <c r="C13916" i="18"/>
  <c r="A13916" i="18"/>
  <c r="C13915" i="18"/>
  <c r="A13915" i="18"/>
  <c r="C13914" i="18"/>
  <c r="A13914" i="18"/>
  <c r="C13913" i="18"/>
  <c r="A13913" i="18"/>
  <c r="C13912" i="18"/>
  <c r="A13912" i="18"/>
  <c r="C13911" i="18"/>
  <c r="A13911" i="18"/>
  <c r="C13910" i="18"/>
  <c r="A13910" i="18"/>
  <c r="E13906" i="18"/>
  <c r="A13906" i="18"/>
  <c r="E13905" i="18"/>
  <c r="A13905" i="18"/>
  <c r="E13904" i="18"/>
  <c r="A13904" i="18"/>
  <c r="E13903" i="18"/>
  <c r="A13903" i="18"/>
  <c r="E13902" i="18"/>
  <c r="A13902" i="18"/>
  <c r="E13901" i="18"/>
  <c r="A13901" i="18"/>
  <c r="E13900" i="18"/>
  <c r="A13900" i="18"/>
  <c r="E13899" i="18"/>
  <c r="A13899" i="18"/>
  <c r="E13898" i="18"/>
  <c r="A13898" i="18"/>
  <c r="E13897" i="18"/>
  <c r="A13897" i="18"/>
  <c r="E13896" i="18"/>
  <c r="A13896" i="18"/>
  <c r="E13895" i="18"/>
  <c r="A13895" i="18"/>
  <c r="B13890" i="18"/>
  <c r="A13886" i="18"/>
  <c r="G13882" i="18"/>
  <c r="E13872" i="18"/>
  <c r="A13872" i="18"/>
  <c r="E13871" i="18"/>
  <c r="A13871" i="18"/>
  <c r="E13870" i="18"/>
  <c r="A13870" i="18"/>
  <c r="E13869" i="18"/>
  <c r="A13869" i="18"/>
  <c r="E13868" i="18"/>
  <c r="A13868" i="18"/>
  <c r="E13867" i="18"/>
  <c r="A13867" i="18"/>
  <c r="E13866" i="18"/>
  <c r="B13866" i="18"/>
  <c r="A13866" i="18"/>
  <c r="E13865" i="18"/>
  <c r="B13865" i="18"/>
  <c r="A13865" i="18"/>
  <c r="E13864" i="18"/>
  <c r="B13864" i="18"/>
  <c r="A13864" i="18"/>
  <c r="E13863" i="18"/>
  <c r="B13863" i="18"/>
  <c r="A13863" i="18"/>
  <c r="E13862" i="18"/>
  <c r="B13862" i="18"/>
  <c r="A13862" i="18"/>
  <c r="E13861" i="18"/>
  <c r="B13861" i="18"/>
  <c r="A13861" i="18"/>
  <c r="A13857" i="18"/>
  <c r="A13856" i="18"/>
  <c r="A13855" i="18"/>
  <c r="A13854" i="18"/>
  <c r="A13853" i="18"/>
  <c r="C13849" i="18"/>
  <c r="A13849" i="18"/>
  <c r="A13848" i="18"/>
  <c r="A13847" i="18"/>
  <c r="C13846" i="18"/>
  <c r="A13846" i="18"/>
  <c r="C13845" i="18"/>
  <c r="A13845" i="18"/>
  <c r="C13844" i="18"/>
  <c r="A13844" i="18"/>
  <c r="C13843" i="18"/>
  <c r="A13843" i="18"/>
  <c r="C13842" i="18"/>
  <c r="A13842" i="18"/>
  <c r="C13841" i="18"/>
  <c r="A13841" i="18"/>
  <c r="C13840" i="18"/>
  <c r="A13840" i="18"/>
  <c r="C13839" i="18"/>
  <c r="A13839" i="18"/>
  <c r="C13838" i="18"/>
  <c r="A13838" i="18"/>
  <c r="E13834" i="18"/>
  <c r="A13834" i="18"/>
  <c r="E13833" i="18"/>
  <c r="A13833" i="18"/>
  <c r="E13832" i="18"/>
  <c r="A13832" i="18"/>
  <c r="E13831" i="18"/>
  <c r="A13831" i="18"/>
  <c r="E13830" i="18"/>
  <c r="A13830" i="18"/>
  <c r="E13829" i="18"/>
  <c r="A13829" i="18"/>
  <c r="E13828" i="18"/>
  <c r="A13828" i="18"/>
  <c r="E13827" i="18"/>
  <c r="A13827" i="18"/>
  <c r="E13826" i="18"/>
  <c r="A13826" i="18"/>
  <c r="E13825" i="18"/>
  <c r="A13825" i="18"/>
  <c r="E13824" i="18"/>
  <c r="A13824" i="18"/>
  <c r="E13823" i="18"/>
  <c r="A13823" i="18"/>
  <c r="B13818" i="18"/>
  <c r="A13814" i="18"/>
  <c r="G13810" i="18"/>
  <c r="E13800" i="18"/>
  <c r="A13800" i="18"/>
  <c r="E13799" i="18"/>
  <c r="A13799" i="18"/>
  <c r="E13798" i="18"/>
  <c r="A13798" i="18"/>
  <c r="E13797" i="18"/>
  <c r="A13797" i="18"/>
  <c r="E13796" i="18"/>
  <c r="A13796" i="18"/>
  <c r="E13795" i="18"/>
  <c r="A13795" i="18"/>
  <c r="E13794" i="18"/>
  <c r="B13794" i="18"/>
  <c r="A13794" i="18"/>
  <c r="E13793" i="18"/>
  <c r="B13793" i="18"/>
  <c r="A13793" i="18"/>
  <c r="E13792" i="18"/>
  <c r="B13792" i="18"/>
  <c r="A13792" i="18"/>
  <c r="E13791" i="18"/>
  <c r="B13791" i="18"/>
  <c r="A13791" i="18"/>
  <c r="E13790" i="18"/>
  <c r="B13790" i="18"/>
  <c r="A13790" i="18"/>
  <c r="E13789" i="18"/>
  <c r="B13789" i="18"/>
  <c r="A13789" i="18"/>
  <c r="A13785" i="18"/>
  <c r="A13784" i="18"/>
  <c r="A13783" i="18"/>
  <c r="A13782" i="18"/>
  <c r="A13781" i="18"/>
  <c r="C13777" i="18"/>
  <c r="A13777" i="18"/>
  <c r="A13776" i="18"/>
  <c r="A13775" i="18"/>
  <c r="C13774" i="18"/>
  <c r="A13774" i="18"/>
  <c r="C13773" i="18"/>
  <c r="A13773" i="18"/>
  <c r="C13772" i="18"/>
  <c r="A13772" i="18"/>
  <c r="C13771" i="18"/>
  <c r="A13771" i="18"/>
  <c r="C13770" i="18"/>
  <c r="A13770" i="18"/>
  <c r="C13769" i="18"/>
  <c r="A13769" i="18"/>
  <c r="C13768" i="18"/>
  <c r="A13768" i="18"/>
  <c r="C13767" i="18"/>
  <c r="A13767" i="18"/>
  <c r="C13766" i="18"/>
  <c r="A13766" i="18"/>
  <c r="E13762" i="18"/>
  <c r="A13762" i="18"/>
  <c r="E13761" i="18"/>
  <c r="A13761" i="18"/>
  <c r="E13760" i="18"/>
  <c r="A13760" i="18"/>
  <c r="E13759" i="18"/>
  <c r="A13759" i="18"/>
  <c r="E13758" i="18"/>
  <c r="A13758" i="18"/>
  <c r="E13757" i="18"/>
  <c r="A13757" i="18"/>
  <c r="E13756" i="18"/>
  <c r="A13756" i="18"/>
  <c r="E13755" i="18"/>
  <c r="A13755" i="18"/>
  <c r="E13754" i="18"/>
  <c r="A13754" i="18"/>
  <c r="E13753" i="18"/>
  <c r="A13753" i="18"/>
  <c r="E13752" i="18"/>
  <c r="A13752" i="18"/>
  <c r="E13751" i="18"/>
  <c r="A13751" i="18"/>
  <c r="B13746" i="18"/>
  <c r="A13742" i="18"/>
  <c r="G13738" i="18"/>
  <c r="E13728" i="18"/>
  <c r="A13728" i="18"/>
  <c r="E13727" i="18"/>
  <c r="A13727" i="18"/>
  <c r="E13726" i="18"/>
  <c r="A13726" i="18"/>
  <c r="E13725" i="18"/>
  <c r="A13725" i="18"/>
  <c r="E13724" i="18"/>
  <c r="A13724" i="18"/>
  <c r="E13723" i="18"/>
  <c r="A13723" i="18"/>
  <c r="E13722" i="18"/>
  <c r="B13722" i="18"/>
  <c r="A13722" i="18"/>
  <c r="E13721" i="18"/>
  <c r="B13721" i="18"/>
  <c r="A13721" i="18"/>
  <c r="E13720" i="18"/>
  <c r="B13720" i="18"/>
  <c r="A13720" i="18"/>
  <c r="E13719" i="18"/>
  <c r="B13719" i="18"/>
  <c r="A13719" i="18"/>
  <c r="E13718" i="18"/>
  <c r="B13718" i="18"/>
  <c r="A13718" i="18"/>
  <c r="E13717" i="18"/>
  <c r="B13717" i="18"/>
  <c r="A13717" i="18"/>
  <c r="A13713" i="18"/>
  <c r="A13712" i="18"/>
  <c r="A13711" i="18"/>
  <c r="A13710" i="18"/>
  <c r="A13709" i="18"/>
  <c r="C13705" i="18"/>
  <c r="A13705" i="18"/>
  <c r="A13704" i="18"/>
  <c r="A13703" i="18"/>
  <c r="C13702" i="18"/>
  <c r="A13702" i="18"/>
  <c r="C13701" i="18"/>
  <c r="A13701" i="18"/>
  <c r="C13700" i="18"/>
  <c r="A13700" i="18"/>
  <c r="C13699" i="18"/>
  <c r="A13699" i="18"/>
  <c r="C13698" i="18"/>
  <c r="A13698" i="18"/>
  <c r="C13697" i="18"/>
  <c r="A13697" i="18"/>
  <c r="C13696" i="18"/>
  <c r="A13696" i="18"/>
  <c r="C13695" i="18"/>
  <c r="A13695" i="18"/>
  <c r="C13694" i="18"/>
  <c r="A13694" i="18"/>
  <c r="E13690" i="18"/>
  <c r="A13690" i="18"/>
  <c r="E13689" i="18"/>
  <c r="A13689" i="18"/>
  <c r="E13688" i="18"/>
  <c r="A13688" i="18"/>
  <c r="E13687" i="18"/>
  <c r="A13687" i="18"/>
  <c r="E13686" i="18"/>
  <c r="A13686" i="18"/>
  <c r="E13685" i="18"/>
  <c r="A13685" i="18"/>
  <c r="E13684" i="18"/>
  <c r="A13684" i="18"/>
  <c r="E13683" i="18"/>
  <c r="A13683" i="18"/>
  <c r="E13682" i="18"/>
  <c r="A13682" i="18"/>
  <c r="E13681" i="18"/>
  <c r="A13681" i="18"/>
  <c r="E13680" i="18"/>
  <c r="A13680" i="18"/>
  <c r="E13679" i="18"/>
  <c r="A13679" i="18"/>
  <c r="B13674" i="18"/>
  <c r="A13670" i="18"/>
  <c r="G13666" i="18"/>
  <c r="E13656" i="18"/>
  <c r="A13656" i="18"/>
  <c r="E13655" i="18"/>
  <c r="A13655" i="18"/>
  <c r="E13654" i="18"/>
  <c r="A13654" i="18"/>
  <c r="E13653" i="18"/>
  <c r="A13653" i="18"/>
  <c r="E13652" i="18"/>
  <c r="A13652" i="18"/>
  <c r="E13651" i="18"/>
  <c r="A13651" i="18"/>
  <c r="E13650" i="18"/>
  <c r="A13650" i="18"/>
  <c r="E13649" i="18"/>
  <c r="A13649" i="18"/>
  <c r="E13648" i="18"/>
  <c r="B13648" i="18"/>
  <c r="A13648" i="18"/>
  <c r="E13647" i="18"/>
  <c r="B13647" i="18"/>
  <c r="A13647" i="18"/>
  <c r="E13646" i="18"/>
  <c r="B13646" i="18"/>
  <c r="A13646" i="18"/>
  <c r="E13645" i="18"/>
  <c r="B13645" i="18"/>
  <c r="A13645" i="18"/>
  <c r="A13641" i="18"/>
  <c r="A13640" i="18"/>
  <c r="A13639" i="18"/>
  <c r="A13638" i="18"/>
  <c r="A13637" i="18"/>
  <c r="C13633" i="18"/>
  <c r="A13633" i="18"/>
  <c r="A13632" i="18"/>
  <c r="A13631" i="18"/>
  <c r="C13630" i="18"/>
  <c r="A13630" i="18"/>
  <c r="C13629" i="18"/>
  <c r="A13629" i="18"/>
  <c r="C13628" i="18"/>
  <c r="A13628" i="18"/>
  <c r="C13627" i="18"/>
  <c r="A13627" i="18"/>
  <c r="C13626" i="18"/>
  <c r="A13626" i="18"/>
  <c r="C13625" i="18"/>
  <c r="A13625" i="18"/>
  <c r="C13624" i="18"/>
  <c r="A13624" i="18"/>
  <c r="C13623" i="18"/>
  <c r="A13623" i="18"/>
  <c r="C13622" i="18"/>
  <c r="A13622" i="18"/>
  <c r="E13618" i="18"/>
  <c r="A13618" i="18"/>
  <c r="E13617" i="18"/>
  <c r="A13617" i="18"/>
  <c r="E13616" i="18"/>
  <c r="A13616" i="18"/>
  <c r="E13615" i="18"/>
  <c r="A13615" i="18"/>
  <c r="E13614" i="18"/>
  <c r="A13614" i="18"/>
  <c r="E13613" i="18"/>
  <c r="A13613" i="18"/>
  <c r="E13612" i="18"/>
  <c r="A13612" i="18"/>
  <c r="E13611" i="18"/>
  <c r="A13611" i="18"/>
  <c r="E13610" i="18"/>
  <c r="A13610" i="18"/>
  <c r="E13609" i="18"/>
  <c r="A13609" i="18"/>
  <c r="E13608" i="18"/>
  <c r="A13608" i="18"/>
  <c r="E13607" i="18"/>
  <c r="A13607" i="18"/>
  <c r="B13602" i="18"/>
  <c r="A13598" i="18"/>
  <c r="G13594" i="18"/>
  <c r="E13584" i="18"/>
  <c r="A13584" i="18"/>
  <c r="E13583" i="18"/>
  <c r="A13583" i="18"/>
  <c r="E13582" i="18"/>
  <c r="A13582" i="18"/>
  <c r="E13581" i="18"/>
  <c r="A13581" i="18"/>
  <c r="E13580" i="18"/>
  <c r="A13580" i="18"/>
  <c r="E13579" i="18"/>
  <c r="A13579" i="18"/>
  <c r="E13578" i="18"/>
  <c r="B13578" i="18"/>
  <c r="A13578" i="18"/>
  <c r="E13577" i="18"/>
  <c r="B13577" i="18"/>
  <c r="A13577" i="18"/>
  <c r="E13576" i="18"/>
  <c r="B13576" i="18"/>
  <c r="A13576" i="18"/>
  <c r="E13575" i="18"/>
  <c r="B13575" i="18"/>
  <c r="A13575" i="18"/>
  <c r="E13574" i="18"/>
  <c r="B13574" i="18"/>
  <c r="A13574" i="18"/>
  <c r="E13573" i="18"/>
  <c r="B13573" i="18"/>
  <c r="A13573" i="18"/>
  <c r="A13569" i="18"/>
  <c r="A13568" i="18"/>
  <c r="A13567" i="18"/>
  <c r="A13566" i="18"/>
  <c r="A13565" i="18"/>
  <c r="C13561" i="18"/>
  <c r="A13561" i="18"/>
  <c r="A13560" i="18"/>
  <c r="A13559" i="18"/>
  <c r="C13558" i="18"/>
  <c r="A13558" i="18"/>
  <c r="C13557" i="18"/>
  <c r="A13557" i="18"/>
  <c r="C13556" i="18"/>
  <c r="A13556" i="18"/>
  <c r="C13555" i="18"/>
  <c r="A13555" i="18"/>
  <c r="C13554" i="18"/>
  <c r="A13554" i="18"/>
  <c r="C13553" i="18"/>
  <c r="A13553" i="18"/>
  <c r="C13552" i="18"/>
  <c r="A13552" i="18"/>
  <c r="C13551" i="18"/>
  <c r="A13551" i="18"/>
  <c r="C13550" i="18"/>
  <c r="A13550" i="18"/>
  <c r="E13546" i="18"/>
  <c r="A13546" i="18"/>
  <c r="E13545" i="18"/>
  <c r="A13545" i="18"/>
  <c r="E13544" i="18"/>
  <c r="A13544" i="18"/>
  <c r="E13543" i="18"/>
  <c r="A13543" i="18"/>
  <c r="E13542" i="18"/>
  <c r="A13542" i="18"/>
  <c r="E13541" i="18"/>
  <c r="A13541" i="18"/>
  <c r="E13540" i="18"/>
  <c r="A13540" i="18"/>
  <c r="E13539" i="18"/>
  <c r="A13539" i="18"/>
  <c r="E13538" i="18"/>
  <c r="A13538" i="18"/>
  <c r="E13537" i="18"/>
  <c r="A13537" i="18"/>
  <c r="E13536" i="18"/>
  <c r="A13536" i="18"/>
  <c r="E13535" i="18"/>
  <c r="A13535" i="18"/>
  <c r="B13530" i="18"/>
  <c r="A13526" i="18"/>
  <c r="G13522" i="18"/>
  <c r="E13512" i="18"/>
  <c r="A13512" i="18"/>
  <c r="E13511" i="18"/>
  <c r="A13511" i="18"/>
  <c r="E13510" i="18"/>
  <c r="A13510" i="18"/>
  <c r="E13509" i="18"/>
  <c r="A13509" i="18"/>
  <c r="E13508" i="18"/>
  <c r="A13508" i="18"/>
  <c r="E13507" i="18"/>
  <c r="A13507" i="18"/>
  <c r="E13506" i="18"/>
  <c r="B13506" i="18"/>
  <c r="A13506" i="18"/>
  <c r="E13505" i="18"/>
  <c r="B13505" i="18"/>
  <c r="A13505" i="18"/>
  <c r="E13504" i="18"/>
  <c r="B13504" i="18"/>
  <c r="A13504" i="18"/>
  <c r="E13503" i="18"/>
  <c r="B13503" i="18"/>
  <c r="A13503" i="18"/>
  <c r="E13502" i="18"/>
  <c r="B13502" i="18"/>
  <c r="A13502" i="18"/>
  <c r="E13501" i="18"/>
  <c r="B13501" i="18"/>
  <c r="A13501" i="18"/>
  <c r="A13497" i="18"/>
  <c r="A13496" i="18"/>
  <c r="A13495" i="18"/>
  <c r="A13494" i="18"/>
  <c r="A13493" i="18"/>
  <c r="C13489" i="18"/>
  <c r="A13489" i="18"/>
  <c r="A13488" i="18"/>
  <c r="A13487" i="18"/>
  <c r="C13486" i="18"/>
  <c r="A13486" i="18"/>
  <c r="C13485" i="18"/>
  <c r="A13485" i="18"/>
  <c r="C13484" i="18"/>
  <c r="A13484" i="18"/>
  <c r="C13483" i="18"/>
  <c r="A13483" i="18"/>
  <c r="C13482" i="18"/>
  <c r="A13482" i="18"/>
  <c r="C13481" i="18"/>
  <c r="A13481" i="18"/>
  <c r="C13480" i="18"/>
  <c r="A13480" i="18"/>
  <c r="C13479" i="18"/>
  <c r="A13479" i="18"/>
  <c r="C13478" i="18"/>
  <c r="A13478" i="18"/>
  <c r="E13474" i="18"/>
  <c r="A13474" i="18"/>
  <c r="E13473" i="18"/>
  <c r="A13473" i="18"/>
  <c r="E13472" i="18"/>
  <c r="A13472" i="18"/>
  <c r="E13471" i="18"/>
  <c r="A13471" i="18"/>
  <c r="E13470" i="18"/>
  <c r="A13470" i="18"/>
  <c r="E13469" i="18"/>
  <c r="A13469" i="18"/>
  <c r="E13468" i="18"/>
  <c r="A13468" i="18"/>
  <c r="E13467" i="18"/>
  <c r="A13467" i="18"/>
  <c r="E13466" i="18"/>
  <c r="A13466" i="18"/>
  <c r="E13465" i="18"/>
  <c r="A13465" i="18"/>
  <c r="E13464" i="18"/>
  <c r="A13464" i="18"/>
  <c r="E13463" i="18"/>
  <c r="A13463" i="18"/>
  <c r="B13458" i="18"/>
  <c r="A13454" i="18"/>
  <c r="G13450" i="18"/>
  <c r="E13440" i="18"/>
  <c r="A13440" i="18"/>
  <c r="E13439" i="18"/>
  <c r="A13439" i="18"/>
  <c r="E13438" i="18"/>
  <c r="A13438" i="18"/>
  <c r="E13437" i="18"/>
  <c r="A13437" i="18"/>
  <c r="E13436" i="18"/>
  <c r="A13436" i="18"/>
  <c r="E13435" i="18"/>
  <c r="A13435" i="18"/>
  <c r="E13434" i="18"/>
  <c r="B13434" i="18"/>
  <c r="A13434" i="18"/>
  <c r="E13433" i="18"/>
  <c r="B13433" i="18"/>
  <c r="A13433" i="18"/>
  <c r="E13432" i="18"/>
  <c r="B13432" i="18"/>
  <c r="A13432" i="18"/>
  <c r="E13431" i="18"/>
  <c r="B13431" i="18"/>
  <c r="A13431" i="18"/>
  <c r="E13430" i="18"/>
  <c r="B13430" i="18"/>
  <c r="A13430" i="18"/>
  <c r="E13429" i="18"/>
  <c r="B13429" i="18"/>
  <c r="A13429" i="18"/>
  <c r="A13425" i="18"/>
  <c r="A13424" i="18"/>
  <c r="A13423" i="18"/>
  <c r="A13422" i="18"/>
  <c r="A13421" i="18"/>
  <c r="C13417" i="18"/>
  <c r="A13417" i="18"/>
  <c r="A13416" i="18"/>
  <c r="A13415" i="18"/>
  <c r="C13414" i="18"/>
  <c r="A13414" i="18"/>
  <c r="C13413" i="18"/>
  <c r="A13413" i="18"/>
  <c r="C13412" i="18"/>
  <c r="A13412" i="18"/>
  <c r="C13411" i="18"/>
  <c r="A13411" i="18"/>
  <c r="C13410" i="18"/>
  <c r="A13410" i="18"/>
  <c r="C13409" i="18"/>
  <c r="A13409" i="18"/>
  <c r="C13408" i="18"/>
  <c r="A13408" i="18"/>
  <c r="C13407" i="18"/>
  <c r="A13407" i="18"/>
  <c r="C13406" i="18"/>
  <c r="A13406" i="18"/>
  <c r="E13402" i="18"/>
  <c r="A13402" i="18"/>
  <c r="E13401" i="18"/>
  <c r="A13401" i="18"/>
  <c r="E13400" i="18"/>
  <c r="A13400" i="18"/>
  <c r="E13399" i="18"/>
  <c r="A13399" i="18"/>
  <c r="E13398" i="18"/>
  <c r="A13398" i="18"/>
  <c r="E13397" i="18"/>
  <c r="A13397" i="18"/>
  <c r="E13396" i="18"/>
  <c r="A13396" i="18"/>
  <c r="E13395" i="18"/>
  <c r="A13395" i="18"/>
  <c r="E13394" i="18"/>
  <c r="A13394" i="18"/>
  <c r="E13393" i="18"/>
  <c r="A13393" i="18"/>
  <c r="E13392" i="18"/>
  <c r="A13392" i="18"/>
  <c r="E13391" i="18"/>
  <c r="A13391" i="18"/>
  <c r="B13386" i="18"/>
  <c r="A13382" i="18"/>
  <c r="G13378" i="18"/>
  <c r="E13368" i="18"/>
  <c r="A13368" i="18"/>
  <c r="E13367" i="18"/>
  <c r="A13367" i="18"/>
  <c r="E13366" i="18"/>
  <c r="A13366" i="18"/>
  <c r="E13365" i="18"/>
  <c r="A13365" i="18"/>
  <c r="E13364" i="18"/>
  <c r="A13364" i="18"/>
  <c r="E13363" i="18"/>
  <c r="A13363" i="18"/>
  <c r="E13362" i="18"/>
  <c r="B13362" i="18"/>
  <c r="A13362" i="18"/>
  <c r="E13361" i="18"/>
  <c r="B13361" i="18"/>
  <c r="A13361" i="18"/>
  <c r="E13360" i="18"/>
  <c r="B13360" i="18"/>
  <c r="A13360" i="18"/>
  <c r="E13359" i="18"/>
  <c r="B13359" i="18"/>
  <c r="A13359" i="18"/>
  <c r="E13358" i="18"/>
  <c r="B13358" i="18"/>
  <c r="A13358" i="18"/>
  <c r="E13357" i="18"/>
  <c r="B13357" i="18"/>
  <c r="A13357" i="18"/>
  <c r="A13353" i="18"/>
  <c r="A13352" i="18"/>
  <c r="A13351" i="18"/>
  <c r="A13350" i="18"/>
  <c r="A13349" i="18"/>
  <c r="C13345" i="18"/>
  <c r="A13345" i="18"/>
  <c r="A13344" i="18"/>
  <c r="A13343" i="18"/>
  <c r="C13342" i="18"/>
  <c r="A13342" i="18"/>
  <c r="C13341" i="18"/>
  <c r="A13341" i="18"/>
  <c r="C13340" i="18"/>
  <c r="A13340" i="18"/>
  <c r="C13339" i="18"/>
  <c r="A13339" i="18"/>
  <c r="C13338" i="18"/>
  <c r="A13338" i="18"/>
  <c r="C13337" i="18"/>
  <c r="A13337" i="18"/>
  <c r="C13336" i="18"/>
  <c r="A13336" i="18"/>
  <c r="C13335" i="18"/>
  <c r="A13335" i="18"/>
  <c r="C13334" i="18"/>
  <c r="A13334" i="18"/>
  <c r="E13330" i="18"/>
  <c r="A13330" i="18"/>
  <c r="E13329" i="18"/>
  <c r="A13329" i="18"/>
  <c r="E13328" i="18"/>
  <c r="A13328" i="18"/>
  <c r="E13327" i="18"/>
  <c r="A13327" i="18"/>
  <c r="E13326" i="18"/>
  <c r="A13326" i="18"/>
  <c r="E13325" i="18"/>
  <c r="A13325" i="18"/>
  <c r="E13324" i="18"/>
  <c r="A13324" i="18"/>
  <c r="E13323" i="18"/>
  <c r="A13323" i="18"/>
  <c r="E13322" i="18"/>
  <c r="A13322" i="18"/>
  <c r="E13321" i="18"/>
  <c r="A13321" i="18"/>
  <c r="E13320" i="18"/>
  <c r="A13320" i="18"/>
  <c r="E13319" i="18"/>
  <c r="A13319" i="18"/>
  <c r="B13314" i="18"/>
  <c r="A13310" i="18"/>
  <c r="G13306" i="18"/>
  <c r="E13296" i="18"/>
  <c r="A13296" i="18"/>
  <c r="E13295" i="18"/>
  <c r="A13295" i="18"/>
  <c r="E13294" i="18"/>
  <c r="A13294" i="18"/>
  <c r="E13293" i="18"/>
  <c r="A13293" i="18"/>
  <c r="E13292" i="18"/>
  <c r="A13292" i="18"/>
  <c r="E13291" i="18"/>
  <c r="A13291" i="18"/>
  <c r="E13290" i="18"/>
  <c r="B13290" i="18"/>
  <c r="A13290" i="18"/>
  <c r="E13289" i="18"/>
  <c r="B13289" i="18"/>
  <c r="A13289" i="18"/>
  <c r="E13288" i="18"/>
  <c r="B13288" i="18"/>
  <c r="A13288" i="18"/>
  <c r="E13287" i="18"/>
  <c r="B13287" i="18"/>
  <c r="A13287" i="18"/>
  <c r="E13286" i="18"/>
  <c r="B13286" i="18"/>
  <c r="A13286" i="18"/>
  <c r="E13285" i="18"/>
  <c r="B13285" i="18"/>
  <c r="A13285" i="18"/>
  <c r="A13281" i="18"/>
  <c r="A13280" i="18"/>
  <c r="A13279" i="18"/>
  <c r="A13278" i="18"/>
  <c r="A13277" i="18"/>
  <c r="C13273" i="18"/>
  <c r="A13273" i="18"/>
  <c r="A13272" i="18"/>
  <c r="A13271" i="18"/>
  <c r="C13270" i="18"/>
  <c r="A13270" i="18"/>
  <c r="C13269" i="18"/>
  <c r="A13269" i="18"/>
  <c r="C13268" i="18"/>
  <c r="A13268" i="18"/>
  <c r="C13267" i="18"/>
  <c r="A13267" i="18"/>
  <c r="C13266" i="18"/>
  <c r="A13266" i="18"/>
  <c r="C13265" i="18"/>
  <c r="A13265" i="18"/>
  <c r="C13264" i="18"/>
  <c r="A13264" i="18"/>
  <c r="C13263" i="18"/>
  <c r="A13263" i="18"/>
  <c r="C13262" i="18"/>
  <c r="A13262" i="18"/>
  <c r="E13258" i="18"/>
  <c r="A13258" i="18"/>
  <c r="E13257" i="18"/>
  <c r="A13257" i="18"/>
  <c r="E13256" i="18"/>
  <c r="A13256" i="18"/>
  <c r="E13255" i="18"/>
  <c r="A13255" i="18"/>
  <c r="E13254" i="18"/>
  <c r="A13254" i="18"/>
  <c r="E13253" i="18"/>
  <c r="A13253" i="18"/>
  <c r="E13252" i="18"/>
  <c r="A13252" i="18"/>
  <c r="E13251" i="18"/>
  <c r="A13251" i="18"/>
  <c r="E13250" i="18"/>
  <c r="A13250" i="18"/>
  <c r="E13249" i="18"/>
  <c r="A13249" i="18"/>
  <c r="E13248" i="18"/>
  <c r="A13248" i="18"/>
  <c r="E13247" i="18"/>
  <c r="A13247" i="18"/>
  <c r="B13242" i="18"/>
  <c r="A13238" i="18"/>
  <c r="G13234" i="18"/>
  <c r="E13224" i="18"/>
  <c r="A13224" i="18"/>
  <c r="E13223" i="18"/>
  <c r="A13223" i="18"/>
  <c r="E13222" i="18"/>
  <c r="A13222" i="18"/>
  <c r="E13221" i="18"/>
  <c r="A13221" i="18"/>
  <c r="E13220" i="18"/>
  <c r="A13220" i="18"/>
  <c r="E13219" i="18"/>
  <c r="A13219" i="18"/>
  <c r="E13218" i="18"/>
  <c r="A13218" i="18"/>
  <c r="E13217" i="18"/>
  <c r="B13217" i="18"/>
  <c r="A13217" i="18"/>
  <c r="E13216" i="18"/>
  <c r="B13216" i="18"/>
  <c r="A13216" i="18"/>
  <c r="E13215" i="18"/>
  <c r="B13215" i="18"/>
  <c r="A13215" i="18"/>
  <c r="E13214" i="18"/>
  <c r="B13214" i="18"/>
  <c r="A13214" i="18"/>
  <c r="E13213" i="18"/>
  <c r="B13213" i="18"/>
  <c r="A13213" i="18"/>
  <c r="A13209" i="18"/>
  <c r="A13208" i="18"/>
  <c r="A13207" i="18"/>
  <c r="A13206" i="18"/>
  <c r="A13205" i="18"/>
  <c r="C13201" i="18"/>
  <c r="A13201" i="18"/>
  <c r="A13200" i="18"/>
  <c r="A13199" i="18"/>
  <c r="C13198" i="18"/>
  <c r="A13198" i="18"/>
  <c r="C13197" i="18"/>
  <c r="A13197" i="18"/>
  <c r="C13196" i="18"/>
  <c r="A13196" i="18"/>
  <c r="C13195" i="18"/>
  <c r="A13195" i="18"/>
  <c r="C13194" i="18"/>
  <c r="A13194" i="18"/>
  <c r="C13193" i="18"/>
  <c r="A13193" i="18"/>
  <c r="C13192" i="18"/>
  <c r="A13192" i="18"/>
  <c r="C13191" i="18"/>
  <c r="A13191" i="18"/>
  <c r="C13190" i="18"/>
  <c r="A13190" i="18"/>
  <c r="E13186" i="18"/>
  <c r="A13186" i="18"/>
  <c r="E13185" i="18"/>
  <c r="A13185" i="18"/>
  <c r="E13184" i="18"/>
  <c r="A13184" i="18"/>
  <c r="E13183" i="18"/>
  <c r="A13183" i="18"/>
  <c r="E13182" i="18"/>
  <c r="A13182" i="18"/>
  <c r="E13181" i="18"/>
  <c r="A13181" i="18"/>
  <c r="E13180" i="18"/>
  <c r="A13180" i="18"/>
  <c r="E13179" i="18"/>
  <c r="A13179" i="18"/>
  <c r="E13178" i="18"/>
  <c r="A13178" i="18"/>
  <c r="E13177" i="18"/>
  <c r="A13177" i="18"/>
  <c r="E13176" i="18"/>
  <c r="A13176" i="18"/>
  <c r="E13175" i="18"/>
  <c r="A13175" i="18"/>
  <c r="B13170" i="18"/>
  <c r="A13166" i="18"/>
  <c r="G13162" i="18"/>
  <c r="E13152" i="18"/>
  <c r="A13152" i="18"/>
  <c r="E13151" i="18"/>
  <c r="A13151" i="18"/>
  <c r="E13150" i="18"/>
  <c r="A13150" i="18"/>
  <c r="E13149" i="18"/>
  <c r="A13149" i="18"/>
  <c r="E13148" i="18"/>
  <c r="A13148" i="18"/>
  <c r="E13147" i="18"/>
  <c r="A13147" i="18"/>
  <c r="E13146" i="18"/>
  <c r="A13146" i="18"/>
  <c r="E13145" i="18"/>
  <c r="A13145" i="18"/>
  <c r="E13144" i="18"/>
  <c r="B13144" i="18"/>
  <c r="A13144" i="18"/>
  <c r="E13143" i="18"/>
  <c r="B13143" i="18"/>
  <c r="A13143" i="18"/>
  <c r="E13142" i="18"/>
  <c r="B13142" i="18"/>
  <c r="A13142" i="18"/>
  <c r="E13141" i="18"/>
  <c r="B13141" i="18"/>
  <c r="A13141" i="18"/>
  <c r="A13137" i="18"/>
  <c r="A13136" i="18"/>
  <c r="A13135" i="18"/>
  <c r="A13134" i="18"/>
  <c r="A13133" i="18"/>
  <c r="C13129" i="18"/>
  <c r="A13129" i="18"/>
  <c r="A13128" i="18"/>
  <c r="A13127" i="18"/>
  <c r="C13126" i="18"/>
  <c r="A13126" i="18"/>
  <c r="C13125" i="18"/>
  <c r="A13125" i="18"/>
  <c r="C13124" i="18"/>
  <c r="A13124" i="18"/>
  <c r="C13123" i="18"/>
  <c r="A13123" i="18"/>
  <c r="C13122" i="18"/>
  <c r="A13122" i="18"/>
  <c r="C13121" i="18"/>
  <c r="A13121" i="18"/>
  <c r="C13120" i="18"/>
  <c r="A13120" i="18"/>
  <c r="C13119" i="18"/>
  <c r="A13119" i="18"/>
  <c r="C13118" i="18"/>
  <c r="A13118" i="18"/>
  <c r="E13114" i="18"/>
  <c r="A13114" i="18"/>
  <c r="E13113" i="18"/>
  <c r="A13113" i="18"/>
  <c r="E13112" i="18"/>
  <c r="A13112" i="18"/>
  <c r="E13111" i="18"/>
  <c r="A13111" i="18"/>
  <c r="E13110" i="18"/>
  <c r="A13110" i="18"/>
  <c r="E13109" i="18"/>
  <c r="A13109" i="18"/>
  <c r="E13108" i="18"/>
  <c r="A13108" i="18"/>
  <c r="E13107" i="18"/>
  <c r="A13107" i="18"/>
  <c r="E13106" i="18"/>
  <c r="A13106" i="18"/>
  <c r="E13105" i="18"/>
  <c r="A13105" i="18"/>
  <c r="E13104" i="18"/>
  <c r="A13104" i="18"/>
  <c r="E13103" i="18"/>
  <c r="A13103" i="18"/>
  <c r="B13098" i="18"/>
  <c r="A13094" i="18"/>
  <c r="G13090" i="18"/>
  <c r="E13080" i="18"/>
  <c r="A13080" i="18"/>
  <c r="E13079" i="18"/>
  <c r="A13079" i="18"/>
  <c r="E13078" i="18"/>
  <c r="A13078" i="18"/>
  <c r="E13077" i="18"/>
  <c r="A13077" i="18"/>
  <c r="E13076" i="18"/>
  <c r="A13076" i="18"/>
  <c r="E13075" i="18"/>
  <c r="A13075" i="18"/>
  <c r="E13074" i="18"/>
  <c r="A13074" i="18"/>
  <c r="E13073" i="18"/>
  <c r="A13073" i="18"/>
  <c r="E13072" i="18"/>
  <c r="A13072" i="18"/>
  <c r="E13071" i="18"/>
  <c r="B13071" i="18"/>
  <c r="A13071" i="18"/>
  <c r="E13070" i="18"/>
  <c r="B13070" i="18"/>
  <c r="A13070" i="18"/>
  <c r="E13069" i="18"/>
  <c r="B13069" i="18"/>
  <c r="A13069" i="18"/>
  <c r="A13065" i="18"/>
  <c r="A13064" i="18"/>
  <c r="A13063" i="18"/>
  <c r="A13062" i="18"/>
  <c r="A13061" i="18"/>
  <c r="C13057" i="18"/>
  <c r="A13057" i="18"/>
  <c r="A13056" i="18"/>
  <c r="A13055" i="18"/>
  <c r="C13054" i="18"/>
  <c r="A13054" i="18"/>
  <c r="C13053" i="18"/>
  <c r="A13053" i="18"/>
  <c r="C13052" i="18"/>
  <c r="A13052" i="18"/>
  <c r="C13051" i="18"/>
  <c r="A13051" i="18"/>
  <c r="C13050" i="18"/>
  <c r="A13050" i="18"/>
  <c r="C13049" i="18"/>
  <c r="A13049" i="18"/>
  <c r="C13048" i="18"/>
  <c r="A13048" i="18"/>
  <c r="C13047" i="18"/>
  <c r="A13047" i="18"/>
  <c r="C13046" i="18"/>
  <c r="A13046" i="18"/>
  <c r="E13042" i="18"/>
  <c r="A13042" i="18"/>
  <c r="E13041" i="18"/>
  <c r="A13041" i="18"/>
  <c r="E13040" i="18"/>
  <c r="A13040" i="18"/>
  <c r="E13039" i="18"/>
  <c r="A13039" i="18"/>
  <c r="E13038" i="18"/>
  <c r="A13038" i="18"/>
  <c r="E13037" i="18"/>
  <c r="A13037" i="18"/>
  <c r="E13036" i="18"/>
  <c r="A13036" i="18"/>
  <c r="E13035" i="18"/>
  <c r="A13035" i="18"/>
  <c r="E13034" i="18"/>
  <c r="A13034" i="18"/>
  <c r="E13033" i="18"/>
  <c r="A13033" i="18"/>
  <c r="E13032" i="18"/>
  <c r="A13032" i="18"/>
  <c r="E13031" i="18"/>
  <c r="A13031" i="18"/>
  <c r="B13026" i="18"/>
  <c r="A13022" i="18"/>
  <c r="G13018" i="18"/>
  <c r="E13008" i="18"/>
  <c r="A13008" i="18"/>
  <c r="E13007" i="18"/>
  <c r="A13007" i="18"/>
  <c r="E13006" i="18"/>
  <c r="A13006" i="18"/>
  <c r="E13005" i="18"/>
  <c r="A13005" i="18"/>
  <c r="E13004" i="18"/>
  <c r="A13004" i="18"/>
  <c r="E13003" i="18"/>
  <c r="A13003" i="18"/>
  <c r="E13002" i="18"/>
  <c r="A13002" i="18"/>
  <c r="E13001" i="18"/>
  <c r="B13001" i="18"/>
  <c r="A13001" i="18"/>
  <c r="E13000" i="18"/>
  <c r="B13000" i="18"/>
  <c r="A13000" i="18"/>
  <c r="E12999" i="18"/>
  <c r="B12999" i="18"/>
  <c r="A12999" i="18"/>
  <c r="E12998" i="18"/>
  <c r="B12998" i="18"/>
  <c r="A12998" i="18"/>
  <c r="E12997" i="18"/>
  <c r="B12997" i="18"/>
  <c r="A12997" i="18"/>
  <c r="A12993" i="18"/>
  <c r="A12992" i="18"/>
  <c r="A12991" i="18"/>
  <c r="A12990" i="18"/>
  <c r="A12989" i="18"/>
  <c r="C12985" i="18"/>
  <c r="A12985" i="18"/>
  <c r="A12984" i="18"/>
  <c r="A12983" i="18"/>
  <c r="C12982" i="18"/>
  <c r="A12982" i="18"/>
  <c r="C12981" i="18"/>
  <c r="A12981" i="18"/>
  <c r="C12980" i="18"/>
  <c r="A12980" i="18"/>
  <c r="C12979" i="18"/>
  <c r="A12979" i="18"/>
  <c r="C12978" i="18"/>
  <c r="A12978" i="18"/>
  <c r="C12977" i="18"/>
  <c r="A12977" i="18"/>
  <c r="C12976" i="18"/>
  <c r="A12976" i="18"/>
  <c r="C12975" i="18"/>
  <c r="A12975" i="18"/>
  <c r="C12974" i="18"/>
  <c r="A12974" i="18"/>
  <c r="E12970" i="18"/>
  <c r="A12970" i="18"/>
  <c r="E12969" i="18"/>
  <c r="A12969" i="18"/>
  <c r="E12968" i="18"/>
  <c r="A12968" i="18"/>
  <c r="E12967" i="18"/>
  <c r="A12967" i="18"/>
  <c r="E12966" i="18"/>
  <c r="A12966" i="18"/>
  <c r="E12965" i="18"/>
  <c r="A12965" i="18"/>
  <c r="E12964" i="18"/>
  <c r="A12964" i="18"/>
  <c r="E12963" i="18"/>
  <c r="A12963" i="18"/>
  <c r="E12962" i="18"/>
  <c r="A12962" i="18"/>
  <c r="E12961" i="18"/>
  <c r="A12961" i="18"/>
  <c r="E12960" i="18"/>
  <c r="A12960" i="18"/>
  <c r="E12959" i="18"/>
  <c r="A12959" i="18"/>
  <c r="B12954" i="18"/>
  <c r="A12950" i="18"/>
  <c r="G12946" i="18"/>
  <c r="E12936" i="18"/>
  <c r="A12936" i="18"/>
  <c r="E12935" i="18"/>
  <c r="A12935" i="18"/>
  <c r="E12934" i="18"/>
  <c r="A12934" i="18"/>
  <c r="E12933" i="18"/>
  <c r="A12933" i="18"/>
  <c r="E12932" i="18"/>
  <c r="A12932" i="18"/>
  <c r="E12931" i="18"/>
  <c r="A12931" i="18"/>
  <c r="E12930" i="18"/>
  <c r="B12930" i="18"/>
  <c r="A12930" i="18"/>
  <c r="E12929" i="18"/>
  <c r="B12929" i="18"/>
  <c r="A12929" i="18"/>
  <c r="E12928" i="18"/>
  <c r="B12928" i="18"/>
  <c r="A12928" i="18"/>
  <c r="E12927" i="18"/>
  <c r="B12927" i="18"/>
  <c r="A12927" i="18"/>
  <c r="E12926" i="18"/>
  <c r="B12926" i="18"/>
  <c r="A12926" i="18"/>
  <c r="E12925" i="18"/>
  <c r="B12925" i="18"/>
  <c r="A12925" i="18"/>
  <c r="A12921" i="18"/>
  <c r="A12920" i="18"/>
  <c r="A12919" i="18"/>
  <c r="A12918" i="18"/>
  <c r="A12917" i="18"/>
  <c r="C12913" i="18"/>
  <c r="A12913" i="18"/>
  <c r="A12912" i="18"/>
  <c r="A12911" i="18"/>
  <c r="C12910" i="18"/>
  <c r="A12910" i="18"/>
  <c r="C12909" i="18"/>
  <c r="A12909" i="18"/>
  <c r="C12908" i="18"/>
  <c r="A12908" i="18"/>
  <c r="C12907" i="18"/>
  <c r="A12907" i="18"/>
  <c r="C12906" i="18"/>
  <c r="A12906" i="18"/>
  <c r="C12905" i="18"/>
  <c r="A12905" i="18"/>
  <c r="C12904" i="18"/>
  <c r="A12904" i="18"/>
  <c r="C12903" i="18"/>
  <c r="A12903" i="18"/>
  <c r="C12902" i="18"/>
  <c r="A12902" i="18"/>
  <c r="E12898" i="18"/>
  <c r="A12898" i="18"/>
  <c r="E12897" i="18"/>
  <c r="A12897" i="18"/>
  <c r="E12896" i="18"/>
  <c r="A12896" i="18"/>
  <c r="E12895" i="18"/>
  <c r="A12895" i="18"/>
  <c r="E12894" i="18"/>
  <c r="A12894" i="18"/>
  <c r="E12893" i="18"/>
  <c r="A12893" i="18"/>
  <c r="E12892" i="18"/>
  <c r="A12892" i="18"/>
  <c r="E12891" i="18"/>
  <c r="A12891" i="18"/>
  <c r="E12890" i="18"/>
  <c r="A12890" i="18"/>
  <c r="E12889" i="18"/>
  <c r="A12889" i="18"/>
  <c r="E12888" i="18"/>
  <c r="A12888" i="18"/>
  <c r="E12887" i="18"/>
  <c r="A12887" i="18"/>
  <c r="B12882" i="18"/>
  <c r="A12878" i="18"/>
  <c r="G12802" i="18"/>
  <c r="E12792" i="18"/>
  <c r="A12792" i="18"/>
  <c r="E12791" i="18"/>
  <c r="A12791" i="18"/>
  <c r="E12790" i="18"/>
  <c r="A12790" i="18"/>
  <c r="E12789" i="18"/>
  <c r="A12789" i="18"/>
  <c r="E12788" i="18"/>
  <c r="A12788" i="18"/>
  <c r="E12787" i="18"/>
  <c r="A12787" i="18"/>
  <c r="E12786" i="18"/>
  <c r="A12786" i="18"/>
  <c r="E12785" i="18"/>
  <c r="A12785" i="18"/>
  <c r="E12784" i="18"/>
  <c r="A12784" i="18"/>
  <c r="E12783" i="18"/>
  <c r="A12783" i="18"/>
  <c r="E12782" i="18"/>
  <c r="B12782" i="18"/>
  <c r="A12782" i="18"/>
  <c r="E12781" i="18"/>
  <c r="B12781" i="18"/>
  <c r="A12781" i="18"/>
  <c r="A12777" i="18"/>
  <c r="A12776" i="18"/>
  <c r="A12775" i="18"/>
  <c r="A12774" i="18"/>
  <c r="A12773" i="18"/>
  <c r="C12769" i="18"/>
  <c r="A12769" i="18"/>
  <c r="A12768" i="18"/>
  <c r="A12767" i="18"/>
  <c r="C12766" i="18"/>
  <c r="A12766" i="18"/>
  <c r="C12765" i="18"/>
  <c r="A12765" i="18"/>
  <c r="C12764" i="18"/>
  <c r="A12764" i="18"/>
  <c r="C12763" i="18"/>
  <c r="A12763" i="18"/>
  <c r="C12762" i="18"/>
  <c r="A12762" i="18"/>
  <c r="C12761" i="18"/>
  <c r="A12761" i="18"/>
  <c r="C12760" i="18"/>
  <c r="A12760" i="18"/>
  <c r="C12759" i="18"/>
  <c r="A12759" i="18"/>
  <c r="C12758" i="18"/>
  <c r="A12758" i="18"/>
  <c r="E12754" i="18"/>
  <c r="A12754" i="18"/>
  <c r="E12753" i="18"/>
  <c r="A12753" i="18"/>
  <c r="E12752" i="18"/>
  <c r="A12752" i="18"/>
  <c r="E12751" i="18"/>
  <c r="A12751" i="18"/>
  <c r="E12750" i="18"/>
  <c r="A12750" i="18"/>
  <c r="E12749" i="18"/>
  <c r="A12749" i="18"/>
  <c r="E12748" i="18"/>
  <c r="A12748" i="18"/>
  <c r="E12747" i="18"/>
  <c r="A12747" i="18"/>
  <c r="E12746" i="18"/>
  <c r="A12746" i="18"/>
  <c r="E12745" i="18"/>
  <c r="A12745" i="18"/>
  <c r="E12744" i="18"/>
  <c r="A12744" i="18"/>
  <c r="E12743" i="18"/>
  <c r="A12743" i="18"/>
  <c r="B12738" i="18"/>
  <c r="A12734" i="18"/>
  <c r="G12730" i="18"/>
  <c r="E12720" i="18"/>
  <c r="A12720" i="18"/>
  <c r="E12719" i="18"/>
  <c r="A12719" i="18"/>
  <c r="E12718" i="18"/>
  <c r="A12718" i="18"/>
  <c r="E12717" i="18"/>
  <c r="A12717" i="18"/>
  <c r="E12716" i="18"/>
  <c r="A12716" i="18"/>
  <c r="E12715" i="18"/>
  <c r="A12715" i="18"/>
  <c r="E12714" i="18"/>
  <c r="A12714" i="18"/>
  <c r="E12713" i="18"/>
  <c r="B12713" i="18"/>
  <c r="A12713" i="18"/>
  <c r="E12712" i="18"/>
  <c r="B12712" i="18"/>
  <c r="A12712" i="18"/>
  <c r="E12711" i="18"/>
  <c r="B12711" i="18"/>
  <c r="A12711" i="18"/>
  <c r="E12710" i="18"/>
  <c r="B12710" i="18"/>
  <c r="A12710" i="18"/>
  <c r="E12709" i="18"/>
  <c r="B12709" i="18"/>
  <c r="A12709" i="18"/>
  <c r="A12705" i="18"/>
  <c r="A12704" i="18"/>
  <c r="A12703" i="18"/>
  <c r="A12702" i="18"/>
  <c r="A12701" i="18"/>
  <c r="C12697" i="18"/>
  <c r="A12697" i="18"/>
  <c r="A12696" i="18"/>
  <c r="A12695" i="18"/>
  <c r="C12694" i="18"/>
  <c r="A12694" i="18"/>
  <c r="C12693" i="18"/>
  <c r="A12693" i="18"/>
  <c r="C12692" i="18"/>
  <c r="A12692" i="18"/>
  <c r="C12691" i="18"/>
  <c r="A12691" i="18"/>
  <c r="C12690" i="18"/>
  <c r="A12690" i="18"/>
  <c r="C12689" i="18"/>
  <c r="A12689" i="18"/>
  <c r="C12688" i="18"/>
  <c r="A12688" i="18"/>
  <c r="C12687" i="18"/>
  <c r="A12687" i="18"/>
  <c r="C12686" i="18"/>
  <c r="A12686" i="18"/>
  <c r="E12682" i="18"/>
  <c r="A12682" i="18"/>
  <c r="E12681" i="18"/>
  <c r="A12681" i="18"/>
  <c r="E12680" i="18"/>
  <c r="A12680" i="18"/>
  <c r="E12679" i="18"/>
  <c r="A12679" i="18"/>
  <c r="E12678" i="18"/>
  <c r="A12678" i="18"/>
  <c r="E12677" i="18"/>
  <c r="A12677" i="18"/>
  <c r="E12676" i="18"/>
  <c r="A12676" i="18"/>
  <c r="E12675" i="18"/>
  <c r="A12675" i="18"/>
  <c r="E12674" i="18"/>
  <c r="A12674" i="18"/>
  <c r="E12673" i="18"/>
  <c r="A12673" i="18"/>
  <c r="E12672" i="18"/>
  <c r="A12672" i="18"/>
  <c r="E12671" i="18"/>
  <c r="A12671" i="18"/>
  <c r="B12666" i="18"/>
  <c r="A12662" i="18"/>
  <c r="G12658" i="18"/>
  <c r="E12648" i="18"/>
  <c r="A12648" i="18"/>
  <c r="E12647" i="18"/>
  <c r="A12647" i="18"/>
  <c r="E12646" i="18"/>
  <c r="A12646" i="18"/>
  <c r="E12645" i="18"/>
  <c r="A12645" i="18"/>
  <c r="E12644" i="18"/>
  <c r="A12644" i="18"/>
  <c r="E12643" i="18"/>
  <c r="A12643" i="18"/>
  <c r="E12642" i="18"/>
  <c r="A12642" i="18"/>
  <c r="E12641" i="18"/>
  <c r="A12641" i="18"/>
  <c r="E12640" i="18"/>
  <c r="B12640" i="18"/>
  <c r="A12640" i="18"/>
  <c r="E12639" i="18"/>
  <c r="B12639" i="18"/>
  <c r="A12639" i="18"/>
  <c r="E12638" i="18"/>
  <c r="B12638" i="18"/>
  <c r="A12638" i="18"/>
  <c r="E12637" i="18"/>
  <c r="B12637" i="18"/>
  <c r="A12637" i="18"/>
  <c r="A12633" i="18"/>
  <c r="A12632" i="18"/>
  <c r="A12631" i="18"/>
  <c r="A12630" i="18"/>
  <c r="A12629" i="18"/>
  <c r="C12625" i="18"/>
  <c r="A12625" i="18"/>
  <c r="A12624" i="18"/>
  <c r="A12623" i="18"/>
  <c r="C12622" i="18"/>
  <c r="A12622" i="18"/>
  <c r="C12621" i="18"/>
  <c r="A12621" i="18"/>
  <c r="C12620" i="18"/>
  <c r="A12620" i="18"/>
  <c r="C12619" i="18"/>
  <c r="A12619" i="18"/>
  <c r="C12618" i="18"/>
  <c r="A12618" i="18"/>
  <c r="C12617" i="18"/>
  <c r="A12617" i="18"/>
  <c r="C12616" i="18"/>
  <c r="A12616" i="18"/>
  <c r="C12615" i="18"/>
  <c r="A12615" i="18"/>
  <c r="C12614" i="18"/>
  <c r="A12614" i="18"/>
  <c r="E12610" i="18"/>
  <c r="A12610" i="18"/>
  <c r="E12609" i="18"/>
  <c r="A12609" i="18"/>
  <c r="E12608" i="18"/>
  <c r="A12608" i="18"/>
  <c r="E12607" i="18"/>
  <c r="A12607" i="18"/>
  <c r="E12606" i="18"/>
  <c r="A12606" i="18"/>
  <c r="E12605" i="18"/>
  <c r="A12605" i="18"/>
  <c r="E12604" i="18"/>
  <c r="A12604" i="18"/>
  <c r="E12603" i="18"/>
  <c r="A12603" i="18"/>
  <c r="E12602" i="18"/>
  <c r="A12602" i="18"/>
  <c r="E12601" i="18"/>
  <c r="A12601" i="18"/>
  <c r="E12600" i="18"/>
  <c r="A12600" i="18"/>
  <c r="E12599" i="18"/>
  <c r="A12599" i="18"/>
  <c r="B12594" i="18"/>
  <c r="A12590" i="18"/>
  <c r="G12586" i="18"/>
  <c r="E12576" i="18"/>
  <c r="A12576" i="18"/>
  <c r="E12575" i="18"/>
  <c r="A12575" i="18"/>
  <c r="E12574" i="18"/>
  <c r="A12574" i="18"/>
  <c r="E12573" i="18"/>
  <c r="A12573" i="18"/>
  <c r="E12572" i="18"/>
  <c r="A12572" i="18"/>
  <c r="E12571" i="18"/>
  <c r="A12571" i="18"/>
  <c r="E12570" i="18"/>
  <c r="A12570" i="18"/>
  <c r="E12569" i="18"/>
  <c r="B12569" i="18"/>
  <c r="A12569" i="18"/>
  <c r="E12568" i="18"/>
  <c r="B12568" i="18"/>
  <c r="A12568" i="18"/>
  <c r="E12567" i="18"/>
  <c r="B12567" i="18"/>
  <c r="A12567" i="18"/>
  <c r="E12566" i="18"/>
  <c r="B12566" i="18"/>
  <c r="A12566" i="18"/>
  <c r="E12565" i="18"/>
  <c r="B12565" i="18"/>
  <c r="A12565" i="18"/>
  <c r="A12561" i="18"/>
  <c r="A12560" i="18"/>
  <c r="A12559" i="18"/>
  <c r="A12558" i="18"/>
  <c r="A12557" i="18"/>
  <c r="C12553" i="18"/>
  <c r="A12553" i="18"/>
  <c r="A12552" i="18"/>
  <c r="A12551" i="18"/>
  <c r="C12550" i="18"/>
  <c r="A12550" i="18"/>
  <c r="C12549" i="18"/>
  <c r="A12549" i="18"/>
  <c r="C12548" i="18"/>
  <c r="A12548" i="18"/>
  <c r="C12547" i="18"/>
  <c r="A12547" i="18"/>
  <c r="C12546" i="18"/>
  <c r="A12546" i="18"/>
  <c r="C12545" i="18"/>
  <c r="A12545" i="18"/>
  <c r="C12544" i="18"/>
  <c r="A12544" i="18"/>
  <c r="C12543" i="18"/>
  <c r="A12543" i="18"/>
  <c r="C12542" i="18"/>
  <c r="A12542" i="18"/>
  <c r="E12538" i="18"/>
  <c r="A12538" i="18"/>
  <c r="E12537" i="18"/>
  <c r="A12537" i="18"/>
  <c r="E12536" i="18"/>
  <c r="A12536" i="18"/>
  <c r="E12535" i="18"/>
  <c r="A12535" i="18"/>
  <c r="E12534" i="18"/>
  <c r="A12534" i="18"/>
  <c r="E12533" i="18"/>
  <c r="A12533" i="18"/>
  <c r="E12532" i="18"/>
  <c r="A12532" i="18"/>
  <c r="E12531" i="18"/>
  <c r="A12531" i="18"/>
  <c r="E12530" i="18"/>
  <c r="A12530" i="18"/>
  <c r="E12529" i="18"/>
  <c r="A12529" i="18"/>
  <c r="E12528" i="18"/>
  <c r="A12528" i="18"/>
  <c r="E12527" i="18"/>
  <c r="A12527" i="18"/>
  <c r="B12522" i="18"/>
  <c r="A12518" i="18"/>
  <c r="G12514" i="18"/>
  <c r="E12504" i="18"/>
  <c r="A12504" i="18"/>
  <c r="E12503" i="18"/>
  <c r="A12503" i="18"/>
  <c r="E12502" i="18"/>
  <c r="A12502" i="18"/>
  <c r="E12501" i="18"/>
  <c r="A12501" i="18"/>
  <c r="E12500" i="18"/>
  <c r="A12500" i="18"/>
  <c r="E12499" i="18"/>
  <c r="A12499" i="18"/>
  <c r="E12498" i="18"/>
  <c r="B12498" i="18"/>
  <c r="A12498" i="18"/>
  <c r="E12497" i="18"/>
  <c r="B12497" i="18"/>
  <c r="A12497" i="18"/>
  <c r="E12496" i="18"/>
  <c r="B12496" i="18"/>
  <c r="A12496" i="18"/>
  <c r="E12495" i="18"/>
  <c r="B12495" i="18"/>
  <c r="A12495" i="18"/>
  <c r="E12494" i="18"/>
  <c r="B12494" i="18"/>
  <c r="A12494" i="18"/>
  <c r="E12493" i="18"/>
  <c r="B12493" i="18"/>
  <c r="A12493" i="18"/>
  <c r="A12489" i="18"/>
  <c r="A12488" i="18"/>
  <c r="A12487" i="18"/>
  <c r="A12486" i="18"/>
  <c r="A12485" i="18"/>
  <c r="C12481" i="18"/>
  <c r="A12481" i="18"/>
  <c r="A12480" i="18"/>
  <c r="A12479" i="18"/>
  <c r="C12478" i="18"/>
  <c r="A12478" i="18"/>
  <c r="C12477" i="18"/>
  <c r="A12477" i="18"/>
  <c r="C12476" i="18"/>
  <c r="A12476" i="18"/>
  <c r="C12475" i="18"/>
  <c r="A12475" i="18"/>
  <c r="C12474" i="18"/>
  <c r="A12474" i="18"/>
  <c r="C12473" i="18"/>
  <c r="A12473" i="18"/>
  <c r="C12472" i="18"/>
  <c r="A12472" i="18"/>
  <c r="C12471" i="18"/>
  <c r="A12471" i="18"/>
  <c r="C12470" i="18"/>
  <c r="A12470" i="18"/>
  <c r="E12466" i="18"/>
  <c r="A12466" i="18"/>
  <c r="E12465" i="18"/>
  <c r="A12465" i="18"/>
  <c r="E12464" i="18"/>
  <c r="A12464" i="18"/>
  <c r="E12463" i="18"/>
  <c r="A12463" i="18"/>
  <c r="E12462" i="18"/>
  <c r="A12462" i="18"/>
  <c r="E12461" i="18"/>
  <c r="A12461" i="18"/>
  <c r="E12460" i="18"/>
  <c r="A12460" i="18"/>
  <c r="E12459" i="18"/>
  <c r="A12459" i="18"/>
  <c r="E12458" i="18"/>
  <c r="A12458" i="18"/>
  <c r="E12457" i="18"/>
  <c r="A12457" i="18"/>
  <c r="E12456" i="18"/>
  <c r="A12456" i="18"/>
  <c r="E12455" i="18"/>
  <c r="A12455" i="18"/>
  <c r="B12450" i="18"/>
  <c r="A12446" i="18"/>
  <c r="G12442" i="18"/>
  <c r="E12432" i="18"/>
  <c r="A12432" i="18"/>
  <c r="E12431" i="18"/>
  <c r="A12431" i="18"/>
  <c r="E12430" i="18"/>
  <c r="A12430" i="18"/>
  <c r="E12429" i="18"/>
  <c r="A12429" i="18"/>
  <c r="E12428" i="18"/>
  <c r="A12428" i="18"/>
  <c r="E12427" i="18"/>
  <c r="A12427" i="18"/>
  <c r="E12426" i="18"/>
  <c r="A12426" i="18"/>
  <c r="E12425" i="18"/>
  <c r="A12425" i="18"/>
  <c r="E12424" i="18"/>
  <c r="B12424" i="18"/>
  <c r="A12424" i="18"/>
  <c r="E12423" i="18"/>
  <c r="B12423" i="18"/>
  <c r="A12423" i="18"/>
  <c r="E12422" i="18"/>
  <c r="B12422" i="18"/>
  <c r="A12422" i="18"/>
  <c r="E12421" i="18"/>
  <c r="B12421" i="18"/>
  <c r="A12421" i="18"/>
  <c r="A12417" i="18"/>
  <c r="A12416" i="18"/>
  <c r="A12415" i="18"/>
  <c r="A12414" i="18"/>
  <c r="A12413" i="18"/>
  <c r="C12409" i="18"/>
  <c r="A12409" i="18"/>
  <c r="A12408" i="18"/>
  <c r="A12407" i="18"/>
  <c r="C12406" i="18"/>
  <c r="A12406" i="18"/>
  <c r="C12405" i="18"/>
  <c r="A12405" i="18"/>
  <c r="C12404" i="18"/>
  <c r="A12404" i="18"/>
  <c r="C12403" i="18"/>
  <c r="A12403" i="18"/>
  <c r="C12402" i="18"/>
  <c r="A12402" i="18"/>
  <c r="C12401" i="18"/>
  <c r="A12401" i="18"/>
  <c r="C12400" i="18"/>
  <c r="A12400" i="18"/>
  <c r="C12399" i="18"/>
  <c r="A12399" i="18"/>
  <c r="C12398" i="18"/>
  <c r="A12398" i="18"/>
  <c r="E12394" i="18"/>
  <c r="A12394" i="18"/>
  <c r="E12393" i="18"/>
  <c r="A12393" i="18"/>
  <c r="E12392" i="18"/>
  <c r="A12392" i="18"/>
  <c r="E12391" i="18"/>
  <c r="A12391" i="18"/>
  <c r="E12390" i="18"/>
  <c r="A12390" i="18"/>
  <c r="E12389" i="18"/>
  <c r="A12389" i="18"/>
  <c r="E12388" i="18"/>
  <c r="A12388" i="18"/>
  <c r="E12387" i="18"/>
  <c r="A12387" i="18"/>
  <c r="E12386" i="18"/>
  <c r="A12386" i="18"/>
  <c r="E12385" i="18"/>
  <c r="A12385" i="18"/>
  <c r="E12384" i="18"/>
  <c r="A12384" i="18"/>
  <c r="E12383" i="18"/>
  <c r="A12383" i="18"/>
  <c r="B12378" i="18"/>
  <c r="A12374" i="18"/>
  <c r="G12370" i="18"/>
  <c r="E12360" i="18"/>
  <c r="A12360" i="18"/>
  <c r="E12359" i="18"/>
  <c r="A12359" i="18"/>
  <c r="E12358" i="18"/>
  <c r="A12358" i="18"/>
  <c r="E12357" i="18"/>
  <c r="A12357" i="18"/>
  <c r="E12356" i="18"/>
  <c r="A12356" i="18"/>
  <c r="E12355" i="18"/>
  <c r="A12355" i="18"/>
  <c r="E12354" i="18"/>
  <c r="A12354" i="18"/>
  <c r="E12353" i="18"/>
  <c r="A12353" i="18"/>
  <c r="E12352" i="18"/>
  <c r="A12352" i="18"/>
  <c r="E12351" i="18"/>
  <c r="A12351" i="18"/>
  <c r="E12350" i="18"/>
  <c r="B12350" i="18"/>
  <c r="A12350" i="18"/>
  <c r="E12349" i="18"/>
  <c r="B12349" i="18"/>
  <c r="A12349" i="18"/>
  <c r="A12345" i="18"/>
  <c r="A12344" i="18"/>
  <c r="A12343" i="18"/>
  <c r="A12342" i="18"/>
  <c r="A12341" i="18"/>
  <c r="C12337" i="18"/>
  <c r="A12337" i="18"/>
  <c r="A12336" i="18"/>
  <c r="A12335" i="18"/>
  <c r="C12334" i="18"/>
  <c r="A12334" i="18"/>
  <c r="C12333" i="18"/>
  <c r="A12333" i="18"/>
  <c r="C12332" i="18"/>
  <c r="A12332" i="18"/>
  <c r="C12331" i="18"/>
  <c r="A12331" i="18"/>
  <c r="C12330" i="18"/>
  <c r="A12330" i="18"/>
  <c r="C12329" i="18"/>
  <c r="A12329" i="18"/>
  <c r="C12328" i="18"/>
  <c r="A12328" i="18"/>
  <c r="C12327" i="18"/>
  <c r="A12327" i="18"/>
  <c r="C12326" i="18"/>
  <c r="A12326" i="18"/>
  <c r="E12322" i="18"/>
  <c r="A12322" i="18"/>
  <c r="E12321" i="18"/>
  <c r="A12321" i="18"/>
  <c r="E12320" i="18"/>
  <c r="A12320" i="18"/>
  <c r="E12319" i="18"/>
  <c r="A12319" i="18"/>
  <c r="E12318" i="18"/>
  <c r="A12318" i="18"/>
  <c r="E12317" i="18"/>
  <c r="A12317" i="18"/>
  <c r="E12316" i="18"/>
  <c r="A12316" i="18"/>
  <c r="E12315" i="18"/>
  <c r="A12315" i="18"/>
  <c r="E12314" i="18"/>
  <c r="A12314" i="18"/>
  <c r="E12313" i="18"/>
  <c r="A12313" i="18"/>
  <c r="E12312" i="18"/>
  <c r="A12312" i="18"/>
  <c r="E12311" i="18"/>
  <c r="A12311" i="18"/>
  <c r="B12306" i="18"/>
  <c r="A12302" i="18"/>
  <c r="G12298" i="18"/>
  <c r="E12288" i="18"/>
  <c r="A12288" i="18"/>
  <c r="E12287" i="18"/>
  <c r="A12287" i="18"/>
  <c r="E12286" i="18"/>
  <c r="A12286" i="18"/>
  <c r="E12285" i="18"/>
  <c r="A12285" i="18"/>
  <c r="E12284" i="18"/>
  <c r="A12284" i="18"/>
  <c r="E12283" i="18"/>
  <c r="A12283" i="18"/>
  <c r="E12282" i="18"/>
  <c r="A12282" i="18"/>
  <c r="E12281" i="18"/>
  <c r="B12281" i="18"/>
  <c r="A12281" i="18"/>
  <c r="E12280" i="18"/>
  <c r="B12280" i="18"/>
  <c r="A12280" i="18"/>
  <c r="E12279" i="18"/>
  <c r="B12279" i="18"/>
  <c r="A12279" i="18"/>
  <c r="E12278" i="18"/>
  <c r="B12278" i="18"/>
  <c r="A12278" i="18"/>
  <c r="E12277" i="18"/>
  <c r="B12277" i="18"/>
  <c r="A12277" i="18"/>
  <c r="A12273" i="18"/>
  <c r="A12272" i="18"/>
  <c r="A12271" i="18"/>
  <c r="A12270" i="18"/>
  <c r="A12269" i="18"/>
  <c r="C12265" i="18"/>
  <c r="A12265" i="18"/>
  <c r="A12264" i="18"/>
  <c r="A12263" i="18"/>
  <c r="C12262" i="18"/>
  <c r="A12262" i="18"/>
  <c r="C12261" i="18"/>
  <c r="A12261" i="18"/>
  <c r="C12260" i="18"/>
  <c r="A12260" i="18"/>
  <c r="C12259" i="18"/>
  <c r="A12259" i="18"/>
  <c r="C12258" i="18"/>
  <c r="A12258" i="18"/>
  <c r="C12257" i="18"/>
  <c r="A12257" i="18"/>
  <c r="C12256" i="18"/>
  <c r="A12256" i="18"/>
  <c r="C12255" i="18"/>
  <c r="A12255" i="18"/>
  <c r="C12254" i="18"/>
  <c r="A12254" i="18"/>
  <c r="E12250" i="18"/>
  <c r="A12250" i="18"/>
  <c r="E12249" i="18"/>
  <c r="A12249" i="18"/>
  <c r="E12248" i="18"/>
  <c r="A12248" i="18"/>
  <c r="E12247" i="18"/>
  <c r="A12247" i="18"/>
  <c r="E12246" i="18"/>
  <c r="A12246" i="18"/>
  <c r="E12245" i="18"/>
  <c r="A12245" i="18"/>
  <c r="E12244" i="18"/>
  <c r="A12244" i="18"/>
  <c r="E12243" i="18"/>
  <c r="A12243" i="18"/>
  <c r="E12242" i="18"/>
  <c r="A12242" i="18"/>
  <c r="E12241" i="18"/>
  <c r="A12241" i="18"/>
  <c r="E12240" i="18"/>
  <c r="A12240" i="18"/>
  <c r="E12239" i="18"/>
  <c r="A12239" i="18"/>
  <c r="B12234" i="18"/>
  <c r="A12230" i="18"/>
  <c r="G12226" i="18"/>
  <c r="E12216" i="18"/>
  <c r="A12216" i="18"/>
  <c r="E12215" i="18"/>
  <c r="A12215" i="18"/>
  <c r="E12214" i="18"/>
  <c r="A12214" i="18"/>
  <c r="E12213" i="18"/>
  <c r="A12213" i="18"/>
  <c r="E12212" i="18"/>
  <c r="A12212" i="18"/>
  <c r="E12211" i="18"/>
  <c r="A12211" i="18"/>
  <c r="E12210" i="18"/>
  <c r="B12210" i="18"/>
  <c r="A12210" i="18"/>
  <c r="E12209" i="18"/>
  <c r="B12209" i="18"/>
  <c r="A12209" i="18"/>
  <c r="E12208" i="18"/>
  <c r="B12208" i="18"/>
  <c r="A12208" i="18"/>
  <c r="E12207" i="18"/>
  <c r="B12207" i="18"/>
  <c r="A12207" i="18"/>
  <c r="E12206" i="18"/>
  <c r="B12206" i="18"/>
  <c r="A12206" i="18"/>
  <c r="E12205" i="18"/>
  <c r="B12205" i="18"/>
  <c r="A12205" i="18"/>
  <c r="A12201" i="18"/>
  <c r="A12200" i="18"/>
  <c r="A12199" i="18"/>
  <c r="A12198" i="18"/>
  <c r="A12197" i="18"/>
  <c r="C12193" i="18"/>
  <c r="A12193" i="18"/>
  <c r="A12192" i="18"/>
  <c r="A12191" i="18"/>
  <c r="C12190" i="18"/>
  <c r="A12190" i="18"/>
  <c r="C12189" i="18"/>
  <c r="A12189" i="18"/>
  <c r="C12188" i="18"/>
  <c r="A12188" i="18"/>
  <c r="C12187" i="18"/>
  <c r="A12187" i="18"/>
  <c r="C12186" i="18"/>
  <c r="A12186" i="18"/>
  <c r="C12185" i="18"/>
  <c r="A12185" i="18"/>
  <c r="C12184" i="18"/>
  <c r="A12184" i="18"/>
  <c r="C12183" i="18"/>
  <c r="A12183" i="18"/>
  <c r="C12182" i="18"/>
  <c r="A12182" i="18"/>
  <c r="E12178" i="18"/>
  <c r="A12178" i="18"/>
  <c r="E12177" i="18"/>
  <c r="A12177" i="18"/>
  <c r="E12176" i="18"/>
  <c r="A12176" i="18"/>
  <c r="E12175" i="18"/>
  <c r="A12175" i="18"/>
  <c r="E12174" i="18"/>
  <c r="A12174" i="18"/>
  <c r="E12173" i="18"/>
  <c r="A12173" i="18"/>
  <c r="E12172" i="18"/>
  <c r="A12172" i="18"/>
  <c r="E12171" i="18"/>
  <c r="A12171" i="18"/>
  <c r="E12170" i="18"/>
  <c r="A12170" i="18"/>
  <c r="E12169" i="18"/>
  <c r="A12169" i="18"/>
  <c r="E12168" i="18"/>
  <c r="A12168" i="18"/>
  <c r="E12167" i="18"/>
  <c r="A12167" i="18"/>
  <c r="B12162" i="18"/>
  <c r="A12158" i="18"/>
  <c r="G12154" i="18"/>
  <c r="E12144" i="18"/>
  <c r="A12144" i="18"/>
  <c r="E12143" i="18"/>
  <c r="A12143" i="18"/>
  <c r="E12142" i="18"/>
  <c r="A12142" i="18"/>
  <c r="E12141" i="18"/>
  <c r="A12141" i="18"/>
  <c r="E12140" i="18"/>
  <c r="A12140" i="18"/>
  <c r="E12139" i="18"/>
  <c r="A12139" i="18"/>
  <c r="E12138" i="18"/>
  <c r="A12138" i="18"/>
  <c r="E12137" i="18"/>
  <c r="A12137" i="18"/>
  <c r="E12136" i="18"/>
  <c r="B12136" i="18"/>
  <c r="A12136" i="18"/>
  <c r="E12135" i="18"/>
  <c r="B12135" i="18"/>
  <c r="A12135" i="18"/>
  <c r="E12134" i="18"/>
  <c r="B12134" i="18"/>
  <c r="A12134" i="18"/>
  <c r="E12133" i="18"/>
  <c r="B12133" i="18"/>
  <c r="A12133" i="18"/>
  <c r="A12129" i="18"/>
  <c r="A12128" i="18"/>
  <c r="A12127" i="18"/>
  <c r="A12126" i="18"/>
  <c r="A12125" i="18"/>
  <c r="C12121" i="18"/>
  <c r="A12121" i="18"/>
  <c r="A12120" i="18"/>
  <c r="A12119" i="18"/>
  <c r="C12118" i="18"/>
  <c r="A12118" i="18"/>
  <c r="C12117" i="18"/>
  <c r="A12117" i="18"/>
  <c r="C12116" i="18"/>
  <c r="A12116" i="18"/>
  <c r="C12115" i="18"/>
  <c r="A12115" i="18"/>
  <c r="C12114" i="18"/>
  <c r="A12114" i="18"/>
  <c r="C12113" i="18"/>
  <c r="A12113" i="18"/>
  <c r="C12112" i="18"/>
  <c r="A12112" i="18"/>
  <c r="C12111" i="18"/>
  <c r="A12111" i="18"/>
  <c r="C12110" i="18"/>
  <c r="A12110" i="18"/>
  <c r="E12106" i="18"/>
  <c r="A12106" i="18"/>
  <c r="E12105" i="18"/>
  <c r="A12105" i="18"/>
  <c r="E12104" i="18"/>
  <c r="A12104" i="18"/>
  <c r="E12103" i="18"/>
  <c r="A12103" i="18"/>
  <c r="E12102" i="18"/>
  <c r="A12102" i="18"/>
  <c r="E12101" i="18"/>
  <c r="A12101" i="18"/>
  <c r="E12100" i="18"/>
  <c r="A12100" i="18"/>
  <c r="E12099" i="18"/>
  <c r="A12099" i="18"/>
  <c r="E12098" i="18"/>
  <c r="A12098" i="18"/>
  <c r="E12097" i="18"/>
  <c r="A12097" i="18"/>
  <c r="E12096" i="18"/>
  <c r="A12096" i="18"/>
  <c r="E12095" i="18"/>
  <c r="A12095" i="18"/>
  <c r="B12090" i="18"/>
  <c r="A12086" i="18"/>
  <c r="G12082" i="18"/>
  <c r="E12072" i="18"/>
  <c r="A12072" i="18"/>
  <c r="E12071" i="18"/>
  <c r="A12071" i="18"/>
  <c r="E12070" i="18"/>
  <c r="A12070" i="18"/>
  <c r="E12069" i="18"/>
  <c r="A12069" i="18"/>
  <c r="E12068" i="18"/>
  <c r="A12068" i="18"/>
  <c r="E12067" i="18"/>
  <c r="A12067" i="18"/>
  <c r="E12066" i="18"/>
  <c r="A12066" i="18"/>
  <c r="E12065" i="18"/>
  <c r="A12065" i="18"/>
  <c r="E12064" i="18"/>
  <c r="A12064" i="18"/>
  <c r="E12063" i="18"/>
  <c r="B12063" i="18"/>
  <c r="A12063" i="18"/>
  <c r="E12062" i="18"/>
  <c r="B12062" i="18"/>
  <c r="A12062" i="18"/>
  <c r="E12061" i="18"/>
  <c r="B12061" i="18"/>
  <c r="A12061" i="18"/>
  <c r="A12057" i="18"/>
  <c r="A12056" i="18"/>
  <c r="A12055" i="18"/>
  <c r="A12054" i="18"/>
  <c r="A12053" i="18"/>
  <c r="C12049" i="18"/>
  <c r="A12049" i="18"/>
  <c r="A12048" i="18"/>
  <c r="A12047" i="18"/>
  <c r="C12046" i="18"/>
  <c r="A12046" i="18"/>
  <c r="C12045" i="18"/>
  <c r="A12045" i="18"/>
  <c r="C12044" i="18"/>
  <c r="A12044" i="18"/>
  <c r="C12043" i="18"/>
  <c r="A12043" i="18"/>
  <c r="C12042" i="18"/>
  <c r="A12042" i="18"/>
  <c r="C12041" i="18"/>
  <c r="A12041" i="18"/>
  <c r="C12040" i="18"/>
  <c r="A12040" i="18"/>
  <c r="C12039" i="18"/>
  <c r="A12039" i="18"/>
  <c r="C12038" i="18"/>
  <c r="A12038" i="18"/>
  <c r="E12034" i="18"/>
  <c r="A12034" i="18"/>
  <c r="E12033" i="18"/>
  <c r="A12033" i="18"/>
  <c r="E12032" i="18"/>
  <c r="A12032" i="18"/>
  <c r="E12031" i="18"/>
  <c r="A12031" i="18"/>
  <c r="E12030" i="18"/>
  <c r="A12030" i="18"/>
  <c r="E12029" i="18"/>
  <c r="A12029" i="18"/>
  <c r="E12028" i="18"/>
  <c r="A12028" i="18"/>
  <c r="E12027" i="18"/>
  <c r="A12027" i="18"/>
  <c r="E12026" i="18"/>
  <c r="A12026" i="18"/>
  <c r="E12025" i="18"/>
  <c r="A12025" i="18"/>
  <c r="E12024" i="18"/>
  <c r="A12024" i="18"/>
  <c r="E12023" i="18"/>
  <c r="A12023" i="18"/>
  <c r="B12018" i="18"/>
  <c r="A12014" i="18"/>
  <c r="G12010" i="18"/>
  <c r="E12000" i="18"/>
  <c r="A12000" i="18"/>
  <c r="E11999" i="18"/>
  <c r="A11999" i="18"/>
  <c r="E11998" i="18"/>
  <c r="A11998" i="18"/>
  <c r="E11997" i="18"/>
  <c r="A11997" i="18"/>
  <c r="E11996" i="18"/>
  <c r="A11996" i="18"/>
  <c r="E11995" i="18"/>
  <c r="A11995" i="18"/>
  <c r="E11994" i="18"/>
  <c r="B11994" i="18"/>
  <c r="A11994" i="18"/>
  <c r="E11993" i="18"/>
  <c r="B11993" i="18"/>
  <c r="A11993" i="18"/>
  <c r="E11992" i="18"/>
  <c r="B11992" i="18"/>
  <c r="A11992" i="18"/>
  <c r="E11991" i="18"/>
  <c r="B11991" i="18"/>
  <c r="A11991" i="18"/>
  <c r="E11990" i="18"/>
  <c r="B11990" i="18"/>
  <c r="A11990" i="18"/>
  <c r="E11989" i="18"/>
  <c r="B11989" i="18"/>
  <c r="A11989" i="18"/>
  <c r="A11985" i="18"/>
  <c r="A11984" i="18"/>
  <c r="A11983" i="18"/>
  <c r="A11982" i="18"/>
  <c r="A11981" i="18"/>
  <c r="C11977" i="18"/>
  <c r="A11977" i="18"/>
  <c r="A11976" i="18"/>
  <c r="A11975" i="18"/>
  <c r="C11974" i="18"/>
  <c r="A11974" i="18"/>
  <c r="C11973" i="18"/>
  <c r="A11973" i="18"/>
  <c r="C11972" i="18"/>
  <c r="A11972" i="18"/>
  <c r="C11971" i="18"/>
  <c r="A11971" i="18"/>
  <c r="C11970" i="18"/>
  <c r="A11970" i="18"/>
  <c r="C11969" i="18"/>
  <c r="A11969" i="18"/>
  <c r="C11968" i="18"/>
  <c r="A11968" i="18"/>
  <c r="C11967" i="18"/>
  <c r="A11967" i="18"/>
  <c r="C11966" i="18"/>
  <c r="A11966" i="18"/>
  <c r="E11962" i="18"/>
  <c r="A11962" i="18"/>
  <c r="E11961" i="18"/>
  <c r="A11961" i="18"/>
  <c r="E11960" i="18"/>
  <c r="A11960" i="18"/>
  <c r="E11959" i="18"/>
  <c r="A11959" i="18"/>
  <c r="E11958" i="18"/>
  <c r="A11958" i="18"/>
  <c r="E11957" i="18"/>
  <c r="A11957" i="18"/>
  <c r="E11956" i="18"/>
  <c r="A11956" i="18"/>
  <c r="E11955" i="18"/>
  <c r="A11955" i="18"/>
  <c r="E11954" i="18"/>
  <c r="A11954" i="18"/>
  <c r="E11953" i="18"/>
  <c r="A11953" i="18"/>
  <c r="E11952" i="18"/>
  <c r="A11952" i="18"/>
  <c r="E11951" i="18"/>
  <c r="A11951" i="18"/>
  <c r="B11946" i="18"/>
  <c r="A11942" i="18"/>
  <c r="G11938" i="18"/>
  <c r="E11928" i="18"/>
  <c r="A11928" i="18"/>
  <c r="E11927" i="18"/>
  <c r="A11927" i="18"/>
  <c r="E11926" i="18"/>
  <c r="A11926" i="18"/>
  <c r="E11925" i="18"/>
  <c r="A11925" i="18"/>
  <c r="E11924" i="18"/>
  <c r="A11924" i="18"/>
  <c r="E11923" i="18"/>
  <c r="A11923" i="18"/>
  <c r="E11922" i="18"/>
  <c r="A11922" i="18"/>
  <c r="E11921" i="18"/>
  <c r="A11921" i="18"/>
  <c r="E11920" i="18"/>
  <c r="A11920" i="18"/>
  <c r="E11919" i="18"/>
  <c r="A11919" i="18"/>
  <c r="E11918" i="18"/>
  <c r="B11918" i="18"/>
  <c r="A11918" i="18"/>
  <c r="E11917" i="18"/>
  <c r="B11917" i="18"/>
  <c r="A11917" i="18"/>
  <c r="A11913" i="18"/>
  <c r="A11912" i="18"/>
  <c r="A11911" i="18"/>
  <c r="A11910" i="18"/>
  <c r="A11909" i="18"/>
  <c r="C11905" i="18"/>
  <c r="A11905" i="18"/>
  <c r="A11904" i="18"/>
  <c r="A11903" i="18"/>
  <c r="C11902" i="18"/>
  <c r="A11902" i="18"/>
  <c r="C11901" i="18"/>
  <c r="A11901" i="18"/>
  <c r="C11900" i="18"/>
  <c r="A11900" i="18"/>
  <c r="C11899" i="18"/>
  <c r="A11899" i="18"/>
  <c r="C11898" i="18"/>
  <c r="A11898" i="18"/>
  <c r="C11897" i="18"/>
  <c r="A11897" i="18"/>
  <c r="C11896" i="18"/>
  <c r="A11896" i="18"/>
  <c r="C11895" i="18"/>
  <c r="A11895" i="18"/>
  <c r="C11894" i="18"/>
  <c r="A11894" i="18"/>
  <c r="E11890" i="18"/>
  <c r="A11890" i="18"/>
  <c r="E11889" i="18"/>
  <c r="A11889" i="18"/>
  <c r="E11888" i="18"/>
  <c r="A11888" i="18"/>
  <c r="E11887" i="18"/>
  <c r="A11887" i="18"/>
  <c r="E11886" i="18"/>
  <c r="A11886" i="18"/>
  <c r="E11885" i="18"/>
  <c r="A11885" i="18"/>
  <c r="E11884" i="18"/>
  <c r="A11884" i="18"/>
  <c r="E11883" i="18"/>
  <c r="A11883" i="18"/>
  <c r="E11882" i="18"/>
  <c r="A11882" i="18"/>
  <c r="E11881" i="18"/>
  <c r="A11881" i="18"/>
  <c r="E11880" i="18"/>
  <c r="A11880" i="18"/>
  <c r="E11879" i="18"/>
  <c r="A11879" i="18"/>
  <c r="B11874" i="18"/>
  <c r="A11870" i="18"/>
  <c r="G11866" i="18"/>
  <c r="E11856" i="18"/>
  <c r="A11856" i="18"/>
  <c r="E11855" i="18"/>
  <c r="A11855" i="18"/>
  <c r="E11854" i="18"/>
  <c r="A11854" i="18"/>
  <c r="E11853" i="18"/>
  <c r="A11853" i="18"/>
  <c r="E11852" i="18"/>
  <c r="A11852" i="18"/>
  <c r="E11851" i="18"/>
  <c r="A11851" i="18"/>
  <c r="E11850" i="18"/>
  <c r="A11850" i="18"/>
  <c r="E11849" i="18"/>
  <c r="A11849" i="18"/>
  <c r="E11848" i="18"/>
  <c r="A11848" i="18"/>
  <c r="E11847" i="18"/>
  <c r="A11847" i="18"/>
  <c r="E11846" i="18"/>
  <c r="B11846" i="18"/>
  <c r="A11846" i="18"/>
  <c r="E11845" i="18"/>
  <c r="B11845" i="18"/>
  <c r="A11845" i="18"/>
  <c r="A11841" i="18"/>
  <c r="A11840" i="18"/>
  <c r="A11839" i="18"/>
  <c r="A11838" i="18"/>
  <c r="A11837" i="18"/>
  <c r="C11833" i="18"/>
  <c r="A11833" i="18"/>
  <c r="A11832" i="18"/>
  <c r="A11831" i="18"/>
  <c r="C11830" i="18"/>
  <c r="A11830" i="18"/>
  <c r="C11829" i="18"/>
  <c r="A11829" i="18"/>
  <c r="C11828" i="18"/>
  <c r="A11828" i="18"/>
  <c r="C11827" i="18"/>
  <c r="A11827" i="18"/>
  <c r="C11826" i="18"/>
  <c r="A11826" i="18"/>
  <c r="C11825" i="18"/>
  <c r="A11825" i="18"/>
  <c r="C11824" i="18"/>
  <c r="A11824" i="18"/>
  <c r="C11823" i="18"/>
  <c r="A11823" i="18"/>
  <c r="C11822" i="18"/>
  <c r="A11822" i="18"/>
  <c r="E11818" i="18"/>
  <c r="A11818" i="18"/>
  <c r="E11817" i="18"/>
  <c r="A11817" i="18"/>
  <c r="E11816" i="18"/>
  <c r="A11816" i="18"/>
  <c r="E11815" i="18"/>
  <c r="A11815" i="18"/>
  <c r="E11814" i="18"/>
  <c r="A11814" i="18"/>
  <c r="E11813" i="18"/>
  <c r="A11813" i="18"/>
  <c r="E11812" i="18"/>
  <c r="A11812" i="18"/>
  <c r="E11811" i="18"/>
  <c r="A11811" i="18"/>
  <c r="E11810" i="18"/>
  <c r="A11810" i="18"/>
  <c r="E11809" i="18"/>
  <c r="A11809" i="18"/>
  <c r="E11808" i="18"/>
  <c r="A11808" i="18"/>
  <c r="E11807" i="18"/>
  <c r="A11807" i="18"/>
  <c r="B11802" i="18"/>
  <c r="A11798" i="18"/>
  <c r="G11794" i="18"/>
  <c r="E11784" i="18"/>
  <c r="A11784" i="18"/>
  <c r="E11783" i="18"/>
  <c r="A11783" i="18"/>
  <c r="E11782" i="18"/>
  <c r="A11782" i="18"/>
  <c r="E11781" i="18"/>
  <c r="A11781" i="18"/>
  <c r="E11780" i="18"/>
  <c r="A11780" i="18"/>
  <c r="E11779" i="18"/>
  <c r="A11779" i="18"/>
  <c r="E11778" i="18"/>
  <c r="A11778" i="18"/>
  <c r="E11777" i="18"/>
  <c r="A11777" i="18"/>
  <c r="E11776" i="18"/>
  <c r="B11776" i="18"/>
  <c r="A11776" i="18"/>
  <c r="E11775" i="18"/>
  <c r="B11775" i="18"/>
  <c r="A11775" i="18"/>
  <c r="E11774" i="18"/>
  <c r="B11774" i="18"/>
  <c r="A11774" i="18"/>
  <c r="E11773" i="18"/>
  <c r="B11773" i="18"/>
  <c r="A11773" i="18"/>
  <c r="A11769" i="18"/>
  <c r="A11768" i="18"/>
  <c r="A11767" i="18"/>
  <c r="A11766" i="18"/>
  <c r="A11765" i="18"/>
  <c r="C11761" i="18"/>
  <c r="A11761" i="18"/>
  <c r="A11760" i="18"/>
  <c r="A11759" i="18"/>
  <c r="C11758" i="18"/>
  <c r="A11758" i="18"/>
  <c r="C11757" i="18"/>
  <c r="A11757" i="18"/>
  <c r="C11756" i="18"/>
  <c r="A11756" i="18"/>
  <c r="C11755" i="18"/>
  <c r="A11755" i="18"/>
  <c r="C11754" i="18"/>
  <c r="A11754" i="18"/>
  <c r="C11753" i="18"/>
  <c r="A11753" i="18"/>
  <c r="C11752" i="18"/>
  <c r="A11752" i="18"/>
  <c r="C11751" i="18"/>
  <c r="A11751" i="18"/>
  <c r="C11750" i="18"/>
  <c r="A11750" i="18"/>
  <c r="E11746" i="18"/>
  <c r="A11746" i="18"/>
  <c r="E11745" i="18"/>
  <c r="A11745" i="18"/>
  <c r="E11744" i="18"/>
  <c r="A11744" i="18"/>
  <c r="E11743" i="18"/>
  <c r="A11743" i="18"/>
  <c r="E11742" i="18"/>
  <c r="A11742" i="18"/>
  <c r="E11741" i="18"/>
  <c r="A11741" i="18"/>
  <c r="E11740" i="18"/>
  <c r="A11740" i="18"/>
  <c r="E11739" i="18"/>
  <c r="A11739" i="18"/>
  <c r="E11738" i="18"/>
  <c r="A11738" i="18"/>
  <c r="E11737" i="18"/>
  <c r="A11737" i="18"/>
  <c r="E11736" i="18"/>
  <c r="A11736" i="18"/>
  <c r="E11735" i="18"/>
  <c r="A11735" i="18"/>
  <c r="B11730" i="18"/>
  <c r="A11726" i="18"/>
  <c r="G11722" i="18"/>
  <c r="E11712" i="18"/>
  <c r="A11712" i="18"/>
  <c r="E11711" i="18"/>
  <c r="A11711" i="18"/>
  <c r="E11710" i="18"/>
  <c r="A11710" i="18"/>
  <c r="E11709" i="18"/>
  <c r="A11709" i="18"/>
  <c r="E11708" i="18"/>
  <c r="A11708" i="18"/>
  <c r="E11707" i="18"/>
  <c r="A11707" i="18"/>
  <c r="E11706" i="18"/>
  <c r="A11706" i="18"/>
  <c r="E11705" i="18"/>
  <c r="A11705" i="18"/>
  <c r="E11704" i="18"/>
  <c r="B11704" i="18"/>
  <c r="A11704" i="18"/>
  <c r="E11703" i="18"/>
  <c r="B11703" i="18"/>
  <c r="A11703" i="18"/>
  <c r="E11702" i="18"/>
  <c r="B11702" i="18"/>
  <c r="A11702" i="18"/>
  <c r="E11701" i="18"/>
  <c r="B11701" i="18"/>
  <c r="A11701" i="18"/>
  <c r="A11697" i="18"/>
  <c r="A11696" i="18"/>
  <c r="A11695" i="18"/>
  <c r="A11694" i="18"/>
  <c r="A11693" i="18"/>
  <c r="C11689" i="18"/>
  <c r="A11689" i="18"/>
  <c r="A11688" i="18"/>
  <c r="A11687" i="18"/>
  <c r="C11686" i="18"/>
  <c r="A11686" i="18"/>
  <c r="C11685" i="18"/>
  <c r="A11685" i="18"/>
  <c r="C11684" i="18"/>
  <c r="A11684" i="18"/>
  <c r="C11683" i="18"/>
  <c r="A11683" i="18"/>
  <c r="C11682" i="18"/>
  <c r="A11682" i="18"/>
  <c r="C11681" i="18"/>
  <c r="A11681" i="18"/>
  <c r="C11680" i="18"/>
  <c r="A11680" i="18"/>
  <c r="C11679" i="18"/>
  <c r="A11679" i="18"/>
  <c r="C11678" i="18"/>
  <c r="A11678" i="18"/>
  <c r="E11674" i="18"/>
  <c r="A11674" i="18"/>
  <c r="E11673" i="18"/>
  <c r="A11673" i="18"/>
  <c r="E11672" i="18"/>
  <c r="A11672" i="18"/>
  <c r="E11671" i="18"/>
  <c r="A11671" i="18"/>
  <c r="E11670" i="18"/>
  <c r="A11670" i="18"/>
  <c r="E11669" i="18"/>
  <c r="A11669" i="18"/>
  <c r="E11668" i="18"/>
  <c r="A11668" i="18"/>
  <c r="E11667" i="18"/>
  <c r="A11667" i="18"/>
  <c r="E11666" i="18"/>
  <c r="A11666" i="18"/>
  <c r="E11665" i="18"/>
  <c r="A11665" i="18"/>
  <c r="E11664" i="18"/>
  <c r="A11664" i="18"/>
  <c r="E11663" i="18"/>
  <c r="A11663" i="18"/>
  <c r="B11658" i="18"/>
  <c r="A11654" i="18"/>
  <c r="G11650" i="18"/>
  <c r="E11640" i="18"/>
  <c r="A11640" i="18"/>
  <c r="E11639" i="18"/>
  <c r="A11639" i="18"/>
  <c r="E11638" i="18"/>
  <c r="A11638" i="18"/>
  <c r="E11637" i="18"/>
  <c r="A11637" i="18"/>
  <c r="E11636" i="18"/>
  <c r="A11636" i="18"/>
  <c r="E11635" i="18"/>
  <c r="A11635" i="18"/>
  <c r="E11634" i="18"/>
  <c r="A11634" i="18"/>
  <c r="E11633" i="18"/>
  <c r="B11633" i="18"/>
  <c r="A11633" i="18"/>
  <c r="E11632" i="18"/>
  <c r="B11632" i="18"/>
  <c r="A11632" i="18"/>
  <c r="E11631" i="18"/>
  <c r="B11631" i="18"/>
  <c r="A11631" i="18"/>
  <c r="E11630" i="18"/>
  <c r="B11630" i="18"/>
  <c r="A11630" i="18"/>
  <c r="E11629" i="18"/>
  <c r="B11629" i="18"/>
  <c r="A11629" i="18"/>
  <c r="A11625" i="18"/>
  <c r="A11624" i="18"/>
  <c r="A11623" i="18"/>
  <c r="A11622" i="18"/>
  <c r="A11621" i="18"/>
  <c r="C11617" i="18"/>
  <c r="A11617" i="18"/>
  <c r="A11616" i="18"/>
  <c r="A11615" i="18"/>
  <c r="C11614" i="18"/>
  <c r="A11614" i="18"/>
  <c r="C11613" i="18"/>
  <c r="A11613" i="18"/>
  <c r="C11612" i="18"/>
  <c r="A11612" i="18"/>
  <c r="C11611" i="18"/>
  <c r="A11611" i="18"/>
  <c r="C11610" i="18"/>
  <c r="A11610" i="18"/>
  <c r="C11609" i="18"/>
  <c r="A11609" i="18"/>
  <c r="C11608" i="18"/>
  <c r="A11608" i="18"/>
  <c r="C11607" i="18"/>
  <c r="A11607" i="18"/>
  <c r="C11606" i="18"/>
  <c r="A11606" i="18"/>
  <c r="E11602" i="18"/>
  <c r="A11602" i="18"/>
  <c r="E11601" i="18"/>
  <c r="A11601" i="18"/>
  <c r="E11600" i="18"/>
  <c r="A11600" i="18"/>
  <c r="E11599" i="18"/>
  <c r="A11599" i="18"/>
  <c r="E11598" i="18"/>
  <c r="A11598" i="18"/>
  <c r="E11597" i="18"/>
  <c r="A11597" i="18"/>
  <c r="E11596" i="18"/>
  <c r="A11596" i="18"/>
  <c r="E11595" i="18"/>
  <c r="A11595" i="18"/>
  <c r="E11594" i="18"/>
  <c r="A11594" i="18"/>
  <c r="E11593" i="18"/>
  <c r="A11593" i="18"/>
  <c r="E11592" i="18"/>
  <c r="A11592" i="18"/>
  <c r="E11591" i="18"/>
  <c r="A11591" i="18"/>
  <c r="B11586" i="18"/>
  <c r="A11582" i="18"/>
  <c r="G11578" i="18"/>
  <c r="E11568" i="18"/>
  <c r="A11568" i="18"/>
  <c r="E11567" i="18"/>
  <c r="A11567" i="18"/>
  <c r="E11566" i="18"/>
  <c r="A11566" i="18"/>
  <c r="E11565" i="18"/>
  <c r="A11565" i="18"/>
  <c r="E11564" i="18"/>
  <c r="A11564" i="18"/>
  <c r="E11563" i="18"/>
  <c r="A11563" i="18"/>
  <c r="E11562" i="18"/>
  <c r="A11562" i="18"/>
  <c r="E11561" i="18"/>
  <c r="A11561" i="18"/>
  <c r="E11560" i="18"/>
  <c r="B11560" i="18"/>
  <c r="A11560" i="18"/>
  <c r="E11559" i="18"/>
  <c r="B11559" i="18"/>
  <c r="A11559" i="18"/>
  <c r="E11558" i="18"/>
  <c r="B11558" i="18"/>
  <c r="A11558" i="18"/>
  <c r="E11557" i="18"/>
  <c r="B11557" i="18"/>
  <c r="A11557" i="18"/>
  <c r="A11553" i="18"/>
  <c r="A11552" i="18"/>
  <c r="A11551" i="18"/>
  <c r="A11550" i="18"/>
  <c r="A11549" i="18"/>
  <c r="C11545" i="18"/>
  <c r="A11545" i="18"/>
  <c r="A11544" i="18"/>
  <c r="A11543" i="18"/>
  <c r="C11542" i="18"/>
  <c r="A11542" i="18"/>
  <c r="C11541" i="18"/>
  <c r="A11541" i="18"/>
  <c r="C11540" i="18"/>
  <c r="A11540" i="18"/>
  <c r="C11539" i="18"/>
  <c r="A11539" i="18"/>
  <c r="C11538" i="18"/>
  <c r="A11538" i="18"/>
  <c r="C11537" i="18"/>
  <c r="A11537" i="18"/>
  <c r="C11536" i="18"/>
  <c r="A11536" i="18"/>
  <c r="C11535" i="18"/>
  <c r="A11535" i="18"/>
  <c r="C11534" i="18"/>
  <c r="A11534" i="18"/>
  <c r="E11530" i="18"/>
  <c r="A11530" i="18"/>
  <c r="E11529" i="18"/>
  <c r="A11529" i="18"/>
  <c r="E11528" i="18"/>
  <c r="A11528" i="18"/>
  <c r="E11527" i="18"/>
  <c r="A11527" i="18"/>
  <c r="E11526" i="18"/>
  <c r="A11526" i="18"/>
  <c r="E11525" i="18"/>
  <c r="A11525" i="18"/>
  <c r="E11524" i="18"/>
  <c r="A11524" i="18"/>
  <c r="E11523" i="18"/>
  <c r="A11523" i="18"/>
  <c r="E11522" i="18"/>
  <c r="A11522" i="18"/>
  <c r="E11521" i="18"/>
  <c r="A11521" i="18"/>
  <c r="E11520" i="18"/>
  <c r="A11520" i="18"/>
  <c r="E11519" i="18"/>
  <c r="A11519" i="18"/>
  <c r="B11514" i="18"/>
  <c r="A11510" i="18"/>
  <c r="G11506" i="18"/>
  <c r="E11496" i="18"/>
  <c r="A11496" i="18"/>
  <c r="E11495" i="18"/>
  <c r="A11495" i="18"/>
  <c r="E11494" i="18"/>
  <c r="A11494" i="18"/>
  <c r="E11493" i="18"/>
  <c r="A11493" i="18"/>
  <c r="E11492" i="18"/>
  <c r="A11492" i="18"/>
  <c r="E11491" i="18"/>
  <c r="A11491" i="18"/>
  <c r="E11490" i="18"/>
  <c r="A11490" i="18"/>
  <c r="E11489" i="18"/>
  <c r="A11489" i="18"/>
  <c r="E11488" i="18"/>
  <c r="B11488" i="18"/>
  <c r="A11488" i="18"/>
  <c r="E11487" i="18"/>
  <c r="B11487" i="18"/>
  <c r="A11487" i="18"/>
  <c r="E11486" i="18"/>
  <c r="B11486" i="18"/>
  <c r="A11486" i="18"/>
  <c r="E11485" i="18"/>
  <c r="B11485" i="18"/>
  <c r="A11485" i="18"/>
  <c r="A11481" i="18"/>
  <c r="A11480" i="18"/>
  <c r="A11479" i="18"/>
  <c r="A11478" i="18"/>
  <c r="A11477" i="18"/>
  <c r="C11473" i="18"/>
  <c r="A11473" i="18"/>
  <c r="A11472" i="18"/>
  <c r="A11471" i="18"/>
  <c r="C11470" i="18"/>
  <c r="A11470" i="18"/>
  <c r="C11469" i="18"/>
  <c r="A11469" i="18"/>
  <c r="C11468" i="18"/>
  <c r="A11468" i="18"/>
  <c r="C11467" i="18"/>
  <c r="A11467" i="18"/>
  <c r="C11466" i="18"/>
  <c r="A11466" i="18"/>
  <c r="C11465" i="18"/>
  <c r="A11465" i="18"/>
  <c r="C11464" i="18"/>
  <c r="A11464" i="18"/>
  <c r="C11463" i="18"/>
  <c r="A11463" i="18"/>
  <c r="C11462" i="18"/>
  <c r="A11462" i="18"/>
  <c r="E11458" i="18"/>
  <c r="A11458" i="18"/>
  <c r="E11457" i="18"/>
  <c r="A11457" i="18"/>
  <c r="E11456" i="18"/>
  <c r="A11456" i="18"/>
  <c r="E11455" i="18"/>
  <c r="A11455" i="18"/>
  <c r="E11454" i="18"/>
  <c r="A11454" i="18"/>
  <c r="E11453" i="18"/>
  <c r="A11453" i="18"/>
  <c r="E11452" i="18"/>
  <c r="A11452" i="18"/>
  <c r="E11451" i="18"/>
  <c r="A11451" i="18"/>
  <c r="E11450" i="18"/>
  <c r="A11450" i="18"/>
  <c r="E11449" i="18"/>
  <c r="A11449" i="18"/>
  <c r="E11448" i="18"/>
  <c r="A11448" i="18"/>
  <c r="E11447" i="18"/>
  <c r="A11447" i="18"/>
  <c r="B11442" i="18"/>
  <c r="A11438" i="18"/>
  <c r="G11434" i="18"/>
  <c r="E11424" i="18"/>
  <c r="A11424" i="18"/>
  <c r="E11423" i="18"/>
  <c r="A11423" i="18"/>
  <c r="E11422" i="18"/>
  <c r="A11422" i="18"/>
  <c r="E11421" i="18"/>
  <c r="A11421" i="18"/>
  <c r="E11420" i="18"/>
  <c r="A11420" i="18"/>
  <c r="E11419" i="18"/>
  <c r="A11419" i="18"/>
  <c r="E11418" i="18"/>
  <c r="B11418" i="18"/>
  <c r="A11418" i="18"/>
  <c r="E11417" i="18"/>
  <c r="B11417" i="18"/>
  <c r="A11417" i="18"/>
  <c r="E11416" i="18"/>
  <c r="B11416" i="18"/>
  <c r="A11416" i="18"/>
  <c r="E11415" i="18"/>
  <c r="B11415" i="18"/>
  <c r="A11415" i="18"/>
  <c r="E11414" i="18"/>
  <c r="B11414" i="18"/>
  <c r="A11414" i="18"/>
  <c r="E11413" i="18"/>
  <c r="B11413" i="18"/>
  <c r="A11413" i="18"/>
  <c r="A11409" i="18"/>
  <c r="A11408" i="18"/>
  <c r="A11407" i="18"/>
  <c r="A11406" i="18"/>
  <c r="A11405" i="18"/>
  <c r="C11401" i="18"/>
  <c r="A11401" i="18"/>
  <c r="A11400" i="18"/>
  <c r="A11399" i="18"/>
  <c r="C11398" i="18"/>
  <c r="A11398" i="18"/>
  <c r="C11397" i="18"/>
  <c r="A11397" i="18"/>
  <c r="C11396" i="18"/>
  <c r="A11396" i="18"/>
  <c r="C11395" i="18"/>
  <c r="A11395" i="18"/>
  <c r="C11394" i="18"/>
  <c r="A11394" i="18"/>
  <c r="C11393" i="18"/>
  <c r="A11393" i="18"/>
  <c r="C11392" i="18"/>
  <c r="A11392" i="18"/>
  <c r="C11391" i="18"/>
  <c r="A11391" i="18"/>
  <c r="C11390" i="18"/>
  <c r="A11390" i="18"/>
  <c r="E11386" i="18"/>
  <c r="A11386" i="18"/>
  <c r="E11385" i="18"/>
  <c r="A11385" i="18"/>
  <c r="E11384" i="18"/>
  <c r="A11384" i="18"/>
  <c r="E11383" i="18"/>
  <c r="A11383" i="18"/>
  <c r="E11382" i="18"/>
  <c r="A11382" i="18"/>
  <c r="E11381" i="18"/>
  <c r="A11381" i="18"/>
  <c r="E11380" i="18"/>
  <c r="A11380" i="18"/>
  <c r="E11379" i="18"/>
  <c r="A11379" i="18"/>
  <c r="E11378" i="18"/>
  <c r="A11378" i="18"/>
  <c r="E11377" i="18"/>
  <c r="A11377" i="18"/>
  <c r="E11376" i="18"/>
  <c r="A11376" i="18"/>
  <c r="E11375" i="18"/>
  <c r="A11375" i="18"/>
  <c r="B11370" i="18"/>
  <c r="A11366" i="18"/>
  <c r="G11362" i="18"/>
  <c r="E11352" i="18"/>
  <c r="A11352" i="18"/>
  <c r="E11351" i="18"/>
  <c r="A11351" i="18"/>
  <c r="E11350" i="18"/>
  <c r="A11350" i="18"/>
  <c r="E11349" i="18"/>
  <c r="A11349" i="18"/>
  <c r="E11348" i="18"/>
  <c r="A11348" i="18"/>
  <c r="E11347" i="18"/>
  <c r="A11347" i="18"/>
  <c r="E11346" i="18"/>
  <c r="B11346" i="18"/>
  <c r="A11346" i="18"/>
  <c r="E11345" i="18"/>
  <c r="B11345" i="18"/>
  <c r="A11345" i="18"/>
  <c r="E11344" i="18"/>
  <c r="B11344" i="18"/>
  <c r="A11344" i="18"/>
  <c r="E11343" i="18"/>
  <c r="B11343" i="18"/>
  <c r="A11343" i="18"/>
  <c r="E11342" i="18"/>
  <c r="B11342" i="18"/>
  <c r="A11342" i="18"/>
  <c r="E11341" i="18"/>
  <c r="B11341" i="18"/>
  <c r="A11341" i="18"/>
  <c r="A11337" i="18"/>
  <c r="A11336" i="18"/>
  <c r="A11335" i="18"/>
  <c r="A11334" i="18"/>
  <c r="A11333" i="18"/>
  <c r="C11329" i="18"/>
  <c r="A11329" i="18"/>
  <c r="A11328" i="18"/>
  <c r="A11327" i="18"/>
  <c r="C11326" i="18"/>
  <c r="A11326" i="18"/>
  <c r="C11325" i="18"/>
  <c r="A11325" i="18"/>
  <c r="C11324" i="18"/>
  <c r="A11324" i="18"/>
  <c r="C11323" i="18"/>
  <c r="A11323" i="18"/>
  <c r="C11322" i="18"/>
  <c r="A11322" i="18"/>
  <c r="C11321" i="18"/>
  <c r="A11321" i="18"/>
  <c r="C11320" i="18"/>
  <c r="A11320" i="18"/>
  <c r="C11319" i="18"/>
  <c r="A11319" i="18"/>
  <c r="C11318" i="18"/>
  <c r="A11318" i="18"/>
  <c r="E11314" i="18"/>
  <c r="A11314" i="18"/>
  <c r="E11313" i="18"/>
  <c r="A11313" i="18"/>
  <c r="E11312" i="18"/>
  <c r="A11312" i="18"/>
  <c r="E11311" i="18"/>
  <c r="A11311" i="18"/>
  <c r="E11310" i="18"/>
  <c r="A11310" i="18"/>
  <c r="E11309" i="18"/>
  <c r="A11309" i="18"/>
  <c r="E11308" i="18"/>
  <c r="A11308" i="18"/>
  <c r="E11307" i="18"/>
  <c r="A11307" i="18"/>
  <c r="E11306" i="18"/>
  <c r="A11306" i="18"/>
  <c r="E11305" i="18"/>
  <c r="A11305" i="18"/>
  <c r="E11304" i="18"/>
  <c r="A11304" i="18"/>
  <c r="E11303" i="18"/>
  <c r="A11303" i="18"/>
  <c r="B11298" i="18"/>
  <c r="A11294" i="18"/>
  <c r="G11290" i="18"/>
  <c r="E11280" i="18"/>
  <c r="A11280" i="18"/>
  <c r="E11279" i="18"/>
  <c r="A11279" i="18"/>
  <c r="E11278" i="18"/>
  <c r="A11278" i="18"/>
  <c r="E11277" i="18"/>
  <c r="A11277" i="18"/>
  <c r="E11276" i="18"/>
  <c r="A11276" i="18"/>
  <c r="E11275" i="18"/>
  <c r="A11275" i="18"/>
  <c r="E11274" i="18"/>
  <c r="B11274" i="18"/>
  <c r="A11274" i="18"/>
  <c r="E11273" i="18"/>
  <c r="B11273" i="18"/>
  <c r="A11273" i="18"/>
  <c r="E11272" i="18"/>
  <c r="B11272" i="18"/>
  <c r="A11272" i="18"/>
  <c r="E11271" i="18"/>
  <c r="B11271" i="18"/>
  <c r="A11271" i="18"/>
  <c r="E11270" i="18"/>
  <c r="B11270" i="18"/>
  <c r="A11270" i="18"/>
  <c r="E11269" i="18"/>
  <c r="B11269" i="18"/>
  <c r="A11269" i="18"/>
  <c r="A11265" i="18"/>
  <c r="A11264" i="18"/>
  <c r="A11263" i="18"/>
  <c r="A11262" i="18"/>
  <c r="A11261" i="18"/>
  <c r="C11257" i="18"/>
  <c r="A11257" i="18"/>
  <c r="A11256" i="18"/>
  <c r="A11255" i="18"/>
  <c r="C11254" i="18"/>
  <c r="A11254" i="18"/>
  <c r="C11253" i="18"/>
  <c r="A11253" i="18"/>
  <c r="C11252" i="18"/>
  <c r="A11252" i="18"/>
  <c r="C11251" i="18"/>
  <c r="A11251" i="18"/>
  <c r="C11250" i="18"/>
  <c r="A11250" i="18"/>
  <c r="C11249" i="18"/>
  <c r="A11249" i="18"/>
  <c r="C11248" i="18"/>
  <c r="A11248" i="18"/>
  <c r="C11247" i="18"/>
  <c r="A11247" i="18"/>
  <c r="C11246" i="18"/>
  <c r="A11246" i="18"/>
  <c r="E11242" i="18"/>
  <c r="A11242" i="18"/>
  <c r="E11241" i="18"/>
  <c r="A11241" i="18"/>
  <c r="E11240" i="18"/>
  <c r="A11240" i="18"/>
  <c r="E11239" i="18"/>
  <c r="A11239" i="18"/>
  <c r="E11238" i="18"/>
  <c r="A11238" i="18"/>
  <c r="E11237" i="18"/>
  <c r="A11237" i="18"/>
  <c r="E11236" i="18"/>
  <c r="A11236" i="18"/>
  <c r="E11235" i="18"/>
  <c r="A11235" i="18"/>
  <c r="E11234" i="18"/>
  <c r="A11234" i="18"/>
  <c r="E11233" i="18"/>
  <c r="A11233" i="18"/>
  <c r="E11232" i="18"/>
  <c r="A11232" i="18"/>
  <c r="E11231" i="18"/>
  <c r="A11231" i="18"/>
  <c r="B11226" i="18"/>
  <c r="A11222" i="18"/>
  <c r="G11218" i="18"/>
  <c r="E11208" i="18"/>
  <c r="A11208" i="18"/>
  <c r="E11207" i="18"/>
  <c r="A11207" i="18"/>
  <c r="E11206" i="18"/>
  <c r="A11206" i="18"/>
  <c r="E11205" i="18"/>
  <c r="A11205" i="18"/>
  <c r="E11204" i="18"/>
  <c r="A11204" i="18"/>
  <c r="E11203" i="18"/>
  <c r="A11203" i="18"/>
  <c r="E11202" i="18"/>
  <c r="B11202" i="18"/>
  <c r="A11202" i="18"/>
  <c r="E11201" i="18"/>
  <c r="B11201" i="18"/>
  <c r="A11201" i="18"/>
  <c r="E11200" i="18"/>
  <c r="B11200" i="18"/>
  <c r="A11200" i="18"/>
  <c r="E11199" i="18"/>
  <c r="B11199" i="18"/>
  <c r="A11199" i="18"/>
  <c r="E11198" i="18"/>
  <c r="B11198" i="18"/>
  <c r="A11198" i="18"/>
  <c r="E11197" i="18"/>
  <c r="B11197" i="18"/>
  <c r="A11197" i="18"/>
  <c r="A11193" i="18"/>
  <c r="A11192" i="18"/>
  <c r="A11191" i="18"/>
  <c r="A11190" i="18"/>
  <c r="A11189" i="18"/>
  <c r="C11185" i="18"/>
  <c r="A11185" i="18"/>
  <c r="A11184" i="18"/>
  <c r="A11183" i="18"/>
  <c r="C11182" i="18"/>
  <c r="A11182" i="18"/>
  <c r="C11181" i="18"/>
  <c r="A11181" i="18"/>
  <c r="C11180" i="18"/>
  <c r="A11180" i="18"/>
  <c r="C11179" i="18"/>
  <c r="A11179" i="18"/>
  <c r="C11178" i="18"/>
  <c r="A11178" i="18"/>
  <c r="C11177" i="18"/>
  <c r="A11177" i="18"/>
  <c r="C11176" i="18"/>
  <c r="A11176" i="18"/>
  <c r="C11175" i="18"/>
  <c r="A11175" i="18"/>
  <c r="C11174" i="18"/>
  <c r="A11174" i="18"/>
  <c r="E11170" i="18"/>
  <c r="A11170" i="18"/>
  <c r="E11169" i="18"/>
  <c r="A11169" i="18"/>
  <c r="E11168" i="18"/>
  <c r="A11168" i="18"/>
  <c r="E11167" i="18"/>
  <c r="A11167" i="18"/>
  <c r="E11166" i="18"/>
  <c r="A11166" i="18"/>
  <c r="E11165" i="18"/>
  <c r="A11165" i="18"/>
  <c r="E11164" i="18"/>
  <c r="A11164" i="18"/>
  <c r="E11163" i="18"/>
  <c r="A11163" i="18"/>
  <c r="E11162" i="18"/>
  <c r="A11162" i="18"/>
  <c r="E11161" i="18"/>
  <c r="A11161" i="18"/>
  <c r="E11160" i="18"/>
  <c r="A11160" i="18"/>
  <c r="E11159" i="18"/>
  <c r="A11159" i="18"/>
  <c r="B11154" i="18"/>
  <c r="A11150" i="18"/>
  <c r="G11146" i="18"/>
  <c r="E11136" i="18"/>
  <c r="A11136" i="18"/>
  <c r="E11135" i="18"/>
  <c r="A11135" i="18"/>
  <c r="E11134" i="18"/>
  <c r="A11134" i="18"/>
  <c r="E11133" i="18"/>
  <c r="A11133" i="18"/>
  <c r="E11132" i="18"/>
  <c r="A11132" i="18"/>
  <c r="E11131" i="18"/>
  <c r="A11131" i="18"/>
  <c r="E11130" i="18"/>
  <c r="A11130" i="18"/>
  <c r="E11129" i="18"/>
  <c r="B11129" i="18"/>
  <c r="A11129" i="18"/>
  <c r="E11128" i="18"/>
  <c r="B11128" i="18"/>
  <c r="A11128" i="18"/>
  <c r="E11127" i="18"/>
  <c r="B11127" i="18"/>
  <c r="A11127" i="18"/>
  <c r="E11126" i="18"/>
  <c r="B11126" i="18"/>
  <c r="A11126" i="18"/>
  <c r="E11125" i="18"/>
  <c r="B11125" i="18"/>
  <c r="A11125" i="18"/>
  <c r="A11121" i="18"/>
  <c r="A11120" i="18"/>
  <c r="A11119" i="18"/>
  <c r="A11118" i="18"/>
  <c r="A11117" i="18"/>
  <c r="C11113" i="18"/>
  <c r="A11113" i="18"/>
  <c r="A11112" i="18"/>
  <c r="A11111" i="18"/>
  <c r="C11110" i="18"/>
  <c r="A11110" i="18"/>
  <c r="C11109" i="18"/>
  <c r="A11109" i="18"/>
  <c r="C11108" i="18"/>
  <c r="A11108" i="18"/>
  <c r="C11107" i="18"/>
  <c r="A11107" i="18"/>
  <c r="C11106" i="18"/>
  <c r="A11106" i="18"/>
  <c r="C11105" i="18"/>
  <c r="A11105" i="18"/>
  <c r="C11104" i="18"/>
  <c r="A11104" i="18"/>
  <c r="C11103" i="18"/>
  <c r="A11103" i="18"/>
  <c r="C11102" i="18"/>
  <c r="A11102" i="18"/>
  <c r="E11098" i="18"/>
  <c r="A11098" i="18"/>
  <c r="E11097" i="18"/>
  <c r="A11097" i="18"/>
  <c r="E11096" i="18"/>
  <c r="A11096" i="18"/>
  <c r="E11095" i="18"/>
  <c r="A11095" i="18"/>
  <c r="E11094" i="18"/>
  <c r="A11094" i="18"/>
  <c r="E11093" i="18"/>
  <c r="A11093" i="18"/>
  <c r="E11092" i="18"/>
  <c r="A11092" i="18"/>
  <c r="E11091" i="18"/>
  <c r="A11091" i="18"/>
  <c r="E11090" i="18"/>
  <c r="A11090" i="18"/>
  <c r="E11089" i="18"/>
  <c r="A11089" i="18"/>
  <c r="E11088" i="18"/>
  <c r="A11088" i="18"/>
  <c r="E11087" i="18"/>
  <c r="A11087" i="18"/>
  <c r="B11082" i="18"/>
  <c r="A11078" i="18"/>
  <c r="G11074" i="18"/>
  <c r="E11064" i="18"/>
  <c r="A11064" i="18"/>
  <c r="E11063" i="18"/>
  <c r="A11063" i="18"/>
  <c r="E11062" i="18"/>
  <c r="A11062" i="18"/>
  <c r="E11061" i="18"/>
  <c r="A11061" i="18"/>
  <c r="E11060" i="18"/>
  <c r="A11060" i="18"/>
  <c r="E11059" i="18"/>
  <c r="B11059" i="18"/>
  <c r="A11059" i="18"/>
  <c r="E11058" i="18"/>
  <c r="B11058" i="18"/>
  <c r="A11058" i="18"/>
  <c r="E11057" i="18"/>
  <c r="B11057" i="18"/>
  <c r="A11057" i="18"/>
  <c r="E11056" i="18"/>
  <c r="B11056" i="18"/>
  <c r="A11056" i="18"/>
  <c r="E11055" i="18"/>
  <c r="B11055" i="18"/>
  <c r="A11055" i="18"/>
  <c r="E11054" i="18"/>
  <c r="B11054" i="18"/>
  <c r="A11054" i="18"/>
  <c r="E11053" i="18"/>
  <c r="B11053" i="18"/>
  <c r="A11053" i="18"/>
  <c r="A11049" i="18"/>
  <c r="A11048" i="18"/>
  <c r="A11047" i="18"/>
  <c r="A11046" i="18"/>
  <c r="A11045" i="18"/>
  <c r="C11041" i="18"/>
  <c r="A11041" i="18"/>
  <c r="A11040" i="18"/>
  <c r="A11039" i="18"/>
  <c r="C11038" i="18"/>
  <c r="A11038" i="18"/>
  <c r="C11037" i="18"/>
  <c r="A11037" i="18"/>
  <c r="C11036" i="18"/>
  <c r="A11036" i="18"/>
  <c r="C11035" i="18"/>
  <c r="A11035" i="18"/>
  <c r="C11034" i="18"/>
  <c r="A11034" i="18"/>
  <c r="C11033" i="18"/>
  <c r="A11033" i="18"/>
  <c r="C11032" i="18"/>
  <c r="A11032" i="18"/>
  <c r="C11031" i="18"/>
  <c r="A11031" i="18"/>
  <c r="C11030" i="18"/>
  <c r="A11030" i="18"/>
  <c r="E11026" i="18"/>
  <c r="A11026" i="18"/>
  <c r="E11025" i="18"/>
  <c r="A11025" i="18"/>
  <c r="E11024" i="18"/>
  <c r="A11024" i="18"/>
  <c r="E11023" i="18"/>
  <c r="A11023" i="18"/>
  <c r="E11022" i="18"/>
  <c r="A11022" i="18"/>
  <c r="E11021" i="18"/>
  <c r="A11021" i="18"/>
  <c r="E11020" i="18"/>
  <c r="A11020" i="18"/>
  <c r="E11019" i="18"/>
  <c r="A11019" i="18"/>
  <c r="E11018" i="18"/>
  <c r="A11018" i="18"/>
  <c r="E11017" i="18"/>
  <c r="A11017" i="18"/>
  <c r="E11016" i="18"/>
  <c r="A11016" i="18"/>
  <c r="E11015" i="18"/>
  <c r="A11015" i="18"/>
  <c r="B11010" i="18"/>
  <c r="A11006" i="18"/>
  <c r="G11002" i="18"/>
  <c r="E10992" i="18"/>
  <c r="A10992" i="18"/>
  <c r="E10991" i="18"/>
  <c r="A10991" i="18"/>
  <c r="E10990" i="18"/>
  <c r="A10990" i="18"/>
  <c r="E10989" i="18"/>
  <c r="A10989" i="18"/>
  <c r="E10988" i="18"/>
  <c r="A10988" i="18"/>
  <c r="E10987" i="18"/>
  <c r="A10987" i="18"/>
  <c r="E10986" i="18"/>
  <c r="A10986" i="18"/>
  <c r="E10985" i="18"/>
  <c r="B10985" i="18"/>
  <c r="A10985" i="18"/>
  <c r="E10984" i="18"/>
  <c r="B10984" i="18"/>
  <c r="A10984" i="18"/>
  <c r="E10983" i="18"/>
  <c r="B10983" i="18"/>
  <c r="A10983" i="18"/>
  <c r="E10982" i="18"/>
  <c r="B10982" i="18"/>
  <c r="A10982" i="18"/>
  <c r="E10981" i="18"/>
  <c r="B10981" i="18"/>
  <c r="A10981" i="18"/>
  <c r="A10977" i="18"/>
  <c r="A10976" i="18"/>
  <c r="A10975" i="18"/>
  <c r="A10974" i="18"/>
  <c r="A10973" i="18"/>
  <c r="C10969" i="18"/>
  <c r="A10969" i="18"/>
  <c r="A10968" i="18"/>
  <c r="A10967" i="18"/>
  <c r="C10966" i="18"/>
  <c r="A10966" i="18"/>
  <c r="C10965" i="18"/>
  <c r="A10965" i="18"/>
  <c r="C10964" i="18"/>
  <c r="A10964" i="18"/>
  <c r="C10963" i="18"/>
  <c r="A10963" i="18"/>
  <c r="C10962" i="18"/>
  <c r="A10962" i="18"/>
  <c r="C10961" i="18"/>
  <c r="A10961" i="18"/>
  <c r="C10960" i="18"/>
  <c r="A10960" i="18"/>
  <c r="C10959" i="18"/>
  <c r="A10959" i="18"/>
  <c r="C10958" i="18"/>
  <c r="A10958" i="18"/>
  <c r="E10954" i="18"/>
  <c r="A10954" i="18"/>
  <c r="E10953" i="18"/>
  <c r="A10953" i="18"/>
  <c r="E10952" i="18"/>
  <c r="A10952" i="18"/>
  <c r="E10951" i="18"/>
  <c r="A10951" i="18"/>
  <c r="E10950" i="18"/>
  <c r="A10950" i="18"/>
  <c r="E10949" i="18"/>
  <c r="A10949" i="18"/>
  <c r="E10948" i="18"/>
  <c r="A10948" i="18"/>
  <c r="E10947" i="18"/>
  <c r="A10947" i="18"/>
  <c r="E10946" i="18"/>
  <c r="A10946" i="18"/>
  <c r="E10945" i="18"/>
  <c r="A10945" i="18"/>
  <c r="E10944" i="18"/>
  <c r="A10944" i="18"/>
  <c r="E10943" i="18"/>
  <c r="A10943" i="18"/>
  <c r="B10938" i="18"/>
  <c r="A10934" i="18"/>
  <c r="G10930" i="18"/>
  <c r="E10920" i="18"/>
  <c r="A10920" i="18"/>
  <c r="E10919" i="18"/>
  <c r="A10919" i="18"/>
  <c r="E10918" i="18"/>
  <c r="A10918" i="18"/>
  <c r="E10917" i="18"/>
  <c r="A10917" i="18"/>
  <c r="E10916" i="18"/>
  <c r="A10916" i="18"/>
  <c r="E10915" i="18"/>
  <c r="A10915" i="18"/>
  <c r="E10914" i="18"/>
  <c r="A10914" i="18"/>
  <c r="E10913" i="18"/>
  <c r="B10913" i="18"/>
  <c r="A10913" i="18"/>
  <c r="E10912" i="18"/>
  <c r="B10912" i="18"/>
  <c r="A10912" i="18"/>
  <c r="E10911" i="18"/>
  <c r="B10911" i="18"/>
  <c r="A10911" i="18"/>
  <c r="E10910" i="18"/>
  <c r="B10910" i="18"/>
  <c r="A10910" i="18"/>
  <c r="E10909" i="18"/>
  <c r="B10909" i="18"/>
  <c r="A10909" i="18"/>
  <c r="A10905" i="18"/>
  <c r="A10904" i="18"/>
  <c r="A10903" i="18"/>
  <c r="A10902" i="18"/>
  <c r="A10901" i="18"/>
  <c r="C10897" i="18"/>
  <c r="A10897" i="18"/>
  <c r="A10896" i="18"/>
  <c r="A10895" i="18"/>
  <c r="C10894" i="18"/>
  <c r="A10894" i="18"/>
  <c r="C10893" i="18"/>
  <c r="A10893" i="18"/>
  <c r="C10892" i="18"/>
  <c r="A10892" i="18"/>
  <c r="C10891" i="18"/>
  <c r="A10891" i="18"/>
  <c r="C10890" i="18"/>
  <c r="A10890" i="18"/>
  <c r="C10889" i="18"/>
  <c r="A10889" i="18"/>
  <c r="C10888" i="18"/>
  <c r="A10888" i="18"/>
  <c r="C10887" i="18"/>
  <c r="A10887" i="18"/>
  <c r="C10886" i="18"/>
  <c r="A10886" i="18"/>
  <c r="E10882" i="18"/>
  <c r="A10882" i="18"/>
  <c r="E10881" i="18"/>
  <c r="A10881" i="18"/>
  <c r="E10880" i="18"/>
  <c r="A10880" i="18"/>
  <c r="E10879" i="18"/>
  <c r="A10879" i="18"/>
  <c r="E10878" i="18"/>
  <c r="A10878" i="18"/>
  <c r="E10877" i="18"/>
  <c r="A10877" i="18"/>
  <c r="E10876" i="18"/>
  <c r="A10876" i="18"/>
  <c r="E10875" i="18"/>
  <c r="A10875" i="18"/>
  <c r="E10874" i="18"/>
  <c r="A10874" i="18"/>
  <c r="E10873" i="18"/>
  <c r="A10873" i="18"/>
  <c r="E10872" i="18"/>
  <c r="A10872" i="18"/>
  <c r="E10871" i="18"/>
  <c r="A10871" i="18"/>
  <c r="B10866" i="18"/>
  <c r="A10862" i="18"/>
  <c r="G10858" i="18"/>
  <c r="E10848" i="18"/>
  <c r="A10848" i="18"/>
  <c r="E10847" i="18"/>
  <c r="A10847" i="18"/>
  <c r="E10846" i="18"/>
  <c r="A10846" i="18"/>
  <c r="E10845" i="18"/>
  <c r="A10845" i="18"/>
  <c r="E10844" i="18"/>
  <c r="A10844" i="18"/>
  <c r="E10843" i="18"/>
  <c r="A10843" i="18"/>
  <c r="E10842" i="18"/>
  <c r="A10842" i="18"/>
  <c r="E10841" i="18"/>
  <c r="A10841" i="18"/>
  <c r="E10840" i="18"/>
  <c r="B10840" i="18"/>
  <c r="A10840" i="18"/>
  <c r="E10839" i="18"/>
  <c r="B10839" i="18"/>
  <c r="A10839" i="18"/>
  <c r="E10838" i="18"/>
  <c r="B10838" i="18"/>
  <c r="A10838" i="18"/>
  <c r="E10837" i="18"/>
  <c r="B10837" i="18"/>
  <c r="A10837" i="18"/>
  <c r="A10833" i="18"/>
  <c r="A10832" i="18"/>
  <c r="A10831" i="18"/>
  <c r="A10830" i="18"/>
  <c r="A10829" i="18"/>
  <c r="C10825" i="18"/>
  <c r="A10825" i="18"/>
  <c r="A10824" i="18"/>
  <c r="A10823" i="18"/>
  <c r="C10822" i="18"/>
  <c r="A10822" i="18"/>
  <c r="C10821" i="18"/>
  <c r="A10821" i="18"/>
  <c r="C10820" i="18"/>
  <c r="A10820" i="18"/>
  <c r="C10819" i="18"/>
  <c r="A10819" i="18"/>
  <c r="C10818" i="18"/>
  <c r="A10818" i="18"/>
  <c r="C10817" i="18"/>
  <c r="A10817" i="18"/>
  <c r="C10816" i="18"/>
  <c r="A10816" i="18"/>
  <c r="C10815" i="18"/>
  <c r="A10815" i="18"/>
  <c r="C10814" i="18"/>
  <c r="A10814" i="18"/>
  <c r="E10810" i="18"/>
  <c r="A10810" i="18"/>
  <c r="E10809" i="18"/>
  <c r="A10809" i="18"/>
  <c r="E10808" i="18"/>
  <c r="A10808" i="18"/>
  <c r="E10807" i="18"/>
  <c r="A10807" i="18"/>
  <c r="E10806" i="18"/>
  <c r="A10806" i="18"/>
  <c r="E10805" i="18"/>
  <c r="A10805" i="18"/>
  <c r="E10804" i="18"/>
  <c r="A10804" i="18"/>
  <c r="E10803" i="18"/>
  <c r="A10803" i="18"/>
  <c r="E10802" i="18"/>
  <c r="A10802" i="18"/>
  <c r="E10801" i="18"/>
  <c r="A10801" i="18"/>
  <c r="E10800" i="18"/>
  <c r="A10800" i="18"/>
  <c r="E10799" i="18"/>
  <c r="A10799" i="18"/>
  <c r="B10794" i="18"/>
  <c r="A10790" i="18"/>
  <c r="G10786" i="18"/>
  <c r="E10776" i="18"/>
  <c r="A10776" i="18"/>
  <c r="E10775" i="18"/>
  <c r="A10775" i="18"/>
  <c r="E10774" i="18"/>
  <c r="A10774" i="18"/>
  <c r="E10773" i="18"/>
  <c r="A10773" i="18"/>
  <c r="E10772" i="18"/>
  <c r="A10772" i="18"/>
  <c r="E10771" i="18"/>
  <c r="A10771" i="18"/>
  <c r="E10770" i="18"/>
  <c r="A10770" i="18"/>
  <c r="E10769" i="18"/>
  <c r="B10769" i="18"/>
  <c r="A10769" i="18"/>
  <c r="E10768" i="18"/>
  <c r="B10768" i="18"/>
  <c r="A10768" i="18"/>
  <c r="E10767" i="18"/>
  <c r="B10767" i="18"/>
  <c r="A10767" i="18"/>
  <c r="E10766" i="18"/>
  <c r="B10766" i="18"/>
  <c r="A10766" i="18"/>
  <c r="E10765" i="18"/>
  <c r="B10765" i="18"/>
  <c r="A10765" i="18"/>
  <c r="A10761" i="18"/>
  <c r="A10760" i="18"/>
  <c r="A10759" i="18"/>
  <c r="A10758" i="18"/>
  <c r="A10757" i="18"/>
  <c r="C10753" i="18"/>
  <c r="A10753" i="18"/>
  <c r="A10752" i="18"/>
  <c r="A10751" i="18"/>
  <c r="C10750" i="18"/>
  <c r="A10750" i="18"/>
  <c r="C10749" i="18"/>
  <c r="A10749" i="18"/>
  <c r="C10748" i="18"/>
  <c r="A10748" i="18"/>
  <c r="C10747" i="18"/>
  <c r="A10747" i="18"/>
  <c r="C10746" i="18"/>
  <c r="A10746" i="18"/>
  <c r="C10745" i="18"/>
  <c r="A10745" i="18"/>
  <c r="C10744" i="18"/>
  <c r="A10744" i="18"/>
  <c r="C10743" i="18"/>
  <c r="A10743" i="18"/>
  <c r="C10742" i="18"/>
  <c r="A10742" i="18"/>
  <c r="E10738" i="18"/>
  <c r="A10738" i="18"/>
  <c r="E10737" i="18"/>
  <c r="A10737" i="18"/>
  <c r="E10736" i="18"/>
  <c r="A10736" i="18"/>
  <c r="E10735" i="18"/>
  <c r="A10735" i="18"/>
  <c r="E10734" i="18"/>
  <c r="A10734" i="18"/>
  <c r="E10733" i="18"/>
  <c r="A10733" i="18"/>
  <c r="E10732" i="18"/>
  <c r="A10732" i="18"/>
  <c r="E10731" i="18"/>
  <c r="A10731" i="18"/>
  <c r="E10730" i="18"/>
  <c r="A10730" i="18"/>
  <c r="E10729" i="18"/>
  <c r="A10729" i="18"/>
  <c r="E10728" i="18"/>
  <c r="A10728" i="18"/>
  <c r="E10727" i="18"/>
  <c r="A10727" i="18"/>
  <c r="B10722" i="18"/>
  <c r="A10718" i="18"/>
  <c r="G10714" i="18"/>
  <c r="E10704" i="18"/>
  <c r="A10704" i="18"/>
  <c r="E10703" i="18"/>
  <c r="A10703" i="18"/>
  <c r="E10702" i="18"/>
  <c r="A10702" i="18"/>
  <c r="E10701" i="18"/>
  <c r="A10701" i="18"/>
  <c r="E10700" i="18"/>
  <c r="A10700" i="18"/>
  <c r="E10699" i="18"/>
  <c r="A10699" i="18"/>
  <c r="E10698" i="18"/>
  <c r="A10698" i="18"/>
  <c r="E10697" i="18"/>
  <c r="B10697" i="18"/>
  <c r="A10697" i="18"/>
  <c r="E10696" i="18"/>
  <c r="B10696" i="18"/>
  <c r="A10696" i="18"/>
  <c r="E10695" i="18"/>
  <c r="B10695" i="18"/>
  <c r="A10695" i="18"/>
  <c r="E10694" i="18"/>
  <c r="B10694" i="18"/>
  <c r="A10694" i="18"/>
  <c r="E10693" i="18"/>
  <c r="B10693" i="18"/>
  <c r="A10693" i="18"/>
  <c r="A10689" i="18"/>
  <c r="A10688" i="18"/>
  <c r="A10687" i="18"/>
  <c r="A10686" i="18"/>
  <c r="A10685" i="18"/>
  <c r="C10681" i="18"/>
  <c r="A10681" i="18"/>
  <c r="A10680" i="18"/>
  <c r="A10679" i="18"/>
  <c r="C10678" i="18"/>
  <c r="A10678" i="18"/>
  <c r="C10677" i="18"/>
  <c r="A10677" i="18"/>
  <c r="C10676" i="18"/>
  <c r="A10676" i="18"/>
  <c r="C10675" i="18"/>
  <c r="A10675" i="18"/>
  <c r="C10674" i="18"/>
  <c r="A10674" i="18"/>
  <c r="C10673" i="18"/>
  <c r="A10673" i="18"/>
  <c r="C10672" i="18"/>
  <c r="A10672" i="18"/>
  <c r="C10671" i="18"/>
  <c r="A10671" i="18"/>
  <c r="C10670" i="18"/>
  <c r="A10670" i="18"/>
  <c r="E10666" i="18"/>
  <c r="A10666" i="18"/>
  <c r="E10665" i="18"/>
  <c r="A10665" i="18"/>
  <c r="E10664" i="18"/>
  <c r="A10664" i="18"/>
  <c r="E10663" i="18"/>
  <c r="A10663" i="18"/>
  <c r="E10662" i="18"/>
  <c r="A10662" i="18"/>
  <c r="E10661" i="18"/>
  <c r="A10661" i="18"/>
  <c r="E10660" i="18"/>
  <c r="A10660" i="18"/>
  <c r="E10659" i="18"/>
  <c r="A10659" i="18"/>
  <c r="E10658" i="18"/>
  <c r="A10658" i="18"/>
  <c r="E10657" i="18"/>
  <c r="A10657" i="18"/>
  <c r="E10656" i="18"/>
  <c r="A10656" i="18"/>
  <c r="E10655" i="18"/>
  <c r="A10655" i="18"/>
  <c r="B10650" i="18"/>
  <c r="A10646" i="18"/>
  <c r="G10642" i="18"/>
  <c r="E10632" i="18"/>
  <c r="A10632" i="18"/>
  <c r="E10631" i="18"/>
  <c r="A10631" i="18"/>
  <c r="E10630" i="18"/>
  <c r="A10630" i="18"/>
  <c r="E10629" i="18"/>
  <c r="A10629" i="18"/>
  <c r="E10628" i="18"/>
  <c r="A10628" i="18"/>
  <c r="E10627" i="18"/>
  <c r="A10627" i="18"/>
  <c r="E10626" i="18"/>
  <c r="A10626" i="18"/>
  <c r="E10625" i="18"/>
  <c r="B10625" i="18"/>
  <c r="A10625" i="18"/>
  <c r="E10624" i="18"/>
  <c r="B10624" i="18"/>
  <c r="A10624" i="18"/>
  <c r="E10623" i="18"/>
  <c r="B10623" i="18"/>
  <c r="A10623" i="18"/>
  <c r="E10622" i="18"/>
  <c r="B10622" i="18"/>
  <c r="A10622" i="18"/>
  <c r="E10621" i="18"/>
  <c r="B10621" i="18"/>
  <c r="A10621" i="18"/>
  <c r="A10617" i="18"/>
  <c r="A10616" i="18"/>
  <c r="A10615" i="18"/>
  <c r="A10614" i="18"/>
  <c r="A10613" i="18"/>
  <c r="C10609" i="18"/>
  <c r="A10609" i="18"/>
  <c r="A10608" i="18"/>
  <c r="A10607" i="18"/>
  <c r="C10606" i="18"/>
  <c r="A10606" i="18"/>
  <c r="C10605" i="18"/>
  <c r="A10605" i="18"/>
  <c r="C10604" i="18"/>
  <c r="A10604" i="18"/>
  <c r="C10603" i="18"/>
  <c r="A10603" i="18"/>
  <c r="C10602" i="18"/>
  <c r="A10602" i="18"/>
  <c r="C10601" i="18"/>
  <c r="A10601" i="18"/>
  <c r="C10600" i="18"/>
  <c r="A10600" i="18"/>
  <c r="C10599" i="18"/>
  <c r="A10599" i="18"/>
  <c r="C10598" i="18"/>
  <c r="A10598" i="18"/>
  <c r="E10594" i="18"/>
  <c r="A10594" i="18"/>
  <c r="E10593" i="18"/>
  <c r="A10593" i="18"/>
  <c r="E10592" i="18"/>
  <c r="A10592" i="18"/>
  <c r="E10591" i="18"/>
  <c r="A10591" i="18"/>
  <c r="E10590" i="18"/>
  <c r="A10590" i="18"/>
  <c r="E10589" i="18"/>
  <c r="A10589" i="18"/>
  <c r="E10588" i="18"/>
  <c r="A10588" i="18"/>
  <c r="E10587" i="18"/>
  <c r="A10587" i="18"/>
  <c r="E10586" i="18"/>
  <c r="A10586" i="18"/>
  <c r="E10585" i="18"/>
  <c r="A10585" i="18"/>
  <c r="E10584" i="18"/>
  <c r="A10584" i="18"/>
  <c r="E10583" i="18"/>
  <c r="A10583" i="18"/>
  <c r="B10578" i="18"/>
  <c r="A10574" i="18"/>
  <c r="G10570" i="18"/>
  <c r="E10560" i="18"/>
  <c r="A10560" i="18"/>
  <c r="E10559" i="18"/>
  <c r="A10559" i="18"/>
  <c r="E10558" i="18"/>
  <c r="A10558" i="18"/>
  <c r="E10557" i="18"/>
  <c r="A10557" i="18"/>
  <c r="E10556" i="18"/>
  <c r="A10556" i="18"/>
  <c r="E10555" i="18"/>
  <c r="A10555" i="18"/>
  <c r="E10554" i="18"/>
  <c r="B10554" i="18"/>
  <c r="A10554" i="18"/>
  <c r="E10553" i="18"/>
  <c r="B10553" i="18"/>
  <c r="A10553" i="18"/>
  <c r="E10552" i="18"/>
  <c r="B10552" i="18"/>
  <c r="A10552" i="18"/>
  <c r="E10551" i="18"/>
  <c r="B10551" i="18"/>
  <c r="A10551" i="18"/>
  <c r="E10550" i="18"/>
  <c r="B10550" i="18"/>
  <c r="A10550" i="18"/>
  <c r="E10549" i="18"/>
  <c r="B10549" i="18"/>
  <c r="A10549" i="18"/>
  <c r="A10545" i="18"/>
  <c r="A10544" i="18"/>
  <c r="A10543" i="18"/>
  <c r="A10542" i="18"/>
  <c r="A10541" i="18"/>
  <c r="C10537" i="18"/>
  <c r="A10537" i="18"/>
  <c r="A10536" i="18"/>
  <c r="A10535" i="18"/>
  <c r="C10534" i="18"/>
  <c r="A10534" i="18"/>
  <c r="C10533" i="18"/>
  <c r="A10533" i="18"/>
  <c r="C10532" i="18"/>
  <c r="A10532" i="18"/>
  <c r="C10531" i="18"/>
  <c r="A10531" i="18"/>
  <c r="C10530" i="18"/>
  <c r="A10530" i="18"/>
  <c r="C10529" i="18"/>
  <c r="A10529" i="18"/>
  <c r="C10528" i="18"/>
  <c r="A10528" i="18"/>
  <c r="C10527" i="18"/>
  <c r="A10527" i="18"/>
  <c r="C10526" i="18"/>
  <c r="A10526" i="18"/>
  <c r="E10522" i="18"/>
  <c r="A10522" i="18"/>
  <c r="E10521" i="18"/>
  <c r="A10521" i="18"/>
  <c r="E10520" i="18"/>
  <c r="A10520" i="18"/>
  <c r="E10519" i="18"/>
  <c r="A10519" i="18"/>
  <c r="E10518" i="18"/>
  <c r="A10518" i="18"/>
  <c r="E10517" i="18"/>
  <c r="A10517" i="18"/>
  <c r="E10516" i="18"/>
  <c r="A10516" i="18"/>
  <c r="E10515" i="18"/>
  <c r="A10515" i="18"/>
  <c r="E10514" i="18"/>
  <c r="A10514" i="18"/>
  <c r="E10513" i="18"/>
  <c r="A10513" i="18"/>
  <c r="E10512" i="18"/>
  <c r="A10512" i="18"/>
  <c r="E10511" i="18"/>
  <c r="A10511" i="18"/>
  <c r="B10506" i="18"/>
  <c r="A10502" i="18"/>
  <c r="G10498" i="18"/>
  <c r="E10488" i="18"/>
  <c r="A10488" i="18"/>
  <c r="E10487" i="18"/>
  <c r="A10487" i="18"/>
  <c r="E10486" i="18"/>
  <c r="A10486" i="18"/>
  <c r="E10485" i="18"/>
  <c r="A10485" i="18"/>
  <c r="E10484" i="18"/>
  <c r="A10484" i="18"/>
  <c r="E10483" i="18"/>
  <c r="A10483" i="18"/>
  <c r="E10482" i="18"/>
  <c r="B10482" i="18"/>
  <c r="A10482" i="18"/>
  <c r="E10481" i="18"/>
  <c r="B10481" i="18"/>
  <c r="A10481" i="18"/>
  <c r="E10480" i="18"/>
  <c r="B10480" i="18"/>
  <c r="A10480" i="18"/>
  <c r="E10479" i="18"/>
  <c r="B10479" i="18"/>
  <c r="A10479" i="18"/>
  <c r="E10478" i="18"/>
  <c r="B10478" i="18"/>
  <c r="A10478" i="18"/>
  <c r="E10477" i="18"/>
  <c r="B10477" i="18"/>
  <c r="A10477" i="18"/>
  <c r="A10473" i="18"/>
  <c r="A10472" i="18"/>
  <c r="A10471" i="18"/>
  <c r="A10470" i="18"/>
  <c r="A10469" i="18"/>
  <c r="C10465" i="18"/>
  <c r="A10465" i="18"/>
  <c r="A10464" i="18"/>
  <c r="A10463" i="18"/>
  <c r="C10462" i="18"/>
  <c r="A10462" i="18"/>
  <c r="C10461" i="18"/>
  <c r="A10461" i="18"/>
  <c r="C10460" i="18"/>
  <c r="A10460" i="18"/>
  <c r="C10459" i="18"/>
  <c r="A10459" i="18"/>
  <c r="C10458" i="18"/>
  <c r="A10458" i="18"/>
  <c r="C10457" i="18"/>
  <c r="A10457" i="18"/>
  <c r="C10456" i="18"/>
  <c r="A10456" i="18"/>
  <c r="C10455" i="18"/>
  <c r="A10455" i="18"/>
  <c r="C10454" i="18"/>
  <c r="A10454" i="18"/>
  <c r="E10450" i="18"/>
  <c r="A10450" i="18"/>
  <c r="E10449" i="18"/>
  <c r="A10449" i="18"/>
  <c r="E10448" i="18"/>
  <c r="A10448" i="18"/>
  <c r="E10447" i="18"/>
  <c r="A10447" i="18"/>
  <c r="E10446" i="18"/>
  <c r="A10446" i="18"/>
  <c r="E10445" i="18"/>
  <c r="A10445" i="18"/>
  <c r="E10444" i="18"/>
  <c r="A10444" i="18"/>
  <c r="E10443" i="18"/>
  <c r="A10443" i="18"/>
  <c r="E10442" i="18"/>
  <c r="A10442" i="18"/>
  <c r="E10441" i="18"/>
  <c r="A10441" i="18"/>
  <c r="E10440" i="18"/>
  <c r="A10440" i="18"/>
  <c r="E10439" i="18"/>
  <c r="A10439" i="18"/>
  <c r="B10434" i="18"/>
  <c r="A10430" i="18"/>
  <c r="G10426" i="18"/>
  <c r="E10416" i="18"/>
  <c r="A10416" i="18"/>
  <c r="E10415" i="18"/>
  <c r="A10415" i="18"/>
  <c r="E10414" i="18"/>
  <c r="A10414" i="18"/>
  <c r="E10413" i="18"/>
  <c r="A10413" i="18"/>
  <c r="E10412" i="18"/>
  <c r="A10412" i="18"/>
  <c r="E10411" i="18"/>
  <c r="A10411" i="18"/>
  <c r="E10410" i="18"/>
  <c r="A10410" i="18"/>
  <c r="E10409" i="18"/>
  <c r="A10409" i="18"/>
  <c r="E10408" i="18"/>
  <c r="B10408" i="18"/>
  <c r="A10408" i="18"/>
  <c r="E10407" i="18"/>
  <c r="B10407" i="18"/>
  <c r="A10407" i="18"/>
  <c r="E10406" i="18"/>
  <c r="B10406" i="18"/>
  <c r="A10406" i="18"/>
  <c r="E10405" i="18"/>
  <c r="B10405" i="18"/>
  <c r="A10405" i="18"/>
  <c r="A10401" i="18"/>
  <c r="A10400" i="18"/>
  <c r="A10399" i="18"/>
  <c r="A10398" i="18"/>
  <c r="A10397" i="18"/>
  <c r="C10393" i="18"/>
  <c r="A10393" i="18"/>
  <c r="A10392" i="18"/>
  <c r="A10391" i="18"/>
  <c r="C10390" i="18"/>
  <c r="A10390" i="18"/>
  <c r="C10389" i="18"/>
  <c r="A10389" i="18"/>
  <c r="C10388" i="18"/>
  <c r="A10388" i="18"/>
  <c r="C10387" i="18"/>
  <c r="A10387" i="18"/>
  <c r="C10386" i="18"/>
  <c r="A10386" i="18"/>
  <c r="C10385" i="18"/>
  <c r="A10385" i="18"/>
  <c r="C10384" i="18"/>
  <c r="A10384" i="18"/>
  <c r="C10383" i="18"/>
  <c r="A10383" i="18"/>
  <c r="C10382" i="18"/>
  <c r="A10382" i="18"/>
  <c r="E10378" i="18"/>
  <c r="A10378" i="18"/>
  <c r="E10377" i="18"/>
  <c r="A10377" i="18"/>
  <c r="E10376" i="18"/>
  <c r="A10376" i="18"/>
  <c r="E10375" i="18"/>
  <c r="A10375" i="18"/>
  <c r="E10374" i="18"/>
  <c r="A10374" i="18"/>
  <c r="E10373" i="18"/>
  <c r="A10373" i="18"/>
  <c r="E10372" i="18"/>
  <c r="A10372" i="18"/>
  <c r="E10371" i="18"/>
  <c r="A10371" i="18"/>
  <c r="E10370" i="18"/>
  <c r="A10370" i="18"/>
  <c r="E10369" i="18"/>
  <c r="A10369" i="18"/>
  <c r="E10368" i="18"/>
  <c r="A10368" i="18"/>
  <c r="E10367" i="18"/>
  <c r="A10367" i="18"/>
  <c r="B10362" i="18"/>
  <c r="A10358" i="18"/>
  <c r="G10208" i="18"/>
  <c r="E10198" i="18"/>
  <c r="A10198" i="18"/>
  <c r="E10197" i="18"/>
  <c r="A10197" i="18"/>
  <c r="E10196" i="18"/>
  <c r="A10196" i="18"/>
  <c r="E10195" i="18"/>
  <c r="A10195" i="18"/>
  <c r="E10194" i="18"/>
  <c r="A10194" i="18"/>
  <c r="E10193" i="18"/>
  <c r="A10193" i="18"/>
  <c r="E10192" i="18"/>
  <c r="A10192" i="18"/>
  <c r="E10191" i="18"/>
  <c r="A10191" i="18"/>
  <c r="E10190" i="18"/>
  <c r="B10190" i="18"/>
  <c r="A10190" i="18"/>
  <c r="E10189" i="18"/>
  <c r="B10189" i="18"/>
  <c r="A10189" i="18"/>
  <c r="E10188" i="18"/>
  <c r="B10188" i="18"/>
  <c r="A10188" i="18"/>
  <c r="E10187" i="18"/>
  <c r="B10187" i="18"/>
  <c r="A10187" i="18"/>
  <c r="A10183" i="18"/>
  <c r="A10182" i="18"/>
  <c r="A10181" i="18"/>
  <c r="A10180" i="18"/>
  <c r="A10179" i="18"/>
  <c r="C10175" i="18"/>
  <c r="A10175" i="18"/>
  <c r="A10174" i="18"/>
  <c r="A10173" i="18"/>
  <c r="C10172" i="18"/>
  <c r="A10172" i="18"/>
  <c r="C10171" i="18"/>
  <c r="A10171" i="18"/>
  <c r="C10170" i="18"/>
  <c r="A10170" i="18"/>
  <c r="C10169" i="18"/>
  <c r="A10169" i="18"/>
  <c r="C10168" i="18"/>
  <c r="A10168" i="18"/>
  <c r="C10167" i="18"/>
  <c r="A10167" i="18"/>
  <c r="C10166" i="18"/>
  <c r="A10166" i="18"/>
  <c r="C10165" i="18"/>
  <c r="A10165" i="18"/>
  <c r="C10164" i="18"/>
  <c r="A10164" i="18"/>
  <c r="E10160" i="18"/>
  <c r="A10160" i="18"/>
  <c r="E10159" i="18"/>
  <c r="A10159" i="18"/>
  <c r="E10158" i="18"/>
  <c r="A10158" i="18"/>
  <c r="E10157" i="18"/>
  <c r="A10157" i="18"/>
  <c r="E10156" i="18"/>
  <c r="A10156" i="18"/>
  <c r="E10155" i="18"/>
  <c r="A10155" i="18"/>
  <c r="E10154" i="18"/>
  <c r="A10154" i="18"/>
  <c r="E10153" i="18"/>
  <c r="A10153" i="18"/>
  <c r="E10152" i="18"/>
  <c r="A10152" i="18"/>
  <c r="E10151" i="18"/>
  <c r="A10151" i="18"/>
  <c r="E10150" i="18"/>
  <c r="A10150" i="18"/>
  <c r="E10149" i="18"/>
  <c r="A10149" i="18"/>
  <c r="B10144" i="18"/>
  <c r="A10140" i="18"/>
  <c r="G10136" i="18"/>
  <c r="E10126" i="18"/>
  <c r="A10126" i="18"/>
  <c r="E10125" i="18"/>
  <c r="A10125" i="18"/>
  <c r="E10124" i="18"/>
  <c r="A10124" i="18"/>
  <c r="E10123" i="18"/>
  <c r="A10123" i="18"/>
  <c r="E10122" i="18"/>
  <c r="A10122" i="18"/>
  <c r="E10121" i="18"/>
  <c r="A10121" i="18"/>
  <c r="E10120" i="18"/>
  <c r="A10120" i="18"/>
  <c r="E10119" i="18"/>
  <c r="B10119" i="18"/>
  <c r="A10119" i="18"/>
  <c r="E10118" i="18"/>
  <c r="B10118" i="18"/>
  <c r="A10118" i="18"/>
  <c r="E10117" i="18"/>
  <c r="B10117" i="18"/>
  <c r="A10117" i="18"/>
  <c r="E10116" i="18"/>
  <c r="B10116" i="18"/>
  <c r="A10116" i="18"/>
  <c r="E10115" i="18"/>
  <c r="B10115" i="18"/>
  <c r="A10115" i="18"/>
  <c r="A10111" i="18"/>
  <c r="A10110" i="18"/>
  <c r="A10109" i="18"/>
  <c r="A10108" i="18"/>
  <c r="A10107" i="18"/>
  <c r="C10103" i="18"/>
  <c r="A10103" i="18"/>
  <c r="A10102" i="18"/>
  <c r="A10101" i="18"/>
  <c r="C10100" i="18"/>
  <c r="A10100" i="18"/>
  <c r="C10099" i="18"/>
  <c r="A10099" i="18"/>
  <c r="C10098" i="18"/>
  <c r="A10098" i="18"/>
  <c r="C10097" i="18"/>
  <c r="A10097" i="18"/>
  <c r="C10096" i="18"/>
  <c r="A10096" i="18"/>
  <c r="C10095" i="18"/>
  <c r="A10095" i="18"/>
  <c r="C10094" i="18"/>
  <c r="A10094" i="18"/>
  <c r="C10093" i="18"/>
  <c r="A10093" i="18"/>
  <c r="C10092" i="18"/>
  <c r="A10092" i="18"/>
  <c r="E10088" i="18"/>
  <c r="A10088" i="18"/>
  <c r="E10087" i="18"/>
  <c r="A10087" i="18"/>
  <c r="E10086" i="18"/>
  <c r="A10086" i="18"/>
  <c r="E10085" i="18"/>
  <c r="A10085" i="18"/>
  <c r="E10084" i="18"/>
  <c r="A10084" i="18"/>
  <c r="E10083" i="18"/>
  <c r="A10083" i="18"/>
  <c r="E10082" i="18"/>
  <c r="A10082" i="18"/>
  <c r="E10081" i="18"/>
  <c r="A10081" i="18"/>
  <c r="E10080" i="18"/>
  <c r="A10080" i="18"/>
  <c r="E10079" i="18"/>
  <c r="A10079" i="18"/>
  <c r="E10078" i="18"/>
  <c r="A10078" i="18"/>
  <c r="E10077" i="18"/>
  <c r="A10077" i="18"/>
  <c r="B10072" i="18"/>
  <c r="A10068" i="18"/>
  <c r="G10064" i="18"/>
  <c r="E10054" i="18"/>
  <c r="A10054" i="18"/>
  <c r="E10053" i="18"/>
  <c r="A10053" i="18"/>
  <c r="E10052" i="18"/>
  <c r="A10052" i="18"/>
  <c r="E10051" i="18"/>
  <c r="A10051" i="18"/>
  <c r="E10050" i="18"/>
  <c r="A10050" i="18"/>
  <c r="E10049" i="18"/>
  <c r="A10049" i="18"/>
  <c r="E10048" i="18"/>
  <c r="B10048" i="18"/>
  <c r="A10048" i="18"/>
  <c r="E10047" i="18"/>
  <c r="B10047" i="18"/>
  <c r="A10047" i="18"/>
  <c r="E10046" i="18"/>
  <c r="B10046" i="18"/>
  <c r="A10046" i="18"/>
  <c r="E10045" i="18"/>
  <c r="B10045" i="18"/>
  <c r="A10045" i="18"/>
  <c r="E10044" i="18"/>
  <c r="B10044" i="18"/>
  <c r="A10044" i="18"/>
  <c r="E10043" i="18"/>
  <c r="B10043" i="18"/>
  <c r="A10043" i="18"/>
  <c r="A10039" i="18"/>
  <c r="A10038" i="18"/>
  <c r="A10037" i="18"/>
  <c r="A10036" i="18"/>
  <c r="A10035" i="18"/>
  <c r="C10031" i="18"/>
  <c r="A10031" i="18"/>
  <c r="A10030" i="18"/>
  <c r="A10029" i="18"/>
  <c r="C10028" i="18"/>
  <c r="A10028" i="18"/>
  <c r="C10027" i="18"/>
  <c r="A10027" i="18"/>
  <c r="C10026" i="18"/>
  <c r="A10026" i="18"/>
  <c r="C10025" i="18"/>
  <c r="A10025" i="18"/>
  <c r="C10024" i="18"/>
  <c r="A10024" i="18"/>
  <c r="C10023" i="18"/>
  <c r="A10023" i="18"/>
  <c r="C10022" i="18"/>
  <c r="A10022" i="18"/>
  <c r="C10021" i="18"/>
  <c r="A10021" i="18"/>
  <c r="C10020" i="18"/>
  <c r="A10020" i="18"/>
  <c r="E10016" i="18"/>
  <c r="A10016" i="18"/>
  <c r="E10015" i="18"/>
  <c r="A10015" i="18"/>
  <c r="E10014" i="18"/>
  <c r="A10014" i="18"/>
  <c r="E10013" i="18"/>
  <c r="A10013" i="18"/>
  <c r="E10012" i="18"/>
  <c r="A10012" i="18"/>
  <c r="E10011" i="18"/>
  <c r="A10011" i="18"/>
  <c r="E10010" i="18"/>
  <c r="A10010" i="18"/>
  <c r="E10009" i="18"/>
  <c r="A10009" i="18"/>
  <c r="E10008" i="18"/>
  <c r="A10008" i="18"/>
  <c r="E10007" i="18"/>
  <c r="A10007" i="18"/>
  <c r="E10006" i="18"/>
  <c r="A10006" i="18"/>
  <c r="E10005" i="18"/>
  <c r="A10005" i="18"/>
  <c r="B10000" i="18"/>
  <c r="A9996" i="18"/>
  <c r="G9992" i="18"/>
  <c r="E9982" i="18"/>
  <c r="A9982" i="18"/>
  <c r="E9981" i="18"/>
  <c r="A9981" i="18"/>
  <c r="E9980" i="18"/>
  <c r="A9980" i="18"/>
  <c r="E9979" i="18"/>
  <c r="A9979" i="18"/>
  <c r="E9978" i="18"/>
  <c r="A9978" i="18"/>
  <c r="E9977" i="18"/>
  <c r="A9977" i="18"/>
  <c r="E9976" i="18"/>
  <c r="A9976" i="18"/>
  <c r="E9975" i="18"/>
  <c r="A9975" i="18"/>
  <c r="E9974" i="18"/>
  <c r="A9974" i="18"/>
  <c r="E9973" i="18"/>
  <c r="B9973" i="18"/>
  <c r="A9973" i="18"/>
  <c r="E9972" i="18"/>
  <c r="B9972" i="18"/>
  <c r="A9972" i="18"/>
  <c r="E9971" i="18"/>
  <c r="B9971" i="18"/>
  <c r="A9971" i="18"/>
  <c r="A9967" i="18"/>
  <c r="A9966" i="18"/>
  <c r="A9965" i="18"/>
  <c r="A9964" i="18"/>
  <c r="A9963" i="18"/>
  <c r="C9959" i="18"/>
  <c r="A9959" i="18"/>
  <c r="A9958" i="18"/>
  <c r="A9957" i="18"/>
  <c r="C9956" i="18"/>
  <c r="A9956" i="18"/>
  <c r="C9955" i="18"/>
  <c r="A9955" i="18"/>
  <c r="C9954" i="18"/>
  <c r="A9954" i="18"/>
  <c r="C9953" i="18"/>
  <c r="A9953" i="18"/>
  <c r="C9952" i="18"/>
  <c r="A9952" i="18"/>
  <c r="C9951" i="18"/>
  <c r="A9951" i="18"/>
  <c r="C9950" i="18"/>
  <c r="A9950" i="18"/>
  <c r="C9949" i="18"/>
  <c r="A9949" i="18"/>
  <c r="C9948" i="18"/>
  <c r="A9948" i="18"/>
  <c r="E9944" i="18"/>
  <c r="A9944" i="18"/>
  <c r="E9943" i="18"/>
  <c r="A9943" i="18"/>
  <c r="E9942" i="18"/>
  <c r="A9942" i="18"/>
  <c r="E9941" i="18"/>
  <c r="A9941" i="18"/>
  <c r="E9940" i="18"/>
  <c r="A9940" i="18"/>
  <c r="E9939" i="18"/>
  <c r="A9939" i="18"/>
  <c r="E9938" i="18"/>
  <c r="A9938" i="18"/>
  <c r="E9937" i="18"/>
  <c r="A9937" i="18"/>
  <c r="E9936" i="18"/>
  <c r="A9936" i="18"/>
  <c r="E9935" i="18"/>
  <c r="A9935" i="18"/>
  <c r="E9934" i="18"/>
  <c r="A9934" i="18"/>
  <c r="E9933" i="18"/>
  <c r="A9933" i="18"/>
  <c r="B9928" i="18"/>
  <c r="A9924" i="18"/>
  <c r="G9920" i="18"/>
  <c r="E9910" i="18"/>
  <c r="A9910" i="18"/>
  <c r="E9909" i="18"/>
  <c r="A9909" i="18"/>
  <c r="E9908" i="18"/>
  <c r="A9908" i="18"/>
  <c r="E9907" i="18"/>
  <c r="A9907" i="18"/>
  <c r="E9906" i="18"/>
  <c r="A9906" i="18"/>
  <c r="E9905" i="18"/>
  <c r="A9905" i="18"/>
  <c r="E9904" i="18"/>
  <c r="A9904" i="18"/>
  <c r="E9903" i="18"/>
  <c r="A9903" i="18"/>
  <c r="E9902" i="18"/>
  <c r="B9902" i="18"/>
  <c r="A9902" i="18"/>
  <c r="E9901" i="18"/>
  <c r="B9901" i="18"/>
  <c r="A9901" i="18"/>
  <c r="E9900" i="18"/>
  <c r="B9900" i="18"/>
  <c r="A9900" i="18"/>
  <c r="E9899" i="18"/>
  <c r="B9899" i="18"/>
  <c r="A9899" i="18"/>
  <c r="A9895" i="18"/>
  <c r="A9894" i="18"/>
  <c r="A9893" i="18"/>
  <c r="A9892" i="18"/>
  <c r="A9891" i="18"/>
  <c r="C9887" i="18"/>
  <c r="A9887" i="18"/>
  <c r="A9886" i="18"/>
  <c r="A9885" i="18"/>
  <c r="C9884" i="18"/>
  <c r="A9884" i="18"/>
  <c r="C9883" i="18"/>
  <c r="A9883" i="18"/>
  <c r="C9882" i="18"/>
  <c r="A9882" i="18"/>
  <c r="C9881" i="18"/>
  <c r="A9881" i="18"/>
  <c r="C9880" i="18"/>
  <c r="A9880" i="18"/>
  <c r="C9879" i="18"/>
  <c r="A9879" i="18"/>
  <c r="C9878" i="18"/>
  <c r="A9878" i="18"/>
  <c r="C9877" i="18"/>
  <c r="A9877" i="18"/>
  <c r="C9876" i="18"/>
  <c r="A9876" i="18"/>
  <c r="E9872" i="18"/>
  <c r="A9872" i="18"/>
  <c r="E9871" i="18"/>
  <c r="A9871" i="18"/>
  <c r="E9870" i="18"/>
  <c r="A9870" i="18"/>
  <c r="E9869" i="18"/>
  <c r="A9869" i="18"/>
  <c r="E9868" i="18"/>
  <c r="A9868" i="18"/>
  <c r="E9867" i="18"/>
  <c r="A9867" i="18"/>
  <c r="E9866" i="18"/>
  <c r="A9866" i="18"/>
  <c r="E9865" i="18"/>
  <c r="A9865" i="18"/>
  <c r="E9864" i="18"/>
  <c r="A9864" i="18"/>
  <c r="E9863" i="18"/>
  <c r="A9863" i="18"/>
  <c r="E9862" i="18"/>
  <c r="A9862" i="18"/>
  <c r="E9861" i="18"/>
  <c r="A9861" i="18"/>
  <c r="B9856" i="18"/>
  <c r="A9852" i="18"/>
  <c r="G9848" i="18"/>
  <c r="E9838" i="18"/>
  <c r="A9838" i="18"/>
  <c r="E9837" i="18"/>
  <c r="A9837" i="18"/>
  <c r="E9836" i="18"/>
  <c r="A9836" i="18"/>
  <c r="E9835" i="18"/>
  <c r="A9835" i="18"/>
  <c r="E9834" i="18"/>
  <c r="A9834" i="18"/>
  <c r="E9833" i="18"/>
  <c r="A9833" i="18"/>
  <c r="E9832" i="18"/>
  <c r="A9832" i="18"/>
  <c r="E9831" i="18"/>
  <c r="B9831" i="18"/>
  <c r="A9831" i="18"/>
  <c r="E9830" i="18"/>
  <c r="B9830" i="18"/>
  <c r="A9830" i="18"/>
  <c r="E9829" i="18"/>
  <c r="B9829" i="18"/>
  <c r="A9829" i="18"/>
  <c r="E9828" i="18"/>
  <c r="B9828" i="18"/>
  <c r="A9828" i="18"/>
  <c r="E9827" i="18"/>
  <c r="B9827" i="18"/>
  <c r="A9827" i="18"/>
  <c r="A9823" i="18"/>
  <c r="A9822" i="18"/>
  <c r="A9821" i="18"/>
  <c r="A9820" i="18"/>
  <c r="A9819" i="18"/>
  <c r="C9815" i="18"/>
  <c r="A9815" i="18"/>
  <c r="A9814" i="18"/>
  <c r="A9813" i="18"/>
  <c r="C9812" i="18"/>
  <c r="A9812" i="18"/>
  <c r="C9811" i="18"/>
  <c r="A9811" i="18"/>
  <c r="C9810" i="18"/>
  <c r="A9810" i="18"/>
  <c r="C9809" i="18"/>
  <c r="A9809" i="18"/>
  <c r="C9808" i="18"/>
  <c r="A9808" i="18"/>
  <c r="C9807" i="18"/>
  <c r="A9807" i="18"/>
  <c r="C9806" i="18"/>
  <c r="A9806" i="18"/>
  <c r="C9805" i="18"/>
  <c r="A9805" i="18"/>
  <c r="C9804" i="18"/>
  <c r="A9804" i="18"/>
  <c r="E9800" i="18"/>
  <c r="A9800" i="18"/>
  <c r="E9799" i="18"/>
  <c r="A9799" i="18"/>
  <c r="E9798" i="18"/>
  <c r="A9798" i="18"/>
  <c r="E9797" i="18"/>
  <c r="A9797" i="18"/>
  <c r="E9796" i="18"/>
  <c r="A9796" i="18"/>
  <c r="E9795" i="18"/>
  <c r="A9795" i="18"/>
  <c r="E9794" i="18"/>
  <c r="A9794" i="18"/>
  <c r="E9793" i="18"/>
  <c r="A9793" i="18"/>
  <c r="E9792" i="18"/>
  <c r="A9792" i="18"/>
  <c r="E9791" i="18"/>
  <c r="A9791" i="18"/>
  <c r="E9790" i="18"/>
  <c r="A9790" i="18"/>
  <c r="E9789" i="18"/>
  <c r="A9789" i="18"/>
  <c r="B9784" i="18"/>
  <c r="A9780" i="18"/>
  <c r="G9776" i="18"/>
  <c r="E9766" i="18"/>
  <c r="A9766" i="18"/>
  <c r="E9765" i="18"/>
  <c r="A9765" i="18"/>
  <c r="E9764" i="18"/>
  <c r="A9764" i="18"/>
  <c r="E9763" i="18"/>
  <c r="A9763" i="18"/>
  <c r="E9762" i="18"/>
  <c r="A9762" i="18"/>
  <c r="E9761" i="18"/>
  <c r="A9761" i="18"/>
  <c r="E9760" i="18"/>
  <c r="A9760" i="18"/>
  <c r="E9759" i="18"/>
  <c r="B9759" i="18"/>
  <c r="A9759" i="18"/>
  <c r="E9758" i="18"/>
  <c r="B9758" i="18"/>
  <c r="A9758" i="18"/>
  <c r="E9757" i="18"/>
  <c r="B9757" i="18"/>
  <c r="A9757" i="18"/>
  <c r="E9756" i="18"/>
  <c r="B9756" i="18"/>
  <c r="A9756" i="18"/>
  <c r="E9755" i="18"/>
  <c r="B9755" i="18"/>
  <c r="A9755" i="18"/>
  <c r="A9751" i="18"/>
  <c r="A9750" i="18"/>
  <c r="A9749" i="18"/>
  <c r="A9748" i="18"/>
  <c r="A9747" i="18"/>
  <c r="C9743" i="18"/>
  <c r="A9743" i="18"/>
  <c r="A9742" i="18"/>
  <c r="A9741" i="18"/>
  <c r="C9740" i="18"/>
  <c r="A9740" i="18"/>
  <c r="C9739" i="18"/>
  <c r="A9739" i="18"/>
  <c r="C9738" i="18"/>
  <c r="A9738" i="18"/>
  <c r="C9737" i="18"/>
  <c r="A9737" i="18"/>
  <c r="C9736" i="18"/>
  <c r="A9736" i="18"/>
  <c r="C9735" i="18"/>
  <c r="A9735" i="18"/>
  <c r="C9734" i="18"/>
  <c r="A9734" i="18"/>
  <c r="C9733" i="18"/>
  <c r="A9733" i="18"/>
  <c r="C9732" i="18"/>
  <c r="A9732" i="18"/>
  <c r="E9728" i="18"/>
  <c r="A9728" i="18"/>
  <c r="E9727" i="18"/>
  <c r="A9727" i="18"/>
  <c r="E9726" i="18"/>
  <c r="A9726" i="18"/>
  <c r="E9725" i="18"/>
  <c r="A9725" i="18"/>
  <c r="E9724" i="18"/>
  <c r="A9724" i="18"/>
  <c r="E9723" i="18"/>
  <c r="A9723" i="18"/>
  <c r="E9722" i="18"/>
  <c r="A9722" i="18"/>
  <c r="E9721" i="18"/>
  <c r="A9721" i="18"/>
  <c r="E9720" i="18"/>
  <c r="A9720" i="18"/>
  <c r="E9719" i="18"/>
  <c r="A9719" i="18"/>
  <c r="E9718" i="18"/>
  <c r="A9718" i="18"/>
  <c r="E9717" i="18"/>
  <c r="A9717" i="18"/>
  <c r="B9712" i="18"/>
  <c r="A9708" i="18"/>
  <c r="G9704" i="18"/>
  <c r="E9694" i="18"/>
  <c r="A9694" i="18"/>
  <c r="E9693" i="18"/>
  <c r="A9693" i="18"/>
  <c r="E9692" i="18"/>
  <c r="A9692" i="18"/>
  <c r="E9691" i="18"/>
  <c r="A9691" i="18"/>
  <c r="E9690" i="18"/>
  <c r="A9690" i="18"/>
  <c r="E9689" i="18"/>
  <c r="A9689" i="18"/>
  <c r="E9688" i="18"/>
  <c r="B9688" i="18"/>
  <c r="A9688" i="18"/>
  <c r="E9687" i="18"/>
  <c r="B9687" i="18"/>
  <c r="A9687" i="18"/>
  <c r="E9686" i="18"/>
  <c r="B9686" i="18"/>
  <c r="A9686" i="18"/>
  <c r="E9685" i="18"/>
  <c r="B9685" i="18"/>
  <c r="A9685" i="18"/>
  <c r="E9684" i="18"/>
  <c r="B9684" i="18"/>
  <c r="A9684" i="18"/>
  <c r="E9683" i="18"/>
  <c r="B9683" i="18"/>
  <c r="A9683" i="18"/>
  <c r="A9679" i="18"/>
  <c r="A9678" i="18"/>
  <c r="A9677" i="18"/>
  <c r="A9676" i="18"/>
  <c r="A9675" i="18"/>
  <c r="C9671" i="18"/>
  <c r="A9671" i="18"/>
  <c r="A9670" i="18"/>
  <c r="A9669" i="18"/>
  <c r="C9668" i="18"/>
  <c r="A9668" i="18"/>
  <c r="C9667" i="18"/>
  <c r="A9667" i="18"/>
  <c r="C9666" i="18"/>
  <c r="A9666" i="18"/>
  <c r="C9665" i="18"/>
  <c r="A9665" i="18"/>
  <c r="C9664" i="18"/>
  <c r="A9664" i="18"/>
  <c r="C9663" i="18"/>
  <c r="A9663" i="18"/>
  <c r="C9662" i="18"/>
  <c r="A9662" i="18"/>
  <c r="C9661" i="18"/>
  <c r="A9661" i="18"/>
  <c r="C9660" i="18"/>
  <c r="A9660" i="18"/>
  <c r="E9656" i="18"/>
  <c r="A9656" i="18"/>
  <c r="E9655" i="18"/>
  <c r="A9655" i="18"/>
  <c r="E9654" i="18"/>
  <c r="A9654" i="18"/>
  <c r="E9653" i="18"/>
  <c r="A9653" i="18"/>
  <c r="E9652" i="18"/>
  <c r="A9652" i="18"/>
  <c r="E9651" i="18"/>
  <c r="A9651" i="18"/>
  <c r="E9650" i="18"/>
  <c r="A9650" i="18"/>
  <c r="E9649" i="18"/>
  <c r="A9649" i="18"/>
  <c r="E9648" i="18"/>
  <c r="A9648" i="18"/>
  <c r="E9647" i="18"/>
  <c r="A9647" i="18"/>
  <c r="E9646" i="18"/>
  <c r="A9646" i="18"/>
  <c r="E9645" i="18"/>
  <c r="A9645" i="18"/>
  <c r="B9640" i="18"/>
  <c r="A9636" i="18"/>
  <c r="G9632" i="18"/>
  <c r="E9622" i="18"/>
  <c r="A9622" i="18"/>
  <c r="E9621" i="18"/>
  <c r="A9621" i="18"/>
  <c r="E9620" i="18"/>
  <c r="A9620" i="18"/>
  <c r="E9619" i="18"/>
  <c r="A9619" i="18"/>
  <c r="E9618" i="18"/>
  <c r="A9618" i="18"/>
  <c r="E9617" i="18"/>
  <c r="A9617" i="18"/>
  <c r="E9616" i="18"/>
  <c r="B9616" i="18"/>
  <c r="A9616" i="18"/>
  <c r="E9615" i="18"/>
  <c r="B9615" i="18"/>
  <c r="A9615" i="18"/>
  <c r="E9614" i="18"/>
  <c r="B9614" i="18"/>
  <c r="A9614" i="18"/>
  <c r="E9613" i="18"/>
  <c r="B9613" i="18"/>
  <c r="A9613" i="18"/>
  <c r="E9612" i="18"/>
  <c r="B9612" i="18"/>
  <c r="A9612" i="18"/>
  <c r="E9611" i="18"/>
  <c r="B9611" i="18"/>
  <c r="A9611" i="18"/>
  <c r="A9607" i="18"/>
  <c r="A9606" i="18"/>
  <c r="A9605" i="18"/>
  <c r="A9604" i="18"/>
  <c r="A9603" i="18"/>
  <c r="C9599" i="18"/>
  <c r="A9599" i="18"/>
  <c r="A9598" i="18"/>
  <c r="A9597" i="18"/>
  <c r="C9596" i="18"/>
  <c r="A9596" i="18"/>
  <c r="C9595" i="18"/>
  <c r="A9595" i="18"/>
  <c r="C9594" i="18"/>
  <c r="A9594" i="18"/>
  <c r="C9593" i="18"/>
  <c r="A9593" i="18"/>
  <c r="C9592" i="18"/>
  <c r="A9592" i="18"/>
  <c r="C9591" i="18"/>
  <c r="A9591" i="18"/>
  <c r="C9590" i="18"/>
  <c r="A9590" i="18"/>
  <c r="C9589" i="18"/>
  <c r="A9589" i="18"/>
  <c r="C9588" i="18"/>
  <c r="A9588" i="18"/>
  <c r="E9584" i="18"/>
  <c r="A9584" i="18"/>
  <c r="E9583" i="18"/>
  <c r="A9583" i="18"/>
  <c r="E9582" i="18"/>
  <c r="A9582" i="18"/>
  <c r="E9581" i="18"/>
  <c r="A9581" i="18"/>
  <c r="E9580" i="18"/>
  <c r="A9580" i="18"/>
  <c r="E9579" i="18"/>
  <c r="A9579" i="18"/>
  <c r="E9578" i="18"/>
  <c r="A9578" i="18"/>
  <c r="E9577" i="18"/>
  <c r="A9577" i="18"/>
  <c r="E9576" i="18"/>
  <c r="A9576" i="18"/>
  <c r="E9575" i="18"/>
  <c r="A9575" i="18"/>
  <c r="E9574" i="18"/>
  <c r="A9574" i="18"/>
  <c r="E9573" i="18"/>
  <c r="A9573" i="18"/>
  <c r="B9568" i="18"/>
  <c r="A9564" i="18"/>
  <c r="G9560" i="18"/>
  <c r="E9550" i="18"/>
  <c r="A9550" i="18"/>
  <c r="E9549" i="18"/>
  <c r="A9549" i="18"/>
  <c r="E9548" i="18"/>
  <c r="A9548" i="18"/>
  <c r="E9547" i="18"/>
  <c r="A9547" i="18"/>
  <c r="E9546" i="18"/>
  <c r="A9546" i="18"/>
  <c r="E9545" i="18"/>
  <c r="A9545" i="18"/>
  <c r="E9544" i="18"/>
  <c r="A9544" i="18"/>
  <c r="E9543" i="18"/>
  <c r="B9543" i="18"/>
  <c r="A9543" i="18"/>
  <c r="E9542" i="18"/>
  <c r="B9542" i="18"/>
  <c r="A9542" i="18"/>
  <c r="E9541" i="18"/>
  <c r="B9541" i="18"/>
  <c r="A9541" i="18"/>
  <c r="E9540" i="18"/>
  <c r="B9540" i="18"/>
  <c r="A9540" i="18"/>
  <c r="E9539" i="18"/>
  <c r="B9539" i="18"/>
  <c r="A9539" i="18"/>
  <c r="A9535" i="18"/>
  <c r="A9534" i="18"/>
  <c r="A9533" i="18"/>
  <c r="A9532" i="18"/>
  <c r="A9531" i="18"/>
  <c r="C9527" i="18"/>
  <c r="A9527" i="18"/>
  <c r="A9526" i="18"/>
  <c r="A9525" i="18"/>
  <c r="C9524" i="18"/>
  <c r="A9524" i="18"/>
  <c r="C9523" i="18"/>
  <c r="A9523" i="18"/>
  <c r="C9522" i="18"/>
  <c r="A9522" i="18"/>
  <c r="C9521" i="18"/>
  <c r="A9521" i="18"/>
  <c r="C9520" i="18"/>
  <c r="A9520" i="18"/>
  <c r="C9519" i="18"/>
  <c r="A9519" i="18"/>
  <c r="C9518" i="18"/>
  <c r="A9518" i="18"/>
  <c r="C9517" i="18"/>
  <c r="A9517" i="18"/>
  <c r="C9516" i="18"/>
  <c r="A9516" i="18"/>
  <c r="E9512" i="18"/>
  <c r="A9512" i="18"/>
  <c r="E9511" i="18"/>
  <c r="A9511" i="18"/>
  <c r="E9510" i="18"/>
  <c r="A9510" i="18"/>
  <c r="E9509" i="18"/>
  <c r="A9509" i="18"/>
  <c r="E9508" i="18"/>
  <c r="A9508" i="18"/>
  <c r="E9507" i="18"/>
  <c r="A9507" i="18"/>
  <c r="E9506" i="18"/>
  <c r="A9506" i="18"/>
  <c r="E9505" i="18"/>
  <c r="A9505" i="18"/>
  <c r="E9504" i="18"/>
  <c r="A9504" i="18"/>
  <c r="E9503" i="18"/>
  <c r="A9503" i="18"/>
  <c r="E9502" i="18"/>
  <c r="A9502" i="18"/>
  <c r="E9501" i="18"/>
  <c r="A9501" i="18"/>
  <c r="B9496" i="18"/>
  <c r="A9492" i="18"/>
  <c r="G9488" i="18"/>
  <c r="E9478" i="18"/>
  <c r="A9478" i="18"/>
  <c r="E9477" i="18"/>
  <c r="A9477" i="18"/>
  <c r="E9476" i="18"/>
  <c r="A9476" i="18"/>
  <c r="E9475" i="18"/>
  <c r="A9475" i="18"/>
  <c r="E9474" i="18"/>
  <c r="A9474" i="18"/>
  <c r="E9473" i="18"/>
  <c r="A9473" i="18"/>
  <c r="E9472" i="18"/>
  <c r="B9472" i="18"/>
  <c r="A9472" i="18"/>
  <c r="E9471" i="18"/>
  <c r="B9471" i="18"/>
  <c r="A9471" i="18"/>
  <c r="E9470" i="18"/>
  <c r="B9470" i="18"/>
  <c r="A9470" i="18"/>
  <c r="E9469" i="18"/>
  <c r="B9469" i="18"/>
  <c r="A9469" i="18"/>
  <c r="E9468" i="18"/>
  <c r="B9468" i="18"/>
  <c r="A9468" i="18"/>
  <c r="E9467" i="18"/>
  <c r="B9467" i="18"/>
  <c r="A9467" i="18"/>
  <c r="A9463" i="18"/>
  <c r="A9462" i="18"/>
  <c r="A9461" i="18"/>
  <c r="A9460" i="18"/>
  <c r="A9459" i="18"/>
  <c r="C9455" i="18"/>
  <c r="A9455" i="18"/>
  <c r="A9454" i="18"/>
  <c r="A9453" i="18"/>
  <c r="C9452" i="18"/>
  <c r="A9452" i="18"/>
  <c r="C9451" i="18"/>
  <c r="A9451" i="18"/>
  <c r="C9450" i="18"/>
  <c r="A9450" i="18"/>
  <c r="C9449" i="18"/>
  <c r="A9449" i="18"/>
  <c r="C9448" i="18"/>
  <c r="A9448" i="18"/>
  <c r="C9447" i="18"/>
  <c r="A9447" i="18"/>
  <c r="C9446" i="18"/>
  <c r="A9446" i="18"/>
  <c r="C9445" i="18"/>
  <c r="A9445" i="18"/>
  <c r="C9444" i="18"/>
  <c r="A9444" i="18"/>
  <c r="E9440" i="18"/>
  <c r="A9440" i="18"/>
  <c r="E9439" i="18"/>
  <c r="A9439" i="18"/>
  <c r="E9438" i="18"/>
  <c r="A9438" i="18"/>
  <c r="E9437" i="18"/>
  <c r="A9437" i="18"/>
  <c r="E9436" i="18"/>
  <c r="A9436" i="18"/>
  <c r="E9435" i="18"/>
  <c r="A9435" i="18"/>
  <c r="E9434" i="18"/>
  <c r="A9434" i="18"/>
  <c r="E9433" i="18"/>
  <c r="A9433" i="18"/>
  <c r="E9432" i="18"/>
  <c r="A9432" i="18"/>
  <c r="E9431" i="18"/>
  <c r="A9431" i="18"/>
  <c r="E9430" i="18"/>
  <c r="A9430" i="18"/>
  <c r="E9429" i="18"/>
  <c r="A9429" i="18"/>
  <c r="B9424" i="18"/>
  <c r="A9420" i="18"/>
  <c r="G9416" i="18"/>
  <c r="E9406" i="18"/>
  <c r="A9406" i="18"/>
  <c r="E9405" i="18"/>
  <c r="A9405" i="18"/>
  <c r="E9404" i="18"/>
  <c r="A9404" i="18"/>
  <c r="E9403" i="18"/>
  <c r="A9403" i="18"/>
  <c r="E9402" i="18"/>
  <c r="A9402" i="18"/>
  <c r="E9401" i="18"/>
  <c r="A9401" i="18"/>
  <c r="E9400" i="18"/>
  <c r="B9400" i="18"/>
  <c r="A9400" i="18"/>
  <c r="E9399" i="18"/>
  <c r="B9399" i="18"/>
  <c r="A9399" i="18"/>
  <c r="E9398" i="18"/>
  <c r="B9398" i="18"/>
  <c r="A9398" i="18"/>
  <c r="E9397" i="18"/>
  <c r="B9397" i="18"/>
  <c r="A9397" i="18"/>
  <c r="E9396" i="18"/>
  <c r="B9396" i="18"/>
  <c r="A9396" i="18"/>
  <c r="E9395" i="18"/>
  <c r="B9395" i="18"/>
  <c r="A9395" i="18"/>
  <c r="A9391" i="18"/>
  <c r="A9390" i="18"/>
  <c r="A9389" i="18"/>
  <c r="A9388" i="18"/>
  <c r="A9387" i="18"/>
  <c r="C9383" i="18"/>
  <c r="A9383" i="18"/>
  <c r="A9382" i="18"/>
  <c r="A9381" i="18"/>
  <c r="C9380" i="18"/>
  <c r="A9380" i="18"/>
  <c r="C9379" i="18"/>
  <c r="A9379" i="18"/>
  <c r="C9378" i="18"/>
  <c r="A9378" i="18"/>
  <c r="C9377" i="18"/>
  <c r="A9377" i="18"/>
  <c r="C9376" i="18"/>
  <c r="A9376" i="18"/>
  <c r="C9375" i="18"/>
  <c r="A9375" i="18"/>
  <c r="C9374" i="18"/>
  <c r="A9374" i="18"/>
  <c r="C9373" i="18"/>
  <c r="A9373" i="18"/>
  <c r="C9372" i="18"/>
  <c r="A9372" i="18"/>
  <c r="E9368" i="18"/>
  <c r="A9368" i="18"/>
  <c r="E9367" i="18"/>
  <c r="A9367" i="18"/>
  <c r="E9366" i="18"/>
  <c r="A9366" i="18"/>
  <c r="E9365" i="18"/>
  <c r="A9365" i="18"/>
  <c r="E9364" i="18"/>
  <c r="A9364" i="18"/>
  <c r="E9363" i="18"/>
  <c r="A9363" i="18"/>
  <c r="E9362" i="18"/>
  <c r="A9362" i="18"/>
  <c r="E9361" i="18"/>
  <c r="A9361" i="18"/>
  <c r="E9360" i="18"/>
  <c r="A9360" i="18"/>
  <c r="E9359" i="18"/>
  <c r="A9359" i="18"/>
  <c r="E9358" i="18"/>
  <c r="A9358" i="18"/>
  <c r="E9357" i="18"/>
  <c r="A9357" i="18"/>
  <c r="B9352" i="18"/>
  <c r="A9348" i="18"/>
  <c r="G9344" i="18"/>
  <c r="E9334" i="18"/>
  <c r="A9334" i="18"/>
  <c r="E9333" i="18"/>
  <c r="A9333" i="18"/>
  <c r="E9332" i="18"/>
  <c r="A9332" i="18"/>
  <c r="E9331" i="18"/>
  <c r="A9331" i="18"/>
  <c r="E9330" i="18"/>
  <c r="A9330" i="18"/>
  <c r="E9329" i="18"/>
  <c r="B9329" i="18"/>
  <c r="A9329" i="18"/>
  <c r="E9328" i="18"/>
  <c r="B9328" i="18"/>
  <c r="A9328" i="18"/>
  <c r="E9327" i="18"/>
  <c r="B9327" i="18"/>
  <c r="A9327" i="18"/>
  <c r="E9326" i="18"/>
  <c r="B9326" i="18"/>
  <c r="A9326" i="18"/>
  <c r="E9325" i="18"/>
  <c r="B9325" i="18"/>
  <c r="A9325" i="18"/>
  <c r="E9324" i="18"/>
  <c r="B9324" i="18"/>
  <c r="A9324" i="18"/>
  <c r="E9323" i="18"/>
  <c r="B9323" i="18"/>
  <c r="A9323" i="18"/>
  <c r="A9319" i="18"/>
  <c r="A9318" i="18"/>
  <c r="A9317" i="18"/>
  <c r="A9316" i="18"/>
  <c r="A9315" i="18"/>
  <c r="C9311" i="18"/>
  <c r="A9311" i="18"/>
  <c r="A9310" i="18"/>
  <c r="A9309" i="18"/>
  <c r="C9308" i="18"/>
  <c r="A9308" i="18"/>
  <c r="C9307" i="18"/>
  <c r="A9307" i="18"/>
  <c r="C9306" i="18"/>
  <c r="A9306" i="18"/>
  <c r="C9305" i="18"/>
  <c r="A9305" i="18"/>
  <c r="C9304" i="18"/>
  <c r="A9304" i="18"/>
  <c r="C9303" i="18"/>
  <c r="A9303" i="18"/>
  <c r="C9302" i="18"/>
  <c r="A9302" i="18"/>
  <c r="C9301" i="18"/>
  <c r="A9301" i="18"/>
  <c r="C9300" i="18"/>
  <c r="A9300" i="18"/>
  <c r="E9296" i="18"/>
  <c r="A9296" i="18"/>
  <c r="E9295" i="18"/>
  <c r="A9295" i="18"/>
  <c r="E9294" i="18"/>
  <c r="A9294" i="18"/>
  <c r="E9293" i="18"/>
  <c r="A9293" i="18"/>
  <c r="E9292" i="18"/>
  <c r="A9292" i="18"/>
  <c r="E9291" i="18"/>
  <c r="A9291" i="18"/>
  <c r="E9290" i="18"/>
  <c r="A9290" i="18"/>
  <c r="E9289" i="18"/>
  <c r="A9289" i="18"/>
  <c r="E9288" i="18"/>
  <c r="A9288" i="18"/>
  <c r="E9287" i="18"/>
  <c r="A9287" i="18"/>
  <c r="E9286" i="18"/>
  <c r="A9286" i="18"/>
  <c r="E9285" i="18"/>
  <c r="A9285" i="18"/>
  <c r="B9280" i="18"/>
  <c r="A9276" i="18"/>
  <c r="G8834" i="18"/>
  <c r="E8824" i="18"/>
  <c r="A8824" i="18"/>
  <c r="E8823" i="18"/>
  <c r="A8823" i="18"/>
  <c r="E8822" i="18"/>
  <c r="A8822" i="18"/>
  <c r="E8821" i="18"/>
  <c r="A8821" i="18"/>
  <c r="E8820" i="18"/>
  <c r="A8820" i="18"/>
  <c r="E8819" i="18"/>
  <c r="A8819" i="18"/>
  <c r="E8818" i="18"/>
  <c r="A8818" i="18"/>
  <c r="E8817" i="18"/>
  <c r="A8817" i="18"/>
  <c r="E8816" i="18"/>
  <c r="A8816" i="18"/>
  <c r="E8815" i="18"/>
  <c r="B8815" i="18"/>
  <c r="A8815" i="18"/>
  <c r="E8814" i="18"/>
  <c r="B8814" i="18"/>
  <c r="A8814" i="18"/>
  <c r="E8813" i="18"/>
  <c r="B8813" i="18"/>
  <c r="A8813" i="18"/>
  <c r="A8809" i="18"/>
  <c r="A8808" i="18"/>
  <c r="A8807" i="18"/>
  <c r="A8806" i="18"/>
  <c r="A8805" i="18"/>
  <c r="C8801" i="18"/>
  <c r="A8801" i="18"/>
  <c r="A8800" i="18"/>
  <c r="A8799" i="18"/>
  <c r="C8798" i="18"/>
  <c r="A8798" i="18"/>
  <c r="C8797" i="18"/>
  <c r="A8797" i="18"/>
  <c r="C8796" i="18"/>
  <c r="A8796" i="18"/>
  <c r="C8795" i="18"/>
  <c r="A8795" i="18"/>
  <c r="C8794" i="18"/>
  <c r="A8794" i="18"/>
  <c r="C8793" i="18"/>
  <c r="A8793" i="18"/>
  <c r="C8792" i="18"/>
  <c r="A8792" i="18"/>
  <c r="C8791" i="18"/>
  <c r="A8791" i="18"/>
  <c r="C8790" i="18"/>
  <c r="A8790" i="18"/>
  <c r="E8786" i="18"/>
  <c r="A8786" i="18"/>
  <c r="E8785" i="18"/>
  <c r="A8785" i="18"/>
  <c r="E8784" i="18"/>
  <c r="A8784" i="18"/>
  <c r="E8783" i="18"/>
  <c r="A8783" i="18"/>
  <c r="E8782" i="18"/>
  <c r="A8782" i="18"/>
  <c r="E8781" i="18"/>
  <c r="A8781" i="18"/>
  <c r="E8780" i="18"/>
  <c r="A8780" i="18"/>
  <c r="E8779" i="18"/>
  <c r="A8779" i="18"/>
  <c r="E8778" i="18"/>
  <c r="A8778" i="18"/>
  <c r="E8777" i="18"/>
  <c r="A8777" i="18"/>
  <c r="E8776" i="18"/>
  <c r="A8776" i="18"/>
  <c r="E8775" i="18"/>
  <c r="A8775" i="18"/>
  <c r="B8770" i="18"/>
  <c r="A8766" i="18"/>
  <c r="G8762" i="18"/>
  <c r="E8752" i="18"/>
  <c r="A8752" i="18"/>
  <c r="E8751" i="18"/>
  <c r="A8751" i="18"/>
  <c r="E8750" i="18"/>
  <c r="A8750" i="18"/>
  <c r="E8749" i="18"/>
  <c r="A8749" i="18"/>
  <c r="E8748" i="18"/>
  <c r="A8748" i="18"/>
  <c r="E8747" i="18"/>
  <c r="A8747" i="18"/>
  <c r="E8746" i="18"/>
  <c r="A8746" i="18"/>
  <c r="E8745" i="18"/>
  <c r="B8745" i="18"/>
  <c r="A8745" i="18"/>
  <c r="E8744" i="18"/>
  <c r="B8744" i="18"/>
  <c r="A8744" i="18"/>
  <c r="E8743" i="18"/>
  <c r="B8743" i="18"/>
  <c r="A8743" i="18"/>
  <c r="E8742" i="18"/>
  <c r="B8742" i="18"/>
  <c r="A8742" i="18"/>
  <c r="E8741" i="18"/>
  <c r="B8741" i="18"/>
  <c r="A8741" i="18"/>
  <c r="A8737" i="18"/>
  <c r="A8736" i="18"/>
  <c r="A8735" i="18"/>
  <c r="A8734" i="18"/>
  <c r="A8733" i="18"/>
  <c r="C8729" i="18"/>
  <c r="A8729" i="18"/>
  <c r="A8728" i="18"/>
  <c r="A8727" i="18"/>
  <c r="C8726" i="18"/>
  <c r="A8726" i="18"/>
  <c r="C8725" i="18"/>
  <c r="A8725" i="18"/>
  <c r="C8724" i="18"/>
  <c r="A8724" i="18"/>
  <c r="C8723" i="18"/>
  <c r="A8723" i="18"/>
  <c r="C8722" i="18"/>
  <c r="A8722" i="18"/>
  <c r="C8721" i="18"/>
  <c r="A8721" i="18"/>
  <c r="C8720" i="18"/>
  <c r="A8720" i="18"/>
  <c r="C8719" i="18"/>
  <c r="A8719" i="18"/>
  <c r="C8718" i="18"/>
  <c r="A8718" i="18"/>
  <c r="E8714" i="18"/>
  <c r="A8714" i="18"/>
  <c r="E8713" i="18"/>
  <c r="A8713" i="18"/>
  <c r="E8712" i="18"/>
  <c r="A8712" i="18"/>
  <c r="E8711" i="18"/>
  <c r="A8711" i="18"/>
  <c r="E8710" i="18"/>
  <c r="A8710" i="18"/>
  <c r="E8709" i="18"/>
  <c r="A8709" i="18"/>
  <c r="E8708" i="18"/>
  <c r="A8708" i="18"/>
  <c r="E8707" i="18"/>
  <c r="A8707" i="18"/>
  <c r="E8706" i="18"/>
  <c r="A8706" i="18"/>
  <c r="E8705" i="18"/>
  <c r="A8705" i="18"/>
  <c r="E8704" i="18"/>
  <c r="A8704" i="18"/>
  <c r="E8703" i="18"/>
  <c r="A8703" i="18"/>
  <c r="B8698" i="18"/>
  <c r="A8694" i="18"/>
  <c r="G8690" i="18"/>
  <c r="E8680" i="18"/>
  <c r="A8680" i="18"/>
  <c r="E8679" i="18"/>
  <c r="A8679" i="18"/>
  <c r="E8678" i="18"/>
  <c r="A8678" i="18"/>
  <c r="E8677" i="18"/>
  <c r="A8677" i="18"/>
  <c r="E8676" i="18"/>
  <c r="A8676" i="18"/>
  <c r="E8675" i="18"/>
  <c r="A8675" i="18"/>
  <c r="E8674" i="18"/>
  <c r="A8674" i="18"/>
  <c r="E8673" i="18"/>
  <c r="A8673" i="18"/>
  <c r="E8672" i="18"/>
  <c r="A8672" i="18"/>
  <c r="E8671" i="18"/>
  <c r="B8671" i="18"/>
  <c r="A8671" i="18"/>
  <c r="E8670" i="18"/>
  <c r="B8670" i="18"/>
  <c r="A8670" i="18"/>
  <c r="E8669" i="18"/>
  <c r="B8669" i="18"/>
  <c r="A8669" i="18"/>
  <c r="A8665" i="18"/>
  <c r="A8664" i="18"/>
  <c r="A8663" i="18"/>
  <c r="A8662" i="18"/>
  <c r="A8661" i="18"/>
  <c r="C8657" i="18"/>
  <c r="A8657" i="18"/>
  <c r="A8656" i="18"/>
  <c r="A8655" i="18"/>
  <c r="C8654" i="18"/>
  <c r="A8654" i="18"/>
  <c r="C8653" i="18"/>
  <c r="A8653" i="18"/>
  <c r="C8652" i="18"/>
  <c r="A8652" i="18"/>
  <c r="C8651" i="18"/>
  <c r="A8651" i="18"/>
  <c r="C8650" i="18"/>
  <c r="A8650" i="18"/>
  <c r="C8649" i="18"/>
  <c r="A8649" i="18"/>
  <c r="C8648" i="18"/>
  <c r="A8648" i="18"/>
  <c r="C8647" i="18"/>
  <c r="A8647" i="18"/>
  <c r="C8646" i="18"/>
  <c r="A8646" i="18"/>
  <c r="E8642" i="18"/>
  <c r="A8642" i="18"/>
  <c r="E8641" i="18"/>
  <c r="A8641" i="18"/>
  <c r="E8640" i="18"/>
  <c r="A8640" i="18"/>
  <c r="E8639" i="18"/>
  <c r="A8639" i="18"/>
  <c r="E8638" i="18"/>
  <c r="A8638" i="18"/>
  <c r="E8637" i="18"/>
  <c r="A8637" i="18"/>
  <c r="E8636" i="18"/>
  <c r="A8636" i="18"/>
  <c r="E8635" i="18"/>
  <c r="A8635" i="18"/>
  <c r="E8634" i="18"/>
  <c r="A8634" i="18"/>
  <c r="E8633" i="18"/>
  <c r="A8633" i="18"/>
  <c r="E8632" i="18"/>
  <c r="A8632" i="18"/>
  <c r="E8631" i="18"/>
  <c r="A8631" i="18"/>
  <c r="B8626" i="18"/>
  <c r="A8622" i="18"/>
  <c r="G8618" i="18"/>
  <c r="E8608" i="18"/>
  <c r="A8608" i="18"/>
  <c r="E8607" i="18"/>
  <c r="A8607" i="18"/>
  <c r="E8606" i="18"/>
  <c r="A8606" i="18"/>
  <c r="E8605" i="18"/>
  <c r="A8605" i="18"/>
  <c r="E8604" i="18"/>
  <c r="A8604" i="18"/>
  <c r="E8603" i="18"/>
  <c r="A8603" i="18"/>
  <c r="E8602" i="18"/>
  <c r="B8602" i="18"/>
  <c r="A8602" i="18"/>
  <c r="E8601" i="18"/>
  <c r="B8601" i="18"/>
  <c r="A8601" i="18"/>
  <c r="E8600" i="18"/>
  <c r="B8600" i="18"/>
  <c r="A8600" i="18"/>
  <c r="E8599" i="18"/>
  <c r="B8599" i="18"/>
  <c r="A8599" i="18"/>
  <c r="E8598" i="18"/>
  <c r="B8598" i="18"/>
  <c r="A8598" i="18"/>
  <c r="E8597" i="18"/>
  <c r="B8597" i="18"/>
  <c r="A8597" i="18"/>
  <c r="A8593" i="18"/>
  <c r="A8592" i="18"/>
  <c r="A8591" i="18"/>
  <c r="A8590" i="18"/>
  <c r="A8589" i="18"/>
  <c r="C8585" i="18"/>
  <c r="A8585" i="18"/>
  <c r="A8584" i="18"/>
  <c r="A8583" i="18"/>
  <c r="C8582" i="18"/>
  <c r="A8582" i="18"/>
  <c r="C8581" i="18"/>
  <c r="A8581" i="18"/>
  <c r="C8580" i="18"/>
  <c r="A8580" i="18"/>
  <c r="C8579" i="18"/>
  <c r="A8579" i="18"/>
  <c r="C8578" i="18"/>
  <c r="A8578" i="18"/>
  <c r="C8577" i="18"/>
  <c r="A8577" i="18"/>
  <c r="C8576" i="18"/>
  <c r="A8576" i="18"/>
  <c r="C8575" i="18"/>
  <c r="A8575" i="18"/>
  <c r="C8574" i="18"/>
  <c r="A8574" i="18"/>
  <c r="E8570" i="18"/>
  <c r="A8570" i="18"/>
  <c r="E8569" i="18"/>
  <c r="A8569" i="18"/>
  <c r="E8568" i="18"/>
  <c r="A8568" i="18"/>
  <c r="E8567" i="18"/>
  <c r="A8567" i="18"/>
  <c r="E8566" i="18"/>
  <c r="A8566" i="18"/>
  <c r="E8565" i="18"/>
  <c r="A8565" i="18"/>
  <c r="E8564" i="18"/>
  <c r="A8564" i="18"/>
  <c r="E8563" i="18"/>
  <c r="A8563" i="18"/>
  <c r="E8562" i="18"/>
  <c r="A8562" i="18"/>
  <c r="E8561" i="18"/>
  <c r="A8561" i="18"/>
  <c r="E8560" i="18"/>
  <c r="A8560" i="18"/>
  <c r="E8559" i="18"/>
  <c r="A8559" i="18"/>
  <c r="B8554" i="18"/>
  <c r="A8550" i="18"/>
  <c r="G8546" i="18"/>
  <c r="E8536" i="18"/>
  <c r="A8536" i="18"/>
  <c r="E8535" i="18"/>
  <c r="A8535" i="18"/>
  <c r="E8534" i="18"/>
  <c r="A8534" i="18"/>
  <c r="E8533" i="18"/>
  <c r="A8533" i="18"/>
  <c r="E8532" i="18"/>
  <c r="A8532" i="18"/>
  <c r="E8531" i="18"/>
  <c r="A8531" i="18"/>
  <c r="E8530" i="18"/>
  <c r="B8530" i="18"/>
  <c r="A8530" i="18"/>
  <c r="E8529" i="18"/>
  <c r="B8529" i="18"/>
  <c r="A8529" i="18"/>
  <c r="E8528" i="18"/>
  <c r="B8528" i="18"/>
  <c r="A8528" i="18"/>
  <c r="E8527" i="18"/>
  <c r="B8527" i="18"/>
  <c r="A8527" i="18"/>
  <c r="E8526" i="18"/>
  <c r="B8526" i="18"/>
  <c r="A8526" i="18"/>
  <c r="E8525" i="18"/>
  <c r="B8525" i="18"/>
  <c r="A8525" i="18"/>
  <c r="A8521" i="18"/>
  <c r="A8520" i="18"/>
  <c r="A8519" i="18"/>
  <c r="A8518" i="18"/>
  <c r="A8517" i="18"/>
  <c r="C8513" i="18"/>
  <c r="A8513" i="18"/>
  <c r="A8512" i="18"/>
  <c r="A8511" i="18"/>
  <c r="C8510" i="18"/>
  <c r="A8510" i="18"/>
  <c r="C8509" i="18"/>
  <c r="A8509" i="18"/>
  <c r="C8508" i="18"/>
  <c r="A8508" i="18"/>
  <c r="C8507" i="18"/>
  <c r="A8507" i="18"/>
  <c r="C8506" i="18"/>
  <c r="A8506" i="18"/>
  <c r="C8505" i="18"/>
  <c r="A8505" i="18"/>
  <c r="C8504" i="18"/>
  <c r="A8504" i="18"/>
  <c r="C8503" i="18"/>
  <c r="A8503" i="18"/>
  <c r="C8502" i="18"/>
  <c r="A8502" i="18"/>
  <c r="E8498" i="18"/>
  <c r="A8498" i="18"/>
  <c r="E8497" i="18"/>
  <c r="A8497" i="18"/>
  <c r="E8496" i="18"/>
  <c r="A8496" i="18"/>
  <c r="E8495" i="18"/>
  <c r="A8495" i="18"/>
  <c r="E8494" i="18"/>
  <c r="A8494" i="18"/>
  <c r="E8493" i="18"/>
  <c r="A8493" i="18"/>
  <c r="E8492" i="18"/>
  <c r="A8492" i="18"/>
  <c r="E8491" i="18"/>
  <c r="A8491" i="18"/>
  <c r="E8490" i="18"/>
  <c r="A8490" i="18"/>
  <c r="E8489" i="18"/>
  <c r="A8489" i="18"/>
  <c r="E8488" i="18"/>
  <c r="A8488" i="18"/>
  <c r="E8487" i="18"/>
  <c r="A8487" i="18"/>
  <c r="B8482" i="18"/>
  <c r="A8478" i="18"/>
  <c r="G8474" i="18"/>
  <c r="E8464" i="18"/>
  <c r="A8464" i="18"/>
  <c r="E8463" i="18"/>
  <c r="A8463" i="18"/>
  <c r="E8462" i="18"/>
  <c r="A8462" i="18"/>
  <c r="E8461" i="18"/>
  <c r="A8461" i="18"/>
  <c r="E8460" i="18"/>
  <c r="A8460" i="18"/>
  <c r="E8459" i="18"/>
  <c r="A8459" i="18"/>
  <c r="E8458" i="18"/>
  <c r="A8458" i="18"/>
  <c r="E8457" i="18"/>
  <c r="A8457" i="18"/>
  <c r="E8456" i="18"/>
  <c r="A8456" i="18"/>
  <c r="E8455" i="18"/>
  <c r="A8455" i="18"/>
  <c r="E8454" i="18"/>
  <c r="A8454" i="18"/>
  <c r="E8453" i="18"/>
  <c r="B8453" i="18"/>
  <c r="A8453" i="18"/>
  <c r="A8449" i="18"/>
  <c r="A8448" i="18"/>
  <c r="A8447" i="18"/>
  <c r="A8446" i="18"/>
  <c r="A8445" i="18"/>
  <c r="C8441" i="18"/>
  <c r="A8441" i="18"/>
  <c r="A8440" i="18"/>
  <c r="A8439" i="18"/>
  <c r="C8438" i="18"/>
  <c r="A8438" i="18"/>
  <c r="C8437" i="18"/>
  <c r="A8437" i="18"/>
  <c r="C8436" i="18"/>
  <c r="A8436" i="18"/>
  <c r="C8435" i="18"/>
  <c r="A8435" i="18"/>
  <c r="C8434" i="18"/>
  <c r="A8434" i="18"/>
  <c r="C8433" i="18"/>
  <c r="A8433" i="18"/>
  <c r="C8432" i="18"/>
  <c r="A8432" i="18"/>
  <c r="C8431" i="18"/>
  <c r="A8431" i="18"/>
  <c r="C8430" i="18"/>
  <c r="A8430" i="18"/>
  <c r="E8426" i="18"/>
  <c r="A8426" i="18"/>
  <c r="E8425" i="18"/>
  <c r="A8425" i="18"/>
  <c r="E8424" i="18"/>
  <c r="A8424" i="18"/>
  <c r="E8423" i="18"/>
  <c r="A8423" i="18"/>
  <c r="E8422" i="18"/>
  <c r="A8422" i="18"/>
  <c r="E8421" i="18"/>
  <c r="A8421" i="18"/>
  <c r="E8420" i="18"/>
  <c r="A8420" i="18"/>
  <c r="E8419" i="18"/>
  <c r="A8419" i="18"/>
  <c r="E8418" i="18"/>
  <c r="A8418" i="18"/>
  <c r="E8417" i="18"/>
  <c r="A8417" i="18"/>
  <c r="E8416" i="18"/>
  <c r="A8416" i="18"/>
  <c r="E8415" i="18"/>
  <c r="A8415" i="18"/>
  <c r="B8410" i="18"/>
  <c r="A8406" i="18"/>
  <c r="G8402" i="18"/>
  <c r="E8392" i="18"/>
  <c r="A8392" i="18"/>
  <c r="E8391" i="18"/>
  <c r="A8391" i="18"/>
  <c r="E8390" i="18"/>
  <c r="A8390" i="18"/>
  <c r="E8389" i="18"/>
  <c r="A8389" i="18"/>
  <c r="E8388" i="18"/>
  <c r="A8388" i="18"/>
  <c r="E8387" i="18"/>
  <c r="B8387" i="18"/>
  <c r="A8387" i="18"/>
  <c r="E8386" i="18"/>
  <c r="B8386" i="18"/>
  <c r="A8386" i="18"/>
  <c r="E8385" i="18"/>
  <c r="B8385" i="18"/>
  <c r="A8385" i="18"/>
  <c r="E8384" i="18"/>
  <c r="B8384" i="18"/>
  <c r="A8384" i="18"/>
  <c r="E8383" i="18"/>
  <c r="B8383" i="18"/>
  <c r="A8383" i="18"/>
  <c r="E8382" i="18"/>
  <c r="B8382" i="18"/>
  <c r="A8382" i="18"/>
  <c r="E8381" i="18"/>
  <c r="B8381" i="18"/>
  <c r="A8381" i="18"/>
  <c r="A8377" i="18"/>
  <c r="A8376" i="18"/>
  <c r="A8375" i="18"/>
  <c r="A8374" i="18"/>
  <c r="A8373" i="18"/>
  <c r="C8369" i="18"/>
  <c r="A8369" i="18"/>
  <c r="A8368" i="18"/>
  <c r="A8367" i="18"/>
  <c r="C8366" i="18"/>
  <c r="A8366" i="18"/>
  <c r="C8365" i="18"/>
  <c r="A8365" i="18"/>
  <c r="C8364" i="18"/>
  <c r="A8364" i="18"/>
  <c r="C8363" i="18"/>
  <c r="A8363" i="18"/>
  <c r="C8362" i="18"/>
  <c r="A8362" i="18"/>
  <c r="C8361" i="18"/>
  <c r="A8361" i="18"/>
  <c r="C8360" i="18"/>
  <c r="A8360" i="18"/>
  <c r="C8359" i="18"/>
  <c r="A8359" i="18"/>
  <c r="C8358" i="18"/>
  <c r="A8358" i="18"/>
  <c r="E8354" i="18"/>
  <c r="A8354" i="18"/>
  <c r="E8353" i="18"/>
  <c r="A8353" i="18"/>
  <c r="E8352" i="18"/>
  <c r="A8352" i="18"/>
  <c r="E8351" i="18"/>
  <c r="A8351" i="18"/>
  <c r="E8350" i="18"/>
  <c r="A8350" i="18"/>
  <c r="E8349" i="18"/>
  <c r="A8349" i="18"/>
  <c r="E8348" i="18"/>
  <c r="A8348" i="18"/>
  <c r="E8347" i="18"/>
  <c r="A8347" i="18"/>
  <c r="E8346" i="18"/>
  <c r="A8346" i="18"/>
  <c r="E8345" i="18"/>
  <c r="A8345" i="18"/>
  <c r="E8344" i="18"/>
  <c r="A8344" i="18"/>
  <c r="E8343" i="18"/>
  <c r="A8343" i="18"/>
  <c r="B8338" i="18"/>
  <c r="A8334" i="18"/>
  <c r="G8330" i="18"/>
  <c r="E8320" i="18"/>
  <c r="A8320" i="18"/>
  <c r="E8319" i="18"/>
  <c r="A8319" i="18"/>
  <c r="E8318" i="18"/>
  <c r="A8318" i="18"/>
  <c r="E8317" i="18"/>
  <c r="A8317" i="18"/>
  <c r="E8316" i="18"/>
  <c r="A8316" i="18"/>
  <c r="E8315" i="18"/>
  <c r="A8315" i="18"/>
  <c r="E8314" i="18"/>
  <c r="A8314" i="18"/>
  <c r="E8313" i="18"/>
  <c r="A8313" i="18"/>
  <c r="E8312" i="18"/>
  <c r="B8312" i="18"/>
  <c r="A8312" i="18"/>
  <c r="E8311" i="18"/>
  <c r="B8311" i="18"/>
  <c r="A8311" i="18"/>
  <c r="E8310" i="18"/>
  <c r="B8310" i="18"/>
  <c r="A8310" i="18"/>
  <c r="E8309" i="18"/>
  <c r="B8309" i="18"/>
  <c r="A8309" i="18"/>
  <c r="A8305" i="18"/>
  <c r="A8304" i="18"/>
  <c r="A8303" i="18"/>
  <c r="A8302" i="18"/>
  <c r="A8301" i="18"/>
  <c r="C8297" i="18"/>
  <c r="A8297" i="18"/>
  <c r="A8296" i="18"/>
  <c r="A8295" i="18"/>
  <c r="C8294" i="18"/>
  <c r="A8294" i="18"/>
  <c r="C8293" i="18"/>
  <c r="A8293" i="18"/>
  <c r="C8292" i="18"/>
  <c r="A8292" i="18"/>
  <c r="C8291" i="18"/>
  <c r="A8291" i="18"/>
  <c r="C8290" i="18"/>
  <c r="A8290" i="18"/>
  <c r="C8289" i="18"/>
  <c r="A8289" i="18"/>
  <c r="C8288" i="18"/>
  <c r="A8288" i="18"/>
  <c r="C8287" i="18"/>
  <c r="A8287" i="18"/>
  <c r="C8286" i="18"/>
  <c r="A8286" i="18"/>
  <c r="E8282" i="18"/>
  <c r="A8282" i="18"/>
  <c r="E8281" i="18"/>
  <c r="A8281" i="18"/>
  <c r="E8280" i="18"/>
  <c r="A8280" i="18"/>
  <c r="E8279" i="18"/>
  <c r="A8279" i="18"/>
  <c r="E8278" i="18"/>
  <c r="A8278" i="18"/>
  <c r="E8277" i="18"/>
  <c r="A8277" i="18"/>
  <c r="E8276" i="18"/>
  <c r="A8276" i="18"/>
  <c r="E8275" i="18"/>
  <c r="A8275" i="18"/>
  <c r="E8274" i="18"/>
  <c r="A8274" i="18"/>
  <c r="E8273" i="18"/>
  <c r="A8273" i="18"/>
  <c r="E8272" i="18"/>
  <c r="A8272" i="18"/>
  <c r="E8271" i="18"/>
  <c r="A8271" i="18"/>
  <c r="B8266" i="18"/>
  <c r="A8262" i="18"/>
  <c r="G8258" i="18"/>
  <c r="E8248" i="18"/>
  <c r="A8248" i="18"/>
  <c r="E8247" i="18"/>
  <c r="A8247" i="18"/>
  <c r="E8246" i="18"/>
  <c r="A8246" i="18"/>
  <c r="E8245" i="18"/>
  <c r="A8245" i="18"/>
  <c r="E8244" i="18"/>
  <c r="A8244" i="18"/>
  <c r="E8243" i="18"/>
  <c r="A8243" i="18"/>
  <c r="E8242" i="18"/>
  <c r="A8242" i="18"/>
  <c r="E8241" i="18"/>
  <c r="B8241" i="18"/>
  <c r="A8241" i="18"/>
  <c r="E8240" i="18"/>
  <c r="B8240" i="18"/>
  <c r="A8240" i="18"/>
  <c r="E8239" i="18"/>
  <c r="B8239" i="18"/>
  <c r="A8239" i="18"/>
  <c r="E8238" i="18"/>
  <c r="B8238" i="18"/>
  <c r="A8238" i="18"/>
  <c r="E8237" i="18"/>
  <c r="B8237" i="18"/>
  <c r="A8237" i="18"/>
  <c r="A8233" i="18"/>
  <c r="A8232" i="18"/>
  <c r="A8231" i="18"/>
  <c r="A8230" i="18"/>
  <c r="A8229" i="18"/>
  <c r="C8225" i="18"/>
  <c r="A8225" i="18"/>
  <c r="A8224" i="18"/>
  <c r="A8223" i="18"/>
  <c r="C8222" i="18"/>
  <c r="A8222" i="18"/>
  <c r="C8221" i="18"/>
  <c r="A8221" i="18"/>
  <c r="C8220" i="18"/>
  <c r="A8220" i="18"/>
  <c r="C8219" i="18"/>
  <c r="A8219" i="18"/>
  <c r="C8218" i="18"/>
  <c r="A8218" i="18"/>
  <c r="C8217" i="18"/>
  <c r="A8217" i="18"/>
  <c r="C8216" i="18"/>
  <c r="A8216" i="18"/>
  <c r="C8215" i="18"/>
  <c r="A8215" i="18"/>
  <c r="C8214" i="18"/>
  <c r="A8214" i="18"/>
  <c r="E8210" i="18"/>
  <c r="A8210" i="18"/>
  <c r="E8209" i="18"/>
  <c r="A8209" i="18"/>
  <c r="E8208" i="18"/>
  <c r="A8208" i="18"/>
  <c r="E8207" i="18"/>
  <c r="A8207" i="18"/>
  <c r="E8206" i="18"/>
  <c r="A8206" i="18"/>
  <c r="E8205" i="18"/>
  <c r="A8205" i="18"/>
  <c r="E8204" i="18"/>
  <c r="A8204" i="18"/>
  <c r="E8203" i="18"/>
  <c r="A8203" i="18"/>
  <c r="E8202" i="18"/>
  <c r="A8202" i="18"/>
  <c r="E8201" i="18"/>
  <c r="A8201" i="18"/>
  <c r="E8200" i="18"/>
  <c r="A8200" i="18"/>
  <c r="E8199" i="18"/>
  <c r="A8199" i="18"/>
  <c r="B8194" i="18"/>
  <c r="A8190" i="18"/>
  <c r="G8186" i="18"/>
  <c r="E8176" i="18"/>
  <c r="A8176" i="18"/>
  <c r="E8175" i="18"/>
  <c r="A8175" i="18"/>
  <c r="E8174" i="18"/>
  <c r="A8174" i="18"/>
  <c r="E8173" i="18"/>
  <c r="A8173" i="18"/>
  <c r="E8172" i="18"/>
  <c r="A8172" i="18"/>
  <c r="E8171" i="18"/>
  <c r="A8171" i="18"/>
  <c r="E8170" i="18"/>
  <c r="A8170" i="18"/>
  <c r="E8169" i="18"/>
  <c r="B8169" i="18"/>
  <c r="A8169" i="18"/>
  <c r="E8168" i="18"/>
  <c r="B8168" i="18"/>
  <c r="A8168" i="18"/>
  <c r="E8167" i="18"/>
  <c r="B8167" i="18"/>
  <c r="A8167" i="18"/>
  <c r="E8166" i="18"/>
  <c r="B8166" i="18"/>
  <c r="A8166" i="18"/>
  <c r="E8165" i="18"/>
  <c r="B8165" i="18"/>
  <c r="A8165" i="18"/>
  <c r="A8161" i="18"/>
  <c r="A8160" i="18"/>
  <c r="A8159" i="18"/>
  <c r="A8158" i="18"/>
  <c r="A8157" i="18"/>
  <c r="C8153" i="18"/>
  <c r="A8153" i="18"/>
  <c r="A8152" i="18"/>
  <c r="A8151" i="18"/>
  <c r="C8150" i="18"/>
  <c r="A8150" i="18"/>
  <c r="C8149" i="18"/>
  <c r="A8149" i="18"/>
  <c r="C8148" i="18"/>
  <c r="A8148" i="18"/>
  <c r="C8147" i="18"/>
  <c r="A8147" i="18"/>
  <c r="C8146" i="18"/>
  <c r="A8146" i="18"/>
  <c r="C8145" i="18"/>
  <c r="A8145" i="18"/>
  <c r="C8144" i="18"/>
  <c r="A8144" i="18"/>
  <c r="C8143" i="18"/>
  <c r="A8143" i="18"/>
  <c r="C8142" i="18"/>
  <c r="A8142" i="18"/>
  <c r="E8138" i="18"/>
  <c r="A8138" i="18"/>
  <c r="E8137" i="18"/>
  <c r="A8137" i="18"/>
  <c r="E8136" i="18"/>
  <c r="A8136" i="18"/>
  <c r="E8135" i="18"/>
  <c r="A8135" i="18"/>
  <c r="E8134" i="18"/>
  <c r="A8134" i="18"/>
  <c r="E8133" i="18"/>
  <c r="A8133" i="18"/>
  <c r="E8132" i="18"/>
  <c r="A8132" i="18"/>
  <c r="E8131" i="18"/>
  <c r="A8131" i="18"/>
  <c r="E8130" i="18"/>
  <c r="A8130" i="18"/>
  <c r="E8129" i="18"/>
  <c r="A8129" i="18"/>
  <c r="E8128" i="18"/>
  <c r="A8128" i="18"/>
  <c r="E8127" i="18"/>
  <c r="A8127" i="18"/>
  <c r="B8122" i="18"/>
  <c r="A8118" i="18"/>
  <c r="G8114" i="18"/>
  <c r="E8104" i="18"/>
  <c r="A8104" i="18"/>
  <c r="E8103" i="18"/>
  <c r="A8103" i="18"/>
  <c r="E8102" i="18"/>
  <c r="A8102" i="18"/>
  <c r="E8101" i="18"/>
  <c r="A8101" i="18"/>
  <c r="E8100" i="18"/>
  <c r="A8100" i="18"/>
  <c r="E8099" i="18"/>
  <c r="A8099" i="18"/>
  <c r="E8098" i="18"/>
  <c r="A8098" i="18"/>
  <c r="E8097" i="18"/>
  <c r="B8097" i="18"/>
  <c r="A8097" i="18"/>
  <c r="E8096" i="18"/>
  <c r="B8096" i="18"/>
  <c r="A8096" i="18"/>
  <c r="E8095" i="18"/>
  <c r="B8095" i="18"/>
  <c r="A8095" i="18"/>
  <c r="E8094" i="18"/>
  <c r="B8094" i="18"/>
  <c r="A8094" i="18"/>
  <c r="E8093" i="18"/>
  <c r="B8093" i="18"/>
  <c r="A8093" i="18"/>
  <c r="A8089" i="18"/>
  <c r="A8088" i="18"/>
  <c r="A8087" i="18"/>
  <c r="A8086" i="18"/>
  <c r="A8085" i="18"/>
  <c r="C8081" i="18"/>
  <c r="A8081" i="18"/>
  <c r="A8080" i="18"/>
  <c r="A8079" i="18"/>
  <c r="C8078" i="18"/>
  <c r="A8078" i="18"/>
  <c r="C8077" i="18"/>
  <c r="A8077" i="18"/>
  <c r="C8076" i="18"/>
  <c r="A8076" i="18"/>
  <c r="C8075" i="18"/>
  <c r="A8075" i="18"/>
  <c r="C8074" i="18"/>
  <c r="A8074" i="18"/>
  <c r="C8073" i="18"/>
  <c r="A8073" i="18"/>
  <c r="C8072" i="18"/>
  <c r="A8072" i="18"/>
  <c r="C8071" i="18"/>
  <c r="A8071" i="18"/>
  <c r="C8070" i="18"/>
  <c r="A8070" i="18"/>
  <c r="E8066" i="18"/>
  <c r="A8066" i="18"/>
  <c r="E8065" i="18"/>
  <c r="A8065" i="18"/>
  <c r="E8064" i="18"/>
  <c r="A8064" i="18"/>
  <c r="E8063" i="18"/>
  <c r="A8063" i="18"/>
  <c r="E8062" i="18"/>
  <c r="A8062" i="18"/>
  <c r="E8061" i="18"/>
  <c r="A8061" i="18"/>
  <c r="E8060" i="18"/>
  <c r="A8060" i="18"/>
  <c r="E8059" i="18"/>
  <c r="A8059" i="18"/>
  <c r="E8058" i="18"/>
  <c r="A8058" i="18"/>
  <c r="E8057" i="18"/>
  <c r="A8057" i="18"/>
  <c r="E8056" i="18"/>
  <c r="A8056" i="18"/>
  <c r="E8055" i="18"/>
  <c r="A8055" i="18"/>
  <c r="B8050" i="18"/>
  <c r="A8046" i="18"/>
  <c r="G8042" i="18"/>
  <c r="E8032" i="18"/>
  <c r="A8032" i="18"/>
  <c r="E8031" i="18"/>
  <c r="A8031" i="18"/>
  <c r="E8030" i="18"/>
  <c r="A8030" i="18"/>
  <c r="E8029" i="18"/>
  <c r="A8029" i="18"/>
  <c r="E8028" i="18"/>
  <c r="A8028" i="18"/>
  <c r="E8027" i="18"/>
  <c r="A8027" i="18"/>
  <c r="E8026" i="18"/>
  <c r="A8026" i="18"/>
  <c r="E8025" i="18"/>
  <c r="A8025" i="18"/>
  <c r="E8024" i="18"/>
  <c r="A8024" i="18"/>
  <c r="E8023" i="18"/>
  <c r="B8023" i="18"/>
  <c r="A8023" i="18"/>
  <c r="E8022" i="18"/>
  <c r="B8022" i="18"/>
  <c r="A8022" i="18"/>
  <c r="E8021" i="18"/>
  <c r="B8021" i="18"/>
  <c r="A8021" i="18"/>
  <c r="A8017" i="18"/>
  <c r="A8016" i="18"/>
  <c r="A8015" i="18"/>
  <c r="A8014" i="18"/>
  <c r="A8013" i="18"/>
  <c r="C8009" i="18"/>
  <c r="A8009" i="18"/>
  <c r="A8008" i="18"/>
  <c r="A8007" i="18"/>
  <c r="C8006" i="18"/>
  <c r="A8006" i="18"/>
  <c r="C8005" i="18"/>
  <c r="A8005" i="18"/>
  <c r="C8004" i="18"/>
  <c r="A8004" i="18"/>
  <c r="C8003" i="18"/>
  <c r="A8003" i="18"/>
  <c r="C8002" i="18"/>
  <c r="A8002" i="18"/>
  <c r="C8001" i="18"/>
  <c r="A8001" i="18"/>
  <c r="C8000" i="18"/>
  <c r="A8000" i="18"/>
  <c r="C7999" i="18"/>
  <c r="A7999" i="18"/>
  <c r="C7998" i="18"/>
  <c r="A7998" i="18"/>
  <c r="E7994" i="18"/>
  <c r="A7994" i="18"/>
  <c r="E7993" i="18"/>
  <c r="A7993" i="18"/>
  <c r="E7992" i="18"/>
  <c r="A7992" i="18"/>
  <c r="E7991" i="18"/>
  <c r="A7991" i="18"/>
  <c r="E7990" i="18"/>
  <c r="A7990" i="18"/>
  <c r="E7989" i="18"/>
  <c r="A7989" i="18"/>
  <c r="E7988" i="18"/>
  <c r="A7988" i="18"/>
  <c r="E7987" i="18"/>
  <c r="A7987" i="18"/>
  <c r="E7986" i="18"/>
  <c r="A7986" i="18"/>
  <c r="E7985" i="18"/>
  <c r="A7985" i="18"/>
  <c r="E7984" i="18"/>
  <c r="A7984" i="18"/>
  <c r="E7983" i="18"/>
  <c r="A7983" i="18"/>
  <c r="B7978" i="18"/>
  <c r="A7974" i="18"/>
  <c r="G7970" i="18"/>
  <c r="E7960" i="18"/>
  <c r="A7960" i="18"/>
  <c r="E7959" i="18"/>
  <c r="A7959" i="18"/>
  <c r="E7958" i="18"/>
  <c r="A7958" i="18"/>
  <c r="E7957" i="18"/>
  <c r="A7957" i="18"/>
  <c r="E7956" i="18"/>
  <c r="A7956" i="18"/>
  <c r="E7955" i="18"/>
  <c r="A7955" i="18"/>
  <c r="E7954" i="18"/>
  <c r="A7954" i="18"/>
  <c r="E7953" i="18"/>
  <c r="A7953" i="18"/>
  <c r="E7952" i="18"/>
  <c r="A7952" i="18"/>
  <c r="E7951" i="18"/>
  <c r="A7951" i="18"/>
  <c r="E7950" i="18"/>
  <c r="A7950" i="18"/>
  <c r="E7949" i="18"/>
  <c r="B7949" i="18"/>
  <c r="A7949" i="18"/>
  <c r="A7945" i="18"/>
  <c r="A7944" i="18"/>
  <c r="A7943" i="18"/>
  <c r="A7942" i="18"/>
  <c r="A7941" i="18"/>
  <c r="C7937" i="18"/>
  <c r="A7937" i="18"/>
  <c r="A7936" i="18"/>
  <c r="A7935" i="18"/>
  <c r="C7934" i="18"/>
  <c r="A7934" i="18"/>
  <c r="C7933" i="18"/>
  <c r="A7933" i="18"/>
  <c r="C7932" i="18"/>
  <c r="A7932" i="18"/>
  <c r="C7931" i="18"/>
  <c r="A7931" i="18"/>
  <c r="C7930" i="18"/>
  <c r="A7930" i="18"/>
  <c r="C7929" i="18"/>
  <c r="A7929" i="18"/>
  <c r="C7928" i="18"/>
  <c r="A7928" i="18"/>
  <c r="C7927" i="18"/>
  <c r="A7927" i="18"/>
  <c r="C7926" i="18"/>
  <c r="A7926" i="18"/>
  <c r="E7922" i="18"/>
  <c r="A7922" i="18"/>
  <c r="E7921" i="18"/>
  <c r="A7921" i="18"/>
  <c r="E7920" i="18"/>
  <c r="A7920" i="18"/>
  <c r="E7919" i="18"/>
  <c r="A7919" i="18"/>
  <c r="E7918" i="18"/>
  <c r="A7918" i="18"/>
  <c r="E7917" i="18"/>
  <c r="A7917" i="18"/>
  <c r="E7916" i="18"/>
  <c r="A7916" i="18"/>
  <c r="E7915" i="18"/>
  <c r="A7915" i="18"/>
  <c r="E7914" i="18"/>
  <c r="A7914" i="18"/>
  <c r="E7913" i="18"/>
  <c r="A7913" i="18"/>
  <c r="E7912" i="18"/>
  <c r="A7912" i="18"/>
  <c r="E7911" i="18"/>
  <c r="A7911" i="18"/>
  <c r="B7906" i="18"/>
  <c r="A7902" i="18"/>
  <c r="G7898" i="18"/>
  <c r="E7888" i="18"/>
  <c r="A7888" i="18"/>
  <c r="E7887" i="18"/>
  <c r="A7887" i="18"/>
  <c r="E7886" i="18"/>
  <c r="A7886" i="18"/>
  <c r="E7885" i="18"/>
  <c r="A7885" i="18"/>
  <c r="E7884" i="18"/>
  <c r="A7884" i="18"/>
  <c r="E7883" i="18"/>
  <c r="A7883" i="18"/>
  <c r="E7882" i="18"/>
  <c r="B7882" i="18"/>
  <c r="A7882" i="18"/>
  <c r="E7881" i="18"/>
  <c r="B7881" i="18"/>
  <c r="A7881" i="18"/>
  <c r="E7880" i="18"/>
  <c r="B7880" i="18"/>
  <c r="A7880" i="18"/>
  <c r="E7879" i="18"/>
  <c r="B7879" i="18"/>
  <c r="A7879" i="18"/>
  <c r="E7878" i="18"/>
  <c r="B7878" i="18"/>
  <c r="A7878" i="18"/>
  <c r="E7877" i="18"/>
  <c r="B7877" i="18"/>
  <c r="A7877" i="18"/>
  <c r="A7873" i="18"/>
  <c r="A7872" i="18"/>
  <c r="A7871" i="18"/>
  <c r="A7870" i="18"/>
  <c r="A7869" i="18"/>
  <c r="C7865" i="18"/>
  <c r="A7865" i="18"/>
  <c r="A7864" i="18"/>
  <c r="A7863" i="18"/>
  <c r="C7862" i="18"/>
  <c r="A7862" i="18"/>
  <c r="C7861" i="18"/>
  <c r="A7861" i="18"/>
  <c r="C7860" i="18"/>
  <c r="A7860" i="18"/>
  <c r="C7859" i="18"/>
  <c r="A7859" i="18"/>
  <c r="C7858" i="18"/>
  <c r="A7858" i="18"/>
  <c r="C7857" i="18"/>
  <c r="A7857" i="18"/>
  <c r="C7856" i="18"/>
  <c r="A7856" i="18"/>
  <c r="C7855" i="18"/>
  <c r="A7855" i="18"/>
  <c r="C7854" i="18"/>
  <c r="A7854" i="18"/>
  <c r="E7850" i="18"/>
  <c r="A7850" i="18"/>
  <c r="E7849" i="18"/>
  <c r="A7849" i="18"/>
  <c r="E7848" i="18"/>
  <c r="A7848" i="18"/>
  <c r="E7847" i="18"/>
  <c r="A7847" i="18"/>
  <c r="E7846" i="18"/>
  <c r="A7846" i="18"/>
  <c r="E7845" i="18"/>
  <c r="A7845" i="18"/>
  <c r="E7844" i="18"/>
  <c r="A7844" i="18"/>
  <c r="E7843" i="18"/>
  <c r="A7843" i="18"/>
  <c r="E7842" i="18"/>
  <c r="A7842" i="18"/>
  <c r="E7841" i="18"/>
  <c r="A7841" i="18"/>
  <c r="E7840" i="18"/>
  <c r="A7840" i="18"/>
  <c r="E7839" i="18"/>
  <c r="A7839" i="18"/>
  <c r="B7834" i="18"/>
  <c r="A7830" i="18"/>
  <c r="G7608" i="18"/>
  <c r="E7598" i="18"/>
  <c r="A7598" i="18"/>
  <c r="E7597" i="18"/>
  <c r="A7597" i="18"/>
  <c r="E7596" i="18"/>
  <c r="A7596" i="18"/>
  <c r="E7595" i="18"/>
  <c r="A7595" i="18"/>
  <c r="E7594" i="18"/>
  <c r="A7594" i="18"/>
  <c r="E7593" i="18"/>
  <c r="A7593" i="18"/>
  <c r="E7592" i="18"/>
  <c r="A7592" i="18"/>
  <c r="E7591" i="18"/>
  <c r="B7591" i="18"/>
  <c r="A7591" i="18"/>
  <c r="E7590" i="18"/>
  <c r="B7590" i="18"/>
  <c r="A7590" i="18"/>
  <c r="E7589" i="18"/>
  <c r="B7589" i="18"/>
  <c r="A7589" i="18"/>
  <c r="E7588" i="18"/>
  <c r="B7588" i="18"/>
  <c r="A7588" i="18"/>
  <c r="E7587" i="18"/>
  <c r="B7587" i="18"/>
  <c r="A7587" i="18"/>
  <c r="A7583" i="18"/>
  <c r="A7582" i="18"/>
  <c r="A7581" i="18"/>
  <c r="A7580" i="18"/>
  <c r="A7579" i="18"/>
  <c r="C7575" i="18"/>
  <c r="A7575" i="18"/>
  <c r="A7574" i="18"/>
  <c r="A7573" i="18"/>
  <c r="C7572" i="18"/>
  <c r="A7572" i="18"/>
  <c r="C7571" i="18"/>
  <c r="A7571" i="18"/>
  <c r="C7570" i="18"/>
  <c r="A7570" i="18"/>
  <c r="C7569" i="18"/>
  <c r="A7569" i="18"/>
  <c r="C7568" i="18"/>
  <c r="A7568" i="18"/>
  <c r="C7567" i="18"/>
  <c r="A7567" i="18"/>
  <c r="C7566" i="18"/>
  <c r="A7566" i="18"/>
  <c r="C7565" i="18"/>
  <c r="A7565" i="18"/>
  <c r="C7564" i="18"/>
  <c r="A7564" i="18"/>
  <c r="E7560" i="18"/>
  <c r="A7560" i="18"/>
  <c r="E7559" i="18"/>
  <c r="A7559" i="18"/>
  <c r="E7558" i="18"/>
  <c r="A7558" i="18"/>
  <c r="E7557" i="18"/>
  <c r="A7557" i="18"/>
  <c r="E7556" i="18"/>
  <c r="A7556" i="18"/>
  <c r="E7555" i="18"/>
  <c r="A7555" i="18"/>
  <c r="E7554" i="18"/>
  <c r="A7554" i="18"/>
  <c r="E7553" i="18"/>
  <c r="A7553" i="18"/>
  <c r="E7552" i="18"/>
  <c r="A7552" i="18"/>
  <c r="E7551" i="18"/>
  <c r="A7551" i="18"/>
  <c r="E7550" i="18"/>
  <c r="A7550" i="18"/>
  <c r="E7549" i="18"/>
  <c r="A7549" i="18"/>
  <c r="B7544" i="18"/>
  <c r="A7540" i="18"/>
  <c r="G7536" i="18"/>
  <c r="E7526" i="18"/>
  <c r="A7526" i="18"/>
  <c r="E7525" i="18"/>
  <c r="A7525" i="18"/>
  <c r="E7524" i="18"/>
  <c r="A7524" i="18"/>
  <c r="E7523" i="18"/>
  <c r="A7523" i="18"/>
  <c r="E7522" i="18"/>
  <c r="A7522" i="18"/>
  <c r="E7521" i="18"/>
  <c r="A7521" i="18"/>
  <c r="E7520" i="18"/>
  <c r="A7520" i="18"/>
  <c r="E7519" i="18"/>
  <c r="A7519" i="18"/>
  <c r="E7518" i="18"/>
  <c r="A7518" i="18"/>
  <c r="E7517" i="18"/>
  <c r="B7517" i="18"/>
  <c r="A7517" i="18"/>
  <c r="E7516" i="18"/>
  <c r="B7516" i="18"/>
  <c r="A7516" i="18"/>
  <c r="E7515" i="18"/>
  <c r="B7515" i="18"/>
  <c r="A7515" i="18"/>
  <c r="A7511" i="18"/>
  <c r="A7510" i="18"/>
  <c r="A7509" i="18"/>
  <c r="A7508" i="18"/>
  <c r="A7507" i="18"/>
  <c r="C7503" i="18"/>
  <c r="A7503" i="18"/>
  <c r="A7502" i="18"/>
  <c r="A7501" i="18"/>
  <c r="C7500" i="18"/>
  <c r="A7500" i="18"/>
  <c r="C7499" i="18"/>
  <c r="A7499" i="18"/>
  <c r="C7498" i="18"/>
  <c r="A7498" i="18"/>
  <c r="C7497" i="18"/>
  <c r="A7497" i="18"/>
  <c r="C7496" i="18"/>
  <c r="A7496" i="18"/>
  <c r="C7495" i="18"/>
  <c r="A7495" i="18"/>
  <c r="C7494" i="18"/>
  <c r="A7494" i="18"/>
  <c r="C7493" i="18"/>
  <c r="A7493" i="18"/>
  <c r="C7492" i="18"/>
  <c r="A7492" i="18"/>
  <c r="E7488" i="18"/>
  <c r="A7488" i="18"/>
  <c r="E7487" i="18"/>
  <c r="A7487" i="18"/>
  <c r="E7486" i="18"/>
  <c r="A7486" i="18"/>
  <c r="E7485" i="18"/>
  <c r="A7485" i="18"/>
  <c r="E7484" i="18"/>
  <c r="A7484" i="18"/>
  <c r="E7483" i="18"/>
  <c r="A7483" i="18"/>
  <c r="E7482" i="18"/>
  <c r="A7482" i="18"/>
  <c r="E7481" i="18"/>
  <c r="A7481" i="18"/>
  <c r="E7480" i="18"/>
  <c r="A7480" i="18"/>
  <c r="E7479" i="18"/>
  <c r="A7479" i="18"/>
  <c r="E7478" i="18"/>
  <c r="A7478" i="18"/>
  <c r="E7477" i="18"/>
  <c r="A7477" i="18"/>
  <c r="B7472" i="18"/>
  <c r="A7468" i="18"/>
  <c r="G7464" i="18"/>
  <c r="E7454" i="18"/>
  <c r="A7454" i="18"/>
  <c r="E7453" i="18"/>
  <c r="A7453" i="18"/>
  <c r="E7452" i="18"/>
  <c r="A7452" i="18"/>
  <c r="E7451" i="18"/>
  <c r="A7451" i="18"/>
  <c r="E7450" i="18"/>
  <c r="A7450" i="18"/>
  <c r="E7449" i="18"/>
  <c r="A7449" i="18"/>
  <c r="E7448" i="18"/>
  <c r="B7448" i="18"/>
  <c r="A7448" i="18"/>
  <c r="E7447" i="18"/>
  <c r="B7447" i="18"/>
  <c r="A7447" i="18"/>
  <c r="E7446" i="18"/>
  <c r="B7446" i="18"/>
  <c r="A7446" i="18"/>
  <c r="E7445" i="18"/>
  <c r="B7445" i="18"/>
  <c r="A7445" i="18"/>
  <c r="E7444" i="18"/>
  <c r="B7444" i="18"/>
  <c r="A7444" i="18"/>
  <c r="E7443" i="18"/>
  <c r="B7443" i="18"/>
  <c r="A7443" i="18"/>
  <c r="A7439" i="18"/>
  <c r="A7438" i="18"/>
  <c r="A7437" i="18"/>
  <c r="A7436" i="18"/>
  <c r="A7435" i="18"/>
  <c r="C7431" i="18"/>
  <c r="A7431" i="18"/>
  <c r="A7430" i="18"/>
  <c r="A7429" i="18"/>
  <c r="C7428" i="18"/>
  <c r="A7428" i="18"/>
  <c r="C7427" i="18"/>
  <c r="A7427" i="18"/>
  <c r="C7426" i="18"/>
  <c r="A7426" i="18"/>
  <c r="C7425" i="18"/>
  <c r="A7425" i="18"/>
  <c r="C7424" i="18"/>
  <c r="A7424" i="18"/>
  <c r="C7423" i="18"/>
  <c r="A7423" i="18"/>
  <c r="C7422" i="18"/>
  <c r="A7422" i="18"/>
  <c r="C7421" i="18"/>
  <c r="A7421" i="18"/>
  <c r="C7420" i="18"/>
  <c r="A7420" i="18"/>
  <c r="E7416" i="18"/>
  <c r="A7416" i="18"/>
  <c r="E7415" i="18"/>
  <c r="A7415" i="18"/>
  <c r="E7414" i="18"/>
  <c r="A7414" i="18"/>
  <c r="E7413" i="18"/>
  <c r="A7413" i="18"/>
  <c r="E7412" i="18"/>
  <c r="A7412" i="18"/>
  <c r="E7411" i="18"/>
  <c r="A7411" i="18"/>
  <c r="E7410" i="18"/>
  <c r="A7410" i="18"/>
  <c r="E7409" i="18"/>
  <c r="A7409" i="18"/>
  <c r="E7408" i="18"/>
  <c r="A7408" i="18"/>
  <c r="E7407" i="18"/>
  <c r="A7407" i="18"/>
  <c r="E7406" i="18"/>
  <c r="A7406" i="18"/>
  <c r="E7405" i="18"/>
  <c r="A7405" i="18"/>
  <c r="B7400" i="18"/>
  <c r="A7396" i="18"/>
  <c r="G7392" i="18"/>
  <c r="E7382" i="18"/>
  <c r="A7382" i="18"/>
  <c r="E7381" i="18"/>
  <c r="A7381" i="18"/>
  <c r="E7380" i="18"/>
  <c r="A7380" i="18"/>
  <c r="E7379" i="18"/>
  <c r="A7379" i="18"/>
  <c r="E7378" i="18"/>
  <c r="A7378" i="18"/>
  <c r="E7377" i="18"/>
  <c r="A7377" i="18"/>
  <c r="E7376" i="18"/>
  <c r="B7376" i="18"/>
  <c r="A7376" i="18"/>
  <c r="E7375" i="18"/>
  <c r="B7375" i="18"/>
  <c r="A7375" i="18"/>
  <c r="E7374" i="18"/>
  <c r="B7374" i="18"/>
  <c r="A7374" i="18"/>
  <c r="E7373" i="18"/>
  <c r="B7373" i="18"/>
  <c r="A7373" i="18"/>
  <c r="E7372" i="18"/>
  <c r="B7372" i="18"/>
  <c r="A7372" i="18"/>
  <c r="E7371" i="18"/>
  <c r="B7371" i="18"/>
  <c r="A7371" i="18"/>
  <c r="A7367" i="18"/>
  <c r="A7366" i="18"/>
  <c r="A7365" i="18"/>
  <c r="A7364" i="18"/>
  <c r="A7363" i="18"/>
  <c r="C7359" i="18"/>
  <c r="A7359" i="18"/>
  <c r="A7358" i="18"/>
  <c r="A7357" i="18"/>
  <c r="C7356" i="18"/>
  <c r="A7356" i="18"/>
  <c r="C7355" i="18"/>
  <c r="A7355" i="18"/>
  <c r="C7354" i="18"/>
  <c r="A7354" i="18"/>
  <c r="C7353" i="18"/>
  <c r="A7353" i="18"/>
  <c r="C7352" i="18"/>
  <c r="A7352" i="18"/>
  <c r="C7351" i="18"/>
  <c r="A7351" i="18"/>
  <c r="C7350" i="18"/>
  <c r="A7350" i="18"/>
  <c r="C7349" i="18"/>
  <c r="A7349" i="18"/>
  <c r="C7348" i="18"/>
  <c r="A7348" i="18"/>
  <c r="E7344" i="18"/>
  <c r="A7344" i="18"/>
  <c r="E7343" i="18"/>
  <c r="A7343" i="18"/>
  <c r="E7342" i="18"/>
  <c r="A7342" i="18"/>
  <c r="E7341" i="18"/>
  <c r="A7341" i="18"/>
  <c r="E7340" i="18"/>
  <c r="A7340" i="18"/>
  <c r="E7339" i="18"/>
  <c r="A7339" i="18"/>
  <c r="E7338" i="18"/>
  <c r="A7338" i="18"/>
  <c r="E7337" i="18"/>
  <c r="A7337" i="18"/>
  <c r="E7336" i="18"/>
  <c r="A7336" i="18"/>
  <c r="E7335" i="18"/>
  <c r="A7335" i="18"/>
  <c r="E7334" i="18"/>
  <c r="A7334" i="18"/>
  <c r="E7333" i="18"/>
  <c r="A7333" i="18"/>
  <c r="B7328" i="18"/>
  <c r="A7324" i="18"/>
  <c r="G7320" i="18"/>
  <c r="E7310" i="18"/>
  <c r="A7310" i="18"/>
  <c r="E7309" i="18"/>
  <c r="A7309" i="18"/>
  <c r="E7308" i="18"/>
  <c r="A7308" i="18"/>
  <c r="E7307" i="18"/>
  <c r="A7307" i="18"/>
  <c r="E7306" i="18"/>
  <c r="A7306" i="18"/>
  <c r="E7305" i="18"/>
  <c r="A7305" i="18"/>
  <c r="E7304" i="18"/>
  <c r="A7304" i="18"/>
  <c r="E7303" i="18"/>
  <c r="A7303" i="18"/>
  <c r="E7302" i="18"/>
  <c r="A7302" i="18"/>
  <c r="E7301" i="18"/>
  <c r="B7301" i="18"/>
  <c r="A7301" i="18"/>
  <c r="E7300" i="18"/>
  <c r="B7300" i="18"/>
  <c r="A7300" i="18"/>
  <c r="E7299" i="18"/>
  <c r="B7299" i="18"/>
  <c r="A7299" i="18"/>
  <c r="A7295" i="18"/>
  <c r="A7294" i="18"/>
  <c r="A7293" i="18"/>
  <c r="A7292" i="18"/>
  <c r="A7291" i="18"/>
  <c r="C7287" i="18"/>
  <c r="A7287" i="18"/>
  <c r="A7286" i="18"/>
  <c r="A7285" i="18"/>
  <c r="C7284" i="18"/>
  <c r="A7284" i="18"/>
  <c r="C7283" i="18"/>
  <c r="A7283" i="18"/>
  <c r="C7282" i="18"/>
  <c r="A7282" i="18"/>
  <c r="C7281" i="18"/>
  <c r="A7281" i="18"/>
  <c r="C7280" i="18"/>
  <c r="A7280" i="18"/>
  <c r="C7279" i="18"/>
  <c r="A7279" i="18"/>
  <c r="C7278" i="18"/>
  <c r="A7278" i="18"/>
  <c r="C7277" i="18"/>
  <c r="A7277" i="18"/>
  <c r="C7276" i="18"/>
  <c r="A7276" i="18"/>
  <c r="E7272" i="18"/>
  <c r="A7272" i="18"/>
  <c r="E7271" i="18"/>
  <c r="A7271" i="18"/>
  <c r="E7270" i="18"/>
  <c r="A7270" i="18"/>
  <c r="E7269" i="18"/>
  <c r="A7269" i="18"/>
  <c r="E7268" i="18"/>
  <c r="A7268" i="18"/>
  <c r="E7267" i="18"/>
  <c r="A7267" i="18"/>
  <c r="E7266" i="18"/>
  <c r="A7266" i="18"/>
  <c r="E7265" i="18"/>
  <c r="A7265" i="18"/>
  <c r="E7264" i="18"/>
  <c r="A7264" i="18"/>
  <c r="E7263" i="18"/>
  <c r="A7263" i="18"/>
  <c r="E7262" i="18"/>
  <c r="A7262" i="18"/>
  <c r="E7261" i="18"/>
  <c r="A7261" i="18"/>
  <c r="B7256" i="18"/>
  <c r="A7252" i="18"/>
  <c r="G7248" i="18"/>
  <c r="E7238" i="18"/>
  <c r="A7238" i="18"/>
  <c r="E7237" i="18"/>
  <c r="A7237" i="18"/>
  <c r="E7236" i="18"/>
  <c r="A7236" i="18"/>
  <c r="E7235" i="18"/>
  <c r="A7235" i="18"/>
  <c r="E7234" i="18"/>
  <c r="A7234" i="18"/>
  <c r="E7233" i="18"/>
  <c r="A7233" i="18"/>
  <c r="E7232" i="18"/>
  <c r="B7232" i="18"/>
  <c r="A7232" i="18"/>
  <c r="E7231" i="18"/>
  <c r="B7231" i="18"/>
  <c r="A7231" i="18"/>
  <c r="E7230" i="18"/>
  <c r="B7230" i="18"/>
  <c r="A7230" i="18"/>
  <c r="E7229" i="18"/>
  <c r="B7229" i="18"/>
  <c r="A7229" i="18"/>
  <c r="E7228" i="18"/>
  <c r="B7228" i="18"/>
  <c r="A7228" i="18"/>
  <c r="E7227" i="18"/>
  <c r="B7227" i="18"/>
  <c r="A7227" i="18"/>
  <c r="A7223" i="18"/>
  <c r="A7222" i="18"/>
  <c r="A7221" i="18"/>
  <c r="A7220" i="18"/>
  <c r="A7219" i="18"/>
  <c r="C7215" i="18"/>
  <c r="A7215" i="18"/>
  <c r="A7214" i="18"/>
  <c r="A7213" i="18"/>
  <c r="C7212" i="18"/>
  <c r="A7212" i="18"/>
  <c r="C7211" i="18"/>
  <c r="A7211" i="18"/>
  <c r="C7210" i="18"/>
  <c r="A7210" i="18"/>
  <c r="C7209" i="18"/>
  <c r="A7209" i="18"/>
  <c r="C7208" i="18"/>
  <c r="A7208" i="18"/>
  <c r="C7207" i="18"/>
  <c r="A7207" i="18"/>
  <c r="C7206" i="18"/>
  <c r="A7206" i="18"/>
  <c r="C7205" i="18"/>
  <c r="A7205" i="18"/>
  <c r="C7204" i="18"/>
  <c r="A7204" i="18"/>
  <c r="E7200" i="18"/>
  <c r="A7200" i="18"/>
  <c r="E7199" i="18"/>
  <c r="A7199" i="18"/>
  <c r="E7198" i="18"/>
  <c r="A7198" i="18"/>
  <c r="E7197" i="18"/>
  <c r="A7197" i="18"/>
  <c r="E7196" i="18"/>
  <c r="A7196" i="18"/>
  <c r="E7195" i="18"/>
  <c r="A7195" i="18"/>
  <c r="E7194" i="18"/>
  <c r="A7194" i="18"/>
  <c r="E7193" i="18"/>
  <c r="A7193" i="18"/>
  <c r="E7192" i="18"/>
  <c r="A7192" i="18"/>
  <c r="E7191" i="18"/>
  <c r="A7191" i="18"/>
  <c r="E7190" i="18"/>
  <c r="A7190" i="18"/>
  <c r="E7189" i="18"/>
  <c r="A7189" i="18"/>
  <c r="B7184" i="18"/>
  <c r="A7180" i="18"/>
  <c r="G7176" i="18"/>
  <c r="E7166" i="18"/>
  <c r="A7166" i="18"/>
  <c r="E7165" i="18"/>
  <c r="A7165" i="18"/>
  <c r="E7164" i="18"/>
  <c r="A7164" i="18"/>
  <c r="E7163" i="18"/>
  <c r="A7163" i="18"/>
  <c r="E7162" i="18"/>
  <c r="A7162" i="18"/>
  <c r="E7161" i="18"/>
  <c r="A7161" i="18"/>
  <c r="E7160" i="18"/>
  <c r="A7160" i="18"/>
  <c r="E7159" i="18"/>
  <c r="B7159" i="18"/>
  <c r="A7159" i="18"/>
  <c r="E7158" i="18"/>
  <c r="B7158" i="18"/>
  <c r="A7158" i="18"/>
  <c r="E7157" i="18"/>
  <c r="B7157" i="18"/>
  <c r="A7157" i="18"/>
  <c r="E7156" i="18"/>
  <c r="B7156" i="18"/>
  <c r="A7156" i="18"/>
  <c r="E7155" i="18"/>
  <c r="B7155" i="18"/>
  <c r="A7155" i="18"/>
  <c r="A7151" i="18"/>
  <c r="A7150" i="18"/>
  <c r="A7149" i="18"/>
  <c r="A7148" i="18"/>
  <c r="A7147" i="18"/>
  <c r="C7143" i="18"/>
  <c r="A7143" i="18"/>
  <c r="A7142" i="18"/>
  <c r="A7141" i="18"/>
  <c r="C7140" i="18"/>
  <c r="A7140" i="18"/>
  <c r="C7139" i="18"/>
  <c r="A7139" i="18"/>
  <c r="C7138" i="18"/>
  <c r="A7138" i="18"/>
  <c r="C7137" i="18"/>
  <c r="A7137" i="18"/>
  <c r="C7136" i="18"/>
  <c r="A7136" i="18"/>
  <c r="C7135" i="18"/>
  <c r="A7135" i="18"/>
  <c r="C7134" i="18"/>
  <c r="A7134" i="18"/>
  <c r="C7133" i="18"/>
  <c r="A7133" i="18"/>
  <c r="C7132" i="18"/>
  <c r="A7132" i="18"/>
  <c r="E7128" i="18"/>
  <c r="A7128" i="18"/>
  <c r="E7127" i="18"/>
  <c r="A7127" i="18"/>
  <c r="E7126" i="18"/>
  <c r="A7126" i="18"/>
  <c r="E7125" i="18"/>
  <c r="A7125" i="18"/>
  <c r="E7124" i="18"/>
  <c r="A7124" i="18"/>
  <c r="E7123" i="18"/>
  <c r="A7123" i="18"/>
  <c r="E7122" i="18"/>
  <c r="A7122" i="18"/>
  <c r="E7121" i="18"/>
  <c r="A7121" i="18"/>
  <c r="E7120" i="18"/>
  <c r="A7120" i="18"/>
  <c r="E7119" i="18"/>
  <c r="A7119" i="18"/>
  <c r="E7118" i="18"/>
  <c r="A7118" i="18"/>
  <c r="E7117" i="18"/>
  <c r="A7117" i="18"/>
  <c r="B7112" i="18"/>
  <c r="A7108" i="18"/>
  <c r="G7104" i="18"/>
  <c r="E7094" i="18"/>
  <c r="A7094" i="18"/>
  <c r="E7093" i="18"/>
  <c r="A7093" i="18"/>
  <c r="E7092" i="18"/>
  <c r="A7092" i="18"/>
  <c r="E7091" i="18"/>
  <c r="A7091" i="18"/>
  <c r="E7090" i="18"/>
  <c r="A7090" i="18"/>
  <c r="E7089" i="18"/>
  <c r="A7089" i="18"/>
  <c r="E7088" i="18"/>
  <c r="A7088" i="18"/>
  <c r="E7087" i="18"/>
  <c r="A7087" i="18"/>
  <c r="E7086" i="18"/>
  <c r="B7086" i="18"/>
  <c r="A7086" i="18"/>
  <c r="E7085" i="18"/>
  <c r="B7085" i="18"/>
  <c r="A7085" i="18"/>
  <c r="E7084" i="18"/>
  <c r="B7084" i="18"/>
  <c r="A7084" i="18"/>
  <c r="E7083" i="18"/>
  <c r="B7083" i="18"/>
  <c r="A7083" i="18"/>
  <c r="A7079" i="18"/>
  <c r="A7078" i="18"/>
  <c r="A7077" i="18"/>
  <c r="A7076" i="18"/>
  <c r="A7075" i="18"/>
  <c r="C7071" i="18"/>
  <c r="A7071" i="18"/>
  <c r="A7070" i="18"/>
  <c r="A7069" i="18"/>
  <c r="C7068" i="18"/>
  <c r="A7068" i="18"/>
  <c r="C7067" i="18"/>
  <c r="A7067" i="18"/>
  <c r="C7066" i="18"/>
  <c r="A7066" i="18"/>
  <c r="C7065" i="18"/>
  <c r="A7065" i="18"/>
  <c r="C7064" i="18"/>
  <c r="A7064" i="18"/>
  <c r="C7063" i="18"/>
  <c r="A7063" i="18"/>
  <c r="C7062" i="18"/>
  <c r="A7062" i="18"/>
  <c r="C7061" i="18"/>
  <c r="A7061" i="18"/>
  <c r="C7060" i="18"/>
  <c r="A7060" i="18"/>
  <c r="E7056" i="18"/>
  <c r="A7056" i="18"/>
  <c r="E7055" i="18"/>
  <c r="A7055" i="18"/>
  <c r="E7054" i="18"/>
  <c r="A7054" i="18"/>
  <c r="E7053" i="18"/>
  <c r="A7053" i="18"/>
  <c r="E7052" i="18"/>
  <c r="A7052" i="18"/>
  <c r="E7051" i="18"/>
  <c r="A7051" i="18"/>
  <c r="E7050" i="18"/>
  <c r="A7050" i="18"/>
  <c r="E7049" i="18"/>
  <c r="A7049" i="18"/>
  <c r="E7048" i="18"/>
  <c r="A7048" i="18"/>
  <c r="E7047" i="18"/>
  <c r="A7047" i="18"/>
  <c r="E7046" i="18"/>
  <c r="A7046" i="18"/>
  <c r="E7045" i="18"/>
  <c r="A7045" i="18"/>
  <c r="B7040" i="18"/>
  <c r="A7036" i="18"/>
  <c r="G7032" i="18"/>
  <c r="E7022" i="18"/>
  <c r="A7022" i="18"/>
  <c r="E7021" i="18"/>
  <c r="A7021" i="18"/>
  <c r="E7020" i="18"/>
  <c r="A7020" i="18"/>
  <c r="E7019" i="18"/>
  <c r="A7019" i="18"/>
  <c r="E7018" i="18"/>
  <c r="A7018" i="18"/>
  <c r="E7017" i="18"/>
  <c r="A7017" i="18"/>
  <c r="E7016" i="18"/>
  <c r="A7016" i="18"/>
  <c r="E7015" i="18"/>
  <c r="A7015" i="18"/>
  <c r="E7014" i="18"/>
  <c r="A7014" i="18"/>
  <c r="E7013" i="18"/>
  <c r="A7013" i="18"/>
  <c r="E7012" i="18"/>
  <c r="A7012" i="18"/>
  <c r="E7011" i="18"/>
  <c r="B7011" i="18"/>
  <c r="A7011" i="18"/>
  <c r="A7007" i="18"/>
  <c r="A7006" i="18"/>
  <c r="A7005" i="18"/>
  <c r="A7004" i="18"/>
  <c r="A7003" i="18"/>
  <c r="C6999" i="18"/>
  <c r="A6999" i="18"/>
  <c r="A6998" i="18"/>
  <c r="A6997" i="18"/>
  <c r="C6996" i="18"/>
  <c r="A6996" i="18"/>
  <c r="C6995" i="18"/>
  <c r="A6995" i="18"/>
  <c r="C6994" i="18"/>
  <c r="A6994" i="18"/>
  <c r="C6993" i="18"/>
  <c r="A6993" i="18"/>
  <c r="C6992" i="18"/>
  <c r="A6992" i="18"/>
  <c r="C6991" i="18"/>
  <c r="A6991" i="18"/>
  <c r="C6990" i="18"/>
  <c r="A6990" i="18"/>
  <c r="C6989" i="18"/>
  <c r="A6989" i="18"/>
  <c r="C6988" i="18"/>
  <c r="A6988" i="18"/>
  <c r="E6984" i="18"/>
  <c r="A6984" i="18"/>
  <c r="E6983" i="18"/>
  <c r="A6983" i="18"/>
  <c r="E6982" i="18"/>
  <c r="A6982" i="18"/>
  <c r="E6981" i="18"/>
  <c r="A6981" i="18"/>
  <c r="E6980" i="18"/>
  <c r="A6980" i="18"/>
  <c r="E6979" i="18"/>
  <c r="A6979" i="18"/>
  <c r="E6978" i="18"/>
  <c r="A6978" i="18"/>
  <c r="E6977" i="18"/>
  <c r="A6977" i="18"/>
  <c r="E6976" i="18"/>
  <c r="A6976" i="18"/>
  <c r="E6975" i="18"/>
  <c r="A6975" i="18"/>
  <c r="E6974" i="18"/>
  <c r="A6974" i="18"/>
  <c r="E6973" i="18"/>
  <c r="A6973" i="18"/>
  <c r="B6968" i="18"/>
  <c r="A6964" i="18"/>
  <c r="G6960" i="18"/>
  <c r="E6950" i="18"/>
  <c r="A6950" i="18"/>
  <c r="E6949" i="18"/>
  <c r="A6949" i="18"/>
  <c r="E6948" i="18"/>
  <c r="A6948" i="18"/>
  <c r="E6947" i="18"/>
  <c r="A6947" i="18"/>
  <c r="E6946" i="18"/>
  <c r="A6946" i="18"/>
  <c r="E6945" i="18"/>
  <c r="A6945" i="18"/>
  <c r="E6944" i="18"/>
  <c r="A6944" i="18"/>
  <c r="E6943" i="18"/>
  <c r="A6943" i="18"/>
  <c r="E6942" i="18"/>
  <c r="B6942" i="18"/>
  <c r="A6942" i="18"/>
  <c r="E6941" i="18"/>
  <c r="B6941" i="18"/>
  <c r="A6941" i="18"/>
  <c r="E6940" i="18"/>
  <c r="B6940" i="18"/>
  <c r="A6940" i="18"/>
  <c r="E6939" i="18"/>
  <c r="B6939" i="18"/>
  <c r="A6939" i="18"/>
  <c r="A6935" i="18"/>
  <c r="A6934" i="18"/>
  <c r="A6933" i="18"/>
  <c r="A6932" i="18"/>
  <c r="A6931" i="18"/>
  <c r="C6927" i="18"/>
  <c r="A6927" i="18"/>
  <c r="A6926" i="18"/>
  <c r="A6925" i="18"/>
  <c r="C6924" i="18"/>
  <c r="A6924" i="18"/>
  <c r="C6923" i="18"/>
  <c r="A6923" i="18"/>
  <c r="C6922" i="18"/>
  <c r="A6922" i="18"/>
  <c r="C6921" i="18"/>
  <c r="A6921" i="18"/>
  <c r="C6920" i="18"/>
  <c r="A6920" i="18"/>
  <c r="C6919" i="18"/>
  <c r="A6919" i="18"/>
  <c r="C6918" i="18"/>
  <c r="A6918" i="18"/>
  <c r="C6917" i="18"/>
  <c r="A6917" i="18"/>
  <c r="C6916" i="18"/>
  <c r="A6916" i="18"/>
  <c r="E6912" i="18"/>
  <c r="A6912" i="18"/>
  <c r="E6911" i="18"/>
  <c r="A6911" i="18"/>
  <c r="E6910" i="18"/>
  <c r="A6910" i="18"/>
  <c r="E6909" i="18"/>
  <c r="A6909" i="18"/>
  <c r="E6908" i="18"/>
  <c r="A6908" i="18"/>
  <c r="E6907" i="18"/>
  <c r="A6907" i="18"/>
  <c r="E6906" i="18"/>
  <c r="A6906" i="18"/>
  <c r="E6905" i="18"/>
  <c r="A6905" i="18"/>
  <c r="E6904" i="18"/>
  <c r="A6904" i="18"/>
  <c r="E6903" i="18"/>
  <c r="A6903" i="18"/>
  <c r="E6902" i="18"/>
  <c r="A6902" i="18"/>
  <c r="E6901" i="18"/>
  <c r="A6901" i="18"/>
  <c r="B6896" i="18"/>
  <c r="A6892" i="18"/>
  <c r="G6888" i="18"/>
  <c r="E6878" i="18"/>
  <c r="A6878" i="18"/>
  <c r="E6877" i="18"/>
  <c r="A6877" i="18"/>
  <c r="E6876" i="18"/>
  <c r="A6876" i="18"/>
  <c r="E6875" i="18"/>
  <c r="A6875" i="18"/>
  <c r="E6874" i="18"/>
  <c r="A6874" i="18"/>
  <c r="E6873" i="18"/>
  <c r="A6873" i="18"/>
  <c r="E6872" i="18"/>
  <c r="A6872" i="18"/>
  <c r="E6871" i="18"/>
  <c r="A6871" i="18"/>
  <c r="E6870" i="18"/>
  <c r="A6870" i="18"/>
  <c r="E6869" i="18"/>
  <c r="A6869" i="18"/>
  <c r="E6868" i="18"/>
  <c r="B6868" i="18"/>
  <c r="A6868" i="18"/>
  <c r="E6867" i="18"/>
  <c r="B6867" i="18"/>
  <c r="A6867" i="18"/>
  <c r="A6863" i="18"/>
  <c r="A6862" i="18"/>
  <c r="A6861" i="18"/>
  <c r="A6860" i="18"/>
  <c r="A6859" i="18"/>
  <c r="C6855" i="18"/>
  <c r="A6855" i="18"/>
  <c r="A6854" i="18"/>
  <c r="A6853" i="18"/>
  <c r="C6852" i="18"/>
  <c r="A6852" i="18"/>
  <c r="C6851" i="18"/>
  <c r="A6851" i="18"/>
  <c r="C6850" i="18"/>
  <c r="A6850" i="18"/>
  <c r="C6849" i="18"/>
  <c r="A6849" i="18"/>
  <c r="C6848" i="18"/>
  <c r="A6848" i="18"/>
  <c r="C6847" i="18"/>
  <c r="A6847" i="18"/>
  <c r="C6846" i="18"/>
  <c r="A6846" i="18"/>
  <c r="C6845" i="18"/>
  <c r="A6845" i="18"/>
  <c r="C6844" i="18"/>
  <c r="A6844" i="18"/>
  <c r="E6840" i="18"/>
  <c r="A6840" i="18"/>
  <c r="E6839" i="18"/>
  <c r="A6839" i="18"/>
  <c r="E6838" i="18"/>
  <c r="A6838" i="18"/>
  <c r="E6837" i="18"/>
  <c r="A6837" i="18"/>
  <c r="E6836" i="18"/>
  <c r="A6836" i="18"/>
  <c r="E6835" i="18"/>
  <c r="A6835" i="18"/>
  <c r="E6834" i="18"/>
  <c r="A6834" i="18"/>
  <c r="E6833" i="18"/>
  <c r="A6833" i="18"/>
  <c r="E6832" i="18"/>
  <c r="A6832" i="18"/>
  <c r="E6831" i="18"/>
  <c r="A6831" i="18"/>
  <c r="E6830" i="18"/>
  <c r="A6830" i="18"/>
  <c r="E6829" i="18"/>
  <c r="A6829" i="18"/>
  <c r="B6824" i="18"/>
  <c r="A6820" i="18"/>
  <c r="G6816" i="18"/>
  <c r="E6806" i="18"/>
  <c r="A6806" i="18"/>
  <c r="E6805" i="18"/>
  <c r="A6805" i="18"/>
  <c r="E6804" i="18"/>
  <c r="A6804" i="18"/>
  <c r="E6803" i="18"/>
  <c r="A6803" i="18"/>
  <c r="E6802" i="18"/>
  <c r="A6802" i="18"/>
  <c r="E6801" i="18"/>
  <c r="A6801" i="18"/>
  <c r="E6800" i="18"/>
  <c r="A6800" i="18"/>
  <c r="E6799" i="18"/>
  <c r="A6799" i="18"/>
  <c r="E6798" i="18"/>
  <c r="B6798" i="18"/>
  <c r="A6798" i="18"/>
  <c r="E6797" i="18"/>
  <c r="B6797" i="18"/>
  <c r="A6797" i="18"/>
  <c r="E6796" i="18"/>
  <c r="B6796" i="18"/>
  <c r="A6796" i="18"/>
  <c r="E6795" i="18"/>
  <c r="B6795" i="18"/>
  <c r="A6795" i="18"/>
  <c r="A6791" i="18"/>
  <c r="A6790" i="18"/>
  <c r="A6789" i="18"/>
  <c r="A6788" i="18"/>
  <c r="A6787" i="18"/>
  <c r="C6783" i="18"/>
  <c r="A6783" i="18"/>
  <c r="A6782" i="18"/>
  <c r="A6781" i="18"/>
  <c r="C6780" i="18"/>
  <c r="A6780" i="18"/>
  <c r="C6779" i="18"/>
  <c r="A6779" i="18"/>
  <c r="C6778" i="18"/>
  <c r="A6778" i="18"/>
  <c r="C6777" i="18"/>
  <c r="A6777" i="18"/>
  <c r="C6776" i="18"/>
  <c r="A6776" i="18"/>
  <c r="C6775" i="18"/>
  <c r="A6775" i="18"/>
  <c r="C6774" i="18"/>
  <c r="A6774" i="18"/>
  <c r="C6773" i="18"/>
  <c r="A6773" i="18"/>
  <c r="C6772" i="18"/>
  <c r="A6772" i="18"/>
  <c r="E6768" i="18"/>
  <c r="A6768" i="18"/>
  <c r="E6767" i="18"/>
  <c r="A6767" i="18"/>
  <c r="E6766" i="18"/>
  <c r="A6766" i="18"/>
  <c r="E6765" i="18"/>
  <c r="A6765" i="18"/>
  <c r="E6764" i="18"/>
  <c r="A6764" i="18"/>
  <c r="E6763" i="18"/>
  <c r="A6763" i="18"/>
  <c r="E6762" i="18"/>
  <c r="A6762" i="18"/>
  <c r="E6761" i="18"/>
  <c r="A6761" i="18"/>
  <c r="E6760" i="18"/>
  <c r="A6760" i="18"/>
  <c r="E6759" i="18"/>
  <c r="A6759" i="18"/>
  <c r="E6758" i="18"/>
  <c r="A6758" i="18"/>
  <c r="E6757" i="18"/>
  <c r="A6757" i="18"/>
  <c r="B6752" i="18"/>
  <c r="A6748" i="18"/>
  <c r="G6744" i="18"/>
  <c r="E6734" i="18"/>
  <c r="A6734" i="18"/>
  <c r="E6733" i="18"/>
  <c r="A6733" i="18"/>
  <c r="E6732" i="18"/>
  <c r="A6732" i="18"/>
  <c r="E6731" i="18"/>
  <c r="A6731" i="18"/>
  <c r="E6730" i="18"/>
  <c r="A6730" i="18"/>
  <c r="E6729" i="18"/>
  <c r="A6729" i="18"/>
  <c r="E6728" i="18"/>
  <c r="A6728" i="18"/>
  <c r="E6727" i="18"/>
  <c r="A6727" i="18"/>
  <c r="E6726" i="18"/>
  <c r="B6726" i="18"/>
  <c r="A6726" i="18"/>
  <c r="E6725" i="18"/>
  <c r="B6725" i="18"/>
  <c r="A6725" i="18"/>
  <c r="E6724" i="18"/>
  <c r="B6724" i="18"/>
  <c r="A6724" i="18"/>
  <c r="E6723" i="18"/>
  <c r="B6723" i="18"/>
  <c r="A6723" i="18"/>
  <c r="A6719" i="18"/>
  <c r="A6718" i="18"/>
  <c r="A6717" i="18"/>
  <c r="A6716" i="18"/>
  <c r="A6715" i="18"/>
  <c r="C6711" i="18"/>
  <c r="A6711" i="18"/>
  <c r="A6710" i="18"/>
  <c r="A6709" i="18"/>
  <c r="C6708" i="18"/>
  <c r="A6708" i="18"/>
  <c r="C6707" i="18"/>
  <c r="A6707" i="18"/>
  <c r="C6706" i="18"/>
  <c r="A6706" i="18"/>
  <c r="C6705" i="18"/>
  <c r="A6705" i="18"/>
  <c r="C6704" i="18"/>
  <c r="A6704" i="18"/>
  <c r="C6703" i="18"/>
  <c r="A6703" i="18"/>
  <c r="C6702" i="18"/>
  <c r="A6702" i="18"/>
  <c r="C6701" i="18"/>
  <c r="A6701" i="18"/>
  <c r="C6700" i="18"/>
  <c r="A6700" i="18"/>
  <c r="E6696" i="18"/>
  <c r="A6696" i="18"/>
  <c r="E6695" i="18"/>
  <c r="A6695" i="18"/>
  <c r="E6694" i="18"/>
  <c r="A6694" i="18"/>
  <c r="E6693" i="18"/>
  <c r="A6693" i="18"/>
  <c r="E6692" i="18"/>
  <c r="A6692" i="18"/>
  <c r="E6691" i="18"/>
  <c r="A6691" i="18"/>
  <c r="E6690" i="18"/>
  <c r="A6690" i="18"/>
  <c r="E6689" i="18"/>
  <c r="A6689" i="18"/>
  <c r="E6688" i="18"/>
  <c r="A6688" i="18"/>
  <c r="E6687" i="18"/>
  <c r="A6687" i="18"/>
  <c r="E6686" i="18"/>
  <c r="A6686" i="18"/>
  <c r="E6685" i="18"/>
  <c r="A6685" i="18"/>
  <c r="B6680" i="18"/>
  <c r="A6676" i="18"/>
  <c r="G6672" i="18"/>
  <c r="E6662" i="18"/>
  <c r="A6662" i="18"/>
  <c r="E6661" i="18"/>
  <c r="A6661" i="18"/>
  <c r="E6660" i="18"/>
  <c r="A6660" i="18"/>
  <c r="E6659" i="18"/>
  <c r="A6659" i="18"/>
  <c r="E6658" i="18"/>
  <c r="A6658" i="18"/>
  <c r="E6657" i="18"/>
  <c r="A6657" i="18"/>
  <c r="E6656" i="18"/>
  <c r="A6656" i="18"/>
  <c r="E6655" i="18"/>
  <c r="B6655" i="18"/>
  <c r="A6655" i="18"/>
  <c r="E6654" i="18"/>
  <c r="B6654" i="18"/>
  <c r="A6654" i="18"/>
  <c r="E6653" i="18"/>
  <c r="B6653" i="18"/>
  <c r="A6653" i="18"/>
  <c r="E6652" i="18"/>
  <c r="B6652" i="18"/>
  <c r="A6652" i="18"/>
  <c r="E6651" i="18"/>
  <c r="B6651" i="18"/>
  <c r="A6651" i="18"/>
  <c r="A6647" i="18"/>
  <c r="A6646" i="18"/>
  <c r="A6645" i="18"/>
  <c r="A6644" i="18"/>
  <c r="A6643" i="18"/>
  <c r="C6639" i="18"/>
  <c r="A6639" i="18"/>
  <c r="A6638" i="18"/>
  <c r="A6637" i="18"/>
  <c r="C6636" i="18"/>
  <c r="A6636" i="18"/>
  <c r="C6635" i="18"/>
  <c r="A6635" i="18"/>
  <c r="C6634" i="18"/>
  <c r="A6634" i="18"/>
  <c r="C6633" i="18"/>
  <c r="A6633" i="18"/>
  <c r="C6632" i="18"/>
  <c r="A6632" i="18"/>
  <c r="C6631" i="18"/>
  <c r="A6631" i="18"/>
  <c r="C6630" i="18"/>
  <c r="A6630" i="18"/>
  <c r="C6629" i="18"/>
  <c r="A6629" i="18"/>
  <c r="C6628" i="18"/>
  <c r="A6628" i="18"/>
  <c r="E6624" i="18"/>
  <c r="A6624" i="18"/>
  <c r="E6623" i="18"/>
  <c r="A6623" i="18"/>
  <c r="E6622" i="18"/>
  <c r="A6622" i="18"/>
  <c r="E6621" i="18"/>
  <c r="A6621" i="18"/>
  <c r="E6620" i="18"/>
  <c r="A6620" i="18"/>
  <c r="E6619" i="18"/>
  <c r="A6619" i="18"/>
  <c r="E6618" i="18"/>
  <c r="A6618" i="18"/>
  <c r="E6617" i="18"/>
  <c r="A6617" i="18"/>
  <c r="E6616" i="18"/>
  <c r="A6616" i="18"/>
  <c r="E6615" i="18"/>
  <c r="A6615" i="18"/>
  <c r="E6614" i="18"/>
  <c r="A6614" i="18"/>
  <c r="E6613" i="18"/>
  <c r="A6613" i="18"/>
  <c r="B6608" i="18"/>
  <c r="A6604" i="18"/>
  <c r="G6600" i="18"/>
  <c r="E6590" i="18"/>
  <c r="A6590" i="18"/>
  <c r="E6589" i="18"/>
  <c r="A6589" i="18"/>
  <c r="E6588" i="18"/>
  <c r="A6588" i="18"/>
  <c r="E6587" i="18"/>
  <c r="A6587" i="18"/>
  <c r="E6586" i="18"/>
  <c r="A6586" i="18"/>
  <c r="E6585" i="18"/>
  <c r="A6585" i="18"/>
  <c r="E6584" i="18"/>
  <c r="A6584" i="18"/>
  <c r="E6583" i="18"/>
  <c r="B6583" i="18"/>
  <c r="A6583" i="18"/>
  <c r="E6582" i="18"/>
  <c r="B6582" i="18"/>
  <c r="A6582" i="18"/>
  <c r="E6581" i="18"/>
  <c r="B6581" i="18"/>
  <c r="A6581" i="18"/>
  <c r="E6580" i="18"/>
  <c r="B6580" i="18"/>
  <c r="A6580" i="18"/>
  <c r="E6579" i="18"/>
  <c r="B6579" i="18"/>
  <c r="A6579" i="18"/>
  <c r="A6575" i="18"/>
  <c r="A6574" i="18"/>
  <c r="A6573" i="18"/>
  <c r="A6572" i="18"/>
  <c r="A6571" i="18"/>
  <c r="C6567" i="18"/>
  <c r="A6567" i="18"/>
  <c r="A6566" i="18"/>
  <c r="A6565" i="18"/>
  <c r="C6564" i="18"/>
  <c r="A6564" i="18"/>
  <c r="C6563" i="18"/>
  <c r="A6563" i="18"/>
  <c r="C6562" i="18"/>
  <c r="A6562" i="18"/>
  <c r="C6561" i="18"/>
  <c r="A6561" i="18"/>
  <c r="C6560" i="18"/>
  <c r="A6560" i="18"/>
  <c r="C6559" i="18"/>
  <c r="A6559" i="18"/>
  <c r="C6558" i="18"/>
  <c r="A6558" i="18"/>
  <c r="C6557" i="18"/>
  <c r="A6557" i="18"/>
  <c r="C6556" i="18"/>
  <c r="A6556" i="18"/>
  <c r="E6552" i="18"/>
  <c r="A6552" i="18"/>
  <c r="E6551" i="18"/>
  <c r="A6551" i="18"/>
  <c r="E6550" i="18"/>
  <c r="A6550" i="18"/>
  <c r="E6549" i="18"/>
  <c r="A6549" i="18"/>
  <c r="E6548" i="18"/>
  <c r="A6548" i="18"/>
  <c r="E6547" i="18"/>
  <c r="A6547" i="18"/>
  <c r="E6546" i="18"/>
  <c r="A6546" i="18"/>
  <c r="E6545" i="18"/>
  <c r="A6545" i="18"/>
  <c r="E6544" i="18"/>
  <c r="A6544" i="18"/>
  <c r="E6543" i="18"/>
  <c r="A6543" i="18"/>
  <c r="E6542" i="18"/>
  <c r="A6542" i="18"/>
  <c r="E6541" i="18"/>
  <c r="A6541" i="18"/>
  <c r="B6536" i="18"/>
  <c r="A6532" i="18"/>
  <c r="G6528" i="18"/>
  <c r="E6518" i="18"/>
  <c r="A6518" i="18"/>
  <c r="E6517" i="18"/>
  <c r="A6517" i="18"/>
  <c r="E6516" i="18"/>
  <c r="A6516" i="18"/>
  <c r="E6515" i="18"/>
  <c r="A6515" i="18"/>
  <c r="E6514" i="18"/>
  <c r="A6514" i="18"/>
  <c r="E6513" i="18"/>
  <c r="A6513" i="18"/>
  <c r="E6512" i="18"/>
  <c r="A6512" i="18"/>
  <c r="E6511" i="18"/>
  <c r="A6511" i="18"/>
  <c r="E6510" i="18"/>
  <c r="A6510" i="18"/>
  <c r="E6509" i="18"/>
  <c r="A6509" i="18"/>
  <c r="E6508" i="18"/>
  <c r="B6508" i="18"/>
  <c r="A6508" i="18"/>
  <c r="E6507" i="18"/>
  <c r="B6507" i="18"/>
  <c r="A6507" i="18"/>
  <c r="A6503" i="18"/>
  <c r="A6502" i="18"/>
  <c r="A6501" i="18"/>
  <c r="A6500" i="18"/>
  <c r="A6499" i="18"/>
  <c r="C6495" i="18"/>
  <c r="A6495" i="18"/>
  <c r="A6494" i="18"/>
  <c r="A6493" i="18"/>
  <c r="C6492" i="18"/>
  <c r="A6492" i="18"/>
  <c r="C6491" i="18"/>
  <c r="A6491" i="18"/>
  <c r="C6490" i="18"/>
  <c r="A6490" i="18"/>
  <c r="C6489" i="18"/>
  <c r="A6489" i="18"/>
  <c r="C6488" i="18"/>
  <c r="A6488" i="18"/>
  <c r="C6487" i="18"/>
  <c r="A6487" i="18"/>
  <c r="C6486" i="18"/>
  <c r="A6486" i="18"/>
  <c r="C6485" i="18"/>
  <c r="A6485" i="18"/>
  <c r="C6484" i="18"/>
  <c r="A6484" i="18"/>
  <c r="E6480" i="18"/>
  <c r="A6480" i="18"/>
  <c r="E6479" i="18"/>
  <c r="A6479" i="18"/>
  <c r="E6478" i="18"/>
  <c r="A6478" i="18"/>
  <c r="E6477" i="18"/>
  <c r="A6477" i="18"/>
  <c r="E6476" i="18"/>
  <c r="A6476" i="18"/>
  <c r="E6475" i="18"/>
  <c r="A6475" i="18"/>
  <c r="E6474" i="18"/>
  <c r="A6474" i="18"/>
  <c r="E6473" i="18"/>
  <c r="A6473" i="18"/>
  <c r="E6472" i="18"/>
  <c r="A6472" i="18"/>
  <c r="E6471" i="18"/>
  <c r="A6471" i="18"/>
  <c r="E6470" i="18"/>
  <c r="A6470" i="18"/>
  <c r="E6469" i="18"/>
  <c r="A6469" i="18"/>
  <c r="B6464" i="18"/>
  <c r="A6460" i="18"/>
  <c r="G6456" i="18"/>
  <c r="E6446" i="18"/>
  <c r="A6446" i="18"/>
  <c r="E6445" i="18"/>
  <c r="A6445" i="18"/>
  <c r="E6444" i="18"/>
  <c r="A6444" i="18"/>
  <c r="E6443" i="18"/>
  <c r="A6443" i="18"/>
  <c r="E6442" i="18"/>
  <c r="A6442" i="18"/>
  <c r="E6441" i="18"/>
  <c r="A6441" i="18"/>
  <c r="E6440" i="18"/>
  <c r="A6440" i="18"/>
  <c r="E6439" i="18"/>
  <c r="A6439" i="18"/>
  <c r="E6438" i="18"/>
  <c r="A6438" i="18"/>
  <c r="E6437" i="18"/>
  <c r="B6437" i="18"/>
  <c r="A6437" i="18"/>
  <c r="E6436" i="18"/>
  <c r="B6436" i="18"/>
  <c r="A6436" i="18"/>
  <c r="E6435" i="18"/>
  <c r="B6435" i="18"/>
  <c r="A6435" i="18"/>
  <c r="A6431" i="18"/>
  <c r="A6430" i="18"/>
  <c r="A6429" i="18"/>
  <c r="A6428" i="18"/>
  <c r="A6427" i="18"/>
  <c r="C6423" i="18"/>
  <c r="A6423" i="18"/>
  <c r="A6422" i="18"/>
  <c r="A6421" i="18"/>
  <c r="C6420" i="18"/>
  <c r="A6420" i="18"/>
  <c r="C6419" i="18"/>
  <c r="A6419" i="18"/>
  <c r="C6418" i="18"/>
  <c r="A6418" i="18"/>
  <c r="C6417" i="18"/>
  <c r="A6417" i="18"/>
  <c r="C6416" i="18"/>
  <c r="A6416" i="18"/>
  <c r="C6415" i="18"/>
  <c r="A6415" i="18"/>
  <c r="C6414" i="18"/>
  <c r="A6414" i="18"/>
  <c r="C6413" i="18"/>
  <c r="A6413" i="18"/>
  <c r="C6412" i="18"/>
  <c r="A6412" i="18"/>
  <c r="E6408" i="18"/>
  <c r="A6408" i="18"/>
  <c r="E6407" i="18"/>
  <c r="A6407" i="18"/>
  <c r="E6406" i="18"/>
  <c r="A6406" i="18"/>
  <c r="E6405" i="18"/>
  <c r="A6405" i="18"/>
  <c r="E6404" i="18"/>
  <c r="A6404" i="18"/>
  <c r="E6403" i="18"/>
  <c r="A6403" i="18"/>
  <c r="E6402" i="18"/>
  <c r="A6402" i="18"/>
  <c r="E6401" i="18"/>
  <c r="A6401" i="18"/>
  <c r="E6400" i="18"/>
  <c r="A6400" i="18"/>
  <c r="E6399" i="18"/>
  <c r="A6399" i="18"/>
  <c r="E6398" i="18"/>
  <c r="A6398" i="18"/>
  <c r="E6397" i="18"/>
  <c r="A6397" i="18"/>
  <c r="B6392" i="18"/>
  <c r="A6388" i="18"/>
  <c r="G6384" i="18"/>
  <c r="E6374" i="18"/>
  <c r="A6374" i="18"/>
  <c r="E6373" i="18"/>
  <c r="A6373" i="18"/>
  <c r="E6372" i="18"/>
  <c r="A6372" i="18"/>
  <c r="E6371" i="18"/>
  <c r="A6371" i="18"/>
  <c r="E6370" i="18"/>
  <c r="A6370" i="18"/>
  <c r="E6369" i="18"/>
  <c r="A6369" i="18"/>
  <c r="E6368" i="18"/>
  <c r="B6368" i="18"/>
  <c r="A6368" i="18"/>
  <c r="E6367" i="18"/>
  <c r="B6367" i="18"/>
  <c r="A6367" i="18"/>
  <c r="E6366" i="18"/>
  <c r="B6366" i="18"/>
  <c r="A6366" i="18"/>
  <c r="E6365" i="18"/>
  <c r="B6365" i="18"/>
  <c r="A6365" i="18"/>
  <c r="E6364" i="18"/>
  <c r="B6364" i="18"/>
  <c r="A6364" i="18"/>
  <c r="E6363" i="18"/>
  <c r="B6363" i="18"/>
  <c r="A6363" i="18"/>
  <c r="A6359" i="18"/>
  <c r="A6358" i="18"/>
  <c r="A6357" i="18"/>
  <c r="A6356" i="18"/>
  <c r="A6355" i="18"/>
  <c r="C6351" i="18"/>
  <c r="A6351" i="18"/>
  <c r="A6350" i="18"/>
  <c r="A6349" i="18"/>
  <c r="C6348" i="18"/>
  <c r="A6348" i="18"/>
  <c r="C6347" i="18"/>
  <c r="A6347" i="18"/>
  <c r="C6346" i="18"/>
  <c r="A6346" i="18"/>
  <c r="C6345" i="18"/>
  <c r="A6345" i="18"/>
  <c r="C6344" i="18"/>
  <c r="A6344" i="18"/>
  <c r="C6343" i="18"/>
  <c r="A6343" i="18"/>
  <c r="C6342" i="18"/>
  <c r="A6342" i="18"/>
  <c r="C6341" i="18"/>
  <c r="A6341" i="18"/>
  <c r="C6340" i="18"/>
  <c r="A6340" i="18"/>
  <c r="E6336" i="18"/>
  <c r="A6336" i="18"/>
  <c r="E6335" i="18"/>
  <c r="A6335" i="18"/>
  <c r="E6334" i="18"/>
  <c r="A6334" i="18"/>
  <c r="E6333" i="18"/>
  <c r="A6333" i="18"/>
  <c r="E6332" i="18"/>
  <c r="A6332" i="18"/>
  <c r="E6331" i="18"/>
  <c r="A6331" i="18"/>
  <c r="E6330" i="18"/>
  <c r="A6330" i="18"/>
  <c r="E6329" i="18"/>
  <c r="A6329" i="18"/>
  <c r="E6328" i="18"/>
  <c r="A6328" i="18"/>
  <c r="E6327" i="18"/>
  <c r="A6327" i="18"/>
  <c r="E6326" i="18"/>
  <c r="A6326" i="18"/>
  <c r="E6325" i="18"/>
  <c r="A6325" i="18"/>
  <c r="B6320" i="18"/>
  <c r="A6316" i="18"/>
  <c r="G6312" i="18"/>
  <c r="E6302" i="18"/>
  <c r="A6302" i="18"/>
  <c r="E6301" i="18"/>
  <c r="A6301" i="18"/>
  <c r="E6300" i="18"/>
  <c r="A6300" i="18"/>
  <c r="E6299" i="18"/>
  <c r="A6299" i="18"/>
  <c r="E6298" i="18"/>
  <c r="A6298" i="18"/>
  <c r="E6297" i="18"/>
  <c r="A6297" i="18"/>
  <c r="E6296" i="18"/>
  <c r="A6296" i="18"/>
  <c r="E6295" i="18"/>
  <c r="A6295" i="18"/>
  <c r="E6294" i="18"/>
  <c r="A6294" i="18"/>
  <c r="E6293" i="18"/>
  <c r="A6293" i="18"/>
  <c r="E6292" i="18"/>
  <c r="B6292" i="18"/>
  <c r="A6292" i="18"/>
  <c r="E6291" i="18"/>
  <c r="B6291" i="18"/>
  <c r="A6291" i="18"/>
  <c r="A6287" i="18"/>
  <c r="A6286" i="18"/>
  <c r="A6285" i="18"/>
  <c r="A6284" i="18"/>
  <c r="A6283" i="18"/>
  <c r="C6279" i="18"/>
  <c r="A6279" i="18"/>
  <c r="A6278" i="18"/>
  <c r="A6277" i="18"/>
  <c r="C6276" i="18"/>
  <c r="A6276" i="18"/>
  <c r="C6275" i="18"/>
  <c r="A6275" i="18"/>
  <c r="C6274" i="18"/>
  <c r="A6274" i="18"/>
  <c r="C6273" i="18"/>
  <c r="A6273" i="18"/>
  <c r="C6272" i="18"/>
  <c r="A6272" i="18"/>
  <c r="C6271" i="18"/>
  <c r="A6271" i="18"/>
  <c r="C6270" i="18"/>
  <c r="A6270" i="18"/>
  <c r="C6269" i="18"/>
  <c r="A6269" i="18"/>
  <c r="C6268" i="18"/>
  <c r="A6268" i="18"/>
  <c r="E6264" i="18"/>
  <c r="A6264" i="18"/>
  <c r="E6263" i="18"/>
  <c r="A6263" i="18"/>
  <c r="E6262" i="18"/>
  <c r="A6262" i="18"/>
  <c r="E6261" i="18"/>
  <c r="A6261" i="18"/>
  <c r="E6260" i="18"/>
  <c r="A6260" i="18"/>
  <c r="E6259" i="18"/>
  <c r="A6259" i="18"/>
  <c r="E6258" i="18"/>
  <c r="A6258" i="18"/>
  <c r="E6257" i="18"/>
  <c r="A6257" i="18"/>
  <c r="E6256" i="18"/>
  <c r="A6256" i="18"/>
  <c r="E6255" i="18"/>
  <c r="A6255" i="18"/>
  <c r="E6254" i="18"/>
  <c r="A6254" i="18"/>
  <c r="E6253" i="18"/>
  <c r="A6253" i="18"/>
  <c r="B6248" i="18"/>
  <c r="A6244" i="18"/>
  <c r="G6240" i="18"/>
  <c r="E6230" i="18"/>
  <c r="A6230" i="18"/>
  <c r="E6229" i="18"/>
  <c r="A6229" i="18"/>
  <c r="E6228" i="18"/>
  <c r="A6228" i="18"/>
  <c r="E6227" i="18"/>
  <c r="A6227" i="18"/>
  <c r="E6226" i="18"/>
  <c r="A6226" i="18"/>
  <c r="E6225" i="18"/>
  <c r="A6225" i="18"/>
  <c r="E6224" i="18"/>
  <c r="A6224" i="18"/>
  <c r="E6223" i="18"/>
  <c r="B6223" i="18"/>
  <c r="A6223" i="18"/>
  <c r="E6222" i="18"/>
  <c r="B6222" i="18"/>
  <c r="A6222" i="18"/>
  <c r="E6221" i="18"/>
  <c r="B6221" i="18"/>
  <c r="A6221" i="18"/>
  <c r="E6220" i="18"/>
  <c r="B6220" i="18"/>
  <c r="A6220" i="18"/>
  <c r="E6219" i="18"/>
  <c r="B6219" i="18"/>
  <c r="A6219" i="18"/>
  <c r="A6215" i="18"/>
  <c r="A6214" i="18"/>
  <c r="A6213" i="18"/>
  <c r="A6212" i="18"/>
  <c r="A6211" i="18"/>
  <c r="C6207" i="18"/>
  <c r="A6207" i="18"/>
  <c r="A6206" i="18"/>
  <c r="A6205" i="18"/>
  <c r="C6204" i="18"/>
  <c r="A6204" i="18"/>
  <c r="C6203" i="18"/>
  <c r="A6203" i="18"/>
  <c r="C6202" i="18"/>
  <c r="A6202" i="18"/>
  <c r="C6201" i="18"/>
  <c r="A6201" i="18"/>
  <c r="C6200" i="18"/>
  <c r="A6200" i="18"/>
  <c r="C6199" i="18"/>
  <c r="A6199" i="18"/>
  <c r="C6198" i="18"/>
  <c r="A6198" i="18"/>
  <c r="C6197" i="18"/>
  <c r="A6197" i="18"/>
  <c r="C6196" i="18"/>
  <c r="A6196" i="18"/>
  <c r="E6192" i="18"/>
  <c r="A6192" i="18"/>
  <c r="E6191" i="18"/>
  <c r="A6191" i="18"/>
  <c r="E6190" i="18"/>
  <c r="A6190" i="18"/>
  <c r="E6189" i="18"/>
  <c r="A6189" i="18"/>
  <c r="E6188" i="18"/>
  <c r="A6188" i="18"/>
  <c r="E6187" i="18"/>
  <c r="A6187" i="18"/>
  <c r="E6186" i="18"/>
  <c r="A6186" i="18"/>
  <c r="E6185" i="18"/>
  <c r="A6185" i="18"/>
  <c r="E6184" i="18"/>
  <c r="A6184" i="18"/>
  <c r="E6183" i="18"/>
  <c r="A6183" i="18"/>
  <c r="E6182" i="18"/>
  <c r="A6182" i="18"/>
  <c r="E6181" i="18"/>
  <c r="A6181" i="18"/>
  <c r="B6176" i="18"/>
  <c r="A6172" i="18"/>
  <c r="G6168" i="18"/>
  <c r="E6158" i="18"/>
  <c r="A6158" i="18"/>
  <c r="E6157" i="18"/>
  <c r="A6157" i="18"/>
  <c r="E6156" i="18"/>
  <c r="A6156" i="18"/>
  <c r="E6155" i="18"/>
  <c r="A6155" i="18"/>
  <c r="E6154" i="18"/>
  <c r="A6154" i="18"/>
  <c r="E6153" i="18"/>
  <c r="A6153" i="18"/>
  <c r="E6152" i="18"/>
  <c r="A6152" i="18"/>
  <c r="E6151" i="18"/>
  <c r="A6151" i="18"/>
  <c r="E6150" i="18"/>
  <c r="A6150" i="18"/>
  <c r="E6149" i="18"/>
  <c r="A6149" i="18"/>
  <c r="E6148" i="18"/>
  <c r="B6148" i="18"/>
  <c r="A6148" i="18"/>
  <c r="E6147" i="18"/>
  <c r="B6147" i="18"/>
  <c r="A6147" i="18"/>
  <c r="A6143" i="18"/>
  <c r="A6142" i="18"/>
  <c r="A6141" i="18"/>
  <c r="A6140" i="18"/>
  <c r="A6139" i="18"/>
  <c r="C6135" i="18"/>
  <c r="A6135" i="18"/>
  <c r="A6134" i="18"/>
  <c r="A6133" i="18"/>
  <c r="C6132" i="18"/>
  <c r="A6132" i="18"/>
  <c r="C6131" i="18"/>
  <c r="A6131" i="18"/>
  <c r="C6130" i="18"/>
  <c r="A6130" i="18"/>
  <c r="C6129" i="18"/>
  <c r="A6129" i="18"/>
  <c r="C6128" i="18"/>
  <c r="A6128" i="18"/>
  <c r="C6127" i="18"/>
  <c r="A6127" i="18"/>
  <c r="C6126" i="18"/>
  <c r="A6126" i="18"/>
  <c r="C6125" i="18"/>
  <c r="A6125" i="18"/>
  <c r="C6124" i="18"/>
  <c r="A6124" i="18"/>
  <c r="E6120" i="18"/>
  <c r="A6120" i="18"/>
  <c r="E6119" i="18"/>
  <c r="A6119" i="18"/>
  <c r="E6118" i="18"/>
  <c r="A6118" i="18"/>
  <c r="E6117" i="18"/>
  <c r="A6117" i="18"/>
  <c r="E6116" i="18"/>
  <c r="A6116" i="18"/>
  <c r="E6115" i="18"/>
  <c r="A6115" i="18"/>
  <c r="E6114" i="18"/>
  <c r="A6114" i="18"/>
  <c r="E6113" i="18"/>
  <c r="A6113" i="18"/>
  <c r="E6112" i="18"/>
  <c r="A6112" i="18"/>
  <c r="E6111" i="18"/>
  <c r="A6111" i="18"/>
  <c r="E6110" i="18"/>
  <c r="A6110" i="18"/>
  <c r="E6109" i="18"/>
  <c r="A6109" i="18"/>
  <c r="B6104" i="18"/>
  <c r="A6100" i="18"/>
  <c r="G6096" i="18"/>
  <c r="E6086" i="18"/>
  <c r="A6086" i="18"/>
  <c r="E6085" i="18"/>
  <c r="A6085" i="18"/>
  <c r="E6084" i="18"/>
  <c r="A6084" i="18"/>
  <c r="E6083" i="18"/>
  <c r="A6083" i="18"/>
  <c r="E6082" i="18"/>
  <c r="A6082" i="18"/>
  <c r="E6081" i="18"/>
  <c r="A6081" i="18"/>
  <c r="E6080" i="18"/>
  <c r="A6080" i="18"/>
  <c r="E6079" i="18"/>
  <c r="A6079" i="18"/>
  <c r="E6078" i="18"/>
  <c r="A6078" i="18"/>
  <c r="E6077" i="18"/>
  <c r="B6077" i="18"/>
  <c r="A6077" i="18"/>
  <c r="E6076" i="18"/>
  <c r="B6076" i="18"/>
  <c r="A6076" i="18"/>
  <c r="E6075" i="18"/>
  <c r="B6075" i="18"/>
  <c r="A6075" i="18"/>
  <c r="A6071" i="18"/>
  <c r="A6070" i="18"/>
  <c r="A6069" i="18"/>
  <c r="A6068" i="18"/>
  <c r="A6067" i="18"/>
  <c r="C6063" i="18"/>
  <c r="A6063" i="18"/>
  <c r="A6062" i="18"/>
  <c r="A6061" i="18"/>
  <c r="C6060" i="18"/>
  <c r="A6060" i="18"/>
  <c r="C6059" i="18"/>
  <c r="A6059" i="18"/>
  <c r="C6058" i="18"/>
  <c r="A6058" i="18"/>
  <c r="C6057" i="18"/>
  <c r="A6057" i="18"/>
  <c r="C6056" i="18"/>
  <c r="A6056" i="18"/>
  <c r="C6055" i="18"/>
  <c r="A6055" i="18"/>
  <c r="C6054" i="18"/>
  <c r="A6054" i="18"/>
  <c r="C6053" i="18"/>
  <c r="A6053" i="18"/>
  <c r="C6052" i="18"/>
  <c r="A6052" i="18"/>
  <c r="E6048" i="18"/>
  <c r="A6048" i="18"/>
  <c r="E6047" i="18"/>
  <c r="A6047" i="18"/>
  <c r="E6046" i="18"/>
  <c r="A6046" i="18"/>
  <c r="E6045" i="18"/>
  <c r="A6045" i="18"/>
  <c r="E6044" i="18"/>
  <c r="A6044" i="18"/>
  <c r="E6043" i="18"/>
  <c r="A6043" i="18"/>
  <c r="E6042" i="18"/>
  <c r="A6042" i="18"/>
  <c r="E6041" i="18"/>
  <c r="A6041" i="18"/>
  <c r="E6040" i="18"/>
  <c r="A6040" i="18"/>
  <c r="E6039" i="18"/>
  <c r="A6039" i="18"/>
  <c r="E6038" i="18"/>
  <c r="A6038" i="18"/>
  <c r="E6037" i="18"/>
  <c r="A6037" i="18"/>
  <c r="B6032" i="18"/>
  <c r="A6028" i="18"/>
  <c r="G6024" i="18"/>
  <c r="E6014" i="18"/>
  <c r="A6014" i="18"/>
  <c r="E6013" i="18"/>
  <c r="A6013" i="18"/>
  <c r="E6012" i="18"/>
  <c r="A6012" i="18"/>
  <c r="E6011" i="18"/>
  <c r="A6011" i="18"/>
  <c r="E6010" i="18"/>
  <c r="A6010" i="18"/>
  <c r="E6009" i="18"/>
  <c r="A6009" i="18"/>
  <c r="E6008" i="18"/>
  <c r="A6008" i="18"/>
  <c r="E6007" i="18"/>
  <c r="A6007" i="18"/>
  <c r="E6006" i="18"/>
  <c r="A6006" i="18"/>
  <c r="E6005" i="18"/>
  <c r="A6005" i="18"/>
  <c r="E6004" i="18"/>
  <c r="B6004" i="18"/>
  <c r="A6004" i="18"/>
  <c r="E6003" i="18"/>
  <c r="B6003" i="18"/>
  <c r="A6003" i="18"/>
  <c r="A5999" i="18"/>
  <c r="A5998" i="18"/>
  <c r="A5997" i="18"/>
  <c r="A5996" i="18"/>
  <c r="A5995" i="18"/>
  <c r="C5991" i="18"/>
  <c r="A5991" i="18"/>
  <c r="A5990" i="18"/>
  <c r="A5989" i="18"/>
  <c r="C5988" i="18"/>
  <c r="A5988" i="18"/>
  <c r="C5987" i="18"/>
  <c r="A5987" i="18"/>
  <c r="C5986" i="18"/>
  <c r="A5986" i="18"/>
  <c r="C5985" i="18"/>
  <c r="A5985" i="18"/>
  <c r="C5984" i="18"/>
  <c r="A5984" i="18"/>
  <c r="C5983" i="18"/>
  <c r="A5983" i="18"/>
  <c r="C5982" i="18"/>
  <c r="A5982" i="18"/>
  <c r="C5981" i="18"/>
  <c r="A5981" i="18"/>
  <c r="C5980" i="18"/>
  <c r="A5980" i="18"/>
  <c r="E5976" i="18"/>
  <c r="A5976" i="18"/>
  <c r="E5975" i="18"/>
  <c r="A5975" i="18"/>
  <c r="E5974" i="18"/>
  <c r="A5974" i="18"/>
  <c r="E5973" i="18"/>
  <c r="A5973" i="18"/>
  <c r="E5972" i="18"/>
  <c r="A5972" i="18"/>
  <c r="E5971" i="18"/>
  <c r="A5971" i="18"/>
  <c r="E5970" i="18"/>
  <c r="A5970" i="18"/>
  <c r="E5969" i="18"/>
  <c r="A5969" i="18"/>
  <c r="E5968" i="18"/>
  <c r="A5968" i="18"/>
  <c r="E5967" i="18"/>
  <c r="A5967" i="18"/>
  <c r="E5966" i="18"/>
  <c r="A5966" i="18"/>
  <c r="E5965" i="18"/>
  <c r="A5965" i="18"/>
  <c r="B5960" i="18"/>
  <c r="A5956" i="18"/>
  <c r="G5952" i="18"/>
  <c r="E5942" i="18"/>
  <c r="A5942" i="18"/>
  <c r="E5941" i="18"/>
  <c r="A5941" i="18"/>
  <c r="E5940" i="18"/>
  <c r="A5940" i="18"/>
  <c r="E5939" i="18"/>
  <c r="A5939" i="18"/>
  <c r="E5938" i="18"/>
  <c r="A5938" i="18"/>
  <c r="E5937" i="18"/>
  <c r="A5937" i="18"/>
  <c r="E5936" i="18"/>
  <c r="A5936" i="18"/>
  <c r="E5935" i="18"/>
  <c r="A5935" i="18"/>
  <c r="E5934" i="18"/>
  <c r="B5934" i="18"/>
  <c r="A5934" i="18"/>
  <c r="E5933" i="18"/>
  <c r="B5933" i="18"/>
  <c r="A5933" i="18"/>
  <c r="E5932" i="18"/>
  <c r="B5932" i="18"/>
  <c r="A5932" i="18"/>
  <c r="E5931" i="18"/>
  <c r="B5931" i="18"/>
  <c r="A5931" i="18"/>
  <c r="A5927" i="18"/>
  <c r="A5926" i="18"/>
  <c r="A5925" i="18"/>
  <c r="A5924" i="18"/>
  <c r="A5923" i="18"/>
  <c r="C5919" i="18"/>
  <c r="A5919" i="18"/>
  <c r="A5918" i="18"/>
  <c r="A5917" i="18"/>
  <c r="C5916" i="18"/>
  <c r="A5916" i="18"/>
  <c r="C5915" i="18"/>
  <c r="A5915" i="18"/>
  <c r="C5914" i="18"/>
  <c r="A5914" i="18"/>
  <c r="C5913" i="18"/>
  <c r="A5913" i="18"/>
  <c r="C5912" i="18"/>
  <c r="A5912" i="18"/>
  <c r="C5911" i="18"/>
  <c r="A5911" i="18"/>
  <c r="C5910" i="18"/>
  <c r="A5910" i="18"/>
  <c r="C5909" i="18"/>
  <c r="A5909" i="18"/>
  <c r="C5908" i="18"/>
  <c r="A5908" i="18"/>
  <c r="E5904" i="18"/>
  <c r="A5904" i="18"/>
  <c r="E5903" i="18"/>
  <c r="A5903" i="18"/>
  <c r="E5902" i="18"/>
  <c r="A5902" i="18"/>
  <c r="E5901" i="18"/>
  <c r="A5901" i="18"/>
  <c r="E5900" i="18"/>
  <c r="A5900" i="18"/>
  <c r="E5899" i="18"/>
  <c r="A5899" i="18"/>
  <c r="E5898" i="18"/>
  <c r="A5898" i="18"/>
  <c r="E5897" i="18"/>
  <c r="A5897" i="18"/>
  <c r="E5896" i="18"/>
  <c r="A5896" i="18"/>
  <c r="E5895" i="18"/>
  <c r="A5895" i="18"/>
  <c r="E5894" i="18"/>
  <c r="A5894" i="18"/>
  <c r="E5893" i="18"/>
  <c r="A5893" i="18"/>
  <c r="B5888" i="18"/>
  <c r="A5884" i="18"/>
  <c r="G5880" i="18"/>
  <c r="E5870" i="18"/>
  <c r="A5870" i="18"/>
  <c r="E5869" i="18"/>
  <c r="A5869" i="18"/>
  <c r="E5868" i="18"/>
  <c r="A5868" i="18"/>
  <c r="E5867" i="18"/>
  <c r="A5867" i="18"/>
  <c r="E5866" i="18"/>
  <c r="A5866" i="18"/>
  <c r="E5865" i="18"/>
  <c r="A5865" i="18"/>
  <c r="E5864" i="18"/>
  <c r="A5864" i="18"/>
  <c r="E5863" i="18"/>
  <c r="A5863" i="18"/>
  <c r="E5862" i="18"/>
  <c r="B5862" i="18"/>
  <c r="A5862" i="18"/>
  <c r="E5861" i="18"/>
  <c r="B5861" i="18"/>
  <c r="A5861" i="18"/>
  <c r="E5860" i="18"/>
  <c r="B5860" i="18"/>
  <c r="A5860" i="18"/>
  <c r="E5859" i="18"/>
  <c r="B5859" i="18"/>
  <c r="A5859" i="18"/>
  <c r="A5855" i="18"/>
  <c r="A5854" i="18"/>
  <c r="A5853" i="18"/>
  <c r="A5852" i="18"/>
  <c r="A5851" i="18"/>
  <c r="C5847" i="18"/>
  <c r="A5847" i="18"/>
  <c r="A5846" i="18"/>
  <c r="A5845" i="18"/>
  <c r="C5844" i="18"/>
  <c r="A5844" i="18"/>
  <c r="C5843" i="18"/>
  <c r="A5843" i="18"/>
  <c r="C5842" i="18"/>
  <c r="A5842" i="18"/>
  <c r="C5841" i="18"/>
  <c r="A5841" i="18"/>
  <c r="C5840" i="18"/>
  <c r="A5840" i="18"/>
  <c r="C5839" i="18"/>
  <c r="A5839" i="18"/>
  <c r="C5838" i="18"/>
  <c r="A5838" i="18"/>
  <c r="C5837" i="18"/>
  <c r="A5837" i="18"/>
  <c r="C5836" i="18"/>
  <c r="A5836" i="18"/>
  <c r="E5832" i="18"/>
  <c r="A5832" i="18"/>
  <c r="E5831" i="18"/>
  <c r="A5831" i="18"/>
  <c r="E5830" i="18"/>
  <c r="A5830" i="18"/>
  <c r="E5829" i="18"/>
  <c r="A5829" i="18"/>
  <c r="E5828" i="18"/>
  <c r="A5828" i="18"/>
  <c r="E5827" i="18"/>
  <c r="A5827" i="18"/>
  <c r="E5826" i="18"/>
  <c r="A5826" i="18"/>
  <c r="E5825" i="18"/>
  <c r="A5825" i="18"/>
  <c r="G5588" i="18"/>
  <c r="E5578" i="18"/>
  <c r="A5578" i="18"/>
  <c r="E5577" i="18"/>
  <c r="A5577" i="18"/>
  <c r="E5576" i="18"/>
  <c r="A5576" i="18"/>
  <c r="E5575" i="18"/>
  <c r="A5575" i="18"/>
  <c r="E5574" i="18"/>
  <c r="A5574" i="18"/>
  <c r="E5573" i="18"/>
  <c r="A5573" i="18"/>
  <c r="E5572" i="18"/>
  <c r="A5572" i="18"/>
  <c r="E5571" i="18"/>
  <c r="A5571" i="18"/>
  <c r="E5570" i="18"/>
  <c r="A5570" i="18"/>
  <c r="E5569" i="18"/>
  <c r="A5569" i="18"/>
  <c r="E5568" i="18"/>
  <c r="A5568" i="18"/>
  <c r="E5567" i="18"/>
  <c r="B5567" i="18"/>
  <c r="A5567" i="18"/>
  <c r="A5563" i="18"/>
  <c r="A5562" i="18"/>
  <c r="A5561" i="18"/>
  <c r="A5560" i="18"/>
  <c r="A5559" i="18"/>
  <c r="C5555" i="18"/>
  <c r="A5555" i="18"/>
  <c r="A5554" i="18"/>
  <c r="A5553" i="18"/>
  <c r="C5552" i="18"/>
  <c r="A5552" i="18"/>
  <c r="C5551" i="18"/>
  <c r="A5551" i="18"/>
  <c r="C5550" i="18"/>
  <c r="A5550" i="18"/>
  <c r="C5549" i="18"/>
  <c r="A5549" i="18"/>
  <c r="C5548" i="18"/>
  <c r="A5548" i="18"/>
  <c r="C5547" i="18"/>
  <c r="A5547" i="18"/>
  <c r="C5546" i="18"/>
  <c r="A5546" i="18"/>
  <c r="C5545" i="18"/>
  <c r="A5545" i="18"/>
  <c r="C5544" i="18"/>
  <c r="A5544" i="18"/>
  <c r="E5540" i="18"/>
  <c r="A5540" i="18"/>
  <c r="E5539" i="18"/>
  <c r="A5539" i="18"/>
  <c r="E5538" i="18"/>
  <c r="A5538" i="18"/>
  <c r="E5537" i="18"/>
  <c r="A5537" i="18"/>
  <c r="E5536" i="18"/>
  <c r="A5536" i="18"/>
  <c r="E5535" i="18"/>
  <c r="A5535" i="18"/>
  <c r="E5534" i="18"/>
  <c r="A5534" i="18"/>
  <c r="E5533" i="18"/>
  <c r="A5533" i="18"/>
  <c r="E5532" i="18"/>
  <c r="A5532" i="18"/>
  <c r="E5531" i="18"/>
  <c r="A5531" i="18"/>
  <c r="E5530" i="18"/>
  <c r="A5530" i="18"/>
  <c r="E5529" i="18"/>
  <c r="A5529" i="18"/>
  <c r="B5524" i="18"/>
  <c r="A5520" i="18"/>
  <c r="G5516" i="18"/>
  <c r="E5506" i="18"/>
  <c r="A5506" i="18"/>
  <c r="E5505" i="18"/>
  <c r="A5505" i="18"/>
  <c r="E5504" i="18"/>
  <c r="A5504" i="18"/>
  <c r="E5503" i="18"/>
  <c r="A5503" i="18"/>
  <c r="E5502" i="18"/>
  <c r="A5502" i="18"/>
  <c r="E5501" i="18"/>
  <c r="A5501" i="18"/>
  <c r="E5500" i="18"/>
  <c r="A5500" i="18"/>
  <c r="E5499" i="18"/>
  <c r="A5499" i="18"/>
  <c r="E5498" i="18"/>
  <c r="A5498" i="18"/>
  <c r="E5497" i="18"/>
  <c r="A5497" i="18"/>
  <c r="E5496" i="18"/>
  <c r="B5496" i="18"/>
  <c r="A5496" i="18"/>
  <c r="E5495" i="18"/>
  <c r="B5495" i="18"/>
  <c r="A5495" i="18"/>
  <c r="A5491" i="18"/>
  <c r="A5490" i="18"/>
  <c r="A5489" i="18"/>
  <c r="A5488" i="18"/>
  <c r="A5487" i="18"/>
  <c r="C5483" i="18"/>
  <c r="A5483" i="18"/>
  <c r="A5482" i="18"/>
  <c r="A5481" i="18"/>
  <c r="C5480" i="18"/>
  <c r="A5480" i="18"/>
  <c r="C5479" i="18"/>
  <c r="A5479" i="18"/>
  <c r="C5478" i="18"/>
  <c r="A5478" i="18"/>
  <c r="C5477" i="18"/>
  <c r="A5477" i="18"/>
  <c r="C5476" i="18"/>
  <c r="A5476" i="18"/>
  <c r="C5475" i="18"/>
  <c r="A5475" i="18"/>
  <c r="C5474" i="18"/>
  <c r="A5474" i="18"/>
  <c r="C5473" i="18"/>
  <c r="A5473" i="18"/>
  <c r="C5472" i="18"/>
  <c r="A5472" i="18"/>
  <c r="E5468" i="18"/>
  <c r="A5468" i="18"/>
  <c r="E5467" i="18"/>
  <c r="A5467" i="18"/>
  <c r="E5466" i="18"/>
  <c r="A5466" i="18"/>
  <c r="E5465" i="18"/>
  <c r="A5465" i="18"/>
  <c r="E5464" i="18"/>
  <c r="A5464" i="18"/>
  <c r="E5463" i="18"/>
  <c r="A5463" i="18"/>
  <c r="E5462" i="18"/>
  <c r="A5462" i="18"/>
  <c r="E5461" i="18"/>
  <c r="A5461" i="18"/>
  <c r="E5460" i="18"/>
  <c r="A5460" i="18"/>
  <c r="E5459" i="18"/>
  <c r="A5459" i="18"/>
  <c r="E5458" i="18"/>
  <c r="A5458" i="18"/>
  <c r="E5457" i="18"/>
  <c r="A5457" i="18"/>
  <c r="B5452" i="18"/>
  <c r="A5448" i="18"/>
  <c r="G5444" i="18"/>
  <c r="E5434" i="18"/>
  <c r="A5434" i="18"/>
  <c r="E5433" i="18"/>
  <c r="A5433" i="18"/>
  <c r="E5432" i="18"/>
  <c r="A5432" i="18"/>
  <c r="E5431" i="18"/>
  <c r="A5431" i="18"/>
  <c r="E5430" i="18"/>
  <c r="A5430" i="18"/>
  <c r="E5429" i="18"/>
  <c r="A5429" i="18"/>
  <c r="E5428" i="18"/>
  <c r="A5428" i="18"/>
  <c r="E5427" i="18"/>
  <c r="A5427" i="18"/>
  <c r="E5426" i="18"/>
  <c r="A5426" i="18"/>
  <c r="E5425" i="18"/>
  <c r="A5425" i="18"/>
  <c r="E5424" i="18"/>
  <c r="A5424" i="18"/>
  <c r="E5423" i="18"/>
  <c r="B5423" i="18"/>
  <c r="A5423" i="18"/>
  <c r="A5419" i="18"/>
  <c r="A5418" i="18"/>
  <c r="A5417" i="18"/>
  <c r="A5416" i="18"/>
  <c r="A5415" i="18"/>
  <c r="C5411" i="18"/>
  <c r="A5411" i="18"/>
  <c r="A5410" i="18"/>
  <c r="A5409" i="18"/>
  <c r="C5408" i="18"/>
  <c r="A5408" i="18"/>
  <c r="C5407" i="18"/>
  <c r="A5407" i="18"/>
  <c r="C5406" i="18"/>
  <c r="A5406" i="18"/>
  <c r="C5405" i="18"/>
  <c r="A5405" i="18"/>
  <c r="C5404" i="18"/>
  <c r="A5404" i="18"/>
  <c r="C5403" i="18"/>
  <c r="A5403" i="18"/>
  <c r="C5402" i="18"/>
  <c r="A5402" i="18"/>
  <c r="C5401" i="18"/>
  <c r="A5401" i="18"/>
  <c r="C5400" i="18"/>
  <c r="A5400" i="18"/>
  <c r="E5396" i="18"/>
  <c r="A5396" i="18"/>
  <c r="E5395" i="18"/>
  <c r="A5395" i="18"/>
  <c r="E5394" i="18"/>
  <c r="A5394" i="18"/>
  <c r="E5393" i="18"/>
  <c r="A5393" i="18"/>
  <c r="E5392" i="18"/>
  <c r="A5392" i="18"/>
  <c r="E5391" i="18"/>
  <c r="A5391" i="18"/>
  <c r="E5390" i="18"/>
  <c r="A5390" i="18"/>
  <c r="E5389" i="18"/>
  <c r="A5389" i="18"/>
  <c r="E5388" i="18"/>
  <c r="A5388" i="18"/>
  <c r="E5387" i="18"/>
  <c r="A5387" i="18"/>
  <c r="E5386" i="18"/>
  <c r="A5386" i="18"/>
  <c r="E5385" i="18"/>
  <c r="A5385" i="18"/>
  <c r="B5380" i="18"/>
  <c r="A5376" i="18"/>
  <c r="G5372" i="18"/>
  <c r="E5362" i="18"/>
  <c r="A5362" i="18"/>
  <c r="E5361" i="18"/>
  <c r="A5361" i="18"/>
  <c r="E5360" i="18"/>
  <c r="A5360" i="18"/>
  <c r="E5359" i="18"/>
  <c r="A5359" i="18"/>
  <c r="E5358" i="18"/>
  <c r="A5358" i="18"/>
  <c r="E5357" i="18"/>
  <c r="A5357" i="18"/>
  <c r="E5356" i="18"/>
  <c r="A5356" i="18"/>
  <c r="E5355" i="18"/>
  <c r="A5355" i="18"/>
  <c r="E5354" i="18"/>
  <c r="A5354" i="18"/>
  <c r="E5353" i="18"/>
  <c r="B5353" i="18"/>
  <c r="A5353" i="18"/>
  <c r="E5352" i="18"/>
  <c r="B5352" i="18"/>
  <c r="A5352" i="18"/>
  <c r="E5351" i="18"/>
  <c r="B5351" i="18"/>
  <c r="A5351" i="18"/>
  <c r="A5347" i="18"/>
  <c r="A5346" i="18"/>
  <c r="A5345" i="18"/>
  <c r="A5344" i="18"/>
  <c r="A5343" i="18"/>
  <c r="C5339" i="18"/>
  <c r="A5339" i="18"/>
  <c r="A5338" i="18"/>
  <c r="A5337" i="18"/>
  <c r="C5336" i="18"/>
  <c r="A5336" i="18"/>
  <c r="C5335" i="18"/>
  <c r="A5335" i="18"/>
  <c r="C5334" i="18"/>
  <c r="A5334" i="18"/>
  <c r="C5333" i="18"/>
  <c r="A5333" i="18"/>
  <c r="C5332" i="18"/>
  <c r="A5332" i="18"/>
  <c r="C5331" i="18"/>
  <c r="A5331" i="18"/>
  <c r="C5330" i="18"/>
  <c r="A5330" i="18"/>
  <c r="C5329" i="18"/>
  <c r="A5329" i="18"/>
  <c r="C5328" i="18"/>
  <c r="A5328" i="18"/>
  <c r="E5324" i="18"/>
  <c r="A5324" i="18"/>
  <c r="E5323" i="18"/>
  <c r="A5323" i="18"/>
  <c r="E5322" i="18"/>
  <c r="A5322" i="18"/>
  <c r="E5321" i="18"/>
  <c r="A5321" i="18"/>
  <c r="E5320" i="18"/>
  <c r="A5320" i="18"/>
  <c r="E5319" i="18"/>
  <c r="A5319" i="18"/>
  <c r="E5318" i="18"/>
  <c r="A5318" i="18"/>
  <c r="E5317" i="18"/>
  <c r="A5317" i="18"/>
  <c r="E5316" i="18"/>
  <c r="A5316" i="18"/>
  <c r="E5315" i="18"/>
  <c r="A5315" i="18"/>
  <c r="E5314" i="18"/>
  <c r="A5314" i="18"/>
  <c r="E5313" i="18"/>
  <c r="A5313" i="18"/>
  <c r="B5308" i="18"/>
  <c r="A5304" i="18"/>
  <c r="G5300" i="18"/>
  <c r="E5290" i="18"/>
  <c r="A5290" i="18"/>
  <c r="E5289" i="18"/>
  <c r="A5289" i="18"/>
  <c r="E5288" i="18"/>
  <c r="A5288" i="18"/>
  <c r="E5287" i="18"/>
  <c r="A5287" i="18"/>
  <c r="E5286" i="18"/>
  <c r="A5286" i="18"/>
  <c r="E5285" i="18"/>
  <c r="A5285" i="18"/>
  <c r="E5284" i="18"/>
  <c r="A5284" i="18"/>
  <c r="E5283" i="18"/>
  <c r="A5283" i="18"/>
  <c r="E5282" i="18"/>
  <c r="B5282" i="18"/>
  <c r="A5282" i="18"/>
  <c r="E5281" i="18"/>
  <c r="B5281" i="18"/>
  <c r="A5281" i="18"/>
  <c r="E5280" i="18"/>
  <c r="B5280" i="18"/>
  <c r="A5280" i="18"/>
  <c r="E5279" i="18"/>
  <c r="B5279" i="18"/>
  <c r="A5279" i="18"/>
  <c r="A5275" i="18"/>
  <c r="A5274" i="18"/>
  <c r="A5273" i="18"/>
  <c r="A5272" i="18"/>
  <c r="A5271" i="18"/>
  <c r="C5267" i="18"/>
  <c r="A5267" i="18"/>
  <c r="A5266" i="18"/>
  <c r="A5265" i="18"/>
  <c r="C5264" i="18"/>
  <c r="A5264" i="18"/>
  <c r="C5263" i="18"/>
  <c r="A5263" i="18"/>
  <c r="C5262" i="18"/>
  <c r="A5262" i="18"/>
  <c r="C5261" i="18"/>
  <c r="A5261" i="18"/>
  <c r="C5260" i="18"/>
  <c r="A5260" i="18"/>
  <c r="C5259" i="18"/>
  <c r="A5259" i="18"/>
  <c r="C5258" i="18"/>
  <c r="A5258" i="18"/>
  <c r="C5257" i="18"/>
  <c r="A5257" i="18"/>
  <c r="C5256" i="18"/>
  <c r="A5256" i="18"/>
  <c r="E5252" i="18"/>
  <c r="A5252" i="18"/>
  <c r="E5251" i="18"/>
  <c r="A5251" i="18"/>
  <c r="E5250" i="18"/>
  <c r="A5250" i="18"/>
  <c r="E5249" i="18"/>
  <c r="A5249" i="18"/>
  <c r="E5248" i="18"/>
  <c r="A5248" i="18"/>
  <c r="E5247" i="18"/>
  <c r="A5247" i="18"/>
  <c r="E5246" i="18"/>
  <c r="A5246" i="18"/>
  <c r="E5245" i="18"/>
  <c r="A5245" i="18"/>
  <c r="E5244" i="18"/>
  <c r="A5244" i="18"/>
  <c r="E5243" i="18"/>
  <c r="A5243" i="18"/>
  <c r="E5242" i="18"/>
  <c r="A5242" i="18"/>
  <c r="E5241" i="18"/>
  <c r="A5241" i="18"/>
  <c r="B5236" i="18"/>
  <c r="A5232" i="18"/>
  <c r="G5228" i="18"/>
  <c r="E5218" i="18"/>
  <c r="A5218" i="18"/>
  <c r="E5217" i="18"/>
  <c r="A5217" i="18"/>
  <c r="E5216" i="18"/>
  <c r="A5216" i="18"/>
  <c r="E5215" i="18"/>
  <c r="A5215" i="18"/>
  <c r="E5214" i="18"/>
  <c r="A5214" i="18"/>
  <c r="E5213" i="18"/>
  <c r="A5213" i="18"/>
  <c r="E5212" i="18"/>
  <c r="A5212" i="18"/>
  <c r="E5211" i="18"/>
  <c r="A5211" i="18"/>
  <c r="E5210" i="18"/>
  <c r="B5210" i="18"/>
  <c r="A5210" i="18"/>
  <c r="E5209" i="18"/>
  <c r="B5209" i="18"/>
  <c r="A5209" i="18"/>
  <c r="E5208" i="18"/>
  <c r="B5208" i="18"/>
  <c r="A5208" i="18"/>
  <c r="E5207" i="18"/>
  <c r="B5207" i="18"/>
  <c r="A5207" i="18"/>
  <c r="A5203" i="18"/>
  <c r="A5202" i="18"/>
  <c r="A5201" i="18"/>
  <c r="A5200" i="18"/>
  <c r="A5199" i="18"/>
  <c r="C5195" i="18"/>
  <c r="A5195" i="18"/>
  <c r="A5194" i="18"/>
  <c r="A5193" i="18"/>
  <c r="C5192" i="18"/>
  <c r="A5192" i="18"/>
  <c r="C5191" i="18"/>
  <c r="A5191" i="18"/>
  <c r="C5190" i="18"/>
  <c r="A5190" i="18"/>
  <c r="C5189" i="18"/>
  <c r="A5189" i="18"/>
  <c r="C5188" i="18"/>
  <c r="A5188" i="18"/>
  <c r="C5187" i="18"/>
  <c r="A5187" i="18"/>
  <c r="C5186" i="18"/>
  <c r="A5186" i="18"/>
  <c r="C5185" i="18"/>
  <c r="A5185" i="18"/>
  <c r="C5184" i="18"/>
  <c r="A5184" i="18"/>
  <c r="E5180" i="18"/>
  <c r="A5180" i="18"/>
  <c r="E5179" i="18"/>
  <c r="A5179" i="18"/>
  <c r="E5178" i="18"/>
  <c r="A5178" i="18"/>
  <c r="E5177" i="18"/>
  <c r="A5177" i="18"/>
  <c r="E5176" i="18"/>
  <c r="A5176" i="18"/>
  <c r="E5175" i="18"/>
  <c r="A5175" i="18"/>
  <c r="E5174" i="18"/>
  <c r="A5174" i="18"/>
  <c r="E5173" i="18"/>
  <c r="A5173" i="18"/>
  <c r="E5172" i="18"/>
  <c r="A5172" i="18"/>
  <c r="E5171" i="18"/>
  <c r="A5171" i="18"/>
  <c r="E5170" i="18"/>
  <c r="A5170" i="18"/>
  <c r="E5169" i="18"/>
  <c r="A5169" i="18"/>
  <c r="B5164" i="18"/>
  <c r="A5160" i="18"/>
  <c r="G5156" i="18"/>
  <c r="E5146" i="18"/>
  <c r="A5146" i="18"/>
  <c r="E5145" i="18"/>
  <c r="A5145" i="18"/>
  <c r="E5144" i="18"/>
  <c r="A5144" i="18"/>
  <c r="E5143" i="18"/>
  <c r="A5143" i="18"/>
  <c r="E5142" i="18"/>
  <c r="A5142" i="18"/>
  <c r="E5141" i="18"/>
  <c r="A5141" i="18"/>
  <c r="E5140" i="18"/>
  <c r="A5140" i="18"/>
  <c r="E5139" i="18"/>
  <c r="A5139" i="18"/>
  <c r="E5138" i="18"/>
  <c r="A5138" i="18"/>
  <c r="E5137" i="18"/>
  <c r="A5137" i="18"/>
  <c r="E5136" i="18"/>
  <c r="B5136" i="18"/>
  <c r="A5136" i="18"/>
  <c r="E5135" i="18"/>
  <c r="B5135" i="18"/>
  <c r="A5135" i="18"/>
  <c r="A5131" i="18"/>
  <c r="A5130" i="18"/>
  <c r="A5129" i="18"/>
  <c r="A5128" i="18"/>
  <c r="A5127" i="18"/>
  <c r="C5123" i="18"/>
  <c r="A5123" i="18"/>
  <c r="A5122" i="18"/>
  <c r="A5121" i="18"/>
  <c r="C5120" i="18"/>
  <c r="A5120" i="18"/>
  <c r="C5119" i="18"/>
  <c r="A5119" i="18"/>
  <c r="C5118" i="18"/>
  <c r="A5118" i="18"/>
  <c r="C5117" i="18"/>
  <c r="A5117" i="18"/>
  <c r="C5116" i="18"/>
  <c r="A5116" i="18"/>
  <c r="C5115" i="18"/>
  <c r="A5115" i="18"/>
  <c r="C5114" i="18"/>
  <c r="A5114" i="18"/>
  <c r="C5113" i="18"/>
  <c r="A5113" i="18"/>
  <c r="C5112" i="18"/>
  <c r="A5112" i="18"/>
  <c r="E5108" i="18"/>
  <c r="A5108" i="18"/>
  <c r="E5107" i="18"/>
  <c r="A5107" i="18"/>
  <c r="E5106" i="18"/>
  <c r="A5106" i="18"/>
  <c r="E5105" i="18"/>
  <c r="A5105" i="18"/>
  <c r="E5104" i="18"/>
  <c r="A5104" i="18"/>
  <c r="E5103" i="18"/>
  <c r="A5103" i="18"/>
  <c r="E5102" i="18"/>
  <c r="A5102" i="18"/>
  <c r="E5101" i="18"/>
  <c r="A5101" i="18"/>
  <c r="E5100" i="18"/>
  <c r="A5100" i="18"/>
  <c r="E5099" i="18"/>
  <c r="A5099" i="18"/>
  <c r="E5098" i="18"/>
  <c r="A5098" i="18"/>
  <c r="E5097" i="18"/>
  <c r="A5097" i="18"/>
  <c r="B5092" i="18"/>
  <c r="A5088" i="18"/>
  <c r="G5010" i="18"/>
  <c r="E5000" i="18"/>
  <c r="A5000" i="18"/>
  <c r="E4999" i="18"/>
  <c r="A4999" i="18"/>
  <c r="E4998" i="18"/>
  <c r="A4998" i="18"/>
  <c r="E4997" i="18"/>
  <c r="A4997" i="18"/>
  <c r="E4996" i="18"/>
  <c r="A4996" i="18"/>
  <c r="E4995" i="18"/>
  <c r="A4995" i="18"/>
  <c r="E4994" i="18"/>
  <c r="A4994" i="18"/>
  <c r="E4993" i="18"/>
  <c r="A4993" i="18"/>
  <c r="E4992" i="18"/>
  <c r="A4992" i="18"/>
  <c r="E4991" i="18"/>
  <c r="A4991" i="18"/>
  <c r="E4990" i="18"/>
  <c r="B4990" i="18"/>
  <c r="A4990" i="18"/>
  <c r="E4989" i="18"/>
  <c r="B4989" i="18"/>
  <c r="A4989" i="18"/>
  <c r="A4985" i="18"/>
  <c r="A4984" i="18"/>
  <c r="A4983" i="18"/>
  <c r="A4982" i="18"/>
  <c r="A4981" i="18"/>
  <c r="C4977" i="18"/>
  <c r="A4977" i="18"/>
  <c r="A4976" i="18"/>
  <c r="A4975" i="18"/>
  <c r="C4974" i="18"/>
  <c r="A4974" i="18"/>
  <c r="C4973" i="18"/>
  <c r="A4973" i="18"/>
  <c r="C4972" i="18"/>
  <c r="A4972" i="18"/>
  <c r="C4971" i="18"/>
  <c r="A4971" i="18"/>
  <c r="C4970" i="18"/>
  <c r="A4970" i="18"/>
  <c r="C4969" i="18"/>
  <c r="A4969" i="18"/>
  <c r="C4968" i="18"/>
  <c r="A4968" i="18"/>
  <c r="C4967" i="18"/>
  <c r="A4967" i="18"/>
  <c r="C4966" i="18"/>
  <c r="A4966" i="18"/>
  <c r="E4962" i="18"/>
  <c r="A4962" i="18"/>
  <c r="E4961" i="18"/>
  <c r="A4961" i="18"/>
  <c r="E4960" i="18"/>
  <c r="A4960" i="18"/>
  <c r="E4959" i="18"/>
  <c r="A4959" i="18"/>
  <c r="E4958" i="18"/>
  <c r="A4958" i="18"/>
  <c r="E4957" i="18"/>
  <c r="A4957" i="18"/>
  <c r="E4956" i="18"/>
  <c r="A4956" i="18"/>
  <c r="E4955" i="18"/>
  <c r="A4955" i="18"/>
  <c r="E4954" i="18"/>
  <c r="A4954" i="18"/>
  <c r="E4953" i="18"/>
  <c r="A4953" i="18"/>
  <c r="E4952" i="18"/>
  <c r="A4952" i="18"/>
  <c r="E4951" i="18"/>
  <c r="A4951" i="18"/>
  <c r="B4946" i="18"/>
  <c r="A4942" i="18"/>
  <c r="G4938" i="18"/>
  <c r="E4928" i="18"/>
  <c r="A4928" i="18"/>
  <c r="E4927" i="18"/>
  <c r="A4927" i="18"/>
  <c r="E4926" i="18"/>
  <c r="A4926" i="18"/>
  <c r="E4925" i="18"/>
  <c r="A4925" i="18"/>
  <c r="E4924" i="18"/>
  <c r="A4924" i="18"/>
  <c r="E4923" i="18"/>
  <c r="A4923" i="18"/>
  <c r="E4922" i="18"/>
  <c r="A4922" i="18"/>
  <c r="E4921" i="18"/>
  <c r="A4921" i="18"/>
  <c r="E4920" i="18"/>
  <c r="A4920" i="18"/>
  <c r="E4919" i="18"/>
  <c r="B4919" i="18"/>
  <c r="A4919" i="18"/>
  <c r="E4918" i="18"/>
  <c r="B4918" i="18"/>
  <c r="A4918" i="18"/>
  <c r="E4917" i="18"/>
  <c r="B4917" i="18"/>
  <c r="A4917" i="18"/>
  <c r="A4913" i="18"/>
  <c r="A4912" i="18"/>
  <c r="A4911" i="18"/>
  <c r="A4910" i="18"/>
  <c r="A4909" i="18"/>
  <c r="C4905" i="18"/>
  <c r="A4905" i="18"/>
  <c r="A4904" i="18"/>
  <c r="A4903" i="18"/>
  <c r="C4902" i="18"/>
  <c r="A4902" i="18"/>
  <c r="C4901" i="18"/>
  <c r="A4901" i="18"/>
  <c r="C4900" i="18"/>
  <c r="A4900" i="18"/>
  <c r="C4899" i="18"/>
  <c r="A4899" i="18"/>
  <c r="C4898" i="18"/>
  <c r="A4898" i="18"/>
  <c r="C4897" i="18"/>
  <c r="A4897" i="18"/>
  <c r="C4896" i="18"/>
  <c r="A4896" i="18"/>
  <c r="C4895" i="18"/>
  <c r="A4895" i="18"/>
  <c r="C4894" i="18"/>
  <c r="A4894" i="18"/>
  <c r="E4890" i="18"/>
  <c r="A4890" i="18"/>
  <c r="E4889" i="18"/>
  <c r="A4889" i="18"/>
  <c r="E4888" i="18"/>
  <c r="A4888" i="18"/>
  <c r="E4887" i="18"/>
  <c r="A4887" i="18"/>
  <c r="E4886" i="18"/>
  <c r="A4886" i="18"/>
  <c r="E4885" i="18"/>
  <c r="A4885" i="18"/>
  <c r="E4884" i="18"/>
  <c r="A4884" i="18"/>
  <c r="E4883" i="18"/>
  <c r="A4883" i="18"/>
  <c r="E4882" i="18"/>
  <c r="A4882" i="18"/>
  <c r="E4881" i="18"/>
  <c r="A4881" i="18"/>
  <c r="E4880" i="18"/>
  <c r="A4880" i="18"/>
  <c r="E4879" i="18"/>
  <c r="A4879" i="18"/>
  <c r="B4874" i="18"/>
  <c r="A4870" i="18"/>
  <c r="G4866" i="18"/>
  <c r="E4856" i="18"/>
  <c r="A4856" i="18"/>
  <c r="E4855" i="18"/>
  <c r="A4855" i="18"/>
  <c r="E4854" i="18"/>
  <c r="A4854" i="18"/>
  <c r="E4853" i="18"/>
  <c r="A4853" i="18"/>
  <c r="E4852" i="18"/>
  <c r="A4852" i="18"/>
  <c r="E4851" i="18"/>
  <c r="A4851" i="18"/>
  <c r="E4850" i="18"/>
  <c r="A4850" i="18"/>
  <c r="E4849" i="18"/>
  <c r="A4849" i="18"/>
  <c r="E4848" i="18"/>
  <c r="B4848" i="18"/>
  <c r="A4848" i="18"/>
  <c r="E4847" i="18"/>
  <c r="B4847" i="18"/>
  <c r="A4847" i="18"/>
  <c r="E4846" i="18"/>
  <c r="B4846" i="18"/>
  <c r="A4846" i="18"/>
  <c r="E4845" i="18"/>
  <c r="B4845" i="18"/>
  <c r="A4845" i="18"/>
  <c r="A4841" i="18"/>
  <c r="A4840" i="18"/>
  <c r="A4839" i="18"/>
  <c r="A4838" i="18"/>
  <c r="A4837" i="18"/>
  <c r="C4833" i="18"/>
  <c r="A4833" i="18"/>
  <c r="A4832" i="18"/>
  <c r="A4831" i="18"/>
  <c r="C4830" i="18"/>
  <c r="A4830" i="18"/>
  <c r="C4829" i="18"/>
  <c r="A4829" i="18"/>
  <c r="C4828" i="18"/>
  <c r="A4828" i="18"/>
  <c r="C4827" i="18"/>
  <c r="A4827" i="18"/>
  <c r="C4826" i="18"/>
  <c r="A4826" i="18"/>
  <c r="C4825" i="18"/>
  <c r="A4825" i="18"/>
  <c r="C4824" i="18"/>
  <c r="A4824" i="18"/>
  <c r="C4823" i="18"/>
  <c r="A4823" i="18"/>
  <c r="C4822" i="18"/>
  <c r="A4822" i="18"/>
  <c r="E4818" i="18"/>
  <c r="A4818" i="18"/>
  <c r="E4817" i="18"/>
  <c r="A4817" i="18"/>
  <c r="E4816" i="18"/>
  <c r="A4816" i="18"/>
  <c r="E4815" i="18"/>
  <c r="A4815" i="18"/>
  <c r="E4814" i="18"/>
  <c r="A4814" i="18"/>
  <c r="E4813" i="18"/>
  <c r="A4813" i="18"/>
  <c r="E4812" i="18"/>
  <c r="A4812" i="18"/>
  <c r="E4811" i="18"/>
  <c r="A4811" i="18"/>
  <c r="E4810" i="18"/>
  <c r="A4810" i="18"/>
  <c r="E4809" i="18"/>
  <c r="A4809" i="18"/>
  <c r="E4808" i="18"/>
  <c r="A4808" i="18"/>
  <c r="E4807" i="18"/>
  <c r="A4807" i="18"/>
  <c r="B4802" i="18"/>
  <c r="A4798" i="18"/>
  <c r="G4794" i="18"/>
  <c r="E4784" i="18"/>
  <c r="A4784" i="18"/>
  <c r="E4783" i="18"/>
  <c r="A4783" i="18"/>
  <c r="E4782" i="18"/>
  <c r="A4782" i="18"/>
  <c r="E4781" i="18"/>
  <c r="A4781" i="18"/>
  <c r="E4780" i="18"/>
  <c r="A4780" i="18"/>
  <c r="E4779" i="18"/>
  <c r="A4779" i="18"/>
  <c r="E4778" i="18"/>
  <c r="A4778" i="18"/>
  <c r="E4777" i="18"/>
  <c r="A4777" i="18"/>
  <c r="E4776" i="18"/>
  <c r="B4776" i="18"/>
  <c r="A4776" i="18"/>
  <c r="E4775" i="18"/>
  <c r="B4775" i="18"/>
  <c r="A4775" i="18"/>
  <c r="E4774" i="18"/>
  <c r="B4774" i="18"/>
  <c r="A4774" i="18"/>
  <c r="E4773" i="18"/>
  <c r="B4773" i="18"/>
  <c r="A4773" i="18"/>
  <c r="A4769" i="18"/>
  <c r="A4768" i="18"/>
  <c r="A4767" i="18"/>
  <c r="A4766" i="18"/>
  <c r="A4765" i="18"/>
  <c r="C4761" i="18"/>
  <c r="A4761" i="18"/>
  <c r="A4760" i="18"/>
  <c r="A4759" i="18"/>
  <c r="C4758" i="18"/>
  <c r="A4758" i="18"/>
  <c r="C4757" i="18"/>
  <c r="A4757" i="18"/>
  <c r="C4756" i="18"/>
  <c r="A4756" i="18"/>
  <c r="C4755" i="18"/>
  <c r="A4755" i="18"/>
  <c r="C4754" i="18"/>
  <c r="A4754" i="18"/>
  <c r="C4753" i="18"/>
  <c r="A4753" i="18"/>
  <c r="C4752" i="18"/>
  <c r="A4752" i="18"/>
  <c r="C4751" i="18"/>
  <c r="A4751" i="18"/>
  <c r="C4750" i="18"/>
  <c r="A4750" i="18"/>
  <c r="E4746" i="18"/>
  <c r="A4746" i="18"/>
  <c r="E4745" i="18"/>
  <c r="A4745" i="18"/>
  <c r="E4744" i="18"/>
  <c r="A4744" i="18"/>
  <c r="E4743" i="18"/>
  <c r="A4743" i="18"/>
  <c r="E4742" i="18"/>
  <c r="A4742" i="18"/>
  <c r="E4741" i="18"/>
  <c r="A4741" i="18"/>
  <c r="E4740" i="18"/>
  <c r="A4740" i="18"/>
  <c r="E4739" i="18"/>
  <c r="A4739" i="18"/>
  <c r="E4738" i="18"/>
  <c r="A4738" i="18"/>
  <c r="E4737" i="18"/>
  <c r="A4737" i="18"/>
  <c r="E4736" i="18"/>
  <c r="A4736" i="18"/>
  <c r="E4735" i="18"/>
  <c r="A4735" i="18"/>
  <c r="B4730" i="18"/>
  <c r="A4726" i="18"/>
  <c r="G4722" i="18"/>
  <c r="E4712" i="18"/>
  <c r="A4712" i="18"/>
  <c r="E4711" i="18"/>
  <c r="A4711" i="18"/>
  <c r="E4710" i="18"/>
  <c r="A4710" i="18"/>
  <c r="E4709" i="18"/>
  <c r="A4709" i="18"/>
  <c r="E4708" i="18"/>
  <c r="A4708" i="18"/>
  <c r="E4707" i="18"/>
  <c r="A4707" i="18"/>
  <c r="E4706" i="18"/>
  <c r="A4706" i="18"/>
  <c r="E4705" i="18"/>
  <c r="A4705" i="18"/>
  <c r="E4704" i="18"/>
  <c r="B4704" i="18"/>
  <c r="A4704" i="18"/>
  <c r="E4703" i="18"/>
  <c r="B4703" i="18"/>
  <c r="A4703" i="18"/>
  <c r="E4702" i="18"/>
  <c r="B4702" i="18"/>
  <c r="A4702" i="18"/>
  <c r="E4701" i="18"/>
  <c r="B4701" i="18"/>
  <c r="A4701" i="18"/>
  <c r="A4697" i="18"/>
  <c r="A4696" i="18"/>
  <c r="A4695" i="18"/>
  <c r="A4694" i="18"/>
  <c r="A4693" i="18"/>
  <c r="C4689" i="18"/>
  <c r="A4689" i="18"/>
  <c r="A4688" i="18"/>
  <c r="A4687" i="18"/>
  <c r="C4686" i="18"/>
  <c r="A4686" i="18"/>
  <c r="C4685" i="18"/>
  <c r="A4685" i="18"/>
  <c r="C4684" i="18"/>
  <c r="A4684" i="18"/>
  <c r="C4683" i="18"/>
  <c r="A4683" i="18"/>
  <c r="C4682" i="18"/>
  <c r="A4682" i="18"/>
  <c r="C4681" i="18"/>
  <c r="A4681" i="18"/>
  <c r="C4680" i="18"/>
  <c r="A4680" i="18"/>
  <c r="C4679" i="18"/>
  <c r="A4679" i="18"/>
  <c r="C4678" i="18"/>
  <c r="A4678" i="18"/>
  <c r="E4674" i="18"/>
  <c r="A4674" i="18"/>
  <c r="E4673" i="18"/>
  <c r="A4673" i="18"/>
  <c r="E4672" i="18"/>
  <c r="A4672" i="18"/>
  <c r="E4671" i="18"/>
  <c r="A4671" i="18"/>
  <c r="E4670" i="18"/>
  <c r="A4670" i="18"/>
  <c r="E4669" i="18"/>
  <c r="A4669" i="18"/>
  <c r="E4668" i="18"/>
  <c r="A4668" i="18"/>
  <c r="E4667" i="18"/>
  <c r="A4667" i="18"/>
  <c r="E4666" i="18"/>
  <c r="A4666" i="18"/>
  <c r="E4665" i="18"/>
  <c r="A4665" i="18"/>
  <c r="E4664" i="18"/>
  <c r="A4664" i="18"/>
  <c r="E4663" i="18"/>
  <c r="A4663" i="18"/>
  <c r="B4658" i="18"/>
  <c r="A4654" i="18"/>
  <c r="G4650" i="18"/>
  <c r="E4640" i="18"/>
  <c r="A4640" i="18"/>
  <c r="E4639" i="18"/>
  <c r="A4639" i="18"/>
  <c r="E4638" i="18"/>
  <c r="A4638" i="18"/>
  <c r="E4637" i="18"/>
  <c r="A4637" i="18"/>
  <c r="E4636" i="18"/>
  <c r="A4636" i="18"/>
  <c r="E4635" i="18"/>
  <c r="A4635" i="18"/>
  <c r="E4634" i="18"/>
  <c r="A4634" i="18"/>
  <c r="E4633" i="18"/>
  <c r="B4633" i="18"/>
  <c r="A4633" i="18"/>
  <c r="E4632" i="18"/>
  <c r="B4632" i="18"/>
  <c r="A4632" i="18"/>
  <c r="E4631" i="18"/>
  <c r="B4631" i="18"/>
  <c r="A4631" i="18"/>
  <c r="E4630" i="18"/>
  <c r="B4630" i="18"/>
  <c r="A4630" i="18"/>
  <c r="E4629" i="18"/>
  <c r="B4629" i="18"/>
  <c r="A4629" i="18"/>
  <c r="A4625" i="18"/>
  <c r="A4624" i="18"/>
  <c r="A4623" i="18"/>
  <c r="A4622" i="18"/>
  <c r="A4621" i="18"/>
  <c r="C4617" i="18"/>
  <c r="A4617" i="18"/>
  <c r="A4616" i="18"/>
  <c r="A4615" i="18"/>
  <c r="C4614" i="18"/>
  <c r="A4614" i="18"/>
  <c r="C4613" i="18"/>
  <c r="A4613" i="18"/>
  <c r="C4612" i="18"/>
  <c r="A4612" i="18"/>
  <c r="C4611" i="18"/>
  <c r="A4611" i="18"/>
  <c r="C4610" i="18"/>
  <c r="A4610" i="18"/>
  <c r="C4609" i="18"/>
  <c r="A4609" i="18"/>
  <c r="C4608" i="18"/>
  <c r="A4608" i="18"/>
  <c r="C4607" i="18"/>
  <c r="A4607" i="18"/>
  <c r="C4606" i="18"/>
  <c r="A4606" i="18"/>
  <c r="E4602" i="18"/>
  <c r="A4602" i="18"/>
  <c r="E4601" i="18"/>
  <c r="A4601" i="18"/>
  <c r="E4600" i="18"/>
  <c r="A4600" i="18"/>
  <c r="E4599" i="18"/>
  <c r="A4599" i="18"/>
  <c r="E4598" i="18"/>
  <c r="A4598" i="18"/>
  <c r="E4597" i="18"/>
  <c r="A4597" i="18"/>
  <c r="E4596" i="18"/>
  <c r="A4596" i="18"/>
  <c r="E4595" i="18"/>
  <c r="A4595" i="18"/>
  <c r="E4594" i="18"/>
  <c r="A4594" i="18"/>
  <c r="E4593" i="18"/>
  <c r="A4593" i="18"/>
  <c r="E4592" i="18"/>
  <c r="A4592" i="18"/>
  <c r="E4591" i="18"/>
  <c r="A4591" i="18"/>
  <c r="B4586" i="18"/>
  <c r="A4582" i="18"/>
  <c r="G4578" i="18"/>
  <c r="E4568" i="18"/>
  <c r="A4568" i="18"/>
  <c r="E4567" i="18"/>
  <c r="A4567" i="18"/>
  <c r="E4566" i="18"/>
  <c r="A4566" i="18"/>
  <c r="E4565" i="18"/>
  <c r="A4565" i="18"/>
  <c r="E4564" i="18"/>
  <c r="A4564" i="18"/>
  <c r="E4563" i="18"/>
  <c r="A4563" i="18"/>
  <c r="E4562" i="18"/>
  <c r="A4562" i="18"/>
  <c r="E4561" i="18"/>
  <c r="A4561" i="18"/>
  <c r="E4560" i="18"/>
  <c r="A4560" i="18"/>
  <c r="E4559" i="18"/>
  <c r="B4559" i="18"/>
  <c r="A4559" i="18"/>
  <c r="E4558" i="18"/>
  <c r="B4558" i="18"/>
  <c r="A4558" i="18"/>
  <c r="E4557" i="18"/>
  <c r="B4557" i="18"/>
  <c r="A4557" i="18"/>
  <c r="A4553" i="18"/>
  <c r="A4552" i="18"/>
  <c r="A4551" i="18"/>
  <c r="A4550" i="18"/>
  <c r="A4549" i="18"/>
  <c r="C4545" i="18"/>
  <c r="A4545" i="18"/>
  <c r="A4544" i="18"/>
  <c r="A4543" i="18"/>
  <c r="C4542" i="18"/>
  <c r="A4542" i="18"/>
  <c r="C4541" i="18"/>
  <c r="A4541" i="18"/>
  <c r="C4540" i="18"/>
  <c r="A4540" i="18"/>
  <c r="C4539" i="18"/>
  <c r="A4539" i="18"/>
  <c r="C4538" i="18"/>
  <c r="A4538" i="18"/>
  <c r="C4537" i="18"/>
  <c r="A4537" i="18"/>
  <c r="C4536" i="18"/>
  <c r="A4536" i="18"/>
  <c r="C4535" i="18"/>
  <c r="A4535" i="18"/>
  <c r="C4534" i="18"/>
  <c r="A4534" i="18"/>
  <c r="E4530" i="18"/>
  <c r="A4530" i="18"/>
  <c r="E4529" i="18"/>
  <c r="A4529" i="18"/>
  <c r="E4528" i="18"/>
  <c r="A4528" i="18"/>
  <c r="E4527" i="18"/>
  <c r="A4527" i="18"/>
  <c r="E4526" i="18"/>
  <c r="A4526" i="18"/>
  <c r="E4525" i="18"/>
  <c r="A4525" i="18"/>
  <c r="E4524" i="18"/>
  <c r="A4524" i="18"/>
  <c r="E4523" i="18"/>
  <c r="A4523" i="18"/>
  <c r="E4522" i="18"/>
  <c r="A4522" i="18"/>
  <c r="E4521" i="18"/>
  <c r="A4521" i="18"/>
  <c r="E4520" i="18"/>
  <c r="A4520" i="18"/>
  <c r="E4519" i="18"/>
  <c r="A4519" i="18"/>
  <c r="B4514" i="18"/>
  <c r="A4510" i="18"/>
  <c r="G4506" i="18"/>
  <c r="E4496" i="18"/>
  <c r="A4496" i="18"/>
  <c r="E4495" i="18"/>
  <c r="A4495" i="18"/>
  <c r="E4494" i="18"/>
  <c r="A4494" i="18"/>
  <c r="E4493" i="18"/>
  <c r="A4493" i="18"/>
  <c r="E4492" i="18"/>
  <c r="A4492" i="18"/>
  <c r="E4491" i="18"/>
  <c r="A4491" i="18"/>
  <c r="E4490" i="18"/>
  <c r="B4490" i="18"/>
  <c r="A4490" i="18"/>
  <c r="E4489" i="18"/>
  <c r="B4489" i="18"/>
  <c r="A4489" i="18"/>
  <c r="E4488" i="18"/>
  <c r="B4488" i="18"/>
  <c r="A4488" i="18"/>
  <c r="E4487" i="18"/>
  <c r="B4487" i="18"/>
  <c r="A4487" i="18"/>
  <c r="E4486" i="18"/>
  <c r="B4486" i="18"/>
  <c r="A4486" i="18"/>
  <c r="E4485" i="18"/>
  <c r="B4485" i="18"/>
  <c r="A4485" i="18"/>
  <c r="A4481" i="18"/>
  <c r="A4480" i="18"/>
  <c r="A4479" i="18"/>
  <c r="A4478" i="18"/>
  <c r="A4477" i="18"/>
  <c r="C4473" i="18"/>
  <c r="A4473" i="18"/>
  <c r="A4472" i="18"/>
  <c r="A4471" i="18"/>
  <c r="C4470" i="18"/>
  <c r="A4470" i="18"/>
  <c r="C4469" i="18"/>
  <c r="A4469" i="18"/>
  <c r="C4468" i="18"/>
  <c r="A4468" i="18"/>
  <c r="C4467" i="18"/>
  <c r="A4467" i="18"/>
  <c r="C4466" i="18"/>
  <c r="A4466" i="18"/>
  <c r="C4465" i="18"/>
  <c r="A4465" i="18"/>
  <c r="C4464" i="18"/>
  <c r="A4464" i="18"/>
  <c r="C4463" i="18"/>
  <c r="A4463" i="18"/>
  <c r="C4462" i="18"/>
  <c r="A4462" i="18"/>
  <c r="E4458" i="18"/>
  <c r="A4458" i="18"/>
  <c r="E4457" i="18"/>
  <c r="A4457" i="18"/>
  <c r="E4456" i="18"/>
  <c r="A4456" i="18"/>
  <c r="E4455" i="18"/>
  <c r="A4455" i="18"/>
  <c r="E4454" i="18"/>
  <c r="A4454" i="18"/>
  <c r="E4453" i="18"/>
  <c r="A4453" i="18"/>
  <c r="E4452" i="18"/>
  <c r="A4452" i="18"/>
  <c r="E4451" i="18"/>
  <c r="A4451" i="18"/>
  <c r="E4450" i="18"/>
  <c r="A4450" i="18"/>
  <c r="E4449" i="18"/>
  <c r="A4449" i="18"/>
  <c r="E4448" i="18"/>
  <c r="A4448" i="18"/>
  <c r="E4447" i="18"/>
  <c r="A4447" i="18"/>
  <c r="B4442" i="18"/>
  <c r="A4438" i="18"/>
  <c r="G4434" i="18"/>
  <c r="E4424" i="18"/>
  <c r="A4424" i="18"/>
  <c r="E4423" i="18"/>
  <c r="A4423" i="18"/>
  <c r="E4422" i="18"/>
  <c r="A4422" i="18"/>
  <c r="E4421" i="18"/>
  <c r="A4421" i="18"/>
  <c r="E4420" i="18"/>
  <c r="A4420" i="18"/>
  <c r="E4419" i="18"/>
  <c r="A4419" i="18"/>
  <c r="E4418" i="18"/>
  <c r="B4418" i="18"/>
  <c r="A4418" i="18"/>
  <c r="E4417" i="18"/>
  <c r="B4417" i="18"/>
  <c r="A4417" i="18"/>
  <c r="E4416" i="18"/>
  <c r="B4416" i="18"/>
  <c r="A4416" i="18"/>
  <c r="E4415" i="18"/>
  <c r="B4415" i="18"/>
  <c r="A4415" i="18"/>
  <c r="E4414" i="18"/>
  <c r="B4414" i="18"/>
  <c r="A4414" i="18"/>
  <c r="E4413" i="18"/>
  <c r="B4413" i="18"/>
  <c r="A4413" i="18"/>
  <c r="A4409" i="18"/>
  <c r="A4408" i="18"/>
  <c r="A4407" i="18"/>
  <c r="A4406" i="18"/>
  <c r="A4405" i="18"/>
  <c r="C4401" i="18"/>
  <c r="A4401" i="18"/>
  <c r="A4400" i="18"/>
  <c r="A4399" i="18"/>
  <c r="C4398" i="18"/>
  <c r="A4398" i="18"/>
  <c r="C4397" i="18"/>
  <c r="A4397" i="18"/>
  <c r="C4396" i="18"/>
  <c r="A4396" i="18"/>
  <c r="C4395" i="18"/>
  <c r="A4395" i="18"/>
  <c r="C4394" i="18"/>
  <c r="A4394" i="18"/>
  <c r="C4393" i="18"/>
  <c r="A4393" i="18"/>
  <c r="C4392" i="18"/>
  <c r="A4392" i="18"/>
  <c r="C4391" i="18"/>
  <c r="A4391" i="18"/>
  <c r="C4390" i="18"/>
  <c r="A4390" i="18"/>
  <c r="E4386" i="18"/>
  <c r="A4386" i="18"/>
  <c r="E4385" i="18"/>
  <c r="A4385" i="18"/>
  <c r="E4384" i="18"/>
  <c r="A4384" i="18"/>
  <c r="E4383" i="18"/>
  <c r="A4383" i="18"/>
  <c r="E4382" i="18"/>
  <c r="A4382" i="18"/>
  <c r="E4381" i="18"/>
  <c r="A4381" i="18"/>
  <c r="E4380" i="18"/>
  <c r="A4380" i="18"/>
  <c r="E4379" i="18"/>
  <c r="A4379" i="18"/>
  <c r="E4378" i="18"/>
  <c r="A4378" i="18"/>
  <c r="E4377" i="18"/>
  <c r="A4377" i="18"/>
  <c r="E4376" i="18"/>
  <c r="A4376" i="18"/>
  <c r="E4375" i="18"/>
  <c r="A4375" i="18"/>
  <c r="B4370" i="18"/>
  <c r="A4366" i="18"/>
  <c r="G4362" i="18"/>
  <c r="E4352" i="18"/>
  <c r="A4352" i="18"/>
  <c r="E4351" i="18"/>
  <c r="A4351" i="18"/>
  <c r="E4350" i="18"/>
  <c r="A4350" i="18"/>
  <c r="E4349" i="18"/>
  <c r="A4349" i="18"/>
  <c r="E4348" i="18"/>
  <c r="A4348" i="18"/>
  <c r="E4347" i="18"/>
  <c r="A4347" i="18"/>
  <c r="E4346" i="18"/>
  <c r="A4346" i="18"/>
  <c r="E4345" i="18"/>
  <c r="A4345" i="18"/>
  <c r="E4344" i="18"/>
  <c r="B4344" i="18"/>
  <c r="A4344" i="18"/>
  <c r="E4343" i="18"/>
  <c r="B4343" i="18"/>
  <c r="A4343" i="18"/>
  <c r="E4342" i="18"/>
  <c r="B4342" i="18"/>
  <c r="A4342" i="18"/>
  <c r="E4341" i="18"/>
  <c r="B4341" i="18"/>
  <c r="A4341" i="18"/>
  <c r="A4337" i="18"/>
  <c r="A4336" i="18"/>
  <c r="A4335" i="18"/>
  <c r="A4334" i="18"/>
  <c r="A4333" i="18"/>
  <c r="C4329" i="18"/>
  <c r="A4329" i="18"/>
  <c r="A4328" i="18"/>
  <c r="A4327" i="18"/>
  <c r="C4326" i="18"/>
  <c r="A4326" i="18"/>
  <c r="C4325" i="18"/>
  <c r="A4325" i="18"/>
  <c r="C4324" i="18"/>
  <c r="A4324" i="18"/>
  <c r="C4323" i="18"/>
  <c r="A4323" i="18"/>
  <c r="C4322" i="18"/>
  <c r="A4322" i="18"/>
  <c r="C4321" i="18"/>
  <c r="A4321" i="18"/>
  <c r="C4320" i="18"/>
  <c r="A4320" i="18"/>
  <c r="C4319" i="18"/>
  <c r="A4319" i="18"/>
  <c r="C4318" i="18"/>
  <c r="A4318" i="18"/>
  <c r="E4314" i="18"/>
  <c r="A4314" i="18"/>
  <c r="E4313" i="18"/>
  <c r="A4313" i="18"/>
  <c r="E4312" i="18"/>
  <c r="A4312" i="18"/>
  <c r="E4311" i="18"/>
  <c r="A4311" i="18"/>
  <c r="E4310" i="18"/>
  <c r="A4310" i="18"/>
  <c r="E4309" i="18"/>
  <c r="A4309" i="18"/>
  <c r="E4308" i="18"/>
  <c r="A4308" i="18"/>
  <c r="E4307" i="18"/>
  <c r="A4307" i="18"/>
  <c r="E4306" i="18"/>
  <c r="A4306" i="18"/>
  <c r="E4305" i="18"/>
  <c r="A4305" i="18"/>
  <c r="E4304" i="18"/>
  <c r="A4304" i="18"/>
  <c r="E4303" i="18"/>
  <c r="A4303" i="18"/>
  <c r="B4298" i="18"/>
  <c r="A4294" i="18"/>
  <c r="G4290" i="18"/>
  <c r="E4280" i="18"/>
  <c r="A4280" i="18"/>
  <c r="E4279" i="18"/>
  <c r="A4279" i="18"/>
  <c r="E4278" i="18"/>
  <c r="A4278" i="18"/>
  <c r="E4277" i="18"/>
  <c r="A4277" i="18"/>
  <c r="E4276" i="18"/>
  <c r="A4276" i="18"/>
  <c r="E4275" i="18"/>
  <c r="A4275" i="18"/>
  <c r="E4274" i="18"/>
  <c r="B4274" i="18"/>
  <c r="A4274" i="18"/>
  <c r="E4273" i="18"/>
  <c r="B4273" i="18"/>
  <c r="A4273" i="18"/>
  <c r="E4272" i="18"/>
  <c r="B4272" i="18"/>
  <c r="A4272" i="18"/>
  <c r="E4271" i="18"/>
  <c r="B4271" i="18"/>
  <c r="A4271" i="18"/>
  <c r="E4270" i="18"/>
  <c r="B4270" i="18"/>
  <c r="A4270" i="18"/>
  <c r="E4269" i="18"/>
  <c r="B4269" i="18"/>
  <c r="A4269" i="18"/>
  <c r="A4265" i="18"/>
  <c r="A4264" i="18"/>
  <c r="A4263" i="18"/>
  <c r="A4262" i="18"/>
  <c r="A4261" i="18"/>
  <c r="C4257" i="18"/>
  <c r="A4257" i="18"/>
  <c r="A4256" i="18"/>
  <c r="A4255" i="18"/>
  <c r="C4254" i="18"/>
  <c r="A4254" i="18"/>
  <c r="C4253" i="18"/>
  <c r="A4253" i="18"/>
  <c r="C4252" i="18"/>
  <c r="A4252" i="18"/>
  <c r="C4251" i="18"/>
  <c r="A4251" i="18"/>
  <c r="C4250" i="18"/>
  <c r="A4250" i="18"/>
  <c r="C4249" i="18"/>
  <c r="A4249" i="18"/>
  <c r="C4248" i="18"/>
  <c r="A4248" i="18"/>
  <c r="C4247" i="18"/>
  <c r="A4247" i="18"/>
  <c r="C4246" i="18"/>
  <c r="A4246" i="18"/>
  <c r="E4242" i="18"/>
  <c r="A4242" i="18"/>
  <c r="E4241" i="18"/>
  <c r="A4241" i="18"/>
  <c r="E4240" i="18"/>
  <c r="A4240" i="18"/>
  <c r="E4239" i="18"/>
  <c r="A4239" i="18"/>
  <c r="E4238" i="18"/>
  <c r="A4238" i="18"/>
  <c r="E4237" i="18"/>
  <c r="A4237" i="18"/>
  <c r="E4236" i="18"/>
  <c r="A4236" i="18"/>
  <c r="E4235" i="18"/>
  <c r="A4235" i="18"/>
  <c r="E4234" i="18"/>
  <c r="A4234" i="18"/>
  <c r="E4233" i="18"/>
  <c r="A4233" i="18"/>
  <c r="E4232" i="18"/>
  <c r="A4232" i="18"/>
  <c r="E4231" i="18"/>
  <c r="A4231" i="18"/>
  <c r="B4226" i="18"/>
  <c r="A4222" i="18"/>
  <c r="G4218" i="18"/>
  <c r="E4208" i="18"/>
  <c r="A4208" i="18"/>
  <c r="E4207" i="18"/>
  <c r="A4207" i="18"/>
  <c r="E4206" i="18"/>
  <c r="A4206" i="18"/>
  <c r="E4205" i="18"/>
  <c r="A4205" i="18"/>
  <c r="E4204" i="18"/>
  <c r="A4204" i="18"/>
  <c r="E4203" i="18"/>
  <c r="A4203" i="18"/>
  <c r="E4202" i="18"/>
  <c r="A4202" i="18"/>
  <c r="E4201" i="18"/>
  <c r="A4201" i="18"/>
  <c r="E4200" i="18"/>
  <c r="B4200" i="18"/>
  <c r="A4200" i="18"/>
  <c r="E4199" i="18"/>
  <c r="B4199" i="18"/>
  <c r="A4199" i="18"/>
  <c r="E4198" i="18"/>
  <c r="B4198" i="18"/>
  <c r="A4198" i="18"/>
  <c r="E4197" i="18"/>
  <c r="B4197" i="18"/>
  <c r="A4197" i="18"/>
  <c r="A4193" i="18"/>
  <c r="A4192" i="18"/>
  <c r="A4191" i="18"/>
  <c r="A4190" i="18"/>
  <c r="A4189" i="18"/>
  <c r="C4185" i="18"/>
  <c r="A4185" i="18"/>
  <c r="A4184" i="18"/>
  <c r="A4183" i="18"/>
  <c r="C4182" i="18"/>
  <c r="A4182" i="18"/>
  <c r="C4181" i="18"/>
  <c r="A4181" i="18"/>
  <c r="C4180" i="18"/>
  <c r="A4180" i="18"/>
  <c r="C4179" i="18"/>
  <c r="A4179" i="18"/>
  <c r="C4178" i="18"/>
  <c r="A4178" i="18"/>
  <c r="C4177" i="18"/>
  <c r="A4177" i="18"/>
  <c r="C4176" i="18"/>
  <c r="A4176" i="18"/>
  <c r="C4175" i="18"/>
  <c r="A4175" i="18"/>
  <c r="C4174" i="18"/>
  <c r="A4174" i="18"/>
  <c r="E4170" i="18"/>
  <c r="A4170" i="18"/>
  <c r="E4169" i="18"/>
  <c r="A4169" i="18"/>
  <c r="E4168" i="18"/>
  <c r="A4168" i="18"/>
  <c r="E4167" i="18"/>
  <c r="A4167" i="18"/>
  <c r="E4166" i="18"/>
  <c r="A4166" i="18"/>
  <c r="E4165" i="18"/>
  <c r="A4165" i="18"/>
  <c r="E4164" i="18"/>
  <c r="A4164" i="18"/>
  <c r="E4163" i="18"/>
  <c r="A4163" i="18"/>
  <c r="E4162" i="18"/>
  <c r="A4162" i="18"/>
  <c r="E4161" i="18"/>
  <c r="A4161" i="18"/>
  <c r="E4160" i="18"/>
  <c r="A4160" i="18"/>
  <c r="E4159" i="18"/>
  <c r="A4159" i="18"/>
  <c r="B4154" i="18"/>
  <c r="A4150" i="18"/>
  <c r="G4146" i="18"/>
  <c r="E4136" i="18"/>
  <c r="A4136" i="18"/>
  <c r="E4135" i="18"/>
  <c r="A4135" i="18"/>
  <c r="E4134" i="18"/>
  <c r="A4134" i="18"/>
  <c r="E4133" i="18"/>
  <c r="A4133" i="18"/>
  <c r="E4132" i="18"/>
  <c r="A4132" i="18"/>
  <c r="E4131" i="18"/>
  <c r="A4131" i="18"/>
  <c r="E4130" i="18"/>
  <c r="A4130" i="18"/>
  <c r="E4129" i="18"/>
  <c r="A4129" i="18"/>
  <c r="E4128" i="18"/>
  <c r="A4128" i="18"/>
  <c r="E4127" i="18"/>
  <c r="B4127" i="18"/>
  <c r="A4127" i="18"/>
  <c r="E4126" i="18"/>
  <c r="B4126" i="18"/>
  <c r="A4126" i="18"/>
  <c r="E4125" i="18"/>
  <c r="B4125" i="18"/>
  <c r="A4125" i="18"/>
  <c r="A4121" i="18"/>
  <c r="A4120" i="18"/>
  <c r="A4119" i="18"/>
  <c r="A4118" i="18"/>
  <c r="A4117" i="18"/>
  <c r="C4113" i="18"/>
  <c r="A4113" i="18"/>
  <c r="A4112" i="18"/>
  <c r="A4111" i="18"/>
  <c r="C4110" i="18"/>
  <c r="A4110" i="18"/>
  <c r="C4109" i="18"/>
  <c r="A4109" i="18"/>
  <c r="C4108" i="18"/>
  <c r="A4108" i="18"/>
  <c r="C4107" i="18"/>
  <c r="A4107" i="18"/>
  <c r="C4106" i="18"/>
  <c r="A4106" i="18"/>
  <c r="C4105" i="18"/>
  <c r="A4105" i="18"/>
  <c r="C4104" i="18"/>
  <c r="A4104" i="18"/>
  <c r="C4103" i="18"/>
  <c r="A4103" i="18"/>
  <c r="C4102" i="18"/>
  <c r="A4102" i="18"/>
  <c r="E4098" i="18"/>
  <c r="A4098" i="18"/>
  <c r="E4097" i="18"/>
  <c r="A4097" i="18"/>
  <c r="E4096" i="18"/>
  <c r="A4096" i="18"/>
  <c r="E4095" i="18"/>
  <c r="A4095" i="18"/>
  <c r="E4094" i="18"/>
  <c r="A4094" i="18"/>
  <c r="E4093" i="18"/>
  <c r="A4093" i="18"/>
  <c r="E4092" i="18"/>
  <c r="A4092" i="18"/>
  <c r="E4091" i="18"/>
  <c r="A4091" i="18"/>
  <c r="E4090" i="18"/>
  <c r="A4090" i="18"/>
  <c r="E4089" i="18"/>
  <c r="A4089" i="18"/>
  <c r="E4088" i="18"/>
  <c r="A4088" i="18"/>
  <c r="E4087" i="18"/>
  <c r="A4087" i="18"/>
  <c r="B4082" i="18"/>
  <c r="A4078" i="18"/>
  <c r="G4074" i="18"/>
  <c r="E4064" i="18"/>
  <c r="A4064" i="18"/>
  <c r="E4063" i="18"/>
  <c r="A4063" i="18"/>
  <c r="E4062" i="18"/>
  <c r="A4062" i="18"/>
  <c r="E4061" i="18"/>
  <c r="A4061" i="18"/>
  <c r="E4060" i="18"/>
  <c r="A4060" i="18"/>
  <c r="E4059" i="18"/>
  <c r="A4059" i="18"/>
  <c r="E4058" i="18"/>
  <c r="A4058" i="18"/>
  <c r="E4057" i="18"/>
  <c r="A4057" i="18"/>
  <c r="E4056" i="18"/>
  <c r="A4056" i="18"/>
  <c r="E4055" i="18"/>
  <c r="B4055" i="18"/>
  <c r="A4055" i="18"/>
  <c r="E4054" i="18"/>
  <c r="B4054" i="18"/>
  <c r="A4054" i="18"/>
  <c r="E4053" i="18"/>
  <c r="B4053" i="18"/>
  <c r="A4053" i="18"/>
  <c r="A4049" i="18"/>
  <c r="A4048" i="18"/>
  <c r="A4047" i="18"/>
  <c r="A4046" i="18"/>
  <c r="A4045" i="18"/>
  <c r="C4041" i="18"/>
  <c r="A4041" i="18"/>
  <c r="A4040" i="18"/>
  <c r="A4039" i="18"/>
  <c r="C4038" i="18"/>
  <c r="A4038" i="18"/>
  <c r="C4037" i="18"/>
  <c r="A4037" i="18"/>
  <c r="C4036" i="18"/>
  <c r="A4036" i="18"/>
  <c r="C4035" i="18"/>
  <c r="A4035" i="18"/>
  <c r="C4034" i="18"/>
  <c r="A4034" i="18"/>
  <c r="C4033" i="18"/>
  <c r="A4033" i="18"/>
  <c r="C4032" i="18"/>
  <c r="A4032" i="18"/>
  <c r="C4031" i="18"/>
  <c r="A4031" i="18"/>
  <c r="C4030" i="18"/>
  <c r="A4030" i="18"/>
  <c r="E4026" i="18"/>
  <c r="A4026" i="18"/>
  <c r="E4025" i="18"/>
  <c r="A4025" i="18"/>
  <c r="E4024" i="18"/>
  <c r="A4024" i="18"/>
  <c r="E4023" i="18"/>
  <c r="A4023" i="18"/>
  <c r="E4022" i="18"/>
  <c r="A4022" i="18"/>
  <c r="E4021" i="18"/>
  <c r="A4021" i="18"/>
  <c r="E4020" i="18"/>
  <c r="A4020" i="18"/>
  <c r="E4019" i="18"/>
  <c r="A4019" i="18"/>
  <c r="E4018" i="18"/>
  <c r="A4018" i="18"/>
  <c r="E4017" i="18"/>
  <c r="A4017" i="18"/>
  <c r="E4016" i="18"/>
  <c r="A4016" i="18"/>
  <c r="E4015" i="18"/>
  <c r="A4015" i="18"/>
  <c r="B4010" i="18"/>
  <c r="A4006" i="18"/>
  <c r="G4002" i="18"/>
  <c r="E3992" i="18"/>
  <c r="A3992" i="18"/>
  <c r="E3991" i="18"/>
  <c r="A3991" i="18"/>
  <c r="E3990" i="18"/>
  <c r="A3990" i="18"/>
  <c r="E3989" i="18"/>
  <c r="A3989" i="18"/>
  <c r="E3988" i="18"/>
  <c r="A3988" i="18"/>
  <c r="E3987" i="18"/>
  <c r="A3987" i="18"/>
  <c r="E3986" i="18"/>
  <c r="A3986" i="18"/>
  <c r="E3985" i="18"/>
  <c r="A3985" i="18"/>
  <c r="E3984" i="18"/>
  <c r="A3984" i="18"/>
  <c r="E3983" i="18"/>
  <c r="B3983" i="18"/>
  <c r="A3983" i="18"/>
  <c r="E3982" i="18"/>
  <c r="B3982" i="18"/>
  <c r="A3982" i="18"/>
  <c r="E3981" i="18"/>
  <c r="B3981" i="18"/>
  <c r="A3981" i="18"/>
  <c r="A3977" i="18"/>
  <c r="A3976" i="18"/>
  <c r="A3975" i="18"/>
  <c r="A3974" i="18"/>
  <c r="A3973" i="18"/>
  <c r="C3969" i="18"/>
  <c r="A3969" i="18"/>
  <c r="A3968" i="18"/>
  <c r="A3967" i="18"/>
  <c r="C3966" i="18"/>
  <c r="A3966" i="18"/>
  <c r="C3965" i="18"/>
  <c r="A3965" i="18"/>
  <c r="C3964" i="18"/>
  <c r="A3964" i="18"/>
  <c r="C3963" i="18"/>
  <c r="A3963" i="18"/>
  <c r="C3962" i="18"/>
  <c r="A3962" i="18"/>
  <c r="C3961" i="18"/>
  <c r="A3961" i="18"/>
  <c r="C3960" i="18"/>
  <c r="A3960" i="18"/>
  <c r="C3959" i="18"/>
  <c r="A3959" i="18"/>
  <c r="C3958" i="18"/>
  <c r="A3958" i="18"/>
  <c r="E3954" i="18"/>
  <c r="A3954" i="18"/>
  <c r="E3953" i="18"/>
  <c r="A3953" i="18"/>
  <c r="E3952" i="18"/>
  <c r="A3952" i="18"/>
  <c r="E3951" i="18"/>
  <c r="A3951" i="18"/>
  <c r="E3950" i="18"/>
  <c r="A3950" i="18"/>
  <c r="E3949" i="18"/>
  <c r="A3949" i="18"/>
  <c r="E3948" i="18"/>
  <c r="A3948" i="18"/>
  <c r="E3947" i="18"/>
  <c r="A3947" i="18"/>
  <c r="E3946" i="18"/>
  <c r="A3946" i="18"/>
  <c r="E3945" i="18"/>
  <c r="A3945" i="18"/>
  <c r="E3944" i="18"/>
  <c r="A3944" i="18"/>
  <c r="E3943" i="18"/>
  <c r="A3943" i="18"/>
  <c r="B3938" i="18"/>
  <c r="A3934" i="18"/>
  <c r="G3930" i="18"/>
  <c r="E3920" i="18"/>
  <c r="A3920" i="18"/>
  <c r="E3919" i="18"/>
  <c r="A3919" i="18"/>
  <c r="E3918" i="18"/>
  <c r="A3918" i="18"/>
  <c r="E3917" i="18"/>
  <c r="A3917" i="18"/>
  <c r="E3916" i="18"/>
  <c r="A3916" i="18"/>
  <c r="E3915" i="18"/>
  <c r="A3915" i="18"/>
  <c r="E3914" i="18"/>
  <c r="A3914" i="18"/>
  <c r="E3913" i="18"/>
  <c r="A3913" i="18"/>
  <c r="E3912" i="18"/>
  <c r="B3912" i="18"/>
  <c r="A3912" i="18"/>
  <c r="E3911" i="18"/>
  <c r="B3911" i="18"/>
  <c r="A3911" i="18"/>
  <c r="E3910" i="18"/>
  <c r="B3910" i="18"/>
  <c r="A3910" i="18"/>
  <c r="E3909" i="18"/>
  <c r="B3909" i="18"/>
  <c r="A3909" i="18"/>
  <c r="A3905" i="18"/>
  <c r="A3904" i="18"/>
  <c r="A3903" i="18"/>
  <c r="A3902" i="18"/>
  <c r="A3901" i="18"/>
  <c r="C3897" i="18"/>
  <c r="A3897" i="18"/>
  <c r="A3896" i="18"/>
  <c r="A3895" i="18"/>
  <c r="C3894" i="18"/>
  <c r="A3894" i="18"/>
  <c r="C3893" i="18"/>
  <c r="A3893" i="18"/>
  <c r="C3892" i="18"/>
  <c r="A3892" i="18"/>
  <c r="C3891" i="18"/>
  <c r="A3891" i="18"/>
  <c r="C3890" i="18"/>
  <c r="A3890" i="18"/>
  <c r="C3889" i="18"/>
  <c r="A3889" i="18"/>
  <c r="C3888" i="18"/>
  <c r="A3888" i="18"/>
  <c r="C3887" i="18"/>
  <c r="A3887" i="18"/>
  <c r="C3886" i="18"/>
  <c r="A3886" i="18"/>
  <c r="E3882" i="18"/>
  <c r="A3882" i="18"/>
  <c r="E3881" i="18"/>
  <c r="A3881" i="18"/>
  <c r="E3880" i="18"/>
  <c r="A3880" i="18"/>
  <c r="E3879" i="18"/>
  <c r="A3879" i="18"/>
  <c r="E3878" i="18"/>
  <c r="A3878" i="18"/>
  <c r="E3877" i="18"/>
  <c r="A3877" i="18"/>
  <c r="E3876" i="18"/>
  <c r="A3876" i="18"/>
  <c r="E3875" i="18"/>
  <c r="A3875" i="18"/>
  <c r="E3874" i="18"/>
  <c r="A3874" i="18"/>
  <c r="E3873" i="18"/>
  <c r="A3873" i="18"/>
  <c r="E3872" i="18"/>
  <c r="A3872" i="18"/>
  <c r="E3871" i="18"/>
  <c r="A3871" i="18"/>
  <c r="B3866" i="18"/>
  <c r="A3862" i="18"/>
  <c r="G3858" i="18"/>
  <c r="E3848" i="18"/>
  <c r="A3848" i="18"/>
  <c r="E3847" i="18"/>
  <c r="A3847" i="18"/>
  <c r="E3846" i="18"/>
  <c r="A3846" i="18"/>
  <c r="E3845" i="18"/>
  <c r="A3845" i="18"/>
  <c r="E3844" i="18"/>
  <c r="A3844" i="18"/>
  <c r="E3843" i="18"/>
  <c r="A3843" i="18"/>
  <c r="E3842" i="18"/>
  <c r="A3842" i="18"/>
  <c r="E3841" i="18"/>
  <c r="A3841" i="18"/>
  <c r="E3840" i="18"/>
  <c r="A3840" i="18"/>
  <c r="E3839" i="18"/>
  <c r="B3839" i="18"/>
  <c r="A3839" i="18"/>
  <c r="E3838" i="18"/>
  <c r="B3838" i="18"/>
  <c r="A3838" i="18"/>
  <c r="E3837" i="18"/>
  <c r="B3837" i="18"/>
  <c r="A3837" i="18"/>
  <c r="A3833" i="18"/>
  <c r="A3832" i="18"/>
  <c r="A3831" i="18"/>
  <c r="A3830" i="18"/>
  <c r="A3829" i="18"/>
  <c r="C3825" i="18"/>
  <c r="A3825" i="18"/>
  <c r="A3824" i="18"/>
  <c r="A3823" i="18"/>
  <c r="C3822" i="18"/>
  <c r="A3822" i="18"/>
  <c r="C3821" i="18"/>
  <c r="A3821" i="18"/>
  <c r="C3820" i="18"/>
  <c r="A3820" i="18"/>
  <c r="C3819" i="18"/>
  <c r="A3819" i="18"/>
  <c r="C3818" i="18"/>
  <c r="A3818" i="18"/>
  <c r="C3817" i="18"/>
  <c r="A3817" i="18"/>
  <c r="C3816" i="18"/>
  <c r="A3816" i="18"/>
  <c r="C3815" i="18"/>
  <c r="A3815" i="18"/>
  <c r="C3814" i="18"/>
  <c r="A3814" i="18"/>
  <c r="E3810" i="18"/>
  <c r="A3810" i="18"/>
  <c r="E3809" i="18"/>
  <c r="A3809" i="18"/>
  <c r="E3808" i="18"/>
  <c r="A3808" i="18"/>
  <c r="E3807" i="18"/>
  <c r="A3807" i="18"/>
  <c r="E3806" i="18"/>
  <c r="A3806" i="18"/>
  <c r="E3805" i="18"/>
  <c r="A3805" i="18"/>
  <c r="E3804" i="18"/>
  <c r="A3804" i="18"/>
  <c r="E3803" i="18"/>
  <c r="A3803" i="18"/>
  <c r="E3802" i="18"/>
  <c r="A3802" i="18"/>
  <c r="E3801" i="18"/>
  <c r="A3801" i="18"/>
  <c r="E3800" i="18"/>
  <c r="A3800" i="18"/>
  <c r="E3799" i="18"/>
  <c r="A3799" i="18"/>
  <c r="B3794" i="18"/>
  <c r="A3790" i="18"/>
  <c r="G3786" i="18"/>
  <c r="E3776" i="18"/>
  <c r="A3776" i="18"/>
  <c r="E3775" i="18"/>
  <c r="A3775" i="18"/>
  <c r="E3774" i="18"/>
  <c r="A3774" i="18"/>
  <c r="E3773" i="18"/>
  <c r="A3773" i="18"/>
  <c r="E3772" i="18"/>
  <c r="A3772" i="18"/>
  <c r="E3771" i="18"/>
  <c r="A3771" i="18"/>
  <c r="E3770" i="18"/>
  <c r="A3770" i="18"/>
  <c r="E3769" i="18"/>
  <c r="A3769" i="18"/>
  <c r="E3768" i="18"/>
  <c r="A3768" i="18"/>
  <c r="E3767" i="18"/>
  <c r="B3767" i="18"/>
  <c r="A3767" i="18"/>
  <c r="E3766" i="18"/>
  <c r="B3766" i="18"/>
  <c r="A3766" i="18"/>
  <c r="E3765" i="18"/>
  <c r="B3765" i="18"/>
  <c r="A3765" i="18"/>
  <c r="A3761" i="18"/>
  <c r="A3760" i="18"/>
  <c r="A3759" i="18"/>
  <c r="A3758" i="18"/>
  <c r="A3757" i="18"/>
  <c r="C3753" i="18"/>
  <c r="A3753" i="18"/>
  <c r="A3752" i="18"/>
  <c r="A3751" i="18"/>
  <c r="C3750" i="18"/>
  <c r="A3750" i="18"/>
  <c r="C3749" i="18"/>
  <c r="A3749" i="18"/>
  <c r="C3748" i="18"/>
  <c r="A3748" i="18"/>
  <c r="C3747" i="18"/>
  <c r="A3747" i="18"/>
  <c r="C3746" i="18"/>
  <c r="A3746" i="18"/>
  <c r="C3745" i="18"/>
  <c r="A3745" i="18"/>
  <c r="C3744" i="18"/>
  <c r="A3744" i="18"/>
  <c r="C3743" i="18"/>
  <c r="A3743" i="18"/>
  <c r="C3742" i="18"/>
  <c r="A3742" i="18"/>
  <c r="E3738" i="18"/>
  <c r="A3738" i="18"/>
  <c r="E3737" i="18"/>
  <c r="A3737" i="18"/>
  <c r="E3736" i="18"/>
  <c r="A3736" i="18"/>
  <c r="E3735" i="18"/>
  <c r="A3735" i="18"/>
  <c r="E3734" i="18"/>
  <c r="A3734" i="18"/>
  <c r="E3733" i="18"/>
  <c r="A3733" i="18"/>
  <c r="E3732" i="18"/>
  <c r="A3732" i="18"/>
  <c r="E3731" i="18"/>
  <c r="A3731" i="18"/>
  <c r="E3730" i="18"/>
  <c r="A3730" i="18"/>
  <c r="E3729" i="18"/>
  <c r="A3729" i="18"/>
  <c r="E3728" i="18"/>
  <c r="A3728" i="18"/>
  <c r="E3727" i="18"/>
  <c r="A3727" i="18"/>
  <c r="B3722" i="18"/>
  <c r="A3718" i="18"/>
  <c r="G3714" i="18"/>
  <c r="E3704" i="18"/>
  <c r="A3704" i="18"/>
  <c r="E3703" i="18"/>
  <c r="A3703" i="18"/>
  <c r="E3702" i="18"/>
  <c r="A3702" i="18"/>
  <c r="E3701" i="18"/>
  <c r="A3701" i="18"/>
  <c r="E3700" i="18"/>
  <c r="A3700" i="18"/>
  <c r="E3699" i="18"/>
  <c r="A3699" i="18"/>
  <c r="E3698" i="18"/>
  <c r="A3698" i="18"/>
  <c r="E3697" i="18"/>
  <c r="A3697" i="18"/>
  <c r="E3696" i="18"/>
  <c r="B3696" i="18"/>
  <c r="A3696" i="18"/>
  <c r="E3695" i="18"/>
  <c r="B3695" i="18"/>
  <c r="A3695" i="18"/>
  <c r="E3694" i="18"/>
  <c r="B3694" i="18"/>
  <c r="A3694" i="18"/>
  <c r="E3693" i="18"/>
  <c r="B3693" i="18"/>
  <c r="A3693" i="18"/>
  <c r="A3689" i="18"/>
  <c r="A3688" i="18"/>
  <c r="A3687" i="18"/>
  <c r="A3686" i="18"/>
  <c r="A3685" i="18"/>
  <c r="C3681" i="18"/>
  <c r="A3681" i="18"/>
  <c r="A3680" i="18"/>
  <c r="A3679" i="18"/>
  <c r="C3678" i="18"/>
  <c r="A3678" i="18"/>
  <c r="C3677" i="18"/>
  <c r="A3677" i="18"/>
  <c r="C3676" i="18"/>
  <c r="A3676" i="18"/>
  <c r="C3675" i="18"/>
  <c r="A3675" i="18"/>
  <c r="C3674" i="18"/>
  <c r="A3674" i="18"/>
  <c r="C3673" i="18"/>
  <c r="A3673" i="18"/>
  <c r="C3672" i="18"/>
  <c r="A3672" i="18"/>
  <c r="C3671" i="18"/>
  <c r="A3671" i="18"/>
  <c r="C3670" i="18"/>
  <c r="A3670" i="18"/>
  <c r="E3666" i="18"/>
  <c r="A3666" i="18"/>
  <c r="E3665" i="18"/>
  <c r="A3665" i="18"/>
  <c r="E3664" i="18"/>
  <c r="A3664" i="18"/>
  <c r="E3663" i="18"/>
  <c r="A3663" i="18"/>
  <c r="E3662" i="18"/>
  <c r="A3662" i="18"/>
  <c r="E3661" i="18"/>
  <c r="A3661" i="18"/>
  <c r="E3660" i="18"/>
  <c r="A3660" i="18"/>
  <c r="E3659" i="18"/>
  <c r="A3659" i="18"/>
  <c r="E3658" i="18"/>
  <c r="A3658" i="18"/>
  <c r="E3657" i="18"/>
  <c r="A3657" i="18"/>
  <c r="E3656" i="18"/>
  <c r="A3656" i="18"/>
  <c r="E3655" i="18"/>
  <c r="A3655" i="18"/>
  <c r="B3650" i="18"/>
  <c r="A3646" i="18"/>
  <c r="G3642" i="18"/>
  <c r="E3632" i="18"/>
  <c r="A3632" i="18"/>
  <c r="E3631" i="18"/>
  <c r="A3631" i="18"/>
  <c r="E3630" i="18"/>
  <c r="A3630" i="18"/>
  <c r="E3629" i="18"/>
  <c r="A3629" i="18"/>
  <c r="E3628" i="18"/>
  <c r="A3628" i="18"/>
  <c r="E3627" i="18"/>
  <c r="A3627" i="18"/>
  <c r="E3626" i="18"/>
  <c r="A3626" i="18"/>
  <c r="E3625" i="18"/>
  <c r="B3625" i="18"/>
  <c r="A3625" i="18"/>
  <c r="E3624" i="18"/>
  <c r="B3624" i="18"/>
  <c r="A3624" i="18"/>
  <c r="E3623" i="18"/>
  <c r="B3623" i="18"/>
  <c r="A3623" i="18"/>
  <c r="E3622" i="18"/>
  <c r="B3622" i="18"/>
  <c r="A3622" i="18"/>
  <c r="E3621" i="18"/>
  <c r="B3621" i="18"/>
  <c r="A3621" i="18"/>
  <c r="A3617" i="18"/>
  <c r="A3616" i="18"/>
  <c r="A3615" i="18"/>
  <c r="A3614" i="18"/>
  <c r="A3613" i="18"/>
  <c r="C3609" i="18"/>
  <c r="A3609" i="18"/>
  <c r="A3608" i="18"/>
  <c r="A3607" i="18"/>
  <c r="C3606" i="18"/>
  <c r="A3606" i="18"/>
  <c r="C3605" i="18"/>
  <c r="A3605" i="18"/>
  <c r="C3604" i="18"/>
  <c r="A3604" i="18"/>
  <c r="C3603" i="18"/>
  <c r="A3603" i="18"/>
  <c r="C3602" i="18"/>
  <c r="A3602" i="18"/>
  <c r="C3601" i="18"/>
  <c r="A3601" i="18"/>
  <c r="C3600" i="18"/>
  <c r="A3600" i="18"/>
  <c r="C3599" i="18"/>
  <c r="A3599" i="18"/>
  <c r="C3598" i="18"/>
  <c r="A3598" i="18"/>
  <c r="E3594" i="18"/>
  <c r="A3594" i="18"/>
  <c r="E3593" i="18"/>
  <c r="A3593" i="18"/>
  <c r="E3592" i="18"/>
  <c r="A3592" i="18"/>
  <c r="E3591" i="18"/>
  <c r="A3591" i="18"/>
  <c r="E3590" i="18"/>
  <c r="A3590" i="18"/>
  <c r="E3589" i="18"/>
  <c r="A3589" i="18"/>
  <c r="E3588" i="18"/>
  <c r="A3588" i="18"/>
  <c r="E3587" i="18"/>
  <c r="A3587" i="18"/>
  <c r="E3586" i="18"/>
  <c r="A3586" i="18"/>
  <c r="E3585" i="18"/>
  <c r="A3585" i="18"/>
  <c r="E3584" i="18"/>
  <c r="A3584" i="18"/>
  <c r="E3583" i="18"/>
  <c r="A3583" i="18"/>
  <c r="B3578" i="18"/>
  <c r="A3574" i="18"/>
  <c r="G3570" i="18"/>
  <c r="E3560" i="18"/>
  <c r="A3560" i="18"/>
  <c r="E3559" i="18"/>
  <c r="A3559" i="18"/>
  <c r="E3558" i="18"/>
  <c r="A3558" i="18"/>
  <c r="E3557" i="18"/>
  <c r="A3557" i="18"/>
  <c r="E3556" i="18"/>
  <c r="A3556" i="18"/>
  <c r="E3555" i="18"/>
  <c r="A3555" i="18"/>
  <c r="E3554" i="18"/>
  <c r="A3554" i="18"/>
  <c r="E3553" i="18"/>
  <c r="B3553" i="18"/>
  <c r="A3553" i="18"/>
  <c r="E3552" i="18"/>
  <c r="B3552" i="18"/>
  <c r="A3552" i="18"/>
  <c r="E3551" i="18"/>
  <c r="B3551" i="18"/>
  <c r="A3551" i="18"/>
  <c r="E3550" i="18"/>
  <c r="B3550" i="18"/>
  <c r="A3550" i="18"/>
  <c r="E3549" i="18"/>
  <c r="B3549" i="18"/>
  <c r="A3549" i="18"/>
  <c r="A3545" i="18"/>
  <c r="A3544" i="18"/>
  <c r="A3543" i="18"/>
  <c r="A3542" i="18"/>
  <c r="A3541" i="18"/>
  <c r="C3537" i="18"/>
  <c r="A3537" i="18"/>
  <c r="A3536" i="18"/>
  <c r="A3535" i="18"/>
  <c r="C3534" i="18"/>
  <c r="A3534" i="18"/>
  <c r="C3533" i="18"/>
  <c r="A3533" i="18"/>
  <c r="C3532" i="18"/>
  <c r="A3532" i="18"/>
  <c r="C3531" i="18"/>
  <c r="A3531" i="18"/>
  <c r="C3530" i="18"/>
  <c r="A3530" i="18"/>
  <c r="C3529" i="18"/>
  <c r="A3529" i="18"/>
  <c r="C3528" i="18"/>
  <c r="A3528" i="18"/>
  <c r="C3527" i="18"/>
  <c r="A3527" i="18"/>
  <c r="C3526" i="18"/>
  <c r="A3526" i="18"/>
  <c r="E3522" i="18"/>
  <c r="A3522" i="18"/>
  <c r="E3521" i="18"/>
  <c r="A3521" i="18"/>
  <c r="E3520" i="18"/>
  <c r="A3520" i="18"/>
  <c r="E3519" i="18"/>
  <c r="A3519" i="18"/>
  <c r="E3518" i="18"/>
  <c r="A3518" i="18"/>
  <c r="E3517" i="18"/>
  <c r="A3517" i="18"/>
  <c r="E3516" i="18"/>
  <c r="A3516" i="18"/>
  <c r="E3515" i="18"/>
  <c r="A3515" i="18"/>
  <c r="E3514" i="18"/>
  <c r="A3514" i="18"/>
  <c r="E3513" i="18"/>
  <c r="A3513" i="18"/>
  <c r="E3512" i="18"/>
  <c r="A3512" i="18"/>
  <c r="E3511" i="18"/>
  <c r="A3511" i="18"/>
  <c r="B3506" i="18"/>
  <c r="A3502" i="18"/>
  <c r="G3498" i="18"/>
  <c r="E3487" i="18"/>
  <c r="A3487" i="18"/>
  <c r="E3486" i="18"/>
  <c r="A3486" i="18"/>
  <c r="E3485" i="18"/>
  <c r="A3485" i="18"/>
  <c r="E3484" i="18"/>
  <c r="A3484" i="18"/>
  <c r="E3483" i="18"/>
  <c r="A3483" i="18"/>
  <c r="E3482" i="18"/>
  <c r="A3482" i="18"/>
  <c r="E3481" i="18"/>
  <c r="B3481" i="18"/>
  <c r="A3481" i="18"/>
  <c r="E3480" i="18"/>
  <c r="B3480" i="18"/>
  <c r="A3480" i="18"/>
  <c r="E3479" i="18"/>
  <c r="B3479" i="18"/>
  <c r="A3479" i="18"/>
  <c r="E3478" i="18"/>
  <c r="B3478" i="18"/>
  <c r="A3478" i="18"/>
  <c r="E3477" i="18"/>
  <c r="B3477" i="18"/>
  <c r="A3477" i="18"/>
  <c r="E3476" i="18"/>
  <c r="B3476" i="18"/>
  <c r="A3476" i="18"/>
  <c r="A3472" i="18"/>
  <c r="A3471" i="18"/>
  <c r="A3470" i="18"/>
  <c r="A3469" i="18"/>
  <c r="A3468" i="18"/>
  <c r="C3464" i="18"/>
  <c r="A3464" i="18"/>
  <c r="A3463" i="18"/>
  <c r="A3462" i="18"/>
  <c r="C3461" i="18"/>
  <c r="A3461" i="18"/>
  <c r="C3460" i="18"/>
  <c r="A3460" i="18"/>
  <c r="C3459" i="18"/>
  <c r="A3459" i="18"/>
  <c r="C3458" i="18"/>
  <c r="A3458" i="18"/>
  <c r="C3457" i="18"/>
  <c r="A3457" i="18"/>
  <c r="C3456" i="18"/>
  <c r="A3456" i="18"/>
  <c r="C3455" i="18"/>
  <c r="A3455" i="18"/>
  <c r="C3454" i="18"/>
  <c r="A3454" i="18"/>
  <c r="C3453" i="18"/>
  <c r="A3453" i="18"/>
  <c r="E3449" i="18"/>
  <c r="A3449" i="18"/>
  <c r="E3448" i="18"/>
  <c r="A3448" i="18"/>
  <c r="E3447" i="18"/>
  <c r="A3447" i="18"/>
  <c r="E3446" i="18"/>
  <c r="A3446" i="18"/>
  <c r="E3445" i="18"/>
  <c r="A3445" i="18"/>
  <c r="E3444" i="18"/>
  <c r="A3444" i="18"/>
  <c r="E3443" i="18"/>
  <c r="A3443" i="18"/>
  <c r="E3442" i="18"/>
  <c r="A3442" i="18"/>
  <c r="E3441" i="18"/>
  <c r="A3441" i="18"/>
  <c r="E3440" i="18"/>
  <c r="A3440" i="18"/>
  <c r="E3439" i="18"/>
  <c r="A3439" i="18"/>
  <c r="E3438" i="18"/>
  <c r="A3438" i="18"/>
  <c r="B3433" i="18"/>
  <c r="A3429" i="18"/>
  <c r="G3425" i="18"/>
  <c r="E3414" i="18"/>
  <c r="A3414" i="18"/>
  <c r="E3413" i="18"/>
  <c r="A3413" i="18"/>
  <c r="E3412" i="18"/>
  <c r="A3412" i="18"/>
  <c r="E3411" i="18"/>
  <c r="A3411" i="18"/>
  <c r="E3410" i="18"/>
  <c r="A3410" i="18"/>
  <c r="E3409" i="18"/>
  <c r="A3409" i="18"/>
  <c r="E3408" i="18"/>
  <c r="B3408" i="18"/>
  <c r="A3408" i="18"/>
  <c r="E3407" i="18"/>
  <c r="B3407" i="18"/>
  <c r="A3407" i="18"/>
  <c r="E3406" i="18"/>
  <c r="B3406" i="18"/>
  <c r="A3406" i="18"/>
  <c r="E3405" i="18"/>
  <c r="B3405" i="18"/>
  <c r="A3405" i="18"/>
  <c r="E3404" i="18"/>
  <c r="F3404" i="18" s="1"/>
  <c r="B3404" i="18"/>
  <c r="A3404" i="18"/>
  <c r="E3403" i="18"/>
  <c r="F3403" i="18" s="1"/>
  <c r="B3403" i="18"/>
  <c r="A3403" i="18"/>
  <c r="A3399" i="18"/>
  <c r="A3398" i="18"/>
  <c r="A3397" i="18"/>
  <c r="A3396" i="18"/>
  <c r="A3395" i="18"/>
  <c r="C3391" i="18"/>
  <c r="A3391" i="18"/>
  <c r="A3390" i="18"/>
  <c r="A3389" i="18"/>
  <c r="C3388" i="18"/>
  <c r="A3388" i="18"/>
  <c r="C3387" i="18"/>
  <c r="A3387" i="18"/>
  <c r="C3386" i="18"/>
  <c r="A3386" i="18"/>
  <c r="C3385" i="18"/>
  <c r="A3385" i="18"/>
  <c r="C3384" i="18"/>
  <c r="A3384" i="18"/>
  <c r="C3383" i="18"/>
  <c r="A3383" i="18"/>
  <c r="C3382" i="18"/>
  <c r="A3382" i="18"/>
  <c r="C3381" i="18"/>
  <c r="A3381" i="18"/>
  <c r="C3380" i="18"/>
  <c r="A3380" i="18"/>
  <c r="E3376" i="18"/>
  <c r="A3376" i="18"/>
  <c r="E3375" i="18"/>
  <c r="A3375" i="18"/>
  <c r="E3374" i="18"/>
  <c r="A3374" i="18"/>
  <c r="E3373" i="18"/>
  <c r="A3373" i="18"/>
  <c r="E3372" i="18"/>
  <c r="A3372" i="18"/>
  <c r="E3371" i="18"/>
  <c r="A3371" i="18"/>
  <c r="E3370" i="18"/>
  <c r="A3370" i="18"/>
  <c r="E3369" i="18"/>
  <c r="A3369" i="18"/>
  <c r="E3368" i="18"/>
  <c r="A3368" i="18"/>
  <c r="E3367" i="18"/>
  <c r="A3367" i="18"/>
  <c r="E3366" i="18"/>
  <c r="A3366" i="18"/>
  <c r="A3365" i="18"/>
  <c r="B3360" i="18"/>
  <c r="A3356" i="18"/>
  <c r="G3352" i="18"/>
  <c r="E3341" i="18"/>
  <c r="A3341" i="18"/>
  <c r="E3340" i="18"/>
  <c r="A3340" i="18"/>
  <c r="E3339" i="18"/>
  <c r="A3339" i="18"/>
  <c r="E3338" i="18"/>
  <c r="A3338" i="18"/>
  <c r="E3337" i="18"/>
  <c r="A3337" i="18"/>
  <c r="E3336" i="18"/>
  <c r="A3336" i="18"/>
  <c r="E3335" i="18"/>
  <c r="A3335" i="18"/>
  <c r="E3334" i="18"/>
  <c r="B3334" i="18"/>
  <c r="A3334" i="18"/>
  <c r="E3333" i="18"/>
  <c r="B3333" i="18"/>
  <c r="A3333" i="18"/>
  <c r="E3332" i="18"/>
  <c r="B3332" i="18"/>
  <c r="A3332" i="18"/>
  <c r="E3331" i="18"/>
  <c r="B3331" i="18"/>
  <c r="A3331" i="18"/>
  <c r="E3330" i="18"/>
  <c r="B3330" i="18"/>
  <c r="A3330" i="18"/>
  <c r="A3326" i="18"/>
  <c r="A3325" i="18"/>
  <c r="A3324" i="18"/>
  <c r="A3323" i="18"/>
  <c r="A3322" i="18"/>
  <c r="C3318" i="18"/>
  <c r="A3318" i="18"/>
  <c r="A3317" i="18"/>
  <c r="A3316" i="18"/>
  <c r="C3315" i="18"/>
  <c r="A3315" i="18"/>
  <c r="C3314" i="18"/>
  <c r="A3314" i="18"/>
  <c r="C3313" i="18"/>
  <c r="A3313" i="18"/>
  <c r="C3312" i="18"/>
  <c r="A3312" i="18"/>
  <c r="C3311" i="18"/>
  <c r="A3311" i="18"/>
  <c r="C3310" i="18"/>
  <c r="A3310" i="18"/>
  <c r="C3309" i="18"/>
  <c r="A3309" i="18"/>
  <c r="C3308" i="18"/>
  <c r="A3308" i="18"/>
  <c r="C3307" i="18"/>
  <c r="A3307" i="18"/>
  <c r="E3303" i="18"/>
  <c r="A3303" i="18"/>
  <c r="E3302" i="18"/>
  <c r="A3302" i="18"/>
  <c r="E3301" i="18"/>
  <c r="A3301" i="18"/>
  <c r="E3300" i="18"/>
  <c r="A3300" i="18"/>
  <c r="E3299" i="18"/>
  <c r="A3299" i="18"/>
  <c r="E3298" i="18"/>
  <c r="A3298" i="18"/>
  <c r="E3297" i="18"/>
  <c r="A3297" i="18"/>
  <c r="E3296" i="18"/>
  <c r="A3296" i="18"/>
  <c r="E3295" i="18"/>
  <c r="A3295" i="18"/>
  <c r="E3294" i="18"/>
  <c r="A3294" i="18"/>
  <c r="E3293" i="18"/>
  <c r="A3293" i="18"/>
  <c r="A3292" i="18"/>
  <c r="B3287" i="18"/>
  <c r="A3283" i="18"/>
  <c r="G3279" i="18"/>
  <c r="E3268" i="18"/>
  <c r="A3268" i="18"/>
  <c r="E3267" i="18"/>
  <c r="A3267" i="18"/>
  <c r="E3266" i="18"/>
  <c r="A3266" i="18"/>
  <c r="E3265" i="18"/>
  <c r="A3265" i="18"/>
  <c r="E3264" i="18"/>
  <c r="A3264" i="18"/>
  <c r="E3263" i="18"/>
  <c r="A3263" i="18"/>
  <c r="E3262" i="18"/>
  <c r="A3262" i="18"/>
  <c r="E3261" i="18"/>
  <c r="A3261" i="18"/>
  <c r="E3260" i="18"/>
  <c r="B3260" i="18"/>
  <c r="A3260" i="18"/>
  <c r="E3259" i="18"/>
  <c r="B3259" i="18"/>
  <c r="A3259" i="18"/>
  <c r="E3258" i="18"/>
  <c r="B3258" i="18"/>
  <c r="A3258" i="18"/>
  <c r="E3257" i="18"/>
  <c r="B3257" i="18"/>
  <c r="A3257" i="18"/>
  <c r="A3253" i="18"/>
  <c r="A3252" i="18"/>
  <c r="A3251" i="18"/>
  <c r="A3250" i="18"/>
  <c r="A3249" i="18"/>
  <c r="C3245" i="18"/>
  <c r="A3245" i="18"/>
  <c r="A3244" i="18"/>
  <c r="A3243" i="18"/>
  <c r="C3242" i="18"/>
  <c r="A3242" i="18"/>
  <c r="C3241" i="18"/>
  <c r="A3241" i="18"/>
  <c r="C3240" i="18"/>
  <c r="A3240" i="18"/>
  <c r="C3239" i="18"/>
  <c r="A3239" i="18"/>
  <c r="C3238" i="18"/>
  <c r="A3238" i="18"/>
  <c r="C3237" i="18"/>
  <c r="A3237" i="18"/>
  <c r="C3236" i="18"/>
  <c r="A3236" i="18"/>
  <c r="C3235" i="18"/>
  <c r="A3235" i="18"/>
  <c r="C3234" i="18"/>
  <c r="A3234" i="18"/>
  <c r="E3230" i="18"/>
  <c r="A3230" i="18"/>
  <c r="E3229" i="18"/>
  <c r="A3229" i="18"/>
  <c r="E3228" i="18"/>
  <c r="A3228" i="18"/>
  <c r="E3227" i="18"/>
  <c r="A3227" i="18"/>
  <c r="E3226" i="18"/>
  <c r="A3226" i="18"/>
  <c r="E3225" i="18"/>
  <c r="A3225" i="18"/>
  <c r="E3224" i="18"/>
  <c r="A3224" i="18"/>
  <c r="E3223" i="18"/>
  <c r="A3223" i="18"/>
  <c r="E3222" i="18"/>
  <c r="A3222" i="18"/>
  <c r="E3221" i="18"/>
  <c r="A3221" i="18"/>
  <c r="A3220" i="18"/>
  <c r="E3219" i="18"/>
  <c r="F3219" i="18" s="1"/>
  <c r="A3219" i="18"/>
  <c r="B3214" i="18"/>
  <c r="A3210" i="18"/>
  <c r="G3206" i="18"/>
  <c r="E3195" i="18"/>
  <c r="A3195" i="18"/>
  <c r="E3194" i="18"/>
  <c r="A3194" i="18"/>
  <c r="E3193" i="18"/>
  <c r="A3193" i="18"/>
  <c r="E3192" i="18"/>
  <c r="A3192" i="18"/>
  <c r="E3191" i="18"/>
  <c r="A3191" i="18"/>
  <c r="E3190" i="18"/>
  <c r="A3190" i="18"/>
  <c r="E3189" i="18"/>
  <c r="B3189" i="18"/>
  <c r="A3189" i="18"/>
  <c r="E3188" i="18"/>
  <c r="B3188" i="18"/>
  <c r="A3188" i="18"/>
  <c r="E3187" i="18"/>
  <c r="B3187" i="18"/>
  <c r="A3187" i="18"/>
  <c r="E3186" i="18"/>
  <c r="B3186" i="18"/>
  <c r="A3186" i="18"/>
  <c r="E3185" i="18"/>
  <c r="B3185" i="18"/>
  <c r="A3185" i="18"/>
  <c r="E3184" i="18"/>
  <c r="F3184" i="18" s="1"/>
  <c r="B3184" i="18"/>
  <c r="A3184" i="18"/>
  <c r="A3180" i="18"/>
  <c r="A3179" i="18"/>
  <c r="A3178" i="18"/>
  <c r="A3177" i="18"/>
  <c r="A3176" i="18"/>
  <c r="C3172" i="18"/>
  <c r="A3172" i="18"/>
  <c r="A3171" i="18"/>
  <c r="A3170" i="18"/>
  <c r="C3169" i="18"/>
  <c r="A3169" i="18"/>
  <c r="C3168" i="18"/>
  <c r="A3168" i="18"/>
  <c r="C3167" i="18"/>
  <c r="A3167" i="18"/>
  <c r="C3166" i="18"/>
  <c r="A3166" i="18"/>
  <c r="C3165" i="18"/>
  <c r="A3165" i="18"/>
  <c r="C3164" i="18"/>
  <c r="A3164" i="18"/>
  <c r="C3163" i="18"/>
  <c r="A3163" i="18"/>
  <c r="C3162" i="18"/>
  <c r="A3162" i="18"/>
  <c r="C3161" i="18"/>
  <c r="A3161" i="18"/>
  <c r="E3157" i="18"/>
  <c r="A3157" i="18"/>
  <c r="E3156" i="18"/>
  <c r="A3156" i="18"/>
  <c r="E3155" i="18"/>
  <c r="A3155" i="18"/>
  <c r="E3154" i="18"/>
  <c r="A3154" i="18"/>
  <c r="E3153" i="18"/>
  <c r="A3153" i="18"/>
  <c r="E3152" i="18"/>
  <c r="A3152" i="18"/>
  <c r="E3151" i="18"/>
  <c r="A3151" i="18"/>
  <c r="E3150" i="18"/>
  <c r="A3150" i="18"/>
  <c r="E3149" i="18"/>
  <c r="A3149" i="18"/>
  <c r="E3148" i="18"/>
  <c r="A3148" i="18"/>
  <c r="E3147" i="18"/>
  <c r="F3147" i="18" s="1"/>
  <c r="A3147" i="18"/>
  <c r="A3146" i="18"/>
  <c r="B3141" i="18"/>
  <c r="A3137" i="18"/>
  <c r="G3133" i="18"/>
  <c r="E3122" i="18"/>
  <c r="A3122" i="18"/>
  <c r="E3121" i="18"/>
  <c r="A3121" i="18"/>
  <c r="E3120" i="18"/>
  <c r="A3120" i="18"/>
  <c r="E3119" i="18"/>
  <c r="A3119" i="18"/>
  <c r="E3118" i="18"/>
  <c r="A3118" i="18"/>
  <c r="E3117" i="18"/>
  <c r="A3117" i="18"/>
  <c r="E3116" i="18"/>
  <c r="A3116" i="18"/>
  <c r="E3115" i="18"/>
  <c r="B3115" i="18"/>
  <c r="A3115" i="18"/>
  <c r="E3114" i="18"/>
  <c r="B3114" i="18"/>
  <c r="A3114" i="18"/>
  <c r="E3113" i="18"/>
  <c r="B3113" i="18"/>
  <c r="A3113" i="18"/>
  <c r="E3112" i="18"/>
  <c r="B3112" i="18"/>
  <c r="A3112" i="18"/>
  <c r="E3111" i="18"/>
  <c r="B3111" i="18"/>
  <c r="A3111" i="18"/>
  <c r="A3107" i="18"/>
  <c r="A3106" i="18"/>
  <c r="A3105" i="18"/>
  <c r="A3104" i="18"/>
  <c r="A3103" i="18"/>
  <c r="C3099" i="18"/>
  <c r="A3099" i="18"/>
  <c r="A3098" i="18"/>
  <c r="A3097" i="18"/>
  <c r="C3096" i="18"/>
  <c r="A3096" i="18"/>
  <c r="C3095" i="18"/>
  <c r="A3095" i="18"/>
  <c r="C3094" i="18"/>
  <c r="A3094" i="18"/>
  <c r="C3093" i="18"/>
  <c r="A3093" i="18"/>
  <c r="C3092" i="18"/>
  <c r="A3092" i="18"/>
  <c r="C3091" i="18"/>
  <c r="A3091" i="18"/>
  <c r="C3090" i="18"/>
  <c r="A3090" i="18"/>
  <c r="C3089" i="18"/>
  <c r="A3089" i="18"/>
  <c r="C3088" i="18"/>
  <c r="A3088" i="18"/>
  <c r="E3084" i="18"/>
  <c r="A3084" i="18"/>
  <c r="E3083" i="18"/>
  <c r="A3083" i="18"/>
  <c r="E3082" i="18"/>
  <c r="A3082" i="18"/>
  <c r="E3081" i="18"/>
  <c r="A3081" i="18"/>
  <c r="E3080" i="18"/>
  <c r="A3080" i="18"/>
  <c r="E3079" i="18"/>
  <c r="A3079" i="18"/>
  <c r="E3078" i="18"/>
  <c r="A3078" i="18"/>
  <c r="E3077" i="18"/>
  <c r="A3077" i="18"/>
  <c r="E3076" i="18"/>
  <c r="A3076" i="18"/>
  <c r="E3075" i="18"/>
  <c r="A3075" i="18"/>
  <c r="A3074" i="18"/>
  <c r="E3073" i="18"/>
  <c r="F3073" i="18" s="1"/>
  <c r="A3073" i="18"/>
  <c r="B3068" i="18"/>
  <c r="A3064" i="18"/>
  <c r="G2987" i="18"/>
  <c r="E2976" i="18"/>
  <c r="A2976" i="18"/>
  <c r="E2975" i="18"/>
  <c r="A2975" i="18"/>
  <c r="E2974" i="18"/>
  <c r="A2974" i="18"/>
  <c r="E2973" i="18"/>
  <c r="A2973" i="18"/>
  <c r="E2972" i="18"/>
  <c r="A2972" i="18"/>
  <c r="E2971" i="18"/>
  <c r="A2971" i="18"/>
  <c r="E2970" i="18"/>
  <c r="A2970" i="18"/>
  <c r="E2969" i="18"/>
  <c r="A2969" i="18"/>
  <c r="E2968" i="18"/>
  <c r="A2968" i="18"/>
  <c r="E2967" i="18"/>
  <c r="B2967" i="18"/>
  <c r="A2967" i="18"/>
  <c r="E2966" i="18"/>
  <c r="B2966" i="18"/>
  <c r="A2966" i="18"/>
  <c r="E2965" i="18"/>
  <c r="B2965" i="18"/>
  <c r="A2965" i="18"/>
  <c r="A2961" i="18"/>
  <c r="A2960" i="18"/>
  <c r="A2959" i="18"/>
  <c r="A2958" i="18"/>
  <c r="A2957" i="18"/>
  <c r="C2953" i="18"/>
  <c r="A2953" i="18"/>
  <c r="A2952" i="18"/>
  <c r="A2951" i="18"/>
  <c r="C2950" i="18"/>
  <c r="A2950" i="18"/>
  <c r="C2949" i="18"/>
  <c r="A2949" i="18"/>
  <c r="C2948" i="18"/>
  <c r="A2948" i="18"/>
  <c r="C2947" i="18"/>
  <c r="A2947" i="18"/>
  <c r="C2946" i="18"/>
  <c r="A2946" i="18"/>
  <c r="C2945" i="18"/>
  <c r="A2945" i="18"/>
  <c r="C2944" i="18"/>
  <c r="A2944" i="18"/>
  <c r="C2943" i="18"/>
  <c r="A2943" i="18"/>
  <c r="C2942" i="18"/>
  <c r="A2942" i="18"/>
  <c r="E2938" i="18"/>
  <c r="A2938" i="18"/>
  <c r="E2937" i="18"/>
  <c r="A2937" i="18"/>
  <c r="E2936" i="18"/>
  <c r="A2936" i="18"/>
  <c r="E2935" i="18"/>
  <c r="A2935" i="18"/>
  <c r="E2934" i="18"/>
  <c r="A2934" i="18"/>
  <c r="E2933" i="18"/>
  <c r="A2933" i="18"/>
  <c r="E2932" i="18"/>
  <c r="A2932" i="18"/>
  <c r="E2931" i="18"/>
  <c r="F2931" i="18" s="1"/>
  <c r="A2931" i="18"/>
  <c r="E2930" i="18"/>
  <c r="F2930" i="18" s="1"/>
  <c r="A2930" i="18"/>
  <c r="E2929" i="18"/>
  <c r="F2929" i="18" s="1"/>
  <c r="A2929" i="18"/>
  <c r="A2928" i="18"/>
  <c r="A2927" i="18"/>
  <c r="B2922" i="18"/>
  <c r="A2918" i="18"/>
  <c r="G2914" i="18"/>
  <c r="E2903" i="18"/>
  <c r="A2903" i="18"/>
  <c r="E2902" i="18"/>
  <c r="A2902" i="18"/>
  <c r="E2901" i="18"/>
  <c r="A2901" i="18"/>
  <c r="E2900" i="18"/>
  <c r="A2900" i="18"/>
  <c r="E2899" i="18"/>
  <c r="A2899" i="18"/>
  <c r="E2898" i="18"/>
  <c r="A2898" i="18"/>
  <c r="E2897" i="18"/>
  <c r="A2897" i="18"/>
  <c r="E2896" i="18"/>
  <c r="A2896" i="18"/>
  <c r="E2895" i="18"/>
  <c r="A2895" i="18"/>
  <c r="E2894" i="18"/>
  <c r="B2894" i="18"/>
  <c r="A2894" i="18"/>
  <c r="E2893" i="18"/>
  <c r="B2893" i="18"/>
  <c r="A2893" i="18"/>
  <c r="E2892" i="18"/>
  <c r="F2892" i="18" s="1"/>
  <c r="B2892" i="18"/>
  <c r="A2892" i="18"/>
  <c r="A2888" i="18"/>
  <c r="A2887" i="18"/>
  <c r="A2886" i="18"/>
  <c r="A2885" i="18"/>
  <c r="A2884" i="18"/>
  <c r="C2880" i="18"/>
  <c r="A2880" i="18"/>
  <c r="A2879" i="18"/>
  <c r="A2878" i="18"/>
  <c r="C2877" i="18"/>
  <c r="A2877" i="18"/>
  <c r="C2876" i="18"/>
  <c r="A2876" i="18"/>
  <c r="C2875" i="18"/>
  <c r="A2875" i="18"/>
  <c r="C2874" i="18"/>
  <c r="A2874" i="18"/>
  <c r="C2873" i="18"/>
  <c r="A2873" i="18"/>
  <c r="C2872" i="18"/>
  <c r="A2872" i="18"/>
  <c r="C2871" i="18"/>
  <c r="A2871" i="18"/>
  <c r="C2870" i="18"/>
  <c r="A2870" i="18"/>
  <c r="C2869" i="18"/>
  <c r="A2869" i="18"/>
  <c r="E2865" i="18"/>
  <c r="A2865" i="18"/>
  <c r="E2864" i="18"/>
  <c r="A2864" i="18"/>
  <c r="E2863" i="18"/>
  <c r="A2863" i="18"/>
  <c r="E2862" i="18"/>
  <c r="A2862" i="18"/>
  <c r="E2861" i="18"/>
  <c r="A2861" i="18"/>
  <c r="E2860" i="18"/>
  <c r="A2860" i="18"/>
  <c r="E2859" i="18"/>
  <c r="A2859" i="18"/>
  <c r="E2858" i="18"/>
  <c r="A2858" i="18"/>
  <c r="E2857" i="18"/>
  <c r="F2857" i="18" s="1"/>
  <c r="A2857" i="18"/>
  <c r="E2856" i="18"/>
  <c r="F2856" i="18" s="1"/>
  <c r="A2856" i="18"/>
  <c r="E2855" i="18"/>
  <c r="F2855" i="18" s="1"/>
  <c r="A2855" i="18"/>
  <c r="A2854" i="18"/>
  <c r="B2849" i="18"/>
  <c r="A2845" i="18"/>
  <c r="G2841" i="18"/>
  <c r="E2831" i="18"/>
  <c r="A2831" i="18"/>
  <c r="E2830" i="18"/>
  <c r="A2830" i="18"/>
  <c r="E2829" i="18"/>
  <c r="A2829" i="18"/>
  <c r="E2828" i="18"/>
  <c r="A2828" i="18"/>
  <c r="E2827" i="18"/>
  <c r="A2827" i="18"/>
  <c r="E2826" i="18"/>
  <c r="A2826" i="18"/>
  <c r="E2825" i="18"/>
  <c r="A2825" i="18"/>
  <c r="E2824" i="18"/>
  <c r="B2824" i="18"/>
  <c r="A2824" i="18"/>
  <c r="E2823" i="18"/>
  <c r="B2823" i="18"/>
  <c r="A2823" i="18"/>
  <c r="E2822" i="18"/>
  <c r="B2822" i="18"/>
  <c r="A2822" i="18"/>
  <c r="E2821" i="18"/>
  <c r="B2821" i="18"/>
  <c r="A2821" i="18"/>
  <c r="E2820" i="18"/>
  <c r="B2820" i="18"/>
  <c r="A2820" i="18"/>
  <c r="A2816" i="18"/>
  <c r="A2815" i="18"/>
  <c r="A2814" i="18"/>
  <c r="A2813" i="18"/>
  <c r="A2812" i="18"/>
  <c r="C2808" i="18"/>
  <c r="A2808" i="18"/>
  <c r="A2807" i="18"/>
  <c r="A2806" i="18"/>
  <c r="C2805" i="18"/>
  <c r="A2805" i="18"/>
  <c r="C2804" i="18"/>
  <c r="A2804" i="18"/>
  <c r="C2803" i="18"/>
  <c r="A2803" i="18"/>
  <c r="C2802" i="18"/>
  <c r="A2802" i="18"/>
  <c r="C2801" i="18"/>
  <c r="A2801" i="18"/>
  <c r="C2800" i="18"/>
  <c r="A2800" i="18"/>
  <c r="C2799" i="18"/>
  <c r="A2799" i="18"/>
  <c r="C2798" i="18"/>
  <c r="A2798" i="18"/>
  <c r="C2797" i="18"/>
  <c r="A2797" i="18"/>
  <c r="E2793" i="18"/>
  <c r="A2793" i="18"/>
  <c r="E2792" i="18"/>
  <c r="A2792" i="18"/>
  <c r="E2791" i="18"/>
  <c r="A2791" i="18"/>
  <c r="E2790" i="18"/>
  <c r="A2790" i="18"/>
  <c r="E2789" i="18"/>
  <c r="A2789" i="18"/>
  <c r="E2788" i="18"/>
  <c r="A2788" i="18"/>
  <c r="E2787" i="18"/>
  <c r="A2787" i="18"/>
  <c r="E2786" i="18"/>
  <c r="A2786" i="18"/>
  <c r="E2785" i="18"/>
  <c r="A2785" i="18"/>
  <c r="E2784" i="18"/>
  <c r="A2784" i="18"/>
  <c r="E2783" i="18"/>
  <c r="A2783" i="18"/>
  <c r="E2782" i="18"/>
  <c r="A2782" i="18"/>
  <c r="B2777" i="18"/>
  <c r="A2773" i="18"/>
  <c r="G2769" i="18"/>
  <c r="E2758" i="18"/>
  <c r="A2758" i="18"/>
  <c r="E2757" i="18"/>
  <c r="A2757" i="18"/>
  <c r="E2756" i="18"/>
  <c r="A2756" i="18"/>
  <c r="E2755" i="18"/>
  <c r="A2755" i="18"/>
  <c r="E2754" i="18"/>
  <c r="A2754" i="18"/>
  <c r="E2753" i="18"/>
  <c r="A2753" i="18"/>
  <c r="E2752" i="18"/>
  <c r="A2752" i="18"/>
  <c r="E2751" i="18"/>
  <c r="B2751" i="18"/>
  <c r="A2751" i="18"/>
  <c r="E2750" i="18"/>
  <c r="B2750" i="18"/>
  <c r="A2750" i="18"/>
  <c r="E2749" i="18"/>
  <c r="B2749" i="18"/>
  <c r="A2749" i="18"/>
  <c r="E2748" i="18"/>
  <c r="B2748" i="18"/>
  <c r="A2748" i="18"/>
  <c r="E2747" i="18"/>
  <c r="B2747" i="18"/>
  <c r="A2747" i="18"/>
  <c r="A2743" i="18"/>
  <c r="A2742" i="18"/>
  <c r="A2741" i="18"/>
  <c r="A2740" i="18"/>
  <c r="C2735" i="18"/>
  <c r="A2735" i="18"/>
  <c r="A2734" i="18"/>
  <c r="A2733" i="18"/>
  <c r="C2732" i="18"/>
  <c r="A2732" i="18"/>
  <c r="C2731" i="18"/>
  <c r="A2731" i="18"/>
  <c r="C2730" i="18"/>
  <c r="A2730" i="18"/>
  <c r="C2729" i="18"/>
  <c r="A2729" i="18"/>
  <c r="C2728" i="18"/>
  <c r="A2728" i="18"/>
  <c r="C2727" i="18"/>
  <c r="A2727" i="18"/>
  <c r="C2726" i="18"/>
  <c r="A2726" i="18"/>
  <c r="C2725" i="18"/>
  <c r="A2725" i="18"/>
  <c r="C2724" i="18"/>
  <c r="A2724" i="18"/>
  <c r="E2720" i="18"/>
  <c r="A2720" i="18"/>
  <c r="E2719" i="18"/>
  <c r="A2719" i="18"/>
  <c r="E2718" i="18"/>
  <c r="A2718" i="18"/>
  <c r="E2717" i="18"/>
  <c r="A2717" i="18"/>
  <c r="E2716" i="18"/>
  <c r="A2716" i="18"/>
  <c r="E2715" i="18"/>
  <c r="A2715" i="18"/>
  <c r="E2714" i="18"/>
  <c r="A2714" i="18"/>
  <c r="E2713" i="18"/>
  <c r="A2713" i="18"/>
  <c r="E2712" i="18"/>
  <c r="F2712" i="18" s="1"/>
  <c r="A2712" i="18"/>
  <c r="E2711" i="18"/>
  <c r="F2711" i="18" s="1"/>
  <c r="A2711" i="18"/>
  <c r="E2710" i="18"/>
  <c r="F2710" i="18" s="1"/>
  <c r="A2710" i="18"/>
  <c r="A2709" i="18"/>
  <c r="B2704" i="18"/>
  <c r="A2700" i="18"/>
  <c r="G2623" i="18"/>
  <c r="E2612" i="18"/>
  <c r="A2612" i="18"/>
  <c r="E2611" i="18"/>
  <c r="A2611" i="18"/>
  <c r="E2610" i="18"/>
  <c r="A2610" i="18"/>
  <c r="E2609" i="18"/>
  <c r="A2609" i="18"/>
  <c r="E2608" i="18"/>
  <c r="A2608" i="18"/>
  <c r="E2607" i="18"/>
  <c r="A2607" i="18"/>
  <c r="E2606" i="18"/>
  <c r="A2606" i="18"/>
  <c r="E2605" i="18"/>
  <c r="A2605" i="18"/>
  <c r="A2604" i="18"/>
  <c r="B2602" i="18"/>
  <c r="B2601" i="18"/>
  <c r="A2597" i="18"/>
  <c r="A2596" i="18"/>
  <c r="A2595" i="18"/>
  <c r="A2594" i="18"/>
  <c r="A2593" i="18"/>
  <c r="C2589" i="18"/>
  <c r="A2589" i="18"/>
  <c r="A2588" i="18"/>
  <c r="A2587" i="18"/>
  <c r="C2586" i="18"/>
  <c r="A2586" i="18"/>
  <c r="C2585" i="18"/>
  <c r="A2585" i="18"/>
  <c r="C2584" i="18"/>
  <c r="A2584" i="18"/>
  <c r="C2583" i="18"/>
  <c r="A2583" i="18"/>
  <c r="C2582" i="18"/>
  <c r="A2582" i="18"/>
  <c r="C2581" i="18"/>
  <c r="A2581" i="18"/>
  <c r="C2580" i="18"/>
  <c r="A2580" i="18"/>
  <c r="C2579" i="18"/>
  <c r="A2579" i="18"/>
  <c r="C2578" i="18"/>
  <c r="A2578" i="18"/>
  <c r="E2574" i="18"/>
  <c r="A2574" i="18"/>
  <c r="E2573" i="18"/>
  <c r="A2573" i="18"/>
  <c r="E2572" i="18"/>
  <c r="A2572" i="18"/>
  <c r="E2571" i="18"/>
  <c r="A2571" i="18"/>
  <c r="E2570" i="18"/>
  <c r="A2570" i="18"/>
  <c r="E2569" i="18"/>
  <c r="A2569" i="18"/>
  <c r="E2568" i="18"/>
  <c r="A2568" i="18"/>
  <c r="E2567" i="18"/>
  <c r="A2567" i="18"/>
  <c r="E2566" i="18"/>
  <c r="A2566" i="18"/>
  <c r="E2565" i="18"/>
  <c r="A2565" i="18"/>
  <c r="E2564" i="18"/>
  <c r="A2564" i="18"/>
  <c r="A2563" i="18"/>
  <c r="B2558" i="18"/>
  <c r="A2554" i="18"/>
  <c r="G2550" i="18"/>
  <c r="E2539" i="18"/>
  <c r="A2539" i="18"/>
  <c r="E2538" i="18"/>
  <c r="A2538" i="18"/>
  <c r="E2537" i="18"/>
  <c r="A2537" i="18"/>
  <c r="E2536" i="18"/>
  <c r="A2536" i="18"/>
  <c r="E2535" i="18"/>
  <c r="A2535" i="18"/>
  <c r="E2534" i="18"/>
  <c r="A2534" i="18"/>
  <c r="E2533" i="18"/>
  <c r="A2533" i="18"/>
  <c r="E2532" i="18"/>
  <c r="A2532" i="18"/>
  <c r="E2531" i="18"/>
  <c r="A2531" i="18"/>
  <c r="E2530" i="18"/>
  <c r="A2530" i="18"/>
  <c r="E2529" i="18"/>
  <c r="A2529" i="18"/>
  <c r="E2528" i="18"/>
  <c r="E2490" i="18" s="1"/>
  <c r="B2528" i="18"/>
  <c r="A2528" i="18"/>
  <c r="A2524" i="18"/>
  <c r="A2523" i="18"/>
  <c r="A2522" i="18"/>
  <c r="A2521" i="18"/>
  <c r="A2520" i="18"/>
  <c r="C2516" i="18"/>
  <c r="A2516" i="18"/>
  <c r="A2515" i="18"/>
  <c r="A2514" i="18"/>
  <c r="C2513" i="18"/>
  <c r="A2513" i="18"/>
  <c r="C2512" i="18"/>
  <c r="A2512" i="18"/>
  <c r="C2511" i="18"/>
  <c r="A2511" i="18"/>
  <c r="C2510" i="18"/>
  <c r="A2510" i="18"/>
  <c r="C2509" i="18"/>
  <c r="A2509" i="18"/>
  <c r="C2508" i="18"/>
  <c r="A2508" i="18"/>
  <c r="C2507" i="18"/>
  <c r="A2507" i="18"/>
  <c r="C2506" i="18"/>
  <c r="A2506" i="18"/>
  <c r="C2505" i="18"/>
  <c r="A2505" i="18"/>
  <c r="E2501" i="18"/>
  <c r="A2501" i="18"/>
  <c r="E2500" i="18"/>
  <c r="A2500" i="18"/>
  <c r="E2499" i="18"/>
  <c r="A2499" i="18"/>
  <c r="E2498" i="18"/>
  <c r="A2498" i="18"/>
  <c r="E2497" i="18"/>
  <c r="A2497" i="18"/>
  <c r="E2496" i="18"/>
  <c r="A2496" i="18"/>
  <c r="E2495" i="18"/>
  <c r="A2495" i="18"/>
  <c r="E2494" i="18"/>
  <c r="A2494" i="18"/>
  <c r="E2493" i="18"/>
  <c r="A2493" i="18"/>
  <c r="E2492" i="18"/>
  <c r="A2492" i="18"/>
  <c r="E2491" i="18"/>
  <c r="A2491" i="18"/>
  <c r="A2490" i="18"/>
  <c r="B2485" i="18"/>
  <c r="A2481" i="18"/>
  <c r="G2477" i="18"/>
  <c r="E2466" i="18"/>
  <c r="A2466" i="18"/>
  <c r="E2465" i="18"/>
  <c r="A2465" i="18"/>
  <c r="E2464" i="18"/>
  <c r="A2464" i="18"/>
  <c r="E2463" i="18"/>
  <c r="A2463" i="18"/>
  <c r="E2462" i="18"/>
  <c r="A2462" i="18"/>
  <c r="E2461" i="18"/>
  <c r="A2461" i="18"/>
  <c r="E2460" i="18"/>
  <c r="A2460" i="18"/>
  <c r="E2459" i="18"/>
  <c r="B2459" i="18"/>
  <c r="A2459" i="18"/>
  <c r="E2458" i="18"/>
  <c r="B2458" i="18"/>
  <c r="A2458" i="18"/>
  <c r="E2457" i="18"/>
  <c r="B2457" i="18"/>
  <c r="A2457" i="18"/>
  <c r="E2456" i="18"/>
  <c r="B2456" i="18"/>
  <c r="A2456" i="18"/>
  <c r="E2455" i="18"/>
  <c r="B2455" i="18"/>
  <c r="A2455" i="18"/>
  <c r="A2451" i="18"/>
  <c r="A2450" i="18"/>
  <c r="A2449" i="18"/>
  <c r="A2448" i="18"/>
  <c r="A2447" i="18"/>
  <c r="C2443" i="18"/>
  <c r="A2443" i="18"/>
  <c r="A2442" i="18"/>
  <c r="A2441" i="18"/>
  <c r="C2440" i="18"/>
  <c r="A2440" i="18"/>
  <c r="C2439" i="18"/>
  <c r="A2439" i="18"/>
  <c r="C2438" i="18"/>
  <c r="A2438" i="18"/>
  <c r="C2437" i="18"/>
  <c r="A2437" i="18"/>
  <c r="C2436" i="18"/>
  <c r="A2436" i="18"/>
  <c r="C2435" i="18"/>
  <c r="A2435" i="18"/>
  <c r="C2434" i="18"/>
  <c r="A2434" i="18"/>
  <c r="C2433" i="18"/>
  <c r="A2433" i="18"/>
  <c r="C2432" i="18"/>
  <c r="A2432" i="18"/>
  <c r="E2428" i="18"/>
  <c r="A2428" i="18"/>
  <c r="E2427" i="18"/>
  <c r="A2427" i="18"/>
  <c r="E2426" i="18"/>
  <c r="A2426" i="18"/>
  <c r="E2425" i="18"/>
  <c r="A2425" i="18"/>
  <c r="E2424" i="18"/>
  <c r="A2424" i="18"/>
  <c r="E2423" i="18"/>
  <c r="A2423" i="18"/>
  <c r="E2422" i="18"/>
  <c r="A2422" i="18"/>
  <c r="E2421" i="18"/>
  <c r="A2421" i="18"/>
  <c r="E2420" i="18"/>
  <c r="A2420" i="18"/>
  <c r="E2419" i="18"/>
  <c r="A2419" i="18"/>
  <c r="E2418" i="18"/>
  <c r="A2418" i="18"/>
  <c r="A2417" i="18"/>
  <c r="B2412" i="18"/>
  <c r="A2408" i="18"/>
  <c r="G2404" i="18"/>
  <c r="E2393" i="18"/>
  <c r="A2393" i="18"/>
  <c r="E2392" i="18"/>
  <c r="A2392" i="18"/>
  <c r="E2391" i="18"/>
  <c r="A2391" i="18"/>
  <c r="E2390" i="18"/>
  <c r="A2390" i="18"/>
  <c r="E2389" i="18"/>
  <c r="A2389" i="18"/>
  <c r="E2388" i="18"/>
  <c r="A2388" i="18"/>
  <c r="E2387" i="18"/>
  <c r="B2387" i="18"/>
  <c r="A2387" i="18"/>
  <c r="E2386" i="18"/>
  <c r="B2386" i="18"/>
  <c r="A2386" i="18"/>
  <c r="E2385" i="18"/>
  <c r="B2385" i="18"/>
  <c r="A2385" i="18"/>
  <c r="E2384" i="18"/>
  <c r="B2384" i="18"/>
  <c r="A2384" i="18"/>
  <c r="E2383" i="18"/>
  <c r="B2383" i="18"/>
  <c r="A2383" i="18"/>
  <c r="E2382" i="18"/>
  <c r="B2382" i="18"/>
  <c r="A2382" i="18"/>
  <c r="A2378" i="18"/>
  <c r="A2377" i="18"/>
  <c r="A2376" i="18"/>
  <c r="A2375" i="18"/>
  <c r="A2374" i="18"/>
  <c r="C2370" i="18"/>
  <c r="A2370" i="18"/>
  <c r="A2369" i="18"/>
  <c r="A2368" i="18"/>
  <c r="C2367" i="18"/>
  <c r="A2367" i="18"/>
  <c r="C2366" i="18"/>
  <c r="A2366" i="18"/>
  <c r="C2365" i="18"/>
  <c r="A2365" i="18"/>
  <c r="C2364" i="18"/>
  <c r="A2364" i="18"/>
  <c r="C2363" i="18"/>
  <c r="A2363" i="18"/>
  <c r="C2362" i="18"/>
  <c r="A2362" i="18"/>
  <c r="C2361" i="18"/>
  <c r="A2361" i="18"/>
  <c r="C2360" i="18"/>
  <c r="A2360" i="18"/>
  <c r="C2359" i="18"/>
  <c r="A2359" i="18"/>
  <c r="E2355" i="18"/>
  <c r="A2355" i="18"/>
  <c r="E2354" i="18"/>
  <c r="A2354" i="18"/>
  <c r="E2353" i="18"/>
  <c r="A2353" i="18"/>
  <c r="E2352" i="18"/>
  <c r="A2352" i="18"/>
  <c r="E2351" i="18"/>
  <c r="A2351" i="18"/>
  <c r="E2350" i="18"/>
  <c r="A2350" i="18"/>
  <c r="E2349" i="18"/>
  <c r="A2349" i="18"/>
  <c r="E2348" i="18"/>
  <c r="A2348" i="18"/>
  <c r="E2347" i="18"/>
  <c r="A2347" i="18"/>
  <c r="E2346" i="18"/>
  <c r="A2346" i="18"/>
  <c r="E2345" i="18"/>
  <c r="A2345" i="18"/>
  <c r="A2344" i="18"/>
  <c r="B2339" i="18"/>
  <c r="A2335" i="18"/>
  <c r="G2331" i="18"/>
  <c r="E2320" i="18"/>
  <c r="A2320" i="18"/>
  <c r="E2319" i="18"/>
  <c r="A2319" i="18"/>
  <c r="E2318" i="18"/>
  <c r="A2318" i="18"/>
  <c r="E2317" i="18"/>
  <c r="A2317" i="18"/>
  <c r="E2316" i="18"/>
  <c r="A2316" i="18"/>
  <c r="E2315" i="18"/>
  <c r="A2315" i="18"/>
  <c r="E2314" i="18"/>
  <c r="A2314" i="18"/>
  <c r="E2313" i="18"/>
  <c r="B2313" i="18"/>
  <c r="A2313" i="18"/>
  <c r="E2312" i="18"/>
  <c r="B2312" i="18"/>
  <c r="A2312" i="18"/>
  <c r="E2311" i="18"/>
  <c r="B2311" i="18"/>
  <c r="A2311" i="18"/>
  <c r="E2310" i="18"/>
  <c r="B2310" i="18"/>
  <c r="A2310" i="18"/>
  <c r="E2309" i="18"/>
  <c r="B2309" i="18"/>
  <c r="A2309" i="18"/>
  <c r="A2305" i="18"/>
  <c r="A2304" i="18"/>
  <c r="A2303" i="18"/>
  <c r="A2302" i="18"/>
  <c r="A2301" i="18"/>
  <c r="C2297" i="18"/>
  <c r="A2297" i="18"/>
  <c r="A2296" i="18"/>
  <c r="A2295" i="18"/>
  <c r="C2294" i="18"/>
  <c r="A2294" i="18"/>
  <c r="C2293" i="18"/>
  <c r="A2293" i="18"/>
  <c r="C2292" i="18"/>
  <c r="A2292" i="18"/>
  <c r="C2291" i="18"/>
  <c r="A2291" i="18"/>
  <c r="C2290" i="18"/>
  <c r="A2290" i="18"/>
  <c r="C2289" i="18"/>
  <c r="A2289" i="18"/>
  <c r="C2288" i="18"/>
  <c r="A2288" i="18"/>
  <c r="C2287" i="18"/>
  <c r="A2287" i="18"/>
  <c r="C2286" i="18"/>
  <c r="A2286" i="18"/>
  <c r="E2282" i="18"/>
  <c r="A2282" i="18"/>
  <c r="E2281" i="18"/>
  <c r="A2281" i="18"/>
  <c r="E2280" i="18"/>
  <c r="A2280" i="18"/>
  <c r="E2279" i="18"/>
  <c r="A2279" i="18"/>
  <c r="E2278" i="18"/>
  <c r="A2278" i="18"/>
  <c r="E2277" i="18"/>
  <c r="A2277" i="18"/>
  <c r="E2276" i="18"/>
  <c r="A2276" i="18"/>
  <c r="E2275" i="18"/>
  <c r="A2275" i="18"/>
  <c r="E2274" i="18"/>
  <c r="A2274" i="18"/>
  <c r="E2273" i="18"/>
  <c r="A2273" i="18"/>
  <c r="E2272" i="18"/>
  <c r="F2272" i="18" s="1"/>
  <c r="A2272" i="18"/>
  <c r="A2271" i="18"/>
  <c r="B2266" i="18"/>
  <c r="A2262" i="18"/>
  <c r="G2258" i="18"/>
  <c r="E2248" i="18"/>
  <c r="A2248" i="18"/>
  <c r="E2247" i="18"/>
  <c r="A2247" i="18"/>
  <c r="E2246" i="18"/>
  <c r="A2246" i="18"/>
  <c r="E2245" i="18"/>
  <c r="A2245" i="18"/>
  <c r="E2244" i="18"/>
  <c r="A2244" i="18"/>
  <c r="E2243" i="18"/>
  <c r="A2243" i="18"/>
  <c r="E2242" i="18"/>
  <c r="A2242" i="18"/>
  <c r="E2241" i="18"/>
  <c r="B2241" i="18"/>
  <c r="A2241" i="18"/>
  <c r="E2240" i="18"/>
  <c r="B2240" i="18"/>
  <c r="A2240" i="18"/>
  <c r="E2239" i="18"/>
  <c r="B2239" i="18"/>
  <c r="A2239" i="18"/>
  <c r="E2238" i="18"/>
  <c r="B2238" i="18"/>
  <c r="A2238" i="18"/>
  <c r="E2237" i="18"/>
  <c r="B2237" i="18"/>
  <c r="A2237" i="18"/>
  <c r="A2233" i="18"/>
  <c r="A2232" i="18"/>
  <c r="A2231" i="18"/>
  <c r="A2230" i="18"/>
  <c r="A2229" i="18"/>
  <c r="C2225" i="18"/>
  <c r="A2225" i="18"/>
  <c r="A2224" i="18"/>
  <c r="A2223" i="18"/>
  <c r="C2222" i="18"/>
  <c r="A2222" i="18"/>
  <c r="C2221" i="18"/>
  <c r="A2221" i="18"/>
  <c r="C2220" i="18"/>
  <c r="A2220" i="18"/>
  <c r="C2219" i="18"/>
  <c r="A2219" i="18"/>
  <c r="C2218" i="18"/>
  <c r="A2218" i="18"/>
  <c r="C2217" i="18"/>
  <c r="A2217" i="18"/>
  <c r="C2216" i="18"/>
  <c r="A2216" i="18"/>
  <c r="C2215" i="18"/>
  <c r="A2215" i="18"/>
  <c r="C2214" i="18"/>
  <c r="A2214" i="18"/>
  <c r="E2210" i="18"/>
  <c r="A2210" i="18"/>
  <c r="E2209" i="18"/>
  <c r="A2209" i="18"/>
  <c r="E2208" i="18"/>
  <c r="A2208" i="18"/>
  <c r="E2207" i="18"/>
  <c r="A2207" i="18"/>
  <c r="E2206" i="18"/>
  <c r="A2206" i="18"/>
  <c r="E2205" i="18"/>
  <c r="A2205" i="18"/>
  <c r="E2204" i="18"/>
  <c r="A2204" i="18"/>
  <c r="E2203" i="18"/>
  <c r="A2203" i="18"/>
  <c r="E2202" i="18"/>
  <c r="A2202" i="18"/>
  <c r="E2201" i="18"/>
  <c r="A2201" i="18"/>
  <c r="E2200" i="18"/>
  <c r="A2200" i="18"/>
  <c r="E2199" i="18"/>
  <c r="A2199" i="18"/>
  <c r="B2194" i="18"/>
  <c r="A2190" i="18"/>
  <c r="G2186" i="18"/>
  <c r="E2175" i="18"/>
  <c r="A2175" i="18"/>
  <c r="E2174" i="18"/>
  <c r="A2174" i="18"/>
  <c r="E2173" i="18"/>
  <c r="A2173" i="18"/>
  <c r="E2172" i="18"/>
  <c r="A2172" i="18"/>
  <c r="E2171" i="18"/>
  <c r="A2171" i="18"/>
  <c r="E2170" i="18"/>
  <c r="A2170" i="18"/>
  <c r="E2169" i="18"/>
  <c r="A2169" i="18"/>
  <c r="E2168" i="18"/>
  <c r="B2168" i="18"/>
  <c r="A2168" i="18"/>
  <c r="E2167" i="18"/>
  <c r="B2167" i="18"/>
  <c r="A2167" i="18"/>
  <c r="E2166" i="18"/>
  <c r="B2166" i="18"/>
  <c r="A2166" i="18"/>
  <c r="E2165" i="18"/>
  <c r="B2165" i="18"/>
  <c r="A2165" i="18"/>
  <c r="E2164" i="18"/>
  <c r="B2164" i="18"/>
  <c r="A2164" i="18"/>
  <c r="A2160" i="18"/>
  <c r="A2159" i="18"/>
  <c r="A2158" i="18"/>
  <c r="A2157" i="18"/>
  <c r="A2156" i="18"/>
  <c r="C2152" i="18"/>
  <c r="A2152" i="18"/>
  <c r="A2151" i="18"/>
  <c r="A2150" i="18"/>
  <c r="C2149" i="18"/>
  <c r="A2149" i="18"/>
  <c r="C2148" i="18"/>
  <c r="A2148" i="18"/>
  <c r="C2147" i="18"/>
  <c r="A2147" i="18"/>
  <c r="C2146" i="18"/>
  <c r="A2146" i="18"/>
  <c r="C2145" i="18"/>
  <c r="A2145" i="18"/>
  <c r="C2144" i="18"/>
  <c r="A2144" i="18"/>
  <c r="C2143" i="18"/>
  <c r="A2143" i="18"/>
  <c r="C2142" i="18"/>
  <c r="A2142" i="18"/>
  <c r="C2141" i="18"/>
  <c r="A2141" i="18"/>
  <c r="E2137" i="18"/>
  <c r="A2137" i="18"/>
  <c r="E2136" i="18"/>
  <c r="A2136" i="18"/>
  <c r="E2135" i="18"/>
  <c r="A2135" i="18"/>
  <c r="E2134" i="18"/>
  <c r="A2134" i="18"/>
  <c r="E2133" i="18"/>
  <c r="A2133" i="18"/>
  <c r="E2132" i="18"/>
  <c r="A2132" i="18"/>
  <c r="E2131" i="18"/>
  <c r="A2131" i="18"/>
  <c r="E2130" i="18"/>
  <c r="A2130" i="18"/>
  <c r="E2129" i="18"/>
  <c r="A2129" i="18"/>
  <c r="E2128" i="18"/>
  <c r="A2128" i="18"/>
  <c r="E2127" i="18"/>
  <c r="A2127" i="18"/>
  <c r="A2126" i="18"/>
  <c r="B2121" i="18"/>
  <c r="A2117" i="18"/>
  <c r="G2113" i="18"/>
  <c r="E2102" i="18"/>
  <c r="A2102" i="18"/>
  <c r="E2101" i="18"/>
  <c r="A2101" i="18"/>
  <c r="E2100" i="18"/>
  <c r="A2100" i="18"/>
  <c r="E2099" i="18"/>
  <c r="A2099" i="18"/>
  <c r="E2098" i="18"/>
  <c r="A2098" i="18"/>
  <c r="E2097" i="18"/>
  <c r="A2097" i="18"/>
  <c r="E2096" i="18"/>
  <c r="A2096" i="18"/>
  <c r="E2095" i="18"/>
  <c r="A2095" i="18"/>
  <c r="E2094" i="18"/>
  <c r="B2094" i="18"/>
  <c r="A2094" i="18"/>
  <c r="E2093" i="18"/>
  <c r="B2093" i="18"/>
  <c r="A2093" i="18"/>
  <c r="E2092" i="18"/>
  <c r="B2092" i="18"/>
  <c r="A2092" i="18"/>
  <c r="E2091" i="18"/>
  <c r="B2091" i="18"/>
  <c r="A2091" i="18"/>
  <c r="A2087" i="18"/>
  <c r="A2086" i="18"/>
  <c r="A2085" i="18"/>
  <c r="A2084" i="18"/>
  <c r="A2083" i="18"/>
  <c r="C2079" i="18"/>
  <c r="A2079" i="18"/>
  <c r="A2078" i="18"/>
  <c r="A2077" i="18"/>
  <c r="C2076" i="18"/>
  <c r="A2076" i="18"/>
  <c r="C2075" i="18"/>
  <c r="A2075" i="18"/>
  <c r="C2074" i="18"/>
  <c r="A2074" i="18"/>
  <c r="C2073" i="18"/>
  <c r="A2073" i="18"/>
  <c r="C2072" i="18"/>
  <c r="A2072" i="18"/>
  <c r="C2071" i="18"/>
  <c r="A2071" i="18"/>
  <c r="C2070" i="18"/>
  <c r="A2070" i="18"/>
  <c r="C2069" i="18"/>
  <c r="A2069" i="18"/>
  <c r="C2068" i="18"/>
  <c r="A2068" i="18"/>
  <c r="E2064" i="18"/>
  <c r="A2064" i="18"/>
  <c r="E2063" i="18"/>
  <c r="A2063" i="18"/>
  <c r="E2062" i="18"/>
  <c r="A2062" i="18"/>
  <c r="E2061" i="18"/>
  <c r="A2061" i="18"/>
  <c r="E2060" i="18"/>
  <c r="A2060" i="18"/>
  <c r="E2059" i="18"/>
  <c r="A2059" i="18"/>
  <c r="E2058" i="18"/>
  <c r="A2058" i="18"/>
  <c r="E2057" i="18"/>
  <c r="A2057" i="18"/>
  <c r="E2056" i="18"/>
  <c r="A2056" i="18"/>
  <c r="E2055" i="18"/>
  <c r="F2055" i="18" s="1"/>
  <c r="A2055" i="18"/>
  <c r="A2054" i="18"/>
  <c r="A2053" i="18"/>
  <c r="B2048" i="18"/>
  <c r="A2044" i="18"/>
  <c r="G2040" i="18"/>
  <c r="E2029" i="18"/>
  <c r="A2029" i="18"/>
  <c r="E2028" i="18"/>
  <c r="A2028" i="18"/>
  <c r="E2027" i="18"/>
  <c r="A2027" i="18"/>
  <c r="E2026" i="18"/>
  <c r="A2026" i="18"/>
  <c r="E2025" i="18"/>
  <c r="A2025" i="18"/>
  <c r="E2024" i="18"/>
  <c r="A2024" i="18"/>
  <c r="E2023" i="18"/>
  <c r="B2023" i="18"/>
  <c r="A2023" i="18"/>
  <c r="E2022" i="18"/>
  <c r="B2022" i="18"/>
  <c r="A2022" i="18"/>
  <c r="E2021" i="18"/>
  <c r="B2021" i="18"/>
  <c r="A2021" i="18"/>
  <c r="E2020" i="18"/>
  <c r="B2020" i="18"/>
  <c r="A2020" i="18"/>
  <c r="E2019" i="18"/>
  <c r="B2019" i="18"/>
  <c r="A2019" i="18"/>
  <c r="E2018" i="18"/>
  <c r="B2018" i="18"/>
  <c r="A2018" i="18"/>
  <c r="A2014" i="18"/>
  <c r="A2013" i="18"/>
  <c r="A2012" i="18"/>
  <c r="A2011" i="18"/>
  <c r="A2010" i="18"/>
  <c r="C2006" i="18"/>
  <c r="A2006" i="18"/>
  <c r="A2005" i="18"/>
  <c r="A2004" i="18"/>
  <c r="C2003" i="18"/>
  <c r="A2003" i="18"/>
  <c r="C2002" i="18"/>
  <c r="A2002" i="18"/>
  <c r="C2001" i="18"/>
  <c r="A2001" i="18"/>
  <c r="C2000" i="18"/>
  <c r="A2000" i="18"/>
  <c r="C1999" i="18"/>
  <c r="A1999" i="18"/>
  <c r="C1998" i="18"/>
  <c r="A1998" i="18"/>
  <c r="C1997" i="18"/>
  <c r="A1997" i="18"/>
  <c r="C1996" i="18"/>
  <c r="A1996" i="18"/>
  <c r="C1995" i="18"/>
  <c r="A1995" i="18"/>
  <c r="E1991" i="18"/>
  <c r="A1991" i="18"/>
  <c r="E1990" i="18"/>
  <c r="A1990" i="18"/>
  <c r="E1989" i="18"/>
  <c r="A1989" i="18"/>
  <c r="E1988" i="18"/>
  <c r="A1988" i="18"/>
  <c r="E1987" i="18"/>
  <c r="A1987" i="18"/>
  <c r="E1986" i="18"/>
  <c r="A1986" i="18"/>
  <c r="E1985" i="18"/>
  <c r="A1985" i="18"/>
  <c r="E1984" i="18"/>
  <c r="A1984" i="18"/>
  <c r="E1983" i="18"/>
  <c r="A1983" i="18"/>
  <c r="E1982" i="18"/>
  <c r="A1982" i="18"/>
  <c r="A1981" i="18"/>
  <c r="E1980" i="18"/>
  <c r="F1980" i="18" s="1"/>
  <c r="A1980" i="18"/>
  <c r="B1975" i="18"/>
  <c r="A1971" i="18"/>
  <c r="G1967" i="18"/>
  <c r="E1956" i="18"/>
  <c r="A1956" i="18"/>
  <c r="E1955" i="18"/>
  <c r="A1955" i="18"/>
  <c r="E1954" i="18"/>
  <c r="A1954" i="18"/>
  <c r="E1953" i="18"/>
  <c r="A1953" i="18"/>
  <c r="E1952" i="18"/>
  <c r="A1952" i="18"/>
  <c r="E1951" i="18"/>
  <c r="A1951" i="18"/>
  <c r="E1950" i="18"/>
  <c r="A1950" i="18"/>
  <c r="E1949" i="18"/>
  <c r="B1949" i="18"/>
  <c r="A1949" i="18"/>
  <c r="E1948" i="18"/>
  <c r="B1948" i="18"/>
  <c r="A1948" i="18"/>
  <c r="E1947" i="18"/>
  <c r="B1947" i="18"/>
  <c r="A1947" i="18"/>
  <c r="E1946" i="18"/>
  <c r="B1946" i="18"/>
  <c r="A1946" i="18"/>
  <c r="E1945" i="18"/>
  <c r="B1945" i="18"/>
  <c r="A1945" i="18"/>
  <c r="A1941" i="18"/>
  <c r="A1940" i="18"/>
  <c r="A1939" i="18"/>
  <c r="A1938" i="18"/>
  <c r="A1937" i="18"/>
  <c r="C1933" i="18"/>
  <c r="A1933" i="18"/>
  <c r="A1932" i="18"/>
  <c r="A1931" i="18"/>
  <c r="C1930" i="18"/>
  <c r="A1930" i="18"/>
  <c r="C1929" i="18"/>
  <c r="A1929" i="18"/>
  <c r="C1928" i="18"/>
  <c r="A1928" i="18"/>
  <c r="C1927" i="18"/>
  <c r="A1927" i="18"/>
  <c r="C1926" i="18"/>
  <c r="A1926" i="18"/>
  <c r="C1925" i="18"/>
  <c r="A1925" i="18"/>
  <c r="C1924" i="18"/>
  <c r="A1924" i="18"/>
  <c r="C1923" i="18"/>
  <c r="A1923" i="18"/>
  <c r="C1922" i="18"/>
  <c r="A1922" i="18"/>
  <c r="E1918" i="18"/>
  <c r="A1918" i="18"/>
  <c r="E1917" i="18"/>
  <c r="A1917" i="18"/>
  <c r="E1916" i="18"/>
  <c r="A1916" i="18"/>
  <c r="E1915" i="18"/>
  <c r="A1915" i="18"/>
  <c r="E1914" i="18"/>
  <c r="A1914" i="18"/>
  <c r="E1913" i="18"/>
  <c r="A1913" i="18"/>
  <c r="E1912" i="18"/>
  <c r="A1912" i="18"/>
  <c r="E1911" i="18"/>
  <c r="A1911" i="18"/>
  <c r="E1910" i="18"/>
  <c r="A1910" i="18"/>
  <c r="E1909" i="18"/>
  <c r="A1909" i="18"/>
  <c r="A1908" i="18"/>
  <c r="E1907" i="18"/>
  <c r="F1907" i="18" s="1"/>
  <c r="A1907" i="18"/>
  <c r="B1902" i="18"/>
  <c r="A1898" i="18"/>
  <c r="G1894" i="18"/>
  <c r="E1884" i="18"/>
  <c r="A1884" i="18"/>
  <c r="E1883" i="18"/>
  <c r="A1883" i="18"/>
  <c r="E1882" i="18"/>
  <c r="A1882" i="18"/>
  <c r="E1881" i="18"/>
  <c r="A1881" i="18"/>
  <c r="E1880" i="18"/>
  <c r="A1880" i="18"/>
  <c r="E1879" i="18"/>
  <c r="A1879" i="18"/>
  <c r="E1878" i="18"/>
  <c r="A1878" i="18"/>
  <c r="E1877" i="18"/>
  <c r="A1877" i="18"/>
  <c r="E1876" i="18"/>
  <c r="B1876" i="18"/>
  <c r="A1876" i="18"/>
  <c r="E1875" i="18"/>
  <c r="B1875" i="18"/>
  <c r="A1875" i="18"/>
  <c r="E1874" i="18"/>
  <c r="B1874" i="18"/>
  <c r="A1874" i="18"/>
  <c r="E1873" i="18"/>
  <c r="B1873" i="18"/>
  <c r="A1873" i="18"/>
  <c r="A1869" i="18"/>
  <c r="A1868" i="18"/>
  <c r="A1867" i="18"/>
  <c r="A1866" i="18"/>
  <c r="A1865" i="18"/>
  <c r="C1861" i="18"/>
  <c r="A1861" i="18"/>
  <c r="A1860" i="18"/>
  <c r="A1859" i="18"/>
  <c r="C1858" i="18"/>
  <c r="A1858" i="18"/>
  <c r="C1857" i="18"/>
  <c r="A1857" i="18"/>
  <c r="C1856" i="18"/>
  <c r="A1856" i="18"/>
  <c r="C1855" i="18"/>
  <c r="A1855" i="18"/>
  <c r="C1854" i="18"/>
  <c r="A1854" i="18"/>
  <c r="C1853" i="18"/>
  <c r="A1853" i="18"/>
  <c r="C1852" i="18"/>
  <c r="A1852" i="18"/>
  <c r="C1851" i="18"/>
  <c r="A1851" i="18"/>
  <c r="C1850" i="18"/>
  <c r="A1850" i="18"/>
  <c r="E1846" i="18"/>
  <c r="A1846" i="18"/>
  <c r="E1845" i="18"/>
  <c r="A1845" i="18"/>
  <c r="E1844" i="18"/>
  <c r="A1844" i="18"/>
  <c r="E1843" i="18"/>
  <c r="A1843" i="18"/>
  <c r="E1842" i="18"/>
  <c r="A1842" i="18"/>
  <c r="E1841" i="18"/>
  <c r="A1841" i="18"/>
  <c r="E1840" i="18"/>
  <c r="A1840" i="18"/>
  <c r="E1839" i="18"/>
  <c r="A1839" i="18"/>
  <c r="E1838" i="18"/>
  <c r="A1838" i="18"/>
  <c r="E1837" i="18"/>
  <c r="A1837" i="18"/>
  <c r="E1836" i="18"/>
  <c r="A1836" i="18"/>
  <c r="E1835" i="18"/>
  <c r="A1835" i="18"/>
  <c r="B1830" i="18"/>
  <c r="A1826" i="18"/>
  <c r="G1749" i="18"/>
  <c r="E1738" i="18"/>
  <c r="A1738" i="18"/>
  <c r="E1737" i="18"/>
  <c r="A1737" i="18"/>
  <c r="E1736" i="18"/>
  <c r="A1736" i="18"/>
  <c r="E1735" i="18"/>
  <c r="A1735" i="18"/>
  <c r="E1734" i="18"/>
  <c r="A1734" i="18"/>
  <c r="E1733" i="18"/>
  <c r="A1733" i="18"/>
  <c r="E1732" i="18"/>
  <c r="A1732" i="18"/>
  <c r="E1731" i="18"/>
  <c r="B1731" i="18"/>
  <c r="A1731" i="18"/>
  <c r="E1730" i="18"/>
  <c r="B1730" i="18"/>
  <c r="A1730" i="18"/>
  <c r="E1729" i="18"/>
  <c r="B1729" i="18"/>
  <c r="A1729" i="18"/>
  <c r="E1728" i="18"/>
  <c r="B1728" i="18"/>
  <c r="A1728" i="18"/>
  <c r="E1727" i="18"/>
  <c r="B1727" i="18"/>
  <c r="A1727" i="18"/>
  <c r="A1723" i="18"/>
  <c r="A1722" i="18"/>
  <c r="A1721" i="18"/>
  <c r="A1720" i="18"/>
  <c r="A1719" i="18"/>
  <c r="C1715" i="18"/>
  <c r="A1715" i="18"/>
  <c r="A1714" i="18"/>
  <c r="A1713" i="18"/>
  <c r="C1712" i="18"/>
  <c r="A1712" i="18"/>
  <c r="C1711" i="18"/>
  <c r="A1711" i="18"/>
  <c r="C1710" i="18"/>
  <c r="A1710" i="18"/>
  <c r="C1709" i="18"/>
  <c r="A1709" i="18"/>
  <c r="C1708" i="18"/>
  <c r="A1708" i="18"/>
  <c r="C1707" i="18"/>
  <c r="A1707" i="18"/>
  <c r="C1706" i="18"/>
  <c r="A1706" i="18"/>
  <c r="C1705" i="18"/>
  <c r="A1705" i="18"/>
  <c r="C1704" i="18"/>
  <c r="A1704" i="18"/>
  <c r="E1700" i="18"/>
  <c r="A1700" i="18"/>
  <c r="E1699" i="18"/>
  <c r="A1699" i="18"/>
  <c r="E1698" i="18"/>
  <c r="A1698" i="18"/>
  <c r="E1697" i="18"/>
  <c r="A1697" i="18"/>
  <c r="E1696" i="18"/>
  <c r="A1696" i="18"/>
  <c r="E1695" i="18"/>
  <c r="A1695" i="18"/>
  <c r="E1694" i="18"/>
  <c r="A1694" i="18"/>
  <c r="E1693" i="18"/>
  <c r="A1693" i="18"/>
  <c r="E1692" i="18"/>
  <c r="A1692" i="18"/>
  <c r="E1691" i="18"/>
  <c r="A1691" i="18"/>
  <c r="A1690" i="18"/>
  <c r="A1689" i="18"/>
  <c r="B1684" i="18"/>
  <c r="A1680" i="18"/>
  <c r="G1676" i="18"/>
  <c r="E1665" i="18"/>
  <c r="A1665" i="18"/>
  <c r="E1664" i="18"/>
  <c r="A1664" i="18"/>
  <c r="E1663" i="18"/>
  <c r="A1663" i="18"/>
  <c r="E1662" i="18"/>
  <c r="A1662" i="18"/>
  <c r="E1661" i="18"/>
  <c r="A1661" i="18"/>
  <c r="E1660" i="18"/>
  <c r="A1660" i="18"/>
  <c r="E1659" i="18"/>
  <c r="B1659" i="18"/>
  <c r="A1659" i="18"/>
  <c r="E1658" i="18"/>
  <c r="B1658" i="18"/>
  <c r="A1658" i="18"/>
  <c r="E1657" i="18"/>
  <c r="B1657" i="18"/>
  <c r="A1657" i="18"/>
  <c r="E1656" i="18"/>
  <c r="B1656" i="18"/>
  <c r="A1656" i="18"/>
  <c r="E1655" i="18"/>
  <c r="B1655" i="18"/>
  <c r="A1655" i="18"/>
  <c r="E1654" i="18"/>
  <c r="B1654" i="18"/>
  <c r="A1654" i="18"/>
  <c r="A1650" i="18"/>
  <c r="A1649" i="18"/>
  <c r="A1648" i="18"/>
  <c r="A1647" i="18"/>
  <c r="A1646" i="18"/>
  <c r="C1642" i="18"/>
  <c r="A1642" i="18"/>
  <c r="A1641" i="18"/>
  <c r="A1640" i="18"/>
  <c r="C1639" i="18"/>
  <c r="A1639" i="18"/>
  <c r="C1638" i="18"/>
  <c r="A1638" i="18"/>
  <c r="C1637" i="18"/>
  <c r="A1637" i="18"/>
  <c r="C1636" i="18"/>
  <c r="A1636" i="18"/>
  <c r="C1635" i="18"/>
  <c r="A1635" i="18"/>
  <c r="C1634" i="18"/>
  <c r="A1634" i="18"/>
  <c r="C1633" i="18"/>
  <c r="A1633" i="18"/>
  <c r="C1632" i="18"/>
  <c r="A1632" i="18"/>
  <c r="C1631" i="18"/>
  <c r="A1631" i="18"/>
  <c r="E1627" i="18"/>
  <c r="A1627" i="18"/>
  <c r="E1626" i="18"/>
  <c r="A1626" i="18"/>
  <c r="E1625" i="18"/>
  <c r="A1625" i="18"/>
  <c r="E1624" i="18"/>
  <c r="A1624" i="18"/>
  <c r="E1623" i="18"/>
  <c r="A1623" i="18"/>
  <c r="E1622" i="18"/>
  <c r="A1622" i="18"/>
  <c r="E1621" i="18"/>
  <c r="A1621" i="18"/>
  <c r="E1620" i="18"/>
  <c r="A1620" i="18"/>
  <c r="E1619" i="18"/>
  <c r="A1619" i="18"/>
  <c r="E1618" i="18"/>
  <c r="F1618" i="18" s="1"/>
  <c r="A1618" i="18"/>
  <c r="A1617" i="18"/>
  <c r="E1616" i="18"/>
  <c r="F1616" i="18" s="1"/>
  <c r="A1616" i="18"/>
  <c r="B1611" i="18"/>
  <c r="A1607" i="18"/>
  <c r="G1603" i="18"/>
  <c r="E1592" i="18"/>
  <c r="A1592" i="18"/>
  <c r="E1591" i="18"/>
  <c r="A1591" i="18"/>
  <c r="E1590" i="18"/>
  <c r="A1590" i="18"/>
  <c r="E1589" i="18"/>
  <c r="A1589" i="18"/>
  <c r="E1588" i="18"/>
  <c r="A1588" i="18"/>
  <c r="E1587" i="18"/>
  <c r="A1587" i="18"/>
  <c r="E1586" i="18"/>
  <c r="A1586" i="18"/>
  <c r="E1585" i="18"/>
  <c r="A1585" i="18"/>
  <c r="E1584" i="18"/>
  <c r="B1584" i="18"/>
  <c r="A1584" i="18"/>
  <c r="E1583" i="18"/>
  <c r="B1583" i="18"/>
  <c r="A1583" i="18"/>
  <c r="E1582" i="18"/>
  <c r="B1582" i="18"/>
  <c r="A1582" i="18"/>
  <c r="E1581" i="18"/>
  <c r="B1581" i="18"/>
  <c r="A1581" i="18"/>
  <c r="A1577" i="18"/>
  <c r="A1576" i="18"/>
  <c r="A1575" i="18"/>
  <c r="A1574" i="18"/>
  <c r="C1569" i="18"/>
  <c r="A1569" i="18"/>
  <c r="A1568" i="18"/>
  <c r="A1567" i="18"/>
  <c r="C1566" i="18"/>
  <c r="A1566" i="18"/>
  <c r="C1565" i="18"/>
  <c r="A1565" i="18"/>
  <c r="C1564" i="18"/>
  <c r="A1564" i="18"/>
  <c r="C1563" i="18"/>
  <c r="A1563" i="18"/>
  <c r="C1562" i="18"/>
  <c r="A1562" i="18"/>
  <c r="C1561" i="18"/>
  <c r="C1560" i="18"/>
  <c r="C1559" i="18"/>
  <c r="C1558" i="18"/>
  <c r="A1558" i="18"/>
  <c r="E1554" i="18"/>
  <c r="A1554" i="18"/>
  <c r="E1553" i="18"/>
  <c r="A1553" i="18"/>
  <c r="E1552" i="18"/>
  <c r="A1552" i="18"/>
  <c r="E1551" i="18"/>
  <c r="A1551" i="18"/>
  <c r="E1550" i="18"/>
  <c r="A1550" i="18"/>
  <c r="E1549" i="18"/>
  <c r="A1549" i="18"/>
  <c r="E1548" i="18"/>
  <c r="A1548" i="18"/>
  <c r="E1547" i="18"/>
  <c r="A1547" i="18"/>
  <c r="E1546" i="18"/>
  <c r="A1546" i="18"/>
  <c r="E1545" i="18"/>
  <c r="A1545" i="18"/>
  <c r="E1544" i="18"/>
  <c r="A1544" i="18"/>
  <c r="A1543" i="18"/>
  <c r="B1538" i="18"/>
  <c r="A1534" i="18"/>
  <c r="G1530" i="18"/>
  <c r="E1519" i="18"/>
  <c r="A1519" i="18"/>
  <c r="E1518" i="18"/>
  <c r="A1518" i="18"/>
  <c r="E1517" i="18"/>
  <c r="A1517" i="18"/>
  <c r="E1516" i="18"/>
  <c r="A1516" i="18"/>
  <c r="E1515" i="18"/>
  <c r="A1515" i="18"/>
  <c r="E1514" i="18"/>
  <c r="A1514" i="18"/>
  <c r="E1513" i="18"/>
  <c r="A1513" i="18"/>
  <c r="E1512" i="18"/>
  <c r="B1512" i="18"/>
  <c r="A1512" i="18"/>
  <c r="E1511" i="18"/>
  <c r="B1511" i="18"/>
  <c r="A1511" i="18"/>
  <c r="E1510" i="18"/>
  <c r="B1510" i="18"/>
  <c r="A1510" i="18"/>
  <c r="E1509" i="18"/>
  <c r="B1509" i="18"/>
  <c r="A1509" i="18"/>
  <c r="E1508" i="18"/>
  <c r="B1508" i="18"/>
  <c r="A1508" i="18"/>
  <c r="A1504" i="18"/>
  <c r="A1503" i="18"/>
  <c r="A1502" i="18"/>
  <c r="A1501" i="18"/>
  <c r="A1500" i="18"/>
  <c r="C1496" i="18"/>
  <c r="A1496" i="18"/>
  <c r="A1495" i="18"/>
  <c r="A1494" i="18"/>
  <c r="C1493" i="18"/>
  <c r="A1493" i="18"/>
  <c r="C1492" i="18"/>
  <c r="A1492" i="18"/>
  <c r="C1491" i="18"/>
  <c r="A1491" i="18"/>
  <c r="C1490" i="18"/>
  <c r="A1490" i="18"/>
  <c r="C1489" i="18"/>
  <c r="A1489" i="18"/>
  <c r="C1488" i="18"/>
  <c r="A1488" i="18"/>
  <c r="C1487" i="18"/>
  <c r="A1487" i="18"/>
  <c r="C1486" i="18"/>
  <c r="A1486" i="18"/>
  <c r="C1485" i="18"/>
  <c r="A1485" i="18"/>
  <c r="E1481" i="18"/>
  <c r="A1481" i="18"/>
  <c r="E1480" i="18"/>
  <c r="A1480" i="18"/>
  <c r="E1479" i="18"/>
  <c r="A1479" i="18"/>
  <c r="E1478" i="18"/>
  <c r="A1478" i="18"/>
  <c r="E1477" i="18"/>
  <c r="A1477" i="18"/>
  <c r="E1476" i="18"/>
  <c r="A1476" i="18"/>
  <c r="E1475" i="18"/>
  <c r="A1475" i="18"/>
  <c r="E1474" i="18"/>
  <c r="A1474" i="18"/>
  <c r="E1473" i="18"/>
  <c r="A1473" i="18"/>
  <c r="E1472" i="18"/>
  <c r="A1472" i="18"/>
  <c r="E1471" i="18"/>
  <c r="A1471" i="18"/>
  <c r="A1470" i="18"/>
  <c r="B1465" i="18"/>
  <c r="A1461" i="18"/>
  <c r="G1457" i="18"/>
  <c r="E1446" i="18"/>
  <c r="A1446" i="18"/>
  <c r="E1445" i="18"/>
  <c r="A1445" i="18"/>
  <c r="E1444" i="18"/>
  <c r="A1444" i="18"/>
  <c r="E1443" i="18"/>
  <c r="A1443" i="18"/>
  <c r="E1442" i="18"/>
  <c r="A1442" i="18"/>
  <c r="E1441" i="18"/>
  <c r="A1441" i="18"/>
  <c r="E1440" i="18"/>
  <c r="A1440" i="18"/>
  <c r="E1439" i="18"/>
  <c r="B1439" i="18"/>
  <c r="A1439" i="18"/>
  <c r="E1438" i="18"/>
  <c r="B1438" i="18"/>
  <c r="A1438" i="18"/>
  <c r="E1437" i="18"/>
  <c r="B1437" i="18"/>
  <c r="A1437" i="18"/>
  <c r="E1436" i="18"/>
  <c r="B1436" i="18"/>
  <c r="A1436" i="18"/>
  <c r="E1435" i="18"/>
  <c r="B1435" i="18"/>
  <c r="A1435" i="18"/>
  <c r="A1431" i="18"/>
  <c r="A1430" i="18"/>
  <c r="A1429" i="18"/>
  <c r="A1428" i="18"/>
  <c r="A1427" i="18"/>
  <c r="C1423" i="18"/>
  <c r="A1423" i="18"/>
  <c r="A1422" i="18"/>
  <c r="A1421" i="18"/>
  <c r="C1420" i="18"/>
  <c r="A1420" i="18"/>
  <c r="C1419" i="18"/>
  <c r="A1419" i="18"/>
  <c r="C1418" i="18"/>
  <c r="A1418" i="18"/>
  <c r="C1417" i="18"/>
  <c r="A1417" i="18"/>
  <c r="C1416" i="18"/>
  <c r="A1416" i="18"/>
  <c r="C1415" i="18"/>
  <c r="A1415" i="18"/>
  <c r="C1414" i="18"/>
  <c r="A1414" i="18"/>
  <c r="C1413" i="18"/>
  <c r="A1413" i="18"/>
  <c r="C1412" i="18"/>
  <c r="A1412" i="18"/>
  <c r="E1408" i="18"/>
  <c r="A1408" i="18"/>
  <c r="E1407" i="18"/>
  <c r="A1407" i="18"/>
  <c r="E1406" i="18"/>
  <c r="A1406" i="18"/>
  <c r="E1405" i="18"/>
  <c r="A1405" i="18"/>
  <c r="E1404" i="18"/>
  <c r="A1404" i="18"/>
  <c r="E1403" i="18"/>
  <c r="A1403" i="18"/>
  <c r="E1402" i="18"/>
  <c r="A1402" i="18"/>
  <c r="E1401" i="18"/>
  <c r="A1401" i="18"/>
  <c r="E1400" i="18"/>
  <c r="A1400" i="18"/>
  <c r="E1399" i="18"/>
  <c r="A1399" i="18"/>
  <c r="E1398" i="18"/>
  <c r="A1398" i="18"/>
  <c r="A1397" i="18"/>
  <c r="B1392" i="18"/>
  <c r="A1388" i="18"/>
  <c r="G1384" i="18"/>
  <c r="E1373" i="18"/>
  <c r="A1373" i="18"/>
  <c r="E1372" i="18"/>
  <c r="A1372" i="18"/>
  <c r="E1371" i="18"/>
  <c r="A1371" i="18"/>
  <c r="E1370" i="18"/>
  <c r="A1370" i="18"/>
  <c r="E1369" i="18"/>
  <c r="A1369" i="18"/>
  <c r="E1368" i="18"/>
  <c r="A1368" i="18"/>
  <c r="E1367" i="18"/>
  <c r="A1367" i="18"/>
  <c r="E1366" i="18"/>
  <c r="A1366" i="18"/>
  <c r="E1365" i="18"/>
  <c r="B1365" i="18"/>
  <c r="A1365" i="18"/>
  <c r="E1364" i="18"/>
  <c r="B1364" i="18"/>
  <c r="A1364" i="18"/>
  <c r="E1363" i="18"/>
  <c r="B1363" i="18"/>
  <c r="A1363" i="18"/>
  <c r="E1362" i="18"/>
  <c r="B1362" i="18"/>
  <c r="A1362" i="18"/>
  <c r="A1358" i="18"/>
  <c r="A1357" i="18"/>
  <c r="A1356" i="18"/>
  <c r="A1355" i="18"/>
  <c r="A1354" i="18"/>
  <c r="C1350" i="18"/>
  <c r="A1350" i="18"/>
  <c r="A1349" i="18"/>
  <c r="A1348" i="18"/>
  <c r="C1347" i="18"/>
  <c r="A1347" i="18"/>
  <c r="C1346" i="18"/>
  <c r="A1346" i="18"/>
  <c r="C1345" i="18"/>
  <c r="A1345" i="18"/>
  <c r="C1344" i="18"/>
  <c r="A1344" i="18"/>
  <c r="C1343" i="18"/>
  <c r="A1343" i="18"/>
  <c r="C1342" i="18"/>
  <c r="A1342" i="18"/>
  <c r="C1341" i="18"/>
  <c r="A1341" i="18"/>
  <c r="C1340" i="18"/>
  <c r="A1340" i="18"/>
  <c r="C1339" i="18"/>
  <c r="A1339" i="18"/>
  <c r="E1335" i="18"/>
  <c r="A1335" i="18"/>
  <c r="E1334" i="18"/>
  <c r="A1334" i="18"/>
  <c r="E1333" i="18"/>
  <c r="A1333" i="18"/>
  <c r="E1332" i="18"/>
  <c r="A1332" i="18"/>
  <c r="E1331" i="18"/>
  <c r="A1331" i="18"/>
  <c r="E1330" i="18"/>
  <c r="A1330" i="18"/>
  <c r="E1329" i="18"/>
  <c r="A1329" i="18"/>
  <c r="E1328" i="18"/>
  <c r="A1328" i="18"/>
  <c r="E1327" i="18"/>
  <c r="A1327" i="18"/>
  <c r="E1326" i="18"/>
  <c r="A1326" i="18"/>
  <c r="A1325" i="18"/>
  <c r="E1324" i="18"/>
  <c r="F1324" i="18" s="1"/>
  <c r="A1324" i="18"/>
  <c r="B1319" i="18"/>
  <c r="A1315" i="18"/>
  <c r="G1311" i="18"/>
  <c r="E1301" i="18"/>
  <c r="A1301" i="18"/>
  <c r="E1300" i="18"/>
  <c r="A1300" i="18"/>
  <c r="E1299" i="18"/>
  <c r="A1299" i="18"/>
  <c r="E1298" i="18"/>
  <c r="A1298" i="18"/>
  <c r="E1297" i="18"/>
  <c r="A1297" i="18"/>
  <c r="E1296" i="18"/>
  <c r="A1296" i="18"/>
  <c r="E1295" i="18"/>
  <c r="A1295" i="18"/>
  <c r="E1294" i="18"/>
  <c r="B1294" i="18"/>
  <c r="A1294" i="18"/>
  <c r="E1293" i="18"/>
  <c r="B1293" i="18"/>
  <c r="A1293" i="18"/>
  <c r="E1292" i="18"/>
  <c r="B1292" i="18"/>
  <c r="A1292" i="18"/>
  <c r="E1291" i="18"/>
  <c r="B1291" i="18"/>
  <c r="A1291" i="18"/>
  <c r="E1290" i="18"/>
  <c r="B1290" i="18"/>
  <c r="A1290" i="18"/>
  <c r="A1286" i="18"/>
  <c r="A1285" i="18"/>
  <c r="A1284" i="18"/>
  <c r="A1283" i="18"/>
  <c r="A1282" i="18"/>
  <c r="C1278" i="18"/>
  <c r="A1278" i="18"/>
  <c r="A1277" i="18"/>
  <c r="A1276" i="18"/>
  <c r="C1275" i="18"/>
  <c r="A1275" i="18"/>
  <c r="C1274" i="18"/>
  <c r="A1274" i="18"/>
  <c r="C1273" i="18"/>
  <c r="A1273" i="18"/>
  <c r="C1272" i="18"/>
  <c r="A1272" i="18"/>
  <c r="C1271" i="18"/>
  <c r="A1271" i="18"/>
  <c r="C1270" i="18"/>
  <c r="A1270" i="18"/>
  <c r="C1269" i="18"/>
  <c r="A1269" i="18"/>
  <c r="C1268" i="18"/>
  <c r="A1268" i="18"/>
  <c r="C1267" i="18"/>
  <c r="A1267" i="18"/>
  <c r="E1263" i="18"/>
  <c r="A1263" i="18"/>
  <c r="E1262" i="18"/>
  <c r="A1262" i="18"/>
  <c r="E1261" i="18"/>
  <c r="A1261" i="18"/>
  <c r="E1260" i="18"/>
  <c r="A1260" i="18"/>
  <c r="E1259" i="18"/>
  <c r="A1259" i="18"/>
  <c r="E1258" i="18"/>
  <c r="A1258" i="18"/>
  <c r="E1257" i="18"/>
  <c r="A1257" i="18"/>
  <c r="E1256" i="18"/>
  <c r="A1256" i="18"/>
  <c r="E1255" i="18"/>
  <c r="A1255" i="18"/>
  <c r="E1254" i="18"/>
  <c r="A1254" i="18"/>
  <c r="E1253" i="18"/>
  <c r="A1253" i="18"/>
  <c r="E1252" i="18"/>
  <c r="A1252" i="18"/>
  <c r="B1247" i="18"/>
  <c r="A1243" i="18"/>
  <c r="G1239" i="18"/>
  <c r="E1228" i="18"/>
  <c r="A1228" i="18"/>
  <c r="E1227" i="18"/>
  <c r="A1227" i="18"/>
  <c r="E1226" i="18"/>
  <c r="A1226" i="18"/>
  <c r="E1225" i="18"/>
  <c r="A1225" i="18"/>
  <c r="E1224" i="18"/>
  <c r="A1224" i="18"/>
  <c r="E1223" i="18"/>
  <c r="A1223" i="18"/>
  <c r="E1222" i="18"/>
  <c r="A1222" i="18"/>
  <c r="E1221" i="18"/>
  <c r="A1221" i="18"/>
  <c r="E1220" i="18"/>
  <c r="B1220" i="18"/>
  <c r="A1220" i="18"/>
  <c r="E1219" i="18"/>
  <c r="B1219" i="18"/>
  <c r="A1219" i="18"/>
  <c r="E1218" i="18"/>
  <c r="B1218" i="18"/>
  <c r="A1218" i="18"/>
  <c r="E1217" i="18"/>
  <c r="B1217" i="18"/>
  <c r="A1217" i="18"/>
  <c r="A1213" i="18"/>
  <c r="A1212" i="18"/>
  <c r="A1211" i="18"/>
  <c r="A1210" i="18"/>
  <c r="A1209" i="18"/>
  <c r="C1205" i="18"/>
  <c r="A1205" i="18"/>
  <c r="A1204" i="18"/>
  <c r="A1203" i="18"/>
  <c r="C1202" i="18"/>
  <c r="A1202" i="18"/>
  <c r="C1201" i="18"/>
  <c r="A1201" i="18"/>
  <c r="C1200" i="18"/>
  <c r="A1200" i="18"/>
  <c r="C1199" i="18"/>
  <c r="A1199" i="18"/>
  <c r="C1198" i="18"/>
  <c r="A1198" i="18"/>
  <c r="C1197" i="18"/>
  <c r="A1197" i="18"/>
  <c r="C1196" i="18"/>
  <c r="A1196" i="18"/>
  <c r="C1195" i="18"/>
  <c r="A1195" i="18"/>
  <c r="C1194" i="18"/>
  <c r="A1194" i="18"/>
  <c r="E1190" i="18"/>
  <c r="A1190" i="18"/>
  <c r="E1189" i="18"/>
  <c r="A1189" i="18"/>
  <c r="E1188" i="18"/>
  <c r="A1188" i="18"/>
  <c r="E1187" i="18"/>
  <c r="A1187" i="18"/>
  <c r="E1186" i="18"/>
  <c r="A1186" i="18"/>
  <c r="E1185" i="18"/>
  <c r="A1185" i="18"/>
  <c r="E1184" i="18"/>
  <c r="A1184" i="18"/>
  <c r="E1183" i="18"/>
  <c r="A1183" i="18"/>
  <c r="E1182" i="18"/>
  <c r="A1182" i="18"/>
  <c r="E1181" i="18"/>
  <c r="F1181" i="18" s="1"/>
  <c r="A1181" i="18"/>
  <c r="A1180" i="18"/>
  <c r="E1179" i="18"/>
  <c r="F1179" i="18" s="1"/>
  <c r="A1179" i="18"/>
  <c r="B1174" i="18"/>
  <c r="A1170" i="18"/>
  <c r="G1166" i="18"/>
  <c r="E1155" i="18"/>
  <c r="A1155" i="18"/>
  <c r="E1154" i="18"/>
  <c r="A1154" i="18"/>
  <c r="E1153" i="18"/>
  <c r="A1153" i="18"/>
  <c r="E1152" i="18"/>
  <c r="A1152" i="18"/>
  <c r="E1151" i="18"/>
  <c r="A1151" i="18"/>
  <c r="E1150" i="18"/>
  <c r="A1150" i="18"/>
  <c r="E1149" i="18"/>
  <c r="B1149" i="18"/>
  <c r="A1149" i="18"/>
  <c r="E1148" i="18"/>
  <c r="B1148" i="18"/>
  <c r="A1148" i="18"/>
  <c r="E1147" i="18"/>
  <c r="B1147" i="18"/>
  <c r="A1147" i="18"/>
  <c r="E1146" i="18"/>
  <c r="B1146" i="18"/>
  <c r="A1146" i="18"/>
  <c r="E1145" i="18"/>
  <c r="B1145" i="18"/>
  <c r="A1145" i="18"/>
  <c r="E1144" i="18"/>
  <c r="B1144" i="18"/>
  <c r="A1144" i="18"/>
  <c r="A1140" i="18"/>
  <c r="A1139" i="18"/>
  <c r="A1138" i="18"/>
  <c r="A1137" i="18"/>
  <c r="A1136" i="18"/>
  <c r="C1132" i="18"/>
  <c r="A1132" i="18"/>
  <c r="A1131" i="18"/>
  <c r="A1130" i="18"/>
  <c r="C1129" i="18"/>
  <c r="A1129" i="18"/>
  <c r="C1128" i="18"/>
  <c r="A1128" i="18"/>
  <c r="C1127" i="18"/>
  <c r="A1127" i="18"/>
  <c r="C1126" i="18"/>
  <c r="A1126" i="18"/>
  <c r="C1125" i="18"/>
  <c r="A1125" i="18"/>
  <c r="C1124" i="18"/>
  <c r="A1124" i="18"/>
  <c r="C1123" i="18"/>
  <c r="A1123" i="18"/>
  <c r="C1122" i="18"/>
  <c r="A1122" i="18"/>
  <c r="C1121" i="18"/>
  <c r="A1121" i="18"/>
  <c r="E1117" i="18"/>
  <c r="A1117" i="18"/>
  <c r="E1116" i="18"/>
  <c r="A1116" i="18"/>
  <c r="E1115" i="18"/>
  <c r="A1115" i="18"/>
  <c r="E1114" i="18"/>
  <c r="A1114" i="18"/>
  <c r="E1113" i="18"/>
  <c r="A1113" i="18"/>
  <c r="E1112" i="18"/>
  <c r="A1112" i="18"/>
  <c r="E1111" i="18"/>
  <c r="A1111" i="18"/>
  <c r="E1110" i="18"/>
  <c r="A1110" i="18"/>
  <c r="E1109" i="18"/>
  <c r="A1109" i="18"/>
  <c r="E1108" i="18"/>
  <c r="A1108" i="18"/>
  <c r="E1107" i="18"/>
  <c r="A1107" i="18"/>
  <c r="A1106" i="18"/>
  <c r="B1101" i="18"/>
  <c r="A1097" i="18"/>
  <c r="G1093" i="18"/>
  <c r="E1082" i="18"/>
  <c r="A1082" i="18"/>
  <c r="E1081" i="18"/>
  <c r="A1081" i="18"/>
  <c r="E1080" i="18"/>
  <c r="A1080" i="18"/>
  <c r="E1079" i="18"/>
  <c r="A1079" i="18"/>
  <c r="E1078" i="18"/>
  <c r="A1078" i="18"/>
  <c r="E1077" i="18"/>
  <c r="A1077" i="18"/>
  <c r="E1076" i="18"/>
  <c r="A1076" i="18"/>
  <c r="E1075" i="18"/>
  <c r="A1075" i="18"/>
  <c r="E1074" i="18"/>
  <c r="B1074" i="18"/>
  <c r="A1074" i="18"/>
  <c r="B1073" i="18"/>
  <c r="A1073" i="18"/>
  <c r="B1072" i="18"/>
  <c r="A1072" i="18"/>
  <c r="B1071" i="18"/>
  <c r="A1071" i="18"/>
  <c r="A1067" i="18"/>
  <c r="A1066" i="18"/>
  <c r="A1065" i="18"/>
  <c r="A1064" i="18"/>
  <c r="A1063" i="18"/>
  <c r="C1059" i="18"/>
  <c r="A1059" i="18"/>
  <c r="A1058" i="18"/>
  <c r="A1057" i="18"/>
  <c r="C1056" i="18"/>
  <c r="A1056" i="18"/>
  <c r="C1055" i="18"/>
  <c r="A1055" i="18"/>
  <c r="C1054" i="18"/>
  <c r="A1054" i="18"/>
  <c r="C1053" i="18"/>
  <c r="A1053" i="18"/>
  <c r="C1052" i="18"/>
  <c r="A1052" i="18"/>
  <c r="C1051" i="18"/>
  <c r="A1051" i="18"/>
  <c r="C1050" i="18"/>
  <c r="A1050" i="18"/>
  <c r="C1049" i="18"/>
  <c r="A1049" i="18"/>
  <c r="C1048" i="18"/>
  <c r="A1048" i="18"/>
  <c r="E1044" i="18"/>
  <c r="A1044" i="18"/>
  <c r="E1043" i="18"/>
  <c r="A1043" i="18"/>
  <c r="E1042" i="18"/>
  <c r="A1042" i="18"/>
  <c r="E1041" i="18"/>
  <c r="A1041" i="18"/>
  <c r="E1040" i="18"/>
  <c r="A1040" i="18"/>
  <c r="E1039" i="18"/>
  <c r="A1039" i="18"/>
  <c r="E1038" i="18"/>
  <c r="A1038" i="18"/>
  <c r="A1037" i="18"/>
  <c r="E1036" i="18"/>
  <c r="A1036" i="18"/>
  <c r="E1035" i="18"/>
  <c r="F1035" i="18" s="1"/>
  <c r="A1035" i="18"/>
  <c r="A1034" i="18"/>
  <c r="A1033" i="18"/>
  <c r="B1028" i="18"/>
  <c r="A1024" i="18"/>
  <c r="G1020" i="18"/>
  <c r="E1009" i="18"/>
  <c r="A1009" i="18"/>
  <c r="E1008" i="18"/>
  <c r="A1008" i="18"/>
  <c r="E1007" i="18"/>
  <c r="A1007" i="18"/>
  <c r="E1006" i="18"/>
  <c r="A1006" i="18"/>
  <c r="E1005" i="18"/>
  <c r="A1005" i="18"/>
  <c r="E1004" i="18"/>
  <c r="A1004" i="18"/>
  <c r="E1003" i="18"/>
  <c r="A1003" i="18"/>
  <c r="E1002" i="18"/>
  <c r="A1002" i="18"/>
  <c r="E1001" i="18"/>
  <c r="A1001" i="18"/>
  <c r="E1000" i="18"/>
  <c r="B1000" i="18"/>
  <c r="A1000" i="18"/>
  <c r="E999" i="18"/>
  <c r="B999" i="18"/>
  <c r="A999" i="18"/>
  <c r="E998" i="18"/>
  <c r="B998" i="18"/>
  <c r="A998" i="18"/>
  <c r="A994" i="18"/>
  <c r="A993" i="18"/>
  <c r="A992" i="18"/>
  <c r="A991" i="18"/>
  <c r="A990" i="18"/>
  <c r="C986" i="18"/>
  <c r="A986" i="18"/>
  <c r="A985" i="18"/>
  <c r="A984" i="18"/>
  <c r="C983" i="18"/>
  <c r="A983" i="18"/>
  <c r="C982" i="18"/>
  <c r="A982" i="18"/>
  <c r="C981" i="18"/>
  <c r="A981" i="18"/>
  <c r="C980" i="18"/>
  <c r="A980" i="18"/>
  <c r="C979" i="18"/>
  <c r="A979" i="18"/>
  <c r="C978" i="18"/>
  <c r="A978" i="18"/>
  <c r="C977" i="18"/>
  <c r="A977" i="18"/>
  <c r="C976" i="18"/>
  <c r="A976" i="18"/>
  <c r="C975" i="18"/>
  <c r="A975" i="18"/>
  <c r="E971" i="18"/>
  <c r="A971" i="18"/>
  <c r="E970" i="18"/>
  <c r="A970" i="18"/>
  <c r="E969" i="18"/>
  <c r="A969" i="18"/>
  <c r="E968" i="18"/>
  <c r="A968" i="18"/>
  <c r="E967" i="18"/>
  <c r="A967" i="18"/>
  <c r="E966" i="18"/>
  <c r="A966" i="18"/>
  <c r="E965" i="18"/>
  <c r="A965" i="18"/>
  <c r="E964" i="18"/>
  <c r="A964" i="18"/>
  <c r="E963" i="18"/>
  <c r="A963" i="18"/>
  <c r="E962" i="18"/>
  <c r="A962" i="18"/>
  <c r="A961" i="18"/>
  <c r="E960" i="18"/>
  <c r="F960" i="18" s="1"/>
  <c r="A960" i="18"/>
  <c r="B955" i="18"/>
  <c r="A951" i="18"/>
  <c r="G947" i="18"/>
  <c r="E936" i="18"/>
  <c r="A936" i="18"/>
  <c r="E935" i="18"/>
  <c r="A935" i="18"/>
  <c r="E934" i="18"/>
  <c r="A934" i="18"/>
  <c r="E933" i="18"/>
  <c r="A933" i="18"/>
  <c r="E932" i="18"/>
  <c r="A932" i="18"/>
  <c r="E931" i="18"/>
  <c r="A931" i="18"/>
  <c r="E930" i="18"/>
  <c r="B930" i="18"/>
  <c r="A930" i="18"/>
  <c r="E929" i="18"/>
  <c r="B929" i="18"/>
  <c r="A929" i="18"/>
  <c r="E928" i="18"/>
  <c r="B928" i="18"/>
  <c r="A928" i="18"/>
  <c r="E927" i="18"/>
  <c r="B927" i="18"/>
  <c r="A927" i="18"/>
  <c r="E926" i="18"/>
  <c r="B926" i="18"/>
  <c r="A926" i="18"/>
  <c r="E925" i="18"/>
  <c r="B925" i="18"/>
  <c r="A921" i="18"/>
  <c r="A920" i="18"/>
  <c r="A919" i="18"/>
  <c r="A918" i="18"/>
  <c r="A917" i="18"/>
  <c r="C913" i="18"/>
  <c r="A913" i="18"/>
  <c r="A912" i="18"/>
  <c r="A911" i="18"/>
  <c r="C910" i="18"/>
  <c r="A910" i="18"/>
  <c r="C909" i="18"/>
  <c r="A909" i="18"/>
  <c r="C908" i="18"/>
  <c r="A908" i="18"/>
  <c r="C907" i="18"/>
  <c r="A907" i="18"/>
  <c r="C906" i="18"/>
  <c r="A906" i="18"/>
  <c r="C905" i="18"/>
  <c r="A905" i="18"/>
  <c r="C904" i="18"/>
  <c r="A904" i="18"/>
  <c r="C903" i="18"/>
  <c r="A903" i="18"/>
  <c r="C902" i="18"/>
  <c r="A902" i="18"/>
  <c r="E898" i="18"/>
  <c r="A898" i="18"/>
  <c r="E897" i="18"/>
  <c r="A897" i="18"/>
  <c r="E896" i="18"/>
  <c r="A896" i="18"/>
  <c r="E895" i="18"/>
  <c r="A895" i="18"/>
  <c r="E894" i="18"/>
  <c r="A894" i="18"/>
  <c r="E893" i="18"/>
  <c r="A893" i="18"/>
  <c r="E892" i="18"/>
  <c r="A892" i="18"/>
  <c r="E891" i="18"/>
  <c r="A891" i="18"/>
  <c r="E890" i="18"/>
  <c r="A890" i="18"/>
  <c r="E889" i="18"/>
  <c r="A889" i="18"/>
  <c r="A888" i="18"/>
  <c r="E887" i="18"/>
  <c r="F887" i="18" s="1"/>
  <c r="A887" i="18"/>
  <c r="B882" i="18"/>
  <c r="A878" i="18"/>
  <c r="G874" i="18"/>
  <c r="E863" i="18"/>
  <c r="A863" i="18"/>
  <c r="E862" i="18"/>
  <c r="A862" i="18"/>
  <c r="E861" i="18"/>
  <c r="A861" i="18"/>
  <c r="E860" i="18"/>
  <c r="A860" i="18"/>
  <c r="E859" i="18"/>
  <c r="A859" i="18"/>
  <c r="E858" i="18"/>
  <c r="A858" i="18"/>
  <c r="E857" i="18"/>
  <c r="A857" i="18"/>
  <c r="E856" i="18"/>
  <c r="A856" i="18"/>
  <c r="E855" i="18"/>
  <c r="B855" i="18"/>
  <c r="A855" i="18"/>
  <c r="E854" i="18"/>
  <c r="B854" i="18"/>
  <c r="A854" i="18"/>
  <c r="E853" i="18"/>
  <c r="B853" i="18"/>
  <c r="A853" i="18"/>
  <c r="E852" i="18"/>
  <c r="B852" i="18"/>
  <c r="A852" i="18"/>
  <c r="A848" i="18"/>
  <c r="A847" i="18"/>
  <c r="A846" i="18"/>
  <c r="A845" i="18"/>
  <c r="A844" i="18"/>
  <c r="C840" i="18"/>
  <c r="A840" i="18"/>
  <c r="A839" i="18"/>
  <c r="A838" i="18"/>
  <c r="C837" i="18"/>
  <c r="A837" i="18"/>
  <c r="C836" i="18"/>
  <c r="A836" i="18"/>
  <c r="C835" i="18"/>
  <c r="A835" i="18"/>
  <c r="C834" i="18"/>
  <c r="A834" i="18"/>
  <c r="C833" i="18"/>
  <c r="A833" i="18"/>
  <c r="C832" i="18"/>
  <c r="A832" i="18"/>
  <c r="C831" i="18"/>
  <c r="A831" i="18"/>
  <c r="C830" i="18"/>
  <c r="A830" i="18"/>
  <c r="C829" i="18"/>
  <c r="A829" i="18"/>
  <c r="E825" i="18"/>
  <c r="A825" i="18"/>
  <c r="E824" i="18"/>
  <c r="A824" i="18"/>
  <c r="E823" i="18"/>
  <c r="A823" i="18"/>
  <c r="E822" i="18"/>
  <c r="A822" i="18"/>
  <c r="E821" i="18"/>
  <c r="A821" i="18"/>
  <c r="E820" i="18"/>
  <c r="A820" i="18"/>
  <c r="E819" i="18"/>
  <c r="A819" i="18"/>
  <c r="E818" i="18"/>
  <c r="A818" i="18"/>
  <c r="E817" i="18"/>
  <c r="A817" i="18"/>
  <c r="E816" i="18"/>
  <c r="A816" i="18"/>
  <c r="E814" i="18"/>
  <c r="F814" i="18" s="1"/>
  <c r="A814" i="18"/>
  <c r="B809" i="18"/>
  <c r="A805" i="18"/>
  <c r="G801" i="18"/>
  <c r="E791" i="18"/>
  <c r="A791" i="18"/>
  <c r="E790" i="18"/>
  <c r="A790" i="18"/>
  <c r="E789" i="18"/>
  <c r="A789" i="18"/>
  <c r="E788" i="18"/>
  <c r="A788" i="18"/>
  <c r="E787" i="18"/>
  <c r="A787" i="18"/>
  <c r="E786" i="18"/>
  <c r="A786" i="18"/>
  <c r="E785" i="18"/>
  <c r="A785" i="18"/>
  <c r="E784" i="18"/>
  <c r="A784" i="18"/>
  <c r="E783" i="18"/>
  <c r="B783" i="18"/>
  <c r="A783" i="18"/>
  <c r="E782" i="18"/>
  <c r="B782" i="18"/>
  <c r="A782" i="18"/>
  <c r="E781" i="18"/>
  <c r="B781" i="18"/>
  <c r="A781" i="18"/>
  <c r="E780" i="18"/>
  <c r="B780" i="18"/>
  <c r="A780" i="18"/>
  <c r="A776" i="18"/>
  <c r="A775" i="18"/>
  <c r="A774" i="18"/>
  <c r="A773" i="18"/>
  <c r="A772" i="18"/>
  <c r="C768" i="18"/>
  <c r="A768" i="18"/>
  <c r="A767" i="18"/>
  <c r="A766" i="18"/>
  <c r="C765" i="18"/>
  <c r="A765" i="18"/>
  <c r="C764" i="18"/>
  <c r="A764" i="18"/>
  <c r="C763" i="18"/>
  <c r="A763" i="18"/>
  <c r="C762" i="18"/>
  <c r="A762" i="18"/>
  <c r="C761" i="18"/>
  <c r="A761" i="18"/>
  <c r="C760" i="18"/>
  <c r="A760" i="18"/>
  <c r="C759" i="18"/>
  <c r="A759" i="18"/>
  <c r="C758" i="18"/>
  <c r="A758" i="18"/>
  <c r="C757" i="18"/>
  <c r="A757" i="18"/>
  <c r="E753" i="18"/>
  <c r="A753" i="18"/>
  <c r="E752" i="18"/>
  <c r="A752" i="18"/>
  <c r="E751" i="18"/>
  <c r="A751" i="18"/>
  <c r="E750" i="18"/>
  <c r="A750" i="18"/>
  <c r="E749" i="18"/>
  <c r="A749" i="18"/>
  <c r="E748" i="18"/>
  <c r="A748" i="18"/>
  <c r="E747" i="18"/>
  <c r="A747" i="18"/>
  <c r="E746" i="18"/>
  <c r="A746" i="18"/>
  <c r="E745" i="18"/>
  <c r="A745" i="18"/>
  <c r="E744" i="18"/>
  <c r="A744" i="18"/>
  <c r="E743" i="18"/>
  <c r="A743" i="18"/>
  <c r="E742" i="18"/>
  <c r="A742" i="18"/>
  <c r="B737" i="18"/>
  <c r="A733" i="18"/>
  <c r="G729" i="18"/>
  <c r="E718" i="18"/>
  <c r="A718" i="18"/>
  <c r="E717" i="18"/>
  <c r="A717" i="18"/>
  <c r="E716" i="18"/>
  <c r="A716" i="18"/>
  <c r="E715" i="18"/>
  <c r="A715" i="18"/>
  <c r="E714" i="18"/>
  <c r="A714" i="18"/>
  <c r="E713" i="18"/>
  <c r="A713" i="18"/>
  <c r="E712" i="18"/>
  <c r="A712" i="18"/>
  <c r="E711" i="18"/>
  <c r="A711" i="18"/>
  <c r="E710" i="18"/>
  <c r="A710" i="18"/>
  <c r="E709" i="18"/>
  <c r="B709" i="18"/>
  <c r="A709" i="18"/>
  <c r="E708" i="18"/>
  <c r="B708" i="18"/>
  <c r="A708" i="18"/>
  <c r="E707" i="18"/>
  <c r="B707" i="18"/>
  <c r="A707" i="18"/>
  <c r="A703" i="18"/>
  <c r="A702" i="18"/>
  <c r="A701" i="18"/>
  <c r="A700" i="18"/>
  <c r="C695" i="18"/>
  <c r="A695" i="18"/>
  <c r="A694" i="18"/>
  <c r="A693" i="18"/>
  <c r="C692" i="18"/>
  <c r="A692" i="18"/>
  <c r="C691" i="18"/>
  <c r="A691" i="18"/>
  <c r="C690" i="18"/>
  <c r="A690" i="18"/>
  <c r="C689" i="18"/>
  <c r="A689" i="18"/>
  <c r="C688" i="18"/>
  <c r="A688" i="18"/>
  <c r="C687" i="18"/>
  <c r="A687" i="18"/>
  <c r="C686" i="18"/>
  <c r="A686" i="18"/>
  <c r="C685" i="18"/>
  <c r="A685" i="18"/>
  <c r="C684" i="18"/>
  <c r="A684" i="18"/>
  <c r="E680" i="18"/>
  <c r="A680" i="18"/>
  <c r="E679" i="18"/>
  <c r="A679" i="18"/>
  <c r="E678" i="18"/>
  <c r="A678" i="18"/>
  <c r="E677" i="18"/>
  <c r="A677" i="18"/>
  <c r="E676" i="18"/>
  <c r="A676" i="18"/>
  <c r="E675" i="18"/>
  <c r="A675" i="18"/>
  <c r="E674" i="18"/>
  <c r="A674" i="18"/>
  <c r="E673" i="18"/>
  <c r="A673" i="18"/>
  <c r="E672" i="18"/>
  <c r="A672" i="18"/>
  <c r="E671" i="18"/>
  <c r="A671" i="18"/>
  <c r="E670" i="18"/>
  <c r="A670" i="18"/>
  <c r="A669" i="18"/>
  <c r="B664" i="18"/>
  <c r="A660" i="18"/>
  <c r="G656" i="18"/>
  <c r="E645" i="18"/>
  <c r="A645" i="18"/>
  <c r="E644" i="18"/>
  <c r="A644" i="18"/>
  <c r="E643" i="18"/>
  <c r="A643" i="18"/>
  <c r="E642" i="18"/>
  <c r="A642" i="18"/>
  <c r="E641" i="18"/>
  <c r="A641" i="18"/>
  <c r="E640" i="18"/>
  <c r="A640" i="18"/>
  <c r="E639" i="18"/>
  <c r="A639" i="18"/>
  <c r="E638" i="18"/>
  <c r="B638" i="18"/>
  <c r="A638" i="18"/>
  <c r="E637" i="18"/>
  <c r="B637" i="18"/>
  <c r="A637" i="18"/>
  <c r="E636" i="18"/>
  <c r="B636" i="18"/>
  <c r="A636" i="18"/>
  <c r="E635" i="18"/>
  <c r="B635" i="18"/>
  <c r="A635" i="18"/>
  <c r="E634" i="18"/>
  <c r="B634" i="18"/>
  <c r="A634" i="18"/>
  <c r="A630" i="18"/>
  <c r="A629" i="18"/>
  <c r="A628" i="18"/>
  <c r="A627" i="18"/>
  <c r="C622" i="18"/>
  <c r="A622" i="18"/>
  <c r="A621" i="18"/>
  <c r="A620" i="18"/>
  <c r="C619" i="18"/>
  <c r="A619" i="18"/>
  <c r="C618" i="18"/>
  <c r="A618" i="18"/>
  <c r="C617" i="18"/>
  <c r="A617" i="18"/>
  <c r="C616" i="18"/>
  <c r="A616" i="18"/>
  <c r="C615" i="18"/>
  <c r="A615" i="18"/>
  <c r="C614" i="18"/>
  <c r="A614" i="18"/>
  <c r="C613" i="18"/>
  <c r="A613" i="18"/>
  <c r="C612" i="18"/>
  <c r="A612" i="18"/>
  <c r="C611" i="18"/>
  <c r="A611" i="18"/>
  <c r="E607" i="18"/>
  <c r="A607" i="18"/>
  <c r="E606" i="18"/>
  <c r="A606" i="18"/>
  <c r="E605" i="18"/>
  <c r="A605" i="18"/>
  <c r="E604" i="18"/>
  <c r="A604" i="18"/>
  <c r="E603" i="18"/>
  <c r="A603" i="18"/>
  <c r="E602" i="18"/>
  <c r="A602" i="18"/>
  <c r="E601" i="18"/>
  <c r="A601" i="18"/>
  <c r="E600" i="18"/>
  <c r="A600" i="18"/>
  <c r="E599" i="18"/>
  <c r="A599" i="18"/>
  <c r="E598" i="18"/>
  <c r="A598" i="18"/>
  <c r="E597" i="18"/>
  <c r="A597" i="18"/>
  <c r="B591" i="18"/>
  <c r="A587" i="18"/>
  <c r="G583" i="18"/>
  <c r="E572" i="18"/>
  <c r="A572" i="18"/>
  <c r="E571" i="18"/>
  <c r="A571" i="18"/>
  <c r="E570" i="18"/>
  <c r="A570" i="18"/>
  <c r="E569" i="18"/>
  <c r="A569" i="18"/>
  <c r="E568" i="18"/>
  <c r="A568" i="18"/>
  <c r="E567" i="18"/>
  <c r="A567" i="18"/>
  <c r="E566" i="18"/>
  <c r="A566" i="18"/>
  <c r="E565" i="18"/>
  <c r="B565" i="18"/>
  <c r="A565" i="18"/>
  <c r="E564" i="18"/>
  <c r="B564" i="18"/>
  <c r="A564" i="18"/>
  <c r="E563" i="18"/>
  <c r="B563" i="18"/>
  <c r="A563" i="18"/>
  <c r="E562" i="18"/>
  <c r="B562" i="18"/>
  <c r="A562" i="18"/>
  <c r="E561" i="18"/>
  <c r="B561" i="18"/>
  <c r="A561" i="18"/>
  <c r="A557" i="18"/>
  <c r="A556" i="18"/>
  <c r="A555" i="18"/>
  <c r="A554" i="18"/>
  <c r="C549" i="18"/>
  <c r="A549" i="18"/>
  <c r="A548" i="18"/>
  <c r="A547" i="18"/>
  <c r="C546" i="18"/>
  <c r="A546" i="18"/>
  <c r="C545" i="18"/>
  <c r="A545" i="18"/>
  <c r="C544" i="18"/>
  <c r="A544" i="18"/>
  <c r="C543" i="18"/>
  <c r="A543" i="18"/>
  <c r="C542" i="18"/>
  <c r="A542" i="18"/>
  <c r="C541" i="18"/>
  <c r="A541" i="18"/>
  <c r="C540" i="18"/>
  <c r="A540" i="18"/>
  <c r="C539" i="18"/>
  <c r="A539" i="18"/>
  <c r="C538" i="18"/>
  <c r="A538" i="18"/>
  <c r="E534" i="18"/>
  <c r="A534" i="18"/>
  <c r="E533" i="18"/>
  <c r="A533" i="18"/>
  <c r="E532" i="18"/>
  <c r="A532" i="18"/>
  <c r="E531" i="18"/>
  <c r="A531" i="18"/>
  <c r="E530" i="18"/>
  <c r="A530" i="18"/>
  <c r="E529" i="18"/>
  <c r="A529" i="18"/>
  <c r="E528" i="18"/>
  <c r="A528" i="18"/>
  <c r="E527" i="18"/>
  <c r="A527" i="18"/>
  <c r="E526" i="18"/>
  <c r="A526" i="18"/>
  <c r="E525" i="18"/>
  <c r="A525" i="18"/>
  <c r="E523" i="18"/>
  <c r="F523" i="18" s="1"/>
  <c r="A523" i="18"/>
  <c r="B518" i="18"/>
  <c r="A514" i="18"/>
  <c r="G510" i="18"/>
  <c r="E499" i="18"/>
  <c r="A499" i="18"/>
  <c r="E498" i="18"/>
  <c r="A498" i="18"/>
  <c r="E497" i="18"/>
  <c r="A497" i="18"/>
  <c r="E496" i="18"/>
  <c r="A496" i="18"/>
  <c r="E495" i="18"/>
  <c r="A495" i="18"/>
  <c r="E494" i="18"/>
  <c r="A494" i="18"/>
  <c r="E493" i="18"/>
  <c r="A493" i="18"/>
  <c r="E492" i="18"/>
  <c r="A492" i="18"/>
  <c r="E491" i="18"/>
  <c r="A491" i="18"/>
  <c r="E490" i="18"/>
  <c r="B490" i="18"/>
  <c r="A490" i="18"/>
  <c r="E489" i="18"/>
  <c r="B489" i="18"/>
  <c r="A489" i="18"/>
  <c r="E488" i="18"/>
  <c r="B488" i="18"/>
  <c r="A488" i="18"/>
  <c r="A484" i="18"/>
  <c r="A483" i="18"/>
  <c r="A482" i="18"/>
  <c r="A481" i="18"/>
  <c r="A480" i="18"/>
  <c r="C476" i="18"/>
  <c r="A476" i="18"/>
  <c r="A475" i="18"/>
  <c r="A474" i="18"/>
  <c r="C473" i="18"/>
  <c r="A473" i="18"/>
  <c r="C472" i="18"/>
  <c r="A472" i="18"/>
  <c r="C471" i="18"/>
  <c r="A471" i="18"/>
  <c r="C470" i="18"/>
  <c r="A470" i="18"/>
  <c r="C469" i="18"/>
  <c r="A469" i="18"/>
  <c r="C468" i="18"/>
  <c r="A468" i="18"/>
  <c r="C467" i="18"/>
  <c r="A467" i="18"/>
  <c r="C466" i="18"/>
  <c r="A466" i="18"/>
  <c r="C465" i="18"/>
  <c r="A465" i="18"/>
  <c r="E461" i="18"/>
  <c r="A461" i="18"/>
  <c r="E460" i="18"/>
  <c r="A460" i="18"/>
  <c r="E459" i="18"/>
  <c r="A459" i="18"/>
  <c r="E458" i="18"/>
  <c r="A458" i="18"/>
  <c r="E457" i="18"/>
  <c r="A457" i="18"/>
  <c r="E456" i="18"/>
  <c r="A456" i="18"/>
  <c r="E455" i="18"/>
  <c r="A455" i="18"/>
  <c r="E454" i="18"/>
  <c r="A454" i="18"/>
  <c r="E453" i="18"/>
  <c r="A453" i="18"/>
  <c r="E451" i="18"/>
  <c r="F451" i="18" s="1"/>
  <c r="A451" i="18"/>
  <c r="E450" i="18"/>
  <c r="F450" i="18" s="1"/>
  <c r="A450" i="18"/>
  <c r="B445" i="18"/>
  <c r="A441" i="18"/>
  <c r="G437" i="18"/>
  <c r="E426" i="18"/>
  <c r="A426" i="18"/>
  <c r="E425" i="18"/>
  <c r="A425" i="18"/>
  <c r="E424" i="18"/>
  <c r="A424" i="18"/>
  <c r="E423" i="18"/>
  <c r="A423" i="18"/>
  <c r="E422" i="18"/>
  <c r="B422" i="18"/>
  <c r="A422" i="18"/>
  <c r="E421" i="18"/>
  <c r="B421" i="18"/>
  <c r="A421" i="18"/>
  <c r="E420" i="18"/>
  <c r="B420" i="18"/>
  <c r="A420" i="18"/>
  <c r="E419" i="18"/>
  <c r="B419" i="18"/>
  <c r="A419" i="18"/>
  <c r="E418" i="18"/>
  <c r="B418" i="18"/>
  <c r="A418" i="18"/>
  <c r="E417" i="18"/>
  <c r="B417" i="18"/>
  <c r="A417" i="18"/>
  <c r="E416" i="18"/>
  <c r="B416" i="18"/>
  <c r="A416" i="18"/>
  <c r="E415" i="18"/>
  <c r="B415" i="18"/>
  <c r="A415" i="18"/>
  <c r="A411" i="18"/>
  <c r="A410" i="18"/>
  <c r="A409" i="18"/>
  <c r="A408" i="18"/>
  <c r="A407" i="18"/>
  <c r="C403" i="18"/>
  <c r="A403" i="18"/>
  <c r="A402" i="18"/>
  <c r="A401" i="18"/>
  <c r="C400" i="18"/>
  <c r="A400" i="18"/>
  <c r="C399" i="18"/>
  <c r="A399" i="18"/>
  <c r="C398" i="18"/>
  <c r="A398" i="18"/>
  <c r="C397" i="18"/>
  <c r="A397" i="18"/>
  <c r="C396" i="18"/>
  <c r="A396" i="18"/>
  <c r="C395" i="18"/>
  <c r="A395" i="18"/>
  <c r="C394" i="18"/>
  <c r="A394" i="18"/>
  <c r="C393" i="18"/>
  <c r="A393" i="18"/>
  <c r="C392" i="18"/>
  <c r="A392" i="18"/>
  <c r="E388" i="18"/>
  <c r="A388" i="18"/>
  <c r="E387" i="18"/>
  <c r="A387" i="18"/>
  <c r="E386" i="18"/>
  <c r="A386" i="18"/>
  <c r="E385" i="18"/>
  <c r="A385" i="18"/>
  <c r="E384" i="18"/>
  <c r="A384" i="18"/>
  <c r="E383" i="18"/>
  <c r="A383" i="18"/>
  <c r="E382" i="18"/>
  <c r="A382" i="18"/>
  <c r="E381" i="18"/>
  <c r="A381" i="18"/>
  <c r="E380" i="18"/>
  <c r="A380" i="18"/>
  <c r="A379" i="18"/>
  <c r="E378" i="18"/>
  <c r="F378" i="18" s="1"/>
  <c r="A378" i="18"/>
  <c r="E377" i="18"/>
  <c r="F377" i="18" s="1"/>
  <c r="A377" i="18"/>
  <c r="B372" i="18"/>
  <c r="G291" i="18"/>
  <c r="E280" i="18"/>
  <c r="A280" i="18"/>
  <c r="E279" i="18"/>
  <c r="A279" i="18"/>
  <c r="E278" i="18"/>
  <c r="A278" i="18"/>
  <c r="E277" i="18"/>
  <c r="A277" i="18"/>
  <c r="E276" i="18"/>
  <c r="A276" i="18"/>
  <c r="E275" i="18"/>
  <c r="A275" i="18"/>
  <c r="E274" i="18"/>
  <c r="A274" i="18"/>
  <c r="E273" i="18"/>
  <c r="B273" i="18"/>
  <c r="A273" i="18"/>
  <c r="E272" i="18"/>
  <c r="B272" i="18"/>
  <c r="A272" i="18"/>
  <c r="E271" i="18"/>
  <c r="B271" i="18"/>
  <c r="A271" i="18"/>
  <c r="E270" i="18"/>
  <c r="B270" i="18"/>
  <c r="A270" i="18"/>
  <c r="E269" i="18"/>
  <c r="B269" i="18"/>
  <c r="A269" i="18"/>
  <c r="A265" i="18"/>
  <c r="A264" i="18"/>
  <c r="A263" i="18"/>
  <c r="A262" i="18"/>
  <c r="A261" i="18"/>
  <c r="C257" i="18"/>
  <c r="A257" i="18"/>
  <c r="A256" i="18"/>
  <c r="A255" i="18"/>
  <c r="C254" i="18"/>
  <c r="A254" i="18"/>
  <c r="C253" i="18"/>
  <c r="A253" i="18"/>
  <c r="C252" i="18"/>
  <c r="A252" i="18"/>
  <c r="C251" i="18"/>
  <c r="A251" i="18"/>
  <c r="C250" i="18"/>
  <c r="A250" i="18"/>
  <c r="C249" i="18"/>
  <c r="A249" i="18"/>
  <c r="C248" i="18"/>
  <c r="A248" i="18"/>
  <c r="C247" i="18"/>
  <c r="A247" i="18"/>
  <c r="C246" i="18"/>
  <c r="A246" i="18"/>
  <c r="E242" i="18"/>
  <c r="A242" i="18"/>
  <c r="E241" i="18"/>
  <c r="A241" i="18"/>
  <c r="E240" i="18"/>
  <c r="A240" i="18"/>
  <c r="E239" i="18"/>
  <c r="A239" i="18"/>
  <c r="E238" i="18"/>
  <c r="A238" i="18"/>
  <c r="E237" i="18"/>
  <c r="A237" i="18"/>
  <c r="E236" i="18"/>
  <c r="A236" i="18"/>
  <c r="E235" i="18"/>
  <c r="A235" i="18"/>
  <c r="E234" i="18"/>
  <c r="A234" i="18"/>
  <c r="E233" i="18"/>
  <c r="A233" i="18"/>
  <c r="E232" i="18"/>
  <c r="A232" i="18"/>
  <c r="E231" i="18"/>
  <c r="A231" i="18"/>
  <c r="B226" i="18"/>
  <c r="A222" i="18"/>
  <c r="G218" i="18"/>
  <c r="E207" i="18"/>
  <c r="A207" i="18"/>
  <c r="E206" i="18"/>
  <c r="A206" i="18"/>
  <c r="E205" i="18"/>
  <c r="A205" i="18"/>
  <c r="E204" i="18"/>
  <c r="A204" i="18"/>
  <c r="E203" i="18"/>
  <c r="A203" i="18"/>
  <c r="E202" i="18"/>
  <c r="A202" i="18"/>
  <c r="E201" i="18"/>
  <c r="A201" i="18"/>
  <c r="E200" i="18"/>
  <c r="A200" i="18"/>
  <c r="E199" i="18"/>
  <c r="A199" i="18"/>
  <c r="E198" i="18"/>
  <c r="A198" i="18"/>
  <c r="E197" i="18"/>
  <c r="A197" i="18"/>
  <c r="E196" i="18"/>
  <c r="F196" i="18" s="1"/>
  <c r="B196" i="18"/>
  <c r="A196" i="18"/>
  <c r="A192" i="18"/>
  <c r="A191" i="18"/>
  <c r="A190" i="18"/>
  <c r="A189" i="18"/>
  <c r="A188" i="18"/>
  <c r="C184" i="18"/>
  <c r="A184" i="18"/>
  <c r="A183" i="18"/>
  <c r="A182" i="18"/>
  <c r="C181" i="18"/>
  <c r="A181" i="18"/>
  <c r="C180" i="18"/>
  <c r="A180" i="18"/>
  <c r="C178" i="18"/>
  <c r="C177" i="18"/>
  <c r="A177" i="18"/>
  <c r="C176" i="18"/>
  <c r="A176" i="18"/>
  <c r="C175" i="18"/>
  <c r="A175" i="18"/>
  <c r="C174" i="18"/>
  <c r="A174" i="18"/>
  <c r="C173" i="18"/>
  <c r="A173" i="18"/>
  <c r="E169" i="18"/>
  <c r="A169" i="18"/>
  <c r="E168" i="18"/>
  <c r="A168" i="18"/>
  <c r="E167" i="18"/>
  <c r="A167" i="18"/>
  <c r="E166" i="18"/>
  <c r="A166" i="18"/>
  <c r="E165" i="18"/>
  <c r="A165" i="18"/>
  <c r="E164" i="18"/>
  <c r="A164" i="18"/>
  <c r="E163" i="18"/>
  <c r="A163" i="18"/>
  <c r="E162" i="18"/>
  <c r="A162" i="18"/>
  <c r="E161" i="18"/>
  <c r="A161" i="18"/>
  <c r="E159" i="18"/>
  <c r="F159" i="18" s="1"/>
  <c r="A159" i="18"/>
  <c r="E158" i="18"/>
  <c r="F158" i="18" s="1"/>
  <c r="A158" i="18"/>
  <c r="B153" i="18"/>
  <c r="A149" i="18"/>
  <c r="G145" i="18"/>
  <c r="E134" i="18"/>
  <c r="A134" i="18"/>
  <c r="E133" i="18"/>
  <c r="A133" i="18"/>
  <c r="E132" i="18"/>
  <c r="A132" i="18"/>
  <c r="E131" i="18"/>
  <c r="A131" i="18"/>
  <c r="E130" i="18"/>
  <c r="A130" i="18"/>
  <c r="E129" i="18"/>
  <c r="A129" i="18"/>
  <c r="E128" i="18"/>
  <c r="A128" i="18"/>
  <c r="E127" i="18"/>
  <c r="A127" i="18"/>
  <c r="E126" i="18"/>
  <c r="A126" i="18"/>
  <c r="E125" i="18"/>
  <c r="A125" i="18"/>
  <c r="E124" i="18"/>
  <c r="B124" i="18"/>
  <c r="A124" i="18"/>
  <c r="E123" i="18"/>
  <c r="B123" i="18"/>
  <c r="A119" i="18"/>
  <c r="A118" i="18"/>
  <c r="A117" i="18"/>
  <c r="A116" i="18"/>
  <c r="A115" i="18"/>
  <c r="C111" i="18"/>
  <c r="A111" i="18"/>
  <c r="A110" i="18"/>
  <c r="A109" i="18"/>
  <c r="C108" i="18"/>
  <c r="A108" i="18"/>
  <c r="C107" i="18"/>
  <c r="A107" i="18"/>
  <c r="C106" i="18"/>
  <c r="A106" i="18"/>
  <c r="C105" i="18"/>
  <c r="A105" i="18"/>
  <c r="C104" i="18"/>
  <c r="A104" i="18"/>
  <c r="C103" i="18"/>
  <c r="A103" i="18"/>
  <c r="C102" i="18"/>
  <c r="A102" i="18"/>
  <c r="C101" i="18"/>
  <c r="A101" i="18"/>
  <c r="C100" i="18"/>
  <c r="A100" i="18"/>
  <c r="E96" i="18"/>
  <c r="A96" i="18"/>
  <c r="E95" i="18"/>
  <c r="A95" i="18"/>
  <c r="E94" i="18"/>
  <c r="A94" i="18"/>
  <c r="E93" i="18"/>
  <c r="A93" i="18"/>
  <c r="E92" i="18"/>
  <c r="A92" i="18"/>
  <c r="E91" i="18"/>
  <c r="A91" i="18"/>
  <c r="E90" i="18"/>
  <c r="A90" i="18"/>
  <c r="E89" i="18"/>
  <c r="A89" i="18"/>
  <c r="E88" i="18"/>
  <c r="A88" i="18"/>
  <c r="E87" i="18"/>
  <c r="A87" i="18"/>
  <c r="E86" i="18"/>
  <c r="A86" i="18"/>
  <c r="B80" i="18"/>
  <c r="A76" i="18"/>
  <c r="E61" i="18"/>
  <c r="E60" i="18"/>
  <c r="E59" i="18"/>
  <c r="E58" i="18"/>
  <c r="E57" i="18"/>
  <c r="E56" i="18"/>
  <c r="E55" i="18"/>
  <c r="E54" i="18"/>
  <c r="E53" i="18"/>
  <c r="E52" i="18"/>
  <c r="E51" i="18"/>
  <c r="A61" i="18"/>
  <c r="A60" i="18"/>
  <c r="A59" i="18"/>
  <c r="A58" i="18"/>
  <c r="A57" i="18"/>
  <c r="A56" i="18"/>
  <c r="A55" i="18"/>
  <c r="A54" i="18"/>
  <c r="A53" i="18"/>
  <c r="A52" i="18"/>
  <c r="A51" i="18"/>
  <c r="A46" i="18"/>
  <c r="A45" i="18"/>
  <c r="A44" i="18"/>
  <c r="A43" i="18"/>
  <c r="A38" i="18"/>
  <c r="A37" i="18"/>
  <c r="A36" i="18"/>
  <c r="A35" i="18"/>
  <c r="A34" i="18"/>
  <c r="A33" i="18"/>
  <c r="A32" i="18"/>
  <c r="A31" i="18"/>
  <c r="A30" i="18"/>
  <c r="A29" i="18"/>
  <c r="A28" i="18"/>
  <c r="E23" i="18"/>
  <c r="E22" i="18"/>
  <c r="E21" i="18"/>
  <c r="E20" i="18"/>
  <c r="E19" i="18"/>
  <c r="E18" i="18"/>
  <c r="A23" i="18"/>
  <c r="A22" i="18"/>
  <c r="A21" i="18"/>
  <c r="A20" i="18"/>
  <c r="A19" i="18"/>
  <c r="A18" i="18"/>
  <c r="AQ9" i="2"/>
  <c r="AQ10" i="2" s="1"/>
  <c r="AP9" i="2"/>
  <c r="AO9" i="2"/>
  <c r="AN9" i="2"/>
  <c r="AM9" i="2"/>
  <c r="AL9" i="2"/>
  <c r="AK9" i="2"/>
  <c r="AJ9" i="2"/>
  <c r="AI9" i="2"/>
  <c r="AI10" i="2" s="1"/>
  <c r="AH9" i="2"/>
  <c r="AG9" i="2"/>
  <c r="AF9" i="2"/>
  <c r="AE9" i="2"/>
  <c r="AE10" i="2" s="1"/>
  <c r="AD9" i="2"/>
  <c r="AQ8" i="2"/>
  <c r="AP8" i="2"/>
  <c r="AO8" i="2"/>
  <c r="AN8" i="2"/>
  <c r="AM8" i="2"/>
  <c r="AL8" i="2"/>
  <c r="AK8" i="2"/>
  <c r="AK10" i="2" s="1"/>
  <c r="AJ8" i="2"/>
  <c r="AI8" i="2"/>
  <c r="AH8" i="2"/>
  <c r="AG8" i="2"/>
  <c r="AF8" i="2"/>
  <c r="AE8" i="2"/>
  <c r="AD8" i="2"/>
  <c r="T16" i="11"/>
  <c r="U16" i="11"/>
  <c r="V16" i="11"/>
  <c r="W16" i="11"/>
  <c r="X16" i="11"/>
  <c r="Y16" i="11"/>
  <c r="Z16" i="11"/>
  <c r="AA16" i="11"/>
  <c r="AB16" i="11"/>
  <c r="AC16" i="11"/>
  <c r="AD16" i="11"/>
  <c r="AE16" i="11"/>
  <c r="AF16" i="11"/>
  <c r="AG16" i="11"/>
  <c r="AH16" i="11"/>
  <c r="AI16" i="11"/>
  <c r="AJ16" i="11"/>
  <c r="T25" i="11"/>
  <c r="U25" i="11"/>
  <c r="V25" i="11"/>
  <c r="V26" i="11" s="1"/>
  <c r="W25" i="11"/>
  <c r="X25" i="11"/>
  <c r="Y25" i="11"/>
  <c r="Z25" i="11"/>
  <c r="Z26" i="11" s="1"/>
  <c r="AA25" i="11"/>
  <c r="AB25" i="11"/>
  <c r="AC25" i="11"/>
  <c r="AD25" i="11"/>
  <c r="AD26" i="11" s="1"/>
  <c r="AE25" i="11"/>
  <c r="AF25" i="11"/>
  <c r="AG25" i="11"/>
  <c r="AH25" i="11"/>
  <c r="AH26" i="11" s="1"/>
  <c r="AI25" i="11"/>
  <c r="AJ25" i="11"/>
  <c r="C16" i="2"/>
  <c r="C19" i="2"/>
  <c r="P58" i="4"/>
  <c r="P26" i="4"/>
  <c r="P23" i="4"/>
  <c r="P22" i="4"/>
  <c r="P21" i="4"/>
  <c r="A3" i="18"/>
  <c r="B7" i="18"/>
  <c r="C8" i="18"/>
  <c r="G9" i="18"/>
  <c r="A27" i="18"/>
  <c r="C27" i="18"/>
  <c r="C28" i="18"/>
  <c r="C29" i="18"/>
  <c r="C30" i="18"/>
  <c r="C31" i="18"/>
  <c r="C32" i="18"/>
  <c r="C33" i="18"/>
  <c r="C34" i="18"/>
  <c r="C35" i="18"/>
  <c r="C38" i="18"/>
  <c r="A42" i="18"/>
  <c r="B51" i="18"/>
  <c r="B52" i="18"/>
  <c r="B53" i="18"/>
  <c r="B54" i="18"/>
  <c r="B55" i="18"/>
  <c r="B56" i="18"/>
  <c r="B57" i="18"/>
  <c r="G72" i="18"/>
  <c r="A2" i="2"/>
  <c r="J4" i="4"/>
  <c r="M4" i="4"/>
  <c r="P41" i="4"/>
  <c r="P42" i="4"/>
  <c r="P43" i="4"/>
  <c r="P44" i="4"/>
  <c r="P45" i="4"/>
  <c r="P46" i="4"/>
  <c r="P47" i="4"/>
  <c r="P48" i="4"/>
  <c r="P49" i="4"/>
  <c r="P50" i="4"/>
  <c r="E17" i="18"/>
  <c r="A17" i="18"/>
  <c r="A16" i="18"/>
  <c r="P20" i="4"/>
  <c r="P18" i="4"/>
  <c r="P16" i="4"/>
  <c r="P15" i="4"/>
  <c r="P17" i="4"/>
  <c r="P19" i="4"/>
  <c r="E15" i="18"/>
  <c r="E12" i="18"/>
  <c r="F12" i="18" s="1"/>
  <c r="A15" i="18"/>
  <c r="A12" i="18"/>
  <c r="A14" i="18"/>
  <c r="E16" i="18"/>
  <c r="E14" i="18"/>
  <c r="E50" i="18"/>
  <c r="E1071" i="18"/>
  <c r="E1073" i="18"/>
  <c r="E1072" i="18"/>
  <c r="E1037" i="18"/>
  <c r="K10" i="2"/>
  <c r="O10" i="2"/>
  <c r="R10" i="2"/>
  <c r="N10" i="2"/>
  <c r="U10" i="2"/>
  <c r="H10" i="2"/>
  <c r="L10" i="2"/>
  <c r="P10" i="2"/>
  <c r="F7894" i="18"/>
  <c r="F6020" i="18"/>
  <c r="F5368" i="18"/>
  <c r="F4574" i="18"/>
  <c r="F3997" i="18"/>
  <c r="F4069" i="18"/>
  <c r="F4357" i="18"/>
  <c r="F4933" i="18"/>
  <c r="F6379" i="18"/>
  <c r="F7387" i="18"/>
  <c r="F9483" i="18"/>
  <c r="F9555" i="18"/>
  <c r="F10059" i="18"/>
  <c r="F10637" i="18"/>
  <c r="F12005" i="18"/>
  <c r="F12077" i="18"/>
  <c r="F13661" i="18"/>
  <c r="F3637" i="18"/>
  <c r="F5005" i="18"/>
  <c r="F5223" i="18"/>
  <c r="F6307" i="18"/>
  <c r="F6667" i="18"/>
  <c r="F7027" i="18"/>
  <c r="F7315" i="18"/>
  <c r="F9411" i="18"/>
  <c r="F9843" i="18"/>
  <c r="F10709" i="18"/>
  <c r="F10781" i="18"/>
  <c r="F11573" i="18"/>
  <c r="F12725" i="18"/>
  <c r="F13301" i="18"/>
  <c r="F13517" i="18"/>
  <c r="F12365" i="18"/>
  <c r="F12293" i="18"/>
  <c r="F11789" i="18"/>
  <c r="F11213" i="18"/>
  <c r="F5439" i="18"/>
  <c r="F5367" i="18"/>
  <c r="F11429" i="18"/>
  <c r="F7099" i="18"/>
  <c r="F6523" i="18"/>
  <c r="F12510" i="18"/>
  <c r="F10060" i="18"/>
  <c r="F7316" i="18"/>
  <c r="F6380" i="18"/>
  <c r="F1307" i="18"/>
  <c r="F13518" i="18"/>
  <c r="F11286" i="18"/>
  <c r="F9412" i="18"/>
  <c r="F5512" i="18"/>
  <c r="F13806" i="18"/>
  <c r="F12294" i="18"/>
  <c r="F6596" i="18"/>
  <c r="F4718" i="18"/>
  <c r="F10" i="2"/>
  <c r="E3292" i="18" l="1"/>
  <c r="F3292" i="18" s="1"/>
  <c r="F3330" i="18"/>
  <c r="G3342" i="18" s="1"/>
  <c r="O3349" i="18" s="1"/>
  <c r="E3220" i="18"/>
  <c r="F3220" i="18" s="1"/>
  <c r="F3257" i="18"/>
  <c r="G3269" i="18" s="1"/>
  <c r="O3276" i="18" s="1"/>
  <c r="E3074" i="18"/>
  <c r="F3074" i="18" s="1"/>
  <c r="G3085" i="18" s="1"/>
  <c r="F3111" i="18"/>
  <c r="G3123" i="18" s="1"/>
  <c r="O3130" i="18" s="1"/>
  <c r="E2928" i="18"/>
  <c r="F2928" i="18" s="1"/>
  <c r="F2966" i="18"/>
  <c r="E2709" i="18"/>
  <c r="F2709" i="18" s="1"/>
  <c r="G2721" i="18" s="1"/>
  <c r="F2747" i="18"/>
  <c r="G2759" i="18" s="1"/>
  <c r="O2766" i="18" s="1"/>
  <c r="E2636" i="18"/>
  <c r="F2636" i="18" s="1"/>
  <c r="G2648" i="18" s="1"/>
  <c r="F2674" i="18"/>
  <c r="G2686" i="18" s="1"/>
  <c r="O2693" i="18" s="1"/>
  <c r="E2927" i="18"/>
  <c r="F2927" i="18" s="1"/>
  <c r="F2965" i="18"/>
  <c r="F2490" i="18"/>
  <c r="G2502" i="18" s="1"/>
  <c r="F2528" i="18"/>
  <c r="G2540" i="18" s="1"/>
  <c r="O2547" i="18" s="1"/>
  <c r="E2417" i="18"/>
  <c r="F2455" i="18"/>
  <c r="G2467" i="18" s="1"/>
  <c r="O2474" i="18" s="1"/>
  <c r="E2344" i="18"/>
  <c r="F2344" i="18" s="1"/>
  <c r="G2356" i="18" s="1"/>
  <c r="F2382" i="18"/>
  <c r="G2394" i="18" s="1"/>
  <c r="O2401" i="18" s="1"/>
  <c r="E2126" i="18"/>
  <c r="F2126" i="18" s="1"/>
  <c r="G2138" i="18" s="1"/>
  <c r="F2164" i="18"/>
  <c r="G2176" i="18" s="1"/>
  <c r="O2183" i="18" s="1"/>
  <c r="E2054" i="18"/>
  <c r="F2054" i="18" s="1"/>
  <c r="F2092" i="18"/>
  <c r="E1908" i="18"/>
  <c r="F1908" i="18" s="1"/>
  <c r="G1919" i="18" s="1"/>
  <c r="F1945" i="18"/>
  <c r="G1957" i="18" s="1"/>
  <c r="O1964" i="18" s="1"/>
  <c r="E1981" i="18"/>
  <c r="F1981" i="18" s="1"/>
  <c r="G1992" i="18" s="1"/>
  <c r="F2018" i="18"/>
  <c r="G2030" i="18" s="1"/>
  <c r="O2037" i="18" s="1"/>
  <c r="E2271" i="18"/>
  <c r="F2271" i="18" s="1"/>
  <c r="G2283" i="18" s="1"/>
  <c r="F2309" i="18"/>
  <c r="G2321" i="18" s="1"/>
  <c r="O2328" i="18" s="1"/>
  <c r="E2053" i="18"/>
  <c r="F2053" i="18" s="1"/>
  <c r="F2091" i="18"/>
  <c r="E1470" i="18"/>
  <c r="F1470" i="18" s="1"/>
  <c r="G1482" i="18" s="1"/>
  <c r="F1508" i="18"/>
  <c r="G1520" i="18" s="1"/>
  <c r="O1527" i="18" s="1"/>
  <c r="E1690" i="18"/>
  <c r="F1690" i="18" s="1"/>
  <c r="G1701" i="18" s="1"/>
  <c r="F1727" i="18"/>
  <c r="G1739" i="18" s="1"/>
  <c r="O1746" i="18" s="1"/>
  <c r="F1072" i="18"/>
  <c r="E1034" i="18"/>
  <c r="F1034" i="18" s="1"/>
  <c r="E1617" i="18"/>
  <c r="F1617" i="18" s="1"/>
  <c r="G1628" i="18" s="1"/>
  <c r="F1654" i="18"/>
  <c r="G1666" i="18" s="1"/>
  <c r="O1673" i="18" s="1"/>
  <c r="E1180" i="18"/>
  <c r="F1180" i="18" s="1"/>
  <c r="G1191" i="18" s="1"/>
  <c r="F1217" i="18"/>
  <c r="G1229" i="18" s="1"/>
  <c r="O1236" i="18" s="1"/>
  <c r="E1033" i="18"/>
  <c r="F1033" i="18" s="1"/>
  <c r="F1071" i="18"/>
  <c r="E1325" i="18"/>
  <c r="F1325" i="18" s="1"/>
  <c r="G1336" i="18" s="1"/>
  <c r="F1362" i="18"/>
  <c r="G1374" i="18" s="1"/>
  <c r="O1381" i="18" s="1"/>
  <c r="E1106" i="18"/>
  <c r="F1106" i="18" s="1"/>
  <c r="G1118" i="18" s="1"/>
  <c r="F1144" i="18"/>
  <c r="G1156" i="18" s="1"/>
  <c r="O1163" i="18" s="1"/>
  <c r="E1397" i="18"/>
  <c r="F1397" i="18" s="1"/>
  <c r="G1409" i="18" s="1"/>
  <c r="F1435" i="18"/>
  <c r="G1447" i="18" s="1"/>
  <c r="O1454" i="18" s="1"/>
  <c r="E1543" i="18"/>
  <c r="F1581" i="18"/>
  <c r="G1593" i="18" s="1"/>
  <c r="O1600" i="18" s="1"/>
  <c r="E596" i="18"/>
  <c r="F596" i="18" s="1"/>
  <c r="G608" i="18" s="1"/>
  <c r="F634" i="18"/>
  <c r="G646" i="18" s="1"/>
  <c r="O653" i="18" s="1"/>
  <c r="E669" i="18"/>
  <c r="F669" i="18" s="1"/>
  <c r="G681" i="18" s="1"/>
  <c r="F707" i="18"/>
  <c r="G719" i="18" s="1"/>
  <c r="O726" i="18" s="1"/>
  <c r="E815" i="18"/>
  <c r="F815" i="18" s="1"/>
  <c r="G826" i="18" s="1"/>
  <c r="F852" i="18"/>
  <c r="G864" i="18" s="1"/>
  <c r="O871" i="18" s="1"/>
  <c r="E961" i="18"/>
  <c r="F961" i="18" s="1"/>
  <c r="G972" i="18" s="1"/>
  <c r="F998" i="18"/>
  <c r="G1010" i="18" s="1"/>
  <c r="O1017" i="18" s="1"/>
  <c r="E888" i="18"/>
  <c r="F888" i="18" s="1"/>
  <c r="G899" i="18" s="1"/>
  <c r="F925" i="18"/>
  <c r="G937" i="18" s="1"/>
  <c r="O944" i="18" s="1"/>
  <c r="E524" i="18"/>
  <c r="F524" i="18" s="1"/>
  <c r="G535" i="18" s="1"/>
  <c r="F561" i="18"/>
  <c r="G573" i="18" s="1"/>
  <c r="O580" i="18" s="1"/>
  <c r="E379" i="18"/>
  <c r="F379" i="18" s="1"/>
  <c r="G389" i="18" s="1"/>
  <c r="F415" i="18"/>
  <c r="G427" i="18" s="1"/>
  <c r="O434" i="18" s="1"/>
  <c r="E85" i="18"/>
  <c r="F85" i="18" s="1"/>
  <c r="G97" i="18" s="1"/>
  <c r="F123" i="18"/>
  <c r="G135" i="18" s="1"/>
  <c r="O142" i="18" s="1"/>
  <c r="E160" i="18"/>
  <c r="F160" i="18" s="1"/>
  <c r="G170" i="18" s="1"/>
  <c r="G208" i="18"/>
  <c r="O215" i="18" s="1"/>
  <c r="E13" i="18"/>
  <c r="F13" i="18" s="1"/>
  <c r="F50" i="18"/>
  <c r="G62" i="18" s="1"/>
  <c r="E452" i="18"/>
  <c r="F452" i="18" s="1"/>
  <c r="G462" i="18" s="1"/>
  <c r="F488" i="18"/>
  <c r="G500" i="18" s="1"/>
  <c r="O507" i="18" s="1"/>
  <c r="C3" i="37"/>
  <c r="BO12" i="37"/>
  <c r="BO68" i="37" s="1"/>
  <c r="G12706" i="18"/>
  <c r="N12727" i="18" s="1"/>
  <c r="G4842" i="18"/>
  <c r="N4863" i="18" s="1"/>
  <c r="G266" i="18"/>
  <c r="N288" i="18" s="1"/>
  <c r="G9479" i="18"/>
  <c r="O9485" i="18" s="1"/>
  <c r="G10199" i="18"/>
  <c r="O10205" i="18" s="1"/>
  <c r="G10055" i="18"/>
  <c r="O10061" i="18" s="1"/>
  <c r="G9695" i="18"/>
  <c r="O9701" i="18" s="1"/>
  <c r="G9623" i="18"/>
  <c r="O9629" i="18" s="1"/>
  <c r="G8393" i="18"/>
  <c r="O8399" i="18" s="1"/>
  <c r="G11209" i="18"/>
  <c r="O11215" i="18" s="1"/>
  <c r="G12490" i="18"/>
  <c r="N12511" i="18" s="1"/>
  <c r="G11914" i="18"/>
  <c r="N11935" i="18" s="1"/>
  <c r="G10762" i="18"/>
  <c r="N10783" i="18" s="1"/>
  <c r="G2234" i="18"/>
  <c r="N2255" i="18" s="1"/>
  <c r="G1505" i="18"/>
  <c r="N1527" i="18" s="1"/>
  <c r="G11122" i="18"/>
  <c r="N11143" i="18" s="1"/>
  <c r="G2525" i="18"/>
  <c r="N2547" i="18" s="1"/>
  <c r="G1942" i="18"/>
  <c r="N1964" i="18" s="1"/>
  <c r="G1287" i="18"/>
  <c r="N1308" i="18" s="1"/>
  <c r="G704" i="18"/>
  <c r="N726" i="18" s="1"/>
  <c r="G13570" i="18"/>
  <c r="N13591" i="18" s="1"/>
  <c r="G12611" i="18"/>
  <c r="L12655" i="18" s="1"/>
  <c r="G9752" i="18"/>
  <c r="N9773" i="18" s="1"/>
  <c r="G9392" i="18"/>
  <c r="N9413" i="18" s="1"/>
  <c r="G8738" i="18"/>
  <c r="N8759" i="18" s="1"/>
  <c r="G6216" i="18"/>
  <c r="N6237" i="18" s="1"/>
  <c r="G5132" i="18"/>
  <c r="N5153" i="18" s="1"/>
  <c r="G3546" i="18"/>
  <c r="N3567" i="18" s="1"/>
  <c r="G3327" i="18"/>
  <c r="N3349" i="18" s="1"/>
  <c r="G1724" i="18"/>
  <c r="N1746" i="18" s="1"/>
  <c r="G1578" i="18"/>
  <c r="N1600" i="18" s="1"/>
  <c r="G1359" i="18"/>
  <c r="N1381" i="18" s="1"/>
  <c r="G1264" i="18"/>
  <c r="L1308" i="18" s="1"/>
  <c r="G1141" i="18"/>
  <c r="N1163" i="18" s="1"/>
  <c r="G995" i="18"/>
  <c r="N1017" i="18" s="1"/>
  <c r="G558" i="18"/>
  <c r="N580" i="18" s="1"/>
  <c r="G412" i="18"/>
  <c r="N434" i="18" s="1"/>
  <c r="G243" i="18"/>
  <c r="G120" i="18"/>
  <c r="N142" i="18" s="1"/>
  <c r="G13714" i="18"/>
  <c r="N13735" i="18" s="1"/>
  <c r="G13354" i="18"/>
  <c r="N13375" i="18" s="1"/>
  <c r="G12274" i="18"/>
  <c r="N12295" i="18" s="1"/>
  <c r="G12323" i="18"/>
  <c r="L12367" i="18" s="1"/>
  <c r="G12035" i="18"/>
  <c r="L12079" i="18" s="1"/>
  <c r="G11747" i="18"/>
  <c r="L11791" i="18" s="1"/>
  <c r="G11482" i="18"/>
  <c r="N11503" i="18" s="1"/>
  <c r="G10955" i="18"/>
  <c r="L10999" i="18" s="1"/>
  <c r="G10906" i="18"/>
  <c r="N10927" i="18" s="1"/>
  <c r="G10690" i="18"/>
  <c r="N10711" i="18" s="1"/>
  <c r="G10184" i="18"/>
  <c r="N10205" i="18" s="1"/>
  <c r="G10017" i="18"/>
  <c r="L10061" i="18" s="1"/>
  <c r="G9608" i="18"/>
  <c r="N9629" i="18" s="1"/>
  <c r="G8378" i="18"/>
  <c r="N8399" i="18" s="1"/>
  <c r="G7129" i="18"/>
  <c r="L7173" i="18" s="1"/>
  <c r="G7008" i="18"/>
  <c r="N7029" i="18" s="1"/>
  <c r="G6648" i="18"/>
  <c r="N6669" i="18" s="1"/>
  <c r="G6625" i="18"/>
  <c r="L6669" i="18" s="1"/>
  <c r="G6265" i="18"/>
  <c r="L6309" i="18" s="1"/>
  <c r="G5833" i="18"/>
  <c r="L5877" i="18" s="1"/>
  <c r="G4914" i="18"/>
  <c r="N4935" i="18" s="1"/>
  <c r="G4819" i="18"/>
  <c r="L4863" i="18" s="1"/>
  <c r="G4698" i="18"/>
  <c r="N4719" i="18" s="1"/>
  <c r="G4122" i="18"/>
  <c r="N4143" i="18" s="1"/>
  <c r="G3955" i="18"/>
  <c r="L3999" i="18" s="1"/>
  <c r="G3595" i="18"/>
  <c r="L3639" i="18" s="1"/>
  <c r="G2817" i="18"/>
  <c r="N2838" i="18" s="1"/>
  <c r="G2161" i="18"/>
  <c r="N2183" i="18" s="1"/>
  <c r="G47" i="18"/>
  <c r="N70" i="18" s="1"/>
  <c r="G10112" i="18"/>
  <c r="N10133" i="18" s="1"/>
  <c r="G9536" i="18"/>
  <c r="N9557" i="18" s="1"/>
  <c r="G8306" i="18"/>
  <c r="N8327" i="18" s="1"/>
  <c r="G6936" i="18"/>
  <c r="N6957" i="18" s="1"/>
  <c r="G6576" i="18"/>
  <c r="N6597" i="18" s="1"/>
  <c r="G6360" i="18"/>
  <c r="N6381" i="18" s="1"/>
  <c r="G3473" i="18"/>
  <c r="N3495" i="18" s="1"/>
  <c r="G3108" i="18"/>
  <c r="N3130" i="18" s="1"/>
  <c r="G11986" i="18"/>
  <c r="N12007" i="18" s="1"/>
  <c r="G11410" i="18"/>
  <c r="N11431" i="18" s="1"/>
  <c r="G2007" i="18"/>
  <c r="M2037" i="18" s="1"/>
  <c r="G5556" i="18"/>
  <c r="M5585" i="18" s="1"/>
  <c r="G5268" i="18"/>
  <c r="M5297" i="18" s="1"/>
  <c r="G7072" i="18"/>
  <c r="M7101" i="18" s="1"/>
  <c r="G4618" i="18"/>
  <c r="M4647" i="18" s="1"/>
  <c r="G4474" i="18"/>
  <c r="M4503" i="18" s="1"/>
  <c r="G4258" i="18"/>
  <c r="M4287" i="18" s="1"/>
  <c r="G4186" i="18"/>
  <c r="M4215" i="18" s="1"/>
  <c r="G3682" i="18"/>
  <c r="M3711" i="18" s="1"/>
  <c r="G3538" i="18"/>
  <c r="M3567" i="18" s="1"/>
  <c r="G3465" i="18"/>
  <c r="M3495" i="18" s="1"/>
  <c r="G3392" i="18"/>
  <c r="M3422" i="18" s="1"/>
  <c r="G1716" i="18"/>
  <c r="M1746" i="18" s="1"/>
  <c r="G914" i="18"/>
  <c r="M944" i="18" s="1"/>
  <c r="G6136" i="18"/>
  <c r="M6165" i="18" s="1"/>
  <c r="G7360" i="18"/>
  <c r="M7389" i="18" s="1"/>
  <c r="G6856" i="18"/>
  <c r="M6885" i="18" s="1"/>
  <c r="G7216" i="18"/>
  <c r="M7245" i="18" s="1"/>
  <c r="G5340" i="18"/>
  <c r="M5369" i="18" s="1"/>
  <c r="G1133" i="18"/>
  <c r="M1163" i="18" s="1"/>
  <c r="G5856" i="18"/>
  <c r="N5877" i="18" s="1"/>
  <c r="G12922" i="18"/>
  <c r="N12943" i="18" s="1"/>
  <c r="G10834" i="18"/>
  <c r="N10855" i="18" s="1"/>
  <c r="G12467" i="18"/>
  <c r="L12511" i="18" s="1"/>
  <c r="G12418" i="18"/>
  <c r="N12439" i="18" s="1"/>
  <c r="G12346" i="18"/>
  <c r="N12367" i="18" s="1"/>
  <c r="G12251" i="18"/>
  <c r="L12295" i="18" s="1"/>
  <c r="G12202" i="18"/>
  <c r="N12223" i="18" s="1"/>
  <c r="G12179" i="18"/>
  <c r="L12223" i="18" s="1"/>
  <c r="G12130" i="18"/>
  <c r="N12151" i="18" s="1"/>
  <c r="G12107" i="18"/>
  <c r="L12151" i="18" s="1"/>
  <c r="G11963" i="18"/>
  <c r="L12007" i="18" s="1"/>
  <c r="G11819" i="18"/>
  <c r="L11863" i="18" s="1"/>
  <c r="G11675" i="18"/>
  <c r="L11719" i="18" s="1"/>
  <c r="G11626" i="18"/>
  <c r="N11647" i="18" s="1"/>
  <c r="G11554" i="18"/>
  <c r="N11575" i="18" s="1"/>
  <c r="G11531" i="18"/>
  <c r="L11575" i="18" s="1"/>
  <c r="G11459" i="18"/>
  <c r="L11503" i="18" s="1"/>
  <c r="G11387" i="18"/>
  <c r="L11431" i="18" s="1"/>
  <c r="G11266" i="18"/>
  <c r="N11287" i="18" s="1"/>
  <c r="G11243" i="18"/>
  <c r="L11287" i="18" s="1"/>
  <c r="G11194" i="18"/>
  <c r="N11215" i="18" s="1"/>
  <c r="G11171" i="18"/>
  <c r="L11215" i="18" s="1"/>
  <c r="G11099" i="18"/>
  <c r="L11143" i="18" s="1"/>
  <c r="G11050" i="18"/>
  <c r="N11071" i="18" s="1"/>
  <c r="G11027" i="18"/>
  <c r="L11071" i="18" s="1"/>
  <c r="G10978" i="18"/>
  <c r="N10999" i="18" s="1"/>
  <c r="G10883" i="18"/>
  <c r="L10927" i="18" s="1"/>
  <c r="G13043" i="18"/>
  <c r="L13087" i="18" s="1"/>
  <c r="G12683" i="18"/>
  <c r="L12727" i="18" s="1"/>
  <c r="G12562" i="18"/>
  <c r="N12583" i="18" s="1"/>
  <c r="G12539" i="18"/>
  <c r="L12583" i="18" s="1"/>
  <c r="G13979" i="18"/>
  <c r="L14023" i="18" s="1"/>
  <c r="G13907" i="18"/>
  <c r="L13951" i="18" s="1"/>
  <c r="G13835" i="18"/>
  <c r="L13879" i="18" s="1"/>
  <c r="G13619" i="18"/>
  <c r="L13663" i="18" s="1"/>
  <c r="G13403" i="18"/>
  <c r="L13447" i="18" s="1"/>
  <c r="G10811" i="18"/>
  <c r="L10855" i="18" s="1"/>
  <c r="G10379" i="18"/>
  <c r="L10423" i="18" s="1"/>
  <c r="G10089" i="18"/>
  <c r="L10133" i="18" s="1"/>
  <c r="G10040" i="18"/>
  <c r="N10061" i="18" s="1"/>
  <c r="G9873" i="18"/>
  <c r="L9917" i="18" s="1"/>
  <c r="G9729" i="18"/>
  <c r="L9773" i="18" s="1"/>
  <c r="G9680" i="18"/>
  <c r="N9701" i="18" s="1"/>
  <c r="G9657" i="18"/>
  <c r="L9701" i="18" s="1"/>
  <c r="G9585" i="18"/>
  <c r="L9629" i="18" s="1"/>
  <c r="G9513" i="18"/>
  <c r="L9557" i="18" s="1"/>
  <c r="G9369" i="18"/>
  <c r="L9413" i="18" s="1"/>
  <c r="G9297" i="18"/>
  <c r="L9341" i="18" s="1"/>
  <c r="G8810" i="18"/>
  <c r="N8831" i="18" s="1"/>
  <c r="G8787" i="18"/>
  <c r="L8831" i="18" s="1"/>
  <c r="G8715" i="18"/>
  <c r="L8759" i="18" s="1"/>
  <c r="G8571" i="18"/>
  <c r="L8615" i="18" s="1"/>
  <c r="G8499" i="18"/>
  <c r="L8543" i="18" s="1"/>
  <c r="G8355" i="18"/>
  <c r="L8399" i="18" s="1"/>
  <c r="G8283" i="18"/>
  <c r="L8327" i="18" s="1"/>
  <c r="G8139" i="18"/>
  <c r="L8183" i="18" s="1"/>
  <c r="G7923" i="18"/>
  <c r="L7967" i="18" s="1"/>
  <c r="G7561" i="18"/>
  <c r="L7605" i="18" s="1"/>
  <c r="G7273" i="18"/>
  <c r="L7317" i="18" s="1"/>
  <c r="G7201" i="18"/>
  <c r="L7245" i="18" s="1"/>
  <c r="G7080" i="18"/>
  <c r="N7101" i="18" s="1"/>
  <c r="G6985" i="18"/>
  <c r="L7029" i="18" s="1"/>
  <c r="G6913" i="18"/>
  <c r="L6957" i="18" s="1"/>
  <c r="G6769" i="18"/>
  <c r="L6813" i="18" s="1"/>
  <c r="G6697" i="18"/>
  <c r="L6741" i="18" s="1"/>
  <c r="G6553" i="18"/>
  <c r="L6597" i="18" s="1"/>
  <c r="G6409" i="18"/>
  <c r="L6453" i="18" s="1"/>
  <c r="G6337" i="18"/>
  <c r="L6381" i="18" s="1"/>
  <c r="G6193" i="18"/>
  <c r="L6237" i="18" s="1"/>
  <c r="G6144" i="18"/>
  <c r="N6165" i="18" s="1"/>
  <c r="G5541" i="18"/>
  <c r="L5585" i="18" s="1"/>
  <c r="G5469" i="18"/>
  <c r="L5513" i="18" s="1"/>
  <c r="G5204" i="18"/>
  <c r="N5225" i="18" s="1"/>
  <c r="G5181" i="18"/>
  <c r="L5225" i="18" s="1"/>
  <c r="G5109" i="18"/>
  <c r="L5153" i="18" s="1"/>
  <c r="G4963" i="18"/>
  <c r="L5007" i="18" s="1"/>
  <c r="G4531" i="18"/>
  <c r="L4575" i="18" s="1"/>
  <c r="G3739" i="18"/>
  <c r="L3783" i="18" s="1"/>
  <c r="G3667" i="18"/>
  <c r="L3711" i="18" s="1"/>
  <c r="G3618" i="18"/>
  <c r="N3639" i="18" s="1"/>
  <c r="G3523" i="18"/>
  <c r="L3567" i="18" s="1"/>
  <c r="G3304" i="18"/>
  <c r="G3231" i="18"/>
  <c r="G3158" i="18"/>
  <c r="G2794" i="18"/>
  <c r="L2838" i="18" s="1"/>
  <c r="G2211" i="18"/>
  <c r="L2255" i="18" s="1"/>
  <c r="G2088" i="18"/>
  <c r="N2110" i="18" s="1"/>
  <c r="G1870" i="18"/>
  <c r="N1891" i="18" s="1"/>
  <c r="G1847" i="18"/>
  <c r="L1891" i="18" s="1"/>
  <c r="G1432" i="18"/>
  <c r="N1454" i="18" s="1"/>
  <c r="G1068" i="18"/>
  <c r="N1090" i="18" s="1"/>
  <c r="G849" i="18"/>
  <c r="N871" i="18" s="1"/>
  <c r="G754" i="18"/>
  <c r="G631" i="18"/>
  <c r="N653" i="18" s="1"/>
  <c r="G485" i="18"/>
  <c r="N507" i="18" s="1"/>
  <c r="G193" i="18"/>
  <c r="N215" i="18" s="1"/>
  <c r="G2598" i="18"/>
  <c r="N2620" i="18" s="1"/>
  <c r="G2015" i="18"/>
  <c r="N2037" i="18" s="1"/>
  <c r="G8234" i="18"/>
  <c r="N8255" i="18" s="1"/>
  <c r="G5420" i="18"/>
  <c r="N5441" i="18" s="1"/>
  <c r="G4315" i="18"/>
  <c r="L4359" i="18" s="1"/>
  <c r="G4171" i="18"/>
  <c r="L4215" i="18" s="1"/>
  <c r="G4050" i="18"/>
  <c r="N4071" i="18" s="1"/>
  <c r="G13858" i="18"/>
  <c r="N13879" i="18" s="1"/>
  <c r="G13426" i="18"/>
  <c r="N13447" i="18" s="1"/>
  <c r="G13282" i="18"/>
  <c r="N13303" i="18" s="1"/>
  <c r="G6792" i="18"/>
  <c r="N6813" i="18" s="1"/>
  <c r="G6720" i="18"/>
  <c r="N6741" i="18" s="1"/>
  <c r="G4770" i="18"/>
  <c r="N4791" i="18" s="1"/>
  <c r="G4747" i="18"/>
  <c r="L4791" i="18" s="1"/>
  <c r="G11698" i="18"/>
  <c r="N11719" i="18" s="1"/>
  <c r="G12058" i="18"/>
  <c r="N12079" i="18" s="1"/>
  <c r="G7152" i="18"/>
  <c r="N7173" i="18" s="1"/>
  <c r="G5492" i="18"/>
  <c r="N5513" i="18" s="1"/>
  <c r="G11842" i="18"/>
  <c r="N11863" i="18" s="1"/>
  <c r="G1214" i="18"/>
  <c r="N1236" i="18" s="1"/>
  <c r="G922" i="18"/>
  <c r="N944" i="18" s="1"/>
  <c r="G12899" i="18"/>
  <c r="L12943" i="18" s="1"/>
  <c r="G13210" i="18"/>
  <c r="N13231" i="18" s="1"/>
  <c r="G13187" i="18"/>
  <c r="L13231" i="18" s="1"/>
  <c r="G12778" i="18"/>
  <c r="N12799" i="18" s="1"/>
  <c r="G13873" i="18"/>
  <c r="O13879" i="18" s="1"/>
  <c r="G13801" i="18"/>
  <c r="O13807" i="18" s="1"/>
  <c r="G13729" i="18"/>
  <c r="O13735" i="18" s="1"/>
  <c r="G13657" i="18"/>
  <c r="O13663" i="18" s="1"/>
  <c r="G13585" i="18"/>
  <c r="O13591" i="18" s="1"/>
  <c r="G13441" i="18"/>
  <c r="O13447" i="18" s="1"/>
  <c r="G13369" i="18"/>
  <c r="O13375" i="18" s="1"/>
  <c r="G13081" i="18"/>
  <c r="O13087" i="18" s="1"/>
  <c r="G12721" i="18"/>
  <c r="O12727" i="18" s="1"/>
  <c r="G12577" i="18"/>
  <c r="O12583" i="18" s="1"/>
  <c r="G12433" i="18"/>
  <c r="O12439" i="18" s="1"/>
  <c r="G12361" i="18"/>
  <c r="O12367" i="18" s="1"/>
  <c r="G12289" i="18"/>
  <c r="O12295" i="18" s="1"/>
  <c r="G12073" i="18"/>
  <c r="O12079" i="18" s="1"/>
  <c r="G11929" i="18"/>
  <c r="O11935" i="18" s="1"/>
  <c r="G11857" i="18"/>
  <c r="O11863" i="18" s="1"/>
  <c r="G11641" i="18"/>
  <c r="O11647" i="18" s="1"/>
  <c r="G11569" i="18"/>
  <c r="O11575" i="18" s="1"/>
  <c r="G11425" i="18"/>
  <c r="O11431" i="18" s="1"/>
  <c r="G11353" i="18"/>
  <c r="O11359" i="18" s="1"/>
  <c r="G11137" i="18"/>
  <c r="O11143" i="18" s="1"/>
  <c r="G10993" i="18"/>
  <c r="O10999" i="18" s="1"/>
  <c r="G10921" i="18"/>
  <c r="O10927" i="18" s="1"/>
  <c r="G10849" i="18"/>
  <c r="O10855" i="18" s="1"/>
  <c r="G10777" i="18"/>
  <c r="O10783" i="18" s="1"/>
  <c r="G10417" i="18"/>
  <c r="O10423" i="18" s="1"/>
  <c r="G10127" i="18"/>
  <c r="O10133" i="18" s="1"/>
  <c r="G9911" i="18"/>
  <c r="O9917" i="18" s="1"/>
  <c r="G9767" i="18"/>
  <c r="O9773" i="18" s="1"/>
  <c r="G9335" i="18"/>
  <c r="O9341" i="18" s="1"/>
  <c r="G8825" i="18"/>
  <c r="O8831" i="18" s="1"/>
  <c r="G8753" i="18"/>
  <c r="O8759" i="18" s="1"/>
  <c r="G8681" i="18"/>
  <c r="O8687" i="18" s="1"/>
  <c r="G8465" i="18"/>
  <c r="O8471" i="18" s="1"/>
  <c r="G8321" i="18"/>
  <c r="O8327" i="18" s="1"/>
  <c r="G8249" i="18"/>
  <c r="O8255" i="18" s="1"/>
  <c r="G8177" i="18"/>
  <c r="O8183" i="18" s="1"/>
  <c r="G7961" i="18"/>
  <c r="O7967" i="18" s="1"/>
  <c r="G7889" i="18"/>
  <c r="O7895" i="18" s="1"/>
  <c r="G7311" i="18"/>
  <c r="O7317" i="18" s="1"/>
  <c r="G7239" i="18"/>
  <c r="O7245" i="18" s="1"/>
  <c r="G7167" i="18"/>
  <c r="O7173" i="18" s="1"/>
  <c r="G7095" i="18"/>
  <c r="O7101" i="18" s="1"/>
  <c r="G7023" i="18"/>
  <c r="O7029" i="18" s="1"/>
  <c r="G6951" i="18"/>
  <c r="O6957" i="18" s="1"/>
  <c r="G6879" i="18"/>
  <c r="O6885" i="18" s="1"/>
  <c r="G6807" i="18"/>
  <c r="O6813" i="18" s="1"/>
  <c r="G6735" i="18"/>
  <c r="O6741" i="18" s="1"/>
  <c r="G6663" i="18"/>
  <c r="O6669" i="18" s="1"/>
  <c r="G6375" i="18"/>
  <c r="O6381" i="18" s="1"/>
  <c r="G6159" i="18"/>
  <c r="O6165" i="18" s="1"/>
  <c r="G6015" i="18"/>
  <c r="O6021" i="18" s="1"/>
  <c r="G5579" i="18"/>
  <c r="O5585" i="18" s="1"/>
  <c r="G5147" i="18"/>
  <c r="O5153" i="18" s="1"/>
  <c r="G4929" i="18"/>
  <c r="O4935" i="18" s="1"/>
  <c r="G4713" i="18"/>
  <c r="O4719" i="18" s="1"/>
  <c r="G4569" i="18"/>
  <c r="O4575" i="18" s="1"/>
  <c r="G3777" i="18"/>
  <c r="O3783" i="18" s="1"/>
  <c r="G3561" i="18"/>
  <c r="O3567" i="18" s="1"/>
  <c r="G3488" i="18"/>
  <c r="O3495" i="18" s="1"/>
  <c r="G3415" i="18"/>
  <c r="O3422" i="18" s="1"/>
  <c r="G3196" i="18"/>
  <c r="O3203" i="18" s="1"/>
  <c r="G2832" i="18"/>
  <c r="O2838" i="18" s="1"/>
  <c r="G2613" i="18"/>
  <c r="O2620" i="18" s="1"/>
  <c r="G2249" i="18"/>
  <c r="O2255" i="18" s="1"/>
  <c r="G1885" i="18"/>
  <c r="O1891" i="18" s="1"/>
  <c r="G792" i="18"/>
  <c r="O798" i="18" s="1"/>
  <c r="G281" i="18"/>
  <c r="O288" i="18" s="1"/>
  <c r="G5798" i="18"/>
  <c r="O5804" i="18" s="1"/>
  <c r="G4281" i="18"/>
  <c r="O4287" i="18" s="1"/>
  <c r="G4065" i="18"/>
  <c r="O4071" i="18" s="1"/>
  <c r="G4497" i="18"/>
  <c r="O4503" i="18" s="1"/>
  <c r="G10344" i="18"/>
  <c r="O10350" i="18" s="1"/>
  <c r="G11785" i="18"/>
  <c r="O11791" i="18" s="1"/>
  <c r="G5219" i="18"/>
  <c r="O5225" i="18" s="1"/>
  <c r="G13297" i="18"/>
  <c r="O13303" i="18" s="1"/>
  <c r="G13153" i="18"/>
  <c r="O13159" i="18" s="1"/>
  <c r="G6280" i="18"/>
  <c r="M6309" i="18" s="1"/>
  <c r="G6496" i="18"/>
  <c r="M6525" i="18" s="1"/>
  <c r="G258" i="18"/>
  <c r="M288" i="18" s="1"/>
  <c r="G13259" i="18"/>
  <c r="L13303" i="18" s="1"/>
  <c r="G13225" i="18"/>
  <c r="O13231" i="18" s="1"/>
  <c r="G13115" i="18"/>
  <c r="L13159" i="18" s="1"/>
  <c r="G13009" i="18"/>
  <c r="O13015" i="18" s="1"/>
  <c r="G12755" i="18"/>
  <c r="L12799" i="18" s="1"/>
  <c r="G12793" i="18"/>
  <c r="O12799" i="18" s="1"/>
  <c r="G10667" i="18"/>
  <c r="L10711" i="18" s="1"/>
  <c r="G4785" i="18"/>
  <c r="O4791" i="18" s="1"/>
  <c r="G4675" i="18"/>
  <c r="L4719" i="18" s="1"/>
  <c r="G4641" i="18"/>
  <c r="O4647" i="18" s="1"/>
  <c r="G4482" i="18"/>
  <c r="N4503" i="18" s="1"/>
  <c r="G4410" i="18"/>
  <c r="N4431" i="18" s="1"/>
  <c r="G4425" i="18"/>
  <c r="O4431" i="18" s="1"/>
  <c r="G4353" i="18"/>
  <c r="O4359" i="18" s="1"/>
  <c r="G4209" i="18"/>
  <c r="O4215" i="18" s="1"/>
  <c r="G4099" i="18"/>
  <c r="L4143" i="18" s="1"/>
  <c r="G4027" i="18"/>
  <c r="L4071" i="18" s="1"/>
  <c r="G3181" i="18"/>
  <c r="N3203" i="18" s="1"/>
  <c r="G5977" i="18"/>
  <c r="L6021" i="18" s="1"/>
  <c r="G2306" i="18"/>
  <c r="N2328" i="18" s="1"/>
  <c r="G14002" i="18"/>
  <c r="N14023" i="18" s="1"/>
  <c r="G9116" i="18"/>
  <c r="O9122" i="18" s="1"/>
  <c r="G5397" i="18"/>
  <c r="L5441" i="18" s="1"/>
  <c r="G4891" i="18"/>
  <c r="L4935" i="18" s="1"/>
  <c r="G6231" i="18"/>
  <c r="O6237" i="18" s="1"/>
  <c r="G6121" i="18"/>
  <c r="L6165" i="18" s="1"/>
  <c r="G13513" i="18"/>
  <c r="O13519" i="18" s="1"/>
  <c r="AA26" i="11"/>
  <c r="G1302" i="18"/>
  <c r="O1308" i="18" s="1"/>
  <c r="F8757" i="18"/>
  <c r="F4213" i="18"/>
  <c r="F7459" i="18"/>
  <c r="F11069" i="18"/>
  <c r="F2836" i="18"/>
  <c r="F3709" i="18"/>
  <c r="F6811" i="18"/>
  <c r="F9987" i="18"/>
  <c r="F12797" i="18"/>
  <c r="F11933" i="18"/>
  <c r="F5295" i="18"/>
  <c r="F5875" i="18"/>
  <c r="F5151" i="18"/>
  <c r="F8397" i="18"/>
  <c r="F8613" i="18"/>
  <c r="F1306" i="18"/>
  <c r="F4285" i="18"/>
  <c r="F8469" i="18"/>
  <c r="F11357" i="18"/>
  <c r="F4501" i="18"/>
  <c r="F6955" i="18"/>
  <c r="F10203" i="18"/>
  <c r="F13013" i="18"/>
  <c r="F11861" i="18"/>
  <c r="F4789" i="18"/>
  <c r="F7893" i="18"/>
  <c r="F10493" i="18"/>
  <c r="F12509" i="18"/>
  <c r="F3781" i="18"/>
  <c r="F5511" i="18"/>
  <c r="F9699" i="18"/>
  <c r="F12149" i="18"/>
  <c r="F5947" i="18"/>
  <c r="F7603" i="18"/>
  <c r="F11285" i="18"/>
  <c r="F13589" i="18"/>
  <c r="F8181" i="18"/>
  <c r="F9915" i="18"/>
  <c r="F12941" i="18"/>
  <c r="F3925" i="18"/>
  <c r="F6091" i="18"/>
  <c r="F9771" i="18"/>
  <c r="F13085" i="18"/>
  <c r="F6235" i="18"/>
  <c r="F8253" i="18"/>
  <c r="F11501" i="18"/>
  <c r="F13445" i="18"/>
  <c r="F6883" i="18"/>
  <c r="F7171" i="18"/>
  <c r="F8829" i="18"/>
  <c r="F9339" i="18"/>
  <c r="G8658" i="18"/>
  <c r="M8687" i="18" s="1"/>
  <c r="G7938" i="18"/>
  <c r="M7967" i="18" s="1"/>
  <c r="W26" i="11"/>
  <c r="G7144" i="18"/>
  <c r="M7173" i="18" s="1"/>
  <c r="G8586" i="18"/>
  <c r="M8615" i="18" s="1"/>
  <c r="G8226" i="18"/>
  <c r="M8255" i="18" s="1"/>
  <c r="G10271" i="18"/>
  <c r="O10277" i="18" s="1"/>
  <c r="G3100" i="18"/>
  <c r="M3130" i="18" s="1"/>
  <c r="G4338" i="18"/>
  <c r="N4359" i="18" s="1"/>
  <c r="G5710" i="18"/>
  <c r="N5731" i="18" s="1"/>
  <c r="AJ26" i="11"/>
  <c r="U26" i="11"/>
  <c r="AL10" i="2"/>
  <c r="AB10" i="2"/>
  <c r="X10" i="2"/>
  <c r="X15" i="2" s="1"/>
  <c r="X16" i="2" s="1"/>
  <c r="T10" i="2"/>
  <c r="I10" i="2"/>
  <c r="M10" i="2"/>
  <c r="Q10" i="2"/>
  <c r="G9456" i="18"/>
  <c r="M9485" i="18" s="1"/>
  <c r="G11402" i="18"/>
  <c r="M11431" i="18" s="1"/>
  <c r="G10032" i="18"/>
  <c r="M10061" i="18" s="1"/>
  <c r="G9528" i="18"/>
  <c r="M9557" i="18" s="1"/>
  <c r="G11474" i="18"/>
  <c r="M11503" i="18" s="1"/>
  <c r="G10176" i="18"/>
  <c r="M10205" i="18" s="1"/>
  <c r="G10104" i="18"/>
  <c r="M10133" i="18" s="1"/>
  <c r="G9600" i="18"/>
  <c r="M9629" i="18" s="1"/>
  <c r="G13274" i="18"/>
  <c r="M13303" i="18" s="1"/>
  <c r="G12050" i="18"/>
  <c r="M12079" i="18" s="1"/>
  <c r="G11186" i="18"/>
  <c r="M11215" i="18" s="1"/>
  <c r="G11114" i="18"/>
  <c r="M11143" i="18" s="1"/>
  <c r="G11690" i="18"/>
  <c r="M11719" i="18" s="1"/>
  <c r="G9744" i="18"/>
  <c r="M9773" i="18" s="1"/>
  <c r="G8442" i="18"/>
  <c r="M8471" i="18" s="1"/>
  <c r="G9816" i="18"/>
  <c r="M9845" i="18" s="1"/>
  <c r="G8802" i="18"/>
  <c r="M8831" i="18" s="1"/>
  <c r="G10826" i="18"/>
  <c r="M10855" i="18" s="1"/>
  <c r="G9672" i="18"/>
  <c r="M9701" i="18" s="1"/>
  <c r="G11978" i="18"/>
  <c r="M12007" i="18" s="1"/>
  <c r="G11330" i="18"/>
  <c r="M11359" i="18" s="1"/>
  <c r="AA10" i="2"/>
  <c r="S10" i="2"/>
  <c r="G12698" i="18"/>
  <c r="M12727" i="18" s="1"/>
  <c r="G12122" i="18"/>
  <c r="M12151" i="18" s="1"/>
  <c r="G11338" i="18"/>
  <c r="N11359" i="18" s="1"/>
  <c r="AD10" i="2"/>
  <c r="AD15" i="2" s="1"/>
  <c r="AD16" i="2" s="1"/>
  <c r="G12554" i="18"/>
  <c r="M12583" i="18" s="1"/>
  <c r="G7802" i="18"/>
  <c r="N7823" i="18" s="1"/>
  <c r="G10256" i="18"/>
  <c r="N10277" i="18" s="1"/>
  <c r="P51" i="4"/>
  <c r="P87" i="4" s="1"/>
  <c r="AG26" i="11"/>
  <c r="J10" i="2"/>
  <c r="G9888" i="18"/>
  <c r="M9917" i="18" s="1"/>
  <c r="G13642" i="18"/>
  <c r="N13663" i="18" s="1"/>
  <c r="P38" i="4"/>
  <c r="P86" i="4" s="1"/>
  <c r="G11546" i="18"/>
  <c r="M11575" i="18" s="1"/>
  <c r="G13778" i="18"/>
  <c r="M13807" i="18" s="1"/>
  <c r="G12770" i="18"/>
  <c r="M12799" i="18" s="1"/>
  <c r="G12626" i="18"/>
  <c r="M12655" i="18" s="1"/>
  <c r="G5760" i="18"/>
  <c r="L5804" i="18" s="1"/>
  <c r="D26" i="11"/>
  <c r="H26" i="11"/>
  <c r="L26" i="11"/>
  <c r="P26" i="11"/>
  <c r="G1570" i="18"/>
  <c r="G7946" i="18"/>
  <c r="N7967" i="18" s="1"/>
  <c r="G7874" i="18"/>
  <c r="N7895" i="18" s="1"/>
  <c r="G7817" i="18"/>
  <c r="O7823" i="18" s="1"/>
  <c r="G5074" i="18"/>
  <c r="O5080" i="18" s="1"/>
  <c r="G9174" i="18"/>
  <c r="N9195" i="18" s="1"/>
  <c r="G9101" i="18"/>
  <c r="N9122" i="18" s="1"/>
  <c r="G9151" i="18"/>
  <c r="L9195" i="18" s="1"/>
  <c r="G7745" i="18"/>
  <c r="O7751" i="18" s="1"/>
  <c r="G9968" i="18"/>
  <c r="N9989" i="18" s="1"/>
  <c r="G1651" i="18"/>
  <c r="N1673" i="18" s="1"/>
  <c r="G12994" i="18"/>
  <c r="N13015" i="18" s="1"/>
  <c r="G9824" i="18"/>
  <c r="N9845" i="18" s="1"/>
  <c r="G5687" i="18"/>
  <c r="L5731" i="18" s="1"/>
  <c r="Y15" i="2"/>
  <c r="Y16" i="2" s="1"/>
  <c r="J15" i="2"/>
  <c r="J16" i="2" s="1"/>
  <c r="AA15" i="2"/>
  <c r="AA16" i="2" s="1"/>
  <c r="G13418" i="18"/>
  <c r="M13447" i="18" s="1"/>
  <c r="G12194" i="18"/>
  <c r="M12223" i="18" s="1"/>
  <c r="G13706" i="18"/>
  <c r="M13735" i="18" s="1"/>
  <c r="G13490" i="18"/>
  <c r="M13519" i="18" s="1"/>
  <c r="G12266" i="18"/>
  <c r="M12295" i="18" s="1"/>
  <c r="G13994" i="18"/>
  <c r="M14023" i="18" s="1"/>
  <c r="G13634" i="18"/>
  <c r="M13663" i="18" s="1"/>
  <c r="G13562" i="18"/>
  <c r="M13591" i="18" s="1"/>
  <c r="G12482" i="18"/>
  <c r="M12511" i="18" s="1"/>
  <c r="G12338" i="18"/>
  <c r="M12367" i="18" s="1"/>
  <c r="AG10" i="2"/>
  <c r="G12410" i="18"/>
  <c r="M12439" i="18" s="1"/>
  <c r="X26" i="11"/>
  <c r="AE26" i="11"/>
  <c r="AH10" i="2"/>
  <c r="AP10" i="2"/>
  <c r="AJ10" i="2"/>
  <c r="W15" i="2"/>
  <c r="W16" i="2" s="1"/>
  <c r="AF26" i="11"/>
  <c r="AC26" i="11"/>
  <c r="G10394" i="18"/>
  <c r="M10423" i="18" s="1"/>
  <c r="AO10" i="2"/>
  <c r="AB15" i="2"/>
  <c r="AB16" i="2" s="1"/>
  <c r="AB26" i="11"/>
  <c r="AK15" i="2"/>
  <c r="AK16" i="2" s="1"/>
  <c r="AM10" i="2"/>
  <c r="S15" i="2"/>
  <c r="S16" i="2" s="1"/>
  <c r="G9960" i="18"/>
  <c r="M9989" i="18" s="1"/>
  <c r="G9384" i="18"/>
  <c r="M9413" i="18" s="1"/>
  <c r="G8514" i="18"/>
  <c r="M8543" i="18" s="1"/>
  <c r="G5196" i="18"/>
  <c r="M5225" i="18" s="1"/>
  <c r="AL15" i="2"/>
  <c r="AL16" i="2" s="1"/>
  <c r="G10466" i="18"/>
  <c r="M10495" i="18" s="1"/>
  <c r="Y26" i="11"/>
  <c r="G11906" i="18"/>
  <c r="M11935" i="18" s="1"/>
  <c r="G5124" i="18"/>
  <c r="M5153" i="18" s="1"/>
  <c r="G3826" i="18"/>
  <c r="M3855" i="18" s="1"/>
  <c r="G9312" i="18"/>
  <c r="M9341" i="18" s="1"/>
  <c r="G7866" i="18"/>
  <c r="M7895" i="18" s="1"/>
  <c r="G3610" i="18"/>
  <c r="M3639" i="18" s="1"/>
  <c r="G2663" i="18"/>
  <c r="M2693" i="18" s="1"/>
  <c r="G3970" i="18"/>
  <c r="M3999" i="18" s="1"/>
  <c r="G4114" i="18"/>
  <c r="M4143" i="18" s="1"/>
  <c r="G1497" i="18"/>
  <c r="M1527" i="18" s="1"/>
  <c r="G841" i="18"/>
  <c r="M871" i="18" s="1"/>
  <c r="G9983" i="18"/>
  <c r="O9989" i="18" s="1"/>
  <c r="G9551" i="18"/>
  <c r="O9557" i="18" s="1"/>
  <c r="G4387" i="18"/>
  <c r="L4431" i="18" s="1"/>
  <c r="G11258" i="18"/>
  <c r="M11287" i="18" s="1"/>
  <c r="G11042" i="18"/>
  <c r="M11071" i="18" s="1"/>
  <c r="G8010" i="18"/>
  <c r="M8039" i="18" s="1"/>
  <c r="G2736" i="18"/>
  <c r="M2766" i="18" s="1"/>
  <c r="G987" i="18"/>
  <c r="M1017" i="18" s="1"/>
  <c r="G10161" i="18"/>
  <c r="L10205" i="18" s="1"/>
  <c r="G8154" i="18"/>
  <c r="M8183" i="18" s="1"/>
  <c r="G8082" i="18"/>
  <c r="M8111" i="18" s="1"/>
  <c r="G2881" i="18"/>
  <c r="M2911" i="18" s="1"/>
  <c r="G2080" i="18"/>
  <c r="M2110" i="18" s="1"/>
  <c r="G7576" i="18"/>
  <c r="M7605" i="18" s="1"/>
  <c r="G7432" i="18"/>
  <c r="M7461" i="18" s="1"/>
  <c r="G2590" i="18"/>
  <c r="M2620" i="18" s="1"/>
  <c r="G185" i="18"/>
  <c r="M215" i="18" s="1"/>
  <c r="G4546" i="18"/>
  <c r="M4575" i="18" s="1"/>
  <c r="G4330" i="18"/>
  <c r="M4359" i="18" s="1"/>
  <c r="G13066" i="18"/>
  <c r="N13087" i="18" s="1"/>
  <c r="G11065" i="18"/>
  <c r="O11071" i="18" s="1"/>
  <c r="G477" i="18"/>
  <c r="M507" i="18" s="1"/>
  <c r="G13786" i="18"/>
  <c r="N13807" i="18" s="1"/>
  <c r="G13138" i="18"/>
  <c r="N13159" i="18" s="1"/>
  <c r="G11281" i="18"/>
  <c r="O11287" i="18" s="1"/>
  <c r="G8666" i="18"/>
  <c r="N8687" i="18" s="1"/>
  <c r="G4690" i="18"/>
  <c r="M4719" i="18" s="1"/>
  <c r="G2153" i="18"/>
  <c r="M2183" i="18" s="1"/>
  <c r="G1424" i="18"/>
  <c r="M1454" i="18" s="1"/>
  <c r="G13498" i="18"/>
  <c r="N13519" i="18" s="1"/>
  <c r="G5775" i="18"/>
  <c r="M5804" i="18" s="1"/>
  <c r="G4978" i="18"/>
  <c r="M5007" i="18" s="1"/>
  <c r="G3319" i="18"/>
  <c r="M3349" i="18" s="1"/>
  <c r="G12634" i="18"/>
  <c r="N12655" i="18" s="1"/>
  <c r="G8090" i="18"/>
  <c r="N8111" i="18" s="1"/>
  <c r="G7345" i="18"/>
  <c r="L7389" i="18" s="1"/>
  <c r="G7296" i="18"/>
  <c r="N7317" i="18" s="1"/>
  <c r="G550" i="18"/>
  <c r="M580" i="18" s="1"/>
  <c r="G13930" i="18"/>
  <c r="N13951" i="18" s="1"/>
  <c r="G7722" i="18"/>
  <c r="M7751" i="18" s="1"/>
  <c r="G7417" i="18"/>
  <c r="L7461" i="18" s="1"/>
  <c r="G4459" i="18"/>
  <c r="L4503" i="18" s="1"/>
  <c r="G10329" i="18"/>
  <c r="N10350" i="18" s="1"/>
  <c r="G14017" i="18"/>
  <c r="O14023" i="18" s="1"/>
  <c r="G13763" i="18"/>
  <c r="L13807" i="18" s="1"/>
  <c r="G13547" i="18"/>
  <c r="L13591" i="18" s="1"/>
  <c r="G13475" i="18"/>
  <c r="L13519" i="18" s="1"/>
  <c r="G12971" i="18"/>
  <c r="L13015" i="18" s="1"/>
  <c r="G6288" i="18"/>
  <c r="N6309" i="18" s="1"/>
  <c r="G6303" i="18"/>
  <c r="O6309" i="18" s="1"/>
  <c r="G3254" i="18"/>
  <c r="N3276" i="18" s="1"/>
  <c r="G2889" i="18"/>
  <c r="N2911" i="18" s="1"/>
  <c r="G9005" i="18"/>
  <c r="L9049" i="18" s="1"/>
  <c r="G10306" i="18"/>
  <c r="L10350" i="18" s="1"/>
  <c r="G11770" i="18"/>
  <c r="N11791" i="18" s="1"/>
  <c r="G9896" i="18"/>
  <c r="N9917" i="18" s="1"/>
  <c r="G7851" i="18"/>
  <c r="L7895" i="18" s="1"/>
  <c r="G7512" i="18"/>
  <c r="N7533" i="18" s="1"/>
  <c r="G7527" i="18"/>
  <c r="O7533" i="18" s="1"/>
  <c r="G6519" i="18"/>
  <c r="O6525" i="18" s="1"/>
  <c r="G4603" i="18"/>
  <c r="L4647" i="18" s="1"/>
  <c r="G2962" i="18"/>
  <c r="N2984" i="18" s="1"/>
  <c r="G5059" i="18"/>
  <c r="N5080" i="18" s="1"/>
  <c r="G8897" i="18"/>
  <c r="O8903" i="18" s="1"/>
  <c r="G2226" i="18"/>
  <c r="M2255" i="18" s="1"/>
  <c r="G12145" i="18"/>
  <c r="O12151" i="18" s="1"/>
  <c r="G5276" i="18"/>
  <c r="N5297" i="18" s="1"/>
  <c r="G7634" i="18"/>
  <c r="L7678" i="18" s="1"/>
  <c r="G12865" i="18"/>
  <c r="O12871" i="18" s="1"/>
  <c r="G12505" i="18"/>
  <c r="O12511" i="18" s="1"/>
  <c r="G10705" i="18"/>
  <c r="O10711" i="18" s="1"/>
  <c r="G8018" i="18"/>
  <c r="N8039" i="18" s="1"/>
  <c r="G6591" i="18"/>
  <c r="O6597" i="18" s="1"/>
  <c r="G2379" i="18"/>
  <c r="N2401" i="18" s="1"/>
  <c r="G7779" i="18"/>
  <c r="L7823" i="18" s="1"/>
  <c r="G13691" i="18"/>
  <c r="L13735" i="18" s="1"/>
  <c r="G13331" i="18"/>
  <c r="L13375" i="18" s="1"/>
  <c r="G12937" i="18"/>
  <c r="O12943" i="18" s="1"/>
  <c r="G12649" i="18"/>
  <c r="O12655" i="18" s="1"/>
  <c r="G12217" i="18"/>
  <c r="O12223" i="18" s="1"/>
  <c r="G8537" i="18"/>
  <c r="O8543" i="18" s="1"/>
  <c r="G5871" i="18"/>
  <c r="O5877" i="18" s="1"/>
  <c r="G2744" i="18"/>
  <c r="N2766" i="18" s="1"/>
  <c r="G8932" i="18"/>
  <c r="L8976" i="18" s="1"/>
  <c r="G9239" i="18"/>
  <c r="M9268" i="18" s="1"/>
  <c r="G12850" i="18"/>
  <c r="N12871" i="18" s="1"/>
  <c r="G10618" i="18"/>
  <c r="N10639" i="18" s="1"/>
  <c r="G10633" i="18"/>
  <c r="O10639" i="18" s="1"/>
  <c r="G10451" i="18"/>
  <c r="L10495" i="18" s="1"/>
  <c r="G8427" i="18"/>
  <c r="L8471" i="18" s="1"/>
  <c r="G8067" i="18"/>
  <c r="L8111" i="18" s="1"/>
  <c r="G7995" i="18"/>
  <c r="L8039" i="18" s="1"/>
  <c r="G7584" i="18"/>
  <c r="N7605" i="18" s="1"/>
  <c r="G7599" i="18"/>
  <c r="O7605" i="18" s="1"/>
  <c r="G7224" i="18"/>
  <c r="N7245" i="18" s="1"/>
  <c r="G5435" i="18"/>
  <c r="O5441" i="18" s="1"/>
  <c r="G4194" i="18"/>
  <c r="N4215" i="18" s="1"/>
  <c r="G3811" i="18"/>
  <c r="L3855" i="18" s="1"/>
  <c r="G5652" i="18"/>
  <c r="O5658" i="18" s="1"/>
  <c r="G9262" i="18"/>
  <c r="O9268" i="18" s="1"/>
  <c r="G9320" i="18"/>
  <c r="N9341" i="18" s="1"/>
  <c r="G6432" i="18"/>
  <c r="N6453" i="18" s="1"/>
  <c r="G5507" i="18"/>
  <c r="O5513" i="18" s="1"/>
  <c r="G3993" i="18"/>
  <c r="O3999" i="18" s="1"/>
  <c r="G3690" i="18"/>
  <c r="N3711" i="18" s="1"/>
  <c r="G3705" i="18"/>
  <c r="O3711" i="18" s="1"/>
  <c r="G3633" i="18"/>
  <c r="O3639" i="18" s="1"/>
  <c r="G2575" i="18"/>
  <c r="G7649" i="18"/>
  <c r="M7678" i="18" s="1"/>
  <c r="G8970" i="18"/>
  <c r="O8976" i="18" s="1"/>
  <c r="G9189" i="18"/>
  <c r="O9195" i="18" s="1"/>
  <c r="G12827" i="18"/>
  <c r="L12871" i="18" s="1"/>
  <c r="G12395" i="18"/>
  <c r="L12439" i="18" s="1"/>
  <c r="G12001" i="18"/>
  <c r="O12007" i="18" s="1"/>
  <c r="G11891" i="18"/>
  <c r="L11935" i="18" s="1"/>
  <c r="G11713" i="18"/>
  <c r="O11719" i="18" s="1"/>
  <c r="G11603" i="18"/>
  <c r="L11647" i="18" s="1"/>
  <c r="G11497" i="18"/>
  <c r="O11503" i="18" s="1"/>
  <c r="G11315" i="18"/>
  <c r="L11359" i="18" s="1"/>
  <c r="G10739" i="18"/>
  <c r="L10783" i="18" s="1"/>
  <c r="G8643" i="18"/>
  <c r="L8687" i="18" s="1"/>
  <c r="G8211" i="18"/>
  <c r="L8255" i="18" s="1"/>
  <c r="G4137" i="18"/>
  <c r="O4143" i="18" s="1"/>
  <c r="G7707" i="18"/>
  <c r="L7751" i="18" s="1"/>
  <c r="G10248" i="18"/>
  <c r="M10277" i="18" s="1"/>
  <c r="G5725" i="18"/>
  <c r="O5731" i="18" s="1"/>
  <c r="G7672" i="18"/>
  <c r="O7678" i="18" s="1"/>
  <c r="G9043" i="18"/>
  <c r="O9049" i="18" s="1"/>
  <c r="G10321" i="18"/>
  <c r="M10350" i="18" s="1"/>
  <c r="G10402" i="18"/>
  <c r="N10423" i="18" s="1"/>
  <c r="G9945" i="18"/>
  <c r="L9989" i="18" s="1"/>
  <c r="G9441" i="18"/>
  <c r="L9485" i="18" s="1"/>
  <c r="G7489" i="18"/>
  <c r="L7533" i="18" s="1"/>
  <c r="G7440" i="18"/>
  <c r="N7461" i="18" s="1"/>
  <c r="G7383" i="18"/>
  <c r="O7389" i="18" s="1"/>
  <c r="G5928" i="18"/>
  <c r="N5949" i="18" s="1"/>
  <c r="G5943" i="18"/>
  <c r="O5949" i="18" s="1"/>
  <c r="G5325" i="18"/>
  <c r="L5369" i="18" s="1"/>
  <c r="G4986" i="18"/>
  <c r="N5007" i="18" s="1"/>
  <c r="G5001" i="18"/>
  <c r="O5007" i="18" s="1"/>
  <c r="G4626" i="18"/>
  <c r="N4647" i="18" s="1"/>
  <c r="G4554" i="18"/>
  <c r="N4575" i="18" s="1"/>
  <c r="G3450" i="18"/>
  <c r="G3377" i="18"/>
  <c r="G2452" i="18"/>
  <c r="N2474" i="18" s="1"/>
  <c r="G777" i="18"/>
  <c r="N798" i="18" s="1"/>
  <c r="G5036" i="18"/>
  <c r="L5080" i="18" s="1"/>
  <c r="G7657" i="18"/>
  <c r="N7678" i="18" s="1"/>
  <c r="G10546" i="18"/>
  <c r="N10567" i="18" s="1"/>
  <c r="G10474" i="18"/>
  <c r="N10495" i="18" s="1"/>
  <c r="G10489" i="18"/>
  <c r="O10495" i="18" s="1"/>
  <c r="G8450" i="18"/>
  <c r="N8471" i="18" s="1"/>
  <c r="G8162" i="18"/>
  <c r="N8183" i="18" s="1"/>
  <c r="G8105" i="18"/>
  <c r="O8111" i="18" s="1"/>
  <c r="G8033" i="18"/>
  <c r="O8039" i="18" s="1"/>
  <c r="G7057" i="18"/>
  <c r="L7101" i="18" s="1"/>
  <c r="G6072" i="18"/>
  <c r="N6093" i="18" s="1"/>
  <c r="G6000" i="18"/>
  <c r="N6021" i="18" s="1"/>
  <c r="G5564" i="18"/>
  <c r="N5585" i="18" s="1"/>
  <c r="G3883" i="18"/>
  <c r="L3927" i="18" s="1"/>
  <c r="G3834" i="18"/>
  <c r="N3855" i="18" s="1"/>
  <c r="G3849" i="18"/>
  <c r="O3855" i="18" s="1"/>
  <c r="G5637" i="18"/>
  <c r="N5658" i="18" s="1"/>
  <c r="G8882" i="18"/>
  <c r="N8903" i="18" s="1"/>
  <c r="G9224" i="18"/>
  <c r="L9268" i="18" s="1"/>
  <c r="R15" i="2"/>
  <c r="R16" i="2" s="1"/>
  <c r="G1934" i="18"/>
  <c r="M1964" i="18" s="1"/>
  <c r="G1206" i="18"/>
  <c r="M1236" i="18" s="1"/>
  <c r="K15" i="2"/>
  <c r="K16" i="2" s="1"/>
  <c r="G10754" i="18"/>
  <c r="M10783" i="18" s="1"/>
  <c r="AM15" i="2"/>
  <c r="AM16" i="2" s="1"/>
  <c r="G3246" i="18"/>
  <c r="M3276" i="18" s="1"/>
  <c r="G2954" i="18"/>
  <c r="M2984" i="18" s="1"/>
  <c r="G2809" i="18"/>
  <c r="M2838" i="18" s="1"/>
  <c r="G2517" i="18"/>
  <c r="M2547" i="18" s="1"/>
  <c r="G2444" i="18"/>
  <c r="M2474" i="18" s="1"/>
  <c r="G2371" i="18"/>
  <c r="M2401" i="18" s="1"/>
  <c r="G2298" i="18"/>
  <c r="M2328" i="18" s="1"/>
  <c r="G1351" i="18"/>
  <c r="M1381" i="18" s="1"/>
  <c r="G769" i="18"/>
  <c r="M798" i="18" s="1"/>
  <c r="G623" i="18"/>
  <c r="M653" i="18" s="1"/>
  <c r="G404" i="18"/>
  <c r="M434" i="18" s="1"/>
  <c r="G112" i="18"/>
  <c r="M142" i="18" s="1"/>
  <c r="G9801" i="18"/>
  <c r="L9845" i="18" s="1"/>
  <c r="G9839" i="18"/>
  <c r="O9845" i="18" s="1"/>
  <c r="G7455" i="18"/>
  <c r="O7461" i="18" s="1"/>
  <c r="G7368" i="18"/>
  <c r="N7389" i="18" s="1"/>
  <c r="G5905" i="18"/>
  <c r="L5949" i="18" s="1"/>
  <c r="G5348" i="18"/>
  <c r="N5369" i="18" s="1"/>
  <c r="G5363" i="18"/>
  <c r="O5369" i="18" s="1"/>
  <c r="G5253" i="18"/>
  <c r="L5297" i="18" s="1"/>
  <c r="G5291" i="18"/>
  <c r="O5297" i="18" s="1"/>
  <c r="G3400" i="18"/>
  <c r="N3422" i="18" s="1"/>
  <c r="G2866" i="18"/>
  <c r="G2904" i="18"/>
  <c r="O2911" i="18" s="1"/>
  <c r="F15" i="2"/>
  <c r="F16" i="2" s="1"/>
  <c r="AE15" i="2"/>
  <c r="AE16" i="2" s="1"/>
  <c r="O15" i="2"/>
  <c r="O16" i="2" s="1"/>
  <c r="Z15" i="2"/>
  <c r="Z16" i="2" s="1"/>
  <c r="V15" i="2"/>
  <c r="V16" i="2" s="1"/>
  <c r="T15" i="2"/>
  <c r="T16" i="2" s="1"/>
  <c r="I15" i="2"/>
  <c r="I16" i="2" s="1"/>
  <c r="M15" i="2"/>
  <c r="M16" i="2" s="1"/>
  <c r="Q15" i="2"/>
  <c r="Q16" i="2" s="1"/>
  <c r="G13922" i="18"/>
  <c r="M13951" i="18" s="1"/>
  <c r="G13346" i="18"/>
  <c r="M13375" i="18" s="1"/>
  <c r="G12914" i="18"/>
  <c r="M12943" i="18" s="1"/>
  <c r="G11762" i="18"/>
  <c r="M11791" i="18" s="1"/>
  <c r="G11618" i="18"/>
  <c r="M11647" i="18" s="1"/>
  <c r="G10970" i="18"/>
  <c r="M10999" i="18" s="1"/>
  <c r="G7288" i="18"/>
  <c r="M7317" i="18" s="1"/>
  <c r="G4906" i="18"/>
  <c r="M4935" i="18" s="1"/>
  <c r="F9267" i="18"/>
  <c r="F8975" i="18"/>
  <c r="F5730" i="18"/>
  <c r="F9194" i="18"/>
  <c r="F5079" i="18"/>
  <c r="F5803" i="18"/>
  <c r="F10276" i="18"/>
  <c r="F7750" i="18"/>
  <c r="F8902" i="18"/>
  <c r="F5657" i="18"/>
  <c r="F3638" i="18"/>
  <c r="F6740" i="18"/>
  <c r="F10204" i="18"/>
  <c r="F6164" i="18"/>
  <c r="F3710" i="18"/>
  <c r="F11790" i="18"/>
  <c r="F8038" i="18"/>
  <c r="F5584" i="18"/>
  <c r="F11862" i="18"/>
  <c r="F12870" i="18"/>
  <c r="F9121" i="18"/>
  <c r="F7677" i="18"/>
  <c r="F7822" i="18"/>
  <c r="F10349" i="18"/>
  <c r="F9048" i="18"/>
  <c r="F4430" i="18"/>
  <c r="F5440" i="18"/>
  <c r="F5948" i="18"/>
  <c r="F8398" i="18"/>
  <c r="F5296" i="18"/>
  <c r="F12366" i="18"/>
  <c r="F9772" i="18"/>
  <c r="F4358" i="18"/>
  <c r="F13734" i="18"/>
  <c r="F13086" i="18"/>
  <c r="F12078" i="18"/>
  <c r="F9988" i="18"/>
  <c r="F8470" i="18"/>
  <c r="F7532" i="18"/>
  <c r="F7028" i="18"/>
  <c r="F6308" i="18"/>
  <c r="F2837" i="18"/>
  <c r="F13446" i="18"/>
  <c r="F12654" i="18"/>
  <c r="F11430" i="18"/>
  <c r="F10854" i="18"/>
  <c r="F9340" i="18"/>
  <c r="F7244" i="18"/>
  <c r="F6236" i="18"/>
  <c r="F4934" i="18"/>
  <c r="F2254" i="18"/>
  <c r="F12942" i="18"/>
  <c r="F11718" i="18"/>
  <c r="F10566" i="18"/>
  <c r="F8686" i="18"/>
  <c r="F6092" i="18"/>
  <c r="F3782" i="18"/>
  <c r="F1890" i="18"/>
  <c r="F11502" i="18"/>
  <c r="F4214" i="18"/>
  <c r="F7966" i="18"/>
  <c r="F4286" i="18"/>
  <c r="F11142" i="18"/>
  <c r="F8758" i="18"/>
  <c r="F4070" i="18"/>
  <c r="F13662" i="18"/>
  <c r="F13014" i="18"/>
  <c r="F11070" i="18"/>
  <c r="F9556" i="18"/>
  <c r="F8326" i="18"/>
  <c r="F7388" i="18"/>
  <c r="F6524" i="18"/>
  <c r="F5152" i="18"/>
  <c r="F13374" i="18"/>
  <c r="F12582" i="18"/>
  <c r="F11358" i="18"/>
  <c r="F9844" i="18"/>
  <c r="F8830" i="18"/>
  <c r="F7100" i="18"/>
  <c r="F5876" i="18"/>
  <c r="F4502" i="18"/>
  <c r="F12726" i="18"/>
  <c r="F11646" i="18"/>
  <c r="F10494" i="18"/>
  <c r="F7460" i="18"/>
  <c r="F5006" i="18"/>
  <c r="F3854" i="18"/>
  <c r="F11934" i="18"/>
  <c r="F12798" i="18"/>
  <c r="F11574" i="18"/>
  <c r="F9916" i="18"/>
  <c r="F3998" i="18"/>
  <c r="F10710" i="18"/>
  <c r="F3566" i="18"/>
  <c r="F14022" i="18"/>
  <c r="F12222" i="18"/>
  <c r="F8542" i="18"/>
  <c r="F7172" i="18"/>
  <c r="F4790" i="18"/>
  <c r="F13158" i="18"/>
  <c r="F11214" i="18"/>
  <c r="F8182" i="18"/>
  <c r="F5224" i="18"/>
  <c r="F12150" i="18"/>
  <c r="F9628" i="18"/>
  <c r="F4646" i="18"/>
  <c r="F6812" i="18"/>
  <c r="F9700" i="18"/>
  <c r="F10132" i="18"/>
  <c r="F13590" i="18"/>
  <c r="F10638" i="18"/>
  <c r="F8110" i="18"/>
  <c r="F6452" i="18"/>
  <c r="F12438" i="18"/>
  <c r="F9484" i="18"/>
  <c r="F6956" i="18"/>
  <c r="F10998" i="18"/>
  <c r="F6668" i="18"/>
  <c r="G10538" i="18"/>
  <c r="M10567" i="18" s="1"/>
  <c r="G8298" i="18"/>
  <c r="M8327" i="18" s="1"/>
  <c r="G1862" i="18"/>
  <c r="M1891" i="18" s="1"/>
  <c r="G1643" i="18"/>
  <c r="M1673" i="18" s="1"/>
  <c r="G1060" i="18"/>
  <c r="M1090" i="18" s="1"/>
  <c r="G10561" i="18"/>
  <c r="O10567" i="18" s="1"/>
  <c r="G6049" i="18"/>
  <c r="L6093" i="18" s="1"/>
  <c r="G3906" i="18"/>
  <c r="N3927" i="18" s="1"/>
  <c r="AC15" i="2"/>
  <c r="AC16" i="2" s="1"/>
  <c r="E10" i="2"/>
  <c r="G10" i="2"/>
  <c r="G13850" i="18"/>
  <c r="M13879" i="18" s="1"/>
  <c r="G13202" i="18"/>
  <c r="M13231" i="18" s="1"/>
  <c r="G13130" i="18"/>
  <c r="M13159" i="18" s="1"/>
  <c r="G13058" i="18"/>
  <c r="M13087" i="18" s="1"/>
  <c r="G12986" i="18"/>
  <c r="M13015" i="18" s="1"/>
  <c r="G11834" i="18"/>
  <c r="M11863" i="18" s="1"/>
  <c r="F10782" i="18"/>
  <c r="G10610" i="18"/>
  <c r="M10639" i="18" s="1"/>
  <c r="G6784" i="18"/>
  <c r="M6813" i="18" s="1"/>
  <c r="G6712" i="18"/>
  <c r="M6741" i="18" s="1"/>
  <c r="G6640" i="18"/>
  <c r="M6669" i="18" s="1"/>
  <c r="G6568" i="18"/>
  <c r="M6597" i="18" s="1"/>
  <c r="G6424" i="18"/>
  <c r="M6453" i="18" s="1"/>
  <c r="G6352" i="18"/>
  <c r="M6381" i="18" s="1"/>
  <c r="G6208" i="18"/>
  <c r="M6237" i="18" s="1"/>
  <c r="G6064" i="18"/>
  <c r="M6093" i="18" s="1"/>
  <c r="G5992" i="18"/>
  <c r="M6021" i="18" s="1"/>
  <c r="G5920" i="18"/>
  <c r="M5949" i="18" s="1"/>
  <c r="G5848" i="18"/>
  <c r="M5877" i="18" s="1"/>
  <c r="G5484" i="18"/>
  <c r="M5513" i="18" s="1"/>
  <c r="G4762" i="18"/>
  <c r="M4791" i="18" s="1"/>
  <c r="F4142" i="18"/>
  <c r="G4042" i="18"/>
  <c r="M4071" i="18" s="1"/>
  <c r="G3898" i="18"/>
  <c r="M3927" i="18" s="1"/>
  <c r="G3754" i="18"/>
  <c r="M3783" i="18" s="1"/>
  <c r="G7504" i="18"/>
  <c r="M7533" i="18" s="1"/>
  <c r="G6928" i="18"/>
  <c r="M6957" i="18" s="1"/>
  <c r="G10595" i="18"/>
  <c r="L10639" i="18" s="1"/>
  <c r="F10422" i="18"/>
  <c r="F6884" i="18"/>
  <c r="F12006" i="18"/>
  <c r="F7604" i="18"/>
  <c r="F13302" i="18"/>
  <c r="F13878" i="18"/>
  <c r="AG15" i="2"/>
  <c r="AG16" i="2" s="1"/>
  <c r="AI15" i="2"/>
  <c r="AI16" i="2" s="1"/>
  <c r="AQ15" i="2"/>
  <c r="AQ16" i="2" s="1"/>
  <c r="F10926" i="18"/>
  <c r="F8254" i="18"/>
  <c r="F13230" i="18"/>
  <c r="F4862" i="18"/>
  <c r="F8614" i="18"/>
  <c r="F13950" i="18"/>
  <c r="F3926" i="18"/>
  <c r="P15" i="2"/>
  <c r="P16" i="2" s="1"/>
  <c r="U15" i="2"/>
  <c r="U16" i="2" s="1"/>
  <c r="G4834" i="18"/>
  <c r="M4863" i="18" s="1"/>
  <c r="H15" i="2"/>
  <c r="H16" i="2" s="1"/>
  <c r="AH15" i="2"/>
  <c r="AH16" i="2" s="1"/>
  <c r="G10682" i="18"/>
  <c r="M10711" i="18" s="1"/>
  <c r="G8730" i="18"/>
  <c r="M8759" i="18" s="1"/>
  <c r="G8370" i="18"/>
  <c r="M8399" i="18" s="1"/>
  <c r="G5412" i="18"/>
  <c r="M5441" i="18" s="1"/>
  <c r="G4402" i="18"/>
  <c r="M4431" i="18" s="1"/>
  <c r="G10523" i="18"/>
  <c r="L10567" i="18" s="1"/>
  <c r="G8522" i="18"/>
  <c r="N8543" i="18" s="1"/>
  <c r="G6504" i="18"/>
  <c r="N6525" i="18" s="1"/>
  <c r="G6447" i="18"/>
  <c r="O6453" i="18" s="1"/>
  <c r="G6087" i="18"/>
  <c r="O6093" i="18" s="1"/>
  <c r="G4266" i="18"/>
  <c r="N4287" i="18" s="1"/>
  <c r="G4243" i="18"/>
  <c r="L4287" i="18" s="1"/>
  <c r="G3978" i="18"/>
  <c r="N3999" i="18" s="1"/>
  <c r="G3921" i="18"/>
  <c r="O3927" i="18" s="1"/>
  <c r="G3762" i="18"/>
  <c r="N3783" i="18" s="1"/>
  <c r="D15" i="2"/>
  <c r="P24" i="4"/>
  <c r="P84" i="4" s="1"/>
  <c r="G10898" i="18"/>
  <c r="M10927" i="18" s="1"/>
  <c r="G7000" i="18"/>
  <c r="M7029" i="18" s="1"/>
  <c r="G3173" i="18"/>
  <c r="M3203" i="18" s="1"/>
  <c r="G1279" i="18"/>
  <c r="M1308" i="18" s="1"/>
  <c r="G696" i="18"/>
  <c r="M726" i="18" s="1"/>
  <c r="G9464" i="18"/>
  <c r="N9485" i="18" s="1"/>
  <c r="G9407" i="18"/>
  <c r="O9413" i="18" s="1"/>
  <c r="G8594" i="18"/>
  <c r="N8615" i="18" s="1"/>
  <c r="G8609" i="18"/>
  <c r="O8615" i="18" s="1"/>
  <c r="G6864" i="18"/>
  <c r="N6885" i="18" s="1"/>
  <c r="G6841" i="18"/>
  <c r="L6885" i="18" s="1"/>
  <c r="G6481" i="18"/>
  <c r="L6525" i="18" s="1"/>
  <c r="G4857" i="18"/>
  <c r="O4863" i="18" s="1"/>
  <c r="F9047" i="18"/>
  <c r="F7676" i="18"/>
  <c r="F5078" i="18"/>
  <c r="F5802" i="18"/>
  <c r="F9266" i="18"/>
  <c r="F8974" i="18"/>
  <c r="F5729" i="18"/>
  <c r="F10348" i="18"/>
  <c r="F9193" i="18"/>
  <c r="F9120" i="18"/>
  <c r="F8901" i="18"/>
  <c r="F4861" i="18"/>
  <c r="F8037" i="18"/>
  <c r="F8685" i="18"/>
  <c r="F10853" i="18"/>
  <c r="F12437" i="18"/>
  <c r="F13157" i="18"/>
  <c r="F13877" i="18"/>
  <c r="F5656" i="18"/>
  <c r="F12869" i="18"/>
  <c r="F10275" i="18"/>
  <c r="F7749" i="18"/>
  <c r="F7821" i="18"/>
  <c r="L15" i="2"/>
  <c r="L16" i="2" s="1"/>
  <c r="N15" i="2"/>
  <c r="N16" i="2" s="1"/>
  <c r="F5583" i="18"/>
  <c r="F2253" i="18"/>
  <c r="G39" i="18"/>
  <c r="M70" i="18" s="1"/>
  <c r="G13945" i="18"/>
  <c r="O13951" i="18" s="1"/>
  <c r="G5629" i="18"/>
  <c r="M5658" i="18" s="1"/>
  <c r="F4645" i="18"/>
  <c r="F6595" i="18"/>
  <c r="F10925" i="18"/>
  <c r="F4573" i="18"/>
  <c r="F6451" i="18"/>
  <c r="F11717" i="18"/>
  <c r="F12221" i="18"/>
  <c r="F14021" i="18"/>
  <c r="F13229" i="18"/>
  <c r="F12581" i="18"/>
  <c r="F11141" i="18"/>
  <c r="F10131" i="18"/>
  <c r="F8325" i="18"/>
  <c r="F7243" i="18"/>
  <c r="F6739" i="18"/>
  <c r="F6019" i="18"/>
  <c r="F4717" i="18"/>
  <c r="F3565" i="18"/>
  <c r="F12653" i="18"/>
  <c r="F11645" i="18"/>
  <c r="F10421" i="18"/>
  <c r="F9627" i="18"/>
  <c r="F8109" i="18"/>
  <c r="F6163" i="18"/>
  <c r="F4429" i="18"/>
  <c r="F4141" i="18"/>
  <c r="F3853" i="18"/>
  <c r="AI26" i="11"/>
  <c r="T26" i="11"/>
  <c r="AF10" i="2"/>
  <c r="AN10" i="2"/>
  <c r="I26" i="11"/>
  <c r="K26" i="11"/>
  <c r="S26" i="11"/>
  <c r="F13805" i="18"/>
  <c r="F13373" i="18"/>
  <c r="F10997" i="18"/>
  <c r="F10565" i="18"/>
  <c r="F8541" i="18"/>
  <c r="F7965" i="18"/>
  <c r="F7531" i="18"/>
  <c r="F1889" i="18"/>
  <c r="G2671" i="18"/>
  <c r="N2693" i="18" s="1"/>
  <c r="G7794" i="18"/>
  <c r="M7823" i="18" s="1"/>
  <c r="G9020" i="18"/>
  <c r="M9049" i="18" s="1"/>
  <c r="G9028" i="18"/>
  <c r="N9049" i="18" s="1"/>
  <c r="G9078" i="18"/>
  <c r="L9122" i="18" s="1"/>
  <c r="G9166" i="18"/>
  <c r="M9195" i="18" s="1"/>
  <c r="G8947" i="18"/>
  <c r="M8976" i="18" s="1"/>
  <c r="G7730" i="18"/>
  <c r="N7751" i="18" s="1"/>
  <c r="G5614" i="18"/>
  <c r="L5658" i="18" s="1"/>
  <c r="G5702" i="18"/>
  <c r="M5731" i="18" s="1"/>
  <c r="G8859" i="18"/>
  <c r="L8903" i="18" s="1"/>
  <c r="G9093" i="18"/>
  <c r="M9122" i="18" s="1"/>
  <c r="G10233" i="18"/>
  <c r="L10277" i="18" s="1"/>
  <c r="G5783" i="18"/>
  <c r="N5804" i="18" s="1"/>
  <c r="G5051" i="18"/>
  <c r="M5080" i="18" s="1"/>
  <c r="G8874" i="18"/>
  <c r="M8903" i="18" s="1"/>
  <c r="G9247" i="18"/>
  <c r="N9268" i="18" s="1"/>
  <c r="G8955" i="18"/>
  <c r="N8976" i="18" s="1"/>
  <c r="G12842" i="18"/>
  <c r="M12871" i="18" s="1"/>
  <c r="L3495" i="18" l="1"/>
  <c r="E3492" i="18"/>
  <c r="E3494" i="18"/>
  <c r="G3494" i="18" s="1"/>
  <c r="E3493" i="18"/>
  <c r="G3493" i="18" s="1"/>
  <c r="R3495" i="18" s="1"/>
  <c r="E3491" i="18"/>
  <c r="G3491" i="18" s="1"/>
  <c r="L3422" i="18"/>
  <c r="E3421" i="18"/>
  <c r="G3421" i="18" s="1"/>
  <c r="E3420" i="18"/>
  <c r="G3420" i="18" s="1"/>
  <c r="R3422" i="18" s="1"/>
  <c r="E3419" i="18"/>
  <c r="E3418" i="18"/>
  <c r="G3418" i="18" s="1"/>
  <c r="L3349" i="18"/>
  <c r="E3348" i="18"/>
  <c r="G3348" i="18" s="1"/>
  <c r="E3347" i="18"/>
  <c r="G3347" i="18" s="1"/>
  <c r="R3349" i="18" s="1"/>
  <c r="E3346" i="18"/>
  <c r="E3345" i="18"/>
  <c r="G3345" i="18" s="1"/>
  <c r="L3276" i="18"/>
  <c r="E3275" i="18"/>
  <c r="G3275" i="18" s="1"/>
  <c r="E3274" i="18"/>
  <c r="G3274" i="18" s="1"/>
  <c r="R3276" i="18" s="1"/>
  <c r="E3273" i="18"/>
  <c r="E3272" i="18"/>
  <c r="G3272" i="18" s="1"/>
  <c r="L3203" i="18"/>
  <c r="E3202" i="18"/>
  <c r="G3202" i="18" s="1"/>
  <c r="E3201" i="18"/>
  <c r="G3201" i="18" s="1"/>
  <c r="R3203" i="18" s="1"/>
  <c r="E3200" i="18"/>
  <c r="E3199" i="18"/>
  <c r="G3199" i="18" s="1"/>
  <c r="L3130" i="18"/>
  <c r="E3129" i="18"/>
  <c r="G3129" i="18" s="1"/>
  <c r="E3128" i="18"/>
  <c r="G3128" i="18" s="1"/>
  <c r="E3127" i="18"/>
  <c r="E3126" i="18"/>
  <c r="G3126" i="18" s="1"/>
  <c r="L2911" i="18"/>
  <c r="E2910" i="18"/>
  <c r="G2910" i="18" s="1"/>
  <c r="E2909" i="18"/>
  <c r="G2909" i="18" s="1"/>
  <c r="E2908" i="18"/>
  <c r="E2907" i="18"/>
  <c r="G2907" i="18" s="1"/>
  <c r="L2766" i="18"/>
  <c r="E2765" i="18"/>
  <c r="G2765" i="18" s="1"/>
  <c r="E2764" i="18"/>
  <c r="G2764" i="18" s="1"/>
  <c r="R2766" i="18" s="1"/>
  <c r="E2763" i="18"/>
  <c r="E2762" i="18"/>
  <c r="G2762" i="18" s="1"/>
  <c r="L2693" i="18"/>
  <c r="E2689" i="18"/>
  <c r="G2689" i="18" s="1"/>
  <c r="E2692" i="18"/>
  <c r="G2692" i="18" s="1"/>
  <c r="E2691" i="18"/>
  <c r="G2691" i="18" s="1"/>
  <c r="R2693" i="18" s="1"/>
  <c r="E2690" i="18"/>
  <c r="L2620" i="18"/>
  <c r="E2619" i="18"/>
  <c r="G2619" i="18" s="1"/>
  <c r="E2618" i="18"/>
  <c r="G2618" i="18" s="1"/>
  <c r="R2620" i="18" s="1"/>
  <c r="E2617" i="18"/>
  <c r="E2616" i="18"/>
  <c r="G2616" i="18" s="1"/>
  <c r="L2547" i="18"/>
  <c r="E2546" i="18"/>
  <c r="G2546" i="18" s="1"/>
  <c r="E2545" i="18"/>
  <c r="G2545" i="18" s="1"/>
  <c r="R2547" i="18" s="1"/>
  <c r="E2543" i="18"/>
  <c r="G2543" i="18" s="1"/>
  <c r="E2544" i="18"/>
  <c r="L2401" i="18"/>
  <c r="E2400" i="18"/>
  <c r="G2400" i="18" s="1"/>
  <c r="E2399" i="18"/>
  <c r="G2399" i="18" s="1"/>
  <c r="R2401" i="18" s="1"/>
  <c r="E2398" i="18"/>
  <c r="E2397" i="18"/>
  <c r="G2397" i="18" s="1"/>
  <c r="L2328" i="18"/>
  <c r="E2327" i="18"/>
  <c r="G2327" i="18" s="1"/>
  <c r="E2326" i="18"/>
  <c r="G2326" i="18" s="1"/>
  <c r="R2328" i="18" s="1"/>
  <c r="E2325" i="18"/>
  <c r="E2324" i="18"/>
  <c r="G2324" i="18" s="1"/>
  <c r="L2183" i="18"/>
  <c r="E2182" i="18"/>
  <c r="G2182" i="18" s="1"/>
  <c r="E2181" i="18"/>
  <c r="G2181" i="18" s="1"/>
  <c r="R2183" i="18" s="1"/>
  <c r="E2180" i="18"/>
  <c r="E2179" i="18"/>
  <c r="G2179" i="18" s="1"/>
  <c r="L2037" i="18"/>
  <c r="E2035" i="18"/>
  <c r="G2035" i="18" s="1"/>
  <c r="R2037" i="18" s="1"/>
  <c r="E2036" i="18"/>
  <c r="E2034" i="18"/>
  <c r="E2033" i="18"/>
  <c r="G2033" i="18" s="1"/>
  <c r="E1161" i="18"/>
  <c r="G1161" i="18" s="1"/>
  <c r="R1163" i="18" s="1"/>
  <c r="E1162" i="18"/>
  <c r="E1672" i="18"/>
  <c r="E1671" i="18"/>
  <c r="G1671" i="18" s="1"/>
  <c r="R1673" i="18" s="1"/>
  <c r="E943" i="18"/>
  <c r="E942" i="18"/>
  <c r="G942" i="18" s="1"/>
  <c r="R944" i="18" s="1"/>
  <c r="E1380" i="18"/>
  <c r="E1379" i="18"/>
  <c r="E1016" i="18"/>
  <c r="E1015" i="18"/>
  <c r="G1015" i="18" s="1"/>
  <c r="R1017" i="18" s="1"/>
  <c r="E1744" i="18"/>
  <c r="G1744" i="18" s="1"/>
  <c r="R1746" i="18" s="1"/>
  <c r="E1745" i="18"/>
  <c r="L871" i="18"/>
  <c r="E869" i="18"/>
  <c r="G869" i="18" s="1"/>
  <c r="R871" i="18" s="1"/>
  <c r="E870" i="18"/>
  <c r="E1452" i="18"/>
  <c r="G1452" i="18" s="1"/>
  <c r="R1454" i="18" s="1"/>
  <c r="E1453" i="18"/>
  <c r="E1235" i="18"/>
  <c r="E1234" i="18"/>
  <c r="G1234" i="18" s="1"/>
  <c r="R1236" i="18" s="1"/>
  <c r="E1525" i="18"/>
  <c r="G1525" i="18" s="1"/>
  <c r="R1527" i="18" s="1"/>
  <c r="E1526" i="18"/>
  <c r="L1964" i="18"/>
  <c r="E1963" i="18"/>
  <c r="E1962" i="18"/>
  <c r="G1962" i="18" s="1"/>
  <c r="R1964" i="18" s="1"/>
  <c r="E1960" i="18"/>
  <c r="G1960" i="18" s="1"/>
  <c r="E1961" i="18"/>
  <c r="L1746" i="18"/>
  <c r="E1743" i="18"/>
  <c r="E1742" i="18"/>
  <c r="G1742" i="18" s="1"/>
  <c r="L1673" i="18"/>
  <c r="E1670" i="18"/>
  <c r="E1669" i="18"/>
  <c r="G1669" i="18" s="1"/>
  <c r="L1527" i="18"/>
  <c r="E1523" i="18"/>
  <c r="G1523" i="18" s="1"/>
  <c r="E1524" i="18"/>
  <c r="L1454" i="18"/>
  <c r="E1451" i="18"/>
  <c r="E1450" i="18"/>
  <c r="G1450" i="18" s="1"/>
  <c r="E1378" i="18"/>
  <c r="G1379" i="18"/>
  <c r="R1381" i="18" s="1"/>
  <c r="E1377" i="18"/>
  <c r="G1377" i="18" s="1"/>
  <c r="L1236" i="18"/>
  <c r="E1233" i="18"/>
  <c r="E1232" i="18"/>
  <c r="G1232" i="18" s="1"/>
  <c r="L1163" i="18"/>
  <c r="E1160" i="18"/>
  <c r="E1159" i="18"/>
  <c r="G1159" i="18" s="1"/>
  <c r="L1017" i="18"/>
  <c r="E1014" i="18"/>
  <c r="E1013" i="18"/>
  <c r="G1013" i="18" s="1"/>
  <c r="L944" i="18"/>
  <c r="E940" i="18"/>
  <c r="G940" i="18" s="1"/>
  <c r="E941" i="18"/>
  <c r="E725" i="18"/>
  <c r="G725" i="18" s="1"/>
  <c r="E724" i="18"/>
  <c r="G724" i="18" s="1"/>
  <c r="R726" i="18" s="1"/>
  <c r="E651" i="18"/>
  <c r="G651" i="18" s="1"/>
  <c r="R653" i="18" s="1"/>
  <c r="E652" i="18"/>
  <c r="G652" i="18" s="1"/>
  <c r="E579" i="18"/>
  <c r="G579" i="18" s="1"/>
  <c r="E578" i="18"/>
  <c r="G578" i="18" s="1"/>
  <c r="R580" i="18" s="1"/>
  <c r="E505" i="18"/>
  <c r="G505" i="18" s="1"/>
  <c r="R507" i="18" s="1"/>
  <c r="E506" i="18"/>
  <c r="G506" i="18" s="1"/>
  <c r="E432" i="18"/>
  <c r="G432" i="18" s="1"/>
  <c r="R434" i="18" s="1"/>
  <c r="E433" i="18"/>
  <c r="G433" i="18" s="1"/>
  <c r="G2065" i="18"/>
  <c r="E214" i="18"/>
  <c r="G214" i="18" s="1"/>
  <c r="E213" i="18"/>
  <c r="G213" i="18" s="1"/>
  <c r="R215" i="18" s="1"/>
  <c r="E211" i="18"/>
  <c r="K211" i="18" s="1"/>
  <c r="L215" i="18"/>
  <c r="E212" i="18"/>
  <c r="E138" i="18"/>
  <c r="G138" i="18" s="1"/>
  <c r="E140" i="18"/>
  <c r="G140" i="18" s="1"/>
  <c r="E139" i="18"/>
  <c r="L288" i="18"/>
  <c r="E286" i="18"/>
  <c r="G286" i="18" s="1"/>
  <c r="R288" i="18" s="1"/>
  <c r="E285" i="18"/>
  <c r="E284" i="18"/>
  <c r="L726" i="18"/>
  <c r="E723" i="18"/>
  <c r="E722" i="18"/>
  <c r="K726" i="18" s="1"/>
  <c r="L653" i="18"/>
  <c r="E650" i="18"/>
  <c r="E649" i="18"/>
  <c r="K653" i="18" s="1"/>
  <c r="L580" i="18"/>
  <c r="E576" i="18"/>
  <c r="K580" i="18" s="1"/>
  <c r="E577" i="18"/>
  <c r="L142" i="18"/>
  <c r="F1543" i="18"/>
  <c r="G1555" i="18" s="1"/>
  <c r="L798" i="18"/>
  <c r="E797" i="18"/>
  <c r="G797" i="18" s="1"/>
  <c r="R798" i="18" s="1"/>
  <c r="E796" i="18"/>
  <c r="E795" i="18"/>
  <c r="K798" i="18" s="1"/>
  <c r="L507" i="18"/>
  <c r="E503" i="18"/>
  <c r="K507" i="18" s="1"/>
  <c r="E504" i="18"/>
  <c r="L434" i="18"/>
  <c r="E431" i="18"/>
  <c r="E430" i="18"/>
  <c r="F2417" i="18"/>
  <c r="G2429" i="18" s="1"/>
  <c r="G2977" i="18"/>
  <c r="O2984" i="18" s="1"/>
  <c r="G2103" i="18"/>
  <c r="O2110" i="18" s="1"/>
  <c r="G2939" i="18"/>
  <c r="G1045" i="18"/>
  <c r="G1083" i="18"/>
  <c r="O1090" i="18" s="1"/>
  <c r="L1381" i="18"/>
  <c r="O70" i="18"/>
  <c r="G24" i="18"/>
  <c r="L70" i="18" s="1"/>
  <c r="M1600" i="18"/>
  <c r="E11358" i="18"/>
  <c r="G11358" i="18" s="1"/>
  <c r="R11359" i="18" s="1"/>
  <c r="E7099" i="18"/>
  <c r="G7099" i="18" s="1"/>
  <c r="Q7101" i="18" s="1"/>
  <c r="E12726" i="18"/>
  <c r="G12726" i="18" s="1"/>
  <c r="R12727" i="18" s="1"/>
  <c r="E11933" i="18"/>
  <c r="G11933" i="18" s="1"/>
  <c r="Q11935" i="18" s="1"/>
  <c r="E3566" i="18"/>
  <c r="G3566" i="18" s="1"/>
  <c r="R3567" i="18" s="1"/>
  <c r="R3130" i="18"/>
  <c r="E11357" i="18"/>
  <c r="G11357" i="18" s="1"/>
  <c r="Q11359" i="18" s="1"/>
  <c r="E13588" i="18"/>
  <c r="K13591" i="18" s="1"/>
  <c r="E7675" i="18"/>
  <c r="E4718" i="18"/>
  <c r="G4718" i="18" s="1"/>
  <c r="R4719" i="18" s="1"/>
  <c r="E8757" i="18"/>
  <c r="G8757" i="18" s="1"/>
  <c r="Q8759" i="18" s="1"/>
  <c r="E6739" i="18"/>
  <c r="G6739" i="18" s="1"/>
  <c r="Q6741" i="18" s="1"/>
  <c r="E12005" i="18"/>
  <c r="G12005" i="18" s="1"/>
  <c r="Q12007" i="18" s="1"/>
  <c r="D16" i="2"/>
  <c r="E11140" i="18"/>
  <c r="E9698" i="18"/>
  <c r="E11502" i="18"/>
  <c r="G11502" i="18" s="1"/>
  <c r="R11503" i="18" s="1"/>
  <c r="E14021" i="18"/>
  <c r="G14021" i="18" s="1"/>
  <c r="Q14023" i="18" s="1"/>
  <c r="E10059" i="18"/>
  <c r="G10059" i="18" s="1"/>
  <c r="Q10061" i="18" s="1"/>
  <c r="E12364" i="18"/>
  <c r="K12367" i="18" s="1"/>
  <c r="E3564" i="18"/>
  <c r="E6379" i="18"/>
  <c r="G6379" i="18" s="1"/>
  <c r="Q6381" i="18" s="1"/>
  <c r="E6738" i="18"/>
  <c r="K6741" i="18" s="1"/>
  <c r="E10494" i="18"/>
  <c r="G10494" i="18" s="1"/>
  <c r="R10495" i="18" s="1"/>
  <c r="E3565" i="18"/>
  <c r="G3565" i="18" s="1"/>
  <c r="Q3567" i="18" s="1"/>
  <c r="E11574" i="18"/>
  <c r="G11574" i="18" s="1"/>
  <c r="R11575" i="18" s="1"/>
  <c r="E5730" i="18"/>
  <c r="G5730" i="18" s="1"/>
  <c r="R5731" i="18" s="1"/>
  <c r="E10058" i="18"/>
  <c r="E11501" i="18"/>
  <c r="G11501" i="18" s="1"/>
  <c r="Q11503" i="18" s="1"/>
  <c r="E11212" i="18"/>
  <c r="K11215" i="18" s="1"/>
  <c r="E10060" i="18"/>
  <c r="G10060" i="18" s="1"/>
  <c r="R10061" i="18" s="1"/>
  <c r="E9700" i="18"/>
  <c r="G9700" i="18" s="1"/>
  <c r="R9701" i="18" s="1"/>
  <c r="E9699" i="18"/>
  <c r="G9699" i="18" s="1"/>
  <c r="Q9701" i="18" s="1"/>
  <c r="E8252" i="18"/>
  <c r="K8255" i="18" s="1"/>
  <c r="E12222" i="18"/>
  <c r="G12222" i="18" s="1"/>
  <c r="R12223" i="18" s="1"/>
  <c r="E4500" i="18"/>
  <c r="K4503" i="18" s="1"/>
  <c r="E11572" i="18"/>
  <c r="K11575" i="18" s="1"/>
  <c r="E9410" i="18"/>
  <c r="K9413" i="18" s="1"/>
  <c r="E11573" i="18"/>
  <c r="G11573" i="18" s="1"/>
  <c r="Q11575" i="18" s="1"/>
  <c r="E13878" i="18"/>
  <c r="G13878" i="18" s="1"/>
  <c r="R13879" i="18" s="1"/>
  <c r="E11716" i="18"/>
  <c r="K11719" i="18" s="1"/>
  <c r="E7604" i="18"/>
  <c r="G7604" i="18" s="1"/>
  <c r="R7605" i="18" s="1"/>
  <c r="E5150" i="18"/>
  <c r="K5153" i="18" s="1"/>
  <c r="E11141" i="18"/>
  <c r="G11141" i="18" s="1"/>
  <c r="Q11143" i="18" s="1"/>
  <c r="E3709" i="18"/>
  <c r="G3709" i="18" s="1"/>
  <c r="Q3711" i="18" s="1"/>
  <c r="E13300" i="18"/>
  <c r="K13303" i="18" s="1"/>
  <c r="E13302" i="18"/>
  <c r="G13302" i="18" s="1"/>
  <c r="R13303" i="18" s="1"/>
  <c r="E3710" i="18"/>
  <c r="G3710" i="18" s="1"/>
  <c r="R3711" i="18" s="1"/>
  <c r="E4068" i="18"/>
  <c r="K4071" i="18" s="1"/>
  <c r="E7026" i="18"/>
  <c r="K7029" i="18" s="1"/>
  <c r="E10710" i="18"/>
  <c r="G10710" i="18" s="1"/>
  <c r="R10711" i="18" s="1"/>
  <c r="E12006" i="18"/>
  <c r="G12006" i="18" s="1"/>
  <c r="R12007" i="18" s="1"/>
  <c r="E11069" i="18"/>
  <c r="G11069" i="18" s="1"/>
  <c r="Q11071" i="18" s="1"/>
  <c r="E11356" i="18"/>
  <c r="E13085" i="18"/>
  <c r="G13085" i="18" s="1"/>
  <c r="Q13087" i="18" s="1"/>
  <c r="E5582" i="18"/>
  <c r="K5585" i="18" s="1"/>
  <c r="E5078" i="18"/>
  <c r="G5078" i="18" s="1"/>
  <c r="Q5080" i="18" s="1"/>
  <c r="E5223" i="18"/>
  <c r="G5223" i="18" s="1"/>
  <c r="Q5225" i="18" s="1"/>
  <c r="E8468" i="18"/>
  <c r="E10130" i="18"/>
  <c r="K10133" i="18" s="1"/>
  <c r="E7964" i="18"/>
  <c r="E11070" i="18"/>
  <c r="G11070" i="18" s="1"/>
  <c r="R11071" i="18" s="1"/>
  <c r="E11068" i="18"/>
  <c r="E9915" i="18"/>
  <c r="G9915" i="18" s="1"/>
  <c r="Q9917" i="18" s="1"/>
  <c r="E4142" i="18"/>
  <c r="G4142" i="18" s="1"/>
  <c r="R4143" i="18" s="1"/>
  <c r="E12365" i="18"/>
  <c r="G12365" i="18" s="1"/>
  <c r="Q12367" i="18" s="1"/>
  <c r="E8470" i="18"/>
  <c r="G8470" i="18" s="1"/>
  <c r="R8471" i="18" s="1"/>
  <c r="E7171" i="18"/>
  <c r="G7171" i="18" s="1"/>
  <c r="Q7173" i="18" s="1"/>
  <c r="E8469" i="18"/>
  <c r="G8469" i="18" s="1"/>
  <c r="Q8471" i="18" s="1"/>
  <c r="E11142" i="18"/>
  <c r="G11142" i="18" s="1"/>
  <c r="R11143" i="18" s="1"/>
  <c r="E14022" i="18"/>
  <c r="G14022" i="18" s="1"/>
  <c r="R14023" i="18" s="1"/>
  <c r="E12940" i="18"/>
  <c r="K12943" i="18" s="1"/>
  <c r="E867" i="18"/>
  <c r="K871" i="18" s="1"/>
  <c r="E6163" i="18"/>
  <c r="G6163" i="18" s="1"/>
  <c r="Q6165" i="18" s="1"/>
  <c r="E10421" i="18"/>
  <c r="G10421" i="18" s="1"/>
  <c r="Q10423" i="18" s="1"/>
  <c r="E11213" i="18"/>
  <c r="G11213" i="18" s="1"/>
  <c r="Q11215" i="18" s="1"/>
  <c r="E12294" i="18"/>
  <c r="G12294" i="18" s="1"/>
  <c r="R12295" i="18" s="1"/>
  <c r="E6234" i="18"/>
  <c r="E10132" i="18"/>
  <c r="G10132" i="18" s="1"/>
  <c r="R10133" i="18" s="1"/>
  <c r="E10131" i="18"/>
  <c r="G10131" i="18" s="1"/>
  <c r="Q10133" i="18" s="1"/>
  <c r="E13734" i="18"/>
  <c r="G13734" i="18" s="1"/>
  <c r="R13735" i="18" s="1"/>
  <c r="E8181" i="18"/>
  <c r="G8181" i="18" s="1"/>
  <c r="Q8183" i="18" s="1"/>
  <c r="E13301" i="18"/>
  <c r="G13301" i="18" s="1"/>
  <c r="Q13303" i="18" s="1"/>
  <c r="E8398" i="18"/>
  <c r="G8398" i="18" s="1"/>
  <c r="R8399" i="18" s="1"/>
  <c r="E868" i="18"/>
  <c r="E7098" i="18"/>
  <c r="K7101" i="18" s="1"/>
  <c r="E9770" i="18"/>
  <c r="K9773" i="18" s="1"/>
  <c r="E12581" i="18"/>
  <c r="G12581" i="18" s="1"/>
  <c r="Q12583" i="18" s="1"/>
  <c r="E3708" i="18"/>
  <c r="E11214" i="18"/>
  <c r="G11214" i="18" s="1"/>
  <c r="R11215" i="18" s="1"/>
  <c r="E12941" i="18"/>
  <c r="G12941" i="18" s="1"/>
  <c r="Q12943" i="18" s="1"/>
  <c r="E12292" i="18"/>
  <c r="K12295" i="18" s="1"/>
  <c r="E6162" i="18"/>
  <c r="K6165" i="18" s="1"/>
  <c r="E10420" i="18"/>
  <c r="E12436" i="18"/>
  <c r="E10852" i="18"/>
  <c r="K10855" i="18" s="1"/>
  <c r="E11430" i="18"/>
  <c r="G11430" i="18" s="1"/>
  <c r="R11431" i="18" s="1"/>
  <c r="E8685" i="18"/>
  <c r="G8685" i="18" s="1"/>
  <c r="Q8687" i="18" s="1"/>
  <c r="E12724" i="18"/>
  <c r="E6164" i="18"/>
  <c r="G6164" i="18" s="1"/>
  <c r="R6165" i="18" s="1"/>
  <c r="E9047" i="18"/>
  <c r="G9047" i="18" s="1"/>
  <c r="Q9049" i="18" s="1"/>
  <c r="E12293" i="18"/>
  <c r="G12293" i="18" s="1"/>
  <c r="Q12295" i="18" s="1"/>
  <c r="E4212" i="18"/>
  <c r="K4215" i="18" s="1"/>
  <c r="E4717" i="18"/>
  <c r="G4717" i="18" s="1"/>
  <c r="Q4719" i="18" s="1"/>
  <c r="E4357" i="18"/>
  <c r="G4357" i="18" s="1"/>
  <c r="Q4359" i="18" s="1"/>
  <c r="E9626" i="18"/>
  <c r="K9629" i="18" s="1"/>
  <c r="E5222" i="18"/>
  <c r="K5225" i="18" s="1"/>
  <c r="E2252" i="18"/>
  <c r="K2255" i="18" s="1"/>
  <c r="E8828" i="18"/>
  <c r="E11934" i="18"/>
  <c r="G11934" i="18" s="1"/>
  <c r="R11935" i="18" s="1"/>
  <c r="E7100" i="18"/>
  <c r="G7100" i="18" s="1"/>
  <c r="R7101" i="18" s="1"/>
  <c r="E9556" i="18"/>
  <c r="G9556" i="18" s="1"/>
  <c r="R9557" i="18" s="1"/>
  <c r="E7170" i="18"/>
  <c r="E12797" i="18"/>
  <c r="G12797" i="18" s="1"/>
  <c r="Q12799" i="18" s="1"/>
  <c r="E13732" i="18"/>
  <c r="K13735" i="18" s="1"/>
  <c r="E4932" i="18"/>
  <c r="K4935" i="18" s="1"/>
  <c r="E7676" i="18"/>
  <c r="G7676" i="18" s="1"/>
  <c r="Q7678" i="18" s="1"/>
  <c r="E12798" i="18"/>
  <c r="G12798" i="18" s="1"/>
  <c r="R12799" i="18" s="1"/>
  <c r="E7965" i="18"/>
  <c r="G7965" i="18" s="1"/>
  <c r="Q7967" i="18" s="1"/>
  <c r="E9339" i="18"/>
  <c r="G9339" i="18" s="1"/>
  <c r="Q9341" i="18" s="1"/>
  <c r="E13445" i="18"/>
  <c r="G13445" i="18" s="1"/>
  <c r="Q13447" i="18" s="1"/>
  <c r="E7172" i="18"/>
  <c r="G7172" i="18" s="1"/>
  <c r="R7173" i="18" s="1"/>
  <c r="E5583" i="18"/>
  <c r="G5583" i="18" s="1"/>
  <c r="Q5585" i="18" s="1"/>
  <c r="E12653" i="18"/>
  <c r="G12653" i="18" s="1"/>
  <c r="Q12655" i="18" s="1"/>
  <c r="E7892" i="18"/>
  <c r="K7895" i="18" s="1"/>
  <c r="E8182" i="18"/>
  <c r="G8182" i="18" s="1"/>
  <c r="R8183" i="18" s="1"/>
  <c r="E4501" i="18"/>
  <c r="G4501" i="18" s="1"/>
  <c r="Q4503" i="18" s="1"/>
  <c r="E5005" i="18"/>
  <c r="G5005" i="18" s="1"/>
  <c r="Q5007" i="18" s="1"/>
  <c r="E5368" i="18"/>
  <c r="G5368" i="18" s="1"/>
  <c r="R5369" i="18" s="1"/>
  <c r="E10422" i="18"/>
  <c r="G10422" i="18" s="1"/>
  <c r="R10423" i="18" s="1"/>
  <c r="E12076" i="18"/>
  <c r="E7677" i="18"/>
  <c r="G7677" i="18" s="1"/>
  <c r="R7678" i="18" s="1"/>
  <c r="E10996" i="18"/>
  <c r="E7388" i="18"/>
  <c r="G7388" i="18" s="1"/>
  <c r="R7389" i="18" s="1"/>
  <c r="E12220" i="18"/>
  <c r="K12223" i="18" s="1"/>
  <c r="E5440" i="18"/>
  <c r="G5440" i="18" s="1"/>
  <c r="R5441" i="18" s="1"/>
  <c r="E5510" i="18"/>
  <c r="K5513" i="18" s="1"/>
  <c r="E6596" i="18"/>
  <c r="G6596" i="18" s="1"/>
  <c r="R6597" i="18" s="1"/>
  <c r="E9554" i="18"/>
  <c r="K9557" i="18" s="1"/>
  <c r="E6668" i="18"/>
  <c r="G6668" i="18" s="1"/>
  <c r="R6669" i="18" s="1"/>
  <c r="E13157" i="18"/>
  <c r="G13157" i="18" s="1"/>
  <c r="Q13159" i="18" s="1"/>
  <c r="E11788" i="18"/>
  <c r="K11791" i="18" s="1"/>
  <c r="E9555" i="18"/>
  <c r="G9555" i="18" s="1"/>
  <c r="Q9557" i="18" s="1"/>
  <c r="E4572" i="18"/>
  <c r="E7244" i="18"/>
  <c r="G7244" i="18" s="1"/>
  <c r="R7245" i="18" s="1"/>
  <c r="E6308" i="18"/>
  <c r="G6308" i="18" s="1"/>
  <c r="R6309" i="18" s="1"/>
  <c r="E9340" i="18"/>
  <c r="G9340" i="18" s="1"/>
  <c r="R9341" i="18" s="1"/>
  <c r="E13446" i="18"/>
  <c r="G13446" i="18" s="1"/>
  <c r="R13447" i="18" s="1"/>
  <c r="E7966" i="18"/>
  <c r="G7966" i="18" s="1"/>
  <c r="R7967" i="18" s="1"/>
  <c r="E10925" i="18"/>
  <c r="G10925" i="18" s="1"/>
  <c r="Q10927" i="18" s="1"/>
  <c r="E6236" i="18"/>
  <c r="G6236" i="18" s="1"/>
  <c r="R6237" i="18" s="1"/>
  <c r="E4502" i="18"/>
  <c r="G4502" i="18" s="1"/>
  <c r="R4503" i="18" s="1"/>
  <c r="E12725" i="18"/>
  <c r="G12725" i="18" s="1"/>
  <c r="Q12727" i="18" s="1"/>
  <c r="E5224" i="18"/>
  <c r="G5224" i="18" s="1"/>
  <c r="R5225" i="18" s="1"/>
  <c r="E14020" i="18"/>
  <c r="E9192" i="18"/>
  <c r="E8254" i="18"/>
  <c r="G8254" i="18" s="1"/>
  <c r="R8255" i="18" s="1"/>
  <c r="E8829" i="18"/>
  <c r="G8829" i="18" s="1"/>
  <c r="Q8831" i="18" s="1"/>
  <c r="E2254" i="18"/>
  <c r="G2254" i="18" s="1"/>
  <c r="R2255" i="18" s="1"/>
  <c r="E8830" i="18"/>
  <c r="G8830" i="18" s="1"/>
  <c r="R8831" i="18" s="1"/>
  <c r="E8684" i="18"/>
  <c r="E6810" i="18"/>
  <c r="K6813" i="18" s="1"/>
  <c r="E2253" i="18"/>
  <c r="G2253" i="18" s="1"/>
  <c r="Q2255" i="18" s="1"/>
  <c r="E12366" i="18"/>
  <c r="G12366" i="18" s="1"/>
  <c r="R12367" i="18" s="1"/>
  <c r="E10492" i="18"/>
  <c r="K10495" i="18" s="1"/>
  <c r="E8109" i="18"/>
  <c r="G8109" i="18" s="1"/>
  <c r="Q8111" i="18" s="1"/>
  <c r="E3638" i="18"/>
  <c r="G3638" i="18" s="1"/>
  <c r="R3639" i="18" s="1"/>
  <c r="E12004" i="18"/>
  <c r="E4214" i="18"/>
  <c r="G4214" i="18" s="1"/>
  <c r="R4215" i="18" s="1"/>
  <c r="E6811" i="18"/>
  <c r="G6811" i="18" s="1"/>
  <c r="Q6813" i="18" s="1"/>
  <c r="E10493" i="18"/>
  <c r="G10493" i="18" s="1"/>
  <c r="Q10495" i="18" s="1"/>
  <c r="E7532" i="18"/>
  <c r="G7532" i="18" s="1"/>
  <c r="R7533" i="18" s="1"/>
  <c r="E4213" i="18"/>
  <c r="G4213" i="18" s="1"/>
  <c r="Q4215" i="18" s="1"/>
  <c r="E4356" i="18"/>
  <c r="K4359" i="18" s="1"/>
  <c r="E3997" i="18"/>
  <c r="G3997" i="18" s="1"/>
  <c r="Q3999" i="18" s="1"/>
  <c r="E4429" i="18"/>
  <c r="G4429" i="18" s="1"/>
  <c r="Q4431" i="18" s="1"/>
  <c r="E12796" i="18"/>
  <c r="K12799" i="18" s="1"/>
  <c r="E6020" i="18"/>
  <c r="G6020" i="18" s="1"/>
  <c r="R6021" i="18" s="1"/>
  <c r="E4358" i="18"/>
  <c r="G4358" i="18" s="1"/>
  <c r="R4359" i="18" s="1"/>
  <c r="E13804" i="18"/>
  <c r="K13807" i="18" s="1"/>
  <c r="E9627" i="18"/>
  <c r="G9627" i="18" s="1"/>
  <c r="Q9629" i="18" s="1"/>
  <c r="E9193" i="18"/>
  <c r="G9193" i="18" s="1"/>
  <c r="Q9195" i="18" s="1"/>
  <c r="E10997" i="18"/>
  <c r="G10997" i="18" s="1"/>
  <c r="Q10999" i="18" s="1"/>
  <c r="E8253" i="18"/>
  <c r="G8253" i="18" s="1"/>
  <c r="Q8255" i="18" s="1"/>
  <c r="E3854" i="18"/>
  <c r="G3854" i="18" s="1"/>
  <c r="R3855" i="18" s="1"/>
  <c r="E8108" i="18"/>
  <c r="E3636" i="18"/>
  <c r="E13590" i="18"/>
  <c r="G13590" i="18" s="1"/>
  <c r="R13591" i="18" s="1"/>
  <c r="E9628" i="18"/>
  <c r="G9628" i="18" s="1"/>
  <c r="R9629" i="18" s="1"/>
  <c r="E4934" i="18"/>
  <c r="G4934" i="18" s="1"/>
  <c r="R4935" i="18" s="1"/>
  <c r="E5584" i="18"/>
  <c r="G5584" i="18" s="1"/>
  <c r="R5585" i="18" s="1"/>
  <c r="E12150" i="18"/>
  <c r="G12150" i="18" s="1"/>
  <c r="R12151" i="18" s="1"/>
  <c r="E12868" i="18"/>
  <c r="E4716" i="18"/>
  <c r="E12654" i="18"/>
  <c r="G12654" i="18" s="1"/>
  <c r="R12655" i="18" s="1"/>
  <c r="E11428" i="18"/>
  <c r="K11431" i="18" s="1"/>
  <c r="E4574" i="18"/>
  <c r="G4574" i="18" s="1"/>
  <c r="R4575" i="18" s="1"/>
  <c r="E12148" i="18"/>
  <c r="K12151" i="18" s="1"/>
  <c r="E9914" i="18"/>
  <c r="E10854" i="18"/>
  <c r="G10854" i="18" s="1"/>
  <c r="R10855" i="18" s="1"/>
  <c r="E9916" i="18"/>
  <c r="G9916" i="18" s="1"/>
  <c r="R9917" i="18" s="1"/>
  <c r="E12149" i="18"/>
  <c r="G12149" i="18" s="1"/>
  <c r="Q12151" i="18" s="1"/>
  <c r="E11500" i="18"/>
  <c r="E6307" i="18"/>
  <c r="G6307" i="18" s="1"/>
  <c r="Q6309" i="18" s="1"/>
  <c r="E6740" i="18"/>
  <c r="G6740" i="18" s="1"/>
  <c r="R6741" i="18" s="1"/>
  <c r="E12077" i="18"/>
  <c r="G12077" i="18" s="1"/>
  <c r="Q12079" i="18" s="1"/>
  <c r="E7750" i="18"/>
  <c r="G7750" i="18" s="1"/>
  <c r="R7751" i="18" s="1"/>
  <c r="E10347" i="18"/>
  <c r="E13518" i="18"/>
  <c r="G13518" i="18" s="1"/>
  <c r="R13519" i="18" s="1"/>
  <c r="E9988" i="18"/>
  <c r="G9988" i="18" s="1"/>
  <c r="R9989" i="18" s="1"/>
  <c r="E11429" i="18"/>
  <c r="G11429" i="18" s="1"/>
  <c r="Q11431" i="18" s="1"/>
  <c r="E8974" i="18"/>
  <c r="G8974" i="18" s="1"/>
  <c r="Q8976" i="18" s="1"/>
  <c r="E10853" i="18"/>
  <c r="G10853" i="18" s="1"/>
  <c r="Q10855" i="18" s="1"/>
  <c r="E12078" i="18"/>
  <c r="G12078" i="18" s="1"/>
  <c r="R12079" i="18" s="1"/>
  <c r="E4573" i="18"/>
  <c r="G4573" i="18" s="1"/>
  <c r="Q4575" i="18" s="1"/>
  <c r="E4645" i="18"/>
  <c r="G4645" i="18" s="1"/>
  <c r="Q4647" i="18" s="1"/>
  <c r="E5729" i="18"/>
  <c r="G5729" i="18" s="1"/>
  <c r="Q5731" i="18" s="1"/>
  <c r="E10202" i="18"/>
  <c r="K10205" i="18" s="1"/>
  <c r="E13877" i="18"/>
  <c r="G13877" i="18" s="1"/>
  <c r="Q13879" i="18" s="1"/>
  <c r="E7243" i="18"/>
  <c r="G7243" i="18" s="1"/>
  <c r="Q7245" i="18" s="1"/>
  <c r="E3998" i="18"/>
  <c r="G3998" i="18" s="1"/>
  <c r="R3999" i="18" s="1"/>
  <c r="E10348" i="18"/>
  <c r="G10348" i="18" s="1"/>
  <c r="Q10350" i="18" s="1"/>
  <c r="E13805" i="18"/>
  <c r="G13805" i="18" s="1"/>
  <c r="Q13807" i="18" s="1"/>
  <c r="E10204" i="18"/>
  <c r="G10204" i="18" s="1"/>
  <c r="R10205" i="18" s="1"/>
  <c r="E8541" i="18"/>
  <c r="G8541" i="18" s="1"/>
  <c r="Q8543" i="18" s="1"/>
  <c r="E12582" i="18"/>
  <c r="G12582" i="18" s="1"/>
  <c r="R12583" i="18" s="1"/>
  <c r="E9267" i="18"/>
  <c r="G9267" i="18" s="1"/>
  <c r="R9268" i="18" s="1"/>
  <c r="E7748" i="18"/>
  <c r="E12438" i="18"/>
  <c r="G12438" i="18" s="1"/>
  <c r="R12439" i="18" s="1"/>
  <c r="E7242" i="18"/>
  <c r="E9338" i="18"/>
  <c r="K9341" i="18" s="1"/>
  <c r="E7530" i="18"/>
  <c r="E5802" i="18"/>
  <c r="G5802" i="18" s="1"/>
  <c r="Q5804" i="18" s="1"/>
  <c r="E8613" i="18"/>
  <c r="G8613" i="18" s="1"/>
  <c r="Q8615" i="18" s="1"/>
  <c r="E5152" i="18"/>
  <c r="G5152" i="18" s="1"/>
  <c r="R5153" i="18" s="1"/>
  <c r="E5006" i="18"/>
  <c r="G5006" i="18" s="1"/>
  <c r="R5007" i="18" s="1"/>
  <c r="E9987" i="18"/>
  <c r="G9987" i="18" s="1"/>
  <c r="Q9989" i="18" s="1"/>
  <c r="E8037" i="18"/>
  <c r="G8037" i="18" s="1"/>
  <c r="Q8039" i="18" s="1"/>
  <c r="E8975" i="18"/>
  <c r="G8975" i="18" s="1"/>
  <c r="R8976" i="18" s="1"/>
  <c r="E13517" i="18"/>
  <c r="G13517" i="18" s="1"/>
  <c r="Q13519" i="18" s="1"/>
  <c r="E7602" i="18"/>
  <c r="E4141" i="18"/>
  <c r="G4141" i="18" s="1"/>
  <c r="Q4143" i="18" s="1"/>
  <c r="AO15" i="2"/>
  <c r="AO16" i="2" s="1"/>
  <c r="E11717" i="18"/>
  <c r="G11717" i="18" s="1"/>
  <c r="Q11719" i="18" s="1"/>
  <c r="E5151" i="18"/>
  <c r="G5151" i="18" s="1"/>
  <c r="Q5153" i="18" s="1"/>
  <c r="E7820" i="18"/>
  <c r="E13948" i="18"/>
  <c r="E9484" i="18"/>
  <c r="G9484" i="18" s="1"/>
  <c r="R9485" i="18" s="1"/>
  <c r="E12580" i="18"/>
  <c r="K12583" i="18" s="1"/>
  <c r="E11718" i="18"/>
  <c r="G11718" i="18" s="1"/>
  <c r="R11719" i="18" s="1"/>
  <c r="E9771" i="18"/>
  <c r="G9771" i="18" s="1"/>
  <c r="Q9773" i="18" s="1"/>
  <c r="E13086" i="18"/>
  <c r="G13086" i="18" s="1"/>
  <c r="R13087" i="18" s="1"/>
  <c r="E12510" i="18"/>
  <c r="G12510" i="18" s="1"/>
  <c r="R12511" i="18" s="1"/>
  <c r="E10203" i="18"/>
  <c r="G10203" i="18" s="1"/>
  <c r="Q10205" i="18" s="1"/>
  <c r="E7459" i="18"/>
  <c r="G7459" i="18" s="1"/>
  <c r="Q7461" i="18" s="1"/>
  <c r="E3637" i="18"/>
  <c r="G3637" i="18" s="1"/>
  <c r="Q3639" i="18" s="1"/>
  <c r="E9772" i="18"/>
  <c r="G9772" i="18" s="1"/>
  <c r="R9773" i="18" s="1"/>
  <c r="E6306" i="18"/>
  <c r="E12652" i="18"/>
  <c r="E8686" i="18"/>
  <c r="G8686" i="18" s="1"/>
  <c r="R8687" i="18" s="1"/>
  <c r="E8180" i="18"/>
  <c r="K8183" i="18" s="1"/>
  <c r="E175" i="19"/>
  <c r="F175" i="19" s="1"/>
  <c r="E13084" i="18"/>
  <c r="E8110" i="18"/>
  <c r="G8110" i="18" s="1"/>
  <c r="R8111" i="18" s="1"/>
  <c r="E13806" i="18"/>
  <c r="G13806" i="18" s="1"/>
  <c r="R13807" i="18" s="1"/>
  <c r="E11932" i="18"/>
  <c r="K11935" i="18" s="1"/>
  <c r="E12870" i="18"/>
  <c r="G12870" i="18" s="1"/>
  <c r="R12871" i="18" s="1"/>
  <c r="E7749" i="18"/>
  <c r="G7749" i="18" s="1"/>
  <c r="Q7751" i="18" s="1"/>
  <c r="E13733" i="18"/>
  <c r="G13733" i="18" s="1"/>
  <c r="Q13735" i="18" s="1"/>
  <c r="E3852" i="18"/>
  <c r="E4140" i="18"/>
  <c r="K4143" i="18" s="1"/>
  <c r="E5728" i="18"/>
  <c r="E6018" i="18"/>
  <c r="K6021" i="18" s="1"/>
  <c r="E10349" i="18"/>
  <c r="G10349" i="18" s="1"/>
  <c r="R10350" i="18" s="1"/>
  <c r="E12437" i="18"/>
  <c r="G12437" i="18" s="1"/>
  <c r="Q12439" i="18" s="1"/>
  <c r="E11285" i="18"/>
  <c r="G11285" i="18" s="1"/>
  <c r="Q11287" i="18" s="1"/>
  <c r="E11284" i="18"/>
  <c r="E11286" i="18"/>
  <c r="G11286" i="18" s="1"/>
  <c r="R11287" i="18" s="1"/>
  <c r="E13661" i="18"/>
  <c r="G13661" i="18" s="1"/>
  <c r="Q13663" i="18" s="1"/>
  <c r="E13660" i="18"/>
  <c r="E13662" i="18"/>
  <c r="G13662" i="18" s="1"/>
  <c r="R13663" i="18" s="1"/>
  <c r="AJ15" i="2"/>
  <c r="AJ16" i="2" s="1"/>
  <c r="E5004" i="18"/>
  <c r="K5007" i="18" s="1"/>
  <c r="E6450" i="18"/>
  <c r="K6453" i="18" s="1"/>
  <c r="E13444" i="18"/>
  <c r="K13447" i="18" s="1"/>
  <c r="E7386" i="18"/>
  <c r="E7893" i="18"/>
  <c r="G7893" i="18" s="1"/>
  <c r="Q7895" i="18" s="1"/>
  <c r="E7894" i="18"/>
  <c r="G7894" i="18" s="1"/>
  <c r="R7895" i="18" s="1"/>
  <c r="AP15" i="2"/>
  <c r="AP16" i="2" s="1"/>
  <c r="E9266" i="18"/>
  <c r="G9266" i="18" s="1"/>
  <c r="Q9268" i="18" s="1"/>
  <c r="E3853" i="18"/>
  <c r="G3853" i="18" s="1"/>
  <c r="Q3855" i="18" s="1"/>
  <c r="E5512" i="18"/>
  <c r="G5512" i="18" s="1"/>
  <c r="R5513" i="18" s="1"/>
  <c r="E12509" i="18"/>
  <c r="G12509" i="18" s="1"/>
  <c r="Q12511" i="18" s="1"/>
  <c r="E7387" i="18"/>
  <c r="G7387" i="18" s="1"/>
  <c r="Q7389" i="18" s="1"/>
  <c r="E8036" i="18"/>
  <c r="K8039" i="18" s="1"/>
  <c r="E12508" i="18"/>
  <c r="K12511" i="18" s="1"/>
  <c r="E12221" i="18"/>
  <c r="G12221" i="18" s="1"/>
  <c r="Q12223" i="18" s="1"/>
  <c r="E4862" i="18"/>
  <c r="G4862" i="18" s="1"/>
  <c r="R4863" i="18" s="1"/>
  <c r="E8038" i="18"/>
  <c r="G8038" i="18" s="1"/>
  <c r="R8039" i="18" s="1"/>
  <c r="E4646" i="18"/>
  <c r="G4646" i="18" s="1"/>
  <c r="R4647" i="18" s="1"/>
  <c r="E9986" i="18"/>
  <c r="K9989" i="18" s="1"/>
  <c r="E9265" i="18"/>
  <c r="K9268" i="18" s="1"/>
  <c r="E9048" i="18"/>
  <c r="G9048" i="18" s="1"/>
  <c r="R9049" i="18" s="1"/>
  <c r="E13589" i="18"/>
  <c r="G13589" i="18" s="1"/>
  <c r="Q13591" i="18" s="1"/>
  <c r="E8542" i="18"/>
  <c r="G8542" i="18" s="1"/>
  <c r="R8543" i="18" s="1"/>
  <c r="E3780" i="18"/>
  <c r="E4644" i="18"/>
  <c r="K4647" i="18" s="1"/>
  <c r="E8612" i="18"/>
  <c r="K8615" i="18" s="1"/>
  <c r="E7603" i="18"/>
  <c r="G7603" i="18" s="1"/>
  <c r="Q7605" i="18" s="1"/>
  <c r="E13516" i="18"/>
  <c r="K13519" i="18" s="1"/>
  <c r="E6955" i="18"/>
  <c r="G6955" i="18" s="1"/>
  <c r="Q6957" i="18" s="1"/>
  <c r="E6954" i="18"/>
  <c r="K6957" i="18" s="1"/>
  <c r="E6956" i="18"/>
  <c r="G6956" i="18" s="1"/>
  <c r="R6957" i="18" s="1"/>
  <c r="E3925" i="18"/>
  <c r="G3925" i="18" s="1"/>
  <c r="Q3927" i="18" s="1"/>
  <c r="E6812" i="18"/>
  <c r="G6812" i="18" s="1"/>
  <c r="R6813" i="18" s="1"/>
  <c r="E13229" i="18"/>
  <c r="G13229" i="18" s="1"/>
  <c r="Q13231" i="18" s="1"/>
  <c r="E13230" i="18"/>
  <c r="G13230" i="18" s="1"/>
  <c r="R13231" i="18" s="1"/>
  <c r="E6092" i="18"/>
  <c r="G6092" i="18" s="1"/>
  <c r="R6093" i="18" s="1"/>
  <c r="E6090" i="18"/>
  <c r="K6093" i="18" s="1"/>
  <c r="E6091" i="18"/>
  <c r="G6091" i="18" s="1"/>
  <c r="Q6093" i="18" s="1"/>
  <c r="E8324" i="18"/>
  <c r="K8327" i="18" s="1"/>
  <c r="E8326" i="18"/>
  <c r="G8326" i="18" s="1"/>
  <c r="R8327" i="18" s="1"/>
  <c r="E10998" i="18"/>
  <c r="G10998" i="18" s="1"/>
  <c r="R10999" i="18" s="1"/>
  <c r="E11644" i="18"/>
  <c r="K11647" i="18" s="1"/>
  <c r="E11645" i="18"/>
  <c r="G11645" i="18" s="1"/>
  <c r="Q11647" i="18" s="1"/>
  <c r="E11646" i="18"/>
  <c r="G11646" i="18" s="1"/>
  <c r="R11647" i="18" s="1"/>
  <c r="E13949" i="18"/>
  <c r="G13949" i="18" s="1"/>
  <c r="Q13951" i="18" s="1"/>
  <c r="E13950" i="18"/>
  <c r="G13950" i="18" s="1"/>
  <c r="R13951" i="18" s="1"/>
  <c r="E6451" i="18"/>
  <c r="G6451" i="18" s="1"/>
  <c r="Q6453" i="18" s="1"/>
  <c r="E6595" i="18"/>
  <c r="G6595" i="18" s="1"/>
  <c r="Q6597" i="18" s="1"/>
  <c r="E3926" i="18"/>
  <c r="G3926" i="18" s="1"/>
  <c r="R3927" i="18" s="1"/>
  <c r="E4933" i="18"/>
  <c r="G4933" i="18" s="1"/>
  <c r="Q4935" i="18" s="1"/>
  <c r="E11789" i="18"/>
  <c r="G11789" i="18" s="1"/>
  <c r="Q11791" i="18" s="1"/>
  <c r="E5511" i="18"/>
  <c r="G5511" i="18" s="1"/>
  <c r="Q5513" i="18" s="1"/>
  <c r="E7821" i="18"/>
  <c r="G7821" i="18" s="1"/>
  <c r="Q7823" i="18" s="1"/>
  <c r="E7460" i="18"/>
  <c r="G7460" i="18" s="1"/>
  <c r="R7461" i="18" s="1"/>
  <c r="E6594" i="18"/>
  <c r="K6597" i="18" s="1"/>
  <c r="E10274" i="18"/>
  <c r="K10277" i="18" s="1"/>
  <c r="E10276" i="18"/>
  <c r="G10276" i="18" s="1"/>
  <c r="R10277" i="18" s="1"/>
  <c r="E10275" i="18"/>
  <c r="G10275" i="18" s="1"/>
  <c r="Q10277" i="18" s="1"/>
  <c r="E1307" i="18"/>
  <c r="G1307" i="18" s="1"/>
  <c r="R1308" i="18" s="1"/>
  <c r="E1305" i="18"/>
  <c r="K1308" i="18" s="1"/>
  <c r="E1306" i="18"/>
  <c r="G1306" i="18" s="1"/>
  <c r="Q1308" i="18" s="1"/>
  <c r="E4790" i="18"/>
  <c r="G4790" i="18" s="1"/>
  <c r="R4791" i="18" s="1"/>
  <c r="E6378" i="18"/>
  <c r="K6381" i="18" s="1"/>
  <c r="E6380" i="18"/>
  <c r="G6380" i="18" s="1"/>
  <c r="R6381" i="18" s="1"/>
  <c r="E11861" i="18"/>
  <c r="G11861" i="18" s="1"/>
  <c r="Q11863" i="18" s="1"/>
  <c r="E11860" i="18"/>
  <c r="K11863" i="18" s="1"/>
  <c r="E11862" i="18"/>
  <c r="G11862" i="18" s="1"/>
  <c r="R11863" i="18" s="1"/>
  <c r="E1889" i="18"/>
  <c r="G1889" i="18" s="1"/>
  <c r="Q1891" i="18" s="1"/>
  <c r="E1888" i="18"/>
  <c r="K1891" i="18" s="1"/>
  <c r="E1890" i="18"/>
  <c r="G1890" i="18" s="1"/>
  <c r="R1891" i="18" s="1"/>
  <c r="E13373" i="18"/>
  <c r="G13373" i="18" s="1"/>
  <c r="Q13375" i="18" s="1"/>
  <c r="E13374" i="18"/>
  <c r="G13374" i="18" s="1"/>
  <c r="R13375" i="18" s="1"/>
  <c r="E2835" i="18"/>
  <c r="K2838" i="18" s="1"/>
  <c r="E2836" i="18"/>
  <c r="G2836" i="18" s="1"/>
  <c r="Q2838" i="18" s="1"/>
  <c r="E2837" i="18"/>
  <c r="G2837" i="18" s="1"/>
  <c r="R2838" i="18" s="1"/>
  <c r="E5077" i="18"/>
  <c r="K5080" i="18" s="1"/>
  <c r="AF15" i="2"/>
  <c r="AF16" i="2" s="1"/>
  <c r="E8900" i="18"/>
  <c r="K8903" i="18" s="1"/>
  <c r="E8901" i="18"/>
  <c r="G8901" i="18" s="1"/>
  <c r="Q8903" i="18" s="1"/>
  <c r="E8902" i="18"/>
  <c r="G8902" i="18" s="1"/>
  <c r="R8903" i="18" s="1"/>
  <c r="E5803" i="18"/>
  <c r="G5803" i="18" s="1"/>
  <c r="R5804" i="18" s="1"/>
  <c r="E8973" i="18"/>
  <c r="K8976" i="18" s="1"/>
  <c r="E5079" i="18"/>
  <c r="G5079" i="18" s="1"/>
  <c r="R5080" i="18" s="1"/>
  <c r="E12869" i="18"/>
  <c r="G12869" i="18" s="1"/>
  <c r="Q12871" i="18" s="1"/>
  <c r="E9046" i="18"/>
  <c r="K9049" i="18" s="1"/>
  <c r="E6523" i="18"/>
  <c r="G6523" i="18" s="1"/>
  <c r="Q6525" i="18" s="1"/>
  <c r="E6524" i="18"/>
  <c r="G6524" i="18" s="1"/>
  <c r="R6525" i="18" s="1"/>
  <c r="E6522" i="18"/>
  <c r="K6525" i="18" s="1"/>
  <c r="E7028" i="18"/>
  <c r="G7028" i="18" s="1"/>
  <c r="R7029" i="18" s="1"/>
  <c r="E10566" i="18"/>
  <c r="G10566" i="18" s="1"/>
  <c r="R10567" i="18" s="1"/>
  <c r="E10565" i="18"/>
  <c r="G10565" i="18" s="1"/>
  <c r="Q10567" i="18" s="1"/>
  <c r="E10564" i="18"/>
  <c r="K10567" i="18" s="1"/>
  <c r="E8758" i="18"/>
  <c r="G8758" i="18" s="1"/>
  <c r="R8759" i="18" s="1"/>
  <c r="E8756" i="18"/>
  <c r="K8759" i="18" s="1"/>
  <c r="E5438" i="18"/>
  <c r="K5441" i="18" s="1"/>
  <c r="E10636" i="18"/>
  <c r="K10639" i="18" s="1"/>
  <c r="E10637" i="18"/>
  <c r="G10637" i="18" s="1"/>
  <c r="Q10639" i="18" s="1"/>
  <c r="E10638" i="18"/>
  <c r="G10638" i="18" s="1"/>
  <c r="R10639" i="18" s="1"/>
  <c r="E4069" i="18"/>
  <c r="G4069" i="18" s="1"/>
  <c r="Q4071" i="18" s="1"/>
  <c r="E4070" i="18"/>
  <c r="G4070" i="18" s="1"/>
  <c r="R4071" i="18" s="1"/>
  <c r="E13014" i="18"/>
  <c r="G13014" i="18" s="1"/>
  <c r="R13015" i="18" s="1"/>
  <c r="E13012" i="18"/>
  <c r="K13015" i="18" s="1"/>
  <c r="E13013" i="18"/>
  <c r="G13013" i="18" s="1"/>
  <c r="Q13015" i="18" s="1"/>
  <c r="E7316" i="18"/>
  <c r="G7316" i="18" s="1"/>
  <c r="R7317" i="18" s="1"/>
  <c r="E7314" i="18"/>
  <c r="K7317" i="18" s="1"/>
  <c r="E7315" i="18"/>
  <c r="G7315" i="18" s="1"/>
  <c r="Q7317" i="18" s="1"/>
  <c r="E6452" i="18"/>
  <c r="G6452" i="18" s="1"/>
  <c r="R6453" i="18" s="1"/>
  <c r="E3782" i="18"/>
  <c r="G3782" i="18" s="1"/>
  <c r="R3783" i="18" s="1"/>
  <c r="E3924" i="18"/>
  <c r="K3927" i="18" s="1"/>
  <c r="E173" i="19"/>
  <c r="F173" i="19" s="1"/>
  <c r="E7822" i="18"/>
  <c r="G7822" i="18" s="1"/>
  <c r="R7823" i="18" s="1"/>
  <c r="E5948" i="18"/>
  <c r="G5948" i="18" s="1"/>
  <c r="R5949" i="18" s="1"/>
  <c r="E5946" i="18"/>
  <c r="K5949" i="18" s="1"/>
  <c r="E5947" i="18"/>
  <c r="G5947" i="18" s="1"/>
  <c r="Q5949" i="18" s="1"/>
  <c r="E9842" i="18"/>
  <c r="K9845" i="18" s="1"/>
  <c r="E9844" i="18"/>
  <c r="G9844" i="18" s="1"/>
  <c r="R9845" i="18" s="1"/>
  <c r="E9843" i="18"/>
  <c r="G9843" i="18" s="1"/>
  <c r="Q9845" i="18" s="1"/>
  <c r="E5367" i="18"/>
  <c r="G5367" i="18" s="1"/>
  <c r="Q5369" i="18" s="1"/>
  <c r="E5366" i="18"/>
  <c r="K5369" i="18" s="1"/>
  <c r="E7531" i="18"/>
  <c r="G7531" i="18" s="1"/>
  <c r="Q7533" i="18" s="1"/>
  <c r="E9482" i="18"/>
  <c r="K9485" i="18" s="1"/>
  <c r="E5655" i="18"/>
  <c r="K5658" i="18" s="1"/>
  <c r="E5656" i="18"/>
  <c r="G5656" i="18" s="1"/>
  <c r="Q5658" i="18" s="1"/>
  <c r="E5657" i="18"/>
  <c r="G5657" i="18" s="1"/>
  <c r="R5658" i="18" s="1"/>
  <c r="E9120" i="18"/>
  <c r="G9120" i="18" s="1"/>
  <c r="Q9122" i="18" s="1"/>
  <c r="E9121" i="18"/>
  <c r="G9121" i="18" s="1"/>
  <c r="R9122" i="18" s="1"/>
  <c r="E9119" i="18"/>
  <c r="K9122" i="18" s="1"/>
  <c r="AN15" i="2"/>
  <c r="AN16" i="2" s="1"/>
  <c r="E4285" i="18"/>
  <c r="G4285" i="18" s="1"/>
  <c r="Q4287" i="18" s="1"/>
  <c r="E4284" i="18"/>
  <c r="K4287" i="18" s="1"/>
  <c r="E4286" i="18"/>
  <c r="G4286" i="18" s="1"/>
  <c r="R4287" i="18" s="1"/>
  <c r="E5439" i="18"/>
  <c r="G5439" i="18" s="1"/>
  <c r="Q5441" i="18" s="1"/>
  <c r="E15" i="2"/>
  <c r="E16" i="2" s="1"/>
  <c r="R2911" i="18"/>
  <c r="K2911" i="18"/>
  <c r="E10780" i="18"/>
  <c r="K10783" i="18" s="1"/>
  <c r="E10782" i="18"/>
  <c r="G10782" i="18" s="1"/>
  <c r="R10783" i="18" s="1"/>
  <c r="E10781" i="18"/>
  <c r="G10781" i="18" s="1"/>
  <c r="Q10783" i="18" s="1"/>
  <c r="E7458" i="18"/>
  <c r="K7461" i="18" s="1"/>
  <c r="E9483" i="18"/>
  <c r="G9483" i="18" s="1"/>
  <c r="Q9485" i="18" s="1"/>
  <c r="E13372" i="18"/>
  <c r="K13375" i="18" s="1"/>
  <c r="E13156" i="18"/>
  <c r="K13159" i="18" s="1"/>
  <c r="E8397" i="18"/>
  <c r="G8397" i="18" s="1"/>
  <c r="Q8399" i="18" s="1"/>
  <c r="E8396" i="18"/>
  <c r="K8399" i="18" s="1"/>
  <c r="E4860" i="18"/>
  <c r="K4863" i="18" s="1"/>
  <c r="E4861" i="18"/>
  <c r="G4861" i="18" s="1"/>
  <c r="Q4863" i="18" s="1"/>
  <c r="E8540" i="18"/>
  <c r="K8543" i="18" s="1"/>
  <c r="E5801" i="18"/>
  <c r="K5804" i="18" s="1"/>
  <c r="E9194" i="18"/>
  <c r="G9194" i="18" s="1"/>
  <c r="R9195" i="18" s="1"/>
  <c r="E6883" i="18"/>
  <c r="G6883" i="18" s="1"/>
  <c r="Q6885" i="18" s="1"/>
  <c r="E6884" i="18"/>
  <c r="G6884" i="18" s="1"/>
  <c r="R6885" i="18" s="1"/>
  <c r="E6882" i="18"/>
  <c r="K6885" i="18" s="1"/>
  <c r="E9411" i="18"/>
  <c r="G9411" i="18" s="1"/>
  <c r="Q9413" i="18" s="1"/>
  <c r="E10926" i="18"/>
  <c r="G10926" i="18" s="1"/>
  <c r="R10927" i="18" s="1"/>
  <c r="E10924" i="18"/>
  <c r="K10927" i="18" s="1"/>
  <c r="E7027" i="18"/>
  <c r="G7027" i="18" s="1"/>
  <c r="Q7029" i="18" s="1"/>
  <c r="E8325" i="18"/>
  <c r="G8325" i="18" s="1"/>
  <c r="Q8327" i="18" s="1"/>
  <c r="E4789" i="18"/>
  <c r="G4789" i="18" s="1"/>
  <c r="Q4791" i="18" s="1"/>
  <c r="E4428" i="18"/>
  <c r="K4431" i="18" s="1"/>
  <c r="E10709" i="18"/>
  <c r="G10709" i="18" s="1"/>
  <c r="Q10711" i="18" s="1"/>
  <c r="E10708" i="18"/>
  <c r="K10711" i="18" s="1"/>
  <c r="E4788" i="18"/>
  <c r="K4791" i="18" s="1"/>
  <c r="E13228" i="18"/>
  <c r="K13231" i="18" s="1"/>
  <c r="E13158" i="18"/>
  <c r="G13158" i="18" s="1"/>
  <c r="R13159" i="18" s="1"/>
  <c r="E9412" i="18"/>
  <c r="G9412" i="18" s="1"/>
  <c r="R9413" i="18" s="1"/>
  <c r="E8614" i="18"/>
  <c r="G8614" i="18" s="1"/>
  <c r="R8615" i="18" s="1"/>
  <c r="E13876" i="18"/>
  <c r="K13879" i="18" s="1"/>
  <c r="E3996" i="18"/>
  <c r="K3999" i="18" s="1"/>
  <c r="E4430" i="18"/>
  <c r="G4430" i="18" s="1"/>
  <c r="R4431" i="18" s="1"/>
  <c r="E5876" i="18"/>
  <c r="G5876" i="18" s="1"/>
  <c r="R5877" i="18" s="1"/>
  <c r="E5875" i="18"/>
  <c r="G5875" i="18" s="1"/>
  <c r="Q5877" i="18" s="1"/>
  <c r="E6235" i="18"/>
  <c r="G6235" i="18" s="1"/>
  <c r="Q6237" i="18" s="1"/>
  <c r="E6667" i="18"/>
  <c r="G6667" i="18" s="1"/>
  <c r="Q6669" i="18" s="1"/>
  <c r="E6666" i="18"/>
  <c r="K6669" i="18" s="1"/>
  <c r="G15" i="2"/>
  <c r="G16" i="2" s="1"/>
  <c r="E12942" i="18"/>
  <c r="G12942" i="18" s="1"/>
  <c r="R12943" i="18" s="1"/>
  <c r="E3781" i="18"/>
  <c r="G3781" i="18" s="1"/>
  <c r="Q3783" i="18" s="1"/>
  <c r="E11790" i="18"/>
  <c r="G11790" i="18" s="1"/>
  <c r="R11791" i="18" s="1"/>
  <c r="E5874" i="18"/>
  <c r="K5877" i="18" s="1"/>
  <c r="K3422" i="18"/>
  <c r="E5295" i="18"/>
  <c r="G5295" i="18" s="1"/>
  <c r="Q5297" i="18" s="1"/>
  <c r="E5294" i="18"/>
  <c r="K5297" i="18" s="1"/>
  <c r="E5296" i="18"/>
  <c r="G5296" i="18" s="1"/>
  <c r="R5297" i="18" s="1"/>
  <c r="E6019" i="18"/>
  <c r="G6019" i="18" s="1"/>
  <c r="Q6021" i="18" s="1"/>
  <c r="K3349" i="18" l="1"/>
  <c r="K3203" i="18"/>
  <c r="K2328" i="18"/>
  <c r="L2984" i="18"/>
  <c r="E2983" i="18"/>
  <c r="G2983" i="18" s="1"/>
  <c r="E2981" i="18"/>
  <c r="E2982" i="18"/>
  <c r="G2982" i="18" s="1"/>
  <c r="R2984" i="18" s="1"/>
  <c r="E2980" i="18"/>
  <c r="G2980" i="18" s="1"/>
  <c r="K2401" i="18"/>
  <c r="K2620" i="18"/>
  <c r="K2693" i="18"/>
  <c r="K2547" i="18"/>
  <c r="E2471" i="18"/>
  <c r="E2473" i="18"/>
  <c r="G2473" i="18" s="1"/>
  <c r="E2472" i="18"/>
  <c r="G2472" i="18" s="1"/>
  <c r="R2474" i="18" s="1"/>
  <c r="E2470" i="18"/>
  <c r="G2470" i="18" s="1"/>
  <c r="K2183" i="18"/>
  <c r="K1236" i="18"/>
  <c r="K1964" i="18"/>
  <c r="K1673" i="18"/>
  <c r="L2110" i="18"/>
  <c r="E2109" i="18"/>
  <c r="E2108" i="18"/>
  <c r="G2108" i="18" s="1"/>
  <c r="R2110" i="18" s="1"/>
  <c r="E2106" i="18"/>
  <c r="G2106" i="18" s="1"/>
  <c r="E2107" i="18"/>
  <c r="K1527" i="18"/>
  <c r="E1599" i="18"/>
  <c r="E1598" i="18"/>
  <c r="G1598" i="18" s="1"/>
  <c r="R1600" i="18" s="1"/>
  <c r="E1089" i="18"/>
  <c r="E1088" i="18"/>
  <c r="G1088" i="18" s="1"/>
  <c r="R1090" i="18" s="1"/>
  <c r="K1746" i="18"/>
  <c r="E1596" i="18"/>
  <c r="G1596" i="18" s="1"/>
  <c r="E1597" i="18"/>
  <c r="K1381" i="18"/>
  <c r="K1454" i="18"/>
  <c r="K1163" i="18"/>
  <c r="L1090" i="18"/>
  <c r="E1086" i="18"/>
  <c r="G1086" i="18" s="1"/>
  <c r="P1090" i="18" s="1"/>
  <c r="E1087" i="18"/>
  <c r="G211" i="18"/>
  <c r="K215" i="18"/>
  <c r="R142" i="18"/>
  <c r="L2474" i="18"/>
  <c r="L1600" i="18"/>
  <c r="P1746" i="18"/>
  <c r="K434" i="18"/>
  <c r="P3203" i="18"/>
  <c r="K142" i="18"/>
  <c r="P1163" i="18"/>
  <c r="P3349" i="18"/>
  <c r="E66" i="18"/>
  <c r="E65" i="18"/>
  <c r="G649" i="18"/>
  <c r="E67" i="18"/>
  <c r="G67" i="18" s="1"/>
  <c r="R70" i="18" s="1"/>
  <c r="P142" i="18"/>
  <c r="K3783" i="18"/>
  <c r="E58" i="19" s="1"/>
  <c r="F58" i="19" s="1"/>
  <c r="K12655" i="18"/>
  <c r="E189" i="19" s="1"/>
  <c r="F189" i="19" s="1"/>
  <c r="K7605" i="18"/>
  <c r="E116" i="19" s="1"/>
  <c r="F116" i="19" s="1"/>
  <c r="K3639" i="18"/>
  <c r="E56" i="19" s="1"/>
  <c r="F56" i="19" s="1"/>
  <c r="K944" i="18"/>
  <c r="K11071" i="18"/>
  <c r="E166" i="19" s="1"/>
  <c r="F166" i="19" s="1"/>
  <c r="K13663" i="18"/>
  <c r="E204" i="19" s="1"/>
  <c r="F204" i="19" s="1"/>
  <c r="K6309" i="18"/>
  <c r="K7751" i="18"/>
  <c r="E118" i="19" s="1"/>
  <c r="F118" i="19" s="1"/>
  <c r="K9917" i="18"/>
  <c r="K4719" i="18"/>
  <c r="E72" i="19" s="1"/>
  <c r="F72" i="19" s="1"/>
  <c r="K8111" i="18"/>
  <c r="K7389" i="18"/>
  <c r="E113" i="19" s="1"/>
  <c r="F113" i="19" s="1"/>
  <c r="K13951" i="18"/>
  <c r="K7533" i="18"/>
  <c r="E115" i="19" s="1"/>
  <c r="F115" i="19" s="1"/>
  <c r="K12871" i="18"/>
  <c r="E192" i="19" s="1"/>
  <c r="F192" i="19" s="1"/>
  <c r="K8831" i="18"/>
  <c r="E133" i="19" s="1"/>
  <c r="F133" i="19" s="1"/>
  <c r="K12439" i="18"/>
  <c r="E185" i="19" s="1"/>
  <c r="F185" i="19" s="1"/>
  <c r="G284" i="18"/>
  <c r="P288" i="18" s="1"/>
  <c r="K288" i="18"/>
  <c r="K3855" i="18"/>
  <c r="E59" i="19" s="1"/>
  <c r="F59" i="19" s="1"/>
  <c r="K13087" i="18"/>
  <c r="E196" i="19" s="1"/>
  <c r="F196" i="19" s="1"/>
  <c r="K7823" i="18"/>
  <c r="E119" i="19" s="1"/>
  <c r="F119" i="19" s="1"/>
  <c r="K11503" i="18"/>
  <c r="E172" i="19" s="1"/>
  <c r="F172" i="19" s="1"/>
  <c r="P3495" i="18"/>
  <c r="K3495" i="18"/>
  <c r="P2766" i="18"/>
  <c r="K2766" i="18"/>
  <c r="K6237" i="18"/>
  <c r="E95" i="19" s="1"/>
  <c r="F95" i="19" s="1"/>
  <c r="K11359" i="18"/>
  <c r="E170" i="19" s="1"/>
  <c r="F170" i="19" s="1"/>
  <c r="K10061" i="18"/>
  <c r="E151" i="19" s="1"/>
  <c r="F151" i="19" s="1"/>
  <c r="K7245" i="18"/>
  <c r="E111" i="19" s="1"/>
  <c r="F111" i="19" s="1"/>
  <c r="P3276" i="18"/>
  <c r="K3276" i="18"/>
  <c r="K14023" i="18"/>
  <c r="E209" i="19" s="1"/>
  <c r="F209" i="19" s="1"/>
  <c r="K7678" i="18"/>
  <c r="E117" i="19" s="1"/>
  <c r="F117" i="19" s="1"/>
  <c r="K10350" i="18"/>
  <c r="E155" i="19" s="1"/>
  <c r="F155" i="19" s="1"/>
  <c r="K4575" i="18"/>
  <c r="K10999" i="18"/>
  <c r="K12727" i="18"/>
  <c r="K10423" i="18"/>
  <c r="E157" i="19" s="1"/>
  <c r="F157" i="19" s="1"/>
  <c r="P1017" i="18"/>
  <c r="K1017" i="18"/>
  <c r="P3130" i="18"/>
  <c r="K3130" i="18"/>
  <c r="K7967" i="18"/>
  <c r="E121" i="19" s="1"/>
  <c r="F121" i="19" s="1"/>
  <c r="K9701" i="18"/>
  <c r="P2037" i="18"/>
  <c r="K2037" i="18"/>
  <c r="K3711" i="18"/>
  <c r="K11287" i="18"/>
  <c r="E169" i="19" s="1"/>
  <c r="F169" i="19" s="1"/>
  <c r="K5731" i="18"/>
  <c r="E88" i="19" s="1"/>
  <c r="F88" i="19" s="1"/>
  <c r="K12007" i="18"/>
  <c r="E179" i="19" s="1"/>
  <c r="F179" i="19" s="1"/>
  <c r="K8687" i="18"/>
  <c r="E131" i="19" s="1"/>
  <c r="F131" i="19" s="1"/>
  <c r="K9195" i="18"/>
  <c r="E138" i="19" s="1"/>
  <c r="F138" i="19" s="1"/>
  <c r="K12079" i="18"/>
  <c r="E180" i="19" s="1"/>
  <c r="F180" i="19" s="1"/>
  <c r="K7173" i="18"/>
  <c r="E110" i="19" s="1"/>
  <c r="F110" i="19" s="1"/>
  <c r="K8471" i="18"/>
  <c r="E128" i="19" s="1"/>
  <c r="F128" i="19" s="1"/>
  <c r="K3567" i="18"/>
  <c r="E55" i="19" s="1"/>
  <c r="F55" i="19" s="1"/>
  <c r="K11143" i="18"/>
  <c r="E167" i="19" s="1"/>
  <c r="F167" i="19" s="1"/>
  <c r="P2547" i="18"/>
  <c r="G795" i="18"/>
  <c r="P798" i="18" s="1"/>
  <c r="G867" i="18"/>
  <c r="P2328" i="18"/>
  <c r="P2620" i="18"/>
  <c r="E183" i="19"/>
  <c r="F183" i="19" s="1"/>
  <c r="G503" i="18"/>
  <c r="P1454" i="18"/>
  <c r="G576" i="18"/>
  <c r="E124" i="19"/>
  <c r="F124" i="19" s="1"/>
  <c r="E178" i="19"/>
  <c r="F178" i="19" s="1"/>
  <c r="E187" i="19"/>
  <c r="F187" i="19" s="1"/>
  <c r="E122" i="19"/>
  <c r="F122" i="19" s="1"/>
  <c r="P2183" i="18"/>
  <c r="E84" i="19"/>
  <c r="F84" i="19" s="1"/>
  <c r="E94" i="19"/>
  <c r="F94" i="19" s="1"/>
  <c r="P3422" i="18"/>
  <c r="P2401" i="18"/>
  <c r="E182" i="19"/>
  <c r="F182" i="19" s="1"/>
  <c r="P1236" i="18"/>
  <c r="E203" i="19"/>
  <c r="F203" i="19" s="1"/>
  <c r="E92" i="19"/>
  <c r="F92" i="19" s="1"/>
  <c r="P2911" i="18"/>
  <c r="E184" i="19"/>
  <c r="F184" i="19" s="1"/>
  <c r="E125" i="19"/>
  <c r="F125" i="19" s="1"/>
  <c r="E181" i="19"/>
  <c r="F181" i="19" s="1"/>
  <c r="E130" i="19"/>
  <c r="F130" i="19" s="1"/>
  <c r="E158" i="19"/>
  <c r="F158" i="19" s="1"/>
  <c r="E105" i="19"/>
  <c r="F105" i="19" s="1"/>
  <c r="E142" i="19"/>
  <c r="F142" i="19" s="1"/>
  <c r="E171" i="19"/>
  <c r="F171" i="19" s="1"/>
  <c r="E76" i="19"/>
  <c r="F76" i="19" s="1"/>
  <c r="E79" i="19"/>
  <c r="F79" i="19" s="1"/>
  <c r="E71" i="19"/>
  <c r="F71" i="19" s="1"/>
  <c r="G722" i="18"/>
  <c r="E104" i="19"/>
  <c r="F104" i="19" s="1"/>
  <c r="E145" i="19"/>
  <c r="F145" i="19" s="1"/>
  <c r="E205" i="19"/>
  <c r="F205" i="19" s="1"/>
  <c r="E150" i="19"/>
  <c r="F150" i="19" s="1"/>
  <c r="P1381" i="18"/>
  <c r="E69" i="19"/>
  <c r="F69" i="19" s="1"/>
  <c r="E86" i="19"/>
  <c r="F86" i="19" s="1"/>
  <c r="E139" i="19"/>
  <c r="F139" i="19" s="1"/>
  <c r="E144" i="19"/>
  <c r="F144" i="19" s="1"/>
  <c r="G430" i="18"/>
  <c r="E120" i="19"/>
  <c r="F120" i="19" s="1"/>
  <c r="E62" i="19"/>
  <c r="F62" i="19" s="1"/>
  <c r="E206" i="19"/>
  <c r="F206" i="19" s="1"/>
  <c r="E191" i="19"/>
  <c r="F191" i="19" s="1"/>
  <c r="E176" i="19"/>
  <c r="F176" i="19" s="1"/>
  <c r="E64" i="19"/>
  <c r="F64" i="19" s="1"/>
  <c r="E193" i="19"/>
  <c r="F193" i="19" s="1"/>
  <c r="P1964" i="18"/>
  <c r="E152" i="19"/>
  <c r="F152" i="19" s="1"/>
  <c r="P1673" i="18"/>
  <c r="E109" i="19"/>
  <c r="F109" i="19" s="1"/>
  <c r="E80" i="19"/>
  <c r="F80" i="19" s="1"/>
  <c r="P2693" i="18"/>
  <c r="E188" i="19"/>
  <c r="F188" i="19" s="1"/>
  <c r="E66" i="19"/>
  <c r="F66" i="19" s="1"/>
  <c r="E63" i="19"/>
  <c r="F63" i="19" s="1"/>
  <c r="E75" i="19"/>
  <c r="F75" i="19" s="1"/>
  <c r="E201" i="19"/>
  <c r="F201" i="19" s="1"/>
  <c r="E199" i="19"/>
  <c r="F199" i="19" s="1"/>
  <c r="E163" i="19"/>
  <c r="F163" i="19" s="1"/>
  <c r="E141" i="19"/>
  <c r="F141" i="19" s="1"/>
  <c r="E168" i="19"/>
  <c r="F168" i="19" s="1"/>
  <c r="E147" i="19"/>
  <c r="F147" i="19" s="1"/>
  <c r="E153" i="19"/>
  <c r="F153" i="19" s="1"/>
  <c r="E108" i="19"/>
  <c r="F108" i="19" s="1"/>
  <c r="E99" i="19"/>
  <c r="F99" i="19" s="1"/>
  <c r="K2474" i="18" l="1"/>
  <c r="K2984" i="18"/>
  <c r="K2110" i="18"/>
  <c r="K1600" i="18"/>
  <c r="K1090" i="18"/>
  <c r="P2474" i="18"/>
  <c r="P2984" i="18"/>
  <c r="P871" i="18"/>
  <c r="P726" i="18"/>
  <c r="P653" i="18"/>
  <c r="P434" i="18"/>
  <c r="P215" i="18"/>
  <c r="P1600" i="18"/>
  <c r="K70" i="18"/>
  <c r="G65" i="18"/>
  <c r="E208" i="19"/>
  <c r="F208" i="19" s="1"/>
  <c r="E146" i="19"/>
  <c r="F146" i="19" s="1"/>
  <c r="E96" i="19"/>
  <c r="F96" i="19" s="1"/>
  <c r="P507" i="18"/>
  <c r="E123" i="19"/>
  <c r="F123" i="19" s="1"/>
  <c r="P580" i="18"/>
  <c r="P944" i="18"/>
  <c r="P1527" i="18"/>
  <c r="E165" i="19"/>
  <c r="F165" i="19" s="1"/>
  <c r="E190" i="19"/>
  <c r="F190" i="19" s="1"/>
  <c r="E26" i="36" s="1"/>
  <c r="F26" i="36" s="1"/>
  <c r="E149" i="19"/>
  <c r="F149" i="19" s="1"/>
  <c r="E57" i="19"/>
  <c r="F57" i="19" s="1"/>
  <c r="E70" i="19"/>
  <c r="F70" i="19" s="1"/>
  <c r="E202" i="19"/>
  <c r="F202" i="19" s="1"/>
  <c r="E126" i="19"/>
  <c r="F126" i="19" s="1"/>
  <c r="E81" i="19"/>
  <c r="F81" i="19" s="1"/>
  <c r="E154" i="19"/>
  <c r="F154" i="19" s="1"/>
  <c r="E135" i="19"/>
  <c r="F135" i="19" s="1"/>
  <c r="E127" i="19"/>
  <c r="F127" i="19" s="1"/>
  <c r="E200" i="19"/>
  <c r="F200" i="19" s="1"/>
  <c r="E68" i="19"/>
  <c r="F68" i="19" s="1"/>
  <c r="E87" i="19"/>
  <c r="F87" i="19" s="1"/>
  <c r="E107" i="19"/>
  <c r="F107" i="19" s="1"/>
  <c r="E97" i="19"/>
  <c r="F97" i="19" s="1"/>
  <c r="E77" i="19"/>
  <c r="F77" i="19" s="1"/>
  <c r="E160" i="19"/>
  <c r="F160" i="19" s="1"/>
  <c r="E114" i="19"/>
  <c r="F114" i="19" s="1"/>
  <c r="E74" i="19"/>
  <c r="F74" i="19" s="1"/>
  <c r="E103" i="19"/>
  <c r="F103" i="19" s="1"/>
  <c r="E174" i="19"/>
  <c r="F174" i="19" s="1"/>
  <c r="E197" i="19"/>
  <c r="F197" i="19" s="1"/>
  <c r="E132" i="19"/>
  <c r="F132" i="19" s="1"/>
  <c r="E198" i="19"/>
  <c r="F198" i="19" s="1"/>
  <c r="E83" i="19"/>
  <c r="F83" i="19" s="1"/>
  <c r="E60" i="19"/>
  <c r="F60" i="19" s="1"/>
  <c r="E100" i="19"/>
  <c r="F100" i="19" s="1"/>
  <c r="E134" i="19"/>
  <c r="F134" i="19" s="1"/>
  <c r="E82" i="19"/>
  <c r="F82" i="19" s="1"/>
  <c r="E162" i="19"/>
  <c r="F162" i="19" s="1"/>
  <c r="E164" i="19"/>
  <c r="F164" i="19" s="1"/>
  <c r="E73" i="19"/>
  <c r="F73" i="19" s="1"/>
  <c r="E61" i="19"/>
  <c r="F61" i="19" s="1"/>
  <c r="E137" i="19"/>
  <c r="F137" i="19" s="1"/>
  <c r="E65" i="19"/>
  <c r="F65" i="19" s="1"/>
  <c r="E129" i="19"/>
  <c r="F129" i="19" s="1"/>
  <c r="E112" i="19"/>
  <c r="F112" i="19" s="1"/>
  <c r="E143" i="19"/>
  <c r="F143" i="19" s="1"/>
  <c r="E195" i="19"/>
  <c r="F195" i="19" s="1"/>
  <c r="E159" i="19"/>
  <c r="F159" i="19" s="1"/>
  <c r="E89" i="19"/>
  <c r="F89" i="19" s="1"/>
  <c r="E177" i="19"/>
  <c r="F177" i="19" s="1"/>
  <c r="E91" i="19"/>
  <c r="F91" i="19" s="1"/>
  <c r="E161" i="19"/>
  <c r="F161" i="19" s="1"/>
  <c r="E90" i="19"/>
  <c r="F90" i="19" s="1"/>
  <c r="E207" i="19"/>
  <c r="F207" i="19" s="1"/>
  <c r="E101" i="19"/>
  <c r="F101" i="19" s="1"/>
  <c r="E136" i="19"/>
  <c r="F136" i="19" s="1"/>
  <c r="E106" i="19"/>
  <c r="F106" i="19" s="1"/>
  <c r="E93" i="19"/>
  <c r="F93" i="19" s="1"/>
  <c r="E148" i="19"/>
  <c r="F148" i="19" s="1"/>
  <c r="P70" i="18" l="1"/>
  <c r="P2110" i="18"/>
  <c r="E24" i="36"/>
  <c r="F24" i="36" s="1"/>
  <c r="E25" i="36"/>
  <c r="F25" i="36" s="1"/>
  <c r="E22" i="36"/>
  <c r="F22" i="36" s="1"/>
  <c r="E23" i="36"/>
  <c r="F23" i="36" s="1"/>
  <c r="E27" i="36"/>
  <c r="F27" i="36" s="1"/>
  <c r="F2107" i="18" l="1"/>
  <c r="G2107" i="18" s="1"/>
  <c r="Q2110" i="18" s="1"/>
  <c r="S2110" i="18" s="1"/>
  <c r="F1597" i="18"/>
  <c r="G1597" i="18" s="1"/>
  <c r="Q1600" i="18" s="1"/>
  <c r="S1600" i="18" s="1"/>
  <c r="F2471" i="18"/>
  <c r="G2471" i="18" s="1"/>
  <c r="F2981" i="18"/>
  <c r="G2981" i="18" s="1"/>
  <c r="F1524" i="18"/>
  <c r="G1524" i="18" s="1"/>
  <c r="F868" i="18"/>
  <c r="G868" i="18"/>
  <c r="G871" i="18" s="1"/>
  <c r="G872" i="18" s="1"/>
  <c r="F17" i="19" s="1"/>
  <c r="F13156" i="18"/>
  <c r="G13156" i="18"/>
  <c r="G13159" i="18" s="1"/>
  <c r="G13160" i="18" s="1"/>
  <c r="F10708" i="18"/>
  <c r="G10708" i="18" s="1"/>
  <c r="P10711" i="18" s="1"/>
  <c r="S10711" i="18" s="1"/>
  <c r="F8973" i="18"/>
  <c r="G8973" i="18" s="1"/>
  <c r="P8976" i="18" s="1"/>
  <c r="S8976" i="18" s="1"/>
  <c r="F3924" i="18"/>
  <c r="G3924" i="18" s="1"/>
  <c r="G3927" i="18" s="1"/>
  <c r="G3928" i="18" s="1"/>
  <c r="F1888" i="18"/>
  <c r="G1888" i="18" s="1"/>
  <c r="P1891" i="18" s="1"/>
  <c r="S1891" i="18" s="1"/>
  <c r="F13372" i="18"/>
  <c r="G13372" i="18" s="1"/>
  <c r="G13375" i="18" s="1"/>
  <c r="G13376" i="18" s="1"/>
  <c r="F3996" i="18"/>
  <c r="G3996" i="18"/>
  <c r="G3999" i="18" s="1"/>
  <c r="G4000" i="18" s="1"/>
  <c r="F8324" i="18"/>
  <c r="G8324" i="18" s="1"/>
  <c r="P8327" i="18" s="1"/>
  <c r="S8327" i="18" s="1"/>
  <c r="F11860" i="18"/>
  <c r="G11860" i="18" s="1"/>
  <c r="P11863" i="18" s="1"/>
  <c r="S11863" i="18" s="1"/>
  <c r="F6882" i="18"/>
  <c r="G6882" i="18" s="1"/>
  <c r="G6885" i="18" s="1"/>
  <c r="G6886" i="18" s="1"/>
  <c r="F5801" i="18"/>
  <c r="G5801" i="18" s="1"/>
  <c r="F13012" i="18"/>
  <c r="G13012" i="18" s="1"/>
  <c r="F11932" i="18"/>
  <c r="G11932" i="18" s="1"/>
  <c r="P11935" i="18" s="1"/>
  <c r="S11935" i="18" s="1"/>
  <c r="F11788" i="18"/>
  <c r="G11788" i="18" s="1"/>
  <c r="P11791" i="18" s="1"/>
  <c r="S11791" i="18" s="1"/>
  <c r="F5150" i="18"/>
  <c r="G5150" i="18" s="1"/>
  <c r="F12004" i="18"/>
  <c r="G12004" i="18" s="1"/>
  <c r="P12007" i="18" s="1"/>
  <c r="S12007" i="18" s="1"/>
  <c r="F8684" i="18"/>
  <c r="G8684" i="18" s="1"/>
  <c r="P8687" i="18" s="1"/>
  <c r="S8687" i="18" s="1"/>
  <c r="F6810" i="18"/>
  <c r="G6810" i="18" s="1"/>
  <c r="F9770" i="18"/>
  <c r="G9770" i="18" s="1"/>
  <c r="G9773" i="18" s="1"/>
  <c r="G9774" i="18" s="1"/>
  <c r="F13588" i="18"/>
  <c r="G13588" i="18" s="1"/>
  <c r="F13876" i="18"/>
  <c r="G13876" i="18" s="1"/>
  <c r="F13516" i="18"/>
  <c r="G13516" i="18" s="1"/>
  <c r="F9986" i="18"/>
  <c r="G9986" i="18" s="1"/>
  <c r="F4932" i="18"/>
  <c r="G4932" i="18" s="1"/>
  <c r="F12148" i="18"/>
  <c r="G12148" i="18" s="1"/>
  <c r="P12151" i="18" s="1"/>
  <c r="S12151" i="18" s="1"/>
  <c r="F8252" i="18"/>
  <c r="G8252" i="18" s="1"/>
  <c r="P8255" i="18" s="1"/>
  <c r="S8255" i="18" s="1"/>
  <c r="F3636" i="18"/>
  <c r="G3636" i="18" s="1"/>
  <c r="P3639" i="18" s="1"/>
  <c r="S3639" i="18" s="1"/>
  <c r="F10130" i="18"/>
  <c r="G10130" i="18" s="1"/>
  <c r="P10133" i="18" s="1"/>
  <c r="S10133" i="18" s="1"/>
  <c r="F7170" i="18"/>
  <c r="G7170" i="18" s="1"/>
  <c r="F12436" i="18"/>
  <c r="G12436" i="18" s="1"/>
  <c r="F7098" i="18"/>
  <c r="G7098" i="18"/>
  <c r="P7101" i="18" s="1"/>
  <c r="S7101" i="18" s="1"/>
  <c r="F7026" i="18"/>
  <c r="G7026" i="18" s="1"/>
  <c r="P7029" i="18" s="1"/>
  <c r="S7029" i="18" s="1"/>
  <c r="F723" i="18"/>
  <c r="G723" i="18" s="1"/>
  <c r="F5582" i="18"/>
  <c r="G5582" i="18" s="1"/>
  <c r="F12292" i="18"/>
  <c r="G12292" i="18"/>
  <c r="P12295" i="18" s="1"/>
  <c r="S12295" i="18" s="1"/>
  <c r="F12940" i="18"/>
  <c r="G12940" i="18" s="1"/>
  <c r="P12943" i="18" s="1"/>
  <c r="S12943" i="18" s="1"/>
  <c r="F3127" i="18"/>
  <c r="G3127" i="18" s="1"/>
  <c r="F7675" i="18"/>
  <c r="G7675" i="18" s="1"/>
  <c r="F2034" i="18"/>
  <c r="G2034" i="18" s="1"/>
  <c r="G2037" i="18" s="1"/>
  <c r="G2038" i="18" s="1"/>
  <c r="F34" i="19" s="1"/>
  <c r="F13948" i="18"/>
  <c r="G13948" i="18" s="1"/>
  <c r="F4212" i="18"/>
  <c r="G4212" i="18" s="1"/>
  <c r="F11428" i="18"/>
  <c r="G11428" i="18" s="1"/>
  <c r="P11431" i="18" s="1"/>
  <c r="S11431" i="18" s="1"/>
  <c r="F3200" i="18"/>
  <c r="G3200" i="18"/>
  <c r="G3203" i="18" s="1"/>
  <c r="G3204" i="18" s="1"/>
  <c r="F50" i="19" s="1"/>
  <c r="F650" i="18"/>
  <c r="G650" i="18"/>
  <c r="G653" i="18" s="1"/>
  <c r="G654" i="18" s="1"/>
  <c r="F14" i="19" s="1"/>
  <c r="F5438" i="18"/>
  <c r="G5438" i="18" s="1"/>
  <c r="G5441" i="18" s="1"/>
  <c r="G5442" i="18" s="1"/>
  <c r="F11644" i="18"/>
  <c r="G11644" i="18" s="1"/>
  <c r="F9482" i="18"/>
  <c r="G9482" i="18" s="1"/>
  <c r="G9485" i="18" s="1"/>
  <c r="G9486" i="18" s="1"/>
  <c r="F4788" i="18"/>
  <c r="G4788" i="18" s="1"/>
  <c r="F1305" i="18"/>
  <c r="G1305" i="18" s="1"/>
  <c r="F6666" i="18"/>
  <c r="G6666" i="18"/>
  <c r="G6669" i="18" s="1"/>
  <c r="G6670" i="18" s="1"/>
  <c r="F5946" i="18"/>
  <c r="G5946" i="18" s="1"/>
  <c r="P5949" i="18" s="1"/>
  <c r="S5949" i="18" s="1"/>
  <c r="F10924" i="18"/>
  <c r="G10924" i="18" s="1"/>
  <c r="P10927" i="18" s="1"/>
  <c r="S10927" i="18" s="1"/>
  <c r="F9842" i="18"/>
  <c r="G9842" i="18" s="1"/>
  <c r="G9845" i="18" s="1"/>
  <c r="G9846" i="18" s="1"/>
  <c r="F8540" i="18"/>
  <c r="G8540" i="18" s="1"/>
  <c r="G8543" i="18" s="1"/>
  <c r="G8544" i="18" s="1"/>
  <c r="F2398" i="18"/>
  <c r="G2398" i="18"/>
  <c r="F4428" i="18"/>
  <c r="G4428" i="18" s="1"/>
  <c r="P4431" i="18" s="1"/>
  <c r="S4431" i="18" s="1"/>
  <c r="F12508" i="18"/>
  <c r="G12508" i="18" s="1"/>
  <c r="G12511" i="18" s="1"/>
  <c r="G12512" i="18" s="1"/>
  <c r="F8612" i="18"/>
  <c r="G8612" i="18" s="1"/>
  <c r="F12868" i="18"/>
  <c r="G12868" i="18" s="1"/>
  <c r="F9192" i="18"/>
  <c r="G9192" i="18" s="1"/>
  <c r="G9195" i="18" s="1"/>
  <c r="G9196" i="18" s="1"/>
  <c r="F12724" i="18"/>
  <c r="G12724" i="18" s="1"/>
  <c r="F13444" i="18"/>
  <c r="G13444" i="18" s="1"/>
  <c r="G13447" i="18" s="1"/>
  <c r="G13448" i="18" s="1"/>
  <c r="F10492" i="18"/>
  <c r="G10492" i="18" s="1"/>
  <c r="P10495" i="18" s="1"/>
  <c r="S10495" i="18" s="1"/>
  <c r="F2252" i="18"/>
  <c r="G2252" i="18" s="1"/>
  <c r="G2255" i="18" s="1"/>
  <c r="G2256" i="18" s="1"/>
  <c r="F11140" i="18"/>
  <c r="G11140" i="18" s="1"/>
  <c r="F11068" i="18"/>
  <c r="G11068" i="18" s="1"/>
  <c r="P11071" i="18" s="1"/>
  <c r="S11071" i="18" s="1"/>
  <c r="F6234" i="18"/>
  <c r="G6234" i="18"/>
  <c r="P6237" i="18" s="1"/>
  <c r="S6237" i="18" s="1"/>
  <c r="F10996" i="18"/>
  <c r="G10996" i="18" s="1"/>
  <c r="P10999" i="18" s="1"/>
  <c r="S10999" i="18" s="1"/>
  <c r="F10852" i="18"/>
  <c r="G10852" i="18" s="1"/>
  <c r="F2908" i="18"/>
  <c r="G2908" i="18" s="1"/>
  <c r="F9046" i="18"/>
  <c r="G9046" i="18" s="1"/>
  <c r="P9049" i="18" s="1"/>
  <c r="S9049" i="18" s="1"/>
  <c r="F4284" i="18"/>
  <c r="G4284" i="18" s="1"/>
  <c r="G4287" i="18" s="1"/>
  <c r="G4288" i="18" s="1"/>
  <c r="F8036" i="18"/>
  <c r="G8036" i="18" s="1"/>
  <c r="P8039" i="18" s="1"/>
  <c r="S8039" i="18" s="1"/>
  <c r="F8828" i="18"/>
  <c r="G8828" i="18" s="1"/>
  <c r="P8831" i="18" s="1"/>
  <c r="S8831" i="18" s="1"/>
  <c r="F13732" i="18"/>
  <c r="G13732" i="18" s="1"/>
  <c r="P13735" i="18" s="1"/>
  <c r="S13735" i="18" s="1"/>
  <c r="F9338" i="18"/>
  <c r="G9338" i="18" s="1"/>
  <c r="F6162" i="18"/>
  <c r="G6162" i="18" s="1"/>
  <c r="G6165" i="18" s="1"/>
  <c r="G6166" i="18" s="1"/>
  <c r="F285" i="18"/>
  <c r="G285" i="18" s="1"/>
  <c r="G288" i="18" s="1"/>
  <c r="G289" i="18" s="1"/>
  <c r="Q288" i="18"/>
  <c r="S288" i="18" s="1"/>
  <c r="F13804" i="18"/>
  <c r="G13804" i="18"/>
  <c r="G13807" i="18" s="1"/>
  <c r="G13808" i="18" s="1"/>
  <c r="F6306" i="18"/>
  <c r="G6306" i="18" s="1"/>
  <c r="F4500" i="18"/>
  <c r="G4500" i="18" s="1"/>
  <c r="F4716" i="18"/>
  <c r="G4716" i="18" s="1"/>
  <c r="P4719" i="18" s="1"/>
  <c r="S4719" i="18" s="1"/>
  <c r="F7242" i="18"/>
  <c r="G7242" i="18" s="1"/>
  <c r="F3564" i="18"/>
  <c r="G3564" i="18" s="1"/>
  <c r="F10420" i="18"/>
  <c r="G10420" i="18" s="1"/>
  <c r="G10423" i="18" s="1"/>
  <c r="G10424" i="18" s="1"/>
  <c r="F7530" i="18"/>
  <c r="G7530" i="18"/>
  <c r="G7533" i="18" s="1"/>
  <c r="G7534" i="18" s="1"/>
  <c r="F7820" i="18"/>
  <c r="G7820" i="18" s="1"/>
  <c r="G7823" i="18" s="1"/>
  <c r="G7824" i="18" s="1"/>
  <c r="F3346" i="18"/>
  <c r="G3346" i="18" s="1"/>
  <c r="Q3349" i="18" s="1"/>
  <c r="S3349" i="18" s="1"/>
  <c r="F1961" i="18"/>
  <c r="G1961" i="18" s="1"/>
  <c r="F2690" i="18"/>
  <c r="G2690" i="18" s="1"/>
  <c r="G2693" i="18" s="1"/>
  <c r="G2694" i="18" s="1"/>
  <c r="F43" i="19" s="1"/>
  <c r="F1670" i="18"/>
  <c r="G1670" i="18" s="1"/>
  <c r="F9119" i="18"/>
  <c r="G9119" i="18" s="1"/>
  <c r="F7314" i="18"/>
  <c r="G7314" i="18" s="1"/>
  <c r="G7317" i="18" s="1"/>
  <c r="G7318" i="18" s="1"/>
  <c r="F8180" i="18"/>
  <c r="G8180" i="18"/>
  <c r="P8183" i="18" s="1"/>
  <c r="S8183" i="18" s="1"/>
  <c r="F11212" i="18"/>
  <c r="G11212" i="18" s="1"/>
  <c r="G11215" i="18" s="1"/>
  <c r="G11216" i="18" s="1"/>
  <c r="F13084" i="18"/>
  <c r="G13084" i="18" s="1"/>
  <c r="G13087" i="18" s="1"/>
  <c r="G13088" i="18" s="1"/>
  <c r="F13300" i="18"/>
  <c r="G13300" i="18" s="1"/>
  <c r="F7748" i="18"/>
  <c r="G7748" i="18" s="1"/>
  <c r="F941" i="18"/>
  <c r="G941" i="18" s="1"/>
  <c r="F5222" i="18"/>
  <c r="G5222" i="18" s="1"/>
  <c r="P5225" i="18" s="1"/>
  <c r="S5225" i="18" s="1"/>
  <c r="F504" i="18"/>
  <c r="G504" i="18" s="1"/>
  <c r="F3852" i="18"/>
  <c r="G3852" i="18"/>
  <c r="G3855" i="18" s="1"/>
  <c r="G3856" i="18" s="1"/>
  <c r="F9698" i="18"/>
  <c r="G9698" i="18" s="1"/>
  <c r="F11500" i="18"/>
  <c r="G11500" i="18" s="1"/>
  <c r="F1014" i="18"/>
  <c r="G1014" i="18" s="1"/>
  <c r="G1017" i="18" s="1"/>
  <c r="G1018" i="18" s="1"/>
  <c r="F19" i="19" s="1"/>
  <c r="F8468" i="18"/>
  <c r="G8468" i="18" s="1"/>
  <c r="P8471" i="18" s="1"/>
  <c r="S8471" i="18" s="1"/>
  <c r="F12652" i="18"/>
  <c r="G12652" i="18"/>
  <c r="P12655" i="18" s="1"/>
  <c r="S12655" i="18" s="1"/>
  <c r="F4572" i="18"/>
  <c r="G4572" i="18" s="1"/>
  <c r="F12364" i="18"/>
  <c r="G12364" i="18" s="1"/>
  <c r="F3780" i="18"/>
  <c r="G3780" i="18" s="1"/>
  <c r="P3783" i="18" s="1"/>
  <c r="S3783" i="18" s="1"/>
  <c r="F212" i="18"/>
  <c r="G212" i="18" s="1"/>
  <c r="G215" i="18" s="1"/>
  <c r="F1743" i="18"/>
  <c r="G1743" i="18" s="1"/>
  <c r="F10636" i="18"/>
  <c r="G10636" i="18"/>
  <c r="G10639" i="18" s="1"/>
  <c r="G10640" i="18" s="1"/>
  <c r="F5077" i="18"/>
  <c r="G5077" i="18"/>
  <c r="G5080" i="18" s="1"/>
  <c r="G5081" i="18" s="1"/>
  <c r="F10274" i="18"/>
  <c r="G10274" i="18" s="1"/>
  <c r="P10277" i="18" s="1"/>
  <c r="S10277" i="18" s="1"/>
  <c r="F13228" i="18"/>
  <c r="G13228" i="18" s="1"/>
  <c r="F5294" i="18"/>
  <c r="G5294" i="18" s="1"/>
  <c r="G5297" i="18" s="1"/>
  <c r="G5298" i="18" s="1"/>
  <c r="F6522" i="18"/>
  <c r="G6522" i="18" s="1"/>
  <c r="G6525" i="18" s="1"/>
  <c r="G6526" i="18" s="1"/>
  <c r="F4860" i="18"/>
  <c r="G4860" i="18"/>
  <c r="P4863" i="18" s="1"/>
  <c r="S4863" i="18" s="1"/>
  <c r="F10564" i="18"/>
  <c r="G10564" i="18" s="1"/>
  <c r="F8396" i="18"/>
  <c r="G8396" i="18" s="1"/>
  <c r="G8399" i="18" s="1"/>
  <c r="G8400" i="18" s="1"/>
  <c r="F10780" i="18"/>
  <c r="G10780" i="18" s="1"/>
  <c r="G10783" i="18" s="1"/>
  <c r="G10784" i="18" s="1"/>
  <c r="F6378" i="18"/>
  <c r="G6378" i="18" s="1"/>
  <c r="P6381" i="18" s="1"/>
  <c r="S6381" i="18" s="1"/>
  <c r="F2835" i="18"/>
  <c r="G2835" i="18" s="1"/>
  <c r="F8756" i="18"/>
  <c r="G8756" i="18"/>
  <c r="G8759" i="18" s="1"/>
  <c r="G8760" i="18" s="1"/>
  <c r="F7458" i="18"/>
  <c r="G7458" i="18" s="1"/>
  <c r="G7461" i="18" s="1"/>
  <c r="G7462" i="18" s="1"/>
  <c r="F5366" i="18"/>
  <c r="G5366" i="18"/>
  <c r="P5369" i="18" s="1"/>
  <c r="S5369" i="18" s="1"/>
  <c r="F6954" i="18"/>
  <c r="G6954" i="18" s="1"/>
  <c r="F6090" i="18"/>
  <c r="G6090" i="18"/>
  <c r="G6093" i="18" s="1"/>
  <c r="G6094" i="18" s="1"/>
  <c r="F6594" i="18"/>
  <c r="G6594" i="18" s="1"/>
  <c r="G6597" i="18" s="1"/>
  <c r="G6598" i="18" s="1"/>
  <c r="F11284" i="18"/>
  <c r="G11284" i="18" s="1"/>
  <c r="F7602" i="18"/>
  <c r="G7602" i="18" s="1"/>
  <c r="P7605" i="18" s="1"/>
  <c r="S7605" i="18" s="1"/>
  <c r="F11572" i="18"/>
  <c r="G11572" i="18" s="1"/>
  <c r="P11575" i="18" s="1"/>
  <c r="S11575" i="18" s="1"/>
  <c r="F5004" i="18"/>
  <c r="G5004" i="18" s="1"/>
  <c r="F6450" i="18"/>
  <c r="G6450" i="18" s="1"/>
  <c r="F9626" i="18"/>
  <c r="G9626" i="18" s="1"/>
  <c r="F13660" i="18"/>
  <c r="G13660" i="18" s="1"/>
  <c r="P13663" i="18" s="1"/>
  <c r="S13663" i="18" s="1"/>
  <c r="F6018" i="18"/>
  <c r="G6018" i="18" s="1"/>
  <c r="G6021" i="18" s="1"/>
  <c r="G6022" i="18" s="1"/>
  <c r="F10058" i="18"/>
  <c r="G10058" i="18" s="1"/>
  <c r="F3492" i="18"/>
  <c r="G3492" i="18"/>
  <c r="Q3495" i="18" s="1"/>
  <c r="S3495" i="18" s="1"/>
  <c r="F12076" i="18"/>
  <c r="G12076" i="18" s="1"/>
  <c r="G12079" i="18" s="1"/>
  <c r="G12080" i="18" s="1"/>
  <c r="F8108" i="18"/>
  <c r="G8108" i="18"/>
  <c r="P8111" i="18" s="1"/>
  <c r="S8111" i="18" s="1"/>
  <c r="F5728" i="18"/>
  <c r="G5728" i="18" s="1"/>
  <c r="F6738" i="18"/>
  <c r="G6738" i="18" s="1"/>
  <c r="G6741" i="18" s="1"/>
  <c r="G6742" i="18" s="1"/>
  <c r="F10202" i="18"/>
  <c r="G10202" i="18" s="1"/>
  <c r="G10205" i="18" s="1"/>
  <c r="G10206" i="18" s="1"/>
  <c r="F12796" i="18"/>
  <c r="G12796" i="18"/>
  <c r="P12799" i="18" s="1"/>
  <c r="S12799" i="18" s="1"/>
  <c r="F9914" i="18"/>
  <c r="G9914" i="18"/>
  <c r="P9917" i="18" s="1"/>
  <c r="S9917" i="18" s="1"/>
  <c r="F11716" i="18"/>
  <c r="G11716" i="18" s="1"/>
  <c r="G11719" i="18" s="1"/>
  <c r="G11720" i="18" s="1"/>
  <c r="F5510" i="18"/>
  <c r="G5510" i="18"/>
  <c r="P5513" i="18" s="1"/>
  <c r="S5513" i="18" s="1"/>
  <c r="F7386" i="18"/>
  <c r="G7386" i="18" s="1"/>
  <c r="F431" i="18"/>
  <c r="G431" i="18" s="1"/>
  <c r="F1160" i="18"/>
  <c r="G1160" i="18" s="1"/>
  <c r="Q1163" i="18" s="1"/>
  <c r="S1163" i="18" s="1"/>
  <c r="F3419" i="18"/>
  <c r="G3419" i="18" s="1"/>
  <c r="F2544" i="18"/>
  <c r="G2544" i="18"/>
  <c r="G2547" i="18" s="1"/>
  <c r="G2548" i="18" s="1"/>
  <c r="F41" i="19" s="1"/>
  <c r="F5874" i="18"/>
  <c r="G5874" i="18" s="1"/>
  <c r="P5877" i="18" s="1"/>
  <c r="S5877" i="18" s="1"/>
  <c r="F8900" i="18"/>
  <c r="G8900" i="18" s="1"/>
  <c r="F5655" i="18"/>
  <c r="G5655" i="18" s="1"/>
  <c r="G5658" i="18" s="1"/>
  <c r="G5659" i="18" s="1"/>
  <c r="F2180" i="18"/>
  <c r="G2180" i="18" s="1"/>
  <c r="F12580" i="18"/>
  <c r="G12580" i="18" s="1"/>
  <c r="F2617" i="18"/>
  <c r="G2617" i="18" s="1"/>
  <c r="F4140" i="18"/>
  <c r="G4140" i="18" s="1"/>
  <c r="G4143" i="18" s="1"/>
  <c r="G4144" i="18" s="1"/>
  <c r="F11356" i="18"/>
  <c r="G11356" i="18" s="1"/>
  <c r="F9554" i="18"/>
  <c r="G9554" i="18" s="1"/>
  <c r="F3708" i="18"/>
  <c r="G3708" i="18" s="1"/>
  <c r="F14020" i="18"/>
  <c r="G14020" i="18" s="1"/>
  <c r="P14023" i="18" s="1"/>
  <c r="S14023" i="18" s="1"/>
  <c r="F577" i="18"/>
  <c r="G577" i="18" s="1"/>
  <c r="F9265" i="18"/>
  <c r="G9265" i="18" s="1"/>
  <c r="F12220" i="18"/>
  <c r="G12220" i="18"/>
  <c r="G12223" i="18" s="1"/>
  <c r="G12224" i="18" s="1"/>
  <c r="F4644" i="18"/>
  <c r="G4644" i="18" s="1"/>
  <c r="F2763" i="18"/>
  <c r="G2763" i="18" s="1"/>
  <c r="F7964" i="18"/>
  <c r="G7964" i="18" s="1"/>
  <c r="P7967" i="18" s="1"/>
  <c r="S7967" i="18" s="1"/>
  <c r="F10347" i="18"/>
  <c r="G10347" i="18" s="1"/>
  <c r="F9410" i="18"/>
  <c r="G9410" i="18" s="1"/>
  <c r="F7892" i="18"/>
  <c r="G7892" i="18" s="1"/>
  <c r="F796" i="18"/>
  <c r="G796" i="18" s="1"/>
  <c r="F4356" i="18"/>
  <c r="G4356" i="18" s="1"/>
  <c r="F3273" i="18"/>
  <c r="G3273" i="18" s="1"/>
  <c r="Q3276" i="18" s="1"/>
  <c r="S3276" i="18" s="1"/>
  <c r="F4068" i="18"/>
  <c r="G4068" i="18" s="1"/>
  <c r="P4071" i="18" s="1"/>
  <c r="S4071" i="18" s="1"/>
  <c r="F1087" i="18"/>
  <c r="G1087" i="18" s="1"/>
  <c r="F1451" i="18"/>
  <c r="G1451" i="18" s="1"/>
  <c r="F1233" i="18"/>
  <c r="G1233" i="18" s="1"/>
  <c r="F1378" i="18"/>
  <c r="G1378" i="18" s="1"/>
  <c r="F2325" i="18"/>
  <c r="G2325" i="18" s="1"/>
  <c r="AE27" i="11"/>
  <c r="AE28" i="11" s="1"/>
  <c r="M119" i="4"/>
  <c r="AJ27" i="11" s="1"/>
  <c r="AJ28" i="11" s="1"/>
  <c r="J27" i="11"/>
  <c r="J28" i="11" s="1"/>
  <c r="F360" i="18"/>
  <c r="G360" i="18" s="1"/>
  <c r="F1818" i="18"/>
  <c r="G1818" i="18" s="1"/>
  <c r="G1821" i="18" s="1"/>
  <c r="G1822" i="18" s="1"/>
  <c r="F31" i="19" s="1"/>
  <c r="F3056" i="18"/>
  <c r="G3056" i="18" s="1"/>
  <c r="Q3059" i="18" s="1"/>
  <c r="S3059" i="18" s="1"/>
  <c r="F139" i="18"/>
  <c r="G139" i="18"/>
  <c r="G142" i="18" s="1"/>
  <c r="G143" i="18" s="1"/>
  <c r="F7" i="19" s="1"/>
  <c r="F66" i="18"/>
  <c r="G66" i="18" s="1"/>
  <c r="G3276" i="18" l="1"/>
  <c r="G3277" i="18" s="1"/>
  <c r="F51" i="19" s="1"/>
  <c r="G9049" i="18"/>
  <c r="G9050" i="18" s="1"/>
  <c r="G11071" i="18"/>
  <c r="G11072" i="18" s="1"/>
  <c r="P9195" i="18"/>
  <c r="S9195" i="18" s="1"/>
  <c r="G1891" i="18"/>
  <c r="G1892" i="18" s="1"/>
  <c r="P9845" i="18"/>
  <c r="S9845" i="18" s="1"/>
  <c r="P9485" i="18"/>
  <c r="S9485" i="18" s="1"/>
  <c r="P5441" i="18"/>
  <c r="S5441" i="18" s="1"/>
  <c r="G9122" i="18"/>
  <c r="G9123" i="18" s="1"/>
  <c r="P9122" i="18"/>
  <c r="S9122" i="18" s="1"/>
  <c r="P3711" i="18"/>
  <c r="S3711" i="18" s="1"/>
  <c r="G3711" i="18"/>
  <c r="G3712" i="18" s="1"/>
  <c r="G4791" i="18"/>
  <c r="G4792" i="18" s="1"/>
  <c r="P4791" i="18"/>
  <c r="S4791" i="18" s="1"/>
  <c r="P6813" i="18"/>
  <c r="S6813" i="18" s="1"/>
  <c r="G6813" i="18"/>
  <c r="G6814" i="18" s="1"/>
  <c r="P1308" i="18"/>
  <c r="S1308" i="18" s="1"/>
  <c r="G1308" i="18"/>
  <c r="G1309" i="18" s="1"/>
  <c r="Q70" i="18"/>
  <c r="S70" i="18" s="1"/>
  <c r="G69" i="18"/>
  <c r="G70" i="18" s="1"/>
  <c r="G2474" i="18"/>
  <c r="G2475" i="18" s="1"/>
  <c r="F40" i="19" s="1"/>
  <c r="Q2474" i="18"/>
  <c r="S2474" i="18" s="1"/>
  <c r="P7389" i="18"/>
  <c r="S7389" i="18" s="1"/>
  <c r="G7389" i="18"/>
  <c r="G7390" i="18" s="1"/>
  <c r="P7245" i="18"/>
  <c r="S7245" i="18" s="1"/>
  <c r="G7245" i="18"/>
  <c r="G7246" i="18" s="1"/>
  <c r="G9341" i="18"/>
  <c r="G9342" i="18" s="1"/>
  <c r="P9341" i="18"/>
  <c r="S9341" i="18" s="1"/>
  <c r="G10855" i="18"/>
  <c r="G10856" i="18" s="1"/>
  <c r="P10855" i="18"/>
  <c r="S10855" i="18" s="1"/>
  <c r="G8976" i="18"/>
  <c r="G8977" i="18" s="1"/>
  <c r="Z27" i="11"/>
  <c r="Z28" i="11" s="1"/>
  <c r="G8183" i="18"/>
  <c r="G8184" i="18" s="1"/>
  <c r="E27" i="11"/>
  <c r="E28" i="11" s="1"/>
  <c r="G5513" i="18"/>
  <c r="G5514" i="18" s="1"/>
  <c r="P13807" i="18"/>
  <c r="S13807" i="18" s="1"/>
  <c r="G12943" i="18"/>
  <c r="G12944" i="18" s="1"/>
  <c r="G12151" i="18"/>
  <c r="G12152" i="18" s="1"/>
  <c r="P13375" i="18"/>
  <c r="S13375" i="18" s="1"/>
  <c r="P13159" i="18"/>
  <c r="S13159" i="18" s="1"/>
  <c r="P27" i="11"/>
  <c r="P28" i="11" s="1"/>
  <c r="L27" i="11"/>
  <c r="L28" i="11" s="1"/>
  <c r="G9917" i="18"/>
  <c r="G9918" i="18" s="1"/>
  <c r="G10133" i="18"/>
  <c r="G10134" i="18" s="1"/>
  <c r="P6885" i="18"/>
  <c r="S6885" i="18" s="1"/>
  <c r="S27" i="11"/>
  <c r="S28" i="11" s="1"/>
  <c r="AB27" i="11"/>
  <c r="AB28" i="11" s="1"/>
  <c r="AI27" i="11"/>
  <c r="AI28" i="11" s="1"/>
  <c r="G13591" i="18"/>
  <c r="G13592" i="18" s="1"/>
  <c r="P13591" i="18"/>
  <c r="S13591" i="18" s="1"/>
  <c r="G3422" i="18"/>
  <c r="G3423" i="18" s="1"/>
  <c r="F53" i="19" s="1"/>
  <c r="Q3422" i="18"/>
  <c r="S3422" i="18" s="1"/>
  <c r="G12367" i="18"/>
  <c r="G12368" i="18" s="1"/>
  <c r="P12367" i="18"/>
  <c r="S12367" i="18" s="1"/>
  <c r="G12439" i="18"/>
  <c r="G12440" i="18" s="1"/>
  <c r="P12439" i="18"/>
  <c r="S12439" i="18" s="1"/>
  <c r="P4215" i="18"/>
  <c r="S4215" i="18" s="1"/>
  <c r="G4215" i="18"/>
  <c r="G4216" i="18" s="1"/>
  <c r="G5804" i="18"/>
  <c r="G5805" i="18" s="1"/>
  <c r="P5804" i="18"/>
  <c r="S5804" i="18" s="1"/>
  <c r="P4647" i="18"/>
  <c r="S4647" i="18" s="1"/>
  <c r="G4647" i="18"/>
  <c r="G4648" i="18" s="1"/>
  <c r="P5153" i="18"/>
  <c r="S5153" i="18" s="1"/>
  <c r="G5153" i="18"/>
  <c r="G5154" i="18" s="1"/>
  <c r="G9268" i="18"/>
  <c r="G9269" i="18" s="1"/>
  <c r="P9268" i="18"/>
  <c r="S9268" i="18" s="1"/>
  <c r="G6453" i="18"/>
  <c r="G6454" i="18" s="1"/>
  <c r="P6453" i="18"/>
  <c r="S6453" i="18" s="1"/>
  <c r="G8615" i="18"/>
  <c r="G8616" i="18" s="1"/>
  <c r="P8615" i="18"/>
  <c r="S8615" i="18" s="1"/>
  <c r="P13951" i="18"/>
  <c r="S13951" i="18" s="1"/>
  <c r="G13951" i="18"/>
  <c r="G13952" i="18" s="1"/>
  <c r="G4935" i="18"/>
  <c r="G4936" i="18" s="1"/>
  <c r="P4935" i="18"/>
  <c r="S4935" i="18" s="1"/>
  <c r="P13879" i="18"/>
  <c r="S13879" i="18" s="1"/>
  <c r="G13879" i="18"/>
  <c r="G13880" i="18" s="1"/>
  <c r="G9413" i="18"/>
  <c r="G9414" i="18" s="1"/>
  <c r="P9413" i="18"/>
  <c r="S9413" i="18" s="1"/>
  <c r="P13303" i="18"/>
  <c r="S13303" i="18" s="1"/>
  <c r="G13303" i="18"/>
  <c r="G13304" i="18" s="1"/>
  <c r="G5585" i="18"/>
  <c r="G5586" i="18" s="1"/>
  <c r="P5585" i="18"/>
  <c r="S5585" i="18" s="1"/>
  <c r="G11647" i="18"/>
  <c r="G11648" i="18" s="1"/>
  <c r="P11647" i="18"/>
  <c r="S11647" i="18" s="1"/>
  <c r="P13015" i="18"/>
  <c r="S13015" i="18" s="1"/>
  <c r="G13015" i="18"/>
  <c r="G13016" i="18" s="1"/>
  <c r="G4359" i="18"/>
  <c r="G4360" i="18" s="1"/>
  <c r="P4359" i="18"/>
  <c r="S4359" i="18" s="1"/>
  <c r="G363" i="18"/>
  <c r="G364" i="18" s="1"/>
  <c r="F10" i="19" s="1"/>
  <c r="Q363" i="18"/>
  <c r="S363" i="18" s="1"/>
  <c r="P12583" i="18"/>
  <c r="S12583" i="18" s="1"/>
  <c r="G12583" i="18"/>
  <c r="G12584" i="18" s="1"/>
  <c r="G5731" i="18"/>
  <c r="G5732" i="18" s="1"/>
  <c r="P5731" i="18"/>
  <c r="S5731" i="18" s="1"/>
  <c r="G4503" i="18"/>
  <c r="G4504" i="18" s="1"/>
  <c r="P4503" i="18"/>
  <c r="S4503" i="18" s="1"/>
  <c r="P4143" i="18"/>
  <c r="S4143" i="18" s="1"/>
  <c r="P5658" i="18"/>
  <c r="S5658" i="18" s="1"/>
  <c r="G5877" i="18"/>
  <c r="G5878" i="18" s="1"/>
  <c r="G12799" i="18"/>
  <c r="G12800" i="18" s="1"/>
  <c r="G11575" i="18"/>
  <c r="G11576" i="18" s="1"/>
  <c r="P6093" i="18"/>
  <c r="S6093" i="18" s="1"/>
  <c r="G5369" i="18"/>
  <c r="G5370" i="18" s="1"/>
  <c r="P8399" i="18"/>
  <c r="S8399" i="18" s="1"/>
  <c r="G4863" i="18"/>
  <c r="G4864" i="18" s="1"/>
  <c r="P10639" i="18"/>
  <c r="S10639" i="18" s="1"/>
  <c r="G5225" i="18"/>
  <c r="G5226" i="18" s="1"/>
  <c r="P13087" i="18"/>
  <c r="S13087" i="18" s="1"/>
  <c r="G10495" i="18"/>
  <c r="G10496" i="18" s="1"/>
  <c r="G4431" i="18"/>
  <c r="G4432" i="18" s="1"/>
  <c r="G10927" i="18"/>
  <c r="G10928" i="18" s="1"/>
  <c r="G8039" i="18"/>
  <c r="G8040" i="18" s="1"/>
  <c r="P13447" i="18"/>
  <c r="S13447" i="18" s="1"/>
  <c r="G5949" i="18"/>
  <c r="G5950" i="18" s="1"/>
  <c r="G11431" i="18"/>
  <c r="G11432" i="18" s="1"/>
  <c r="P10423" i="18"/>
  <c r="S10423" i="18" s="1"/>
  <c r="G8687" i="18"/>
  <c r="G8688" i="18" s="1"/>
  <c r="P6165" i="18"/>
  <c r="S6165" i="18" s="1"/>
  <c r="P6741" i="18"/>
  <c r="S6741" i="18" s="1"/>
  <c r="P12079" i="18"/>
  <c r="S12079" i="18" s="1"/>
  <c r="P6021" i="18"/>
  <c r="S6021" i="18" s="1"/>
  <c r="P8759" i="18"/>
  <c r="S8759" i="18" s="1"/>
  <c r="G6381" i="18"/>
  <c r="G6382" i="18" s="1"/>
  <c r="P5297" i="18"/>
  <c r="S5297" i="18" s="1"/>
  <c r="G10277" i="18"/>
  <c r="G10278" i="18" s="1"/>
  <c r="P4287" i="18"/>
  <c r="S4287" i="18" s="1"/>
  <c r="G10999" i="18"/>
  <c r="G11000" i="18" s="1"/>
  <c r="G8831" i="18"/>
  <c r="G8832" i="18" s="1"/>
  <c r="P6669" i="18"/>
  <c r="S6669" i="18" s="1"/>
  <c r="G12295" i="18"/>
  <c r="G12296" i="18" s="1"/>
  <c r="G7101" i="18"/>
  <c r="G7102" i="18" s="1"/>
  <c r="G12007" i="18"/>
  <c r="G12008" i="18" s="1"/>
  <c r="Q871" i="18"/>
  <c r="S871" i="18" s="1"/>
  <c r="Q2037" i="18"/>
  <c r="S2037" i="18" s="1"/>
  <c r="G1163" i="18"/>
  <c r="G1164" i="18" s="1"/>
  <c r="F21" i="19" s="1"/>
  <c r="G8471" i="18"/>
  <c r="G8472" i="18" s="1"/>
  <c r="G13735" i="18"/>
  <c r="G13736" i="18" s="1"/>
  <c r="P7533" i="18"/>
  <c r="S7533" i="18" s="1"/>
  <c r="G8255" i="18"/>
  <c r="G8256" i="18" s="1"/>
  <c r="P3999" i="18"/>
  <c r="S3999" i="18" s="1"/>
  <c r="G2328" i="18"/>
  <c r="G2329" i="18" s="1"/>
  <c r="F38" i="19" s="1"/>
  <c r="Q2328" i="18"/>
  <c r="S2328" i="18" s="1"/>
  <c r="G4575" i="18"/>
  <c r="G4576" i="18" s="1"/>
  <c r="P4575" i="18"/>
  <c r="S4575" i="18" s="1"/>
  <c r="G1673" i="18"/>
  <c r="G1674" i="18" s="1"/>
  <c r="F29" i="19" s="1"/>
  <c r="Q1673" i="18"/>
  <c r="S1673" i="18" s="1"/>
  <c r="Q798" i="18"/>
  <c r="S798" i="18" s="1"/>
  <c r="G798" i="18"/>
  <c r="G799" i="18" s="1"/>
  <c r="P10567" i="18"/>
  <c r="S10567" i="18" s="1"/>
  <c r="G10567" i="18"/>
  <c r="G10568" i="18" s="1"/>
  <c r="G1381" i="18"/>
  <c r="G1382" i="18" s="1"/>
  <c r="F24" i="19" s="1"/>
  <c r="Q1381" i="18"/>
  <c r="S1381" i="18" s="1"/>
  <c r="G3059" i="18"/>
  <c r="G3060" i="18" s="1"/>
  <c r="F48" i="19" s="1"/>
  <c r="N27" i="11"/>
  <c r="N28" i="11" s="1"/>
  <c r="C17" i="2"/>
  <c r="G7895" i="18"/>
  <c r="G7896" i="18" s="1"/>
  <c r="P7895" i="18"/>
  <c r="S7895" i="18" s="1"/>
  <c r="P11359" i="18"/>
  <c r="S11359" i="18" s="1"/>
  <c r="G11359" i="18"/>
  <c r="G11360" i="18" s="1"/>
  <c r="G9629" i="18"/>
  <c r="G9630" i="18" s="1"/>
  <c r="P9629" i="18"/>
  <c r="S9629" i="18" s="1"/>
  <c r="Q1746" i="18"/>
  <c r="S1746" i="18" s="1"/>
  <c r="G1746" i="18"/>
  <c r="G1747" i="18" s="1"/>
  <c r="F30" i="19" s="1"/>
  <c r="G9701" i="18"/>
  <c r="G9702" i="18" s="1"/>
  <c r="P9701" i="18"/>
  <c r="S9701" i="18" s="1"/>
  <c r="G14023" i="18"/>
  <c r="G14024" i="18" s="1"/>
  <c r="P3567" i="18"/>
  <c r="S3567" i="18" s="1"/>
  <c r="G3567" i="18"/>
  <c r="G3568" i="18" s="1"/>
  <c r="G434" i="18"/>
  <c r="G435" i="18" s="1"/>
  <c r="F11" i="19" s="1"/>
  <c r="Q434" i="18"/>
  <c r="S434" i="18" s="1"/>
  <c r="G11287" i="18"/>
  <c r="G11288" i="18" s="1"/>
  <c r="P11287" i="18"/>
  <c r="S11287" i="18" s="1"/>
  <c r="G11503" i="18"/>
  <c r="G11504" i="18" s="1"/>
  <c r="P11503" i="18"/>
  <c r="S11503" i="18" s="1"/>
  <c r="G10350" i="18"/>
  <c r="G10351" i="18" s="1"/>
  <c r="P10350" i="18"/>
  <c r="S10350" i="18" s="1"/>
  <c r="P8903" i="18"/>
  <c r="S8903" i="18" s="1"/>
  <c r="G8903" i="18"/>
  <c r="G8904" i="18" s="1"/>
  <c r="G7678" i="18"/>
  <c r="G7679" i="18" s="1"/>
  <c r="P7678" i="18"/>
  <c r="S7678" i="18" s="1"/>
  <c r="AA27" i="11"/>
  <c r="AA28" i="11" s="1"/>
  <c r="AD27" i="11"/>
  <c r="AD28" i="11" s="1"/>
  <c r="O27" i="11"/>
  <c r="O28" i="11" s="1"/>
  <c r="R27" i="11"/>
  <c r="R28" i="11" s="1"/>
  <c r="V27" i="11"/>
  <c r="V28" i="11" s="1"/>
  <c r="U27" i="11"/>
  <c r="U28" i="11" s="1"/>
  <c r="H27" i="11"/>
  <c r="H28" i="11" s="1"/>
  <c r="AG27" i="11"/>
  <c r="AG28" i="11" s="1"/>
  <c r="Q1090" i="18"/>
  <c r="S1090" i="18" s="1"/>
  <c r="G1090" i="18"/>
  <c r="G1091" i="18" s="1"/>
  <c r="F20" i="19" s="1"/>
  <c r="Q580" i="18"/>
  <c r="S580" i="18" s="1"/>
  <c r="G580" i="18"/>
  <c r="G581" i="18" s="1"/>
  <c r="F13" i="19" s="1"/>
  <c r="P3855" i="18"/>
  <c r="S3855" i="18" s="1"/>
  <c r="Q2911" i="18"/>
  <c r="S2911" i="18" s="1"/>
  <c r="G2911" i="18"/>
  <c r="G2912" i="18" s="1"/>
  <c r="F46" i="19" s="1"/>
  <c r="G11935" i="18"/>
  <c r="G11936" i="18" s="1"/>
  <c r="Q944" i="18"/>
  <c r="S944" i="18" s="1"/>
  <c r="G944" i="18"/>
  <c r="G945" i="18" s="1"/>
  <c r="F18" i="19" s="1"/>
  <c r="G6309" i="18"/>
  <c r="G6310" i="18" s="1"/>
  <c r="P6309" i="18"/>
  <c r="S6309" i="18" s="1"/>
  <c r="P6957" i="18"/>
  <c r="S6957" i="18" s="1"/>
  <c r="G6957" i="18"/>
  <c r="G6958" i="18" s="1"/>
  <c r="AF27" i="11"/>
  <c r="AF28" i="11" s="1"/>
  <c r="D27" i="11"/>
  <c r="D28" i="11" s="1"/>
  <c r="Q2766" i="18"/>
  <c r="S2766" i="18" s="1"/>
  <c r="G2766" i="18"/>
  <c r="G2767" i="18" s="1"/>
  <c r="F44" i="19" s="1"/>
  <c r="Q215" i="18"/>
  <c r="S215" i="18" s="1"/>
  <c r="G216" i="18"/>
  <c r="P7751" i="18"/>
  <c r="S7751" i="18" s="1"/>
  <c r="G7751" i="18"/>
  <c r="G7752" i="18" s="1"/>
  <c r="P12871" i="18"/>
  <c r="S12871" i="18" s="1"/>
  <c r="G12871" i="18"/>
  <c r="G12872" i="18" s="1"/>
  <c r="Q142" i="18"/>
  <c r="S142" i="18" s="1"/>
  <c r="G9989" i="18"/>
  <c r="G9990" i="18" s="1"/>
  <c r="P9989" i="18"/>
  <c r="S9989" i="18" s="1"/>
  <c r="Q2620" i="18"/>
  <c r="S2620" i="18" s="1"/>
  <c r="G2620" i="18"/>
  <c r="G2621" i="18" s="1"/>
  <c r="F42" i="19" s="1"/>
  <c r="P5007" i="18"/>
  <c r="S5007" i="18" s="1"/>
  <c r="G5007" i="18"/>
  <c r="G5008" i="18" s="1"/>
  <c r="G10061" i="18"/>
  <c r="G10062" i="18" s="1"/>
  <c r="P10061" i="18"/>
  <c r="S10061" i="18" s="1"/>
  <c r="P2838" i="18"/>
  <c r="S2838" i="18" s="1"/>
  <c r="G2838" i="18"/>
  <c r="G2839" i="18" s="1"/>
  <c r="P13231" i="18"/>
  <c r="S13231" i="18" s="1"/>
  <c r="G13231" i="18"/>
  <c r="G13232" i="18" s="1"/>
  <c r="K27" i="11"/>
  <c r="K28" i="11" s="1"/>
  <c r="Q27" i="11"/>
  <c r="Q28" i="11" s="1"/>
  <c r="W27" i="11"/>
  <c r="W28" i="11" s="1"/>
  <c r="Q2183" i="18"/>
  <c r="S2183" i="18" s="1"/>
  <c r="G2183" i="18"/>
  <c r="G2184" i="18" s="1"/>
  <c r="F36" i="19" s="1"/>
  <c r="A27" i="11"/>
  <c r="M27" i="11"/>
  <c r="M28" i="11" s="1"/>
  <c r="G1454" i="18"/>
  <c r="G1455" i="18" s="1"/>
  <c r="F25" i="19" s="1"/>
  <c r="Q1454" i="18"/>
  <c r="S1454" i="18" s="1"/>
  <c r="Q507" i="18"/>
  <c r="S507" i="18" s="1"/>
  <c r="G507" i="18"/>
  <c r="G508" i="18" s="1"/>
  <c r="F12" i="19" s="1"/>
  <c r="Q1964" i="18"/>
  <c r="S1964" i="18" s="1"/>
  <c r="G1964" i="18"/>
  <c r="G1965" i="18" s="1"/>
  <c r="F33" i="19" s="1"/>
  <c r="P13519" i="18"/>
  <c r="S13519" i="18" s="1"/>
  <c r="G13519" i="18"/>
  <c r="G13520" i="18" s="1"/>
  <c r="P9557" i="18"/>
  <c r="S9557" i="18" s="1"/>
  <c r="G9557" i="18"/>
  <c r="G9558" i="18" s="1"/>
  <c r="G1236" i="18"/>
  <c r="G1237" i="18" s="1"/>
  <c r="F22" i="19" s="1"/>
  <c r="Q1236" i="18"/>
  <c r="S1236" i="18" s="1"/>
  <c r="X27" i="11"/>
  <c r="X28" i="11" s="1"/>
  <c r="F27" i="11"/>
  <c r="F28" i="11" s="1"/>
  <c r="G27" i="11"/>
  <c r="G28" i="11" s="1"/>
  <c r="C27" i="11"/>
  <c r="C28" i="11" s="1"/>
  <c r="T27" i="11"/>
  <c r="T28" i="11" s="1"/>
  <c r="Y27" i="11"/>
  <c r="Y28" i="11" s="1"/>
  <c r="I27" i="11"/>
  <c r="I28" i="11" s="1"/>
  <c r="AH27" i="11"/>
  <c r="AH28" i="11" s="1"/>
  <c r="B27" i="11"/>
  <c r="B28" i="11" s="1"/>
  <c r="AC27" i="11"/>
  <c r="AC28" i="11" s="1"/>
  <c r="G4071" i="18"/>
  <c r="G4072" i="18" s="1"/>
  <c r="G13663" i="18"/>
  <c r="G13664" i="18" s="1"/>
  <c r="G726" i="18"/>
  <c r="G727" i="18" s="1"/>
  <c r="F15" i="19" s="1"/>
  <c r="Q726" i="18"/>
  <c r="S726" i="18" s="1"/>
  <c r="G3639" i="18"/>
  <c r="G3640" i="18" s="1"/>
  <c r="G10711" i="18"/>
  <c r="G10712" i="18" s="1"/>
  <c r="Q1527" i="18"/>
  <c r="S1527" i="18" s="1"/>
  <c r="G1527" i="18"/>
  <c r="G1528" i="18" s="1"/>
  <c r="F27" i="19" s="1"/>
  <c r="G1600" i="18"/>
  <c r="G1601" i="18" s="1"/>
  <c r="F28" i="19" s="1"/>
  <c r="G7967" i="18"/>
  <c r="G7968" i="18" s="1"/>
  <c r="P12223" i="18"/>
  <c r="S12223" i="18" s="1"/>
  <c r="Q2547" i="18"/>
  <c r="S2547" i="18" s="1"/>
  <c r="P11719" i="18"/>
  <c r="S11719" i="18" s="1"/>
  <c r="P10205" i="18"/>
  <c r="S10205" i="18" s="1"/>
  <c r="G8111" i="18"/>
  <c r="G8112" i="18" s="1"/>
  <c r="G3495" i="18"/>
  <c r="G3496" i="18" s="1"/>
  <c r="F54" i="19" s="1"/>
  <c r="G7605" i="18"/>
  <c r="G7606" i="18" s="1"/>
  <c r="P6597" i="18"/>
  <c r="S6597" i="18" s="1"/>
  <c r="P7461" i="18"/>
  <c r="S7461" i="18" s="1"/>
  <c r="P10783" i="18"/>
  <c r="S10783" i="18" s="1"/>
  <c r="P6525" i="18"/>
  <c r="S6525" i="18" s="1"/>
  <c r="P5080" i="18"/>
  <c r="S5080" i="18" s="1"/>
  <c r="G12655" i="18"/>
  <c r="G12656" i="18" s="1"/>
  <c r="P11215" i="18"/>
  <c r="S11215" i="18" s="1"/>
  <c r="P7317" i="18"/>
  <c r="S7317" i="18" s="1"/>
  <c r="Q2693" i="18"/>
  <c r="S2693" i="18" s="1"/>
  <c r="P12727" i="18"/>
  <c r="S12727" i="18" s="1"/>
  <c r="G12727" i="18"/>
  <c r="G12728" i="18" s="1"/>
  <c r="G2401" i="18"/>
  <c r="G2402" i="18" s="1"/>
  <c r="F39" i="19" s="1"/>
  <c r="Q2401" i="18"/>
  <c r="S2401" i="18" s="1"/>
  <c r="Q3130" i="18"/>
  <c r="S3130" i="18" s="1"/>
  <c r="G3130" i="18"/>
  <c r="G3131" i="18" s="1"/>
  <c r="F49" i="19" s="1"/>
  <c r="G7029" i="18"/>
  <c r="G7030" i="18" s="1"/>
  <c r="P9773" i="18"/>
  <c r="S9773" i="18" s="1"/>
  <c r="G11863" i="18"/>
  <c r="G11864" i="18" s="1"/>
  <c r="G11143" i="18"/>
  <c r="G11144" i="18" s="1"/>
  <c r="P11143" i="18"/>
  <c r="S11143" i="18" s="1"/>
  <c r="G4719" i="18"/>
  <c r="G4720" i="18" s="1"/>
  <c r="G2984" i="18"/>
  <c r="G2985" i="18" s="1"/>
  <c r="F47" i="19" s="1"/>
  <c r="Q2984" i="18"/>
  <c r="S2984" i="18" s="1"/>
  <c r="G3783" i="18"/>
  <c r="G3784" i="18" s="1"/>
  <c r="Q1017" i="18"/>
  <c r="S1017" i="18" s="1"/>
  <c r="G3349" i="18"/>
  <c r="G3350" i="18" s="1"/>
  <c r="F52" i="19" s="1"/>
  <c r="P2255" i="18"/>
  <c r="S2255" i="18" s="1"/>
  <c r="P12511" i="18"/>
  <c r="S12511" i="18" s="1"/>
  <c r="P8543" i="18"/>
  <c r="S8543" i="18" s="1"/>
  <c r="G8327" i="18"/>
  <c r="G8328" i="18" s="1"/>
  <c r="P3927" i="18"/>
  <c r="S3927" i="18" s="1"/>
  <c r="G7173" i="18"/>
  <c r="G7174" i="18" s="1"/>
  <c r="P7173" i="18"/>
  <c r="S7173" i="18" s="1"/>
  <c r="Q3203" i="18"/>
  <c r="S3203" i="18" s="1"/>
  <c r="Q653" i="18"/>
  <c r="S653" i="18" s="1"/>
  <c r="G2110" i="18"/>
  <c r="G2111" i="18" s="1"/>
  <c r="F35" i="19" s="1"/>
  <c r="P7823" i="18"/>
  <c r="S7823" i="18" s="1"/>
  <c r="G11791" i="18"/>
  <c r="G11792" i="18" s="1"/>
  <c r="G6237" i="18"/>
  <c r="G6238" i="18" s="1"/>
  <c r="F16" i="19" l="1"/>
  <c r="F32" i="19"/>
  <c r="F23" i="19"/>
  <c r="F37" i="19"/>
  <c r="F26" i="19"/>
  <c r="F9" i="19"/>
  <c r="F45" i="19"/>
  <c r="F8" i="19"/>
  <c r="E16" i="36"/>
  <c r="F16" i="36" s="1"/>
  <c r="E15" i="36"/>
  <c r="F15" i="36" s="1"/>
  <c r="E18" i="36"/>
  <c r="F18" i="36" s="1"/>
  <c r="E19" i="36"/>
  <c r="F19" i="36" s="1"/>
  <c r="E17" i="36"/>
  <c r="F17" i="36" s="1"/>
  <c r="E20" i="36"/>
  <c r="F20" i="36" s="1"/>
  <c r="E21" i="36"/>
  <c r="F21" i="36" s="1"/>
  <c r="Z17" i="2"/>
  <c r="Z18" i="2" s="1"/>
  <c r="Z19" i="2" s="1"/>
  <c r="AE17" i="2"/>
  <c r="AE18" i="2" s="1"/>
  <c r="AE19" i="2" s="1"/>
  <c r="O17" i="2"/>
  <c r="O18" i="2" s="1"/>
  <c r="O19" i="2" s="1"/>
  <c r="AK17" i="2"/>
  <c r="AK18" i="2" s="1"/>
  <c r="AK19" i="2" s="1"/>
  <c r="AO17" i="2"/>
  <c r="AO18" i="2" s="1"/>
  <c r="AO19" i="2" s="1"/>
  <c r="AF17" i="2"/>
  <c r="AF18" i="2" s="1"/>
  <c r="AF19" i="2" s="1"/>
  <c r="Y17" i="2"/>
  <c r="Y18" i="2" s="1"/>
  <c r="Y19" i="2" s="1"/>
  <c r="R17" i="2"/>
  <c r="R18" i="2" s="1"/>
  <c r="R19" i="2" s="1"/>
  <c r="E17" i="2"/>
  <c r="E18" i="2" s="1"/>
  <c r="E19" i="2" s="1"/>
  <c r="AH17" i="2"/>
  <c r="AH18" i="2" s="1"/>
  <c r="AH19" i="2" s="1"/>
  <c r="AG17" i="2"/>
  <c r="AG18" i="2" s="1"/>
  <c r="AG19" i="2" s="1"/>
  <c r="T17" i="2"/>
  <c r="T18" i="2" s="1"/>
  <c r="T19" i="2" s="1"/>
  <c r="AN17" i="2"/>
  <c r="AN18" i="2" s="1"/>
  <c r="AN19" i="2" s="1"/>
  <c r="AL17" i="2"/>
  <c r="AL18" i="2" s="1"/>
  <c r="AL19" i="2" s="1"/>
  <c r="K17" i="2"/>
  <c r="K18" i="2" s="1"/>
  <c r="K19" i="2" s="1"/>
  <c r="AB17" i="2"/>
  <c r="AB18" i="2" s="1"/>
  <c r="AB19" i="2" s="1"/>
  <c r="U17" i="2"/>
  <c r="U18" i="2" s="1"/>
  <c r="U19" i="2" s="1"/>
  <c r="AJ17" i="2"/>
  <c r="AJ18" i="2" s="1"/>
  <c r="AJ19" i="2" s="1"/>
  <c r="P17" i="2"/>
  <c r="P18" i="2" s="1"/>
  <c r="P19" i="2" s="1"/>
  <c r="L17" i="2"/>
  <c r="L18" i="2" s="1"/>
  <c r="L19" i="2" s="1"/>
  <c r="W17" i="2"/>
  <c r="W18" i="2" s="1"/>
  <c r="W19" i="2" s="1"/>
  <c r="F17" i="2"/>
  <c r="F18" i="2" s="1"/>
  <c r="F19" i="2" s="1"/>
  <c r="M17" i="2"/>
  <c r="M18" i="2" s="1"/>
  <c r="M19" i="2" s="1"/>
  <c r="AI17" i="2"/>
  <c r="AI18" i="2" s="1"/>
  <c r="AI19" i="2" s="1"/>
  <c r="H17" i="2"/>
  <c r="H18" i="2" s="1"/>
  <c r="H19" i="2" s="1"/>
  <c r="AD17" i="2"/>
  <c r="AD18" i="2" s="1"/>
  <c r="AD19" i="2" s="1"/>
  <c r="Q17" i="2"/>
  <c r="Q18" i="2" s="1"/>
  <c r="Q19" i="2" s="1"/>
  <c r="N17" i="2"/>
  <c r="N18" i="2" s="1"/>
  <c r="N19" i="2" s="1"/>
  <c r="X17" i="2"/>
  <c r="X18" i="2" s="1"/>
  <c r="X19" i="2" s="1"/>
  <c r="D17" i="2"/>
  <c r="D18" i="2" s="1"/>
  <c r="D19" i="2" s="1"/>
  <c r="J17" i="2"/>
  <c r="J18" i="2" s="1"/>
  <c r="J19" i="2" s="1"/>
  <c r="AA17" i="2"/>
  <c r="AA18" i="2" s="1"/>
  <c r="AA19" i="2" s="1"/>
  <c r="AM17" i="2"/>
  <c r="AM18" i="2" s="1"/>
  <c r="AM19" i="2" s="1"/>
  <c r="V17" i="2"/>
  <c r="V18" i="2" s="1"/>
  <c r="V19" i="2" s="1"/>
  <c r="AQ17" i="2"/>
  <c r="AQ18" i="2" s="1"/>
  <c r="AQ19" i="2" s="1"/>
  <c r="I17" i="2"/>
  <c r="I18" i="2" s="1"/>
  <c r="I19" i="2" s="1"/>
  <c r="G17" i="2"/>
  <c r="G18" i="2" s="1"/>
  <c r="G19" i="2" s="1"/>
  <c r="AC17" i="2"/>
  <c r="AC18" i="2" s="1"/>
  <c r="AC19" i="2" s="1"/>
  <c r="S17" i="2"/>
  <c r="S18" i="2" s="1"/>
  <c r="S19" i="2" s="1"/>
  <c r="AP17" i="2"/>
  <c r="AP18" i="2" s="1"/>
  <c r="AP19" i="2" s="1"/>
  <c r="F5" i="19" l="1"/>
  <c r="E14" i="36"/>
  <c r="F14" i="36" s="1"/>
  <c r="F30" i="36" s="1"/>
  <c r="F210" i="19" l="1"/>
  <c r="F32" i="36"/>
  <c r="F33" i="36"/>
  <c r="F31" i="36"/>
  <c r="P93" i="4" l="1"/>
  <c r="F212" i="19"/>
  <c r="F213" i="19"/>
  <c r="F214" i="19" s="1"/>
  <c r="F211" i="19"/>
  <c r="F216" i="19" s="1"/>
  <c r="P68" i="4"/>
  <c r="P65" i="4"/>
  <c r="P70" i="4"/>
  <c r="P69" i="4"/>
  <c r="P66" i="4"/>
  <c r="P59" i="4"/>
  <c r="P60" i="4" s="1"/>
  <c r="P88" i="4" s="1"/>
  <c r="P67" i="4"/>
  <c r="P64" i="4"/>
  <c r="F34" i="36"/>
  <c r="P71" i="4" l="1"/>
  <c r="P89" i="4" s="1"/>
  <c r="P91" i="4" s="1"/>
  <c r="M96" i="4" s="1"/>
  <c r="M97" i="4" s="1"/>
  <c r="M113" i="4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Nilson Tabares</author>
  </authors>
  <commentList>
    <comment ref="C218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Nilson Tabares:</t>
        </r>
        <r>
          <rPr>
            <sz val="9"/>
            <color indexed="81"/>
            <rFont val="Tahoma"/>
            <family val="2"/>
          </rPr>
          <t xml:space="preserve">
indicar el % que se contempla para los gastos de administración para el reembolso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Sebastian Chaves Fonnegra</author>
    <author>OCCIDENTAL DE COLOMBIA, INC.</author>
    <author>Safety Advisor Obras Civiles</author>
  </authors>
  <commentList>
    <comment ref="A2" authorId="0" shapeId="0" xr:uid="{00000000-0006-0000-0100-000001000000}">
      <text>
        <r>
          <rPr>
            <b/>
            <sz val="9"/>
            <color indexed="81"/>
            <rFont val="Tahoma"/>
            <family val="2"/>
          </rPr>
          <t>Indicar Objeto de la Licitación.</t>
        </r>
      </text>
    </comment>
    <comment ref="C4" authorId="0" shapeId="0" xr:uid="{00000000-0006-0000-0100-000002000000}">
      <text>
        <r>
          <rPr>
            <sz val="9"/>
            <color indexed="81"/>
            <rFont val="Tahoma"/>
            <family val="2"/>
          </rPr>
          <t xml:space="preserve">Indicar nombre de la empresa que licita.
</t>
        </r>
      </text>
    </comment>
    <comment ref="G23" authorId="1" shapeId="0" xr:uid="{00000000-0006-0000-0100-000003000000}">
      <text>
        <r>
          <rPr>
            <sz val="8"/>
            <color indexed="81"/>
            <rFont val="Tahoma"/>
            <family val="2"/>
          </rPr>
          <t>Incluir el valor correspondiente a los Riesgos Profesionales de su Compañía
ADJUNTAR EL CERTIFICADO CORRESPONDIENTE
El sector de hidrocarburos tiene el valor más alto de Riesgos Profesionales.</t>
        </r>
      </text>
    </comment>
    <comment ref="H23" authorId="1" shapeId="0" xr:uid="{B0B63B49-249D-4F8C-AFC4-CF5F8B5A482D}">
      <text>
        <r>
          <rPr>
            <sz val="8"/>
            <color indexed="81"/>
            <rFont val="Tahoma"/>
            <family val="2"/>
          </rPr>
          <t>Incluir el valor correspondiente a los Riesgos Profesionales de su Compañía
ADJUNTAR EL CERTIFICADO CORRESPONDIENTE
El sector de hidrocarburos tiene el valor más alto de Riesgos Profesionales.</t>
        </r>
      </text>
    </comment>
    <comment ref="G24" authorId="1" shapeId="0" xr:uid="{00000000-0006-0000-0100-000004000000}">
      <text>
        <r>
          <rPr>
            <sz val="8"/>
            <color indexed="81"/>
            <rFont val="Tahoma"/>
            <family val="2"/>
          </rPr>
          <t>Detallar si lo hay</t>
        </r>
        <r>
          <rPr>
            <b/>
            <sz val="8"/>
            <color indexed="81"/>
            <rFont val="Tahoma"/>
            <family val="2"/>
          </rPr>
          <t xml:space="preserve">. </t>
        </r>
      </text>
    </comment>
    <comment ref="H24" authorId="1" shapeId="0" xr:uid="{8684F88B-14D1-4C81-BBF1-3732C20FD9BC}">
      <text>
        <r>
          <rPr>
            <sz val="8"/>
            <color indexed="81"/>
            <rFont val="Tahoma"/>
            <family val="2"/>
          </rPr>
          <t>Detallar si lo hay</t>
        </r>
        <r>
          <rPr>
            <b/>
            <sz val="8"/>
            <color indexed="81"/>
            <rFont val="Tahoma"/>
            <family val="2"/>
          </rPr>
          <t xml:space="preserve">. </t>
        </r>
      </text>
    </comment>
    <comment ref="P59" authorId="2" shapeId="0" xr:uid="{00000000-0006-0000-0100-000005000000}">
      <text>
        <r>
          <rPr>
            <sz val="9"/>
            <color indexed="81"/>
            <rFont val="Tahoma"/>
            <family val="2"/>
          </rPr>
          <t>Se debe tener en cuenta en valor de costo directo más un valor estimado por el Contratista de AIU. Se divide por el número de meses de duración del contrato.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P93" authorId="2" shapeId="0" xr:uid="{00000000-0006-0000-0100-000006000000}">
      <text>
        <r>
          <rPr>
            <sz val="9"/>
            <color indexed="81"/>
            <rFont val="Tahoma"/>
            <family val="2"/>
          </rPr>
          <t>Se debe indicar el valor de costo directo que aparece en la hoja de Presupuesto. Dividido por el número de meses de duración del contrato</t>
        </r>
        <r>
          <rPr>
            <b/>
            <sz val="9"/>
            <color indexed="81"/>
            <rFont val="Tahoma"/>
            <family val="2"/>
          </rPr>
          <t>.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OCCIDENTAL DE COLOMBIA, INC.</author>
    <author>moyac</author>
  </authors>
  <commentList>
    <comment ref="C8" authorId="0" shapeId="0" xr:uid="{00000000-0006-0000-0300-000001000000}">
      <text>
        <r>
          <rPr>
            <sz val="10"/>
            <color indexed="81"/>
            <rFont val="Tahoma"/>
            <family val="2"/>
          </rPr>
          <t>Utilizar 0.237 cuando no se espera trabajar los dominicales y festivos. Utilizar 0.384 cuando se espera trabajar los dominicales y festivos</t>
        </r>
      </text>
    </comment>
    <comment ref="B9" authorId="0" shapeId="0" xr:uid="{00000000-0006-0000-0300-000002000000}">
      <text>
        <r>
          <rPr>
            <sz val="10"/>
            <color indexed="81"/>
            <rFont val="Tahoma"/>
            <family val="2"/>
          </rPr>
          <t>Incluir la fracción de sobretiempo conforme a la ley.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12" authorId="1" shapeId="0" xr:uid="{00000000-0006-0000-0300-000003000000}">
      <text>
        <r>
          <rPr>
            <sz val="8"/>
            <color indexed="81"/>
            <rFont val="Tahoma"/>
            <family val="2"/>
          </rPr>
          <t>Adjuntar el desglose del cálculo de la dotación en la hoja correspondiente</t>
        </r>
      </text>
    </comment>
    <comment ref="E12" authorId="1" shapeId="0" xr:uid="{00000000-0006-0000-0300-000004000000}">
      <text>
        <r>
          <rPr>
            <sz val="8"/>
            <color indexed="81"/>
            <rFont val="Tahoma"/>
            <family val="2"/>
          </rPr>
          <t>Adjuntar el desglose del cálculo de la dotación en la hoja correspondiente</t>
        </r>
      </text>
    </comment>
    <comment ref="F12" authorId="1" shapeId="0" xr:uid="{00000000-0006-0000-0300-000005000000}">
      <text>
        <r>
          <rPr>
            <sz val="8"/>
            <color indexed="81"/>
            <rFont val="Tahoma"/>
            <family val="2"/>
          </rPr>
          <t>Adjuntar el desglose del cálculo de la dotación en la hoja correspondiente</t>
        </r>
      </text>
    </comment>
    <comment ref="G12" authorId="1" shapeId="0" xr:uid="{00000000-0006-0000-0300-000006000000}">
      <text>
        <r>
          <rPr>
            <sz val="8"/>
            <color indexed="81"/>
            <rFont val="Tahoma"/>
            <family val="2"/>
          </rPr>
          <t>Adjuntar el desglose del cálculo de la dotación en la hoja correspondiente</t>
        </r>
      </text>
    </comment>
    <comment ref="H12" authorId="1" shapeId="0" xr:uid="{00000000-0006-0000-0300-000007000000}">
      <text>
        <r>
          <rPr>
            <sz val="8"/>
            <color indexed="81"/>
            <rFont val="Tahoma"/>
            <family val="2"/>
          </rPr>
          <t>Adjuntar el desglose del cálculo de la dotación en la hoja correspondiente</t>
        </r>
      </text>
    </comment>
    <comment ref="I12" authorId="1" shapeId="0" xr:uid="{00000000-0006-0000-0300-000008000000}">
      <text>
        <r>
          <rPr>
            <sz val="8"/>
            <color indexed="81"/>
            <rFont val="Tahoma"/>
            <family val="2"/>
          </rPr>
          <t>Adjuntar el desglose del cálculo de la dotación en la hoja correspondiente</t>
        </r>
      </text>
    </comment>
    <comment ref="J12" authorId="1" shapeId="0" xr:uid="{00000000-0006-0000-0300-000009000000}">
      <text>
        <r>
          <rPr>
            <sz val="8"/>
            <color indexed="81"/>
            <rFont val="Tahoma"/>
            <family val="2"/>
          </rPr>
          <t>Adjuntar el desglose del cálculo de la dotación en la hoja correspondiente</t>
        </r>
      </text>
    </comment>
    <comment ref="K12" authorId="1" shapeId="0" xr:uid="{00000000-0006-0000-0300-00000A000000}">
      <text>
        <r>
          <rPr>
            <sz val="8"/>
            <color indexed="81"/>
            <rFont val="Tahoma"/>
            <family val="2"/>
          </rPr>
          <t>Adjuntar el desglose del cálculo de la dotación en la hoja correspondiente</t>
        </r>
      </text>
    </comment>
    <comment ref="L12" authorId="1" shapeId="0" xr:uid="{00000000-0006-0000-0300-00000B000000}">
      <text>
        <r>
          <rPr>
            <sz val="8"/>
            <color indexed="81"/>
            <rFont val="Tahoma"/>
            <family val="2"/>
          </rPr>
          <t>Adjuntar el desglose del cálculo de la dotación en la hoja correspondiente</t>
        </r>
      </text>
    </comment>
    <comment ref="M12" authorId="1" shapeId="0" xr:uid="{00000000-0006-0000-0300-00000C000000}">
      <text>
        <r>
          <rPr>
            <sz val="8"/>
            <color indexed="81"/>
            <rFont val="Tahoma"/>
            <family val="2"/>
          </rPr>
          <t>Adjuntar el desglose del cálculo de la dotación en la hoja correspondiente</t>
        </r>
      </text>
    </comment>
    <comment ref="N12" authorId="1" shapeId="0" xr:uid="{00000000-0006-0000-0300-00000D000000}">
      <text>
        <r>
          <rPr>
            <sz val="8"/>
            <color indexed="81"/>
            <rFont val="Tahoma"/>
            <family val="2"/>
          </rPr>
          <t>Adjuntar el desglose del cálculo de la dotación en la hoja correspondiente</t>
        </r>
      </text>
    </comment>
    <comment ref="O12" authorId="1" shapeId="0" xr:uid="{00000000-0006-0000-0300-00000E000000}">
      <text>
        <r>
          <rPr>
            <sz val="8"/>
            <color indexed="81"/>
            <rFont val="Tahoma"/>
            <family val="2"/>
          </rPr>
          <t>Adjuntar el desglose del cálculo de la dotación en la hoja correspondiente</t>
        </r>
      </text>
    </comment>
    <comment ref="P12" authorId="1" shapeId="0" xr:uid="{00000000-0006-0000-0300-00000F000000}">
      <text>
        <r>
          <rPr>
            <sz val="8"/>
            <color indexed="81"/>
            <rFont val="Tahoma"/>
            <family val="2"/>
          </rPr>
          <t>Adjuntar el desglose del cálculo de la dotación en la hoja correspondiente</t>
        </r>
      </text>
    </comment>
    <comment ref="Q12" authorId="1" shapeId="0" xr:uid="{00000000-0006-0000-0300-000010000000}">
      <text>
        <r>
          <rPr>
            <sz val="8"/>
            <color indexed="81"/>
            <rFont val="Tahoma"/>
            <family val="2"/>
          </rPr>
          <t>Adjuntar el desglose del cálculo de la dotación en la hoja correspondiente</t>
        </r>
      </text>
    </comment>
    <comment ref="R12" authorId="1" shapeId="0" xr:uid="{00000000-0006-0000-0300-000011000000}">
      <text>
        <r>
          <rPr>
            <sz val="8"/>
            <color indexed="81"/>
            <rFont val="Tahoma"/>
            <family val="2"/>
          </rPr>
          <t>Adjuntar el desglose del cálculo de la dotación en la hoja correspondiente</t>
        </r>
      </text>
    </comment>
    <comment ref="D13" authorId="1" shapeId="0" xr:uid="{00000000-0006-0000-0300-000012000000}">
      <text>
        <r>
          <rPr>
            <sz val="8"/>
            <color indexed="81"/>
            <rFont val="Tahoma"/>
            <family val="2"/>
          </rPr>
          <t>Adjuntar el desglose del cálculo de transporte en la hoja correspondiente</t>
        </r>
      </text>
    </comment>
    <comment ref="E13" authorId="1" shapeId="0" xr:uid="{00000000-0006-0000-0300-000013000000}">
      <text>
        <r>
          <rPr>
            <sz val="8"/>
            <color indexed="81"/>
            <rFont val="Tahoma"/>
            <family val="2"/>
          </rPr>
          <t>Adjuntar el desglose del cálculo de transporte en la hoja correspondiente</t>
        </r>
      </text>
    </comment>
    <comment ref="F13" authorId="1" shapeId="0" xr:uid="{00000000-0006-0000-0300-000014000000}">
      <text>
        <r>
          <rPr>
            <sz val="8"/>
            <color indexed="81"/>
            <rFont val="Tahoma"/>
            <family val="2"/>
          </rPr>
          <t>Adjuntar el desglose del cálculo de transporte en la hoja correspondiente</t>
        </r>
      </text>
    </comment>
    <comment ref="G13" authorId="1" shapeId="0" xr:uid="{00000000-0006-0000-0300-000015000000}">
      <text>
        <r>
          <rPr>
            <sz val="8"/>
            <color indexed="81"/>
            <rFont val="Tahoma"/>
            <family val="2"/>
          </rPr>
          <t>Adjuntar el desglose del cálculo de transporte en la hoja correspondiente</t>
        </r>
      </text>
    </comment>
    <comment ref="H13" authorId="1" shapeId="0" xr:uid="{00000000-0006-0000-0300-000016000000}">
      <text>
        <r>
          <rPr>
            <sz val="8"/>
            <color indexed="81"/>
            <rFont val="Tahoma"/>
            <family val="2"/>
          </rPr>
          <t>Adjuntar el desglose del cálculo de transporte en la hoja correspondiente</t>
        </r>
      </text>
    </comment>
    <comment ref="I13" authorId="1" shapeId="0" xr:uid="{00000000-0006-0000-0300-000017000000}">
      <text>
        <r>
          <rPr>
            <sz val="8"/>
            <color indexed="81"/>
            <rFont val="Tahoma"/>
            <family val="2"/>
          </rPr>
          <t>Adjuntar el desglose del cálculo de transporte en la hoja correspondiente</t>
        </r>
      </text>
    </comment>
    <comment ref="J13" authorId="1" shapeId="0" xr:uid="{00000000-0006-0000-0300-000018000000}">
      <text>
        <r>
          <rPr>
            <sz val="8"/>
            <color indexed="81"/>
            <rFont val="Tahoma"/>
            <family val="2"/>
          </rPr>
          <t>Adjuntar el desglose del cálculo de transporte en la hoja correspondiente</t>
        </r>
      </text>
    </comment>
    <comment ref="K13" authorId="1" shapeId="0" xr:uid="{00000000-0006-0000-0300-000019000000}">
      <text>
        <r>
          <rPr>
            <sz val="8"/>
            <color indexed="81"/>
            <rFont val="Tahoma"/>
            <family val="2"/>
          </rPr>
          <t>Adjuntar el desglose del cálculo de transporte en la hoja correspondiente</t>
        </r>
      </text>
    </comment>
    <comment ref="L13" authorId="1" shapeId="0" xr:uid="{00000000-0006-0000-0300-00001A000000}">
      <text>
        <r>
          <rPr>
            <sz val="8"/>
            <color indexed="81"/>
            <rFont val="Tahoma"/>
            <family val="2"/>
          </rPr>
          <t>Adjuntar el desglose del cálculo de transporte en la hoja correspondiente</t>
        </r>
      </text>
    </comment>
    <comment ref="M13" authorId="1" shapeId="0" xr:uid="{00000000-0006-0000-0300-00001B000000}">
      <text>
        <r>
          <rPr>
            <sz val="8"/>
            <color indexed="81"/>
            <rFont val="Tahoma"/>
            <family val="2"/>
          </rPr>
          <t>Adjuntar el desglose del cálculo de transporte en la hoja correspondiente</t>
        </r>
      </text>
    </comment>
    <comment ref="N13" authorId="1" shapeId="0" xr:uid="{00000000-0006-0000-0300-00001C000000}">
      <text>
        <r>
          <rPr>
            <sz val="8"/>
            <color indexed="81"/>
            <rFont val="Tahoma"/>
            <family val="2"/>
          </rPr>
          <t>Adjuntar el desglose del cálculo de transporte en la hoja correspondiente</t>
        </r>
      </text>
    </comment>
    <comment ref="O13" authorId="1" shapeId="0" xr:uid="{00000000-0006-0000-0300-00001D000000}">
      <text>
        <r>
          <rPr>
            <sz val="8"/>
            <color indexed="81"/>
            <rFont val="Tahoma"/>
            <family val="2"/>
          </rPr>
          <t>Adjuntar el desglose del cálculo de transporte en la hoja correspondiente</t>
        </r>
      </text>
    </comment>
    <comment ref="P13" authorId="1" shapeId="0" xr:uid="{00000000-0006-0000-0300-00001E000000}">
      <text>
        <r>
          <rPr>
            <sz val="8"/>
            <color indexed="81"/>
            <rFont val="Tahoma"/>
            <family val="2"/>
          </rPr>
          <t>Adjuntar el desglose del cálculo de transporte en la hoja correspondiente</t>
        </r>
      </text>
    </comment>
    <comment ref="Q13" authorId="1" shapeId="0" xr:uid="{00000000-0006-0000-0300-00001F000000}">
      <text>
        <r>
          <rPr>
            <sz val="8"/>
            <color indexed="81"/>
            <rFont val="Tahoma"/>
            <family val="2"/>
          </rPr>
          <t>Adjuntar el desglose del cálculo de transporte en la hoja correspondiente</t>
        </r>
      </text>
    </comment>
    <comment ref="R13" authorId="1" shapeId="0" xr:uid="{00000000-0006-0000-0300-000020000000}">
      <text>
        <r>
          <rPr>
            <sz val="8"/>
            <color indexed="81"/>
            <rFont val="Tahoma"/>
            <family val="2"/>
          </rPr>
          <t>Adjuntar el desglose del cálculo de transporte en la hoja correspondiente</t>
        </r>
      </text>
    </comment>
    <comment ref="D14" authorId="1" shapeId="0" xr:uid="{00000000-0006-0000-0300-000021000000}">
      <text>
        <r>
          <rPr>
            <sz val="8"/>
            <color indexed="81"/>
            <rFont val="Tahoma"/>
            <family val="2"/>
          </rPr>
          <t>Adjuntar el desglose del cálculo de Otros en la hoja correspondiente</t>
        </r>
      </text>
    </comment>
    <comment ref="E14" authorId="1" shapeId="0" xr:uid="{00000000-0006-0000-0300-000022000000}">
      <text>
        <r>
          <rPr>
            <sz val="8"/>
            <color indexed="81"/>
            <rFont val="Tahoma"/>
            <family val="2"/>
          </rPr>
          <t>Adjuntar el desglose del cálculo de Otros en la hoja correspondiente</t>
        </r>
      </text>
    </comment>
    <comment ref="F14" authorId="1" shapeId="0" xr:uid="{00000000-0006-0000-0300-000023000000}">
      <text>
        <r>
          <rPr>
            <sz val="8"/>
            <color indexed="81"/>
            <rFont val="Tahoma"/>
            <family val="2"/>
          </rPr>
          <t>Adjuntar el desglose del cálculo de Otros en la hoja correspondiente</t>
        </r>
      </text>
    </comment>
    <comment ref="G14" authorId="1" shapeId="0" xr:uid="{00000000-0006-0000-0300-000024000000}">
      <text>
        <r>
          <rPr>
            <sz val="8"/>
            <color indexed="81"/>
            <rFont val="Tahoma"/>
            <family val="2"/>
          </rPr>
          <t>Adjuntar el desglose del cálculo de Otros en la hoja correspondiente</t>
        </r>
      </text>
    </comment>
    <comment ref="H14" authorId="1" shapeId="0" xr:uid="{00000000-0006-0000-0300-000025000000}">
      <text>
        <r>
          <rPr>
            <sz val="8"/>
            <color indexed="81"/>
            <rFont val="Tahoma"/>
            <family val="2"/>
          </rPr>
          <t>Adjuntar el desglose del cálculo de Otros en la hoja correspondiente</t>
        </r>
      </text>
    </comment>
    <comment ref="I14" authorId="1" shapeId="0" xr:uid="{00000000-0006-0000-0300-000026000000}">
      <text>
        <r>
          <rPr>
            <sz val="8"/>
            <color indexed="81"/>
            <rFont val="Tahoma"/>
            <family val="2"/>
          </rPr>
          <t>Adjuntar el desglose del cálculo de Otros en la hoja correspondiente</t>
        </r>
      </text>
    </comment>
    <comment ref="J14" authorId="1" shapeId="0" xr:uid="{00000000-0006-0000-0300-000027000000}">
      <text>
        <r>
          <rPr>
            <sz val="8"/>
            <color indexed="81"/>
            <rFont val="Tahoma"/>
            <family val="2"/>
          </rPr>
          <t>Adjuntar el desglose del cálculo de Otros en la hoja correspondiente</t>
        </r>
      </text>
    </comment>
    <comment ref="K14" authorId="1" shapeId="0" xr:uid="{00000000-0006-0000-0300-000028000000}">
      <text>
        <r>
          <rPr>
            <sz val="8"/>
            <color indexed="81"/>
            <rFont val="Tahoma"/>
            <family val="2"/>
          </rPr>
          <t>Adjuntar el desglose del cálculo de Otros en la hoja correspondiente</t>
        </r>
      </text>
    </comment>
    <comment ref="L14" authorId="1" shapeId="0" xr:uid="{00000000-0006-0000-0300-000029000000}">
      <text>
        <r>
          <rPr>
            <sz val="8"/>
            <color indexed="81"/>
            <rFont val="Tahoma"/>
            <family val="2"/>
          </rPr>
          <t>Adjuntar el desglose del cálculo de Otros en la hoja correspondiente</t>
        </r>
      </text>
    </comment>
    <comment ref="M14" authorId="1" shapeId="0" xr:uid="{00000000-0006-0000-0300-00002A000000}">
      <text>
        <r>
          <rPr>
            <sz val="8"/>
            <color indexed="81"/>
            <rFont val="Tahoma"/>
            <family val="2"/>
          </rPr>
          <t>Adjuntar el desglose del cálculo de Otros en la hoja correspondiente</t>
        </r>
      </text>
    </comment>
    <comment ref="N14" authorId="1" shapeId="0" xr:uid="{00000000-0006-0000-0300-00002B000000}">
      <text>
        <r>
          <rPr>
            <sz val="8"/>
            <color indexed="81"/>
            <rFont val="Tahoma"/>
            <family val="2"/>
          </rPr>
          <t>Adjuntar el desglose del cálculo de Otros en la hoja correspondiente</t>
        </r>
      </text>
    </comment>
    <comment ref="O14" authorId="1" shapeId="0" xr:uid="{00000000-0006-0000-0300-00002C000000}">
      <text>
        <r>
          <rPr>
            <sz val="8"/>
            <color indexed="81"/>
            <rFont val="Tahoma"/>
            <family val="2"/>
          </rPr>
          <t>Adjuntar el desglose del cálculo de Otros en la hoja correspondiente</t>
        </r>
      </text>
    </comment>
    <comment ref="P14" authorId="1" shapeId="0" xr:uid="{00000000-0006-0000-0300-00002D000000}">
      <text>
        <r>
          <rPr>
            <sz val="8"/>
            <color indexed="81"/>
            <rFont val="Tahoma"/>
            <family val="2"/>
          </rPr>
          <t>Adjuntar el desglose del cálculo de Otros en la hoja correspondiente</t>
        </r>
      </text>
    </comment>
    <comment ref="Q14" authorId="1" shapeId="0" xr:uid="{00000000-0006-0000-0300-00002E000000}">
      <text>
        <r>
          <rPr>
            <sz val="8"/>
            <color indexed="81"/>
            <rFont val="Tahoma"/>
            <family val="2"/>
          </rPr>
          <t>Adjuntar el desglose del cálculo de Otros en la hoja correspondiente</t>
        </r>
      </text>
    </comment>
    <comment ref="R14" authorId="1" shapeId="0" xr:uid="{00000000-0006-0000-0300-00002F000000}">
      <text>
        <r>
          <rPr>
            <sz val="8"/>
            <color indexed="81"/>
            <rFont val="Tahoma"/>
            <family val="2"/>
          </rPr>
          <t>Adjuntar el desglose del cálculo de Otros en la hoja correspondiente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Carlos Humberto Moya Hederic</author>
  </authors>
  <commentList>
    <comment ref="B24" authorId="0" shapeId="0" xr:uid="{00000000-0006-0000-0400-000001000000}">
      <text>
        <r>
          <rPr>
            <b/>
            <sz val="9"/>
            <color indexed="81"/>
            <rFont val="Tahoma"/>
            <family val="2"/>
          </rPr>
          <t>Desglosar cualquier valor adicionado</t>
        </r>
      </text>
    </comment>
    <comment ref="C24" authorId="0" shapeId="0" xr:uid="{00000000-0006-0000-0400-000002000000}">
      <text>
        <r>
          <rPr>
            <b/>
            <sz val="9"/>
            <color indexed="81"/>
            <rFont val="Tahoma"/>
            <family val="2"/>
          </rPr>
          <t>Desglosar cualquier valor adicionado</t>
        </r>
      </text>
    </comment>
    <comment ref="D24" authorId="0" shapeId="0" xr:uid="{00000000-0006-0000-0400-000003000000}">
      <text>
        <r>
          <rPr>
            <b/>
            <sz val="9"/>
            <color indexed="81"/>
            <rFont val="Tahoma"/>
            <family val="2"/>
          </rPr>
          <t>Desglosar cualquier valor adicionado</t>
        </r>
      </text>
    </comment>
    <comment ref="E24" authorId="0" shapeId="0" xr:uid="{00000000-0006-0000-0400-000004000000}">
      <text>
        <r>
          <rPr>
            <b/>
            <sz val="9"/>
            <color indexed="81"/>
            <rFont val="Tahoma"/>
            <family val="2"/>
          </rPr>
          <t>Desglosar cualquier valor adicionado</t>
        </r>
      </text>
    </comment>
    <comment ref="F24" authorId="0" shapeId="0" xr:uid="{00000000-0006-0000-0400-000005000000}">
      <text>
        <r>
          <rPr>
            <b/>
            <sz val="9"/>
            <color indexed="81"/>
            <rFont val="Tahoma"/>
            <family val="2"/>
          </rPr>
          <t>Desglosar cualquier valor adicionado</t>
        </r>
      </text>
    </comment>
    <comment ref="G24" authorId="0" shapeId="0" xr:uid="{00000000-0006-0000-0400-000006000000}">
      <text>
        <r>
          <rPr>
            <b/>
            <sz val="9"/>
            <color indexed="81"/>
            <rFont val="Tahoma"/>
            <family val="2"/>
          </rPr>
          <t>Desglosar cualquier valor adicionado</t>
        </r>
      </text>
    </comment>
    <comment ref="H24" authorId="0" shapeId="0" xr:uid="{00000000-0006-0000-0400-000007000000}">
      <text>
        <r>
          <rPr>
            <b/>
            <sz val="9"/>
            <color indexed="81"/>
            <rFont val="Tahoma"/>
            <family val="2"/>
          </rPr>
          <t>Desglosar cualquier valor adicionado</t>
        </r>
      </text>
    </comment>
    <comment ref="I24" authorId="0" shapeId="0" xr:uid="{00000000-0006-0000-0400-000008000000}">
      <text>
        <r>
          <rPr>
            <b/>
            <sz val="9"/>
            <color indexed="81"/>
            <rFont val="Tahoma"/>
            <family val="2"/>
          </rPr>
          <t>Desglosar cualquier valor adicionado</t>
        </r>
      </text>
    </comment>
    <comment ref="J24" authorId="0" shapeId="0" xr:uid="{00000000-0006-0000-0400-000009000000}">
      <text>
        <r>
          <rPr>
            <b/>
            <sz val="9"/>
            <color indexed="81"/>
            <rFont val="Tahoma"/>
            <family val="2"/>
          </rPr>
          <t>Desglosar cualquier valor adicionado</t>
        </r>
      </text>
    </comment>
    <comment ref="K24" authorId="0" shapeId="0" xr:uid="{00000000-0006-0000-0400-00000A000000}">
      <text>
        <r>
          <rPr>
            <b/>
            <sz val="9"/>
            <color indexed="81"/>
            <rFont val="Tahoma"/>
            <family val="2"/>
          </rPr>
          <t>Desglosar cualquier valor adicionado</t>
        </r>
      </text>
    </comment>
    <comment ref="L24" authorId="0" shapeId="0" xr:uid="{00000000-0006-0000-0400-00000B000000}">
      <text>
        <r>
          <rPr>
            <b/>
            <sz val="9"/>
            <color indexed="81"/>
            <rFont val="Tahoma"/>
            <family val="2"/>
          </rPr>
          <t>Desglosar cualquier valor adicionado</t>
        </r>
      </text>
    </comment>
    <comment ref="M24" authorId="0" shapeId="0" xr:uid="{00000000-0006-0000-0400-00000C000000}">
      <text>
        <r>
          <rPr>
            <b/>
            <sz val="9"/>
            <color indexed="81"/>
            <rFont val="Tahoma"/>
            <family val="2"/>
          </rPr>
          <t>Desglosar cualquier valor adicionado</t>
        </r>
      </text>
    </comment>
    <comment ref="N24" authorId="0" shapeId="0" xr:uid="{00000000-0006-0000-0400-00000D000000}">
      <text>
        <r>
          <rPr>
            <b/>
            <sz val="9"/>
            <color indexed="81"/>
            <rFont val="Tahoma"/>
            <family val="2"/>
          </rPr>
          <t>Desglosar cualquier valor adicionado</t>
        </r>
      </text>
    </comment>
    <comment ref="O24" authorId="0" shapeId="0" xr:uid="{00000000-0006-0000-0400-00000E000000}">
      <text>
        <r>
          <rPr>
            <b/>
            <sz val="9"/>
            <color indexed="81"/>
            <rFont val="Tahoma"/>
            <family val="2"/>
          </rPr>
          <t>Desglosar cualquier valor adicionado</t>
        </r>
      </text>
    </comment>
    <comment ref="P24" authorId="0" shapeId="0" xr:uid="{00000000-0006-0000-0400-00000F000000}">
      <text>
        <r>
          <rPr>
            <b/>
            <sz val="9"/>
            <color indexed="81"/>
            <rFont val="Tahoma"/>
            <family val="2"/>
          </rPr>
          <t>Desglosar cualquier valor adicionado</t>
        </r>
      </text>
    </comment>
    <comment ref="Q24" authorId="0" shapeId="0" xr:uid="{00000000-0006-0000-0400-000010000000}">
      <text>
        <r>
          <rPr>
            <b/>
            <sz val="9"/>
            <color indexed="81"/>
            <rFont val="Tahoma"/>
            <family val="2"/>
          </rPr>
          <t>Desglosar cualquier valor adicionado</t>
        </r>
      </text>
    </comment>
    <comment ref="R24" authorId="0" shapeId="0" xr:uid="{00000000-0006-0000-0400-000011000000}">
      <text>
        <r>
          <rPr>
            <b/>
            <sz val="9"/>
            <color indexed="81"/>
            <rFont val="Tahoma"/>
            <family val="2"/>
          </rPr>
          <t>Desglosar cualquier valor adicionado</t>
        </r>
      </text>
    </comment>
    <comment ref="S24" authorId="0" shapeId="0" xr:uid="{00000000-0006-0000-0400-000012000000}">
      <text>
        <r>
          <rPr>
            <b/>
            <sz val="9"/>
            <color indexed="81"/>
            <rFont val="Tahoma"/>
            <family val="2"/>
          </rPr>
          <t>Desglosar cualquier valor adicionado</t>
        </r>
      </text>
    </comment>
    <comment ref="T24" authorId="0" shapeId="0" xr:uid="{00000000-0006-0000-0400-000013000000}">
      <text>
        <r>
          <rPr>
            <b/>
            <sz val="9"/>
            <color indexed="81"/>
            <rFont val="Tahoma"/>
            <family val="2"/>
          </rPr>
          <t>Desglosar cualquier valor adicionado</t>
        </r>
      </text>
    </comment>
    <comment ref="U24" authorId="0" shapeId="0" xr:uid="{00000000-0006-0000-0400-000014000000}">
      <text>
        <r>
          <rPr>
            <b/>
            <sz val="9"/>
            <color indexed="81"/>
            <rFont val="Tahoma"/>
            <family val="2"/>
          </rPr>
          <t>Desglosar cualquier valor adicionado</t>
        </r>
      </text>
    </comment>
    <comment ref="V24" authorId="0" shapeId="0" xr:uid="{00000000-0006-0000-0400-000015000000}">
      <text>
        <r>
          <rPr>
            <b/>
            <sz val="9"/>
            <color indexed="81"/>
            <rFont val="Tahoma"/>
            <family val="2"/>
          </rPr>
          <t>Desglosar cualquier valor adicionado</t>
        </r>
      </text>
    </comment>
    <comment ref="W24" authorId="0" shapeId="0" xr:uid="{00000000-0006-0000-0400-000016000000}">
      <text>
        <r>
          <rPr>
            <b/>
            <sz val="9"/>
            <color indexed="81"/>
            <rFont val="Tahoma"/>
            <family val="2"/>
          </rPr>
          <t>Desglosar cualquier valor adicionado</t>
        </r>
      </text>
    </comment>
    <comment ref="X24" authorId="0" shapeId="0" xr:uid="{00000000-0006-0000-0400-000017000000}">
      <text>
        <r>
          <rPr>
            <b/>
            <sz val="9"/>
            <color indexed="81"/>
            <rFont val="Tahoma"/>
            <family val="2"/>
          </rPr>
          <t>Desglosar cualquier valor adicionado</t>
        </r>
      </text>
    </comment>
    <comment ref="Y24" authorId="0" shapeId="0" xr:uid="{00000000-0006-0000-0400-000018000000}">
      <text>
        <r>
          <rPr>
            <b/>
            <sz val="9"/>
            <color indexed="81"/>
            <rFont val="Tahoma"/>
            <family val="2"/>
          </rPr>
          <t>Desglosar cualquier valor adicionado</t>
        </r>
      </text>
    </comment>
    <comment ref="Z24" authorId="0" shapeId="0" xr:uid="{00000000-0006-0000-0400-000019000000}">
      <text>
        <r>
          <rPr>
            <b/>
            <sz val="9"/>
            <color indexed="81"/>
            <rFont val="Tahoma"/>
            <family val="2"/>
          </rPr>
          <t>Desglosar cualquier valor adicionado</t>
        </r>
      </text>
    </comment>
    <comment ref="AA24" authorId="0" shapeId="0" xr:uid="{00000000-0006-0000-0400-00001A000000}">
      <text>
        <r>
          <rPr>
            <b/>
            <sz val="9"/>
            <color indexed="81"/>
            <rFont val="Tahoma"/>
            <family val="2"/>
          </rPr>
          <t>Desglosar cualquier valor adicionado</t>
        </r>
      </text>
    </comment>
    <comment ref="AB24" authorId="0" shapeId="0" xr:uid="{00000000-0006-0000-0400-00001B000000}">
      <text>
        <r>
          <rPr>
            <b/>
            <sz val="9"/>
            <color indexed="81"/>
            <rFont val="Tahoma"/>
            <family val="2"/>
          </rPr>
          <t>Desglosar cualquier valor adicionado</t>
        </r>
      </text>
    </comment>
    <comment ref="AC24" authorId="0" shapeId="0" xr:uid="{00000000-0006-0000-0400-00001C000000}">
      <text>
        <r>
          <rPr>
            <b/>
            <sz val="9"/>
            <color indexed="81"/>
            <rFont val="Tahoma"/>
            <family val="2"/>
          </rPr>
          <t>Desglosar cualquier valor adicionado</t>
        </r>
      </text>
    </comment>
    <comment ref="AD24" authorId="0" shapeId="0" xr:uid="{00000000-0006-0000-0400-00001D000000}">
      <text>
        <r>
          <rPr>
            <b/>
            <sz val="9"/>
            <color indexed="81"/>
            <rFont val="Tahoma"/>
            <family val="2"/>
          </rPr>
          <t>Desglosar cualquier valor adicionado</t>
        </r>
      </text>
    </comment>
    <comment ref="AE24" authorId="0" shapeId="0" xr:uid="{00000000-0006-0000-0400-00001E000000}">
      <text>
        <r>
          <rPr>
            <b/>
            <sz val="9"/>
            <color indexed="81"/>
            <rFont val="Tahoma"/>
            <family val="2"/>
          </rPr>
          <t>Desglosar cualquier valor adicionado</t>
        </r>
      </text>
    </comment>
    <comment ref="AF24" authorId="0" shapeId="0" xr:uid="{00000000-0006-0000-0400-00001F000000}">
      <text>
        <r>
          <rPr>
            <b/>
            <sz val="9"/>
            <color indexed="81"/>
            <rFont val="Tahoma"/>
            <family val="2"/>
          </rPr>
          <t>Desglosar cualquier valor adicionado</t>
        </r>
      </text>
    </comment>
    <comment ref="AG24" authorId="0" shapeId="0" xr:uid="{00000000-0006-0000-0400-000020000000}">
      <text>
        <r>
          <rPr>
            <b/>
            <sz val="9"/>
            <color indexed="81"/>
            <rFont val="Tahoma"/>
            <family val="2"/>
          </rPr>
          <t>Desglosar cualquier valor adicionado</t>
        </r>
      </text>
    </comment>
    <comment ref="AH24" authorId="0" shapeId="0" xr:uid="{00000000-0006-0000-0400-000021000000}">
      <text>
        <r>
          <rPr>
            <b/>
            <sz val="9"/>
            <color indexed="81"/>
            <rFont val="Tahoma"/>
            <family val="2"/>
          </rPr>
          <t>Desglosar cualquier valor adicionado</t>
        </r>
      </text>
    </comment>
    <comment ref="AI24" authorId="0" shapeId="0" xr:uid="{00000000-0006-0000-0400-000022000000}">
      <text>
        <r>
          <rPr>
            <b/>
            <sz val="9"/>
            <color indexed="81"/>
            <rFont val="Tahoma"/>
            <family val="2"/>
          </rPr>
          <t>Desglosar cualquier valor adicionado</t>
        </r>
      </text>
    </comment>
    <comment ref="AJ24" authorId="0" shapeId="0" xr:uid="{00000000-0006-0000-0400-000023000000}">
      <text>
        <r>
          <rPr>
            <b/>
            <sz val="9"/>
            <color indexed="81"/>
            <rFont val="Tahoma"/>
            <family val="2"/>
          </rPr>
          <t>Desglosar cualquier valor adicionado</t>
        </r>
      </text>
    </comment>
  </commentList>
</comments>
</file>

<file path=xl/sharedStrings.xml><?xml version="1.0" encoding="utf-8"?>
<sst xmlns="http://schemas.openxmlformats.org/spreadsheetml/2006/main" count="11188" uniqueCount="930">
  <si>
    <t xml:space="preserve">FIRMA PROPONENTE: </t>
  </si>
  <si>
    <t xml:space="preserve">CÁLCULO DEL A.I.U. </t>
  </si>
  <si>
    <t>CÁLCULO DEL FACTOR DE PRESTACIONES SOCIALES</t>
  </si>
  <si>
    <t>1.</t>
  </si>
  <si>
    <t>ADMINISTRACION</t>
  </si>
  <si>
    <t>ITEM</t>
  </si>
  <si>
    <t>DESCRIPCION</t>
  </si>
  <si>
    <t xml:space="preserve"> A. PERSONAL</t>
  </si>
  <si>
    <t>PARCIAL</t>
  </si>
  <si>
    <t>CANTIDAD</t>
  </si>
  <si>
    <t>Vr. UNIT.</t>
  </si>
  <si>
    <t>TOTAL MES</t>
  </si>
  <si>
    <t>CESANTIAS</t>
  </si>
  <si>
    <t>INTERESES A LA CESANTIA</t>
  </si>
  <si>
    <t>PRIMA DE SERVICIOS</t>
  </si>
  <si>
    <t>VACACIONES</t>
  </si>
  <si>
    <t>PARAFISCALES</t>
  </si>
  <si>
    <t>SENA</t>
  </si>
  <si>
    <t>ICBF</t>
  </si>
  <si>
    <t>CAJA DE COMPENSACIÓN</t>
  </si>
  <si>
    <t>SEGURIDAD SOCIAL</t>
  </si>
  <si>
    <t xml:space="preserve"> C. ARRENDAMIENTOS Y SERVICIOS</t>
  </si>
  <si>
    <t>RIESGOS PROFESIONALES</t>
  </si>
  <si>
    <t>OTROS</t>
  </si>
  <si>
    <t>PORCENTAJE TOTAL PRESTACIONES SOCIALES</t>
  </si>
  <si>
    <t xml:space="preserve"> D. COSTOS INSUMOS OFICINAS</t>
  </si>
  <si>
    <t>TOTAL</t>
  </si>
  <si>
    <t xml:space="preserve"> E. IMPUESTOS</t>
  </si>
  <si>
    <t>DESCRIPCION  DEL IMPUESTO</t>
  </si>
  <si>
    <t>TOTAL IMPUESTOS</t>
  </si>
  <si>
    <t xml:space="preserve">VALOR IMPUESTOS </t>
  </si>
  <si>
    <t xml:space="preserve"> F. POLIZAS Y SEGUROS</t>
  </si>
  <si>
    <t>DESCRIPCION  DEL SEGURO</t>
  </si>
  <si>
    <t>RESUMEN RUBROS DE ADMINISTRACION</t>
  </si>
  <si>
    <t xml:space="preserve"> B. VEHICULO ADMINISTRACION</t>
  </si>
  <si>
    <t xml:space="preserve"> F. SEGUROS</t>
  </si>
  <si>
    <t>=</t>
  </si>
  <si>
    <t>PORCENTAJE DE IMPREVISTOS</t>
  </si>
  <si>
    <t>PORCENTAJE DE UTILIDADES</t>
  </si>
  <si>
    <t xml:space="preserve"> EL  A.I.U.  PARA LA EJECUCION DEL CONTRATO SERIA DEL </t>
  </si>
  <si>
    <t xml:space="preserve"> DISCRIMINADOS ASI:</t>
  </si>
  <si>
    <t xml:space="preserve"> ADMINISTRACION</t>
  </si>
  <si>
    <t xml:space="preserve"> IMPREVISTOS</t>
  </si>
  <si>
    <t xml:space="preserve"> UTILIDAD</t>
  </si>
  <si>
    <t>A. I. U.</t>
  </si>
  <si>
    <t>PARAFISCALES SOBRE VACACIONES</t>
  </si>
  <si>
    <t>SEGURIDAD SOCIAL SOBRE VACACIONES</t>
  </si>
  <si>
    <t>COSTO DE MANO DE OBRA</t>
  </si>
  <si>
    <t>DIA ORDINARIO</t>
  </si>
  <si>
    <t>CARGO DEL PERSONAL</t>
  </si>
  <si>
    <t>MANO DE OBRA (sin AIU)</t>
  </si>
  <si>
    <t>MATERIALES (sin AIU)</t>
  </si>
  <si>
    <t>LISTA DE MATERIALES, MANO DE OBRA Y EQUIPO</t>
  </si>
  <si>
    <t>Descripción</t>
  </si>
  <si>
    <t>Unidad</t>
  </si>
  <si>
    <t>Cód.</t>
  </si>
  <si>
    <t>DESCRIPCION / EQUIPO</t>
  </si>
  <si>
    <t>COSTO DE PROPIEDAD</t>
  </si>
  <si>
    <t xml:space="preserve">Proponente: </t>
  </si>
  <si>
    <t>Partida de trabajo:</t>
  </si>
  <si>
    <t>I. EQUIPO</t>
  </si>
  <si>
    <t>Marca</t>
  </si>
  <si>
    <t>Tipo</t>
  </si>
  <si>
    <t>II. MATERIALES</t>
  </si>
  <si>
    <t>Cantidad</t>
  </si>
  <si>
    <t>Precio Unitario</t>
  </si>
  <si>
    <t>Total</t>
  </si>
  <si>
    <t>Vol. / Peso</t>
  </si>
  <si>
    <t>III. TRANSPORTES</t>
  </si>
  <si>
    <t>IV. MANO DE OBRA</t>
  </si>
  <si>
    <t>Rendimiento</t>
  </si>
  <si>
    <t>Distancia</t>
  </si>
  <si>
    <t>V. COSTOS INDIRECTOS</t>
  </si>
  <si>
    <t>Valor total</t>
  </si>
  <si>
    <t>Porcentaje</t>
  </si>
  <si>
    <t>Sub-Total</t>
  </si>
  <si>
    <t>Total Equipo</t>
  </si>
  <si>
    <t>Total Materiales</t>
  </si>
  <si>
    <t>Total Transporte</t>
  </si>
  <si>
    <t>Total Mano Obra</t>
  </si>
  <si>
    <t>A</t>
  </si>
  <si>
    <t>I</t>
  </si>
  <si>
    <t>U</t>
  </si>
  <si>
    <t>Total Costos Ind.</t>
  </si>
  <si>
    <t>Imprevistos</t>
  </si>
  <si>
    <t>Utilidad</t>
  </si>
  <si>
    <t>Administración</t>
  </si>
  <si>
    <t>Unidad:</t>
  </si>
  <si>
    <t>PRECIO UNITARIO TOTAL</t>
  </si>
  <si>
    <t>A. PERSONAL MENSUAL</t>
  </si>
  <si>
    <t>C. ARRENDAMIENTOS Y SERVICIOS MENSUALES</t>
  </si>
  <si>
    <t>D. COSTO INSUMOS OFICINAS MES</t>
  </si>
  <si>
    <t>E. IMPUESTOS MENSUALES</t>
  </si>
  <si>
    <t>Item</t>
  </si>
  <si>
    <t>Cantidad estimada</t>
  </si>
  <si>
    <t>Nombre y firma del proponente:</t>
  </si>
  <si>
    <t>Tarifa</t>
  </si>
  <si>
    <t>POSICION</t>
  </si>
  <si>
    <t>Tarifa Glb</t>
  </si>
  <si>
    <t>Costo Directo</t>
  </si>
  <si>
    <t xml:space="preserve">  VALOR APROXIMADO FACTURACION MENSUAL</t>
  </si>
  <si>
    <t>VALOR MENSUAL COSTO DIRECTO</t>
  </si>
  <si>
    <t>1. ADMINISTRACIÓN</t>
  </si>
  <si>
    <t>2. IMPREVISTOS</t>
  </si>
  <si>
    <t>3. UTILIDAD</t>
  </si>
  <si>
    <t>U.1.171</t>
  </si>
  <si>
    <t>U.1.172</t>
  </si>
  <si>
    <t>U.1.173</t>
  </si>
  <si>
    <t>U.1.174</t>
  </si>
  <si>
    <t>U.1.175</t>
  </si>
  <si>
    <t>EQUIPO HORARIO (sin AIU)</t>
  </si>
  <si>
    <t>Equipo 10</t>
  </si>
  <si>
    <t>Equipo 11</t>
  </si>
  <si>
    <t>Equipo 12</t>
  </si>
  <si>
    <t>Equipo 13</t>
  </si>
  <si>
    <t>Equipo 14</t>
  </si>
  <si>
    <t>Equipo 15</t>
  </si>
  <si>
    <t>Equipo 16</t>
  </si>
  <si>
    <t>Equipo 17</t>
  </si>
  <si>
    <t>Equipo 18</t>
  </si>
  <si>
    <t>INDICAR NOMBRE DE CONTRATISTA</t>
  </si>
  <si>
    <t>Valor unitario COP (sin AIU)</t>
  </si>
  <si>
    <t>Valor total SIN AIU
COP</t>
  </si>
  <si>
    <t>Glb</t>
  </si>
  <si>
    <t>PAREX RESOURCES</t>
  </si>
  <si>
    <t>Análisis Unitarios - Formato Parex</t>
  </si>
  <si>
    <t>Perfil 2</t>
  </si>
  <si>
    <t>Perfil 3</t>
  </si>
  <si>
    <t>Perfil 4</t>
  </si>
  <si>
    <t>Perfil 5</t>
  </si>
  <si>
    <t>Perfil 6</t>
  </si>
  <si>
    <t>Perfil 7</t>
  </si>
  <si>
    <t>Perfil 8</t>
  </si>
  <si>
    <t>Perfil 9</t>
  </si>
  <si>
    <t>Perfil 10</t>
  </si>
  <si>
    <t>Perfil 11</t>
  </si>
  <si>
    <t>Perfil 12</t>
  </si>
  <si>
    <t>Perfil 13</t>
  </si>
  <si>
    <t>Perfil 14</t>
  </si>
  <si>
    <t>Perfil 15</t>
  </si>
  <si>
    <t>Perfil 16</t>
  </si>
  <si>
    <t>Perfil 17</t>
  </si>
  <si>
    <t>Perfil 18</t>
  </si>
  <si>
    <t>Perfil 19</t>
  </si>
  <si>
    <t>Perfil 20</t>
  </si>
  <si>
    <t>Perfil 21</t>
  </si>
  <si>
    <t>Perfil 22</t>
  </si>
  <si>
    <t>Perfil 23</t>
  </si>
  <si>
    <t>Perfil 24</t>
  </si>
  <si>
    <t>Perfil 25</t>
  </si>
  <si>
    <t>Perfil 26</t>
  </si>
  <si>
    <t>Perfil 27</t>
  </si>
  <si>
    <t>Perfil 28</t>
  </si>
  <si>
    <t>Perfil 29</t>
  </si>
  <si>
    <t>Perfil 30</t>
  </si>
  <si>
    <t>Perfil 31</t>
  </si>
  <si>
    <t>Perfil 32</t>
  </si>
  <si>
    <t>Perfil 33</t>
  </si>
  <si>
    <t>Perfil 34</t>
  </si>
  <si>
    <t>Perfil 35</t>
  </si>
  <si>
    <t>Perfil 36</t>
  </si>
  <si>
    <t>Perfil 37</t>
  </si>
  <si>
    <t>Perfil 38</t>
  </si>
  <si>
    <t>Perfil 39</t>
  </si>
  <si>
    <t>Perfil 40</t>
  </si>
  <si>
    <t>TARIFA DE EQUIPOS HORA ORDINARIA</t>
  </si>
  <si>
    <t>Salario Básico</t>
  </si>
  <si>
    <t>Adicionales salariales</t>
  </si>
  <si>
    <t>Provisión Domingos y Festivos</t>
  </si>
  <si>
    <t>Provisión Horas Extras</t>
  </si>
  <si>
    <t>SUB - TOTAL</t>
  </si>
  <si>
    <t>Prestaciones Sociales</t>
  </si>
  <si>
    <t>Dotación</t>
  </si>
  <si>
    <t>Transporte</t>
  </si>
  <si>
    <t>TARIFA DIARIA (Antes de AIU)</t>
  </si>
  <si>
    <t>TARIFA HORARIA (Antes de AIU)</t>
  </si>
  <si>
    <t>A.I.U.</t>
  </si>
  <si>
    <t>TOTAL - TARIFA HORARIA</t>
  </si>
  <si>
    <t>TOTAL - TARIFA DIARIA</t>
  </si>
  <si>
    <t>Capacidad</t>
  </si>
  <si>
    <t>Potencia</t>
  </si>
  <si>
    <t>Serie</t>
  </si>
  <si>
    <t>Vida Util (horas)</t>
  </si>
  <si>
    <t>Ubicación Actual</t>
  </si>
  <si>
    <t>Propietario</t>
  </si>
  <si>
    <t>Depreciación</t>
  </si>
  <si>
    <t>Impuestos</t>
  </si>
  <si>
    <t>Seguros</t>
  </si>
  <si>
    <t>SUBTOTAL - COSTO PROPIEDAD</t>
  </si>
  <si>
    <t>Lubricantes</t>
  </si>
  <si>
    <t>Combustibles</t>
  </si>
  <si>
    <t>Filtros</t>
  </si>
  <si>
    <t>Llantas</t>
  </si>
  <si>
    <t>Repuestos / Consumibles</t>
  </si>
  <si>
    <t>Otros</t>
  </si>
  <si>
    <t>SUBTOTAL COSTO OPERACION</t>
  </si>
  <si>
    <t>TARIFA HORARIA</t>
  </si>
  <si>
    <t>TOTAL TARIFA HORARIA CON AIU</t>
  </si>
  <si>
    <t>Operador</t>
  </si>
  <si>
    <t>Equipo 3</t>
  </si>
  <si>
    <t>Equipo 4</t>
  </si>
  <si>
    <t>Equipo 5</t>
  </si>
  <si>
    <t>Equipo 6</t>
  </si>
  <si>
    <t>Equipo 7</t>
  </si>
  <si>
    <t>Equipo 8</t>
  </si>
  <si>
    <t>Equipo 9</t>
  </si>
  <si>
    <t>Equipo 19</t>
  </si>
  <si>
    <t>Equipo 20</t>
  </si>
  <si>
    <t>Equipo 21</t>
  </si>
  <si>
    <t>Equipo 22</t>
  </si>
  <si>
    <t>Equipo 23</t>
  </si>
  <si>
    <t>Equipo 24</t>
  </si>
  <si>
    <t>Equipo 25</t>
  </si>
  <si>
    <t>Equipo 26</t>
  </si>
  <si>
    <t>Equipo 27</t>
  </si>
  <si>
    <t>Equipo 28</t>
  </si>
  <si>
    <t>Equipo 29</t>
  </si>
  <si>
    <t>Equipo 30</t>
  </si>
  <si>
    <t>Equipo 31</t>
  </si>
  <si>
    <t>Equipo 32</t>
  </si>
  <si>
    <t>Equipo 33</t>
  </si>
  <si>
    <t>Equipo 34</t>
  </si>
  <si>
    <t>Equipo 35</t>
  </si>
  <si>
    <t>Total Costo Directo COP</t>
  </si>
  <si>
    <t>Costo directo</t>
  </si>
  <si>
    <t>Und</t>
  </si>
  <si>
    <t>Kg</t>
  </si>
  <si>
    <t>4,1</t>
  </si>
  <si>
    <t>4,11</t>
  </si>
  <si>
    <t>5,7</t>
  </si>
  <si>
    <t>Suministro y colocación Concreto para elementos estructurales como columnas, vigas y placas aéreas 3000 PSI</t>
  </si>
  <si>
    <t>5,8</t>
  </si>
  <si>
    <t>Suministro y colocación Concreto para placas y cimentaciones 4,000 PSI</t>
  </si>
  <si>
    <t>5,9</t>
  </si>
  <si>
    <t>Suministro y colocación Concreto para elementos estructurales como columnas, vigas y placas aéreas 4,000 PSI</t>
  </si>
  <si>
    <t>5,10</t>
  </si>
  <si>
    <t>Suministro y colocación de Grouting Cementoso de alta resistencia</t>
  </si>
  <si>
    <t>5,11</t>
  </si>
  <si>
    <t>Suministro y colocación de Grouting Epóxico de alta resistencia</t>
  </si>
  <si>
    <t>5,12</t>
  </si>
  <si>
    <t xml:space="preserve">Corte, Limpieza y Sello de juntas de dilatación </t>
  </si>
  <si>
    <t>5,13</t>
  </si>
  <si>
    <t>Suministro e instalación de Epóxico Sikadur-32 Primer o similar</t>
  </si>
  <si>
    <t>5,14</t>
  </si>
  <si>
    <t>Suministro e Instalación de cinta PVC O-15 o O22</t>
  </si>
  <si>
    <t>5,15</t>
  </si>
  <si>
    <t>Suministro e Instalación de cinta PVC V-15 o V10</t>
  </si>
  <si>
    <t>5,16</t>
  </si>
  <si>
    <t>Suministro y aplicación Aditivo impermeabilizante para concreto (Plastocrete DM o similar)</t>
  </si>
  <si>
    <t>Lt</t>
  </si>
  <si>
    <t>5,17</t>
  </si>
  <si>
    <t>Suministro y aplicación Aditivo acelerante para concreto</t>
  </si>
  <si>
    <t>5,18</t>
  </si>
  <si>
    <t>Demolición mecánica de estructuras</t>
  </si>
  <si>
    <t>ACEROS Y ESTRUCTURAS METALICAS</t>
  </si>
  <si>
    <t>6,1</t>
  </si>
  <si>
    <t>Suministro e instalación Malla electro soldada</t>
  </si>
  <si>
    <t>6,2</t>
  </si>
  <si>
    <t>Suministro e instalación Acero de refuerzo FY= 60,000 PSI</t>
  </si>
  <si>
    <t>kg</t>
  </si>
  <si>
    <t>6,3</t>
  </si>
  <si>
    <t>Suministro e instalación Acero estructural ASTM A36 para casetas y estructuras varias</t>
  </si>
  <si>
    <t>6,4</t>
  </si>
  <si>
    <t>Suministro de materiales, fabricación y pintura de rejillas metálicas y otros similares</t>
  </si>
  <si>
    <t>6,5</t>
  </si>
  <si>
    <t>Suministro e instalación de cubierta en teja de zinc tipo Acesco de 0.23 mm de espesor a todo costo</t>
  </si>
  <si>
    <t>6,6</t>
  </si>
  <si>
    <t>Suministro e instalación de cubierta arquitectónica tipo Acesco a todo costo</t>
  </si>
  <si>
    <t>6,7</t>
  </si>
  <si>
    <t>Suministro e instalación de cerramientos en teja arquitectónica tipo Acesco</t>
  </si>
  <si>
    <t>6,8</t>
  </si>
  <si>
    <t>Desmantelamiento de estructuras metálicas</t>
  </si>
  <si>
    <t>6,9</t>
  </si>
  <si>
    <t>Desmantelamiento de cubiertas</t>
  </si>
  <si>
    <t>MAMPOSTERIA</t>
  </si>
  <si>
    <t>7,1</t>
  </si>
  <si>
    <t>Muro en bloque No 5 arcilla 33*23*11.5 (sencillo)</t>
  </si>
  <si>
    <t>7,2</t>
  </si>
  <si>
    <t>Muro en bloque No 4 arcilla 33*23*9 (sencillo)</t>
  </si>
  <si>
    <t>7,3</t>
  </si>
  <si>
    <t>Ladrillo tolete comun</t>
  </si>
  <si>
    <t>7,4</t>
  </si>
  <si>
    <t>Ladrillo a la vista tipo Santa Fe o similar</t>
  </si>
  <si>
    <t>7,5</t>
  </si>
  <si>
    <t>Pañete liso impermeabilizado sobre muro (Mortero 1:3 incluye filos y dilataciones)</t>
  </si>
  <si>
    <t>7,6</t>
  </si>
  <si>
    <t>Pañete liso sobre muro (Mortero 1:3 incluye filos y dilataciones)</t>
  </si>
  <si>
    <t>8,1</t>
  </si>
  <si>
    <t>8,2</t>
  </si>
  <si>
    <t>8,3</t>
  </si>
  <si>
    <t>8,4</t>
  </si>
  <si>
    <t>8,5</t>
  </si>
  <si>
    <t>8,6</t>
  </si>
  <si>
    <t>8,7</t>
  </si>
  <si>
    <t>8,8</t>
  </si>
  <si>
    <t>8,9</t>
  </si>
  <si>
    <t>CERRAMIENTOS</t>
  </si>
  <si>
    <t>9,1</t>
  </si>
  <si>
    <t xml:space="preserve">Cerramiento con malla eslabonada y tubería galvanizada </t>
  </si>
  <si>
    <t>9,2</t>
  </si>
  <si>
    <t>Cerramiento con poste de concreto y alambre de púas a 4 hilos</t>
  </si>
  <si>
    <t>9,3</t>
  </si>
  <si>
    <t>Suministro e instalación de caseta de vigilancia según diseño</t>
  </si>
  <si>
    <t>OBRAS DE HIDRAULICA Y GEOTECNIA</t>
  </si>
  <si>
    <t>10,1</t>
  </si>
  <si>
    <t>Construcción de cunetas tipo 1, sección trapezoidal (incluye excavación según detalle)</t>
  </si>
  <si>
    <t>10,2</t>
  </si>
  <si>
    <t>Construcción de cunetas tipo 2 o cárcamo en U (incluye excavación según detalle)</t>
  </si>
  <si>
    <t>10,3</t>
  </si>
  <si>
    <t>Construcción de cunetas tipo 3, Sección en V (incluye excavación según detalle)</t>
  </si>
  <si>
    <t>10,4</t>
  </si>
  <si>
    <t>Construcción de cunetas tipo 4, Sección en trapezoidal, Incluye piedra pegada (incluye excavación según detalle)</t>
  </si>
  <si>
    <t>10,5</t>
  </si>
  <si>
    <t>Cunetas flexibles en geomembrana 20 mils de polietileno de alta densidad de 0,50 m de ancho (ancho de rollo 2,33 ml)</t>
  </si>
  <si>
    <t>10,6</t>
  </si>
  <si>
    <t>Filtro Francés Ancho=0,50 y Altura=0,50m (incluye excavación, instalación, geotextil NT, material de relleno, relleno)</t>
  </si>
  <si>
    <t>10,7</t>
  </si>
  <si>
    <t>Filtro con geodrén Vial h=1 ml y tubería de 160 mm (incluye excavación, instalación, material de relleno, relleno)</t>
  </si>
  <si>
    <t>10,8</t>
  </si>
  <si>
    <t>10,9</t>
  </si>
  <si>
    <t>Suministro e instalación de válvula y accesorios de 3" para drenajes en acero galvanizado</t>
  </si>
  <si>
    <t>10,10</t>
  </si>
  <si>
    <t>Suministro e instalación de válvula y accesorios de 4" para drenajes en acero galvanizado</t>
  </si>
  <si>
    <t>10,11</t>
  </si>
  <si>
    <t>10,12</t>
  </si>
  <si>
    <t>Suministro e instalación de tubería de 3" en acero galvanizado</t>
  </si>
  <si>
    <t>10,13</t>
  </si>
  <si>
    <t>Suministro e instalación de tubería de 4" en acero galvanizado</t>
  </si>
  <si>
    <t>10,14</t>
  </si>
  <si>
    <t>10,15</t>
  </si>
  <si>
    <t>Suministro e instalación de Tubería Novafort 8"</t>
  </si>
  <si>
    <t>10,16</t>
  </si>
  <si>
    <t>Suministro e instalación de Tubería Novafort 6"</t>
  </si>
  <si>
    <t>10,17</t>
  </si>
  <si>
    <t>Suministro e instalación de Tubería Novafort 4"</t>
  </si>
  <si>
    <t>10,18</t>
  </si>
  <si>
    <t>Sacos suelo - sin cemento con suelo del sitio</t>
  </si>
  <si>
    <t>10,19</t>
  </si>
  <si>
    <t>Trinchos de madera (Geotextil y cercos) de 0,30 m a 0,50 m de altura</t>
  </si>
  <si>
    <t>10,20</t>
  </si>
  <si>
    <t>Trinchos de madera (Geotextil y cercos) de 0,51 m a 0,70 m de altura</t>
  </si>
  <si>
    <t>10,21</t>
  </si>
  <si>
    <t>Construcción de gaviones a todo costo - No incluye transporte de piedra</t>
  </si>
  <si>
    <t>10,22</t>
  </si>
  <si>
    <t>Construcción de gaviones con sacos de suelo a todo costo</t>
  </si>
  <si>
    <t>10,23</t>
  </si>
  <si>
    <t>Suministro e instalación de Geotextil Tipo FORTEX BX30 o similar</t>
  </si>
  <si>
    <t>10,24</t>
  </si>
  <si>
    <t>Suministro e instalación de Geotextil Tipo FORTEX BX60 o similar</t>
  </si>
  <si>
    <t>10,25</t>
  </si>
  <si>
    <t>Suministro e instalación de Geotextil Tipo NT 1600 o similar</t>
  </si>
  <si>
    <t>10,26</t>
  </si>
  <si>
    <t>Suministro e instalación de Geotextil Tipo NT 2000 o similar</t>
  </si>
  <si>
    <t>10,27</t>
  </si>
  <si>
    <t>Suministro e instalación de Geomembrana 30 mils o similar</t>
  </si>
  <si>
    <t>10,28</t>
  </si>
  <si>
    <t>Suministro e instalación de Geomembrana 40 mils o similar</t>
  </si>
  <si>
    <t>SUMINISTRO DE MATERIALES</t>
  </si>
  <si>
    <t>11,1</t>
  </si>
  <si>
    <t>Suministro de Base granular (Suelto)</t>
  </si>
  <si>
    <t>11,2</t>
  </si>
  <si>
    <t>Suministro de Subbase granular (Suelto)</t>
  </si>
  <si>
    <t>11,3</t>
  </si>
  <si>
    <t>Suministro de Crudo de Río clasificado (Tamaño máximo 4" - Suelto)</t>
  </si>
  <si>
    <t>11,4</t>
  </si>
  <si>
    <t>Suministro de Crudo de rio sin clasificar (Tamaño máximo de 10" - Suelto)</t>
  </si>
  <si>
    <t>11,5</t>
  </si>
  <si>
    <t>Suministro de Piedra seleccionada (Suelto)</t>
  </si>
  <si>
    <t>11,6</t>
  </si>
  <si>
    <t>Suministro de Piedra filtro triturada y lavada (Suelto)</t>
  </si>
  <si>
    <t>11,7</t>
  </si>
  <si>
    <t>Suministro de Arena de Río (Suelto)</t>
  </si>
  <si>
    <t>11,8</t>
  </si>
  <si>
    <t>Suministro de Gravilla lavada de tamaño máximo 3/4" (Suelto)</t>
  </si>
  <si>
    <t>11,9</t>
  </si>
  <si>
    <t>Suministro de MDC 19 (Suelto)</t>
  </si>
  <si>
    <t>11,10</t>
  </si>
  <si>
    <t>Suministro de MDC 20 (Suelto)</t>
  </si>
  <si>
    <t>11,11</t>
  </si>
  <si>
    <t>Suministro de MDC2 (Suelto)</t>
  </si>
  <si>
    <t>11,12</t>
  </si>
  <si>
    <t xml:space="preserve">Suministro de emulsión asfáltica </t>
  </si>
  <si>
    <t>Gal</t>
  </si>
  <si>
    <t>11,13</t>
  </si>
  <si>
    <t xml:space="preserve">Suministro y manejo de Cemento gris tipo 1 portland </t>
  </si>
  <si>
    <t>TARIFAS DE EQUIPOS CON OPERACIÓN Y PERSONAL DE APOYO</t>
  </si>
  <si>
    <t>12,1</t>
  </si>
  <si>
    <t>Ayudante - Obrero</t>
  </si>
  <si>
    <t>Día</t>
  </si>
  <si>
    <t>12,2</t>
  </si>
  <si>
    <t>Oficial</t>
  </si>
  <si>
    <t>12,3</t>
  </si>
  <si>
    <t>Servicio de comisión de topografía</t>
  </si>
  <si>
    <t>12,4</t>
  </si>
  <si>
    <t>Servicio de cuadrilla de soldadura</t>
  </si>
  <si>
    <t>12,5</t>
  </si>
  <si>
    <t>Tracto camión con Cama baja</t>
  </si>
  <si>
    <t>12,6</t>
  </si>
  <si>
    <t>Tracto camión con Cama alta</t>
  </si>
  <si>
    <t>12,7</t>
  </si>
  <si>
    <t>Hr</t>
  </si>
  <si>
    <t>12,8</t>
  </si>
  <si>
    <t>Retro excavadora con martillo hidráulico para demolición (CAT 330 o similar)</t>
  </si>
  <si>
    <t>12,9</t>
  </si>
  <si>
    <t>Retro excavadora con martillo hidráulico para hincado  (CAT 330 o similar)</t>
  </si>
  <si>
    <t>12,10</t>
  </si>
  <si>
    <t>Bulldózer (Caterpillar D6 o similar)</t>
  </si>
  <si>
    <t>12,11</t>
  </si>
  <si>
    <t>Retrocargador de llantas (Caterpillar 416D o similar)</t>
  </si>
  <si>
    <t>12,12</t>
  </si>
  <si>
    <t>Motoniveladora (Caterpillar 120 o similar) con Ripper</t>
  </si>
  <si>
    <t>12,13</t>
  </si>
  <si>
    <t>Vibrocompactador (10 Ton CAT 533 o similar)</t>
  </si>
  <si>
    <t>12,14</t>
  </si>
  <si>
    <t>Minicargador (Caterpillar 246C o similar)</t>
  </si>
  <si>
    <t>12,15</t>
  </si>
  <si>
    <t xml:space="preserve">Volqueta doble troque </t>
  </si>
  <si>
    <t>12,16</t>
  </si>
  <si>
    <t>Volqueta sencilla</t>
  </si>
  <si>
    <t>12,17</t>
  </si>
  <si>
    <t>Carrotanque sencillo</t>
  </si>
  <si>
    <t>12,18</t>
  </si>
  <si>
    <t>Carrotanque dobletroque</t>
  </si>
  <si>
    <t>12,19</t>
  </si>
  <si>
    <t>Tractomula con irrigador de agua</t>
  </si>
  <si>
    <t>12,20</t>
  </si>
  <si>
    <t>Motobomba 2 y 3" con accesorios (Honda o similar)</t>
  </si>
  <si>
    <t>12,21</t>
  </si>
  <si>
    <t>Motobomba 4 y 6" con accesorios (Honda o similar)</t>
  </si>
  <si>
    <t>12,22</t>
  </si>
  <si>
    <t>Equipo de demolición (compresor y martillo) (Kaeser o similar)</t>
  </si>
  <si>
    <t>12,23</t>
  </si>
  <si>
    <t>Cortadora de concreto y pavimento (Dinamic o similar)</t>
  </si>
  <si>
    <t>12,24</t>
  </si>
  <si>
    <t>12,25</t>
  </si>
  <si>
    <t>Camión turbo</t>
  </si>
  <si>
    <t>12,26</t>
  </si>
  <si>
    <t>Motosierra (Black&amp;decker o similar)</t>
  </si>
  <si>
    <t>12,27</t>
  </si>
  <si>
    <t>Guadañadora (Yamaha o similar)</t>
  </si>
  <si>
    <t>10,29</t>
  </si>
  <si>
    <t>10,30</t>
  </si>
  <si>
    <t>Suministro e instalación de tubería metálica corrugada 48"</t>
  </si>
  <si>
    <t>Suministro e instalación de tubería metálica corrugada 60"</t>
  </si>
  <si>
    <t>Otros (auxilios varios)</t>
  </si>
  <si>
    <t>Retro excavadora de orugas (CAT 320 o similar)</t>
  </si>
  <si>
    <t>11,14</t>
  </si>
  <si>
    <t>m3</t>
  </si>
  <si>
    <t>Suministro de afirmado (suelto)</t>
  </si>
  <si>
    <t>8,10</t>
  </si>
  <si>
    <t>8,11</t>
  </si>
  <si>
    <t>8,12</t>
  </si>
  <si>
    <t>10,31</t>
  </si>
  <si>
    <t>10,32</t>
  </si>
  <si>
    <t>10,33</t>
  </si>
  <si>
    <t>10,34</t>
  </si>
  <si>
    <t>10,35</t>
  </si>
  <si>
    <t>10,36</t>
  </si>
  <si>
    <t>10,37</t>
  </si>
  <si>
    <t>Suministro e instalación de válvula y accesorios de 2" o menor para drenajes en acero galvanizado</t>
  </si>
  <si>
    <t>Suministro e instalación de tubería de 2"  o menor en acero galvanizado</t>
  </si>
  <si>
    <t>Suministro e instalacion de Tuberia PVC  de 6"</t>
  </si>
  <si>
    <t>Cosido e instalación de geotextil tejido - No incluye suministro</t>
  </si>
  <si>
    <t>Suministro e instalación de tubería en concreto reforzado 36" - Según Tipico</t>
  </si>
  <si>
    <t>Suministro e instalación de tubería metálica corrugada 36"</t>
  </si>
  <si>
    <t>6,10</t>
  </si>
  <si>
    <t>11,15</t>
  </si>
  <si>
    <t>Suministro de Piedra Rajon (suelto)</t>
  </si>
  <si>
    <t>Camioneta 4X4 (propia)</t>
  </si>
  <si>
    <t>Camioneta 4X4 (Comunidad)</t>
  </si>
  <si>
    <t>12,28</t>
  </si>
  <si>
    <t>12,29</t>
  </si>
  <si>
    <t>Planta Electrica de 15 kW alimentacion diesel (el diesel lo suministrara el proponente)</t>
  </si>
  <si>
    <t>Construcción de Pozo Profundo para captación de Agua (Tod Incluido)</t>
  </si>
  <si>
    <t>Suministro e Instalación de bomba electrosumergible de 5HP</t>
  </si>
  <si>
    <t>Accesorios  ( incluye tanque de 1,000 lts y 100 m de manguera)</t>
  </si>
  <si>
    <t>TARIFAS POZO DE AGUA PROFUNDO</t>
  </si>
  <si>
    <t>13,5</t>
  </si>
  <si>
    <t>Suministro e Instalación de medidor de caudal bridado ( Incluye certificado de calibración Vigente 1 año a partir de instalación)</t>
  </si>
  <si>
    <t>Suministro e Instalación de tablero eléctrico acorde a Bomba - Incluye cableado a fuente eléctrica</t>
  </si>
  <si>
    <t>TARIFAS OBRAS DE ABANDONO</t>
  </si>
  <si>
    <t>14,1</t>
  </si>
  <si>
    <t>13,6</t>
  </si>
  <si>
    <t>Estudio Hodrogeologico - método de Geotomografía de Resistividad Eléctrica</t>
  </si>
  <si>
    <t>Movilización y desmovilización de equipo mínimo - Obras de Abandono</t>
  </si>
  <si>
    <t>14,2</t>
  </si>
  <si>
    <t>14,3</t>
  </si>
  <si>
    <t>14,4</t>
  </si>
  <si>
    <t>Desmantelamiento de cerramientos con postes de concreto y alambre de púas</t>
  </si>
  <si>
    <t>Tratamiento de Geosintéticos o material contaminado en sitios autorizados externos</t>
  </si>
  <si>
    <t>14,5</t>
  </si>
  <si>
    <t>Suministro  e instalación cable 2,0 AWG desnudo- Para bancos de ductos</t>
  </si>
  <si>
    <t>Suministro de Placa metálica de abandono según diseño típico</t>
  </si>
  <si>
    <t>Especificación
 Técnica</t>
  </si>
  <si>
    <t>4,33</t>
  </si>
  <si>
    <t>4,43</t>
  </si>
  <si>
    <t>4,34</t>
  </si>
  <si>
    <t>4,44</t>
  </si>
  <si>
    <t>4,54</t>
  </si>
  <si>
    <t>4,64</t>
  </si>
  <si>
    <t>4,74</t>
  </si>
  <si>
    <t>4,37</t>
  </si>
  <si>
    <t>4,57</t>
  </si>
  <si>
    <t>4,67</t>
  </si>
  <si>
    <t>4,28</t>
  </si>
  <si>
    <t>4,29</t>
  </si>
  <si>
    <t>4,30</t>
  </si>
  <si>
    <t>4,31</t>
  </si>
  <si>
    <t>4,32</t>
  </si>
  <si>
    <t>4,35</t>
  </si>
  <si>
    <t>4,36</t>
  </si>
  <si>
    <t>4,38</t>
  </si>
  <si>
    <t>4,39</t>
  </si>
  <si>
    <t>4,40</t>
  </si>
  <si>
    <t>4,41</t>
  </si>
  <si>
    <t>4,42</t>
  </si>
  <si>
    <t>4,45</t>
  </si>
  <si>
    <t>4,49</t>
  </si>
  <si>
    <t>4,50</t>
  </si>
  <si>
    <t>4,51</t>
  </si>
  <si>
    <t>4,52</t>
  </si>
  <si>
    <t>4,53</t>
  </si>
  <si>
    <t>4,55</t>
  </si>
  <si>
    <t>4,56</t>
  </si>
  <si>
    <t>4,58</t>
  </si>
  <si>
    <t>4,59</t>
  </si>
  <si>
    <t>4,60</t>
  </si>
  <si>
    <t>4,61</t>
  </si>
  <si>
    <t>4,62</t>
  </si>
  <si>
    <t>4,63</t>
  </si>
  <si>
    <t>4,65</t>
  </si>
  <si>
    <t>4,66</t>
  </si>
  <si>
    <t>4,68</t>
  </si>
  <si>
    <t>4,71</t>
  </si>
  <si>
    <t>4,72</t>
  </si>
  <si>
    <t>4,73</t>
  </si>
  <si>
    <t>13,2</t>
  </si>
  <si>
    <t>13,3</t>
  </si>
  <si>
    <t>13,4</t>
  </si>
  <si>
    <t>13,7</t>
  </si>
  <si>
    <t>COL-FAC-G-EP-012</t>
  </si>
  <si>
    <t>Movilización y desmovilización de equipo mínimo - Construcción Pozos de Agua</t>
  </si>
  <si>
    <t>5,3,1</t>
  </si>
  <si>
    <t>5,3,2</t>
  </si>
  <si>
    <t>5,3,3</t>
  </si>
  <si>
    <t>5,3,4</t>
  </si>
  <si>
    <t>5,3,5</t>
  </si>
  <si>
    <t>5,3,6</t>
  </si>
  <si>
    <t>5,3,7</t>
  </si>
  <si>
    <t>Suministro e instalacion de Tuberia PVC para ductos electricos de 2"</t>
  </si>
  <si>
    <t>Suministro e instalacion de Tuberia PVC para ductos electricos de 3"</t>
  </si>
  <si>
    <t>COL-FAC-G-EP-024</t>
  </si>
  <si>
    <t>m</t>
  </si>
  <si>
    <t>m2</t>
  </si>
  <si>
    <t>14,6</t>
  </si>
  <si>
    <t>4,75</t>
  </si>
  <si>
    <t>Suministro e instalación de tubería Novaloc o similar48"</t>
  </si>
  <si>
    <t>Suministro e instalación de tubería Novaloc o similar 36"</t>
  </si>
  <si>
    <t xml:space="preserve">Desmantelamiento de terraplenes, cortes y rellenos compensados (acarreo máximo 1 Km) </t>
  </si>
  <si>
    <t>Administración gastos reembolsables</t>
  </si>
  <si>
    <t>INSTALACIÓN DE TUBOS CONDUCTORES</t>
  </si>
  <si>
    <t xml:space="preserve"> INSTALACIÓN DE TUBOS CONDUCTORES PARA LOS PROYECTOS DE PAREX RESOURCES</t>
  </si>
  <si>
    <t>Cap. 5</t>
  </si>
  <si>
    <t>Cap. 4</t>
  </si>
  <si>
    <t>Mas de 10 SMMLV</t>
  </si>
  <si>
    <t>Hasta 10 SMMLV</t>
  </si>
  <si>
    <t>  SALUD</t>
  </si>
  <si>
    <t>  PENSIONES</t>
  </si>
  <si>
    <t>SMLV (día)</t>
  </si>
  <si>
    <t>10 x SMLV (día)</t>
  </si>
  <si>
    <t>14,7</t>
  </si>
  <si>
    <t>viaje</t>
  </si>
  <si>
    <t>Tratamiento de escombros en escombrera autorizada</t>
  </si>
  <si>
    <t>Nit</t>
  </si>
  <si>
    <t>DDP BODEGA CORCEL (Ubicado a 15 kilómetros desde Barranca de Upía en el Meta por la vía a Cabuyaro.)</t>
  </si>
  <si>
    <t>Cotización No.</t>
  </si>
  <si>
    <t>DDP BODEGA CASIMENA (Via Yopal – Mani – Vereda Santa Elena – Yenac 1 De Mani a la bodega son 32 kilomentros)</t>
  </si>
  <si>
    <t>Fecha:</t>
  </si>
  <si>
    <t>DDP NEIVA (Campo DINA ECOPETROL a  17 kilómetros en la vía nacional Neiva-Bogotá)</t>
  </si>
  <si>
    <t>Celular contacto</t>
  </si>
  <si>
    <t>DDP YOPAL (Carrera 7 No. 28-75 - Barrio El Paraiso)</t>
  </si>
  <si>
    <t>Mail contacto</t>
  </si>
  <si>
    <t>DDP ARIARI ( Km 12 vía Vista Hermosa (meta)​ - vereda los Andes .)</t>
  </si>
  <si>
    <t>NOMBRE PROVEEDOR</t>
  </si>
  <si>
    <t>DDP ABANICO ( km 7 via Espinal-coello, vereda Morena La Baja)</t>
  </si>
  <si>
    <t>SITIO DE ENTREGA / LUGAR DE EJECUCIÓN</t>
  </si>
  <si>
    <t>DDP BOGOTA (Cl 21 No  68d  34/45 Zona Industrial Montevideo)</t>
  </si>
  <si>
    <t>VALIDEZ OFERTA</t>
  </si>
  <si>
    <t>DDP GUADUAS PF1 -PF2 (Km 7 via Guaduas- Guaduero)</t>
  </si>
  <si>
    <t>FORMA DE PAGO</t>
  </si>
  <si>
    <t>30 DIAS FECHA DE FACTURA Y RECIBIDO EL SERVICIO A SATISFACCIÓN</t>
  </si>
  <si>
    <t>DDP LA CRECIENTE (Via- Sincelejo San Pedro, vereda Bajo de la Alegria)</t>
  </si>
  <si>
    <t>MONEDA DE LA OFERTA</t>
  </si>
  <si>
    <t>DDP CUBIRO - ARRENDAJO (A 150km de Yopal, Vereda Arenitas, Municipio de San Luis de Palenque, Estación Careto)</t>
  </si>
  <si>
    <t>GARANTIA (EN MESES)</t>
  </si>
  <si>
    <t>DDP CRAVO VIEJO (A 107km de Yopal, vía a Orocue, 7 km delante del corregimiento del Algarrobo, Vereda Carrizales, Estación Cravo Viejo)</t>
  </si>
  <si>
    <t>DESCRIPCIÓN</t>
  </si>
  <si>
    <t>CANT.
Solicitada</t>
  </si>
  <si>
    <t>U/M</t>
  </si>
  <si>
    <t>PRECIO UNITARIO</t>
  </si>
  <si>
    <t>PRECIO TOTAL</t>
  </si>
  <si>
    <t>TIEMPO DE ALISTAMIENTO
(DIAS)</t>
  </si>
  <si>
    <t>GLOBAL</t>
  </si>
  <si>
    <t>SUB TOTAL</t>
  </si>
  <si>
    <t>IMPREVISTOS</t>
  </si>
  <si>
    <t>UTILIDAD</t>
  </si>
  <si>
    <r>
      <rPr>
        <b/>
        <sz val="10"/>
        <rFont val="Calibri"/>
        <family val="2"/>
        <scheme val="minor"/>
      </rPr>
      <t>NOTA</t>
    </r>
    <r>
      <rPr>
        <sz val="10"/>
        <rFont val="Calibri"/>
        <family val="2"/>
        <scheme val="minor"/>
      </rPr>
      <t>: Los APU´s son de caracter informativo las tarifas (Pestaña Presupuesto) se entederan como plenas de acuerdo a las especificaciones técnicas.</t>
    </r>
  </si>
  <si>
    <t>SOLPED</t>
  </si>
  <si>
    <t>Demolición mecánica de estructuras con acero con retroexcavadora con martillo hidráulico</t>
  </si>
  <si>
    <t>Demolición mecánica de estructuras sin refuerzo con retroexcavadora con martillo hidráulico</t>
  </si>
  <si>
    <t>4,77</t>
  </si>
  <si>
    <t>4,76</t>
  </si>
  <si>
    <t>14,8</t>
  </si>
  <si>
    <t>Servicio de hincado e instalación de tubería Menor a 4"</t>
  </si>
  <si>
    <t>Servicio de hincado e instalación de tubería entre 4" y 8"</t>
  </si>
  <si>
    <t>Servicio de hincado e instalación de tubería entre 8" y 12"</t>
  </si>
  <si>
    <t>Servicio de hincado e instalación de tubería entre 12" y 16"</t>
  </si>
  <si>
    <t>Servicio de hincado e instalación de tubería entre 16" y 24"</t>
  </si>
  <si>
    <t>Servicio de hincado e instalación de tubería de 30" o mayor</t>
  </si>
  <si>
    <t>Movilización de equipo de hincado e instalación distancia menor o igual a 20 Km</t>
  </si>
  <si>
    <t>Movilización de equipo de hincado e instalación distancia entre 21 Km a 50 Km</t>
  </si>
  <si>
    <t>Movilización de equipo de hincado e instalación distancia entre 51 Km a 100 Km</t>
  </si>
  <si>
    <t>Movilización de equipo de hincado e instalación distancia entre 101 Km a 150 Km</t>
  </si>
  <si>
    <t>Movilización de equipo de hincado e instalación distancia entre 151 Km a 200 Km</t>
  </si>
  <si>
    <t>Movilización de equipo de hincado e instalación distancia mayor a 200 Km</t>
  </si>
  <si>
    <t>14,9</t>
  </si>
  <si>
    <t>14,10</t>
  </si>
  <si>
    <t>Acarreo material distancia 6 - 10 Km (viaje x 12 m3)</t>
  </si>
  <si>
    <t>Acarreo material distancia 1 - 5 Km (viaje x 12 m3)</t>
  </si>
  <si>
    <t>13,1</t>
  </si>
  <si>
    <t>OBJETO PROCESO COMPETITIVO</t>
  </si>
  <si>
    <t>Perfil 1</t>
  </si>
  <si>
    <t>Equipos</t>
  </si>
  <si>
    <t>Materiales</t>
  </si>
  <si>
    <t>Transportes</t>
  </si>
  <si>
    <t>Mano de obra</t>
  </si>
  <si>
    <t>CODIGO       COL-PROY-FT-013-A
EMISIÓN      01-08-2022
VIGENCIA    01-08-2022
VERSIÓN     0
PÁGINA        1 de 1</t>
  </si>
  <si>
    <t>HORAS EXTRAS, DOMINICALES Y FESTIVOS</t>
  </si>
  <si>
    <t>Transporte (auxilio y otros)</t>
  </si>
  <si>
    <t>B. VEHICULOS MENSUALES TRANSPORTE PERSONAL</t>
  </si>
  <si>
    <t>90 DÍAS A PARTIR DE LA FECHA DE RECEPCIÓN DE LA ÚLTIMA OFERTA</t>
  </si>
  <si>
    <t>PORCENTAJE DE ADMINISTRACION CALCULADO</t>
  </si>
  <si>
    <t>G. OTROS</t>
  </si>
  <si>
    <t xml:space="preserve">DESCRIPCION </t>
  </si>
  <si>
    <t>TOTAL OTROS</t>
  </si>
  <si>
    <t>TOTAL DIRECTO</t>
  </si>
  <si>
    <t>UND</t>
  </si>
  <si>
    <t>VALOR UNIT</t>
  </si>
  <si>
    <t>CANTIDADES TOTALES</t>
  </si>
  <si>
    <t>LOMA REDONDA TOTAL COSTO DIRECTO</t>
  </si>
  <si>
    <t>SANTA HELENA TOTAL COSTO DIRECTO</t>
  </si>
  <si>
    <t>CRUZ VERDE TOTAL COSTO DIRECTO</t>
  </si>
  <si>
    <t>QUEBRADA HONDA TOTAL COSTO DIRECTO</t>
  </si>
  <si>
    <t>FLORIDABLANCA TOTAL COSTO DIRECTO</t>
  </si>
  <si>
    <t>LA PICACHA TOTAL COSTO DIRECTO</t>
  </si>
  <si>
    <t>LA FRAGUA TOTAL COSTO DIRECTO</t>
  </si>
  <si>
    <t>GUASEQUE TOTAL COSTO DIRECTO</t>
  </si>
  <si>
    <t>LA PALMA TOTAL COSTO DIRECTO</t>
  </si>
  <si>
    <t>LLANO DE PEREZ TOTAL COSTO DIRECTO</t>
  </si>
  <si>
    <t>CHITACOTE TOTAL COSTO DIRECTO</t>
  </si>
  <si>
    <t>CHAPARRAL TOTAL COSTO DIRECTO</t>
  </si>
  <si>
    <t>TEISLANDIA TOTAL COSTO DIRECTO</t>
  </si>
  <si>
    <t>CAMPO HERMOSO TOTAL COSTO DIRECTO</t>
  </si>
  <si>
    <t>BRISAS DE GUAREQUE TOTAL COSTO DIRECTO</t>
  </si>
  <si>
    <t>COROCITO TOTAL COSTO DIRECTO</t>
  </si>
  <si>
    <t>CUNEQUE TOTAL COSTO DIRECTO</t>
  </si>
  <si>
    <t>EL CEIBO TOTAL COSTO DIRECTO</t>
  </si>
  <si>
    <t>GARZA TOTAL COSTO DIRECTO</t>
  </si>
  <si>
    <t>GUACAMAYAS TOTAL COSTO DIRECTO</t>
  </si>
  <si>
    <t>LA FLORIDA TOTAL COSTO DIRECTO</t>
  </si>
  <si>
    <t>LA GUACHUVA TOTAL COSTO DIRECTO</t>
  </si>
  <si>
    <t>LA VEGA DE ECCHEHOMO TOTAL COSTO DIRECTO</t>
  </si>
  <si>
    <t>LAGUNAS TOTAL COSTO DIRECTO</t>
  </si>
  <si>
    <t>SAGRADO CORAZON (LA LAJA) TOTAL COSTO DIRECTO</t>
  </si>
  <si>
    <t>SAN JOSE RONDON (BUHIO) TOTAL COSTO DIRECTO</t>
  </si>
  <si>
    <t>SAN PEDRO TOTAL COSTO DIRECTO</t>
  </si>
  <si>
    <t>SANTO DOMINGO TOTAL COSTO DIRECTO</t>
  </si>
  <si>
    <t>UNE SANTA INES TOTAL COSTO DIRECTO</t>
  </si>
  <si>
    <t>VILLA DEL ROSARIO TOTAL COSTO DIRECTO</t>
  </si>
  <si>
    <t>AULA</t>
  </si>
  <si>
    <t xml:space="preserve">PISOS </t>
  </si>
  <si>
    <t>Cantidades</t>
  </si>
  <si>
    <t>Demolición a mano alistado o mortero de piso e
prom 0.02 m</t>
  </si>
  <si>
    <t>Alistado de pisos e= 0.05 m</t>
  </si>
  <si>
    <t>Piso tablón de gres liso 30 x 30 mate tipo hojilla
trafico pesado calidad alfa o similar</t>
  </si>
  <si>
    <t xml:space="preserve">TOTAL PISOS </t>
  </si>
  <si>
    <t>MUROS</t>
  </si>
  <si>
    <t>Raspado y resane superficie muro pintado</t>
  </si>
  <si>
    <t>Pañete liso (allanado) muros 1:3, incluye filos y
dilataciones</t>
  </si>
  <si>
    <t>Pintura interior vinilo bajo cubierta 2 manos</t>
  </si>
  <si>
    <t>Pintura tipo Koraza o equivalente 3 manos fachadas (incluye 1 mano en pintura tipo 2 y dos manos en pintura tipo Koraza o Similar, filos y dilataciones)</t>
  </si>
  <si>
    <t>Pintura esmalte para zócalo interno y externo (2 manos)</t>
  </si>
  <si>
    <t>Esmalte sobre ventanas y puertas en lamina (Incluye anticorrosivo)</t>
  </si>
  <si>
    <t>TOTAL MUROS</t>
  </si>
  <si>
    <t>CUBIERTA</t>
  </si>
  <si>
    <t>Desmonte cubiertas, con correas y transporte</t>
  </si>
  <si>
    <t>Desmonte cubiertas asbesto cemento con
transporte</t>
  </si>
  <si>
    <t>Teja tipo master 1000 cal 28 pintada</t>
  </si>
  <si>
    <t>Cercha y/o correa metálica tubo rectangular 3" x 1
1/2", calibre 18, con anticorrosivo y esmalte. Incluye  instalación.</t>
  </si>
  <si>
    <t>Caballete para cubierta termoácustica</t>
  </si>
  <si>
    <t>Pintura en esmalte para estructura metalica
existente tipo: correas, cerchas, laminas y angulos,
alto 100 - 250 mm y ancho 50 - 200 mm, 2 manos.</t>
  </si>
  <si>
    <t>TOTAL CUBIERTA</t>
  </si>
  <si>
    <t>UNIDAD SANITARIA</t>
  </si>
  <si>
    <t>PISOS UNIDAD SANITARIA</t>
  </si>
  <si>
    <t>TOTAL PISOS UNIDAD SANITARIA</t>
  </si>
  <si>
    <t>MUROS UNIDAD SANITARIA</t>
  </si>
  <si>
    <t>Enchape piso-pared ceramica lisa 20 x 20 blanca</t>
  </si>
  <si>
    <t>TOTAL MUROS UNIDAD SANITARIA</t>
  </si>
  <si>
    <t>CUBIERTA UNIDAD SANITARIA</t>
  </si>
  <si>
    <t>TOTAL CUBIERTA UNIDAD SANITARIA</t>
  </si>
  <si>
    <t>ACCESORIOS UNIDAD SANITARIA</t>
  </si>
  <si>
    <t>Desmonte aparatos sanitarios</t>
  </si>
  <si>
    <t>und</t>
  </si>
  <si>
    <t>Lavamanos colgar blanco milano o similar con Grifería monocontrol cromada Dakar Media de Corona o similar (incluye kit desagüe sifón regulación griflex). Suministro e instalación</t>
  </si>
  <si>
    <t>Sanitario acuacer blanco dos piezas Incluye grifería completa y asiento. Suministro e Instal.</t>
  </si>
  <si>
    <t>Manguera en polietileno Ø=1". Suministro e instal.</t>
  </si>
  <si>
    <t>Tanque elevado 500 lts con conexion y distribucion
PVC de 1/2" y 1". Suministro e instal.</t>
  </si>
  <si>
    <t>Sistema septico Ovoide 2000 Lt (incluye:Tanque
septico, Tanque anaerobico y Trampa de grasas)</t>
  </si>
  <si>
    <t>Puerta en lamina cold rolled calibre 18 pintada con
anticorrosivo, esmalte, incluye marco. Suministro e
instal.</t>
  </si>
  <si>
    <t>TOTAL ACCESORIOS UNIDAD SANITARIA</t>
  </si>
  <si>
    <t>VARIOS</t>
  </si>
  <si>
    <t>Limpieza mecánica de fachada de mampostería de ladrillo cerámico</t>
  </si>
  <si>
    <t>Baranda en tubo galv t/cerramiento línea sup 3" en 3.2mm + 2 líneas inf 2"en 0.098"+anticorr+esmalte instalada h=0.90 m</t>
  </si>
  <si>
    <t>Transporte mular</t>
  </si>
  <si>
    <t>día</t>
  </si>
  <si>
    <t>Electrobomba sumergible o de achique 0.5 HP 110 V, agua limpia, Ød= 1 1/4" 60 gl/min. Suministro e Instal.</t>
  </si>
  <si>
    <t>Limpieza, retiro y disposición de material sólido de pozos septicos de 10 a 15 m³</t>
  </si>
  <si>
    <t>Cuneta tipo C-1 concreto 3000 Psi (a=1.20 m)</t>
  </si>
  <si>
    <t>Tomacorriente doble 15A 125V con polo a tierra grado residencil. Suministro e instalación</t>
  </si>
  <si>
    <t>Cerca poste en concreto, alambre pua cal.12, c/3.0 m, hp = 2.00 m, 4 hilos</t>
  </si>
  <si>
    <t>Canchas multifuncionales en tubería 2" y 3" con
tablero, aros y mallas. Suministro e instalación a
todo costo.</t>
  </si>
  <si>
    <t>jg</t>
  </si>
  <si>
    <t>TOTAL VARIOS</t>
  </si>
  <si>
    <t>AIU</t>
  </si>
  <si>
    <t>IPC (12%)</t>
  </si>
  <si>
    <t>Volqueta (6m3)</t>
  </si>
  <si>
    <t>hr</t>
  </si>
  <si>
    <t>Herramienta menor</t>
  </si>
  <si>
    <t>Cuadrilla de Alabañileria</t>
  </si>
  <si>
    <t>Cuadrilla de albañileria</t>
  </si>
  <si>
    <t>Agua para obra</t>
  </si>
  <si>
    <t>Arena lavada de rio</t>
  </si>
  <si>
    <t>Cemento gris</t>
  </si>
  <si>
    <t>Transporte de materiales</t>
  </si>
  <si>
    <t>ton</t>
  </si>
  <si>
    <t>l</t>
  </si>
  <si>
    <t>Tablón de gres liso 30 x 30 cm hojilla</t>
  </si>
  <si>
    <t>m²</t>
  </si>
  <si>
    <t>Cortadora ladrillo sin disco</t>
  </si>
  <si>
    <t>Disco Diamantado 14" corte ladrillo o baldosa</t>
  </si>
  <si>
    <t>un</t>
  </si>
  <si>
    <t>Lija  Pliego  No 120  de 9" x 11" (230 x 280 mm)</t>
  </si>
  <si>
    <t>Yeso corriente</t>
  </si>
  <si>
    <t>bt</t>
  </si>
  <si>
    <t>Mortero 1:3 (desperdicio 5%)</t>
  </si>
  <si>
    <t>Filos y dilataciones 1:4</t>
  </si>
  <si>
    <t>Andamio tubular estandar con tijeras</t>
  </si>
  <si>
    <t>mes</t>
  </si>
  <si>
    <t>Tablon de madera de 3 x 0.25 x 0.05 (alquiler)</t>
  </si>
  <si>
    <t>sm</t>
  </si>
  <si>
    <t>Vinilo tipo viniltex o tipo 1 de alta calidad</t>
  </si>
  <si>
    <t>gal</t>
  </si>
  <si>
    <t>Cuadrilla CC (Pintura)</t>
  </si>
  <si>
    <t>Koraza Vinilo exterior</t>
  </si>
  <si>
    <t>Lija pliego No 120 de 9" x 11" (230 x 280 mm)</t>
  </si>
  <si>
    <t>Esmalte brillante tipo pintulux de Pintuco o similar</t>
  </si>
  <si>
    <t>Thinner</t>
  </si>
  <si>
    <t>Anticorrosivo gris/blanco/rojo</t>
  </si>
  <si>
    <t>Teja master 1000 cal. 28 - 0.36 mm pintada, incluye transporte</t>
  </si>
  <si>
    <t>Tornillo autoperforante No 14 1 1/2" (arandela-sombrilla)</t>
  </si>
  <si>
    <t>Andamio tubular stand. (inc. tijeras)</t>
  </si>
  <si>
    <t>Cuadrilla AA (Albañileria)</t>
  </si>
  <si>
    <t>Cuadrilla HH (Metalicas)</t>
  </si>
  <si>
    <t>Equipo de soldadura Marca Linconl 600 A</t>
  </si>
  <si>
    <t>Tubo estructural rectangular 76*38*1.5 mm</t>
  </si>
  <si>
    <t>Soldadura electrosoldada 6013 de 1/8"</t>
  </si>
  <si>
    <t>Caballete termoacústico * 2m, incluye transporte</t>
  </si>
  <si>
    <t>Tornillo autoperforante para teja termoacústica con
arandela 1 1/2"</t>
  </si>
  <si>
    <t>Herramienta menor 10%</t>
  </si>
  <si>
    <t>Herramienta menor 5%</t>
  </si>
  <si>
    <t>Equipo de pintura con compresor</t>
  </si>
  <si>
    <t>Cerámica piso-pared 20 x 20 blanca lisa</t>
  </si>
  <si>
    <t>Pegacor blanco adhesivo cerámico</t>
  </si>
  <si>
    <t>Boquilla lista junta normal</t>
  </si>
  <si>
    <t>tTransporte de materiales</t>
  </si>
  <si>
    <t>Grifería para Lavamanos Monocontrol cromada Dakar Media, de Corona o similar (incluye kit desagüe sifón regulación griflex)</t>
  </si>
  <si>
    <t>Lavamanos de colgar Milano blanco de Corona o similiar, incluye transporte</t>
  </si>
  <si>
    <t>Cemento blanco</t>
  </si>
  <si>
    <t>Sanitario acuacer blanco dos piezas incl griferia + asiento, incluye transporte</t>
  </si>
  <si>
    <t>Cuadrilla BB (Instalaciones)</t>
  </si>
  <si>
    <t>Manguera de polietileno Ø=1", incluye transporte</t>
  </si>
  <si>
    <t>Tanque plástico 500 lt</t>
  </si>
  <si>
    <t>Tanque septico imhoff 2000 Lt, incluye transporte</t>
  </si>
  <si>
    <t>Tanque filtro anaerobico 2000 Lts, incluye transporte</t>
  </si>
  <si>
    <t>Caja de Inspeccion y distribucion grande</t>
  </si>
  <si>
    <t>Codo sanitario 90° 1/4 C x C PVC 4"</t>
  </si>
  <si>
    <t>Tubo PVC sanitario de 4"</t>
  </si>
  <si>
    <t>Cuadrilla TT (Tanque)</t>
  </si>
  <si>
    <t>Tronzadora para disco 14"</t>
  </si>
  <si>
    <t>Marco puerta en lamina cold rolled cal. 18, de 0.80 x 2.10 m. Ancho marco 14 - 15 cm. Suministro e instal.</t>
  </si>
  <si>
    <t>Lamina cold rolled cal 18 (2.44 m x 1.22 m)</t>
  </si>
  <si>
    <t>Esmalte mate supersintético de 1a calidad tipo Pintuco o similar</t>
  </si>
  <si>
    <t>Disco corte/desbaste metal 7"x1/4" o similar</t>
  </si>
  <si>
    <t>Disco de corte 14" x 3/32" x 1" corte aceros</t>
  </si>
  <si>
    <t>Instalacion carpinteria metalica con mortero 1:4</t>
  </si>
  <si>
    <t>Transporte de material</t>
  </si>
  <si>
    <t>Equipo de chorro de agua a presión, con adaptador para lanza de agua</t>
  </si>
  <si>
    <t>Agua</t>
  </si>
  <si>
    <t>Protector químico insecticida-fungicida.</t>
  </si>
  <si>
    <t>Tubo cerramiento Galvanizado Ø=3" e=0.128" (3.25 mm)</t>
  </si>
  <si>
    <t>Tubo cerramiento Galvanizado Ø=2" e=2.5 mm</t>
  </si>
  <si>
    <t>Ayudante</t>
  </si>
  <si>
    <t>Mula</t>
  </si>
  <si>
    <t>Electrobomba sumergible o de achique 0.5 HP 110 V (tipo Pedrollo), agua limpia, Ød= 1 1/4" 60 gl/min</t>
  </si>
  <si>
    <t>Camion vactor</t>
  </si>
  <si>
    <t>Cuadrilla AA-3</t>
  </si>
  <si>
    <t>Concreto 3000 Psi 210 Kg/cm2 (Basico, 5% desperdicio)</t>
  </si>
  <si>
    <t>Tabla chapa ordinario 0.10</t>
  </si>
  <si>
    <t>Vibrador de concreto</t>
  </si>
  <si>
    <t>Cuadrilla FF (Electrica)</t>
  </si>
  <si>
    <t>Tomacorriente doble 15A 125V con polo a tierra</t>
  </si>
  <si>
    <t>Poste cerca 10 x 10 cm 210 kg/cm2</t>
  </si>
  <si>
    <t>Alambre galvanizado No. 12</t>
  </si>
  <si>
    <t>Alambre de puas galvanizado Cal. 12.5 rollo x 350-500 m</t>
  </si>
  <si>
    <t>Cuadrilla AA-2</t>
  </si>
  <si>
    <t>Excavacion a mano en material comun</t>
  </si>
  <si>
    <t>Cancha multifuncional tubo de 3" y 2" pintada</t>
  </si>
  <si>
    <t>Oficina</t>
  </si>
  <si>
    <t>Transporte de Personal en Buseta</t>
  </si>
  <si>
    <t>Campamento</t>
  </si>
  <si>
    <t>Baños Portátiles</t>
  </si>
  <si>
    <t>Disposición Final Respel</t>
  </si>
  <si>
    <t>Turbo Doble cabina estacas</t>
  </si>
  <si>
    <t>Camioneta 4x4</t>
  </si>
  <si>
    <t>Servicios Públicos</t>
  </si>
  <si>
    <t>Papelería</t>
  </si>
  <si>
    <t>Renta</t>
  </si>
  <si>
    <t>ICA</t>
  </si>
  <si>
    <t>Retencion en la fuenta</t>
  </si>
  <si>
    <t>Póliza de Cumplimiento (10%)</t>
  </si>
  <si>
    <t>Póliza salarios y prestacione sociales (20%)</t>
  </si>
  <si>
    <t>Póliza Calidad del Servicio (10%)</t>
  </si>
  <si>
    <t>Póliza de Garantía y correcto funcionamiento de los bienes y equipos (10%)</t>
  </si>
  <si>
    <t>Póliza de Responsabilidad Civil Extracontractual (COP 400.000.000)</t>
  </si>
  <si>
    <t>Póliza de Estabilidad de Obra (10%)</t>
  </si>
  <si>
    <t>Póliza todo Riesgo en Construcción (10%)</t>
  </si>
  <si>
    <t>Valor Total</t>
  </si>
  <si>
    <t>INSPECTOR. OBRA CIVIL</t>
  </si>
  <si>
    <t>ING. RESIDENTE DE OBRA</t>
  </si>
  <si>
    <t>AIU%</t>
  </si>
  <si>
    <t xml:space="preserve">Imprevistos </t>
  </si>
  <si>
    <t>IVA (utilidad 19%)</t>
  </si>
  <si>
    <t>%</t>
  </si>
  <si>
    <t>PROFESIONAL SOCIAL</t>
  </si>
  <si>
    <t>Demolición a mano alistado o mortero de piso</t>
  </si>
  <si>
    <t>Suministro e instalación de Piso tablón de gres liso 30 x 30 mate tipo hojilla trafico pesado calidad alfa o similar</t>
  </si>
  <si>
    <t>Pañete liso (allanado) muros 1:3, incluye filos y dilataciones</t>
  </si>
  <si>
    <t>Desmonte cubiertas asbesto cemento con transporte</t>
  </si>
  <si>
    <t>Sistema septico Ovoide 2000 Lt (incluye:Tanque septico, Tanque anaerobico y Trampa de grasas)</t>
  </si>
  <si>
    <t xml:space="preserve">Demolición a mano alistado o mortero de piso </t>
  </si>
  <si>
    <t>Suministro e Instalación Caballete para cubierta termoácustica</t>
  </si>
  <si>
    <t>Suministro e Instalación Cercha y/o correa metálica tubo rectangular 3" x 1 1/2", calibre 18, con anticorrosivo y esmalte. Incluye  instalación.</t>
  </si>
  <si>
    <t>Suministro e Instalación de lavamanos colgar blanco milano o similar con Grifería monocontrol cromada Dakar Media de Corona o similar (incluye kit desagüe sifón regulación griflex y accesorios). Suministro e instalación</t>
  </si>
  <si>
    <t>Suministro e instalación de sanitario acuacer blanco dos piezas Incluye grifería completa, asiento y acceosorios. Suministro e Instal.</t>
  </si>
  <si>
    <t xml:space="preserve">Suministro e instalación de tanque elevado 500 lts con conexion y distribucion PVC de 1/2" y 1". </t>
  </si>
  <si>
    <t xml:space="preserve">Suministro e Istalación de puerta en lamina cold rolled calibre 18 pintada con anticorrosivo, esmalte, incluye marco. </t>
  </si>
  <si>
    <t>Suministro e Instalación de teja tipo master 1000 cal 28 pintada</t>
  </si>
  <si>
    <t>2.1</t>
  </si>
  <si>
    <t>2.1.1</t>
  </si>
  <si>
    <t>2.1.2</t>
  </si>
  <si>
    <t>2.1.3</t>
  </si>
  <si>
    <t>2.2</t>
  </si>
  <si>
    <t>2.2.1</t>
  </si>
  <si>
    <t>2.2.2</t>
  </si>
  <si>
    <t>2.2.3</t>
  </si>
  <si>
    <t>2.2.4</t>
  </si>
  <si>
    <t>2.2.5</t>
  </si>
  <si>
    <t>2.2.6</t>
  </si>
  <si>
    <t>2.3</t>
  </si>
  <si>
    <t>2.3.1</t>
  </si>
  <si>
    <t>2.3.2</t>
  </si>
  <si>
    <t>2.3.3</t>
  </si>
  <si>
    <t>2.3.4</t>
  </si>
  <si>
    <t>2.3.5</t>
  </si>
  <si>
    <t>2.3.6</t>
  </si>
  <si>
    <t>Suministro e Instalación de caballete para cubierta termoácustica</t>
  </si>
  <si>
    <t>Suministro e Instalación de cercha y/o correa metálica tubo rectangular 3" x 1 x1/2", calibre 18, con anticorrosivo y esmalte. Incluye  instalación.</t>
  </si>
  <si>
    <t>2.4</t>
  </si>
  <si>
    <t>2.4.1</t>
  </si>
  <si>
    <t>2.4.2</t>
  </si>
  <si>
    <t>2.5</t>
  </si>
  <si>
    <t>2.5.1</t>
  </si>
  <si>
    <t>2.5.2</t>
  </si>
  <si>
    <t>2.5.3</t>
  </si>
  <si>
    <t>2.5.4</t>
  </si>
  <si>
    <t>2.5.5</t>
  </si>
  <si>
    <t>2.6</t>
  </si>
  <si>
    <t>2.6.1</t>
  </si>
  <si>
    <t>2.6.2</t>
  </si>
  <si>
    <t>2.6.3</t>
  </si>
  <si>
    <t>2.6.4</t>
  </si>
  <si>
    <t>2.7</t>
  </si>
  <si>
    <t>Enchape piso-pared cerámica lisa 20 x 20 blanca</t>
  </si>
  <si>
    <t>Suministro e instalación de Teja tipo master 1000 cal 28 pintada</t>
  </si>
  <si>
    <t>2.7.1</t>
  </si>
  <si>
    <t>2.7.2</t>
  </si>
  <si>
    <t>2.7.3</t>
  </si>
  <si>
    <t>2.7.4</t>
  </si>
  <si>
    <t>2.7.5</t>
  </si>
  <si>
    <t>2.7.6</t>
  </si>
  <si>
    <t>2.7.7</t>
  </si>
  <si>
    <t>Suministro e instalación de manguera en polietileno Ø=1".</t>
  </si>
  <si>
    <t>2.8</t>
  </si>
  <si>
    <t>2.8.1</t>
  </si>
  <si>
    <t>2.8.2</t>
  </si>
  <si>
    <t>2.8.3</t>
  </si>
  <si>
    <t>2.8.4</t>
  </si>
  <si>
    <t>2.8.5</t>
  </si>
  <si>
    <t>2.8.6</t>
  </si>
  <si>
    <t>2.8.7</t>
  </si>
  <si>
    <t>2.8.8</t>
  </si>
  <si>
    <t>2.8.9</t>
  </si>
  <si>
    <t>Suministro e instalación de baranda en tubo galv t/cerramiento línea sup 3" en 3.2mm + 2 líneas inf 2"en 0.098"+anticorr+esmalte instalada h=0.90 m</t>
  </si>
  <si>
    <t>Suministro e instalación de electrobomba sumergible o de achique 0.5 HP 110 V, agua limpia, Ød= 1 1/4" 60 gl/min. Suministro e Instal.</t>
  </si>
  <si>
    <t xml:space="preserve">Suministro e instalación de tomacorriente doble 15A 125V con polo a tierra grado residencial. </t>
  </si>
  <si>
    <t>Sumiinstro e instalación de cerca poste en concreto, alambre pua cal.12, c/3.0 m, hp = 2.00 m, 4 hilos</t>
  </si>
  <si>
    <t>Suministro e instalación de canchas multifuncionales en tubería 2" y 3" con tablero, aros y mallas. Suministro e instalación a todo costo.</t>
  </si>
  <si>
    <t>ml</t>
  </si>
  <si>
    <t>unidad</t>
  </si>
  <si>
    <t>dia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</si>
</sst>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3">
    <numFmt numFmtId="42" formatCode="_-&quot;$&quot;\ * #,##0_-;\-&quot;$&quot;\ * #,##0_-;_-&quot;$&quot;\ * &quot;-&quot;_-;_-@_-"/>
    <numFmt numFmtId="41" formatCode="_-* #,##0_-;\-* #,##0_-;_-* &quot;-&quot;_-;_-@_-"/>
    <numFmt numFmtId="44" formatCode="_-&quot;$&quot;\ * #,##0.00_-;\-&quot;$&quot;\ * #,##0.00_-;_-&quot;$&quot;\ * &quot;-&quot;??_-;_-@_-"/>
    <numFmt numFmtId="43" formatCode="_-* #,##0.00_-;\-* #,##0.00_-;_-* &quot;-&quot;??_-;_-@_-"/>
    <numFmt numFmtId="164" formatCode="_(&quot;$&quot;\ * #,##0.00_);_(&quot;$&quot;\ * \(#,##0.00\);_(&quot;$&quot;\ * &quot;-&quot;??_);_(@_)"/>
    <numFmt numFmtId="165" formatCode="_(* #,##0.00_);_(* \(#,##0.00\);_(* &quot;-&quot;??_);_(@_)"/>
    <numFmt numFmtId="166" formatCode="&quot;$&quot;#,##0_);[Red]\(&quot;$&quot;#,##0\)"/>
    <numFmt numFmtId="167" formatCode="_(&quot;$&quot;* #,##0.00_);_(&quot;$&quot;* \(#,##0.00\);_(&quot;$&quot;* &quot;-&quot;??_);_(@_)"/>
    <numFmt numFmtId="168" formatCode="_(&quot;$&quot;* #,##0_);_(&quot;$&quot;* \(#,##0\);_(&quot;$&quot;* &quot;-&quot;??_);_(@_)"/>
    <numFmt numFmtId="169" formatCode="&quot;$&quot;#,##0.00"/>
    <numFmt numFmtId="170" formatCode="&quot;C=&quot;\ 0.###"/>
    <numFmt numFmtId="171" formatCode="&quot;F=&quot;\ #,###.00"/>
    <numFmt numFmtId="172" formatCode="&quot;E=&quot;\ #,###.0\ &quot;hrs&quot;"/>
    <numFmt numFmtId="173" formatCode="&quot;7. Prestaciones Sociales&quot;\ #,###.00%"/>
    <numFmt numFmtId="174" formatCode="&quot;13. A.I.U.&quot;\ #,###%"/>
    <numFmt numFmtId="175" formatCode="#.0\ &quot;hrs&quot;"/>
    <numFmt numFmtId="176" formatCode="0.00000"/>
    <numFmt numFmtId="177" formatCode="_(* #,##0.0_);_(* \(#,##0.0\);_(* &quot;-&quot;??_);_(@_)"/>
    <numFmt numFmtId="178" formatCode="[$-409]mmmm\-yy;@"/>
    <numFmt numFmtId="179" formatCode="0.00_)"/>
    <numFmt numFmtId="180" formatCode="0.000_)"/>
    <numFmt numFmtId="181" formatCode="\$* #,##0_-;\-* #,##0_-;"/>
    <numFmt numFmtId="182" formatCode="\$#\ #,##0"/>
    <numFmt numFmtId="183" formatCode="#,##0.00000000000000000000000000000000000000000000000000_);\(#,##0.00000000000000000000000000000000000000000000000000\)"/>
    <numFmt numFmtId="184" formatCode="&quot;$&quot;#,##0.00;\(&quot;$&quot;#,##0.00\)"/>
    <numFmt numFmtId="185" formatCode="_([$€-2]* #,##0.00_);_([$€-2]* \(#,##0.00\);_([$€-2]* &quot;-&quot;??_)"/>
    <numFmt numFmtId="186" formatCode="0.0E+00;\㒜"/>
    <numFmt numFmtId="187" formatCode="&quot;£&quot;#,##0;\-&quot;£&quot;#,##0"/>
    <numFmt numFmtId="188" formatCode="#,##0.00;\(#,##0.00\)"/>
    <numFmt numFmtId="189" formatCode="&quot;$&quot;\ #,##0.00;&quot;$&quot;\ \-#,##0.00"/>
    <numFmt numFmtId="190" formatCode="_ * #,##0.00_ ;_ * \-#,##0.00_ ;_ * &quot;-&quot;??_ ;_ @_ "/>
    <numFmt numFmtId="191" formatCode="0.00000000"/>
    <numFmt numFmtId="192" formatCode="#,##0.0000"/>
    <numFmt numFmtId="193" formatCode="0.0%"/>
    <numFmt numFmtId="194" formatCode="_ * #,##0_ ;_ * \-#,##0_ ;_ * &quot;-&quot;??_ ;_ @_ "/>
    <numFmt numFmtId="195" formatCode="_(* #,##0_);_(* \(#,##0\);_(* &quot;-&quot;??_);_(@_)"/>
    <numFmt numFmtId="196" formatCode="0.0"/>
    <numFmt numFmtId="197" formatCode="_(* #,##0.000_);_(* \(#,##0.000\);_(* &quot;-&quot;??_);_(@_)"/>
    <numFmt numFmtId="198" formatCode="_(* #,##0.0000_);_(* \(#,##0.0000\);_(* &quot;-&quot;??_);_(@_)"/>
    <numFmt numFmtId="199" formatCode="_(* #,##0.00000_);_(* \(#,##0.00000\);_(* &quot;-&quot;??_);_(@_)"/>
    <numFmt numFmtId="200" formatCode="_(&quot;$&quot;* #,##0.0_);_(&quot;$&quot;* \(#,##0.0\);_(&quot;$&quot;* &quot;-&quot;??_);_(@_)"/>
    <numFmt numFmtId="201" formatCode="_ [$€-2]\ * #,##0.00_ ;_ [$€-2]\ * \-#,##0.00_ ;_ [$€-2]\ * &quot;-&quot;??_ "/>
    <numFmt numFmtId="202" formatCode="_-* #,##0.00\ _p_t_a_-;\-* #,##0.00\ _p_t_a_-;_-* &quot;-&quot;??\ _p_t_a_-;_-@_-"/>
  </numFmts>
  <fonts count="58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2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b/>
      <sz val="12"/>
      <name val="Arial"/>
      <family val="2"/>
    </font>
    <font>
      <b/>
      <sz val="10"/>
      <name val="Arial"/>
      <family val="2"/>
    </font>
    <font>
      <b/>
      <sz val="9"/>
      <name val="Arial"/>
      <family val="2"/>
    </font>
    <font>
      <b/>
      <sz val="10"/>
      <name val="Arial"/>
      <family val="2"/>
    </font>
    <font>
      <b/>
      <u/>
      <sz val="10"/>
      <name val="Arial"/>
      <family val="2"/>
    </font>
    <font>
      <b/>
      <sz val="11"/>
      <name val="Arial"/>
      <family val="2"/>
    </font>
    <font>
      <sz val="12"/>
      <name val="Arial"/>
      <family val="2"/>
    </font>
    <font>
      <sz val="10"/>
      <name val="Arial"/>
      <family val="2"/>
    </font>
    <font>
      <sz val="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sz val="10"/>
      <color indexed="81"/>
      <name val="Tahoma"/>
      <family val="2"/>
    </font>
    <font>
      <sz val="9"/>
      <name val="Arial"/>
      <family val="2"/>
    </font>
    <font>
      <u/>
      <sz val="10"/>
      <name val="Arial"/>
      <family val="2"/>
    </font>
    <font>
      <sz val="10"/>
      <name val="Arial"/>
      <family val="2"/>
    </font>
    <font>
      <b/>
      <sz val="10"/>
      <color indexed="8"/>
      <name val="Arial"/>
      <family val="2"/>
    </font>
    <font>
      <sz val="10"/>
      <color indexed="8"/>
      <name val="Arial"/>
      <family val="2"/>
    </font>
    <font>
      <sz val="10"/>
      <name val="Geneva"/>
    </font>
    <font>
      <sz val="11"/>
      <name val="Tms Rmn"/>
    </font>
    <font>
      <sz val="10"/>
      <name val="Arial"/>
      <family val="2"/>
    </font>
    <font>
      <sz val="11"/>
      <name val="??"/>
      <family val="3"/>
      <charset val="129"/>
    </font>
    <font>
      <b/>
      <u/>
      <sz val="11"/>
      <color indexed="37"/>
      <name val="Arial"/>
      <family val="2"/>
    </font>
    <font>
      <sz val="10"/>
      <color indexed="12"/>
      <name val="Arial"/>
      <family val="2"/>
    </font>
    <font>
      <u/>
      <sz val="10"/>
      <color indexed="12"/>
      <name val="Arial"/>
      <family val="2"/>
    </font>
    <font>
      <sz val="7"/>
      <name val="Small Fonts"/>
      <family val="2"/>
    </font>
    <font>
      <b/>
      <i/>
      <sz val="16"/>
      <name val="Helv"/>
    </font>
    <font>
      <sz val="8"/>
      <color indexed="12"/>
      <name val="Arial"/>
      <family val="2"/>
    </font>
    <font>
      <sz val="10"/>
      <name val="Arial"/>
      <family val="2"/>
    </font>
    <font>
      <sz val="8"/>
      <color indexed="8"/>
      <name val="Arial"/>
      <family val="2"/>
    </font>
    <font>
      <sz val="11"/>
      <color rgb="FFFF0000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0"/>
      <color theme="11"/>
      <name val="Arial"/>
      <family val="2"/>
    </font>
    <font>
      <b/>
      <sz val="9"/>
      <color indexed="81"/>
      <name val="Tahoma"/>
      <family val="2"/>
    </font>
    <font>
      <u/>
      <sz val="10"/>
      <color theme="11"/>
      <name val="Arial"/>
      <family val="2"/>
    </font>
    <font>
      <sz val="9"/>
      <color indexed="81"/>
      <name val="Tahoma"/>
      <family val="2"/>
    </font>
    <font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i/>
      <sz val="10"/>
      <color theme="1"/>
      <name val="Calibri"/>
      <family val="2"/>
      <scheme val="minor"/>
    </font>
    <font>
      <b/>
      <sz val="10"/>
      <color rgb="FFFF0000"/>
      <name val="Calibri"/>
      <family val="2"/>
      <scheme val="minor"/>
    </font>
    <font>
      <i/>
      <sz val="10"/>
      <color theme="1"/>
      <name val="Calibri"/>
      <family val="2"/>
      <scheme val="minor"/>
    </font>
    <font>
      <sz val="10"/>
      <color rgb="FFFF0000"/>
      <name val="Arial"/>
      <family val="2"/>
    </font>
    <font>
      <u/>
      <sz val="10"/>
      <color theme="10"/>
      <name val="Arial"/>
      <family val="2"/>
    </font>
  </fonts>
  <fills count="28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indexed="22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4"/>
        <bgColor indexed="8"/>
      </patternFill>
    </fill>
    <fill>
      <patternFill patternType="solid">
        <fgColor indexed="40"/>
      </patternFill>
    </fill>
    <fill>
      <patternFill patternType="solid">
        <fgColor indexed="41"/>
        <bgColor indexed="64"/>
      </patternFill>
    </fill>
    <fill>
      <patternFill patternType="solid">
        <fgColor indexed="9"/>
      </patternFill>
    </fill>
    <fill>
      <patternFill patternType="solid">
        <fgColor indexed="41"/>
        <bgColor indexed="26"/>
      </patternFill>
    </fill>
    <fill>
      <patternFill patternType="solid">
        <fgColor indexed="24"/>
        <bgColor indexed="22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CCFF66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00CC66"/>
        <bgColor indexed="64"/>
      </patternFill>
    </fill>
  </fills>
  <borders count="243">
    <border>
      <left/>
      <right/>
      <top/>
      <bottom/>
      <diagonal/>
    </border>
    <border>
      <left style="double">
        <color auto="1"/>
      </left>
      <right/>
      <top/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hair">
        <color auto="1"/>
      </bottom>
      <diagonal/>
    </border>
    <border>
      <left style="double">
        <color auto="1"/>
      </left>
      <right style="double">
        <color auto="1"/>
      </right>
      <top style="double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double">
        <color auto="1"/>
      </left>
      <right/>
      <top style="double">
        <color auto="1"/>
      </top>
      <bottom/>
      <diagonal/>
    </border>
    <border>
      <left/>
      <right style="thin">
        <color auto="1"/>
      </right>
      <top style="thin">
        <color auto="1"/>
      </top>
      <bottom style="double">
        <color auto="1"/>
      </bottom>
      <diagonal/>
    </border>
    <border>
      <left style="double">
        <color auto="1"/>
      </left>
      <right/>
      <top style="double">
        <color auto="1"/>
      </top>
      <bottom style="double">
        <color auto="1"/>
      </bottom>
      <diagonal/>
    </border>
    <border>
      <left/>
      <right/>
      <top style="double">
        <color auto="1"/>
      </top>
      <bottom style="double">
        <color auto="1"/>
      </bottom>
      <diagonal/>
    </border>
    <border>
      <left/>
      <right style="thin">
        <color auto="1"/>
      </right>
      <top style="double">
        <color auto="1"/>
      </top>
      <bottom style="double">
        <color auto="1"/>
      </bottom>
      <diagonal/>
    </border>
    <border>
      <left/>
      <right style="double">
        <color auto="1"/>
      </right>
      <top style="double">
        <color auto="1"/>
      </top>
      <bottom style="double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double">
        <color auto="1"/>
      </bottom>
      <diagonal/>
    </border>
    <border>
      <left/>
      <right style="double">
        <color auto="1"/>
      </right>
      <top/>
      <bottom style="thin">
        <color auto="1"/>
      </bottom>
      <diagonal/>
    </border>
    <border>
      <left style="double">
        <color auto="1"/>
      </left>
      <right/>
      <top/>
      <bottom style="thin">
        <color auto="1"/>
      </bottom>
      <diagonal/>
    </border>
    <border>
      <left style="double">
        <color auto="1"/>
      </left>
      <right/>
      <top/>
      <bottom style="double">
        <color auto="1"/>
      </bottom>
      <diagonal/>
    </border>
    <border>
      <left/>
      <right/>
      <top/>
      <bottom style="double">
        <color auto="1"/>
      </bottom>
      <diagonal/>
    </border>
    <border>
      <left/>
      <right style="thin">
        <color auto="1"/>
      </right>
      <top/>
      <bottom style="double">
        <color auto="1"/>
      </bottom>
      <diagonal/>
    </border>
    <border>
      <left/>
      <right/>
      <top style="double">
        <color auto="1"/>
      </top>
      <bottom/>
      <diagonal/>
    </border>
    <border>
      <left/>
      <right style="double">
        <color auto="1"/>
      </right>
      <top style="double">
        <color auto="1"/>
      </top>
      <bottom/>
      <diagonal/>
    </border>
    <border>
      <left style="double">
        <color auto="1"/>
      </left>
      <right/>
      <top/>
      <bottom/>
      <diagonal/>
    </border>
    <border>
      <left/>
      <right style="double">
        <color auto="1"/>
      </right>
      <top/>
      <bottom/>
      <diagonal/>
    </border>
    <border>
      <left/>
      <right style="double">
        <color auto="1"/>
      </right>
      <top/>
      <bottom style="double">
        <color auto="1"/>
      </bottom>
      <diagonal/>
    </border>
    <border>
      <left style="thin">
        <color auto="1"/>
      </left>
      <right/>
      <top style="double">
        <color auto="1"/>
      </top>
      <bottom/>
      <diagonal/>
    </border>
    <border>
      <left/>
      <right style="thin">
        <color auto="1"/>
      </right>
      <top style="double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double">
        <color auto="1"/>
      </left>
      <right style="thin">
        <color auto="1"/>
      </right>
      <top style="double">
        <color auto="1"/>
      </top>
      <bottom/>
      <diagonal/>
    </border>
    <border>
      <left style="double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 style="double">
        <color auto="1"/>
      </left>
      <right style="thin">
        <color auto="1"/>
      </right>
      <top/>
      <bottom/>
      <diagonal/>
    </border>
    <border>
      <left/>
      <right style="thin">
        <color auto="1"/>
      </right>
      <top/>
      <bottom/>
      <diagonal/>
    </border>
    <border>
      <left style="double">
        <color auto="1"/>
      </left>
      <right style="thin">
        <color auto="1"/>
      </right>
      <top style="thin">
        <color auto="1"/>
      </top>
      <bottom/>
      <diagonal/>
    </border>
    <border>
      <left/>
      <right style="double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double">
        <color auto="1"/>
      </left>
      <right style="thin">
        <color auto="1"/>
      </right>
      <top style="double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double">
        <color auto="1"/>
      </bottom>
      <diagonal/>
    </border>
    <border>
      <left style="thin">
        <color auto="1"/>
      </left>
      <right style="double">
        <color auto="1"/>
      </right>
      <top style="double">
        <color auto="1"/>
      </top>
      <bottom style="double">
        <color auto="1"/>
      </bottom>
      <diagonal/>
    </border>
    <border>
      <left style="double">
        <color auto="1"/>
      </left>
      <right style="double">
        <color auto="1"/>
      </right>
      <top/>
      <bottom style="double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double">
        <color auto="1"/>
      </left>
      <right/>
      <top style="thin">
        <color auto="1"/>
      </top>
      <bottom style="thin">
        <color auto="1"/>
      </bottom>
      <diagonal/>
    </border>
    <border>
      <left style="double">
        <color auto="1"/>
      </left>
      <right/>
      <top style="thin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double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double">
        <color auto="1"/>
      </top>
      <bottom/>
      <diagonal/>
    </border>
    <border>
      <left/>
      <right/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double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/>
      <top style="double">
        <color auto="1"/>
      </top>
      <bottom style="double">
        <color auto="1"/>
      </bottom>
      <diagonal/>
    </border>
    <border>
      <left style="thin">
        <color auto="1"/>
      </left>
      <right style="double">
        <color auto="1"/>
      </right>
      <top/>
      <bottom style="thin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double">
        <color auto="1"/>
      </right>
      <top/>
      <bottom style="double">
        <color auto="1"/>
      </bottom>
      <diagonal/>
    </border>
    <border>
      <left style="thin">
        <color auto="1"/>
      </left>
      <right style="thin">
        <color auto="1"/>
      </right>
      <top/>
      <bottom style="double">
        <color auto="1"/>
      </bottom>
      <diagonal/>
    </border>
    <border>
      <left style="double">
        <color auto="1"/>
      </left>
      <right/>
      <top style="double">
        <color auto="1"/>
      </top>
      <bottom style="thin">
        <color auto="1"/>
      </bottom>
      <diagonal/>
    </border>
    <border>
      <left/>
      <right/>
      <top style="double">
        <color auto="1"/>
      </top>
      <bottom style="thin">
        <color auto="1"/>
      </bottom>
      <diagonal/>
    </border>
    <border>
      <left/>
      <right style="thin">
        <color auto="1"/>
      </right>
      <top style="double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double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/>
      <bottom style="thin">
        <color auto="1"/>
      </bottom>
      <diagonal/>
    </border>
    <border>
      <left style="medium">
        <color indexed="64"/>
      </left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indexed="64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/>
      <top style="thin">
        <color auto="1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auto="1"/>
      </left>
      <right style="medium">
        <color indexed="64"/>
      </right>
      <top/>
      <bottom/>
      <diagonal/>
    </border>
    <border>
      <left style="medium">
        <color indexed="64"/>
      </left>
      <right/>
      <top style="double">
        <color auto="1"/>
      </top>
      <bottom style="double">
        <color auto="1"/>
      </bottom>
      <diagonal/>
    </border>
    <border>
      <left style="thin">
        <color auto="1"/>
      </left>
      <right style="medium">
        <color indexed="64"/>
      </right>
      <top style="double">
        <color auto="1"/>
      </top>
      <bottom style="double">
        <color auto="1"/>
      </bottom>
      <diagonal/>
    </border>
    <border>
      <left style="medium">
        <color indexed="64"/>
      </left>
      <right/>
      <top style="double">
        <color auto="1"/>
      </top>
      <bottom style="medium">
        <color indexed="64"/>
      </bottom>
      <diagonal/>
    </border>
    <border>
      <left/>
      <right/>
      <top style="double">
        <color auto="1"/>
      </top>
      <bottom style="medium">
        <color indexed="64"/>
      </bottom>
      <diagonal/>
    </border>
    <border>
      <left/>
      <right style="thin">
        <color auto="1"/>
      </right>
      <top style="double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medium">
        <color indexed="64"/>
      </bottom>
      <diagonal/>
    </border>
    <border>
      <left style="thin">
        <color auto="1"/>
      </left>
      <right/>
      <top style="double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double">
        <color auto="1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 style="medium">
        <color auto="1"/>
      </bottom>
      <diagonal/>
    </border>
    <border>
      <left/>
      <right style="medium">
        <color indexed="64"/>
      </right>
      <top style="medium">
        <color auto="1"/>
      </top>
      <bottom style="medium">
        <color auto="1"/>
      </bottom>
      <diagonal/>
    </border>
    <border>
      <left/>
      <right style="medium">
        <color indexed="64"/>
      </right>
      <top style="medium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double">
        <color auto="1"/>
      </top>
      <bottom style="double">
        <color auto="1"/>
      </bottom>
      <diagonal/>
    </border>
    <border>
      <left/>
      <right style="medium">
        <color indexed="64"/>
      </right>
      <top style="double">
        <color auto="1"/>
      </top>
      <bottom style="medium">
        <color indexed="64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auto="1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50225">
    <xf numFmtId="0" fontId="0" fillId="0" borderId="0"/>
    <xf numFmtId="182" fontId="29" fillId="0" borderId="0"/>
    <xf numFmtId="181" fontId="29" fillId="0" borderId="0"/>
    <xf numFmtId="183" fontId="8" fillId="2" borderId="1">
      <alignment horizontal="center" vertical="center"/>
    </xf>
    <xf numFmtId="183" fontId="39" fillId="2" borderId="1">
      <alignment horizontal="center" vertical="center"/>
    </xf>
    <xf numFmtId="183" fontId="19" fillId="2" borderId="1">
      <alignment horizontal="center" vertical="center"/>
    </xf>
    <xf numFmtId="165" fontId="8" fillId="0" borderId="0" applyFont="0" applyFill="0" applyBorder="0" applyAlignment="0" applyProtection="0"/>
    <xf numFmtId="180" fontId="30" fillId="0" borderId="0"/>
    <xf numFmtId="180" fontId="30" fillId="0" borderId="0"/>
    <xf numFmtId="180" fontId="30" fillId="0" borderId="0"/>
    <xf numFmtId="180" fontId="30" fillId="0" borderId="0"/>
    <xf numFmtId="180" fontId="30" fillId="0" borderId="0"/>
    <xf numFmtId="180" fontId="30" fillId="0" borderId="0"/>
    <xf numFmtId="180" fontId="30" fillId="0" borderId="0"/>
    <xf numFmtId="180" fontId="30" fillId="0" borderId="0"/>
    <xf numFmtId="3" fontId="8" fillId="0" borderId="0" applyFill="0" applyBorder="0" applyAlignment="0" applyProtection="0"/>
    <xf numFmtId="3" fontId="39" fillId="0" borderId="0" applyFill="0" applyBorder="0" applyAlignment="0" applyProtection="0"/>
    <xf numFmtId="3" fontId="19" fillId="0" borderId="0" applyFill="0" applyBorder="0" applyAlignment="0" applyProtection="0"/>
    <xf numFmtId="167" fontId="8" fillId="0" borderId="0" applyFont="0" applyFill="0" applyBorder="0" applyAlignment="0" applyProtection="0"/>
    <xf numFmtId="184" fontId="31" fillId="0" borderId="0" applyFont="0" applyFill="0" applyBorder="0" applyAlignment="0" applyProtection="0"/>
    <xf numFmtId="184" fontId="19" fillId="0" borderId="0" applyFont="0" applyFill="0" applyBorder="0" applyAlignment="0" applyProtection="0"/>
    <xf numFmtId="167" fontId="9" fillId="0" borderId="0" applyFont="0" applyFill="0" applyBorder="0" applyAlignment="0" applyProtection="0"/>
    <xf numFmtId="166" fontId="32" fillId="0" borderId="0">
      <protection locked="0"/>
    </xf>
    <xf numFmtId="0" fontId="41" fillId="14" borderId="0" applyBorder="0"/>
    <xf numFmtId="0" fontId="42" fillId="14" borderId="0" applyBorder="0">
      <alignment vertical="center" wrapText="1"/>
    </xf>
    <xf numFmtId="0" fontId="42" fillId="14" borderId="0" applyBorder="0"/>
    <xf numFmtId="0" fontId="40" fillId="0" borderId="2" applyBorder="0">
      <alignment horizontal="left" vertical="center" wrapText="1"/>
    </xf>
    <xf numFmtId="185" fontId="8" fillId="0" borderId="0" applyFont="0" applyFill="0" applyBorder="0" applyAlignment="0" applyProtection="0"/>
    <xf numFmtId="185" fontId="39" fillId="0" borderId="0" applyFont="0" applyFill="0" applyBorder="0" applyAlignment="0" applyProtection="0"/>
    <xf numFmtId="185" fontId="19" fillId="0" borderId="0" applyFont="0" applyFill="0" applyBorder="0" applyAlignment="0" applyProtection="0"/>
    <xf numFmtId="186" fontId="8" fillId="0" borderId="0">
      <protection locked="0"/>
    </xf>
    <xf numFmtId="186" fontId="39" fillId="0" borderId="0">
      <protection locked="0"/>
    </xf>
    <xf numFmtId="186" fontId="19" fillId="0" borderId="0">
      <protection locked="0"/>
    </xf>
    <xf numFmtId="38" fontId="21" fillId="4" borderId="0" applyNumberFormat="0" applyBorder="0" applyAlignment="0" applyProtection="0"/>
    <xf numFmtId="38" fontId="20" fillId="4" borderId="0" applyNumberFormat="0" applyBorder="0" applyAlignment="0" applyProtection="0"/>
    <xf numFmtId="0" fontId="33" fillId="0" borderId="0" applyNumberFormat="0" applyFill="0" applyBorder="0" applyAlignment="0" applyProtection="0"/>
    <xf numFmtId="187" fontId="8" fillId="0" borderId="0">
      <protection locked="0"/>
    </xf>
    <xf numFmtId="187" fontId="39" fillId="0" borderId="0">
      <protection locked="0"/>
    </xf>
    <xf numFmtId="187" fontId="19" fillId="0" borderId="0">
      <protection locked="0"/>
    </xf>
    <xf numFmtId="187" fontId="8" fillId="0" borderId="0">
      <protection locked="0"/>
    </xf>
    <xf numFmtId="187" fontId="39" fillId="0" borderId="0">
      <protection locked="0"/>
    </xf>
    <xf numFmtId="187" fontId="19" fillId="0" borderId="0">
      <protection locked="0"/>
    </xf>
    <xf numFmtId="0" fontId="34" fillId="0" borderId="3" applyNumberFormat="0" applyFill="0" applyAlignment="0" applyProtection="0"/>
    <xf numFmtId="0" fontId="35" fillId="0" borderId="0" applyNumberFormat="0" applyFill="0" applyBorder="0" applyAlignment="0" applyProtection="0">
      <alignment vertical="top"/>
      <protection locked="0"/>
    </xf>
    <xf numFmtId="10" fontId="21" fillId="5" borderId="4" applyNumberFormat="0" applyBorder="0" applyAlignment="0" applyProtection="0"/>
    <xf numFmtId="10" fontId="20" fillId="5" borderId="4" applyNumberFormat="0" applyBorder="0" applyAlignment="0" applyProtection="0"/>
    <xf numFmtId="165" fontId="39" fillId="0" borderId="0" applyFont="0" applyFill="0" applyBorder="0" applyAlignment="0" applyProtection="0"/>
    <xf numFmtId="192" fontId="19" fillId="0" borderId="0" applyFont="0" applyFill="0" applyBorder="0" applyAlignment="0" applyProtection="0"/>
    <xf numFmtId="190" fontId="19" fillId="0" borderId="0" applyFont="0" applyFill="0" applyBorder="0" applyAlignment="0" applyProtection="0"/>
    <xf numFmtId="190" fontId="19" fillId="0" borderId="0" applyFont="0" applyFill="0" applyBorder="0" applyAlignment="0" applyProtection="0"/>
    <xf numFmtId="190" fontId="19" fillId="0" borderId="0" applyFont="0" applyFill="0" applyBorder="0" applyAlignment="0" applyProtection="0"/>
    <xf numFmtId="189" fontId="19" fillId="0" borderId="0" applyFont="0" applyFill="0" applyBorder="0" applyAlignment="0" applyProtection="0"/>
    <xf numFmtId="190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7" fontId="3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39" fillId="0" borderId="0" applyFont="0" applyFill="0" applyBorder="0" applyAlignment="0" applyProtection="0"/>
    <xf numFmtId="191" fontId="19" fillId="0" borderId="0" applyFont="0" applyFill="0" applyBorder="0" applyAlignment="0" applyProtection="0"/>
    <xf numFmtId="191" fontId="19" fillId="0" borderId="0" applyFont="0" applyFill="0" applyBorder="0" applyAlignment="0" applyProtection="0"/>
    <xf numFmtId="191" fontId="19" fillId="0" borderId="0" applyFont="0" applyFill="0" applyBorder="0" applyAlignment="0" applyProtection="0"/>
    <xf numFmtId="191" fontId="19" fillId="0" borderId="0" applyFont="0" applyFill="0" applyBorder="0" applyAlignment="0" applyProtection="0"/>
    <xf numFmtId="191" fontId="19" fillId="0" borderId="0" applyFont="0" applyFill="0" applyBorder="0" applyAlignment="0" applyProtection="0"/>
    <xf numFmtId="191" fontId="19" fillId="0" borderId="0" applyFont="0" applyFill="0" applyBorder="0" applyAlignment="0" applyProtection="0"/>
    <xf numFmtId="191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37" fontId="36" fillId="0" borderId="0"/>
    <xf numFmtId="179" fontId="37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88" fontId="31" fillId="0" borderId="0" applyFont="0" applyFill="0" applyBorder="0" applyAlignment="0" applyProtection="0"/>
    <xf numFmtId="188" fontId="19" fillId="0" borderId="0" applyFont="0" applyFill="0" applyBorder="0" applyAlignment="0" applyProtection="0"/>
    <xf numFmtId="9" fontId="8" fillId="0" borderId="0" applyFont="0" applyFill="0" applyBorder="0" applyAlignment="0" applyProtection="0"/>
    <xf numFmtId="10" fontId="8" fillId="0" borderId="0" applyFont="0" applyFill="0" applyBorder="0" applyAlignment="0" applyProtection="0"/>
    <xf numFmtId="10" fontId="39" fillId="0" borderId="0" applyFont="0" applyFill="0" applyBorder="0" applyAlignment="0" applyProtection="0"/>
    <xf numFmtId="10" fontId="1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19" fillId="0" borderId="0" applyFont="0" applyFill="0" applyBorder="0" applyAlignment="0" applyProtection="0"/>
    <xf numFmtId="4" fontId="27" fillId="3" borderId="5" applyNumberFormat="0" applyProtection="0">
      <alignment vertical="center"/>
    </xf>
    <xf numFmtId="4" fontId="27" fillId="3" borderId="5" applyNumberFormat="0" applyProtection="0">
      <alignment horizontal="left" vertical="center" indent="1"/>
    </xf>
    <xf numFmtId="0" fontId="27" fillId="6" borderId="5" applyNumberFormat="0" applyProtection="0">
      <alignment horizontal="left" vertical="top" indent="1"/>
    </xf>
    <xf numFmtId="4" fontId="27" fillId="7" borderId="0" applyNumberFormat="0" applyProtection="0">
      <alignment horizontal="left" vertical="center" indent="1"/>
    </xf>
    <xf numFmtId="4" fontId="28" fillId="8" borderId="5" applyNumberFormat="0" applyProtection="0">
      <alignment horizontal="right" vertical="center"/>
    </xf>
    <xf numFmtId="0" fontId="8" fillId="9" borderId="5" applyNumberFormat="0" applyProtection="0">
      <alignment horizontal="left" vertical="center" indent="1"/>
    </xf>
    <xf numFmtId="0" fontId="39" fillId="9" borderId="5" applyNumberFormat="0" applyProtection="0">
      <alignment horizontal="left" vertical="center" indent="1"/>
    </xf>
    <xf numFmtId="0" fontId="19" fillId="9" borderId="5" applyNumberFormat="0" applyProtection="0">
      <alignment horizontal="left" vertical="center" indent="1"/>
    </xf>
    <xf numFmtId="4" fontId="28" fillId="10" borderId="5" applyNumberFormat="0" applyProtection="0">
      <alignment horizontal="right" vertical="center"/>
    </xf>
    <xf numFmtId="4" fontId="28" fillId="11" borderId="5" applyNumberFormat="0" applyProtection="0">
      <alignment horizontal="left" vertical="center" indent="1"/>
    </xf>
    <xf numFmtId="0" fontId="28" fillId="12" borderId="5" applyNumberFormat="0" applyProtection="0">
      <alignment horizontal="left" vertical="top" indent="1"/>
    </xf>
    <xf numFmtId="37" fontId="21" fillId="6" borderId="0" applyNumberFormat="0" applyBorder="0" applyAlignment="0" applyProtection="0"/>
    <xf numFmtId="37" fontId="20" fillId="6" borderId="0" applyNumberFormat="0" applyBorder="0" applyAlignment="0" applyProtection="0"/>
    <xf numFmtId="37" fontId="20" fillId="0" borderId="0"/>
    <xf numFmtId="37" fontId="20" fillId="4" borderId="0" applyNumberFormat="0" applyBorder="0" applyAlignment="0" applyProtection="0"/>
    <xf numFmtId="3" fontId="38" fillId="0" borderId="3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75" applyNumberFormat="0" applyProtection="0">
      <alignment vertical="center"/>
    </xf>
    <xf numFmtId="4" fontId="28" fillId="8" borderId="75" applyNumberFormat="0" applyProtection="0">
      <alignment horizontal="right" vertical="center"/>
    </xf>
    <xf numFmtId="0" fontId="43" fillId="0" borderId="0" applyNumberFormat="0" applyFill="0" applyBorder="0" applyAlignment="0" applyProtection="0"/>
    <xf numFmtId="183" fontId="8" fillId="2" borderId="1">
      <alignment horizontal="center" vertical="center"/>
    </xf>
    <xf numFmtId="183" fontId="8" fillId="2" borderId="1">
      <alignment horizontal="center" vertical="center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3" fontId="8" fillId="0" borderId="0" applyFill="0" applyBorder="0" applyAlignment="0" applyProtection="0"/>
    <xf numFmtId="3" fontId="8" fillId="0" borderId="0" applyFill="0" applyBorder="0" applyAlignment="0" applyProtection="0"/>
    <xf numFmtId="0" fontId="43" fillId="0" borderId="0" applyNumberFormat="0" applyFill="0" applyBorder="0" applyAlignment="0" applyProtection="0"/>
    <xf numFmtId="184" fontId="8" fillId="0" borderId="0" applyFont="0" applyFill="0" applyBorder="0" applyAlignment="0" applyProtection="0"/>
    <xf numFmtId="184" fontId="8" fillId="0" borderId="0" applyFon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7" fillId="14" borderId="0" applyBorder="0">
      <alignment vertical="center" wrapText="1"/>
    </xf>
    <xf numFmtId="0" fontId="7" fillId="14" borderId="0" applyBorder="0"/>
    <xf numFmtId="4" fontId="28" fillId="8" borderId="75" applyNumberFormat="0" applyProtection="0">
      <alignment horizontal="right" vertical="center"/>
    </xf>
    <xf numFmtId="4" fontId="27" fillId="3" borderId="75" applyNumberFormat="0" applyProtection="0">
      <alignment horizontal="left" vertical="center" indent="1"/>
    </xf>
    <xf numFmtId="185" fontId="8" fillId="0" borderId="0" applyFont="0" applyFill="0" applyBorder="0" applyAlignment="0" applyProtection="0"/>
    <xf numFmtId="185" fontId="8" fillId="0" borderId="0" applyFont="0" applyFill="0" applyBorder="0" applyAlignment="0" applyProtection="0"/>
    <xf numFmtId="4" fontId="28" fillId="8" borderId="75" applyNumberFormat="0" applyProtection="0">
      <alignment horizontal="right" vertical="center"/>
    </xf>
    <xf numFmtId="186" fontId="8" fillId="0" borderId="0">
      <protection locked="0"/>
    </xf>
    <xf numFmtId="186" fontId="8" fillId="0" borderId="0">
      <protection locked="0"/>
    </xf>
    <xf numFmtId="4" fontId="28" fillId="10" borderId="75" applyNumberFormat="0" applyProtection="0">
      <alignment horizontal="right" vertical="center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187" fontId="8" fillId="0" borderId="0">
      <protection locked="0"/>
    </xf>
    <xf numFmtId="187" fontId="8" fillId="0" borderId="0">
      <protection locked="0"/>
    </xf>
    <xf numFmtId="0" fontId="43" fillId="0" borderId="0" applyNumberFormat="0" applyFill="0" applyBorder="0" applyAlignment="0" applyProtection="0"/>
    <xf numFmtId="187" fontId="8" fillId="0" borderId="0">
      <protection locked="0"/>
    </xf>
    <xf numFmtId="187" fontId="8" fillId="0" borderId="0">
      <protection locked="0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165" fontId="8" fillId="0" borderId="0" applyFont="0" applyFill="0" applyBorder="0" applyAlignment="0" applyProtection="0"/>
    <xf numFmtId="192" fontId="8" fillId="0" borderId="0" applyFont="0" applyFill="0" applyBorder="0" applyAlignment="0" applyProtection="0"/>
    <xf numFmtId="190" fontId="8" fillId="0" borderId="0" applyFont="0" applyFill="0" applyBorder="0" applyAlignment="0" applyProtection="0"/>
    <xf numFmtId="190" fontId="8" fillId="0" borderId="0" applyFont="0" applyFill="0" applyBorder="0" applyAlignment="0" applyProtection="0"/>
    <xf numFmtId="190" fontId="8" fillId="0" borderId="0" applyFont="0" applyFill="0" applyBorder="0" applyAlignment="0" applyProtection="0"/>
    <xf numFmtId="189" fontId="8" fillId="0" borderId="0" applyFont="0" applyFill="0" applyBorder="0" applyAlignment="0" applyProtection="0"/>
    <xf numFmtId="19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91" fontId="8" fillId="0" borderId="0" applyFont="0" applyFill="0" applyBorder="0" applyAlignment="0" applyProtection="0"/>
    <xf numFmtId="191" fontId="8" fillId="0" borderId="0" applyFont="0" applyFill="0" applyBorder="0" applyAlignment="0" applyProtection="0"/>
    <xf numFmtId="191" fontId="8" fillId="0" borderId="0" applyFont="0" applyFill="0" applyBorder="0" applyAlignment="0" applyProtection="0"/>
    <xf numFmtId="191" fontId="8" fillId="0" borderId="0" applyFont="0" applyFill="0" applyBorder="0" applyAlignment="0" applyProtection="0"/>
    <xf numFmtId="191" fontId="8" fillId="0" borderId="0" applyFont="0" applyFill="0" applyBorder="0" applyAlignment="0" applyProtection="0"/>
    <xf numFmtId="191" fontId="8" fillId="0" borderId="0" applyFont="0" applyFill="0" applyBorder="0" applyAlignment="0" applyProtection="0"/>
    <xf numFmtId="191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188" fontId="8" fillId="0" borderId="0" applyFont="0" applyFill="0" applyBorder="0" applyAlignment="0" applyProtection="0"/>
    <xf numFmtId="188" fontId="8" fillId="0" borderId="0" applyFon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10" fontId="8" fillId="0" borderId="0" applyFont="0" applyFill="0" applyBorder="0" applyAlignment="0" applyProtection="0"/>
    <xf numFmtId="10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8" fillId="8" borderId="75" applyNumberFormat="0" applyProtection="0">
      <alignment horizontal="right" vertical="center"/>
    </xf>
    <xf numFmtId="4" fontId="28" fillId="8" borderId="75" applyNumberFormat="0" applyProtection="0">
      <alignment horizontal="right" vertical="center"/>
    </xf>
    <xf numFmtId="0" fontId="8" fillId="9" borderId="5" applyNumberFormat="0" applyProtection="0">
      <alignment horizontal="left" vertical="center" indent="1"/>
    </xf>
    <xf numFmtId="0" fontId="8" fillId="9" borderId="5" applyNumberFormat="0" applyProtection="0">
      <alignment horizontal="left" vertical="center" indent="1"/>
    </xf>
    <xf numFmtId="0" fontId="27" fillId="6" borderId="75" applyNumberFormat="0" applyProtection="0">
      <alignment horizontal="left" vertical="top" indent="1"/>
    </xf>
    <xf numFmtId="4" fontId="28" fillId="11" borderId="75" applyNumberFormat="0" applyProtection="0">
      <alignment horizontal="left" vertical="center" indent="1"/>
    </xf>
    <xf numFmtId="4" fontId="28" fillId="8" borderId="75" applyNumberFormat="0" applyProtection="0">
      <alignment horizontal="right" vertical="center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73" applyNumberFormat="0" applyProtection="0">
      <alignment vertical="center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183" fontId="8" fillId="2" borderId="1">
      <alignment horizontal="center" vertical="center"/>
    </xf>
    <xf numFmtId="183" fontId="8" fillId="2" borderId="1">
      <alignment horizontal="center" vertical="center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8" fillId="9" borderId="73" applyNumberFormat="0" applyProtection="0">
      <alignment horizontal="left" vertical="center" indent="1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3" fontId="8" fillId="0" borderId="0" applyFill="0" applyBorder="0" applyAlignment="0" applyProtection="0"/>
    <xf numFmtId="3" fontId="8" fillId="0" borderId="0" applyFill="0" applyBorder="0" applyAlignment="0" applyProtection="0"/>
    <xf numFmtId="0" fontId="45" fillId="0" borderId="0" applyNumberFormat="0" applyFill="0" applyBorder="0" applyAlignment="0" applyProtection="0"/>
    <xf numFmtId="184" fontId="8" fillId="0" borderId="0" applyFont="0" applyFill="0" applyBorder="0" applyAlignment="0" applyProtection="0"/>
    <xf numFmtId="184" fontId="8" fillId="0" borderId="0" applyFon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7" fillId="14" borderId="0" applyBorder="0">
      <alignment vertical="center" wrapText="1"/>
    </xf>
    <xf numFmtId="0" fontId="7" fillId="14" borderId="0" applyBorder="0"/>
    <xf numFmtId="0" fontId="8" fillId="9" borderId="5" applyNumberFormat="0" applyProtection="0">
      <alignment horizontal="left" vertical="center" indent="1"/>
    </xf>
    <xf numFmtId="0" fontId="27" fillId="6" borderId="5" applyNumberFormat="0" applyProtection="0">
      <alignment horizontal="left" vertical="top" indent="1"/>
    </xf>
    <xf numFmtId="185" fontId="8" fillId="0" borderId="0" applyFont="0" applyFill="0" applyBorder="0" applyAlignment="0" applyProtection="0"/>
    <xf numFmtId="185" fontId="8" fillId="0" borderId="0" applyFont="0" applyFill="0" applyBorder="0" applyAlignment="0" applyProtection="0"/>
    <xf numFmtId="4" fontId="27" fillId="3" borderId="5" applyNumberFormat="0" applyProtection="0">
      <alignment vertical="center"/>
    </xf>
    <xf numFmtId="186" fontId="8" fillId="0" borderId="0">
      <protection locked="0"/>
    </xf>
    <xf numFmtId="186" fontId="8" fillId="0" borderId="0">
      <protection locked="0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4" fontId="28" fillId="11" borderId="73" applyNumberFormat="0" applyProtection="0">
      <alignment horizontal="left" vertical="center" indent="1"/>
    </xf>
    <xf numFmtId="0" fontId="45" fillId="0" borderId="0" applyNumberFormat="0" applyFill="0" applyBorder="0" applyAlignment="0" applyProtection="0"/>
    <xf numFmtId="187" fontId="8" fillId="0" borderId="0">
      <protection locked="0"/>
    </xf>
    <xf numFmtId="187" fontId="8" fillId="0" borderId="0">
      <protection locked="0"/>
    </xf>
    <xf numFmtId="0" fontId="45" fillId="0" borderId="0" applyNumberFormat="0" applyFill="0" applyBorder="0" applyAlignment="0" applyProtection="0"/>
    <xf numFmtId="187" fontId="8" fillId="0" borderId="0">
      <protection locked="0"/>
    </xf>
    <xf numFmtId="187" fontId="8" fillId="0" borderId="0">
      <protection locked="0"/>
    </xf>
    <xf numFmtId="0" fontId="43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8" fillId="9" borderId="73" applyNumberFormat="0" applyProtection="0">
      <alignment horizontal="left" vertical="center" indent="1"/>
    </xf>
    <xf numFmtId="165" fontId="8" fillId="0" borderId="0" applyFont="0" applyFill="0" applyBorder="0" applyAlignment="0" applyProtection="0"/>
    <xf numFmtId="192" fontId="8" fillId="0" borderId="0" applyFont="0" applyFill="0" applyBorder="0" applyAlignment="0" applyProtection="0"/>
    <xf numFmtId="190" fontId="8" fillId="0" borderId="0" applyFont="0" applyFill="0" applyBorder="0" applyAlignment="0" applyProtection="0"/>
    <xf numFmtId="190" fontId="8" fillId="0" borderId="0" applyFont="0" applyFill="0" applyBorder="0" applyAlignment="0" applyProtection="0"/>
    <xf numFmtId="190" fontId="8" fillId="0" borderId="0" applyFont="0" applyFill="0" applyBorder="0" applyAlignment="0" applyProtection="0"/>
    <xf numFmtId="189" fontId="8" fillId="0" borderId="0" applyFont="0" applyFill="0" applyBorder="0" applyAlignment="0" applyProtection="0"/>
    <xf numFmtId="19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91" fontId="8" fillId="0" borderId="0" applyFont="0" applyFill="0" applyBorder="0" applyAlignment="0" applyProtection="0"/>
    <xf numFmtId="191" fontId="8" fillId="0" borderId="0" applyFont="0" applyFill="0" applyBorder="0" applyAlignment="0" applyProtection="0"/>
    <xf numFmtId="191" fontId="8" fillId="0" borderId="0" applyFont="0" applyFill="0" applyBorder="0" applyAlignment="0" applyProtection="0"/>
    <xf numFmtId="191" fontId="8" fillId="0" borderId="0" applyFont="0" applyFill="0" applyBorder="0" applyAlignment="0" applyProtection="0"/>
    <xf numFmtId="191" fontId="8" fillId="0" borderId="0" applyFont="0" applyFill="0" applyBorder="0" applyAlignment="0" applyProtection="0"/>
    <xf numFmtId="191" fontId="8" fillId="0" borderId="0" applyFont="0" applyFill="0" applyBorder="0" applyAlignment="0" applyProtection="0"/>
    <xf numFmtId="191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45" fillId="0" borderId="0" applyNumberForma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5" fillId="0" borderId="0" applyNumberFormat="0" applyFill="0" applyBorder="0" applyAlignment="0" applyProtection="0"/>
    <xf numFmtId="188" fontId="8" fillId="0" borderId="0" applyFont="0" applyFill="0" applyBorder="0" applyAlignment="0" applyProtection="0"/>
    <xf numFmtId="188" fontId="8" fillId="0" borderId="0" applyFon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10" fontId="8" fillId="0" borderId="0" applyFont="0" applyFill="0" applyBorder="0" applyAlignment="0" applyProtection="0"/>
    <xf numFmtId="10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8" fillId="9" borderId="5" applyNumberFormat="0" applyProtection="0">
      <alignment horizontal="left" vertical="center" indent="1"/>
    </xf>
    <xf numFmtId="0" fontId="8" fillId="9" borderId="5" applyNumberFormat="0" applyProtection="0">
      <alignment horizontal="left" vertical="center" indent="1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183" fontId="8" fillId="2" borderId="1">
      <alignment horizontal="center" vertical="center"/>
    </xf>
    <xf numFmtId="183" fontId="8" fillId="2" borderId="1">
      <alignment horizontal="center" vertical="center"/>
    </xf>
    <xf numFmtId="183" fontId="8" fillId="2" borderId="1">
      <alignment horizontal="center" vertical="center"/>
    </xf>
    <xf numFmtId="183" fontId="8" fillId="2" borderId="1">
      <alignment horizontal="center" vertical="center"/>
    </xf>
    <xf numFmtId="3" fontId="8" fillId="0" borderId="0" applyFill="0" applyBorder="0" applyAlignment="0" applyProtection="0"/>
    <xf numFmtId="3" fontId="8" fillId="0" borderId="0" applyFill="0" applyBorder="0" applyAlignment="0" applyProtection="0"/>
    <xf numFmtId="3" fontId="8" fillId="0" borderId="0" applyFill="0" applyBorder="0" applyAlignment="0" applyProtection="0"/>
    <xf numFmtId="3" fontId="8" fillId="0" borderId="0" applyFill="0" applyBorder="0" applyAlignment="0" applyProtection="0"/>
    <xf numFmtId="184" fontId="8" fillId="0" borderId="0" applyFont="0" applyFill="0" applyBorder="0" applyAlignment="0" applyProtection="0"/>
    <xf numFmtId="184" fontId="8" fillId="0" borderId="0" applyFont="0" applyFill="0" applyBorder="0" applyAlignment="0" applyProtection="0"/>
    <xf numFmtId="184" fontId="8" fillId="0" borderId="0" applyFont="0" applyFill="0" applyBorder="0" applyAlignment="0" applyProtection="0"/>
    <xf numFmtId="184" fontId="8" fillId="0" borderId="0" applyFont="0" applyFill="0" applyBorder="0" applyAlignment="0" applyProtection="0"/>
    <xf numFmtId="0" fontId="7" fillId="14" borderId="0" applyBorder="0">
      <alignment vertical="center" wrapText="1"/>
    </xf>
    <xf numFmtId="0" fontId="7" fillId="14" borderId="0" applyBorder="0">
      <alignment vertical="center" wrapText="1"/>
    </xf>
    <xf numFmtId="0" fontId="7" fillId="14" borderId="0" applyBorder="0"/>
    <xf numFmtId="0" fontId="7" fillId="14" borderId="0" applyBorder="0"/>
    <xf numFmtId="185" fontId="8" fillId="0" borderId="0" applyFont="0" applyFill="0" applyBorder="0" applyAlignment="0" applyProtection="0"/>
    <xf numFmtId="185" fontId="8" fillId="0" borderId="0" applyFont="0" applyFill="0" applyBorder="0" applyAlignment="0" applyProtection="0"/>
    <xf numFmtId="185" fontId="8" fillId="0" borderId="0" applyFont="0" applyFill="0" applyBorder="0" applyAlignment="0" applyProtection="0"/>
    <xf numFmtId="185" fontId="8" fillId="0" borderId="0" applyFont="0" applyFill="0" applyBorder="0" applyAlignment="0" applyProtection="0"/>
    <xf numFmtId="186" fontId="8" fillId="0" borderId="0">
      <protection locked="0"/>
    </xf>
    <xf numFmtId="186" fontId="8" fillId="0" borderId="0">
      <protection locked="0"/>
    </xf>
    <xf numFmtId="186" fontId="8" fillId="0" borderId="0">
      <protection locked="0"/>
    </xf>
    <xf numFmtId="186" fontId="8" fillId="0" borderId="0">
      <protection locked="0"/>
    </xf>
    <xf numFmtId="38" fontId="20" fillId="4" borderId="0" applyNumberFormat="0" applyBorder="0" applyAlignment="0" applyProtection="0"/>
    <xf numFmtId="38" fontId="20" fillId="4" borderId="0" applyNumberFormat="0" applyBorder="0" applyAlignment="0" applyProtection="0"/>
    <xf numFmtId="187" fontId="8" fillId="0" borderId="0">
      <protection locked="0"/>
    </xf>
    <xf numFmtId="187" fontId="8" fillId="0" borderId="0">
      <protection locked="0"/>
    </xf>
    <xf numFmtId="187" fontId="8" fillId="0" borderId="0">
      <protection locked="0"/>
    </xf>
    <xf numFmtId="187" fontId="8" fillId="0" borderId="0">
      <protection locked="0"/>
    </xf>
    <xf numFmtId="187" fontId="8" fillId="0" borderId="0">
      <protection locked="0"/>
    </xf>
    <xf numFmtId="187" fontId="8" fillId="0" borderId="0">
      <protection locked="0"/>
    </xf>
    <xf numFmtId="187" fontId="8" fillId="0" borderId="0">
      <protection locked="0"/>
    </xf>
    <xf numFmtId="187" fontId="8" fillId="0" borderId="0">
      <protection locked="0"/>
    </xf>
    <xf numFmtId="10" fontId="20" fillId="5" borderId="4" applyNumberFormat="0" applyBorder="0" applyAlignment="0" applyProtection="0"/>
    <xf numFmtId="10" fontId="20" fillId="5" borderId="4" applyNumberFormat="0" applyBorder="0" applyAlignment="0" applyProtection="0"/>
    <xf numFmtId="10" fontId="20" fillId="5" borderId="4" applyNumberFormat="0" applyBorder="0" applyAlignment="0" applyProtection="0"/>
    <xf numFmtId="10" fontId="20" fillId="5" borderId="4" applyNumberFormat="0" applyBorder="0" applyAlignment="0" applyProtection="0"/>
    <xf numFmtId="165" fontId="8" fillId="0" borderId="0" applyFont="0" applyFill="0" applyBorder="0" applyAlignment="0" applyProtection="0"/>
    <xf numFmtId="192" fontId="8" fillId="0" borderId="0" applyFont="0" applyFill="0" applyBorder="0" applyAlignment="0" applyProtection="0"/>
    <xf numFmtId="192" fontId="8" fillId="0" borderId="0" applyFont="0" applyFill="0" applyBorder="0" applyAlignment="0" applyProtection="0"/>
    <xf numFmtId="192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90" fontId="8" fillId="0" borderId="0" applyFont="0" applyFill="0" applyBorder="0" applyAlignment="0" applyProtection="0"/>
    <xf numFmtId="190" fontId="8" fillId="0" borderId="0" applyFont="0" applyFill="0" applyBorder="0" applyAlignment="0" applyProtection="0"/>
    <xf numFmtId="190" fontId="8" fillId="0" borderId="0" applyFont="0" applyFill="0" applyBorder="0" applyAlignment="0" applyProtection="0"/>
    <xf numFmtId="190" fontId="8" fillId="0" borderId="0" applyFont="0" applyFill="0" applyBorder="0" applyAlignment="0" applyProtection="0"/>
    <xf numFmtId="189" fontId="8" fillId="0" borderId="0" applyFont="0" applyFill="0" applyBorder="0" applyAlignment="0" applyProtection="0"/>
    <xf numFmtId="189" fontId="8" fillId="0" borderId="0" applyFont="0" applyFill="0" applyBorder="0" applyAlignment="0" applyProtection="0"/>
    <xf numFmtId="190" fontId="8" fillId="0" borderId="0" applyFont="0" applyFill="0" applyBorder="0" applyAlignment="0" applyProtection="0"/>
    <xf numFmtId="190" fontId="8" fillId="0" borderId="0" applyFont="0" applyFill="0" applyBorder="0" applyAlignment="0" applyProtection="0"/>
    <xf numFmtId="190" fontId="8" fillId="0" borderId="0" applyFont="0" applyFill="0" applyBorder="0" applyAlignment="0" applyProtection="0"/>
    <xf numFmtId="19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91" fontId="8" fillId="0" borderId="0" applyFont="0" applyFill="0" applyBorder="0" applyAlignment="0" applyProtection="0"/>
    <xf numFmtId="191" fontId="8" fillId="0" borderId="0" applyFont="0" applyFill="0" applyBorder="0" applyAlignment="0" applyProtection="0"/>
    <xf numFmtId="191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91" fontId="8" fillId="0" borderId="0" applyFont="0" applyFill="0" applyBorder="0" applyAlignment="0" applyProtection="0"/>
    <xf numFmtId="191" fontId="8" fillId="0" borderId="0" applyFont="0" applyFill="0" applyBorder="0" applyAlignment="0" applyProtection="0"/>
    <xf numFmtId="191" fontId="8" fillId="0" borderId="0" applyFont="0" applyFill="0" applyBorder="0" applyAlignment="0" applyProtection="0"/>
    <xf numFmtId="191" fontId="8" fillId="0" borderId="0" applyFont="0" applyFill="0" applyBorder="0" applyAlignment="0" applyProtection="0"/>
    <xf numFmtId="191" fontId="8" fillId="0" borderId="0" applyFont="0" applyFill="0" applyBorder="0" applyAlignment="0" applyProtection="0"/>
    <xf numFmtId="191" fontId="8" fillId="0" borderId="0" applyFont="0" applyFill="0" applyBorder="0" applyAlignment="0" applyProtection="0"/>
    <xf numFmtId="191" fontId="8" fillId="0" borderId="0" applyFont="0" applyFill="0" applyBorder="0" applyAlignment="0" applyProtection="0"/>
    <xf numFmtId="191" fontId="8" fillId="0" borderId="0" applyFont="0" applyFill="0" applyBorder="0" applyAlignment="0" applyProtection="0"/>
    <xf numFmtId="191" fontId="8" fillId="0" borderId="0" applyFont="0" applyFill="0" applyBorder="0" applyAlignment="0" applyProtection="0"/>
    <xf numFmtId="191" fontId="8" fillId="0" borderId="0" applyFont="0" applyFill="0" applyBorder="0" applyAlignment="0" applyProtection="0"/>
    <xf numFmtId="191" fontId="8" fillId="0" borderId="0" applyFont="0" applyFill="0" applyBorder="0" applyAlignment="0" applyProtection="0"/>
    <xf numFmtId="191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88" fontId="8" fillId="0" borderId="0" applyFont="0" applyFill="0" applyBorder="0" applyAlignment="0" applyProtection="0"/>
    <xf numFmtId="188" fontId="8" fillId="0" borderId="0" applyFont="0" applyFill="0" applyBorder="0" applyAlignment="0" applyProtection="0"/>
    <xf numFmtId="188" fontId="8" fillId="0" borderId="0" applyFont="0" applyFill="0" applyBorder="0" applyAlignment="0" applyProtection="0"/>
    <xf numFmtId="188" fontId="8" fillId="0" borderId="0" applyFont="0" applyFill="0" applyBorder="0" applyAlignment="0" applyProtection="0"/>
    <xf numFmtId="10" fontId="8" fillId="0" borderId="0" applyFont="0" applyFill="0" applyBorder="0" applyAlignment="0" applyProtection="0"/>
    <xf numFmtId="10" fontId="8" fillId="0" borderId="0" applyFont="0" applyFill="0" applyBorder="0" applyAlignment="0" applyProtection="0"/>
    <xf numFmtId="10" fontId="8" fillId="0" borderId="0" applyFont="0" applyFill="0" applyBorder="0" applyAlignment="0" applyProtection="0"/>
    <xf numFmtId="10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" fontId="27" fillId="3" borderId="5" applyNumberFormat="0" applyProtection="0">
      <alignment vertical="center"/>
    </xf>
    <xf numFmtId="4" fontId="27" fillId="3" borderId="5" applyNumberFormat="0" applyProtection="0">
      <alignment vertical="center"/>
    </xf>
    <xf numFmtId="4" fontId="27" fillId="3" borderId="5" applyNumberFormat="0" applyProtection="0">
      <alignment horizontal="left" vertical="center" indent="1"/>
    </xf>
    <xf numFmtId="4" fontId="27" fillId="3" borderId="5" applyNumberFormat="0" applyProtection="0">
      <alignment horizontal="left" vertical="center" indent="1"/>
    </xf>
    <xf numFmtId="0" fontId="27" fillId="6" borderId="5" applyNumberFormat="0" applyProtection="0">
      <alignment horizontal="left" vertical="top" indent="1"/>
    </xf>
    <xf numFmtId="0" fontId="27" fillId="6" borderId="5" applyNumberFormat="0" applyProtection="0">
      <alignment horizontal="left" vertical="top" indent="1"/>
    </xf>
    <xf numFmtId="4" fontId="28" fillId="8" borderId="5" applyNumberFormat="0" applyProtection="0">
      <alignment horizontal="right" vertical="center"/>
    </xf>
    <xf numFmtId="4" fontId="28" fillId="8" borderId="5" applyNumberFormat="0" applyProtection="0">
      <alignment horizontal="right" vertical="center"/>
    </xf>
    <xf numFmtId="0" fontId="8" fillId="9" borderId="5" applyNumberFormat="0" applyProtection="0">
      <alignment horizontal="left" vertical="center" indent="1"/>
    </xf>
    <xf numFmtId="0" fontId="8" fillId="9" borderId="5" applyNumberFormat="0" applyProtection="0">
      <alignment horizontal="left" vertical="center" indent="1"/>
    </xf>
    <xf numFmtId="0" fontId="8" fillId="9" borderId="5" applyNumberFormat="0" applyProtection="0">
      <alignment horizontal="left" vertical="center" indent="1"/>
    </xf>
    <xf numFmtId="0" fontId="8" fillId="9" borderId="5" applyNumberFormat="0" applyProtection="0">
      <alignment horizontal="left" vertical="center" indent="1"/>
    </xf>
    <xf numFmtId="0" fontId="8" fillId="9" borderId="5" applyNumberFormat="0" applyProtection="0">
      <alignment horizontal="left" vertical="center" indent="1"/>
    </xf>
    <xf numFmtId="0" fontId="8" fillId="9" borderId="5" applyNumberFormat="0" applyProtection="0">
      <alignment horizontal="left" vertical="center" indent="1"/>
    </xf>
    <xf numFmtId="4" fontId="28" fillId="10" borderId="5" applyNumberFormat="0" applyProtection="0">
      <alignment horizontal="right" vertical="center"/>
    </xf>
    <xf numFmtId="4" fontId="28" fillId="10" borderId="5" applyNumberFormat="0" applyProtection="0">
      <alignment horizontal="right" vertical="center"/>
    </xf>
    <xf numFmtId="4" fontId="28" fillId="11" borderId="5" applyNumberFormat="0" applyProtection="0">
      <alignment horizontal="left" vertical="center" indent="1"/>
    </xf>
    <xf numFmtId="4" fontId="28" fillId="11" borderId="5" applyNumberFormat="0" applyProtection="0">
      <alignment horizontal="left" vertical="center" indent="1"/>
    </xf>
    <xf numFmtId="0" fontId="28" fillId="12" borderId="5" applyNumberFormat="0" applyProtection="0">
      <alignment horizontal="left" vertical="top" indent="1"/>
    </xf>
    <xf numFmtId="0" fontId="28" fillId="12" borderId="5" applyNumberFormat="0" applyProtection="0">
      <alignment horizontal="left" vertical="top" indent="1"/>
    </xf>
    <xf numFmtId="37" fontId="20" fillId="6" borderId="0" applyNumberFormat="0" applyBorder="0" applyAlignment="0" applyProtection="0"/>
    <xf numFmtId="37" fontId="20" fillId="6" borderId="0" applyNumberFormat="0" applyBorder="0" applyAlignment="0" applyProtection="0"/>
    <xf numFmtId="0" fontId="45" fillId="0" borderId="0" applyNumberFormat="0" applyFill="0" applyBorder="0" applyAlignment="0" applyProtection="0"/>
    <xf numFmtId="4" fontId="27" fillId="3" borderId="73" applyNumberFormat="0" applyProtection="0">
      <alignment vertical="center"/>
    </xf>
    <xf numFmtId="4" fontId="28" fillId="10" borderId="73" applyNumberFormat="0" applyProtection="0">
      <alignment horizontal="right" vertical="center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10" fontId="20" fillId="5" borderId="72" applyNumberFormat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8" fillId="9" borderId="73" applyNumberFormat="0" applyProtection="0">
      <alignment horizontal="left" vertical="center" indent="1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4" fontId="27" fillId="3" borderId="73" applyNumberFormat="0" applyProtection="0">
      <alignment horizontal="left" vertical="center" indent="1"/>
    </xf>
    <xf numFmtId="0" fontId="27" fillId="6" borderId="73" applyNumberFormat="0" applyProtection="0">
      <alignment horizontal="left" vertical="top" indent="1"/>
    </xf>
    <xf numFmtId="0" fontId="45" fillId="0" borderId="0" applyNumberFormat="0" applyFill="0" applyBorder="0" applyAlignment="0" applyProtection="0"/>
    <xf numFmtId="0" fontId="8" fillId="9" borderId="5" applyNumberFormat="0" applyProtection="0">
      <alignment horizontal="left" vertical="center" indent="1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4" fontId="27" fillId="3" borderId="73" applyNumberFormat="0" applyProtection="0">
      <alignment vertical="center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4" fontId="27" fillId="3" borderId="5" applyNumberFormat="0" applyProtection="0">
      <alignment vertical="center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8" fillId="9" borderId="5" applyNumberFormat="0" applyProtection="0">
      <alignment horizontal="left" vertical="center" indent="1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4" fontId="27" fillId="3" borderId="5" applyNumberFormat="0" applyProtection="0">
      <alignment vertical="center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4" fontId="27" fillId="3" borderId="5" applyNumberFormat="0" applyProtection="0">
      <alignment horizontal="left" vertical="center" indent="1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4" fontId="28" fillId="11" borderId="73" applyNumberFormat="0" applyProtection="0">
      <alignment horizontal="left" vertical="center" indent="1"/>
    </xf>
    <xf numFmtId="0" fontId="27" fillId="6" borderId="73" applyNumberFormat="0" applyProtection="0">
      <alignment horizontal="left" vertical="top" indent="1"/>
    </xf>
    <xf numFmtId="0" fontId="45" fillId="0" borderId="0" applyNumberFormat="0" applyFill="0" applyBorder="0" applyAlignment="0" applyProtection="0"/>
    <xf numFmtId="0" fontId="28" fillId="12" borderId="5" applyNumberFormat="0" applyProtection="0">
      <alignment horizontal="left" vertical="top" indent="1"/>
    </xf>
    <xf numFmtId="0" fontId="8" fillId="9" borderId="5" applyNumberFormat="0" applyProtection="0">
      <alignment horizontal="left" vertical="center" indent="1"/>
    </xf>
    <xf numFmtId="4" fontId="28" fillId="10" borderId="5" applyNumberFormat="0" applyProtection="0">
      <alignment horizontal="right" vertical="center"/>
    </xf>
    <xf numFmtId="4" fontId="28" fillId="11" borderId="5" applyNumberFormat="0" applyProtection="0">
      <alignment horizontal="left" vertical="center" indent="1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27" fillId="6" borderId="73" applyNumberFormat="0" applyProtection="0">
      <alignment horizontal="left" vertical="top" indent="1"/>
    </xf>
    <xf numFmtId="4" fontId="27" fillId="3" borderId="73" applyNumberFormat="0" applyProtection="0">
      <alignment horizontal="left" vertical="center" indent="1"/>
    </xf>
    <xf numFmtId="0" fontId="8" fillId="9" borderId="73" applyNumberFormat="0" applyProtection="0">
      <alignment horizontal="left" vertical="center" indent="1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10" fontId="20" fillId="5" borderId="72" applyNumberFormat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10" fontId="20" fillId="5" borderId="72" applyNumberFormat="0" applyBorder="0" applyAlignment="0" applyProtection="0"/>
    <xf numFmtId="0" fontId="43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4" fontId="28" fillId="11" borderId="73" applyNumberFormat="0" applyProtection="0">
      <alignment horizontal="left" vertical="center" indent="1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10" fontId="20" fillId="5" borderId="72" applyNumberFormat="0" applyBorder="0" applyAlignment="0" applyProtection="0"/>
    <xf numFmtId="0" fontId="8" fillId="9" borderId="5" applyNumberFormat="0" applyProtection="0">
      <alignment horizontal="left" vertical="center" indent="1"/>
    </xf>
    <xf numFmtId="0" fontId="45" fillId="0" borderId="0" applyNumberFormat="0" applyFill="0" applyBorder="0" applyAlignment="0" applyProtection="0"/>
    <xf numFmtId="4" fontId="28" fillId="11" borderId="73" applyNumberFormat="0" applyProtection="0">
      <alignment horizontal="left" vertical="center" indent="1"/>
    </xf>
    <xf numFmtId="0" fontId="4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8" fillId="8" borderId="5" applyNumberFormat="0" applyProtection="0">
      <alignment horizontal="right" vertical="center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4" fontId="28" fillId="10" borderId="73" applyNumberFormat="0" applyProtection="0">
      <alignment horizontal="right" vertical="center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8" fillId="9" borderId="73" applyNumberFormat="0" applyProtection="0">
      <alignment horizontal="left" vertical="center" indent="1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8" fillId="9" borderId="73" applyNumberFormat="0" applyProtection="0">
      <alignment horizontal="left" vertical="center" indent="1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4" fontId="28" fillId="10" borderId="5" applyNumberFormat="0" applyProtection="0">
      <alignment horizontal="right" vertical="center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4" fontId="28" fillId="8" borderId="73" applyNumberFormat="0" applyProtection="0">
      <alignment horizontal="right" vertical="center"/>
    </xf>
    <xf numFmtId="4" fontId="27" fillId="3" borderId="5" applyNumberFormat="0" applyProtection="0">
      <alignment horizontal="left" vertical="center" indent="1"/>
    </xf>
    <xf numFmtId="4" fontId="28" fillId="8" borderId="5" applyNumberFormat="0" applyProtection="0">
      <alignment horizontal="right" vertical="center"/>
    </xf>
    <xf numFmtId="0" fontId="28" fillId="12" borderId="5" applyNumberFormat="0" applyProtection="0">
      <alignment horizontal="left" vertical="top" indent="1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4" fontId="28" fillId="11" borderId="5" applyNumberFormat="0" applyProtection="0">
      <alignment horizontal="left" vertical="center" indent="1"/>
    </xf>
    <xf numFmtId="0" fontId="45" fillId="0" borderId="0" applyNumberFormat="0" applyFill="0" applyBorder="0" applyAlignment="0" applyProtection="0"/>
    <xf numFmtId="4" fontId="27" fillId="3" borderId="73" applyNumberFormat="0" applyProtection="0">
      <alignment vertical="center"/>
    </xf>
    <xf numFmtId="0" fontId="45" fillId="0" borderId="0" applyNumberFormat="0" applyFill="0" applyBorder="0" applyAlignment="0" applyProtection="0"/>
    <xf numFmtId="4" fontId="28" fillId="8" borderId="73" applyNumberFormat="0" applyProtection="0">
      <alignment horizontal="right" vertical="center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27" fillId="6" borderId="5" applyNumberFormat="0" applyProtection="0">
      <alignment horizontal="left" vertical="top" indent="1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4" fontId="28" fillId="10" borderId="73" applyNumberFormat="0" applyProtection="0">
      <alignment horizontal="right" vertical="center"/>
    </xf>
    <xf numFmtId="4" fontId="28" fillId="8" borderId="73" applyNumberFormat="0" applyProtection="0">
      <alignment horizontal="right" vertical="center"/>
    </xf>
    <xf numFmtId="4" fontId="27" fillId="3" borderId="73" applyNumberFormat="0" applyProtection="0">
      <alignment horizontal="left" vertical="center" indent="1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10" fontId="20" fillId="5" borderId="72" applyNumberFormat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4" fontId="28" fillId="11" borderId="73" applyNumberFormat="0" applyProtection="0">
      <alignment horizontal="left" vertical="center" indent="1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4" fontId="27" fillId="3" borderId="5" applyNumberFormat="0" applyProtection="0">
      <alignment vertical="center"/>
    </xf>
    <xf numFmtId="0" fontId="45" fillId="0" borderId="0" applyNumberFormat="0" applyFill="0" applyBorder="0" applyAlignment="0" applyProtection="0"/>
    <xf numFmtId="4" fontId="27" fillId="3" borderId="5" applyNumberFormat="0" applyProtection="0">
      <alignment vertical="center"/>
    </xf>
    <xf numFmtId="4" fontId="27" fillId="3" borderId="5" applyNumberFormat="0" applyProtection="0">
      <alignment horizontal="left" vertical="center" indent="1"/>
    </xf>
    <xf numFmtId="4" fontId="27" fillId="3" borderId="5" applyNumberFormat="0" applyProtection="0">
      <alignment horizontal="left" vertical="center" indent="1"/>
    </xf>
    <xf numFmtId="0" fontId="27" fillId="6" borderId="5" applyNumberFormat="0" applyProtection="0">
      <alignment horizontal="left" vertical="top" indent="1"/>
    </xf>
    <xf numFmtId="0" fontId="27" fillId="6" borderId="5" applyNumberFormat="0" applyProtection="0">
      <alignment horizontal="left" vertical="top" indent="1"/>
    </xf>
    <xf numFmtId="4" fontId="28" fillId="8" borderId="5" applyNumberFormat="0" applyProtection="0">
      <alignment horizontal="right" vertical="center"/>
    </xf>
    <xf numFmtId="4" fontId="28" fillId="8" borderId="5" applyNumberFormat="0" applyProtection="0">
      <alignment horizontal="right" vertical="center"/>
    </xf>
    <xf numFmtId="0" fontId="8" fillId="9" borderId="5" applyNumberFormat="0" applyProtection="0">
      <alignment horizontal="left" vertical="center" indent="1"/>
    </xf>
    <xf numFmtId="0" fontId="8" fillId="9" borderId="5" applyNumberFormat="0" applyProtection="0">
      <alignment horizontal="left" vertical="center" indent="1"/>
    </xf>
    <xf numFmtId="0" fontId="8" fillId="9" borderId="5" applyNumberFormat="0" applyProtection="0">
      <alignment horizontal="left" vertical="center" indent="1"/>
    </xf>
    <xf numFmtId="0" fontId="8" fillId="9" borderId="5" applyNumberFormat="0" applyProtection="0">
      <alignment horizontal="left" vertical="center" indent="1"/>
    </xf>
    <xf numFmtId="0" fontId="8" fillId="9" borderId="5" applyNumberFormat="0" applyProtection="0">
      <alignment horizontal="left" vertical="center" indent="1"/>
    </xf>
    <xf numFmtId="0" fontId="8" fillId="9" borderId="5" applyNumberFormat="0" applyProtection="0">
      <alignment horizontal="left" vertical="center" indent="1"/>
    </xf>
    <xf numFmtId="4" fontId="28" fillId="10" borderId="5" applyNumberFormat="0" applyProtection="0">
      <alignment horizontal="right" vertical="center"/>
    </xf>
    <xf numFmtId="4" fontId="28" fillId="10" borderId="5" applyNumberFormat="0" applyProtection="0">
      <alignment horizontal="right" vertical="center"/>
    </xf>
    <xf numFmtId="4" fontId="28" fillId="11" borderId="5" applyNumberFormat="0" applyProtection="0">
      <alignment horizontal="left" vertical="center" indent="1"/>
    </xf>
    <xf numFmtId="4" fontId="28" fillId="11" borderId="5" applyNumberFormat="0" applyProtection="0">
      <alignment horizontal="left" vertical="center" indent="1"/>
    </xf>
    <xf numFmtId="0" fontId="28" fillId="12" borderId="5" applyNumberFormat="0" applyProtection="0">
      <alignment horizontal="left" vertical="top" indent="1"/>
    </xf>
    <xf numFmtId="0" fontId="28" fillId="12" borderId="5" applyNumberFormat="0" applyProtection="0">
      <alignment horizontal="left" vertical="top" indent="1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8" fillId="9" borderId="73" applyNumberFormat="0" applyProtection="0">
      <alignment horizontal="left" vertical="center" indent="1"/>
    </xf>
    <xf numFmtId="4" fontId="27" fillId="3" borderId="73" applyNumberFormat="0" applyProtection="0">
      <alignment horizontal="left" vertical="center" indent="1"/>
    </xf>
    <xf numFmtId="0" fontId="45" fillId="0" borderId="0" applyNumberFormat="0" applyFill="0" applyBorder="0" applyAlignment="0" applyProtection="0"/>
    <xf numFmtId="0" fontId="27" fillId="6" borderId="73" applyNumberFormat="0" applyProtection="0">
      <alignment horizontal="left" vertical="top" indent="1"/>
    </xf>
    <xf numFmtId="0" fontId="45" fillId="0" borderId="0" applyNumberFormat="0" applyFill="0" applyBorder="0" applyAlignment="0" applyProtection="0"/>
    <xf numFmtId="4" fontId="27" fillId="3" borderId="73" applyNumberFormat="0" applyProtection="0">
      <alignment vertical="center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8" fillId="9" borderId="73" applyNumberFormat="0" applyProtection="0">
      <alignment horizontal="left" vertical="center" indent="1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8" fillId="9" borderId="73" applyNumberFormat="0" applyProtection="0">
      <alignment horizontal="left" vertical="center" indent="1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4" fontId="28" fillId="11" borderId="73" applyNumberFormat="0" applyProtection="0">
      <alignment horizontal="left" vertical="center" indent="1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8" fillId="9" borderId="5" applyNumberFormat="0" applyProtection="0">
      <alignment horizontal="left" vertical="center" indent="1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8" fillId="9" borderId="73" applyNumberFormat="0" applyProtection="0">
      <alignment horizontal="left" vertical="center" indent="1"/>
    </xf>
    <xf numFmtId="0" fontId="8" fillId="9" borderId="73" applyNumberFormat="0" applyProtection="0">
      <alignment horizontal="left" vertical="center" indent="1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28" fillId="12" borderId="73" applyNumberFormat="0" applyProtection="0">
      <alignment horizontal="left" vertical="top" indent="1"/>
    </xf>
    <xf numFmtId="0" fontId="8" fillId="9" borderId="73" applyNumberFormat="0" applyProtection="0">
      <alignment horizontal="left" vertical="center" indent="1"/>
    </xf>
    <xf numFmtId="0" fontId="27" fillId="6" borderId="73" applyNumberFormat="0" applyProtection="0">
      <alignment horizontal="left" vertical="top" indent="1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28" fillId="12" borderId="73" applyNumberFormat="0" applyProtection="0">
      <alignment horizontal="left" vertical="top" indent="1"/>
    </xf>
    <xf numFmtId="4" fontId="27" fillId="3" borderId="73" applyNumberFormat="0" applyProtection="0">
      <alignment vertical="center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10" fontId="20" fillId="5" borderId="72" applyNumberFormat="0" applyBorder="0" applyAlignment="0" applyProtection="0"/>
    <xf numFmtId="4" fontId="27" fillId="3" borderId="73" applyNumberFormat="0" applyProtection="0">
      <alignment horizontal="left" vertical="center" indent="1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8" fillId="8" borderId="73" applyNumberFormat="0" applyProtection="0">
      <alignment horizontal="right" vertical="center"/>
    </xf>
    <xf numFmtId="0" fontId="45" fillId="0" borderId="0" applyNumberFormat="0" applyFill="0" applyBorder="0" applyAlignment="0" applyProtection="0"/>
    <xf numFmtId="4" fontId="27" fillId="3" borderId="73" applyNumberFormat="0" applyProtection="0">
      <alignment horizontal="left" vertical="center" indent="1"/>
    </xf>
    <xf numFmtId="4" fontId="28" fillId="10" borderId="73" applyNumberFormat="0" applyProtection="0">
      <alignment horizontal="right" vertical="center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4" fontId="27" fillId="3" borderId="5" applyNumberFormat="0" applyProtection="0">
      <alignment vertical="center"/>
    </xf>
    <xf numFmtId="4" fontId="27" fillId="3" borderId="5" applyNumberFormat="0" applyProtection="0">
      <alignment horizontal="left" vertical="center" indent="1"/>
    </xf>
    <xf numFmtId="4" fontId="27" fillId="3" borderId="5" applyNumberFormat="0" applyProtection="0">
      <alignment horizontal="left" vertical="center" indent="1"/>
    </xf>
    <xf numFmtId="0" fontId="27" fillId="6" borderId="5" applyNumberFormat="0" applyProtection="0">
      <alignment horizontal="left" vertical="top" indent="1"/>
    </xf>
    <xf numFmtId="0" fontId="27" fillId="6" borderId="5" applyNumberFormat="0" applyProtection="0">
      <alignment horizontal="left" vertical="top" indent="1"/>
    </xf>
    <xf numFmtId="4" fontId="28" fillId="8" borderId="5" applyNumberFormat="0" applyProtection="0">
      <alignment horizontal="right" vertical="center"/>
    </xf>
    <xf numFmtId="4" fontId="28" fillId="8" borderId="5" applyNumberFormat="0" applyProtection="0">
      <alignment horizontal="right" vertical="center"/>
    </xf>
    <xf numFmtId="0" fontId="8" fillId="9" borderId="5" applyNumberFormat="0" applyProtection="0">
      <alignment horizontal="left" vertical="center" indent="1"/>
    </xf>
    <xf numFmtId="0" fontId="8" fillId="9" borderId="5" applyNumberFormat="0" applyProtection="0">
      <alignment horizontal="left" vertical="center" indent="1"/>
    </xf>
    <xf numFmtId="0" fontId="8" fillId="9" borderId="5" applyNumberFormat="0" applyProtection="0">
      <alignment horizontal="left" vertical="center" indent="1"/>
    </xf>
    <xf numFmtId="0" fontId="8" fillId="9" borderId="5" applyNumberFormat="0" applyProtection="0">
      <alignment horizontal="left" vertical="center" indent="1"/>
    </xf>
    <xf numFmtId="0" fontId="8" fillId="9" borderId="5" applyNumberFormat="0" applyProtection="0">
      <alignment horizontal="left" vertical="center" indent="1"/>
    </xf>
    <xf numFmtId="0" fontId="8" fillId="9" borderId="5" applyNumberFormat="0" applyProtection="0">
      <alignment horizontal="left" vertical="center" indent="1"/>
    </xf>
    <xf numFmtId="4" fontId="28" fillId="10" borderId="5" applyNumberFormat="0" applyProtection="0">
      <alignment horizontal="right" vertical="center"/>
    </xf>
    <xf numFmtId="4" fontId="28" fillId="10" borderId="5" applyNumberFormat="0" applyProtection="0">
      <alignment horizontal="right" vertical="center"/>
    </xf>
    <xf numFmtId="4" fontId="28" fillId="11" borderId="5" applyNumberFormat="0" applyProtection="0">
      <alignment horizontal="left" vertical="center" indent="1"/>
    </xf>
    <xf numFmtId="4" fontId="28" fillId="11" borderId="5" applyNumberFormat="0" applyProtection="0">
      <alignment horizontal="left" vertical="center" indent="1"/>
    </xf>
    <xf numFmtId="0" fontId="28" fillId="12" borderId="5" applyNumberFormat="0" applyProtection="0">
      <alignment horizontal="left" vertical="top" indent="1"/>
    </xf>
    <xf numFmtId="0" fontId="28" fillId="12" borderId="5" applyNumberFormat="0" applyProtection="0">
      <alignment horizontal="left" vertical="top" indent="1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4" fontId="27" fillId="3" borderId="73" applyNumberFormat="0" applyProtection="0">
      <alignment horizontal="left" vertical="center" indent="1"/>
    </xf>
    <xf numFmtId="0" fontId="8" fillId="9" borderId="73" applyNumberFormat="0" applyProtection="0">
      <alignment horizontal="left" vertical="center" indent="1"/>
    </xf>
    <xf numFmtId="4" fontId="28" fillId="10" borderId="73" applyNumberFormat="0" applyProtection="0">
      <alignment horizontal="right" vertical="center"/>
    </xf>
    <xf numFmtId="4" fontId="28" fillId="8" borderId="73" applyNumberFormat="0" applyProtection="0">
      <alignment horizontal="right" vertical="center"/>
    </xf>
    <xf numFmtId="4" fontId="28" fillId="10" borderId="73" applyNumberFormat="0" applyProtection="0">
      <alignment horizontal="right" vertical="center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4" fontId="27" fillId="3" borderId="73" applyNumberFormat="0" applyProtection="0">
      <alignment vertical="center"/>
    </xf>
    <xf numFmtId="4" fontId="27" fillId="3" borderId="73" applyNumberFormat="0" applyProtection="0">
      <alignment vertical="center"/>
    </xf>
    <xf numFmtId="4" fontId="27" fillId="3" borderId="73" applyNumberFormat="0" applyProtection="0">
      <alignment horizontal="left" vertical="center" indent="1"/>
    </xf>
    <xf numFmtId="4" fontId="27" fillId="3" borderId="73" applyNumberFormat="0" applyProtection="0">
      <alignment horizontal="left" vertical="center" indent="1"/>
    </xf>
    <xf numFmtId="0" fontId="27" fillId="6" borderId="73" applyNumberFormat="0" applyProtection="0">
      <alignment horizontal="left" vertical="top" indent="1"/>
    </xf>
    <xf numFmtId="0" fontId="27" fillId="6" borderId="73" applyNumberFormat="0" applyProtection="0">
      <alignment horizontal="left" vertical="top" indent="1"/>
    </xf>
    <xf numFmtId="4" fontId="28" fillId="8" borderId="73" applyNumberFormat="0" applyProtection="0">
      <alignment horizontal="right" vertical="center"/>
    </xf>
    <xf numFmtId="4" fontId="28" fillId="8" borderId="73" applyNumberFormat="0" applyProtection="0">
      <alignment horizontal="right" vertical="center"/>
    </xf>
    <xf numFmtId="0" fontId="8" fillId="9" borderId="73" applyNumberFormat="0" applyProtection="0">
      <alignment horizontal="left" vertical="center" indent="1"/>
    </xf>
    <xf numFmtId="0" fontId="8" fillId="9" borderId="73" applyNumberFormat="0" applyProtection="0">
      <alignment horizontal="left" vertical="center" indent="1"/>
    </xf>
    <xf numFmtId="0" fontId="8" fillId="9" borderId="73" applyNumberFormat="0" applyProtection="0">
      <alignment horizontal="left" vertical="center" indent="1"/>
    </xf>
    <xf numFmtId="0" fontId="8" fillId="9" borderId="73" applyNumberFormat="0" applyProtection="0">
      <alignment horizontal="left" vertical="center" indent="1"/>
    </xf>
    <xf numFmtId="0" fontId="8" fillId="9" borderId="73" applyNumberFormat="0" applyProtection="0">
      <alignment horizontal="left" vertical="center" indent="1"/>
    </xf>
    <xf numFmtId="0" fontId="8" fillId="9" borderId="73" applyNumberFormat="0" applyProtection="0">
      <alignment horizontal="left" vertical="center" indent="1"/>
    </xf>
    <xf numFmtId="4" fontId="28" fillId="10" borderId="73" applyNumberFormat="0" applyProtection="0">
      <alignment horizontal="right" vertical="center"/>
    </xf>
    <xf numFmtId="4" fontId="28" fillId="10" borderId="73" applyNumberFormat="0" applyProtection="0">
      <alignment horizontal="right" vertical="center"/>
    </xf>
    <xf numFmtId="4" fontId="28" fillId="11" borderId="73" applyNumberFormat="0" applyProtection="0">
      <alignment horizontal="left" vertical="center" indent="1"/>
    </xf>
    <xf numFmtId="4" fontId="28" fillId="11" borderId="73" applyNumberFormat="0" applyProtection="0">
      <alignment horizontal="left" vertical="center" indent="1"/>
    </xf>
    <xf numFmtId="0" fontId="28" fillId="12" borderId="73" applyNumberFormat="0" applyProtection="0">
      <alignment horizontal="left" vertical="top" indent="1"/>
    </xf>
    <xf numFmtId="0" fontId="28" fillId="12" borderId="73" applyNumberFormat="0" applyProtection="0">
      <alignment horizontal="left" vertical="top" indent="1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73" applyNumberFormat="0" applyProtection="0">
      <alignment vertical="center"/>
    </xf>
    <xf numFmtId="0" fontId="8" fillId="9" borderId="73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4" fontId="27" fillId="3" borderId="73" applyNumberFormat="0" applyProtection="0">
      <alignment vertical="center"/>
    </xf>
    <xf numFmtId="0" fontId="27" fillId="6" borderId="73" applyNumberFormat="0" applyProtection="0">
      <alignment horizontal="left" vertical="top" indent="1"/>
    </xf>
    <xf numFmtId="0" fontId="27" fillId="6" borderId="73" applyNumberFormat="0" applyProtection="0">
      <alignment horizontal="left" vertical="top" indent="1"/>
    </xf>
    <xf numFmtId="4" fontId="28" fillId="8" borderId="73" applyNumberFormat="0" applyProtection="0">
      <alignment horizontal="right" vertical="center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28" fillId="12" borderId="73" applyNumberFormat="0" applyProtection="0">
      <alignment horizontal="left" vertical="top" indent="1"/>
    </xf>
    <xf numFmtId="0" fontId="8" fillId="9" borderId="73" applyNumberFormat="0" applyProtection="0">
      <alignment horizontal="left" vertical="center" indent="1"/>
    </xf>
    <xf numFmtId="0" fontId="27" fillId="6" borderId="73" applyNumberFormat="0" applyProtection="0">
      <alignment horizontal="left" vertical="top" indent="1"/>
    </xf>
    <xf numFmtId="4" fontId="27" fillId="3" borderId="73" applyNumberFormat="0" applyProtection="0">
      <alignment vertical="center"/>
    </xf>
    <xf numFmtId="4" fontId="28" fillId="10" borderId="73" applyNumberFormat="0" applyProtection="0">
      <alignment horizontal="right" vertical="center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8" fillId="9" borderId="73" applyNumberFormat="0" applyProtection="0">
      <alignment horizontal="left" vertical="center" indent="1"/>
    </xf>
    <xf numFmtId="0" fontId="8" fillId="9" borderId="73" applyNumberFormat="0" applyProtection="0">
      <alignment horizontal="left" vertical="center" indent="1"/>
    </xf>
    <xf numFmtId="4" fontId="27" fillId="3" borderId="73" applyNumberFormat="0" applyProtection="0">
      <alignment horizontal="left" vertical="center" indent="1"/>
    </xf>
    <xf numFmtId="0" fontId="28" fillId="12" borderId="73" applyNumberFormat="0" applyProtection="0">
      <alignment horizontal="left" vertical="top" indent="1"/>
    </xf>
    <xf numFmtId="0" fontId="8" fillId="9" borderId="73" applyNumberFormat="0" applyProtection="0">
      <alignment horizontal="left" vertical="center" indent="1"/>
    </xf>
    <xf numFmtId="4" fontId="28" fillId="8" borderId="73" applyNumberFormat="0" applyProtection="0">
      <alignment horizontal="right" vertical="center"/>
    </xf>
    <xf numFmtId="0" fontId="8" fillId="9" borderId="73" applyNumberFormat="0" applyProtection="0">
      <alignment horizontal="left" vertical="center" indent="1"/>
    </xf>
    <xf numFmtId="4" fontId="28" fillId="11" borderId="73" applyNumberFormat="0" applyProtection="0">
      <alignment horizontal="left" vertical="center" indent="1"/>
    </xf>
    <xf numFmtId="4" fontId="27" fillId="3" borderId="73" applyNumberFormat="0" applyProtection="0">
      <alignment vertical="center"/>
    </xf>
    <xf numFmtId="0" fontId="27" fillId="6" borderId="73" applyNumberFormat="0" applyProtection="0">
      <alignment horizontal="left" vertical="top" indent="1"/>
    </xf>
    <xf numFmtId="4" fontId="27" fillId="3" borderId="73" applyNumberFormat="0" applyProtection="0">
      <alignment horizontal="left" vertical="center" indent="1"/>
    </xf>
    <xf numFmtId="0" fontId="27" fillId="6" borderId="73" applyNumberFormat="0" applyProtection="0">
      <alignment horizontal="left" vertical="top" indent="1"/>
    </xf>
    <xf numFmtId="4" fontId="27" fillId="3" borderId="73" applyNumberFormat="0" applyProtection="0">
      <alignment horizontal="left" vertical="center" indent="1"/>
    </xf>
    <xf numFmtId="0" fontId="8" fillId="9" borderId="73" applyNumberFormat="0" applyProtection="0">
      <alignment horizontal="left" vertical="center" indent="1"/>
    </xf>
    <xf numFmtId="0" fontId="8" fillId="9" borderId="73" applyNumberFormat="0" applyProtection="0">
      <alignment horizontal="left" vertical="center" indent="1"/>
    </xf>
    <xf numFmtId="0" fontId="27" fillId="6" borderId="73" applyNumberFormat="0" applyProtection="0">
      <alignment horizontal="left" vertical="top" indent="1"/>
    </xf>
    <xf numFmtId="4" fontId="28" fillId="8" borderId="73" applyNumberFormat="0" applyProtection="0">
      <alignment horizontal="right" vertical="center"/>
    </xf>
    <xf numFmtId="4" fontId="27" fillId="3" borderId="73" applyNumberFormat="0" applyProtection="0">
      <alignment vertical="center"/>
    </xf>
    <xf numFmtId="0" fontId="27" fillId="6" borderId="73" applyNumberFormat="0" applyProtection="0">
      <alignment horizontal="left" vertical="top" indent="1"/>
    </xf>
    <xf numFmtId="4" fontId="27" fillId="3" borderId="73" applyNumberFormat="0" applyProtection="0">
      <alignment horizontal="left" vertical="center" indent="1"/>
    </xf>
    <xf numFmtId="0" fontId="27" fillId="6" borderId="73" applyNumberFormat="0" applyProtection="0">
      <alignment horizontal="left" vertical="top" indent="1"/>
    </xf>
    <xf numFmtId="0" fontId="27" fillId="6" borderId="73" applyNumberFormat="0" applyProtection="0">
      <alignment horizontal="left" vertical="top" indent="1"/>
    </xf>
    <xf numFmtId="4" fontId="27" fillId="3" borderId="73" applyNumberFormat="0" applyProtection="0">
      <alignment horizontal="left" vertical="center" indent="1"/>
    </xf>
    <xf numFmtId="0" fontId="27" fillId="6" borderId="73" applyNumberFormat="0" applyProtection="0">
      <alignment horizontal="left" vertical="top" indent="1"/>
    </xf>
    <xf numFmtId="4" fontId="27" fillId="3" borderId="73" applyNumberFormat="0" applyProtection="0">
      <alignment horizontal="left" vertical="center" indent="1"/>
    </xf>
    <xf numFmtId="4" fontId="27" fillId="3" borderId="73" applyNumberFormat="0" applyProtection="0">
      <alignment vertical="center"/>
    </xf>
    <xf numFmtId="0" fontId="27" fillId="6" borderId="73" applyNumberFormat="0" applyProtection="0">
      <alignment horizontal="left" vertical="top" indent="1"/>
    </xf>
    <xf numFmtId="4" fontId="27" fillId="3" borderId="73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8" fillId="9" borderId="73" applyNumberFormat="0" applyProtection="0">
      <alignment horizontal="left" vertical="center" indent="1"/>
    </xf>
    <xf numFmtId="4" fontId="27" fillId="3" borderId="73" applyNumberFormat="0" applyProtection="0">
      <alignment horizontal="left" vertical="center" indent="1"/>
    </xf>
    <xf numFmtId="0" fontId="8" fillId="9" borderId="73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28" fillId="12" borderId="73" applyNumberFormat="0" applyProtection="0">
      <alignment horizontal="left" vertical="top" indent="1"/>
    </xf>
    <xf numFmtId="0" fontId="8" fillId="9" borderId="73" applyNumberFormat="0" applyProtection="0">
      <alignment horizontal="left" vertical="center" indent="1"/>
    </xf>
    <xf numFmtId="0" fontId="27" fillId="6" borderId="73" applyNumberFormat="0" applyProtection="0">
      <alignment horizontal="left" vertical="top" indent="1"/>
    </xf>
    <xf numFmtId="0" fontId="27" fillId="6" borderId="73" applyNumberFormat="0" applyProtection="0">
      <alignment horizontal="left" vertical="top" indent="1"/>
    </xf>
    <xf numFmtId="0" fontId="27" fillId="6" borderId="73" applyNumberFormat="0" applyProtection="0">
      <alignment horizontal="left" vertical="top" indent="1"/>
    </xf>
    <xf numFmtId="4" fontId="27" fillId="3" borderId="73" applyNumberFormat="0" applyProtection="0">
      <alignment vertical="center"/>
    </xf>
    <xf numFmtId="0" fontId="27" fillId="6" borderId="73" applyNumberFormat="0" applyProtection="0">
      <alignment horizontal="left" vertical="top" indent="1"/>
    </xf>
    <xf numFmtId="4" fontId="27" fillId="3" borderId="73" applyNumberFormat="0" applyProtection="0">
      <alignment vertical="center"/>
    </xf>
    <xf numFmtId="4" fontId="27" fillId="3" borderId="73" applyNumberFormat="0" applyProtection="0">
      <alignment horizontal="left" vertical="center" indent="1"/>
    </xf>
    <xf numFmtId="4" fontId="27" fillId="3" borderId="73" applyNumberFormat="0" applyProtection="0">
      <alignment horizontal="left" vertical="center" indent="1"/>
    </xf>
    <xf numFmtId="0" fontId="27" fillId="6" borderId="73" applyNumberFormat="0" applyProtection="0">
      <alignment horizontal="left" vertical="top" indent="1"/>
    </xf>
    <xf numFmtId="0" fontId="27" fillId="6" borderId="73" applyNumberFormat="0" applyProtection="0">
      <alignment horizontal="left" vertical="top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8" fillId="9" borderId="73" applyNumberFormat="0" applyProtection="0">
      <alignment horizontal="left" vertical="center" indent="1"/>
    </xf>
    <xf numFmtId="0" fontId="8" fillId="9" borderId="73" applyNumberFormat="0" applyProtection="0">
      <alignment horizontal="left" vertical="center" indent="1"/>
    </xf>
    <xf numFmtId="4" fontId="28" fillId="10" borderId="73" applyNumberFormat="0" applyProtection="0">
      <alignment horizontal="right" vertical="center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8" fillId="10" borderId="73" applyNumberFormat="0" applyProtection="0">
      <alignment horizontal="right" vertical="center"/>
    </xf>
    <xf numFmtId="0" fontId="8" fillId="9" borderId="73" applyNumberFormat="0" applyProtection="0">
      <alignment horizontal="left" vertical="center" indent="1"/>
    </xf>
    <xf numFmtId="0" fontId="27" fillId="6" borderId="73" applyNumberFormat="0" applyProtection="0">
      <alignment horizontal="left" vertical="top" indent="1"/>
    </xf>
    <xf numFmtId="0" fontId="27" fillId="6" borderId="73" applyNumberFormat="0" applyProtection="0">
      <alignment horizontal="left" vertical="top" indent="1"/>
    </xf>
    <xf numFmtId="4" fontId="27" fillId="3" borderId="73" applyNumberFormat="0" applyProtection="0">
      <alignment horizontal="left" vertical="center" indent="1"/>
    </xf>
    <xf numFmtId="4" fontId="27" fillId="3" borderId="73" applyNumberFormat="0" applyProtection="0">
      <alignment vertical="center"/>
    </xf>
    <xf numFmtId="4" fontId="27" fillId="3" borderId="73" applyNumberFormat="0" applyProtection="0">
      <alignment horizontal="left" vertical="center" indent="1"/>
    </xf>
    <xf numFmtId="0" fontId="27" fillId="6" borderId="73" applyNumberFormat="0" applyProtection="0">
      <alignment horizontal="left" vertical="top" indent="1"/>
    </xf>
    <xf numFmtId="4" fontId="27" fillId="3" borderId="73" applyNumberFormat="0" applyProtection="0">
      <alignment horizontal="left" vertical="center" indent="1"/>
    </xf>
    <xf numFmtId="4" fontId="28" fillId="8" borderId="73" applyNumberFormat="0" applyProtection="0">
      <alignment horizontal="right" vertical="center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73" applyNumberFormat="0" applyProtection="0">
      <alignment horizontal="left" vertical="center" indent="1"/>
    </xf>
    <xf numFmtId="4" fontId="27" fillId="3" borderId="73" applyNumberFormat="0" applyProtection="0">
      <alignment horizontal="left" vertical="center" indent="1"/>
    </xf>
    <xf numFmtId="0" fontId="8" fillId="9" borderId="73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28" fillId="12" borderId="73" applyNumberFormat="0" applyProtection="0">
      <alignment horizontal="left" vertical="top" indent="1"/>
    </xf>
    <xf numFmtId="0" fontId="8" fillId="9" borderId="73" applyNumberFormat="0" applyProtection="0">
      <alignment horizontal="left" vertical="center" indent="1"/>
    </xf>
    <xf numFmtId="0" fontId="27" fillId="6" borderId="73" applyNumberFormat="0" applyProtection="0">
      <alignment horizontal="left" vertical="top" indent="1"/>
    </xf>
    <xf numFmtId="0" fontId="27" fillId="6" borderId="73" applyNumberFormat="0" applyProtection="0">
      <alignment horizontal="left" vertical="top" indent="1"/>
    </xf>
    <xf numFmtId="4" fontId="28" fillId="10" borderId="73" applyNumberFormat="0" applyProtection="0">
      <alignment horizontal="right" vertical="center"/>
    </xf>
    <xf numFmtId="4" fontId="27" fillId="3" borderId="73" applyNumberFormat="0" applyProtection="0">
      <alignment vertical="center"/>
    </xf>
    <xf numFmtId="4" fontId="27" fillId="3" borderId="73" applyNumberFormat="0" applyProtection="0">
      <alignment horizontal="left" vertical="center" indent="1"/>
    </xf>
    <xf numFmtId="0" fontId="27" fillId="6" borderId="73" applyNumberFormat="0" applyProtection="0">
      <alignment horizontal="left" vertical="top" indent="1"/>
    </xf>
    <xf numFmtId="4" fontId="28" fillId="8" borderId="73" applyNumberFormat="0" applyProtection="0">
      <alignment horizontal="right" vertical="center"/>
    </xf>
    <xf numFmtId="4" fontId="28" fillId="8" borderId="73" applyNumberFormat="0" applyProtection="0">
      <alignment horizontal="right" vertical="center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73" applyNumberFormat="0" applyProtection="0">
      <alignment vertical="center"/>
    </xf>
    <xf numFmtId="4" fontId="28" fillId="8" borderId="73" applyNumberFormat="0" applyProtection="0">
      <alignment horizontal="right" vertical="center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28" fillId="12" borderId="73" applyNumberFormat="0" applyProtection="0">
      <alignment horizontal="left" vertical="top" indent="1"/>
    </xf>
    <xf numFmtId="4" fontId="27" fillId="3" borderId="73" applyNumberFormat="0" applyProtection="0">
      <alignment vertical="center"/>
    </xf>
    <xf numFmtId="4" fontId="27" fillId="3" borderId="73" applyNumberFormat="0" applyProtection="0">
      <alignment vertical="center"/>
    </xf>
    <xf numFmtId="4" fontId="27" fillId="3" borderId="73" applyNumberFormat="0" applyProtection="0">
      <alignment horizontal="left" vertical="center" indent="1"/>
    </xf>
    <xf numFmtId="0" fontId="27" fillId="6" borderId="73" applyNumberFormat="0" applyProtection="0">
      <alignment horizontal="left" vertical="top" indent="1"/>
    </xf>
    <xf numFmtId="4" fontId="28" fillId="8" borderId="73" applyNumberFormat="0" applyProtection="0">
      <alignment horizontal="right" vertical="center"/>
    </xf>
    <xf numFmtId="4" fontId="27" fillId="3" borderId="73" applyNumberFormat="0" applyProtection="0">
      <alignment vertical="center"/>
    </xf>
    <xf numFmtId="4" fontId="27" fillId="3" borderId="73" applyNumberFormat="0" applyProtection="0">
      <alignment horizontal="left" vertical="center" indent="1"/>
    </xf>
    <xf numFmtId="0" fontId="27" fillId="6" borderId="73" applyNumberFormat="0" applyProtection="0">
      <alignment horizontal="left" vertical="top" indent="1"/>
    </xf>
    <xf numFmtId="4" fontId="27" fillId="3" borderId="73" applyNumberFormat="0" applyProtection="0">
      <alignment vertical="center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73" applyNumberFormat="0" applyProtection="0">
      <alignment horizontal="left" vertical="center" indent="1"/>
    </xf>
    <xf numFmtId="4" fontId="27" fillId="3" borderId="73" applyNumberFormat="0" applyProtection="0">
      <alignment vertical="center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8" fillId="9" borderId="73" applyNumberFormat="0" applyProtection="0">
      <alignment horizontal="left" vertical="center" indent="1"/>
    </xf>
    <xf numFmtId="4" fontId="28" fillId="8" borderId="73" applyNumberFormat="0" applyProtection="0">
      <alignment horizontal="right" vertical="center"/>
    </xf>
    <xf numFmtId="4" fontId="28" fillId="8" borderId="73" applyNumberFormat="0" applyProtection="0">
      <alignment horizontal="right" vertical="center"/>
    </xf>
    <xf numFmtId="4" fontId="27" fillId="3" borderId="73" applyNumberFormat="0" applyProtection="0">
      <alignment vertical="center"/>
    </xf>
    <xf numFmtId="4" fontId="27" fillId="3" borderId="73" applyNumberFormat="0" applyProtection="0">
      <alignment horizontal="left" vertical="center" indent="1"/>
    </xf>
    <xf numFmtId="0" fontId="27" fillId="6" borderId="73" applyNumberFormat="0" applyProtection="0">
      <alignment horizontal="left" vertical="top" indent="1"/>
    </xf>
    <xf numFmtId="4" fontId="27" fillId="3" borderId="73" applyNumberFormat="0" applyProtection="0">
      <alignment horizontal="left" vertical="center" indent="1"/>
    </xf>
    <xf numFmtId="4" fontId="28" fillId="8" borderId="73" applyNumberFormat="0" applyProtection="0">
      <alignment horizontal="right" vertical="center"/>
    </xf>
    <xf numFmtId="0" fontId="8" fillId="9" borderId="73" applyNumberFormat="0" applyProtection="0">
      <alignment horizontal="left" vertical="center" indent="1"/>
    </xf>
    <xf numFmtId="0" fontId="8" fillId="9" borderId="73" applyNumberFormat="0" applyProtection="0">
      <alignment horizontal="left" vertical="center" indent="1"/>
    </xf>
    <xf numFmtId="0" fontId="8" fillId="9" borderId="73" applyNumberFormat="0" applyProtection="0">
      <alignment horizontal="left" vertical="center" indent="1"/>
    </xf>
    <xf numFmtId="4" fontId="28" fillId="10" borderId="73" applyNumberFormat="0" applyProtection="0">
      <alignment horizontal="right" vertical="center"/>
    </xf>
    <xf numFmtId="4" fontId="27" fillId="3" borderId="73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8" fillId="8" borderId="73" applyNumberFormat="0" applyProtection="0">
      <alignment horizontal="right" vertical="center"/>
    </xf>
    <xf numFmtId="4" fontId="28" fillId="8" borderId="73" applyNumberFormat="0" applyProtection="0">
      <alignment horizontal="right" vertical="center"/>
    </xf>
    <xf numFmtId="0" fontId="27" fillId="6" borderId="73" applyNumberFormat="0" applyProtection="0">
      <alignment horizontal="left" vertical="top" indent="1"/>
    </xf>
    <xf numFmtId="4" fontId="28" fillId="11" borderId="73" applyNumberFormat="0" applyProtection="0">
      <alignment horizontal="left" vertical="center" indent="1"/>
    </xf>
    <xf numFmtId="0" fontId="28" fillId="12" borderId="73" applyNumberFormat="0" applyProtection="0">
      <alignment horizontal="left" vertical="top" indent="1"/>
    </xf>
    <xf numFmtId="0" fontId="27" fillId="6" borderId="73" applyNumberFormat="0" applyProtection="0">
      <alignment horizontal="left" vertical="top" indent="1"/>
    </xf>
    <xf numFmtId="4" fontId="28" fillId="8" borderId="73" applyNumberFormat="0" applyProtection="0">
      <alignment horizontal="right" vertical="center"/>
    </xf>
    <xf numFmtId="4" fontId="28" fillId="8" borderId="73" applyNumberFormat="0" applyProtection="0">
      <alignment horizontal="right" vertical="center"/>
    </xf>
    <xf numFmtId="0" fontId="8" fillId="9" borderId="73" applyNumberFormat="0" applyProtection="0">
      <alignment horizontal="left" vertical="center" indent="1"/>
    </xf>
    <xf numFmtId="0" fontId="27" fillId="6" borderId="73" applyNumberFormat="0" applyProtection="0">
      <alignment horizontal="left" vertical="top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73" applyNumberFormat="0" applyProtection="0">
      <alignment vertical="center"/>
    </xf>
    <xf numFmtId="4" fontId="27" fillId="3" borderId="73" applyNumberFormat="0" applyProtection="0">
      <alignment vertical="center"/>
    </xf>
    <xf numFmtId="4" fontId="27" fillId="3" borderId="73" applyNumberFormat="0" applyProtection="0">
      <alignment vertical="center"/>
    </xf>
    <xf numFmtId="4" fontId="28" fillId="11" borderId="73" applyNumberFormat="0" applyProtection="0">
      <alignment horizontal="left" vertical="center" indent="1"/>
    </xf>
    <xf numFmtId="0" fontId="28" fillId="12" borderId="73" applyNumberFormat="0" applyProtection="0">
      <alignment horizontal="left" vertical="top" indent="1"/>
    </xf>
    <xf numFmtId="4" fontId="28" fillId="10" borderId="73" applyNumberFormat="0" applyProtection="0">
      <alignment horizontal="right" vertical="center"/>
    </xf>
    <xf numFmtId="4" fontId="27" fillId="3" borderId="73" applyNumberFormat="0" applyProtection="0">
      <alignment vertical="center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73" applyNumberFormat="0" applyProtection="0">
      <alignment vertical="center"/>
    </xf>
    <xf numFmtId="4" fontId="27" fillId="3" borderId="73" applyNumberFormat="0" applyProtection="0">
      <alignment horizontal="left" vertical="center" indent="1"/>
    </xf>
    <xf numFmtId="4" fontId="27" fillId="3" borderId="73" applyNumberFormat="0" applyProtection="0">
      <alignment horizontal="left" vertical="center" indent="1"/>
    </xf>
    <xf numFmtId="0" fontId="8" fillId="9" borderId="73" applyNumberFormat="0" applyProtection="0">
      <alignment horizontal="left" vertical="center" indent="1"/>
    </xf>
    <xf numFmtId="0" fontId="8" fillId="9" borderId="73" applyNumberFormat="0" applyProtection="0">
      <alignment horizontal="left" vertical="center" indent="1"/>
    </xf>
    <xf numFmtId="4" fontId="28" fillId="10" borderId="73" applyNumberFormat="0" applyProtection="0">
      <alignment horizontal="right" vertical="center"/>
    </xf>
    <xf numFmtId="4" fontId="28" fillId="11" borderId="73" applyNumberFormat="0" applyProtection="0">
      <alignment horizontal="left" vertical="center" indent="1"/>
    </xf>
    <xf numFmtId="0" fontId="28" fillId="12" borderId="73" applyNumberFormat="0" applyProtection="0">
      <alignment horizontal="left" vertical="top" indent="1"/>
    </xf>
    <xf numFmtId="4" fontId="27" fillId="3" borderId="73" applyNumberFormat="0" applyProtection="0">
      <alignment vertical="center"/>
    </xf>
    <xf numFmtId="4" fontId="27" fillId="3" borderId="73" applyNumberFormat="0" applyProtection="0">
      <alignment horizontal="left" vertical="center" indent="1"/>
    </xf>
    <xf numFmtId="0" fontId="27" fillId="6" borderId="73" applyNumberFormat="0" applyProtection="0">
      <alignment horizontal="left" vertical="top" indent="1"/>
    </xf>
    <xf numFmtId="4" fontId="28" fillId="8" borderId="73" applyNumberFormat="0" applyProtection="0">
      <alignment horizontal="right" vertical="center"/>
    </xf>
    <xf numFmtId="4" fontId="28" fillId="8" borderId="73" applyNumberFormat="0" applyProtection="0">
      <alignment horizontal="right" vertical="center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73" applyNumberFormat="0" applyProtection="0">
      <alignment vertical="center"/>
    </xf>
    <xf numFmtId="4" fontId="27" fillId="3" borderId="73" applyNumberFormat="0" applyProtection="0">
      <alignment vertical="center"/>
    </xf>
    <xf numFmtId="4" fontId="28" fillId="11" borderId="73" applyNumberFormat="0" applyProtection="0">
      <alignment horizontal="left" vertical="center" indent="1"/>
    </xf>
    <xf numFmtId="0" fontId="28" fillId="12" borderId="73" applyNumberFormat="0" applyProtection="0">
      <alignment horizontal="left" vertical="top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73" applyNumberFormat="0" applyProtection="0">
      <alignment horizontal="left" vertical="center" indent="1"/>
    </xf>
    <xf numFmtId="4" fontId="27" fillId="3" borderId="73" applyNumberFormat="0" applyProtection="0">
      <alignment horizontal="left" vertical="center" indent="1"/>
    </xf>
    <xf numFmtId="4" fontId="27" fillId="3" borderId="73" applyNumberFormat="0" applyProtection="0">
      <alignment vertical="center"/>
    </xf>
    <xf numFmtId="4" fontId="27" fillId="3" borderId="73" applyNumberFormat="0" applyProtection="0">
      <alignment vertical="center"/>
    </xf>
    <xf numFmtId="4" fontId="27" fillId="3" borderId="73" applyNumberFormat="0" applyProtection="0">
      <alignment horizontal="left" vertical="center" indent="1"/>
    </xf>
    <xf numFmtId="0" fontId="27" fillId="6" borderId="73" applyNumberFormat="0" applyProtection="0">
      <alignment horizontal="left" vertical="top" indent="1"/>
    </xf>
    <xf numFmtId="4" fontId="28" fillId="8" borderId="73" applyNumberFormat="0" applyProtection="0">
      <alignment horizontal="right" vertical="center"/>
    </xf>
    <xf numFmtId="4" fontId="28" fillId="8" borderId="73" applyNumberFormat="0" applyProtection="0">
      <alignment horizontal="right" vertical="center"/>
    </xf>
    <xf numFmtId="0" fontId="8" fillId="9" borderId="73" applyNumberFormat="0" applyProtection="0">
      <alignment horizontal="left" vertical="center" indent="1"/>
    </xf>
    <xf numFmtId="0" fontId="8" fillId="9" borderId="73" applyNumberFormat="0" applyProtection="0">
      <alignment horizontal="left" vertical="center" indent="1"/>
    </xf>
    <xf numFmtId="0" fontId="8" fillId="9" borderId="73" applyNumberFormat="0" applyProtection="0">
      <alignment horizontal="left" vertical="center" indent="1"/>
    </xf>
    <xf numFmtId="4" fontId="28" fillId="10" borderId="73" applyNumberFormat="0" applyProtection="0">
      <alignment horizontal="right" vertical="center"/>
    </xf>
    <xf numFmtId="4" fontId="28" fillId="11" borderId="73" applyNumberFormat="0" applyProtection="0">
      <alignment horizontal="left" vertical="center" indent="1"/>
    </xf>
    <xf numFmtId="0" fontId="28" fillId="12" borderId="73" applyNumberFormat="0" applyProtection="0">
      <alignment horizontal="left" vertical="top" indent="1"/>
    </xf>
    <xf numFmtId="0" fontId="8" fillId="9" borderId="73" applyNumberFormat="0" applyProtection="0">
      <alignment horizontal="left" vertical="center" indent="1"/>
    </xf>
    <xf numFmtId="0" fontId="8" fillId="9" borderId="73" applyNumberFormat="0" applyProtection="0">
      <alignment horizontal="left" vertical="center" indent="1"/>
    </xf>
    <xf numFmtId="0" fontId="8" fillId="9" borderId="73" applyNumberFormat="0" applyProtection="0">
      <alignment horizontal="left" vertical="center" indent="1"/>
    </xf>
    <xf numFmtId="4" fontId="28" fillId="10" borderId="73" applyNumberFormat="0" applyProtection="0">
      <alignment horizontal="right" vertical="center"/>
    </xf>
    <xf numFmtId="4" fontId="27" fillId="3" borderId="73" applyNumberFormat="0" applyProtection="0">
      <alignment vertical="center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73" applyNumberFormat="0" applyProtection="0">
      <alignment vertical="center"/>
    </xf>
    <xf numFmtId="4" fontId="27" fillId="3" borderId="73" applyNumberFormat="0" applyProtection="0">
      <alignment vertical="center"/>
    </xf>
    <xf numFmtId="0" fontId="27" fillId="6" borderId="73" applyNumberFormat="0" applyProtection="0">
      <alignment horizontal="left" vertical="top" indent="1"/>
    </xf>
    <xf numFmtId="4" fontId="28" fillId="11" borderId="73" applyNumberFormat="0" applyProtection="0">
      <alignment horizontal="left" vertical="center" indent="1"/>
    </xf>
    <xf numFmtId="0" fontId="28" fillId="12" borderId="73" applyNumberFormat="0" applyProtection="0">
      <alignment horizontal="left" vertical="top" indent="1"/>
    </xf>
    <xf numFmtId="0" fontId="8" fillId="9" borderId="73" applyNumberFormat="0" applyProtection="0">
      <alignment horizontal="left" vertical="center" indent="1"/>
    </xf>
    <xf numFmtId="0" fontId="8" fillId="9" borderId="73" applyNumberFormat="0" applyProtection="0">
      <alignment horizontal="left" vertical="center" indent="1"/>
    </xf>
    <xf numFmtId="0" fontId="8" fillId="9" borderId="73" applyNumberFormat="0" applyProtection="0">
      <alignment horizontal="left" vertical="center" indent="1"/>
    </xf>
    <xf numFmtId="4" fontId="28" fillId="10" borderId="73" applyNumberFormat="0" applyProtection="0">
      <alignment horizontal="right" vertical="center"/>
    </xf>
    <xf numFmtId="4" fontId="27" fillId="3" borderId="73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73" applyNumberFormat="0" applyProtection="0">
      <alignment vertical="center"/>
    </xf>
    <xf numFmtId="0" fontId="27" fillId="6" borderId="73" applyNumberFormat="0" applyProtection="0">
      <alignment horizontal="left" vertical="top" indent="1"/>
    </xf>
    <xf numFmtId="4" fontId="27" fillId="3" borderId="73" applyNumberFormat="0" applyProtection="0">
      <alignment vertical="center"/>
    </xf>
    <xf numFmtId="4" fontId="28" fillId="11" borderId="73" applyNumberFormat="0" applyProtection="0">
      <alignment horizontal="left" vertical="center" indent="1"/>
    </xf>
    <xf numFmtId="0" fontId="28" fillId="12" borderId="73" applyNumberFormat="0" applyProtection="0">
      <alignment horizontal="left" vertical="top" indent="1"/>
    </xf>
    <xf numFmtId="0" fontId="8" fillId="9" borderId="73" applyNumberFormat="0" applyProtection="0">
      <alignment horizontal="left" vertical="center" indent="1"/>
    </xf>
    <xf numFmtId="0" fontId="8" fillId="9" borderId="73" applyNumberFormat="0" applyProtection="0">
      <alignment horizontal="left" vertical="center" indent="1"/>
    </xf>
    <xf numFmtId="0" fontId="8" fillId="9" borderId="73" applyNumberFormat="0" applyProtection="0">
      <alignment horizontal="left" vertical="center" indent="1"/>
    </xf>
    <xf numFmtId="4" fontId="28" fillId="10" borderId="73" applyNumberFormat="0" applyProtection="0">
      <alignment horizontal="right" vertical="center"/>
    </xf>
    <xf numFmtId="0" fontId="27" fillId="6" borderId="73" applyNumberFormat="0" applyProtection="0">
      <alignment horizontal="left" vertical="top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27" fillId="6" borderId="73" applyNumberFormat="0" applyProtection="0">
      <alignment horizontal="left" vertical="top" indent="1"/>
    </xf>
    <xf numFmtId="4" fontId="27" fillId="3" borderId="73" applyNumberFormat="0" applyProtection="0">
      <alignment vertical="center"/>
    </xf>
    <xf numFmtId="0" fontId="27" fillId="6" borderId="73" applyNumberFormat="0" applyProtection="0">
      <alignment horizontal="left" vertical="top" indent="1"/>
    </xf>
    <xf numFmtId="4" fontId="28" fillId="11" borderId="73" applyNumberFormat="0" applyProtection="0">
      <alignment horizontal="left" vertical="center" indent="1"/>
    </xf>
    <xf numFmtId="0" fontId="28" fillId="12" borderId="73" applyNumberFormat="0" applyProtection="0">
      <alignment horizontal="left" vertical="top" indent="1"/>
    </xf>
    <xf numFmtId="0" fontId="8" fillId="9" borderId="73" applyNumberFormat="0" applyProtection="0">
      <alignment horizontal="left" vertical="center" indent="1"/>
    </xf>
    <xf numFmtId="0" fontId="8" fillId="9" borderId="73" applyNumberFormat="0" applyProtection="0">
      <alignment horizontal="left" vertical="center" indent="1"/>
    </xf>
    <xf numFmtId="0" fontId="8" fillId="9" borderId="73" applyNumberFormat="0" applyProtection="0">
      <alignment horizontal="left" vertical="center" indent="1"/>
    </xf>
    <xf numFmtId="4" fontId="28" fillId="10" borderId="73" applyNumberFormat="0" applyProtection="0">
      <alignment horizontal="right" vertical="center"/>
    </xf>
    <xf numFmtId="4" fontId="27" fillId="3" borderId="73" applyNumberFormat="0" applyProtection="0">
      <alignment vertical="center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73" applyNumberFormat="0" applyProtection="0">
      <alignment vertical="center"/>
    </xf>
    <xf numFmtId="0" fontId="27" fillId="6" borderId="73" applyNumberFormat="0" applyProtection="0">
      <alignment horizontal="left" vertical="top" indent="1"/>
    </xf>
    <xf numFmtId="4" fontId="27" fillId="3" borderId="73" applyNumberFormat="0" applyProtection="0">
      <alignment vertical="center"/>
    </xf>
    <xf numFmtId="4" fontId="28" fillId="11" borderId="73" applyNumberFormat="0" applyProtection="0">
      <alignment horizontal="left" vertical="center" indent="1"/>
    </xf>
    <xf numFmtId="0" fontId="28" fillId="12" borderId="73" applyNumberFormat="0" applyProtection="0">
      <alignment horizontal="left" vertical="top" indent="1"/>
    </xf>
    <xf numFmtId="0" fontId="8" fillId="9" borderId="73" applyNumberFormat="0" applyProtection="0">
      <alignment horizontal="left" vertical="center" indent="1"/>
    </xf>
    <xf numFmtId="0" fontId="8" fillId="9" borderId="73" applyNumberFormat="0" applyProtection="0">
      <alignment horizontal="left" vertical="center" indent="1"/>
    </xf>
    <xf numFmtId="0" fontId="8" fillId="9" borderId="73" applyNumberFormat="0" applyProtection="0">
      <alignment horizontal="left" vertical="center" indent="1"/>
    </xf>
    <xf numFmtId="4" fontId="28" fillId="10" borderId="73" applyNumberFormat="0" applyProtection="0">
      <alignment horizontal="right" vertical="center"/>
    </xf>
    <xf numFmtId="4" fontId="27" fillId="3" borderId="73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73" applyNumberFormat="0" applyProtection="0">
      <alignment horizontal="left" vertical="center" indent="1"/>
    </xf>
    <xf numFmtId="4" fontId="27" fillId="3" borderId="73" applyNumberFormat="0" applyProtection="0">
      <alignment vertical="center"/>
    </xf>
    <xf numFmtId="0" fontId="8" fillId="9" borderId="73" applyNumberFormat="0" applyProtection="0">
      <alignment horizontal="left" vertical="center" indent="1"/>
    </xf>
    <xf numFmtId="4" fontId="28" fillId="11" borderId="73" applyNumberFormat="0" applyProtection="0">
      <alignment horizontal="left" vertical="center" indent="1"/>
    </xf>
    <xf numFmtId="0" fontId="28" fillId="12" borderId="73" applyNumberFormat="0" applyProtection="0">
      <alignment horizontal="left" vertical="top" indent="1"/>
    </xf>
    <xf numFmtId="0" fontId="8" fillId="9" borderId="73" applyNumberFormat="0" applyProtection="0">
      <alignment horizontal="left" vertical="center" indent="1"/>
    </xf>
    <xf numFmtId="0" fontId="8" fillId="9" borderId="73" applyNumberFormat="0" applyProtection="0">
      <alignment horizontal="left" vertical="center" indent="1"/>
    </xf>
    <xf numFmtId="0" fontId="8" fillId="9" borderId="73" applyNumberFormat="0" applyProtection="0">
      <alignment horizontal="left" vertical="center" indent="1"/>
    </xf>
    <xf numFmtId="4" fontId="28" fillId="10" borderId="73" applyNumberFormat="0" applyProtection="0">
      <alignment horizontal="right" vertical="center"/>
    </xf>
    <xf numFmtId="0" fontId="27" fillId="6" borderId="73" applyNumberFormat="0" applyProtection="0">
      <alignment horizontal="left" vertical="top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27" fillId="6" borderId="73" applyNumberFormat="0" applyProtection="0">
      <alignment horizontal="left" vertical="top" indent="1"/>
    </xf>
    <xf numFmtId="0" fontId="27" fillId="6" borderId="73" applyNumberFormat="0" applyProtection="0">
      <alignment horizontal="left" vertical="top" indent="1"/>
    </xf>
    <xf numFmtId="4" fontId="28" fillId="8" borderId="73" applyNumberFormat="0" applyProtection="0">
      <alignment horizontal="right" vertical="center"/>
    </xf>
    <xf numFmtId="4" fontId="28" fillId="11" borderId="73" applyNumberFormat="0" applyProtection="0">
      <alignment horizontal="left" vertical="center" indent="1"/>
    </xf>
    <xf numFmtId="0" fontId="28" fillId="12" borderId="73" applyNumberFormat="0" applyProtection="0">
      <alignment horizontal="left" vertical="top" indent="1"/>
    </xf>
    <xf numFmtId="0" fontId="8" fillId="9" borderId="73" applyNumberFormat="0" applyProtection="0">
      <alignment horizontal="left" vertical="center" indent="1"/>
    </xf>
    <xf numFmtId="0" fontId="8" fillId="9" borderId="73" applyNumberFormat="0" applyProtection="0">
      <alignment horizontal="left" vertical="center" indent="1"/>
    </xf>
    <xf numFmtId="0" fontId="8" fillId="9" borderId="73" applyNumberFormat="0" applyProtection="0">
      <alignment horizontal="left" vertical="center" indent="1"/>
    </xf>
    <xf numFmtId="4" fontId="28" fillId="10" borderId="73" applyNumberFormat="0" applyProtection="0">
      <alignment horizontal="right" vertical="center"/>
    </xf>
    <xf numFmtId="4" fontId="27" fillId="3" borderId="73" applyNumberFormat="0" applyProtection="0">
      <alignment vertical="center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73" applyNumberFormat="0" applyProtection="0">
      <alignment vertical="center"/>
    </xf>
    <xf numFmtId="4" fontId="27" fillId="3" borderId="73" applyNumberFormat="0" applyProtection="0">
      <alignment vertical="center"/>
    </xf>
    <xf numFmtId="0" fontId="27" fillId="6" borderId="73" applyNumberFormat="0" applyProtection="0">
      <alignment horizontal="left" vertical="top" indent="1"/>
    </xf>
    <xf numFmtId="4" fontId="28" fillId="11" borderId="73" applyNumberFormat="0" applyProtection="0">
      <alignment horizontal="left" vertical="center" indent="1"/>
    </xf>
    <xf numFmtId="0" fontId="28" fillId="12" borderId="73" applyNumberFormat="0" applyProtection="0">
      <alignment horizontal="left" vertical="top" indent="1"/>
    </xf>
    <xf numFmtId="0" fontId="8" fillId="9" borderId="73" applyNumberFormat="0" applyProtection="0">
      <alignment horizontal="left" vertical="center" indent="1"/>
    </xf>
    <xf numFmtId="0" fontId="8" fillId="9" borderId="73" applyNumberFormat="0" applyProtection="0">
      <alignment horizontal="left" vertical="center" indent="1"/>
    </xf>
    <xf numFmtId="0" fontId="8" fillId="9" borderId="73" applyNumberFormat="0" applyProtection="0">
      <alignment horizontal="left" vertical="center" indent="1"/>
    </xf>
    <xf numFmtId="4" fontId="28" fillId="10" borderId="73" applyNumberFormat="0" applyProtection="0">
      <alignment horizontal="right" vertical="center"/>
    </xf>
    <xf numFmtId="4" fontId="27" fillId="3" borderId="73" applyNumberFormat="0" applyProtection="0">
      <alignment vertical="center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73" applyNumberFormat="0" applyProtection="0">
      <alignment horizontal="left" vertical="center" indent="1"/>
    </xf>
    <xf numFmtId="0" fontId="27" fillId="6" borderId="73" applyNumberFormat="0" applyProtection="0">
      <alignment horizontal="left" vertical="top" indent="1"/>
    </xf>
    <xf numFmtId="4" fontId="27" fillId="3" borderId="73" applyNumberFormat="0" applyProtection="0">
      <alignment horizontal="left" vertical="center" indent="1"/>
    </xf>
    <xf numFmtId="4" fontId="28" fillId="11" borderId="73" applyNumberFormat="0" applyProtection="0">
      <alignment horizontal="left" vertical="center" indent="1"/>
    </xf>
    <xf numFmtId="0" fontId="28" fillId="12" borderId="73" applyNumberFormat="0" applyProtection="0">
      <alignment horizontal="left" vertical="top" indent="1"/>
    </xf>
    <xf numFmtId="0" fontId="8" fillId="9" borderId="73" applyNumberFormat="0" applyProtection="0">
      <alignment horizontal="left" vertical="center" indent="1"/>
    </xf>
    <xf numFmtId="0" fontId="8" fillId="9" borderId="73" applyNumberFormat="0" applyProtection="0">
      <alignment horizontal="left" vertical="center" indent="1"/>
    </xf>
    <xf numFmtId="0" fontId="8" fillId="9" borderId="73" applyNumberFormat="0" applyProtection="0">
      <alignment horizontal="left" vertical="center" indent="1"/>
    </xf>
    <xf numFmtId="4" fontId="28" fillId="10" borderId="73" applyNumberFormat="0" applyProtection="0">
      <alignment horizontal="right" vertical="center"/>
    </xf>
    <xf numFmtId="0" fontId="27" fillId="6" borderId="73" applyNumberFormat="0" applyProtection="0">
      <alignment horizontal="left" vertical="top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27" fillId="6" borderId="73" applyNumberFormat="0" applyProtection="0">
      <alignment horizontal="left" vertical="top" indent="1"/>
    </xf>
    <xf numFmtId="4" fontId="27" fillId="3" borderId="73" applyNumberFormat="0" applyProtection="0">
      <alignment vertical="center"/>
    </xf>
    <xf numFmtId="0" fontId="8" fillId="9" borderId="73" applyNumberFormat="0" applyProtection="0">
      <alignment horizontal="left" vertical="center" indent="1"/>
    </xf>
    <xf numFmtId="4" fontId="28" fillId="11" borderId="73" applyNumberFormat="0" applyProtection="0">
      <alignment horizontal="left" vertical="center" indent="1"/>
    </xf>
    <xf numFmtId="0" fontId="28" fillId="12" borderId="73" applyNumberFormat="0" applyProtection="0">
      <alignment horizontal="left" vertical="top" indent="1"/>
    </xf>
    <xf numFmtId="0" fontId="8" fillId="9" borderId="73" applyNumberFormat="0" applyProtection="0">
      <alignment horizontal="left" vertical="center" indent="1"/>
    </xf>
    <xf numFmtId="0" fontId="8" fillId="9" borderId="73" applyNumberFormat="0" applyProtection="0">
      <alignment horizontal="left" vertical="center" indent="1"/>
    </xf>
    <xf numFmtId="0" fontId="8" fillId="9" borderId="73" applyNumberFormat="0" applyProtection="0">
      <alignment horizontal="left" vertical="center" indent="1"/>
    </xf>
    <xf numFmtId="4" fontId="28" fillId="10" borderId="73" applyNumberFormat="0" applyProtection="0">
      <alignment horizontal="right" vertical="center"/>
    </xf>
    <xf numFmtId="0" fontId="27" fillId="6" borderId="73" applyNumberFormat="0" applyProtection="0">
      <alignment horizontal="left" vertical="top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73" applyNumberFormat="0" applyProtection="0">
      <alignment vertical="center"/>
    </xf>
    <xf numFmtId="4" fontId="27" fillId="3" borderId="73" applyNumberFormat="0" applyProtection="0">
      <alignment vertical="center"/>
    </xf>
    <xf numFmtId="4" fontId="28" fillId="11" borderId="73" applyNumberFormat="0" applyProtection="0">
      <alignment horizontal="left" vertical="center" indent="1"/>
    </xf>
    <xf numFmtId="0" fontId="28" fillId="12" borderId="73" applyNumberFormat="0" applyProtection="0">
      <alignment horizontal="left" vertical="top" indent="1"/>
    </xf>
    <xf numFmtId="4" fontId="28" fillId="8" borderId="73" applyNumberFormat="0" applyProtection="0">
      <alignment horizontal="right" vertical="center"/>
    </xf>
    <xf numFmtId="0" fontId="8" fillId="9" borderId="73" applyNumberFormat="0" applyProtection="0">
      <alignment horizontal="left" vertical="center" indent="1"/>
    </xf>
    <xf numFmtId="0" fontId="8" fillId="9" borderId="73" applyNumberFormat="0" applyProtection="0">
      <alignment horizontal="left" vertical="center" indent="1"/>
    </xf>
    <xf numFmtId="0" fontId="8" fillId="9" borderId="73" applyNumberFormat="0" applyProtection="0">
      <alignment horizontal="left" vertical="center" indent="1"/>
    </xf>
    <xf numFmtId="4" fontId="27" fillId="3" borderId="73" applyNumberFormat="0" applyProtection="0">
      <alignment vertical="center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73" applyNumberFormat="0" applyProtection="0">
      <alignment horizontal="left" vertical="center" indent="1"/>
    </xf>
    <xf numFmtId="0" fontId="8" fillId="9" borderId="73" applyNumberFormat="0" applyProtection="0">
      <alignment horizontal="left" vertical="center" indent="1"/>
    </xf>
    <xf numFmtId="0" fontId="8" fillId="9" borderId="73" applyNumberFormat="0" applyProtection="0">
      <alignment horizontal="left" vertical="center" indent="1"/>
    </xf>
    <xf numFmtId="4" fontId="28" fillId="11" borderId="73" applyNumberFormat="0" applyProtection="0">
      <alignment horizontal="left" vertical="center" indent="1"/>
    </xf>
    <xf numFmtId="0" fontId="28" fillId="12" borderId="73" applyNumberFormat="0" applyProtection="0">
      <alignment horizontal="left" vertical="top" indent="1"/>
    </xf>
    <xf numFmtId="0" fontId="8" fillId="9" borderId="73" applyNumberFormat="0" applyProtection="0">
      <alignment horizontal="left" vertical="center" indent="1"/>
    </xf>
    <xf numFmtId="0" fontId="8" fillId="9" borderId="73" applyNumberFormat="0" applyProtection="0">
      <alignment horizontal="left" vertical="center" indent="1"/>
    </xf>
    <xf numFmtId="0" fontId="8" fillId="9" borderId="73" applyNumberFormat="0" applyProtection="0">
      <alignment horizontal="left" vertical="center" indent="1"/>
    </xf>
    <xf numFmtId="0" fontId="8" fillId="0" borderId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27" fillId="6" borderId="73" applyNumberFormat="0" applyProtection="0">
      <alignment horizontal="left" vertical="top" indent="1"/>
    </xf>
    <xf numFmtId="4" fontId="28" fillId="10" borderId="73" applyNumberFormat="0" applyProtection="0">
      <alignment horizontal="right" vertical="center"/>
    </xf>
    <xf numFmtId="4" fontId="28" fillId="10" borderId="73" applyNumberFormat="0" applyProtection="0">
      <alignment horizontal="right" vertical="center"/>
    </xf>
    <xf numFmtId="4" fontId="28" fillId="11" borderId="73" applyNumberFormat="0" applyProtection="0">
      <alignment horizontal="left" vertical="center" indent="1"/>
    </xf>
    <xf numFmtId="0" fontId="28" fillId="12" borderId="73" applyNumberFormat="0" applyProtection="0">
      <alignment horizontal="left" vertical="top" indent="1"/>
    </xf>
    <xf numFmtId="4" fontId="28" fillId="8" borderId="73" applyNumberFormat="0" applyProtection="0">
      <alignment horizontal="right" vertical="center"/>
    </xf>
    <xf numFmtId="0" fontId="8" fillId="9" borderId="73" applyNumberFormat="0" applyProtection="0">
      <alignment horizontal="left" vertical="center" indent="1"/>
    </xf>
    <xf numFmtId="0" fontId="8" fillId="9" borderId="73" applyNumberFormat="0" applyProtection="0">
      <alignment horizontal="left" vertical="center" indent="1"/>
    </xf>
    <xf numFmtId="0" fontId="8" fillId="9" borderId="73" applyNumberFormat="0" applyProtection="0">
      <alignment horizontal="left" vertical="center" indent="1"/>
    </xf>
    <xf numFmtId="0" fontId="8" fillId="0" borderId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73" applyNumberFormat="0" applyProtection="0">
      <alignment horizontal="left" vertical="center" indent="1"/>
    </xf>
    <xf numFmtId="4" fontId="28" fillId="8" borderId="73" applyNumberFormat="0" applyProtection="0">
      <alignment horizontal="right" vertical="center"/>
    </xf>
    <xf numFmtId="4" fontId="28" fillId="8" borderId="73" applyNumberFormat="0" applyProtection="0">
      <alignment horizontal="right" vertical="center"/>
    </xf>
    <xf numFmtId="4" fontId="28" fillId="10" borderId="73" applyNumberFormat="0" applyProtection="0">
      <alignment horizontal="right" vertical="center"/>
    </xf>
    <xf numFmtId="4" fontId="28" fillId="11" borderId="73" applyNumberFormat="0" applyProtection="0">
      <alignment horizontal="left" vertical="center" indent="1"/>
    </xf>
    <xf numFmtId="0" fontId="28" fillId="12" borderId="73" applyNumberFormat="0" applyProtection="0">
      <alignment horizontal="left" vertical="top" indent="1"/>
    </xf>
    <xf numFmtId="4" fontId="28" fillId="8" borderId="73" applyNumberFormat="0" applyProtection="0">
      <alignment horizontal="right" vertical="center"/>
    </xf>
    <xf numFmtId="0" fontId="8" fillId="9" borderId="73" applyNumberFormat="0" applyProtection="0">
      <alignment horizontal="left" vertical="center" indent="1"/>
    </xf>
    <xf numFmtId="0" fontId="8" fillId="9" borderId="73" applyNumberFormat="0" applyProtection="0">
      <alignment horizontal="left" vertical="center" indent="1"/>
    </xf>
    <xf numFmtId="0" fontId="8" fillId="9" borderId="73" applyNumberFormat="0" applyProtection="0">
      <alignment horizontal="left" vertical="center" indent="1"/>
    </xf>
    <xf numFmtId="0" fontId="8" fillId="0" borderId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73" applyNumberFormat="0" applyProtection="0">
      <alignment horizontal="left" vertical="center" indent="1"/>
    </xf>
    <xf numFmtId="4" fontId="27" fillId="3" borderId="73" applyNumberFormat="0" applyProtection="0">
      <alignment vertical="center"/>
    </xf>
    <xf numFmtId="0" fontId="8" fillId="9" borderId="73" applyNumberFormat="0" applyProtection="0">
      <alignment horizontal="left" vertical="center" indent="1"/>
    </xf>
    <xf numFmtId="4" fontId="28" fillId="10" borderId="73" applyNumberFormat="0" applyProtection="0">
      <alignment horizontal="right" vertical="center"/>
    </xf>
    <xf numFmtId="4" fontId="28" fillId="11" borderId="73" applyNumberFormat="0" applyProtection="0">
      <alignment horizontal="left" vertical="center" indent="1"/>
    </xf>
    <xf numFmtId="0" fontId="28" fillId="12" borderId="73" applyNumberFormat="0" applyProtection="0">
      <alignment horizontal="left" vertical="top" indent="1"/>
    </xf>
    <xf numFmtId="4" fontId="28" fillId="8" borderId="73" applyNumberFormat="0" applyProtection="0">
      <alignment horizontal="right" vertical="center"/>
    </xf>
    <xf numFmtId="0" fontId="8" fillId="9" borderId="73" applyNumberFormat="0" applyProtection="0">
      <alignment horizontal="left" vertical="center" indent="1"/>
    </xf>
    <xf numFmtId="0" fontId="8" fillId="9" borderId="73" applyNumberFormat="0" applyProtection="0">
      <alignment horizontal="left" vertical="center" indent="1"/>
    </xf>
    <xf numFmtId="0" fontId="8" fillId="9" borderId="73" applyNumberFormat="0" applyProtection="0">
      <alignment horizontal="left" vertical="center" indent="1"/>
    </xf>
    <xf numFmtId="0" fontId="8" fillId="0" borderId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73" applyNumberFormat="0" applyProtection="0">
      <alignment horizontal="left" vertical="center" indent="1"/>
    </xf>
    <xf numFmtId="4" fontId="27" fillId="3" borderId="73" applyNumberFormat="0" applyProtection="0">
      <alignment horizontal="left" vertical="center" indent="1"/>
    </xf>
    <xf numFmtId="4" fontId="27" fillId="3" borderId="73" applyNumberFormat="0" applyProtection="0">
      <alignment horizontal="left" vertical="center" indent="1"/>
    </xf>
    <xf numFmtId="4" fontId="28" fillId="10" borderId="73" applyNumberFormat="0" applyProtection="0">
      <alignment horizontal="right" vertical="center"/>
    </xf>
    <xf numFmtId="4" fontId="28" fillId="11" borderId="73" applyNumberFormat="0" applyProtection="0">
      <alignment horizontal="left" vertical="center" indent="1"/>
    </xf>
    <xf numFmtId="0" fontId="28" fillId="12" borderId="73" applyNumberFormat="0" applyProtection="0">
      <alignment horizontal="left" vertical="top" indent="1"/>
    </xf>
    <xf numFmtId="4" fontId="28" fillId="8" borderId="73" applyNumberFormat="0" applyProtection="0">
      <alignment horizontal="right" vertical="center"/>
    </xf>
    <xf numFmtId="0" fontId="8" fillId="9" borderId="73" applyNumberFormat="0" applyProtection="0">
      <alignment horizontal="left" vertical="center" indent="1"/>
    </xf>
    <xf numFmtId="0" fontId="8" fillId="9" borderId="73" applyNumberFormat="0" applyProtection="0">
      <alignment horizontal="left" vertical="center" indent="1"/>
    </xf>
    <xf numFmtId="0" fontId="8" fillId="9" borderId="73" applyNumberFormat="0" applyProtection="0">
      <alignment horizontal="left" vertical="center" indent="1"/>
    </xf>
    <xf numFmtId="0" fontId="8" fillId="0" borderId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73" applyNumberFormat="0" applyProtection="0">
      <alignment horizontal="left" vertical="center" indent="1"/>
    </xf>
    <xf numFmtId="0" fontId="28" fillId="12" borderId="73" applyNumberFormat="0" applyProtection="0">
      <alignment horizontal="left" vertical="top" indent="1"/>
    </xf>
    <xf numFmtId="0" fontId="27" fillId="6" borderId="73" applyNumberFormat="0" applyProtection="0">
      <alignment horizontal="left" vertical="top" indent="1"/>
    </xf>
    <xf numFmtId="4" fontId="28" fillId="10" borderId="73" applyNumberFormat="0" applyProtection="0">
      <alignment horizontal="right" vertical="center"/>
    </xf>
    <xf numFmtId="4" fontId="28" fillId="11" borderId="73" applyNumberFormat="0" applyProtection="0">
      <alignment horizontal="left" vertical="center" indent="1"/>
    </xf>
    <xf numFmtId="0" fontId="28" fillId="12" borderId="73" applyNumberFormat="0" applyProtection="0">
      <alignment horizontal="left" vertical="top" indent="1"/>
    </xf>
    <xf numFmtId="4" fontId="28" fillId="8" borderId="73" applyNumberFormat="0" applyProtection="0">
      <alignment horizontal="right" vertical="center"/>
    </xf>
    <xf numFmtId="0" fontId="8" fillId="9" borderId="73" applyNumberFormat="0" applyProtection="0">
      <alignment horizontal="left" vertical="center" indent="1"/>
    </xf>
    <xf numFmtId="0" fontId="8" fillId="9" borderId="73" applyNumberFormat="0" applyProtection="0">
      <alignment horizontal="left" vertical="center" indent="1"/>
    </xf>
    <xf numFmtId="0" fontId="8" fillId="9" borderId="73" applyNumberFormat="0" applyProtection="0">
      <alignment horizontal="left" vertical="center" indent="1"/>
    </xf>
    <xf numFmtId="0" fontId="8" fillId="0" borderId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73" applyNumberFormat="0" applyProtection="0">
      <alignment horizontal="left" vertical="center" indent="1"/>
    </xf>
    <xf numFmtId="0" fontId="8" fillId="9" borderId="73" applyNumberFormat="0" applyProtection="0">
      <alignment horizontal="left" vertical="center" indent="1"/>
    </xf>
    <xf numFmtId="0" fontId="8" fillId="0" borderId="0"/>
    <xf numFmtId="4" fontId="28" fillId="10" borderId="73" applyNumberFormat="0" applyProtection="0">
      <alignment horizontal="right" vertical="center"/>
    </xf>
    <xf numFmtId="4" fontId="28" fillId="11" borderId="73" applyNumberFormat="0" applyProtection="0">
      <alignment horizontal="left" vertical="center" indent="1"/>
    </xf>
    <xf numFmtId="0" fontId="28" fillId="12" borderId="73" applyNumberFormat="0" applyProtection="0">
      <alignment horizontal="left" vertical="top" indent="1"/>
    </xf>
    <xf numFmtId="4" fontId="28" fillId="8" borderId="73" applyNumberFormat="0" applyProtection="0">
      <alignment horizontal="right" vertical="center"/>
    </xf>
    <xf numFmtId="0" fontId="8" fillId="9" borderId="73" applyNumberFormat="0" applyProtection="0">
      <alignment horizontal="left" vertical="center" indent="1"/>
    </xf>
    <xf numFmtId="0" fontId="8" fillId="9" borderId="73" applyNumberFormat="0" applyProtection="0">
      <alignment horizontal="left" vertical="center" indent="1"/>
    </xf>
    <xf numFmtId="0" fontId="8" fillId="9" borderId="73" applyNumberFormat="0" applyProtection="0">
      <alignment horizontal="left" vertical="center" indent="1"/>
    </xf>
    <xf numFmtId="0" fontId="8" fillId="0" borderId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73" applyNumberFormat="0" applyProtection="0">
      <alignment horizontal="left" vertical="center" indent="1"/>
    </xf>
    <xf numFmtId="0" fontId="8" fillId="9" borderId="73" applyNumberFormat="0" applyProtection="0">
      <alignment horizontal="left" vertical="center" indent="1"/>
    </xf>
    <xf numFmtId="4" fontId="28" fillId="10" borderId="73" applyNumberFormat="0" applyProtection="0">
      <alignment horizontal="right" vertical="center"/>
    </xf>
    <xf numFmtId="4" fontId="28" fillId="11" borderId="73" applyNumberFormat="0" applyProtection="0">
      <alignment horizontal="left" vertical="center" indent="1"/>
    </xf>
    <xf numFmtId="0" fontId="28" fillId="12" borderId="73" applyNumberFormat="0" applyProtection="0">
      <alignment horizontal="left" vertical="top" indent="1"/>
    </xf>
    <xf numFmtId="4" fontId="28" fillId="8" borderId="73" applyNumberFormat="0" applyProtection="0">
      <alignment horizontal="right" vertical="center"/>
    </xf>
    <xf numFmtId="0" fontId="8" fillId="9" borderId="73" applyNumberFormat="0" applyProtection="0">
      <alignment horizontal="left" vertical="center" indent="1"/>
    </xf>
    <xf numFmtId="0" fontId="8" fillId="9" borderId="73" applyNumberFormat="0" applyProtection="0">
      <alignment horizontal="left" vertical="center" indent="1"/>
    </xf>
    <xf numFmtId="0" fontId="8" fillId="9" borderId="73" applyNumberFormat="0" applyProtection="0">
      <alignment horizontal="left" vertical="center" indent="1"/>
    </xf>
    <xf numFmtId="0" fontId="8" fillId="0" borderId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73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4" fontId="28" fillId="10" borderId="73" applyNumberFormat="0" applyProtection="0">
      <alignment horizontal="right" vertical="center"/>
    </xf>
    <xf numFmtId="4" fontId="28" fillId="10" borderId="73" applyNumberFormat="0" applyProtection="0">
      <alignment horizontal="right" vertical="center"/>
    </xf>
    <xf numFmtId="4" fontId="28" fillId="11" borderId="73" applyNumberFormat="0" applyProtection="0">
      <alignment horizontal="left" vertical="center" indent="1"/>
    </xf>
    <xf numFmtId="0" fontId="28" fillId="12" borderId="73" applyNumberFormat="0" applyProtection="0">
      <alignment horizontal="left" vertical="top" indent="1"/>
    </xf>
    <xf numFmtId="4" fontId="28" fillId="8" borderId="73" applyNumberFormat="0" applyProtection="0">
      <alignment horizontal="right" vertical="center"/>
    </xf>
    <xf numFmtId="0" fontId="8" fillId="9" borderId="73" applyNumberFormat="0" applyProtection="0">
      <alignment horizontal="left" vertical="center" indent="1"/>
    </xf>
    <xf numFmtId="0" fontId="8" fillId="9" borderId="73" applyNumberFormat="0" applyProtection="0">
      <alignment horizontal="left" vertical="center" indent="1"/>
    </xf>
    <xf numFmtId="0" fontId="8" fillId="9" borderId="73" applyNumberFormat="0" applyProtection="0">
      <alignment horizontal="left" vertical="center" indent="1"/>
    </xf>
    <xf numFmtId="0" fontId="8" fillId="0" borderId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73" applyNumberFormat="0" applyProtection="0">
      <alignment horizontal="left" vertical="center" indent="1"/>
    </xf>
    <xf numFmtId="4" fontId="28" fillId="8" borderId="73" applyNumberFormat="0" applyProtection="0">
      <alignment horizontal="right" vertical="center"/>
    </xf>
    <xf numFmtId="4" fontId="28" fillId="10" borderId="73" applyNumberFormat="0" applyProtection="0">
      <alignment horizontal="right" vertical="center"/>
    </xf>
    <xf numFmtId="4" fontId="28" fillId="11" borderId="73" applyNumberFormat="0" applyProtection="0">
      <alignment horizontal="left" vertical="center" indent="1"/>
    </xf>
    <xf numFmtId="0" fontId="28" fillId="12" borderId="73" applyNumberFormat="0" applyProtection="0">
      <alignment horizontal="left" vertical="top" indent="1"/>
    </xf>
    <xf numFmtId="4" fontId="28" fillId="8" borderId="73" applyNumberFormat="0" applyProtection="0">
      <alignment horizontal="right" vertical="center"/>
    </xf>
    <xf numFmtId="0" fontId="8" fillId="9" borderId="73" applyNumberFormat="0" applyProtection="0">
      <alignment horizontal="left" vertical="center" indent="1"/>
    </xf>
    <xf numFmtId="0" fontId="8" fillId="9" borderId="73" applyNumberFormat="0" applyProtection="0">
      <alignment horizontal="left" vertical="center" indent="1"/>
    </xf>
    <xf numFmtId="0" fontId="8" fillId="9" borderId="73" applyNumberFormat="0" applyProtection="0">
      <alignment horizontal="left" vertical="center" indent="1"/>
    </xf>
    <xf numFmtId="0" fontId="8" fillId="0" borderId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73" applyNumberFormat="0" applyProtection="0">
      <alignment horizontal="left" vertical="center" indent="1"/>
    </xf>
    <xf numFmtId="4" fontId="27" fillId="3" borderId="73" applyNumberFormat="0" applyProtection="0">
      <alignment vertical="center"/>
    </xf>
    <xf numFmtId="0" fontId="8" fillId="9" borderId="73" applyNumberFormat="0" applyProtection="0">
      <alignment horizontal="left" vertical="center" indent="1"/>
    </xf>
    <xf numFmtId="4" fontId="28" fillId="10" borderId="73" applyNumberFormat="0" applyProtection="0">
      <alignment horizontal="right" vertical="center"/>
    </xf>
    <xf numFmtId="4" fontId="28" fillId="11" borderId="73" applyNumberFormat="0" applyProtection="0">
      <alignment horizontal="left" vertical="center" indent="1"/>
    </xf>
    <xf numFmtId="0" fontId="28" fillId="12" borderId="73" applyNumberFormat="0" applyProtection="0">
      <alignment horizontal="left" vertical="top" indent="1"/>
    </xf>
    <xf numFmtId="4" fontId="28" fillId="8" borderId="73" applyNumberFormat="0" applyProtection="0">
      <alignment horizontal="right" vertical="center"/>
    </xf>
    <xf numFmtId="0" fontId="8" fillId="9" borderId="73" applyNumberFormat="0" applyProtection="0">
      <alignment horizontal="left" vertical="center" indent="1"/>
    </xf>
    <xf numFmtId="0" fontId="8" fillId="9" borderId="73" applyNumberFormat="0" applyProtection="0">
      <alignment horizontal="left" vertical="center" indent="1"/>
    </xf>
    <xf numFmtId="0" fontId="8" fillId="9" borderId="73" applyNumberFormat="0" applyProtection="0">
      <alignment horizontal="left" vertical="center" indent="1"/>
    </xf>
    <xf numFmtId="0" fontId="8" fillId="0" borderId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73" applyNumberFormat="0" applyProtection="0">
      <alignment horizontal="left" vertical="center" indent="1"/>
    </xf>
    <xf numFmtId="4" fontId="27" fillId="3" borderId="73" applyNumberFormat="0" applyProtection="0">
      <alignment horizontal="left" vertical="center" indent="1"/>
    </xf>
    <xf numFmtId="4" fontId="28" fillId="10" borderId="73" applyNumberFormat="0" applyProtection="0">
      <alignment horizontal="right" vertical="center"/>
    </xf>
    <xf numFmtId="4" fontId="28" fillId="11" borderId="73" applyNumberFormat="0" applyProtection="0">
      <alignment horizontal="left" vertical="center" indent="1"/>
    </xf>
    <xf numFmtId="0" fontId="28" fillId="12" borderId="73" applyNumberFormat="0" applyProtection="0">
      <alignment horizontal="left" vertical="top" indent="1"/>
    </xf>
    <xf numFmtId="4" fontId="28" fillId="8" borderId="73" applyNumberFormat="0" applyProtection="0">
      <alignment horizontal="right" vertical="center"/>
    </xf>
    <xf numFmtId="0" fontId="8" fillId="9" borderId="73" applyNumberFormat="0" applyProtection="0">
      <alignment horizontal="left" vertical="center" indent="1"/>
    </xf>
    <xf numFmtId="0" fontId="8" fillId="9" borderId="73" applyNumberFormat="0" applyProtection="0">
      <alignment horizontal="left" vertical="center" indent="1"/>
    </xf>
    <xf numFmtId="0" fontId="8" fillId="9" borderId="73" applyNumberFormat="0" applyProtection="0">
      <alignment horizontal="left" vertical="center" indent="1"/>
    </xf>
    <xf numFmtId="0" fontId="8" fillId="0" borderId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73" applyNumberFormat="0" applyProtection="0">
      <alignment horizontal="left" vertical="center" indent="1"/>
    </xf>
    <xf numFmtId="0" fontId="28" fillId="12" borderId="73" applyNumberFormat="0" applyProtection="0">
      <alignment horizontal="left" vertical="top" indent="1"/>
    </xf>
    <xf numFmtId="0" fontId="27" fillId="6" borderId="73" applyNumberFormat="0" applyProtection="0">
      <alignment horizontal="left" vertical="top" indent="1"/>
    </xf>
    <xf numFmtId="4" fontId="28" fillId="10" borderId="73" applyNumberFormat="0" applyProtection="0">
      <alignment horizontal="right" vertical="center"/>
    </xf>
    <xf numFmtId="4" fontId="28" fillId="11" borderId="73" applyNumberFormat="0" applyProtection="0">
      <alignment horizontal="left" vertical="center" indent="1"/>
    </xf>
    <xf numFmtId="0" fontId="28" fillId="12" borderId="73" applyNumberFormat="0" applyProtection="0">
      <alignment horizontal="left" vertical="top" indent="1"/>
    </xf>
    <xf numFmtId="4" fontId="28" fillId="8" borderId="73" applyNumberFormat="0" applyProtection="0">
      <alignment horizontal="right" vertical="center"/>
    </xf>
    <xf numFmtId="0" fontId="8" fillId="9" borderId="73" applyNumberFormat="0" applyProtection="0">
      <alignment horizontal="left" vertical="center" indent="1"/>
    </xf>
    <xf numFmtId="0" fontId="8" fillId="9" borderId="73" applyNumberFormat="0" applyProtection="0">
      <alignment horizontal="left" vertical="center" indent="1"/>
    </xf>
    <xf numFmtId="0" fontId="8" fillId="9" borderId="73" applyNumberFormat="0" applyProtection="0">
      <alignment horizontal="left" vertical="center" indent="1"/>
    </xf>
    <xf numFmtId="0" fontId="8" fillId="0" borderId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73" applyNumberFormat="0" applyProtection="0">
      <alignment horizontal="left" vertical="center" indent="1"/>
    </xf>
    <xf numFmtId="4" fontId="28" fillId="10" borderId="73" applyNumberFormat="0" applyProtection="0">
      <alignment horizontal="right" vertical="center"/>
    </xf>
    <xf numFmtId="4" fontId="28" fillId="11" borderId="73" applyNumberFormat="0" applyProtection="0">
      <alignment horizontal="left" vertical="center" indent="1"/>
    </xf>
    <xf numFmtId="0" fontId="28" fillId="12" borderId="73" applyNumberFormat="0" applyProtection="0">
      <alignment horizontal="left" vertical="top" indent="1"/>
    </xf>
    <xf numFmtId="4" fontId="28" fillId="8" borderId="73" applyNumberFormat="0" applyProtection="0">
      <alignment horizontal="right" vertical="center"/>
    </xf>
    <xf numFmtId="0" fontId="8" fillId="9" borderId="73" applyNumberFormat="0" applyProtection="0">
      <alignment horizontal="left" vertical="center" indent="1"/>
    </xf>
    <xf numFmtId="0" fontId="8" fillId="9" borderId="73" applyNumberFormat="0" applyProtection="0">
      <alignment horizontal="left" vertical="center" indent="1"/>
    </xf>
    <xf numFmtId="0" fontId="8" fillId="9" borderId="73" applyNumberFormat="0" applyProtection="0">
      <alignment horizontal="left" vertical="center" indent="1"/>
    </xf>
    <xf numFmtId="0" fontId="8" fillId="0" borderId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73" applyNumberFormat="0" applyProtection="0">
      <alignment horizontal="left" vertical="center" indent="1"/>
    </xf>
    <xf numFmtId="0" fontId="8" fillId="9" borderId="73" applyNumberFormat="0" applyProtection="0">
      <alignment horizontal="left" vertical="center" indent="1"/>
    </xf>
    <xf numFmtId="4" fontId="28" fillId="10" borderId="73" applyNumberFormat="0" applyProtection="0">
      <alignment horizontal="right" vertical="center"/>
    </xf>
    <xf numFmtId="4" fontId="28" fillId="11" borderId="73" applyNumberFormat="0" applyProtection="0">
      <alignment horizontal="left" vertical="center" indent="1"/>
    </xf>
    <xf numFmtId="0" fontId="28" fillId="12" borderId="73" applyNumberFormat="0" applyProtection="0">
      <alignment horizontal="left" vertical="top" indent="1"/>
    </xf>
    <xf numFmtId="4" fontId="28" fillId="8" borderId="73" applyNumberFormat="0" applyProtection="0">
      <alignment horizontal="right" vertical="center"/>
    </xf>
    <xf numFmtId="0" fontId="8" fillId="9" borderId="73" applyNumberFormat="0" applyProtection="0">
      <alignment horizontal="left" vertical="center" indent="1"/>
    </xf>
    <xf numFmtId="0" fontId="8" fillId="9" borderId="73" applyNumberFormat="0" applyProtection="0">
      <alignment horizontal="left" vertical="center" indent="1"/>
    </xf>
    <xf numFmtId="0" fontId="8" fillId="9" borderId="73" applyNumberFormat="0" applyProtection="0">
      <alignment horizontal="left" vertical="center" indent="1"/>
    </xf>
    <xf numFmtId="0" fontId="8" fillId="0" borderId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8" fillId="9" borderId="73" applyNumberFormat="0" applyProtection="0">
      <alignment horizontal="left" vertical="center" indent="1"/>
    </xf>
    <xf numFmtId="4" fontId="28" fillId="10" borderId="73" applyNumberFormat="0" applyProtection="0">
      <alignment horizontal="right" vertical="center"/>
    </xf>
    <xf numFmtId="4" fontId="28" fillId="11" borderId="73" applyNumberFormat="0" applyProtection="0">
      <alignment horizontal="left" vertical="center" indent="1"/>
    </xf>
    <xf numFmtId="0" fontId="28" fillId="12" borderId="73" applyNumberFormat="0" applyProtection="0">
      <alignment horizontal="left" vertical="top" indent="1"/>
    </xf>
    <xf numFmtId="4" fontId="28" fillId="8" borderId="73" applyNumberFormat="0" applyProtection="0">
      <alignment horizontal="right" vertical="center"/>
    </xf>
    <xf numFmtId="0" fontId="8" fillId="9" borderId="73" applyNumberFormat="0" applyProtection="0">
      <alignment horizontal="left" vertical="center" indent="1"/>
    </xf>
    <xf numFmtId="0" fontId="8" fillId="9" borderId="73" applyNumberFormat="0" applyProtection="0">
      <alignment horizontal="left" vertical="center" indent="1"/>
    </xf>
    <xf numFmtId="0" fontId="8" fillId="9" borderId="73" applyNumberFormat="0" applyProtection="0">
      <alignment horizontal="left" vertical="center" indent="1"/>
    </xf>
    <xf numFmtId="0" fontId="8" fillId="0" borderId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8" fillId="9" borderId="73" applyNumberFormat="0" applyProtection="0">
      <alignment horizontal="left" vertical="center" indent="1"/>
    </xf>
    <xf numFmtId="4" fontId="28" fillId="8" borderId="73" applyNumberFormat="0" applyProtection="0">
      <alignment horizontal="right" vertical="center"/>
    </xf>
    <xf numFmtId="4" fontId="28" fillId="11" borderId="73" applyNumberFormat="0" applyProtection="0">
      <alignment horizontal="left" vertical="center" indent="1"/>
    </xf>
    <xf numFmtId="4" fontId="28" fillId="10" borderId="73" applyNumberFormat="0" applyProtection="0">
      <alignment horizontal="right" vertical="center"/>
    </xf>
    <xf numFmtId="4" fontId="28" fillId="11" borderId="73" applyNumberFormat="0" applyProtection="0">
      <alignment horizontal="left" vertical="center" indent="1"/>
    </xf>
    <xf numFmtId="0" fontId="28" fillId="12" borderId="73" applyNumberFormat="0" applyProtection="0">
      <alignment horizontal="left" vertical="top" indent="1"/>
    </xf>
    <xf numFmtId="4" fontId="28" fillId="8" borderId="73" applyNumberFormat="0" applyProtection="0">
      <alignment horizontal="right" vertical="center"/>
    </xf>
    <xf numFmtId="0" fontId="8" fillId="9" borderId="73" applyNumberFormat="0" applyProtection="0">
      <alignment horizontal="left" vertical="center" indent="1"/>
    </xf>
    <xf numFmtId="0" fontId="8" fillId="9" borderId="73" applyNumberFormat="0" applyProtection="0">
      <alignment horizontal="left" vertical="center" indent="1"/>
    </xf>
    <xf numFmtId="0" fontId="8" fillId="9" borderId="73" applyNumberFormat="0" applyProtection="0">
      <alignment horizontal="left" vertical="center" indent="1"/>
    </xf>
    <xf numFmtId="0" fontId="8" fillId="0" borderId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27" fillId="6" borderId="73" applyNumberFormat="0" applyProtection="0">
      <alignment horizontal="left" vertical="top" indent="1"/>
    </xf>
    <xf numFmtId="4" fontId="28" fillId="10" borderId="73" applyNumberFormat="0" applyProtection="0">
      <alignment horizontal="right" vertical="center"/>
    </xf>
    <xf numFmtId="4" fontId="28" fillId="11" borderId="73" applyNumberFormat="0" applyProtection="0">
      <alignment horizontal="left" vertical="center" indent="1"/>
    </xf>
    <xf numFmtId="0" fontId="28" fillId="12" borderId="73" applyNumberFormat="0" applyProtection="0">
      <alignment horizontal="left" vertical="top" indent="1"/>
    </xf>
    <xf numFmtId="4" fontId="28" fillId="8" borderId="73" applyNumberFormat="0" applyProtection="0">
      <alignment horizontal="right" vertical="center"/>
    </xf>
    <xf numFmtId="0" fontId="8" fillId="9" borderId="73" applyNumberFormat="0" applyProtection="0">
      <alignment horizontal="left" vertical="center" indent="1"/>
    </xf>
    <xf numFmtId="0" fontId="8" fillId="9" borderId="73" applyNumberFormat="0" applyProtection="0">
      <alignment horizontal="left" vertical="center" indent="1"/>
    </xf>
    <xf numFmtId="0" fontId="8" fillId="9" borderId="73" applyNumberFormat="0" applyProtection="0">
      <alignment horizontal="left" vertical="center" indent="1"/>
    </xf>
    <xf numFmtId="0" fontId="8" fillId="0" borderId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8" fillId="10" borderId="73" applyNumberFormat="0" applyProtection="0">
      <alignment horizontal="right" vertical="center"/>
    </xf>
    <xf numFmtId="4" fontId="27" fillId="3" borderId="73" applyNumberFormat="0" applyProtection="0">
      <alignment horizontal="left" vertical="center" indent="1"/>
    </xf>
    <xf numFmtId="0" fontId="8" fillId="9" borderId="73" applyNumberFormat="0" applyProtection="0">
      <alignment horizontal="left" vertical="center" indent="1"/>
    </xf>
    <xf numFmtId="4" fontId="28" fillId="10" borderId="73" applyNumberFormat="0" applyProtection="0">
      <alignment horizontal="right" vertical="center"/>
    </xf>
    <xf numFmtId="4" fontId="28" fillId="11" borderId="73" applyNumberFormat="0" applyProtection="0">
      <alignment horizontal="left" vertical="center" indent="1"/>
    </xf>
    <xf numFmtId="0" fontId="28" fillId="12" borderId="73" applyNumberFormat="0" applyProtection="0">
      <alignment horizontal="left" vertical="top" indent="1"/>
    </xf>
    <xf numFmtId="4" fontId="28" fillId="8" borderId="73" applyNumberFormat="0" applyProtection="0">
      <alignment horizontal="right" vertical="center"/>
    </xf>
    <xf numFmtId="0" fontId="8" fillId="9" borderId="73" applyNumberFormat="0" applyProtection="0">
      <alignment horizontal="left" vertical="center" indent="1"/>
    </xf>
    <xf numFmtId="0" fontId="8" fillId="9" borderId="73" applyNumberFormat="0" applyProtection="0">
      <alignment horizontal="left" vertical="center" indent="1"/>
    </xf>
    <xf numFmtId="0" fontId="8" fillId="9" borderId="73" applyNumberFormat="0" applyProtection="0">
      <alignment horizontal="left" vertical="center" indent="1"/>
    </xf>
    <xf numFmtId="0" fontId="8" fillId="0" borderId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8" fillId="10" borderId="73" applyNumberFormat="0" applyProtection="0">
      <alignment horizontal="right" vertical="center"/>
    </xf>
    <xf numFmtId="4" fontId="28" fillId="11" borderId="73" applyNumberFormat="0" applyProtection="0">
      <alignment horizontal="left" vertical="center" indent="1"/>
    </xf>
    <xf numFmtId="0" fontId="28" fillId="12" borderId="73" applyNumberFormat="0" applyProtection="0">
      <alignment horizontal="left" vertical="top" indent="1"/>
    </xf>
    <xf numFmtId="4" fontId="28" fillId="8" borderId="73" applyNumberFormat="0" applyProtection="0">
      <alignment horizontal="right" vertical="center"/>
    </xf>
    <xf numFmtId="0" fontId="8" fillId="9" borderId="73" applyNumberFormat="0" applyProtection="0">
      <alignment horizontal="left" vertical="center" indent="1"/>
    </xf>
    <xf numFmtId="0" fontId="8" fillId="9" borderId="73" applyNumberFormat="0" applyProtection="0">
      <alignment horizontal="left" vertical="center" indent="1"/>
    </xf>
    <xf numFmtId="0" fontId="8" fillId="9" borderId="73" applyNumberFormat="0" applyProtection="0">
      <alignment horizontal="left" vertical="center" indent="1"/>
    </xf>
    <xf numFmtId="0" fontId="8" fillId="0" borderId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73" applyNumberFormat="0" applyProtection="0">
      <alignment vertical="center"/>
    </xf>
    <xf numFmtId="0" fontId="8" fillId="0" borderId="0"/>
    <xf numFmtId="4" fontId="28" fillId="8" borderId="73" applyNumberFormat="0" applyProtection="0">
      <alignment horizontal="right" vertical="center"/>
    </xf>
    <xf numFmtId="4" fontId="28" fillId="10" borderId="73" applyNumberFormat="0" applyProtection="0">
      <alignment horizontal="right" vertical="center"/>
    </xf>
    <xf numFmtId="4" fontId="28" fillId="11" borderId="73" applyNumberFormat="0" applyProtection="0">
      <alignment horizontal="left" vertical="center" indent="1"/>
    </xf>
    <xf numFmtId="0" fontId="28" fillId="12" borderId="73" applyNumberFormat="0" applyProtection="0">
      <alignment horizontal="left" vertical="top" indent="1"/>
    </xf>
    <xf numFmtId="4" fontId="28" fillId="8" borderId="73" applyNumberFormat="0" applyProtection="0">
      <alignment horizontal="right" vertical="center"/>
    </xf>
    <xf numFmtId="0" fontId="8" fillId="9" borderId="73" applyNumberFormat="0" applyProtection="0">
      <alignment horizontal="left" vertical="center" indent="1"/>
    </xf>
    <xf numFmtId="0" fontId="8" fillId="9" borderId="73" applyNumberFormat="0" applyProtection="0">
      <alignment horizontal="left" vertical="center" indent="1"/>
    </xf>
    <xf numFmtId="0" fontId="8" fillId="9" borderId="73" applyNumberFormat="0" applyProtection="0">
      <alignment horizontal="left" vertical="center" indent="1"/>
    </xf>
    <xf numFmtId="0" fontId="8" fillId="0" borderId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8" fillId="11" borderId="73" applyNumberFormat="0" applyProtection="0">
      <alignment horizontal="left" vertical="center" indent="1"/>
    </xf>
    <xf numFmtId="4" fontId="28" fillId="10" borderId="73" applyNumberFormat="0" applyProtection="0">
      <alignment horizontal="right" vertical="center"/>
    </xf>
    <xf numFmtId="4" fontId="28" fillId="11" borderId="73" applyNumberFormat="0" applyProtection="0">
      <alignment horizontal="left" vertical="center" indent="1"/>
    </xf>
    <xf numFmtId="0" fontId="28" fillId="12" borderId="73" applyNumberFormat="0" applyProtection="0">
      <alignment horizontal="left" vertical="top" indent="1"/>
    </xf>
    <xf numFmtId="4" fontId="28" fillId="8" borderId="73" applyNumberFormat="0" applyProtection="0">
      <alignment horizontal="right" vertical="center"/>
    </xf>
    <xf numFmtId="0" fontId="8" fillId="9" borderId="73" applyNumberFormat="0" applyProtection="0">
      <alignment horizontal="left" vertical="center" indent="1"/>
    </xf>
    <xf numFmtId="0" fontId="8" fillId="9" borderId="73" applyNumberFormat="0" applyProtection="0">
      <alignment horizontal="left" vertical="center" indent="1"/>
    </xf>
    <xf numFmtId="0" fontId="8" fillId="9" borderId="73" applyNumberFormat="0" applyProtection="0">
      <alignment horizontal="left" vertical="center" indent="1"/>
    </xf>
    <xf numFmtId="0" fontId="8" fillId="0" borderId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8" fillId="9" borderId="73" applyNumberFormat="0" applyProtection="0">
      <alignment horizontal="left" vertical="center" indent="1"/>
    </xf>
    <xf numFmtId="4" fontId="28" fillId="10" borderId="73" applyNumberFormat="0" applyProtection="0">
      <alignment horizontal="right" vertical="center"/>
    </xf>
    <xf numFmtId="0" fontId="27" fillId="6" borderId="73" applyNumberFormat="0" applyProtection="0">
      <alignment horizontal="left" vertical="top" indent="1"/>
    </xf>
    <xf numFmtId="4" fontId="28" fillId="10" borderId="73" applyNumberFormat="0" applyProtection="0">
      <alignment horizontal="right" vertical="center"/>
    </xf>
    <xf numFmtId="4" fontId="28" fillId="11" borderId="73" applyNumberFormat="0" applyProtection="0">
      <alignment horizontal="left" vertical="center" indent="1"/>
    </xf>
    <xf numFmtId="0" fontId="28" fillId="12" borderId="73" applyNumberFormat="0" applyProtection="0">
      <alignment horizontal="left" vertical="top" indent="1"/>
    </xf>
    <xf numFmtId="4" fontId="28" fillId="8" borderId="73" applyNumberFormat="0" applyProtection="0">
      <alignment horizontal="right" vertical="center"/>
    </xf>
    <xf numFmtId="0" fontId="8" fillId="9" borderId="73" applyNumberFormat="0" applyProtection="0">
      <alignment horizontal="left" vertical="center" indent="1"/>
    </xf>
    <xf numFmtId="0" fontId="8" fillId="9" borderId="73" applyNumberFormat="0" applyProtection="0">
      <alignment horizontal="left" vertical="center" indent="1"/>
    </xf>
    <xf numFmtId="0" fontId="8" fillId="9" borderId="73" applyNumberFormat="0" applyProtection="0">
      <alignment horizontal="left" vertical="center" indent="1"/>
    </xf>
    <xf numFmtId="0" fontId="8" fillId="0" borderId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8" fillId="9" borderId="73" applyNumberFormat="0" applyProtection="0">
      <alignment horizontal="left" vertical="center" indent="1"/>
    </xf>
    <xf numFmtId="4" fontId="28" fillId="10" borderId="73" applyNumberFormat="0" applyProtection="0">
      <alignment horizontal="right" vertical="center"/>
    </xf>
    <xf numFmtId="4" fontId="28" fillId="11" borderId="73" applyNumberFormat="0" applyProtection="0">
      <alignment horizontal="left" vertical="center" indent="1"/>
    </xf>
    <xf numFmtId="0" fontId="28" fillId="12" borderId="73" applyNumberFormat="0" applyProtection="0">
      <alignment horizontal="left" vertical="top" indent="1"/>
    </xf>
    <xf numFmtId="4" fontId="28" fillId="8" borderId="73" applyNumberFormat="0" applyProtection="0">
      <alignment horizontal="right" vertical="center"/>
    </xf>
    <xf numFmtId="0" fontId="8" fillId="9" borderId="73" applyNumberFormat="0" applyProtection="0">
      <alignment horizontal="left" vertical="center" indent="1"/>
    </xf>
    <xf numFmtId="0" fontId="8" fillId="9" borderId="73" applyNumberFormat="0" applyProtection="0">
      <alignment horizontal="left" vertical="center" indent="1"/>
    </xf>
    <xf numFmtId="0" fontId="8" fillId="9" borderId="73" applyNumberFormat="0" applyProtection="0">
      <alignment horizontal="left" vertical="center" indent="1"/>
    </xf>
    <xf numFmtId="0" fontId="8" fillId="0" borderId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27" fillId="6" borderId="73" applyNumberFormat="0" applyProtection="0">
      <alignment horizontal="left" vertical="top" indent="1"/>
    </xf>
    <xf numFmtId="0" fontId="8" fillId="9" borderId="73" applyNumberFormat="0" applyProtection="0">
      <alignment horizontal="left" vertical="center" indent="1"/>
    </xf>
    <xf numFmtId="4" fontId="28" fillId="10" borderId="73" applyNumberFormat="0" applyProtection="0">
      <alignment horizontal="right" vertical="center"/>
    </xf>
    <xf numFmtId="4" fontId="28" fillId="11" borderId="73" applyNumberFormat="0" applyProtection="0">
      <alignment horizontal="left" vertical="center" indent="1"/>
    </xf>
    <xf numFmtId="0" fontId="28" fillId="12" borderId="73" applyNumberFormat="0" applyProtection="0">
      <alignment horizontal="left" vertical="top" indent="1"/>
    </xf>
    <xf numFmtId="4" fontId="28" fillId="8" borderId="73" applyNumberFormat="0" applyProtection="0">
      <alignment horizontal="right" vertical="center"/>
    </xf>
    <xf numFmtId="0" fontId="8" fillId="9" borderId="73" applyNumberFormat="0" applyProtection="0">
      <alignment horizontal="left" vertical="center" indent="1"/>
    </xf>
    <xf numFmtId="0" fontId="8" fillId="9" borderId="73" applyNumberFormat="0" applyProtection="0">
      <alignment horizontal="left" vertical="center" indent="1"/>
    </xf>
    <xf numFmtId="0" fontId="8" fillId="9" borderId="73" applyNumberFormat="0" applyProtection="0">
      <alignment horizontal="left" vertical="center" indent="1"/>
    </xf>
    <xf numFmtId="0" fontId="8" fillId="0" borderId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8" fillId="10" borderId="73" applyNumberFormat="0" applyProtection="0">
      <alignment horizontal="right" vertical="center"/>
    </xf>
    <xf numFmtId="4" fontId="28" fillId="11" borderId="73" applyNumberFormat="0" applyProtection="0">
      <alignment horizontal="left" vertical="center" indent="1"/>
    </xf>
    <xf numFmtId="0" fontId="28" fillId="12" borderId="73" applyNumberFormat="0" applyProtection="0">
      <alignment horizontal="left" vertical="top" indent="1"/>
    </xf>
    <xf numFmtId="4" fontId="28" fillId="8" borderId="73" applyNumberFormat="0" applyProtection="0">
      <alignment horizontal="right" vertical="center"/>
    </xf>
    <xf numFmtId="0" fontId="8" fillId="9" borderId="73" applyNumberFormat="0" applyProtection="0">
      <alignment horizontal="left" vertical="center" indent="1"/>
    </xf>
    <xf numFmtId="0" fontId="8" fillId="9" borderId="73" applyNumberFormat="0" applyProtection="0">
      <alignment horizontal="left" vertical="center" indent="1"/>
    </xf>
    <xf numFmtId="0" fontId="8" fillId="9" borderId="73" applyNumberFormat="0" applyProtection="0">
      <alignment horizontal="left" vertical="center" indent="1"/>
    </xf>
    <xf numFmtId="0" fontId="8" fillId="0" borderId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28" fillId="12" borderId="73" applyNumberFormat="0" applyProtection="0">
      <alignment horizontal="left" vertical="top" indent="1"/>
    </xf>
    <xf numFmtId="4" fontId="28" fillId="10" borderId="73" applyNumberFormat="0" applyProtection="0">
      <alignment horizontal="right" vertical="center"/>
    </xf>
    <xf numFmtId="4" fontId="28" fillId="11" borderId="73" applyNumberFormat="0" applyProtection="0">
      <alignment horizontal="left" vertical="center" indent="1"/>
    </xf>
    <xf numFmtId="0" fontId="28" fillId="12" borderId="73" applyNumberFormat="0" applyProtection="0">
      <alignment horizontal="left" vertical="top" indent="1"/>
    </xf>
    <xf numFmtId="0" fontId="27" fillId="6" borderId="73" applyNumberFormat="0" applyProtection="0">
      <alignment horizontal="left" vertical="top" indent="1"/>
    </xf>
    <xf numFmtId="0" fontId="8" fillId="9" borderId="73" applyNumberFormat="0" applyProtection="0">
      <alignment horizontal="left" vertical="center" indent="1"/>
    </xf>
    <xf numFmtId="4" fontId="28" fillId="8" borderId="73" applyNumberFormat="0" applyProtection="0">
      <alignment horizontal="right" vertical="center"/>
    </xf>
    <xf numFmtId="0" fontId="8" fillId="9" borderId="73" applyNumberFormat="0" applyProtection="0">
      <alignment horizontal="left" vertical="center" indent="1"/>
    </xf>
    <xf numFmtId="0" fontId="8" fillId="0" borderId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73" applyNumberFormat="0" applyProtection="0">
      <alignment vertical="center"/>
    </xf>
    <xf numFmtId="4" fontId="28" fillId="10" borderId="73" applyNumberFormat="0" applyProtection="0">
      <alignment horizontal="right" vertical="center"/>
    </xf>
    <xf numFmtId="4" fontId="28" fillId="11" borderId="73" applyNumberFormat="0" applyProtection="0">
      <alignment horizontal="left" vertical="center" indent="1"/>
    </xf>
    <xf numFmtId="0" fontId="28" fillId="12" borderId="73" applyNumberFormat="0" applyProtection="0">
      <alignment horizontal="left" vertical="top" indent="1"/>
    </xf>
    <xf numFmtId="4" fontId="28" fillId="11" borderId="73" applyNumberFormat="0" applyProtection="0">
      <alignment horizontal="left" vertical="center" indent="1"/>
    </xf>
    <xf numFmtId="0" fontId="28" fillId="12" borderId="73" applyNumberFormat="0" applyProtection="0">
      <alignment horizontal="left" vertical="top" indent="1"/>
    </xf>
    <xf numFmtId="0" fontId="8" fillId="0" borderId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8" fillId="11" borderId="73" applyNumberFormat="0" applyProtection="0">
      <alignment horizontal="left" vertical="center" indent="1"/>
    </xf>
    <xf numFmtId="4" fontId="27" fillId="3" borderId="73" applyNumberFormat="0" applyProtection="0">
      <alignment vertical="center"/>
    </xf>
    <xf numFmtId="4" fontId="28" fillId="11" borderId="73" applyNumberFormat="0" applyProtection="0">
      <alignment horizontal="left" vertical="center" indent="1"/>
    </xf>
    <xf numFmtId="0" fontId="8" fillId="9" borderId="73" applyNumberFormat="0" applyProtection="0">
      <alignment horizontal="left" vertical="center" indent="1"/>
    </xf>
    <xf numFmtId="0" fontId="8" fillId="9" borderId="73" applyNumberFormat="0" applyProtection="0">
      <alignment horizontal="left" vertical="center" indent="1"/>
    </xf>
    <xf numFmtId="4" fontId="28" fillId="10" borderId="73" applyNumberFormat="0" applyProtection="0">
      <alignment horizontal="right" vertical="center"/>
    </xf>
    <xf numFmtId="4" fontId="28" fillId="11" borderId="73" applyNumberFormat="0" applyProtection="0">
      <alignment horizontal="left" vertical="center" indent="1"/>
    </xf>
    <xf numFmtId="0" fontId="28" fillId="12" borderId="73" applyNumberFormat="0" applyProtection="0">
      <alignment horizontal="left" vertical="top" indent="1"/>
    </xf>
    <xf numFmtId="0" fontId="8" fillId="9" borderId="73" applyNumberFormat="0" applyProtection="0">
      <alignment horizontal="left" vertical="center" indent="1"/>
    </xf>
    <xf numFmtId="0" fontId="8" fillId="0" borderId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8" fillId="0" borderId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8" fillId="11" borderId="73" applyNumberFormat="0" applyProtection="0">
      <alignment horizontal="left" vertical="center" indent="1"/>
    </xf>
    <xf numFmtId="0" fontId="28" fillId="12" borderId="73" applyNumberFormat="0" applyProtection="0">
      <alignment horizontal="left" vertical="top" indent="1"/>
    </xf>
    <xf numFmtId="0" fontId="8" fillId="0" borderId="0"/>
    <xf numFmtId="4" fontId="27" fillId="3" borderId="73" applyNumberFormat="0" applyProtection="0">
      <alignment vertical="center"/>
    </xf>
    <xf numFmtId="0" fontId="8" fillId="0" borderId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8" fillId="0" borderId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8" fillId="10" borderId="73" applyNumberFormat="0" applyProtection="0">
      <alignment horizontal="right" vertical="center"/>
    </xf>
    <xf numFmtId="0" fontId="8" fillId="9" borderId="73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8" fillId="8" borderId="73" applyNumberFormat="0" applyProtection="0">
      <alignment horizontal="right" vertical="center"/>
    </xf>
    <xf numFmtId="4" fontId="28" fillId="8" borderId="73" applyNumberFormat="0" applyProtection="0">
      <alignment horizontal="right" vertical="center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73" applyNumberFormat="0" applyProtection="0">
      <alignment vertical="center"/>
    </xf>
    <xf numFmtId="0" fontId="8" fillId="9" borderId="73" applyNumberFormat="0" applyProtection="0">
      <alignment horizontal="left" vertical="center" indent="1"/>
    </xf>
    <xf numFmtId="0" fontId="28" fillId="12" borderId="73" applyNumberFormat="0" applyProtection="0">
      <alignment horizontal="left" vertical="top" indent="1"/>
    </xf>
    <xf numFmtId="4" fontId="28" fillId="10" borderId="73" applyNumberFormat="0" applyProtection="0">
      <alignment horizontal="right" vertical="center"/>
    </xf>
    <xf numFmtId="4" fontId="28" fillId="11" borderId="73" applyNumberFormat="0" applyProtection="0">
      <alignment horizontal="left" vertical="center" indent="1"/>
    </xf>
    <xf numFmtId="0" fontId="28" fillId="12" borderId="73" applyNumberFormat="0" applyProtection="0">
      <alignment horizontal="left" vertical="top" indent="1"/>
    </xf>
    <xf numFmtId="0" fontId="8" fillId="0" borderId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8" fillId="0" borderId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73" applyNumberFormat="0" applyProtection="0">
      <alignment horizontal="left" vertical="center" indent="1"/>
    </xf>
    <xf numFmtId="0" fontId="27" fillId="6" borderId="73" applyNumberFormat="0" applyProtection="0">
      <alignment horizontal="left" vertical="top" indent="1"/>
    </xf>
    <xf numFmtId="4" fontId="28" fillId="8" borderId="73" applyNumberFormat="0" applyProtection="0">
      <alignment horizontal="right" vertical="center"/>
    </xf>
    <xf numFmtId="0" fontId="8" fillId="9" borderId="73" applyNumberFormat="0" applyProtection="0">
      <alignment horizontal="left" vertical="center" indent="1"/>
    </xf>
    <xf numFmtId="0" fontId="8" fillId="9" borderId="73" applyNumberFormat="0" applyProtection="0">
      <alignment horizontal="left" vertical="center" indent="1"/>
    </xf>
    <xf numFmtId="0" fontId="8" fillId="9" borderId="73" applyNumberFormat="0" applyProtection="0">
      <alignment horizontal="left" vertical="center" indent="1"/>
    </xf>
    <xf numFmtId="0" fontId="8" fillId="0" borderId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28" fillId="12" borderId="73" applyNumberFormat="0" applyProtection="0">
      <alignment horizontal="left" vertical="top" indent="1"/>
    </xf>
    <xf numFmtId="4" fontId="28" fillId="10" borderId="73" applyNumberFormat="0" applyProtection="0">
      <alignment horizontal="right" vertical="center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8" fillId="9" borderId="73" applyNumberFormat="0" applyProtection="0">
      <alignment horizontal="left" vertical="center" indent="1"/>
    </xf>
    <xf numFmtId="4" fontId="28" fillId="10" borderId="73" applyNumberFormat="0" applyProtection="0">
      <alignment horizontal="right" vertical="center"/>
    </xf>
    <xf numFmtId="4" fontId="28" fillId="11" borderId="73" applyNumberFormat="0" applyProtection="0">
      <alignment horizontal="left" vertical="center" indent="1"/>
    </xf>
    <xf numFmtId="0" fontId="28" fillId="12" borderId="73" applyNumberFormat="0" applyProtection="0">
      <alignment horizontal="left" vertical="top" indent="1"/>
    </xf>
    <xf numFmtId="0" fontId="43" fillId="0" borderId="0" applyNumberFormat="0" applyFill="0" applyBorder="0" applyAlignment="0" applyProtection="0"/>
    <xf numFmtId="0" fontId="8" fillId="0" borderId="0"/>
    <xf numFmtId="0" fontId="43" fillId="0" borderId="0" applyNumberFormat="0" applyFill="0" applyBorder="0" applyAlignment="0" applyProtection="0"/>
    <xf numFmtId="0" fontId="8" fillId="0" borderId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8" fillId="9" borderId="73" applyNumberFormat="0" applyProtection="0">
      <alignment horizontal="left" vertical="center" indent="1"/>
    </xf>
    <xf numFmtId="4" fontId="27" fillId="3" borderId="73" applyNumberFormat="0" applyProtection="0">
      <alignment horizontal="left" vertical="center" indent="1"/>
    </xf>
    <xf numFmtId="0" fontId="8" fillId="0" borderId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8" fillId="11" borderId="73" applyNumberFormat="0" applyProtection="0">
      <alignment horizontal="left" vertical="center" indent="1"/>
    </xf>
    <xf numFmtId="4" fontId="27" fillId="3" borderId="73" applyNumberFormat="0" applyProtection="0">
      <alignment vertical="center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8" fillId="9" borderId="73" applyNumberFormat="0" applyProtection="0">
      <alignment horizontal="left" vertical="center" indent="1"/>
    </xf>
    <xf numFmtId="0" fontId="27" fillId="6" borderId="73" applyNumberFormat="0" applyProtection="0">
      <alignment horizontal="left" vertical="top" indent="1"/>
    </xf>
    <xf numFmtId="0" fontId="8" fillId="0" borderId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73" applyNumberFormat="0" applyProtection="0">
      <alignment vertical="center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8" fillId="9" borderId="73" applyNumberFormat="0" applyProtection="0">
      <alignment horizontal="left" vertical="center" indent="1"/>
    </xf>
    <xf numFmtId="0" fontId="27" fillId="6" borderId="73" applyNumberFormat="0" applyProtection="0">
      <alignment horizontal="left" vertical="top" indent="1"/>
    </xf>
    <xf numFmtId="0" fontId="8" fillId="0" borderId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8" fillId="9" borderId="73" applyNumberFormat="0" applyProtection="0">
      <alignment horizontal="left" vertical="center" indent="1"/>
    </xf>
    <xf numFmtId="0" fontId="8" fillId="0" borderId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8" fillId="0" borderId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27" fillId="6" borderId="73" applyNumberFormat="0" applyProtection="0">
      <alignment horizontal="left" vertical="top" indent="1"/>
    </xf>
    <xf numFmtId="4" fontId="27" fillId="3" borderId="73" applyNumberFormat="0" applyProtection="0">
      <alignment horizontal="left" vertical="center" indent="1"/>
    </xf>
    <xf numFmtId="4" fontId="27" fillId="3" borderId="73" applyNumberFormat="0" applyProtection="0">
      <alignment vertical="center"/>
    </xf>
    <xf numFmtId="0" fontId="43" fillId="0" borderId="0" applyNumberFormat="0" applyFill="0" applyBorder="0" applyAlignment="0" applyProtection="0"/>
    <xf numFmtId="0" fontId="28" fillId="12" borderId="73" applyNumberFormat="0" applyProtection="0">
      <alignment horizontal="left" vertical="top" indent="1"/>
    </xf>
    <xf numFmtId="4" fontId="28" fillId="11" borderId="73" applyNumberFormat="0" applyProtection="0">
      <alignment horizontal="left" vertical="center" indent="1"/>
    </xf>
    <xf numFmtId="4" fontId="28" fillId="10" borderId="73" applyNumberFormat="0" applyProtection="0">
      <alignment horizontal="right" vertical="center"/>
    </xf>
    <xf numFmtId="0" fontId="8" fillId="9" borderId="73" applyNumberFormat="0" applyProtection="0">
      <alignment horizontal="left" vertical="center" indent="1"/>
    </xf>
    <xf numFmtId="0" fontId="8" fillId="9" borderId="73" applyNumberFormat="0" applyProtection="0">
      <alignment horizontal="left" vertical="center" indent="1"/>
    </xf>
    <xf numFmtId="0" fontId="8" fillId="9" borderId="73" applyNumberFormat="0" applyProtection="0">
      <alignment horizontal="left" vertical="center" indent="1"/>
    </xf>
    <xf numFmtId="4" fontId="28" fillId="8" borderId="73" applyNumberFormat="0" applyProtection="0">
      <alignment horizontal="right" vertical="center"/>
    </xf>
    <xf numFmtId="0" fontId="27" fillId="6" borderId="73" applyNumberFormat="0" applyProtection="0">
      <alignment horizontal="left" vertical="top" indent="1"/>
    </xf>
    <xf numFmtId="4" fontId="27" fillId="3" borderId="73" applyNumberFormat="0" applyProtection="0">
      <alignment horizontal="left" vertical="center" indent="1"/>
    </xf>
    <xf numFmtId="4" fontId="27" fillId="3" borderId="73" applyNumberFormat="0" applyProtection="0">
      <alignment vertical="center"/>
    </xf>
    <xf numFmtId="0" fontId="28" fillId="12" borderId="73" applyNumberFormat="0" applyProtection="0">
      <alignment horizontal="left" vertical="top" indent="1"/>
    </xf>
    <xf numFmtId="4" fontId="28" fillId="11" borderId="73" applyNumberFormat="0" applyProtection="0">
      <alignment horizontal="left" vertical="center" indent="1"/>
    </xf>
    <xf numFmtId="4" fontId="28" fillId="10" borderId="73" applyNumberFormat="0" applyProtection="0">
      <alignment horizontal="right" vertical="center"/>
    </xf>
    <xf numFmtId="0" fontId="8" fillId="9" borderId="73" applyNumberFormat="0" applyProtection="0">
      <alignment horizontal="left" vertical="center" indent="1"/>
    </xf>
    <xf numFmtId="0" fontId="8" fillId="9" borderId="73" applyNumberFormat="0" applyProtection="0">
      <alignment horizontal="left" vertical="center" indent="1"/>
    </xf>
    <xf numFmtId="0" fontId="8" fillId="9" borderId="73" applyNumberFormat="0" applyProtection="0">
      <alignment horizontal="left" vertical="center" indent="1"/>
    </xf>
    <xf numFmtId="4" fontId="28" fillId="8" borderId="73" applyNumberFormat="0" applyProtection="0">
      <alignment horizontal="right" vertical="center"/>
    </xf>
    <xf numFmtId="0" fontId="43" fillId="0" borderId="0" applyNumberFormat="0" applyFill="0" applyBorder="0" applyAlignment="0" applyProtection="0"/>
    <xf numFmtId="0" fontId="7" fillId="14" borderId="0" applyBorder="0">
      <alignment vertical="center" wrapText="1"/>
    </xf>
    <xf numFmtId="0" fontId="7" fillId="14" borderId="0" applyBorder="0"/>
    <xf numFmtId="0" fontId="27" fillId="6" borderId="73" applyNumberFormat="0" applyProtection="0">
      <alignment horizontal="left" vertical="top" indent="1"/>
    </xf>
    <xf numFmtId="4" fontId="27" fillId="3" borderId="73" applyNumberFormat="0" applyProtection="0">
      <alignment horizontal="left" vertical="center" indent="1"/>
    </xf>
    <xf numFmtId="4" fontId="27" fillId="3" borderId="73" applyNumberFormat="0" applyProtection="0">
      <alignment vertical="center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28" fillId="12" borderId="73" applyNumberFormat="0" applyProtection="0">
      <alignment horizontal="left" vertical="top" indent="1"/>
    </xf>
    <xf numFmtId="4" fontId="28" fillId="11" borderId="73" applyNumberFormat="0" applyProtection="0">
      <alignment horizontal="left" vertical="center" indent="1"/>
    </xf>
    <xf numFmtId="4" fontId="28" fillId="10" borderId="73" applyNumberFormat="0" applyProtection="0">
      <alignment horizontal="right" vertical="center"/>
    </xf>
    <xf numFmtId="0" fontId="8" fillId="9" borderId="73" applyNumberFormat="0" applyProtection="0">
      <alignment horizontal="left" vertical="center" indent="1"/>
    </xf>
    <xf numFmtId="0" fontId="8" fillId="9" borderId="73" applyNumberFormat="0" applyProtection="0">
      <alignment horizontal="left" vertical="center" indent="1"/>
    </xf>
    <xf numFmtId="0" fontId="27" fillId="6" borderId="73" applyNumberFormat="0" applyProtection="0">
      <alignment horizontal="left" vertical="top" indent="1"/>
    </xf>
    <xf numFmtId="4" fontId="27" fillId="3" borderId="73" applyNumberFormat="0" applyProtection="0">
      <alignment vertical="center"/>
    </xf>
    <xf numFmtId="4" fontId="28" fillId="11" borderId="73" applyNumberFormat="0" applyProtection="0">
      <alignment horizontal="left" vertical="center" indent="1"/>
    </xf>
    <xf numFmtId="0" fontId="8" fillId="9" borderId="73" applyNumberFormat="0" applyProtection="0">
      <alignment horizontal="left" vertical="center" indent="1"/>
    </xf>
    <xf numFmtId="0" fontId="8" fillId="9" borderId="73" applyNumberFormat="0" applyProtection="0">
      <alignment horizontal="left" vertical="center" indent="1"/>
    </xf>
    <xf numFmtId="4" fontId="28" fillId="8" borderId="73" applyNumberFormat="0" applyProtection="0">
      <alignment horizontal="right" vertical="center"/>
    </xf>
    <xf numFmtId="4" fontId="27" fillId="3" borderId="73" applyNumberFormat="0" applyProtection="0">
      <alignment horizontal="left" vertical="center" indent="1"/>
    </xf>
    <xf numFmtId="4" fontId="27" fillId="3" borderId="73" applyNumberFormat="0" applyProtection="0">
      <alignment vertical="center"/>
    </xf>
    <xf numFmtId="4" fontId="27" fillId="3" borderId="73" applyNumberFormat="0" applyProtection="0">
      <alignment vertical="center"/>
    </xf>
    <xf numFmtId="4" fontId="27" fillId="3" borderId="73" applyNumberFormat="0" applyProtection="0">
      <alignment horizontal="left" vertical="center" indent="1"/>
    </xf>
    <xf numFmtId="0" fontId="27" fillId="6" borderId="73" applyNumberFormat="0" applyProtection="0">
      <alignment horizontal="left" vertical="top" indent="1"/>
    </xf>
    <xf numFmtId="4" fontId="28" fillId="8" borderId="73" applyNumberFormat="0" applyProtection="0">
      <alignment horizontal="right" vertical="center"/>
    </xf>
    <xf numFmtId="0" fontId="8" fillId="9" borderId="73" applyNumberFormat="0" applyProtection="0">
      <alignment horizontal="left" vertical="center" indent="1"/>
    </xf>
    <xf numFmtId="0" fontId="8" fillId="9" borderId="73" applyNumberFormat="0" applyProtection="0">
      <alignment horizontal="left" vertical="center" indent="1"/>
    </xf>
    <xf numFmtId="0" fontId="8" fillId="9" borderId="73" applyNumberFormat="0" applyProtection="0">
      <alignment horizontal="left" vertical="center" indent="1"/>
    </xf>
    <xf numFmtId="4" fontId="28" fillId="10" borderId="73" applyNumberFormat="0" applyProtection="0">
      <alignment horizontal="right" vertical="center"/>
    </xf>
    <xf numFmtId="4" fontId="28" fillId="11" borderId="73" applyNumberFormat="0" applyProtection="0">
      <alignment horizontal="left" vertical="center" indent="1"/>
    </xf>
    <xf numFmtId="0" fontId="28" fillId="12" borderId="73" applyNumberFormat="0" applyProtection="0">
      <alignment horizontal="left" vertical="top" indent="1"/>
    </xf>
    <xf numFmtId="4" fontId="27" fillId="3" borderId="73" applyNumberFormat="0" applyProtection="0">
      <alignment vertical="center"/>
    </xf>
    <xf numFmtId="4" fontId="27" fillId="3" borderId="73" applyNumberFormat="0" applyProtection="0">
      <alignment horizontal="left" vertical="center" indent="1"/>
    </xf>
    <xf numFmtId="0" fontId="27" fillId="6" borderId="73" applyNumberFormat="0" applyProtection="0">
      <alignment horizontal="left" vertical="top" indent="1"/>
    </xf>
    <xf numFmtId="4" fontId="28" fillId="8" borderId="73" applyNumberFormat="0" applyProtection="0">
      <alignment horizontal="right" vertical="center"/>
    </xf>
    <xf numFmtId="0" fontId="8" fillId="9" borderId="73" applyNumberFormat="0" applyProtection="0">
      <alignment horizontal="left" vertical="center" indent="1"/>
    </xf>
    <xf numFmtId="0" fontId="8" fillId="9" borderId="73" applyNumberFormat="0" applyProtection="0">
      <alignment horizontal="left" vertical="center" indent="1"/>
    </xf>
    <xf numFmtId="0" fontId="8" fillId="9" borderId="73" applyNumberFormat="0" applyProtection="0">
      <alignment horizontal="left" vertical="center" indent="1"/>
    </xf>
    <xf numFmtId="4" fontId="28" fillId="10" borderId="73" applyNumberFormat="0" applyProtection="0">
      <alignment horizontal="right" vertical="center"/>
    </xf>
    <xf numFmtId="0" fontId="28" fillId="12" borderId="73" applyNumberFormat="0" applyProtection="0">
      <alignment horizontal="left" vertical="top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7" fillId="0" borderId="0"/>
    <xf numFmtId="165" fontId="7" fillId="0" borderId="0" applyFon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8" fillId="8" borderId="73" applyNumberFormat="0" applyProtection="0">
      <alignment horizontal="right" vertical="center"/>
    </xf>
    <xf numFmtId="4" fontId="28" fillId="11" borderId="73" applyNumberFormat="0" applyProtection="0">
      <alignment horizontal="left" vertical="center" indent="1"/>
    </xf>
    <xf numFmtId="0" fontId="28" fillId="12" borderId="73" applyNumberFormat="0" applyProtection="0">
      <alignment horizontal="left" vertical="top" indent="1"/>
    </xf>
    <xf numFmtId="4" fontId="27" fillId="3" borderId="73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8" fillId="9" borderId="73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8" fillId="8" borderId="73" applyNumberFormat="0" applyProtection="0">
      <alignment horizontal="right" vertical="center"/>
    </xf>
    <xf numFmtId="0" fontId="8" fillId="9" borderId="73" applyNumberFormat="0" applyProtection="0">
      <alignment horizontal="left" vertical="center" indent="1"/>
    </xf>
    <xf numFmtId="0" fontId="8" fillId="9" borderId="73" applyNumberFormat="0" applyProtection="0">
      <alignment horizontal="left" vertical="center" indent="1"/>
    </xf>
    <xf numFmtId="0" fontId="8" fillId="9" borderId="73" applyNumberFormat="0" applyProtection="0">
      <alignment horizontal="left" vertical="center" indent="1"/>
    </xf>
    <xf numFmtId="4" fontId="28" fillId="10" borderId="73" applyNumberFormat="0" applyProtection="0">
      <alignment horizontal="right" vertical="center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8" fillId="11" borderId="73" applyNumberFormat="0" applyProtection="0">
      <alignment horizontal="left" vertical="center" indent="1"/>
    </xf>
    <xf numFmtId="0" fontId="28" fillId="12" borderId="73" applyNumberFormat="0" applyProtection="0">
      <alignment horizontal="left" vertical="top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8" fillId="9" borderId="73" applyNumberFormat="0" applyProtection="0">
      <alignment horizontal="left" vertical="center" indent="1"/>
    </xf>
    <xf numFmtId="0" fontId="27" fillId="6" borderId="73" applyNumberFormat="0" applyProtection="0">
      <alignment horizontal="left" vertical="top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8" fillId="10" borderId="73" applyNumberFormat="0" applyProtection="0">
      <alignment horizontal="right" vertical="center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27" fillId="6" borderId="75" applyNumberFormat="0" applyProtection="0">
      <alignment horizontal="left" vertical="top" indent="1"/>
    </xf>
    <xf numFmtId="0" fontId="27" fillId="6" borderId="75" applyNumberFormat="0" applyProtection="0">
      <alignment horizontal="left" vertical="top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75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27" fillId="6" borderId="75" applyNumberFormat="0" applyProtection="0">
      <alignment horizontal="left" vertical="top" indent="1"/>
    </xf>
    <xf numFmtId="0" fontId="27" fillId="6" borderId="75" applyNumberFormat="0" applyProtection="0">
      <alignment horizontal="left" vertical="top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28" fillId="12" borderId="75" applyNumberFormat="0" applyProtection="0">
      <alignment horizontal="left" vertical="top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8" fillId="9" borderId="75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75" applyNumberFormat="0" applyProtection="0">
      <alignment vertical="center"/>
    </xf>
    <xf numFmtId="4" fontId="27" fillId="3" borderId="75" applyNumberFormat="0" applyProtection="0">
      <alignment horizontal="left" vertical="center" indent="1"/>
    </xf>
    <xf numFmtId="0" fontId="45" fillId="0" borderId="0" applyNumberFormat="0" applyFill="0" applyBorder="0" applyAlignment="0" applyProtection="0"/>
    <xf numFmtId="0" fontId="28" fillId="12" borderId="73" applyNumberFormat="0" applyProtection="0">
      <alignment horizontal="left" vertical="top" indent="1"/>
    </xf>
    <xf numFmtId="4" fontId="28" fillId="8" borderId="73" applyNumberFormat="0" applyProtection="0">
      <alignment horizontal="right" vertical="center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8" fillId="10" borderId="75" applyNumberFormat="0" applyProtection="0">
      <alignment horizontal="right" vertical="center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8" fillId="9" borderId="75" applyNumberFormat="0" applyProtection="0">
      <alignment horizontal="left" vertical="center" indent="1"/>
    </xf>
    <xf numFmtId="0" fontId="28" fillId="12" borderId="75" applyNumberFormat="0" applyProtection="0">
      <alignment horizontal="left" vertical="top" indent="1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4" fontId="27" fillId="3" borderId="75" applyNumberFormat="0" applyProtection="0">
      <alignment horizontal="left" vertical="center" indent="1"/>
    </xf>
    <xf numFmtId="0" fontId="8" fillId="9" borderId="75" applyNumberFormat="0" applyProtection="0">
      <alignment horizontal="left" vertical="center" indent="1"/>
    </xf>
    <xf numFmtId="0" fontId="45" fillId="0" borderId="0" applyNumberFormat="0" applyFill="0" applyBorder="0" applyAlignment="0" applyProtection="0"/>
    <xf numFmtId="4" fontId="27" fillId="3" borderId="75" applyNumberFormat="0" applyProtection="0">
      <alignment vertical="center"/>
    </xf>
    <xf numFmtId="0" fontId="43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75" applyNumberFormat="0" applyProtection="0">
      <alignment vertical="center"/>
    </xf>
    <xf numFmtId="0" fontId="27" fillId="6" borderId="75" applyNumberFormat="0" applyProtection="0">
      <alignment horizontal="left" vertical="top" indent="1"/>
    </xf>
    <xf numFmtId="4" fontId="27" fillId="3" borderId="75" applyNumberFormat="0" applyProtection="0">
      <alignment vertical="center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8" fillId="8" borderId="75" applyNumberFormat="0" applyProtection="0">
      <alignment horizontal="right" vertical="center"/>
    </xf>
    <xf numFmtId="0" fontId="43" fillId="0" borderId="0" applyNumberFormat="0" applyFill="0" applyBorder="0" applyAlignment="0" applyProtection="0"/>
    <xf numFmtId="4" fontId="28" fillId="10" borderId="75" applyNumberFormat="0" applyProtection="0">
      <alignment horizontal="right" vertical="center"/>
    </xf>
    <xf numFmtId="0" fontId="28" fillId="12" borderId="75" applyNumberFormat="0" applyProtection="0">
      <alignment horizontal="left" vertical="top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75" applyNumberFormat="0" applyProtection="0">
      <alignment horizontal="left" vertical="center" indent="1"/>
    </xf>
    <xf numFmtId="0" fontId="4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27" fillId="6" borderId="75" applyNumberFormat="0" applyProtection="0">
      <alignment horizontal="left" vertical="top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27" fillId="6" borderId="75" applyNumberFormat="0" applyProtection="0">
      <alignment horizontal="left" vertical="top" indent="1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27" fillId="6" borderId="75" applyNumberFormat="0" applyProtection="0">
      <alignment horizontal="left" vertical="top" indent="1"/>
    </xf>
    <xf numFmtId="4" fontId="28" fillId="8" borderId="75" applyNumberFormat="0" applyProtection="0">
      <alignment horizontal="right" vertical="center"/>
    </xf>
    <xf numFmtId="0" fontId="27" fillId="6" borderId="75" applyNumberFormat="0" applyProtection="0">
      <alignment horizontal="left" vertical="top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8" fillId="9" borderId="75" applyNumberFormat="0" applyProtection="0">
      <alignment horizontal="left" vertical="center" indent="1"/>
    </xf>
    <xf numFmtId="0" fontId="8" fillId="9" borderId="75" applyNumberFormat="0" applyProtection="0">
      <alignment horizontal="left" vertical="center" indent="1"/>
    </xf>
    <xf numFmtId="0" fontId="27" fillId="6" borderId="75" applyNumberFormat="0" applyProtection="0">
      <alignment horizontal="left" vertical="top" indent="1"/>
    </xf>
    <xf numFmtId="4" fontId="27" fillId="3" borderId="75" applyNumberFormat="0" applyProtection="0">
      <alignment horizontal="left" vertical="center" indent="1"/>
    </xf>
    <xf numFmtId="4" fontId="28" fillId="8" borderId="75" applyNumberFormat="0" applyProtection="0">
      <alignment horizontal="right" vertical="center"/>
    </xf>
    <xf numFmtId="0" fontId="8" fillId="9" borderId="75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75" applyNumberFormat="0" applyProtection="0">
      <alignment vertical="center"/>
    </xf>
    <xf numFmtId="4" fontId="27" fillId="3" borderId="75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75" applyNumberFormat="0" applyProtection="0">
      <alignment vertical="center"/>
    </xf>
    <xf numFmtId="4" fontId="27" fillId="3" borderId="75" applyNumberFormat="0" applyProtection="0">
      <alignment horizontal="left" vertical="center" indent="1"/>
    </xf>
    <xf numFmtId="0" fontId="27" fillId="6" borderId="75" applyNumberFormat="0" applyProtection="0">
      <alignment horizontal="left" vertical="top" indent="1"/>
    </xf>
    <xf numFmtId="4" fontId="27" fillId="3" borderId="75" applyNumberFormat="0" applyProtection="0">
      <alignment horizontal="left" vertical="center" indent="1"/>
    </xf>
    <xf numFmtId="0" fontId="28" fillId="12" borderId="75" applyNumberFormat="0" applyProtection="0">
      <alignment horizontal="left" vertical="top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8" fillId="8" borderId="75" applyNumberFormat="0" applyProtection="0">
      <alignment horizontal="right" vertical="center"/>
    </xf>
    <xf numFmtId="4" fontId="27" fillId="3" borderId="75" applyNumberFormat="0" applyProtection="0">
      <alignment vertical="center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8" fillId="8" borderId="75" applyNumberFormat="0" applyProtection="0">
      <alignment horizontal="right" vertical="center"/>
    </xf>
    <xf numFmtId="4" fontId="27" fillId="3" borderId="75" applyNumberFormat="0" applyProtection="0">
      <alignment horizontal="left" vertical="center" indent="1"/>
    </xf>
    <xf numFmtId="4" fontId="27" fillId="3" borderId="75" applyNumberFormat="0" applyProtection="0">
      <alignment vertical="center"/>
    </xf>
    <xf numFmtId="0" fontId="27" fillId="6" borderId="75" applyNumberFormat="0" applyProtection="0">
      <alignment horizontal="left" vertical="top" indent="1"/>
    </xf>
    <xf numFmtId="0" fontId="8" fillId="9" borderId="75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8" fillId="9" borderId="75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8" fillId="9" borderId="75" applyNumberFormat="0" applyProtection="0">
      <alignment horizontal="left" vertical="center" indent="1"/>
    </xf>
    <xf numFmtId="4" fontId="28" fillId="10" borderId="75" applyNumberFormat="0" applyProtection="0">
      <alignment horizontal="right" vertical="center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75" applyNumberFormat="0" applyProtection="0">
      <alignment horizontal="left" vertical="center" indent="1"/>
    </xf>
    <xf numFmtId="0" fontId="8" fillId="9" borderId="75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75" applyNumberFormat="0" applyProtection="0">
      <alignment horizontal="left" vertical="center" indent="1"/>
    </xf>
    <xf numFmtId="0" fontId="8" fillId="9" borderId="75" applyNumberFormat="0" applyProtection="0">
      <alignment horizontal="left" vertical="center" indent="1"/>
    </xf>
    <xf numFmtId="0" fontId="8" fillId="9" borderId="75" applyNumberFormat="0" applyProtection="0">
      <alignment horizontal="left" vertical="center" indent="1"/>
    </xf>
    <xf numFmtId="0" fontId="8" fillId="9" borderId="73" applyNumberFormat="0" applyProtection="0">
      <alignment horizontal="left" vertical="center" indent="1"/>
    </xf>
    <xf numFmtId="0" fontId="45" fillId="0" borderId="0" applyNumberFormat="0" applyFill="0" applyBorder="0" applyAlignment="0" applyProtection="0"/>
    <xf numFmtId="4" fontId="28" fillId="11" borderId="73" applyNumberFormat="0" applyProtection="0">
      <alignment horizontal="left" vertical="center" indent="1"/>
    </xf>
    <xf numFmtId="4" fontId="27" fillId="3" borderId="73" applyNumberFormat="0" applyProtection="0">
      <alignment horizontal="left" vertical="center" indent="1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27" fillId="6" borderId="73" applyNumberFormat="0" applyProtection="0">
      <alignment horizontal="left" vertical="top" indent="1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8" fillId="9" borderId="75" applyNumberFormat="0" applyProtection="0">
      <alignment horizontal="left" vertical="center" indent="1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28" fillId="12" borderId="73" applyNumberFormat="0" applyProtection="0">
      <alignment horizontal="left" vertical="top" indent="1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27" fillId="6" borderId="75" applyNumberFormat="0" applyProtection="0">
      <alignment horizontal="left" vertical="top" indent="1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8" fillId="9" borderId="75" applyNumberFormat="0" applyProtection="0">
      <alignment horizontal="left" vertical="center" indent="1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4" fontId="28" fillId="10" borderId="73" applyNumberFormat="0" applyProtection="0">
      <alignment horizontal="right" vertical="center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10" fontId="20" fillId="5" borderId="74" applyNumberFormat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4" fontId="28" fillId="10" borderId="75" applyNumberFormat="0" applyProtection="0">
      <alignment horizontal="right" vertical="center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4" fontId="28" fillId="10" borderId="73" applyNumberFormat="0" applyProtection="0">
      <alignment horizontal="right" vertical="center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4" fontId="27" fillId="3" borderId="75" applyNumberFormat="0" applyProtection="0">
      <alignment horizontal="left" vertical="center" indent="1"/>
    </xf>
    <xf numFmtId="0" fontId="4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8" fillId="9" borderId="73" applyNumberFormat="0" applyProtection="0">
      <alignment horizontal="left" vertical="center" indent="1"/>
    </xf>
    <xf numFmtId="4" fontId="28" fillId="10" borderId="75" applyNumberFormat="0" applyProtection="0">
      <alignment horizontal="right" vertical="center"/>
    </xf>
    <xf numFmtId="4" fontId="28" fillId="10" borderId="73" applyNumberFormat="0" applyProtection="0">
      <alignment horizontal="right" vertical="center"/>
    </xf>
    <xf numFmtId="4" fontId="27" fillId="3" borderId="73" applyNumberFormat="0" applyProtection="0">
      <alignment vertical="center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8" fillId="9" borderId="73" applyNumberFormat="0" applyProtection="0">
      <alignment horizontal="left" vertical="center" indent="1"/>
    </xf>
    <xf numFmtId="0" fontId="8" fillId="9" borderId="75" applyNumberFormat="0" applyProtection="0">
      <alignment horizontal="left" vertical="center" indent="1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4" fontId="28" fillId="11" borderId="75" applyNumberFormat="0" applyProtection="0">
      <alignment horizontal="left" vertical="center" indent="1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8" fillId="9" borderId="75" applyNumberFormat="0" applyProtection="0">
      <alignment horizontal="left" vertical="center" indent="1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28" fillId="12" borderId="75" applyNumberFormat="0" applyProtection="0">
      <alignment horizontal="left" vertical="top" indent="1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8" fillId="9" borderId="73" applyNumberFormat="0" applyProtection="0">
      <alignment horizontal="left" vertical="center" indent="1"/>
    </xf>
    <xf numFmtId="4" fontId="27" fillId="3" borderId="75" applyNumberFormat="0" applyProtection="0">
      <alignment horizontal="left" vertical="center" indent="1"/>
    </xf>
    <xf numFmtId="4" fontId="28" fillId="10" borderId="73" applyNumberFormat="0" applyProtection="0">
      <alignment horizontal="right" vertical="center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4" fontId="27" fillId="3" borderId="73" applyNumberFormat="0" applyProtection="0">
      <alignment vertical="center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8" fillId="9" borderId="75" applyNumberFormat="0" applyProtection="0">
      <alignment horizontal="left" vertical="center" indent="1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27" fillId="6" borderId="75" applyNumberFormat="0" applyProtection="0">
      <alignment horizontal="left" vertical="top" indent="1"/>
    </xf>
    <xf numFmtId="4" fontId="28" fillId="10" borderId="75" applyNumberFormat="0" applyProtection="0">
      <alignment horizontal="right" vertical="center"/>
    </xf>
    <xf numFmtId="0" fontId="8" fillId="9" borderId="73" applyNumberFormat="0" applyProtection="0">
      <alignment horizontal="left" vertical="center" indent="1"/>
    </xf>
    <xf numFmtId="0" fontId="45" fillId="0" borderId="0" applyNumberFormat="0" applyFill="0" applyBorder="0" applyAlignment="0" applyProtection="0"/>
    <xf numFmtId="0" fontId="8" fillId="9" borderId="73" applyNumberFormat="0" applyProtection="0">
      <alignment horizontal="left" vertical="center" indent="1"/>
    </xf>
    <xf numFmtId="4" fontId="27" fillId="3" borderId="73" applyNumberFormat="0" applyProtection="0">
      <alignment vertical="center"/>
    </xf>
    <xf numFmtId="0" fontId="8" fillId="9" borderId="75" applyNumberFormat="0" applyProtection="0">
      <alignment horizontal="left" vertical="center" indent="1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27" fillId="6" borderId="75" applyNumberFormat="0" applyProtection="0">
      <alignment horizontal="left" vertical="top" indent="1"/>
    </xf>
    <xf numFmtId="0" fontId="4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75" applyNumberFormat="0" applyProtection="0">
      <alignment horizontal="left" vertical="center" indent="1"/>
    </xf>
    <xf numFmtId="0" fontId="45" fillId="0" borderId="0" applyNumberFormat="0" applyFill="0" applyBorder="0" applyAlignment="0" applyProtection="0"/>
    <xf numFmtId="0" fontId="8" fillId="9" borderId="73" applyNumberFormat="0" applyProtection="0">
      <alignment horizontal="left" vertical="center" indent="1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4" fontId="28" fillId="11" borderId="73" applyNumberFormat="0" applyProtection="0">
      <alignment horizontal="left" vertical="center" indent="1"/>
    </xf>
    <xf numFmtId="4" fontId="27" fillId="3" borderId="75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73" applyNumberFormat="0" applyProtection="0">
      <alignment horizontal="left" vertical="center" indent="1"/>
    </xf>
    <xf numFmtId="0" fontId="45" fillId="0" borderId="0" applyNumberFormat="0" applyFill="0" applyBorder="0" applyAlignment="0" applyProtection="0"/>
    <xf numFmtId="0" fontId="27" fillId="6" borderId="75" applyNumberFormat="0" applyProtection="0">
      <alignment horizontal="left" vertical="top" indent="1"/>
    </xf>
    <xf numFmtId="4" fontId="28" fillId="11" borderId="73" applyNumberFormat="0" applyProtection="0">
      <alignment horizontal="left" vertical="center" indent="1"/>
    </xf>
    <xf numFmtId="4" fontId="27" fillId="3" borderId="73" applyNumberFormat="0" applyProtection="0">
      <alignment horizontal="left" vertical="center" indent="1"/>
    </xf>
    <xf numFmtId="0" fontId="45" fillId="0" borderId="0" applyNumberFormat="0" applyFill="0" applyBorder="0" applyAlignment="0" applyProtection="0"/>
    <xf numFmtId="4" fontId="28" fillId="11" borderId="75" applyNumberFormat="0" applyProtection="0">
      <alignment horizontal="left" vertical="center" indent="1"/>
    </xf>
    <xf numFmtId="4" fontId="27" fillId="3" borderId="75" applyNumberFormat="0" applyProtection="0">
      <alignment horizontal="left" vertical="center" indent="1"/>
    </xf>
    <xf numFmtId="0" fontId="45" fillId="0" borderId="0" applyNumberFormat="0" applyFill="0" applyBorder="0" applyAlignment="0" applyProtection="0"/>
    <xf numFmtId="0" fontId="28" fillId="12" borderId="73" applyNumberFormat="0" applyProtection="0">
      <alignment horizontal="left" vertical="top" indent="1"/>
    </xf>
    <xf numFmtId="0" fontId="45" fillId="0" borderId="0" applyNumberFormat="0" applyFill="0" applyBorder="0" applyAlignment="0" applyProtection="0"/>
    <xf numFmtId="4" fontId="28" fillId="11" borderId="73" applyNumberFormat="0" applyProtection="0">
      <alignment horizontal="left" vertical="center" indent="1"/>
    </xf>
    <xf numFmtId="0" fontId="45" fillId="0" borderId="0" applyNumberFormat="0" applyFill="0" applyBorder="0" applyAlignment="0" applyProtection="0"/>
    <xf numFmtId="0" fontId="8" fillId="9" borderId="73" applyNumberFormat="0" applyProtection="0">
      <alignment horizontal="left" vertical="center" indent="1"/>
    </xf>
    <xf numFmtId="0" fontId="45" fillId="0" borderId="0" applyNumberFormat="0" applyFill="0" applyBorder="0" applyAlignment="0" applyProtection="0"/>
    <xf numFmtId="0" fontId="8" fillId="9" borderId="75" applyNumberFormat="0" applyProtection="0">
      <alignment horizontal="left" vertical="center" indent="1"/>
    </xf>
    <xf numFmtId="4" fontId="28" fillId="8" borderId="73" applyNumberFormat="0" applyProtection="0">
      <alignment horizontal="right" vertical="center"/>
    </xf>
    <xf numFmtId="4" fontId="27" fillId="3" borderId="73" applyNumberFormat="0" applyProtection="0">
      <alignment horizontal="left" vertical="center" indent="1"/>
    </xf>
    <xf numFmtId="0" fontId="27" fillId="6" borderId="73" applyNumberFormat="0" applyProtection="0">
      <alignment horizontal="left" vertical="top" indent="1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4" fontId="27" fillId="3" borderId="75" applyNumberFormat="0" applyProtection="0">
      <alignment vertical="center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8" fillId="9" borderId="73" applyNumberFormat="0" applyProtection="0">
      <alignment horizontal="left" vertical="center" indent="1"/>
    </xf>
    <xf numFmtId="0" fontId="4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4" fontId="28" fillId="8" borderId="75" applyNumberFormat="0" applyProtection="0">
      <alignment horizontal="right" vertical="center"/>
    </xf>
    <xf numFmtId="0" fontId="43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4" fontId="27" fillId="3" borderId="75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8" fillId="9" borderId="75" applyNumberFormat="0" applyProtection="0">
      <alignment horizontal="left" vertical="center" indent="1"/>
    </xf>
    <xf numFmtId="0" fontId="4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8" fillId="9" borderId="75" applyNumberFormat="0" applyProtection="0">
      <alignment horizontal="left" vertical="center" indent="1"/>
    </xf>
    <xf numFmtId="0" fontId="45" fillId="0" borderId="0" applyNumberFormat="0" applyFill="0" applyBorder="0" applyAlignment="0" applyProtection="0"/>
    <xf numFmtId="4" fontId="27" fillId="3" borderId="73" applyNumberFormat="0" applyProtection="0">
      <alignment horizontal="left" vertical="center" indent="1"/>
    </xf>
    <xf numFmtId="4" fontId="27" fillId="3" borderId="73" applyNumberFormat="0" applyProtection="0">
      <alignment horizontal="left" vertical="center" indent="1"/>
    </xf>
    <xf numFmtId="4" fontId="28" fillId="8" borderId="75" applyNumberFormat="0" applyProtection="0">
      <alignment horizontal="right" vertical="center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8" fillId="10" borderId="73" applyNumberFormat="0" applyProtection="0">
      <alignment horizontal="right" vertical="center"/>
    </xf>
    <xf numFmtId="0" fontId="4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27" fillId="6" borderId="73" applyNumberFormat="0" applyProtection="0">
      <alignment horizontal="left" vertical="top" indent="1"/>
    </xf>
    <xf numFmtId="4" fontId="28" fillId="8" borderId="75" applyNumberFormat="0" applyProtection="0">
      <alignment horizontal="right" vertical="center"/>
    </xf>
    <xf numFmtId="0" fontId="27" fillId="6" borderId="73" applyNumberFormat="0" applyProtection="0">
      <alignment horizontal="left" vertical="top" indent="1"/>
    </xf>
    <xf numFmtId="4" fontId="28" fillId="8" borderId="73" applyNumberFormat="0" applyProtection="0">
      <alignment horizontal="right" vertical="center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8" fillId="9" borderId="75" applyNumberFormat="0" applyProtection="0">
      <alignment horizontal="left" vertical="center" indent="1"/>
    </xf>
    <xf numFmtId="0" fontId="4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27" fillId="6" borderId="75" applyNumberFormat="0" applyProtection="0">
      <alignment horizontal="left" vertical="top" indent="1"/>
    </xf>
    <xf numFmtId="4" fontId="28" fillId="11" borderId="75" applyNumberFormat="0" applyProtection="0">
      <alignment horizontal="left" vertical="center" indent="1"/>
    </xf>
    <xf numFmtId="4" fontId="28" fillId="8" borderId="73" applyNumberFormat="0" applyProtection="0">
      <alignment horizontal="right" vertical="center"/>
    </xf>
    <xf numFmtId="0" fontId="8" fillId="9" borderId="73" applyNumberFormat="0" applyProtection="0">
      <alignment horizontal="left" vertical="center" indent="1"/>
    </xf>
    <xf numFmtId="4" fontId="28" fillId="10" borderId="75" applyNumberFormat="0" applyProtection="0">
      <alignment horizontal="right" vertical="center"/>
    </xf>
    <xf numFmtId="0" fontId="27" fillId="6" borderId="75" applyNumberFormat="0" applyProtection="0">
      <alignment horizontal="left" vertical="top" indent="1"/>
    </xf>
    <xf numFmtId="0" fontId="8" fillId="9" borderId="73" applyNumberFormat="0" applyProtection="0">
      <alignment horizontal="left" vertical="center" indent="1"/>
    </xf>
    <xf numFmtId="0" fontId="8" fillId="9" borderId="73" applyNumberFormat="0" applyProtection="0">
      <alignment horizontal="left" vertical="center" indent="1"/>
    </xf>
    <xf numFmtId="4" fontId="27" fillId="3" borderId="75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27" fillId="6" borderId="73" applyNumberFormat="0" applyProtection="0">
      <alignment horizontal="left" vertical="top" indent="1"/>
    </xf>
    <xf numFmtId="4" fontId="27" fillId="3" borderId="75" applyNumberFormat="0" applyProtection="0">
      <alignment vertical="center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8" fillId="11" borderId="75" applyNumberFormat="0" applyProtection="0">
      <alignment horizontal="left" vertical="center" indent="1"/>
    </xf>
    <xf numFmtId="0" fontId="8" fillId="9" borderId="75" applyNumberFormat="0" applyProtection="0">
      <alignment horizontal="left" vertical="center" indent="1"/>
    </xf>
    <xf numFmtId="0" fontId="45" fillId="0" borderId="0" applyNumberFormat="0" applyFill="0" applyBorder="0" applyAlignment="0" applyProtection="0"/>
    <xf numFmtId="0" fontId="27" fillId="6" borderId="75" applyNumberFormat="0" applyProtection="0">
      <alignment horizontal="left" vertical="top" indent="1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28" fillId="12" borderId="73" applyNumberFormat="0" applyProtection="0">
      <alignment horizontal="left" vertical="top" indent="1"/>
    </xf>
    <xf numFmtId="0" fontId="45" fillId="0" borderId="0" applyNumberFormat="0" applyFill="0" applyBorder="0" applyAlignment="0" applyProtection="0"/>
    <xf numFmtId="0" fontId="28" fillId="12" borderId="73" applyNumberFormat="0" applyProtection="0">
      <alignment horizontal="left" vertical="top" indent="1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8" fillId="9" borderId="73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27" fillId="6" borderId="75" applyNumberFormat="0" applyProtection="0">
      <alignment horizontal="left" vertical="top" indent="1"/>
    </xf>
    <xf numFmtId="0" fontId="8" fillId="9" borderId="73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27" fillId="6" borderId="75" applyNumberFormat="0" applyProtection="0">
      <alignment horizontal="left" vertical="top" indent="1"/>
    </xf>
    <xf numFmtId="0" fontId="28" fillId="12" borderId="75" applyNumberFormat="0" applyProtection="0">
      <alignment horizontal="left" vertical="top" indent="1"/>
    </xf>
    <xf numFmtId="0" fontId="27" fillId="6" borderId="75" applyNumberFormat="0" applyProtection="0">
      <alignment horizontal="left" vertical="top" indent="1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4" fontId="28" fillId="8" borderId="75" applyNumberFormat="0" applyProtection="0">
      <alignment horizontal="right" vertical="center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8" fillId="8" borderId="75" applyNumberFormat="0" applyProtection="0">
      <alignment horizontal="right" vertical="center"/>
    </xf>
    <xf numFmtId="4" fontId="27" fillId="3" borderId="73" applyNumberFormat="0" applyProtection="0">
      <alignment vertical="center"/>
    </xf>
    <xf numFmtId="4" fontId="28" fillId="8" borderId="75" applyNumberFormat="0" applyProtection="0">
      <alignment horizontal="right" vertical="center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27" fillId="6" borderId="75" applyNumberFormat="0" applyProtection="0">
      <alignment horizontal="left" vertical="top" indent="1"/>
    </xf>
    <xf numFmtId="4" fontId="28" fillId="10" borderId="73" applyNumberFormat="0" applyProtection="0">
      <alignment horizontal="right" vertical="center"/>
    </xf>
    <xf numFmtId="4" fontId="28" fillId="11" borderId="73" applyNumberFormat="0" applyProtection="0">
      <alignment horizontal="left" vertical="center" indent="1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28" fillId="12" borderId="75" applyNumberFormat="0" applyProtection="0">
      <alignment horizontal="left" vertical="top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8" fillId="8" borderId="73" applyNumberFormat="0" applyProtection="0">
      <alignment horizontal="right" vertical="center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4" fontId="27" fillId="3" borderId="75" applyNumberFormat="0" applyProtection="0">
      <alignment vertical="center"/>
    </xf>
    <xf numFmtId="4" fontId="28" fillId="11" borderId="73" applyNumberFormat="0" applyProtection="0">
      <alignment horizontal="left" vertical="center" indent="1"/>
    </xf>
    <xf numFmtId="0" fontId="28" fillId="12" borderId="73" applyNumberFormat="0" applyProtection="0">
      <alignment horizontal="left" vertical="top" indent="1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4" fontId="27" fillId="3" borderId="73" applyNumberFormat="0" applyProtection="0">
      <alignment vertical="center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8" fillId="9" borderId="75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28" fillId="12" borderId="75" applyNumberFormat="0" applyProtection="0">
      <alignment horizontal="left" vertical="top" indent="1"/>
    </xf>
    <xf numFmtId="4" fontId="27" fillId="3" borderId="75" applyNumberFormat="0" applyProtection="0">
      <alignment vertical="center"/>
    </xf>
    <xf numFmtId="0" fontId="4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4" fontId="27" fillId="3" borderId="75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75" applyNumberFormat="0" applyProtection="0">
      <alignment horizontal="left" vertical="center" indent="1"/>
    </xf>
    <xf numFmtId="4" fontId="27" fillId="3" borderId="75" applyNumberFormat="0" applyProtection="0">
      <alignment horizontal="left" vertical="center" indent="1"/>
    </xf>
    <xf numFmtId="4" fontId="28" fillId="11" borderId="75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75" applyNumberFormat="0" applyProtection="0">
      <alignment vertical="center"/>
    </xf>
    <xf numFmtId="0" fontId="45" fillId="0" borderId="0" applyNumberFormat="0" applyFill="0" applyBorder="0" applyAlignment="0" applyProtection="0"/>
    <xf numFmtId="4" fontId="28" fillId="10" borderId="75" applyNumberFormat="0" applyProtection="0">
      <alignment horizontal="right" vertical="center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28" fillId="12" borderId="75" applyNumberFormat="0" applyProtection="0">
      <alignment horizontal="left" vertical="top" indent="1"/>
    </xf>
    <xf numFmtId="0" fontId="43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8" fillId="9" borderId="77" applyNumberFormat="0" applyProtection="0">
      <alignment horizontal="left" vertical="center" indent="1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4" fontId="28" fillId="11" borderId="75" applyNumberFormat="0" applyProtection="0">
      <alignment horizontal="left" vertical="center" indent="1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27" fillId="6" borderId="75" applyNumberFormat="0" applyProtection="0">
      <alignment horizontal="left" vertical="top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10" fontId="20" fillId="5" borderId="74" applyNumberFormat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8" fillId="9" borderId="73" applyNumberFormat="0" applyProtection="0">
      <alignment horizontal="left" vertical="center" indent="1"/>
    </xf>
    <xf numFmtId="10" fontId="20" fillId="5" borderId="74" applyNumberFormat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8" fillId="11" borderId="75" applyNumberFormat="0" applyProtection="0">
      <alignment horizontal="left" vertical="center" indent="1"/>
    </xf>
    <xf numFmtId="4" fontId="28" fillId="10" borderId="75" applyNumberFormat="0" applyProtection="0">
      <alignment horizontal="right" vertical="center"/>
    </xf>
    <xf numFmtId="0" fontId="43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8" fillId="9" borderId="73" applyNumberFormat="0" applyProtection="0">
      <alignment horizontal="left" vertical="center" indent="1"/>
    </xf>
    <xf numFmtId="0" fontId="4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8" fillId="9" borderId="75" applyNumberFormat="0" applyProtection="0">
      <alignment horizontal="left" vertical="center" indent="1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8" fillId="9" borderId="75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75" applyNumberFormat="0" applyProtection="0">
      <alignment vertical="center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4" fontId="27" fillId="3" borderId="75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27" fillId="6" borderId="86" applyNumberFormat="0" applyProtection="0">
      <alignment horizontal="left" vertical="top" indent="1"/>
    </xf>
    <xf numFmtId="0" fontId="27" fillId="6" borderId="75" applyNumberFormat="0" applyProtection="0">
      <alignment horizontal="left" vertical="top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8" fillId="9" borderId="75" applyNumberFormat="0" applyProtection="0">
      <alignment horizontal="left" vertical="center" indent="1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4" fontId="27" fillId="3" borderId="83" applyNumberFormat="0" applyProtection="0">
      <alignment vertical="center"/>
    </xf>
    <xf numFmtId="4" fontId="27" fillId="3" borderId="75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8" fillId="9" borderId="75" applyNumberFormat="0" applyProtection="0">
      <alignment horizontal="left" vertical="center" indent="1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75" applyNumberFormat="0" applyProtection="0">
      <alignment vertical="center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8" fillId="9" borderId="73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4" fontId="27" fillId="3" borderId="75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27" fillId="6" borderId="75" applyNumberFormat="0" applyProtection="0">
      <alignment horizontal="left" vertical="top" indent="1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8" fillId="9" borderId="75" applyNumberFormat="0" applyProtection="0">
      <alignment horizontal="left" vertical="center" indent="1"/>
    </xf>
    <xf numFmtId="0" fontId="45" fillId="0" borderId="0" applyNumberFormat="0" applyFill="0" applyBorder="0" applyAlignment="0" applyProtection="0"/>
    <xf numFmtId="0" fontId="27" fillId="6" borderId="75" applyNumberFormat="0" applyProtection="0">
      <alignment horizontal="left" vertical="top" indent="1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28" fillId="12" borderId="75" applyNumberFormat="0" applyProtection="0">
      <alignment horizontal="left" vertical="top" indent="1"/>
    </xf>
    <xf numFmtId="0" fontId="45" fillId="0" borderId="0" applyNumberFormat="0" applyFill="0" applyBorder="0" applyAlignment="0" applyProtection="0"/>
    <xf numFmtId="4" fontId="27" fillId="3" borderId="75" applyNumberFormat="0" applyProtection="0">
      <alignment vertical="center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4" fontId="27" fillId="3" borderId="73" applyNumberFormat="0" applyProtection="0">
      <alignment vertical="center"/>
    </xf>
    <xf numFmtId="0" fontId="4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8" fillId="9" borderId="75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8" fillId="8" borderId="73" applyNumberFormat="0" applyProtection="0">
      <alignment horizontal="right" vertical="center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8" fillId="9" borderId="75" applyNumberFormat="0" applyProtection="0">
      <alignment horizontal="left" vertical="center" indent="1"/>
    </xf>
    <xf numFmtId="4" fontId="28" fillId="8" borderId="75" applyNumberFormat="0" applyProtection="0">
      <alignment horizontal="right" vertical="center"/>
    </xf>
    <xf numFmtId="0" fontId="4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8" fillId="11" borderId="75" applyNumberFormat="0" applyProtection="0">
      <alignment horizontal="left" vertical="center" indent="1"/>
    </xf>
    <xf numFmtId="4" fontId="27" fillId="3" borderId="75" applyNumberFormat="0" applyProtection="0">
      <alignment vertical="center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27" fillId="6" borderId="75" applyNumberFormat="0" applyProtection="0">
      <alignment horizontal="left" vertical="top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8" fillId="9" borderId="73" applyNumberFormat="0" applyProtection="0">
      <alignment horizontal="left" vertical="center" indent="1"/>
    </xf>
    <xf numFmtId="0" fontId="4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8" fillId="9" borderId="73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10" fontId="20" fillId="5" borderId="74" applyNumberFormat="0" applyBorder="0" applyAlignment="0" applyProtection="0"/>
    <xf numFmtId="0" fontId="4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4" fontId="28" fillId="11" borderId="77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27" fillId="6" borderId="73" applyNumberFormat="0" applyProtection="0">
      <alignment horizontal="left" vertical="top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8" fillId="11" borderId="75" applyNumberFormat="0" applyProtection="0">
      <alignment horizontal="left" vertical="center" indent="1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8" fillId="9" borderId="75" applyNumberFormat="0" applyProtection="0">
      <alignment horizontal="left" vertical="center" indent="1"/>
    </xf>
    <xf numFmtId="0" fontId="8" fillId="9" borderId="77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8" fillId="9" borderId="73" applyNumberFormat="0" applyProtection="0">
      <alignment horizontal="left" vertical="center" indent="1"/>
    </xf>
    <xf numFmtId="0" fontId="45" fillId="0" borderId="0" applyNumberFormat="0" applyFill="0" applyBorder="0" applyAlignment="0" applyProtection="0"/>
    <xf numFmtId="4" fontId="28" fillId="10" borderId="75" applyNumberFormat="0" applyProtection="0">
      <alignment horizontal="right" vertical="center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27" fillId="6" borderId="75" applyNumberFormat="0" applyProtection="0">
      <alignment horizontal="left" vertical="top" indent="1"/>
    </xf>
    <xf numFmtId="0" fontId="8" fillId="9" borderId="75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8" fillId="9" borderId="75" applyNumberFormat="0" applyProtection="0">
      <alignment horizontal="left" vertical="center" indent="1"/>
    </xf>
    <xf numFmtId="0" fontId="27" fillId="6" borderId="75" applyNumberFormat="0" applyProtection="0">
      <alignment horizontal="left" vertical="top" indent="1"/>
    </xf>
    <xf numFmtId="0" fontId="45" fillId="0" borderId="0" applyNumberFormat="0" applyFill="0" applyBorder="0" applyAlignment="0" applyProtection="0"/>
    <xf numFmtId="0" fontId="8" fillId="9" borderId="75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4" fontId="27" fillId="3" borderId="75" applyNumberFormat="0" applyProtection="0">
      <alignment horizontal="left" vertical="center" indent="1"/>
    </xf>
    <xf numFmtId="0" fontId="8" fillId="9" borderId="75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75" applyNumberFormat="0" applyProtection="0">
      <alignment vertical="center"/>
    </xf>
    <xf numFmtId="0" fontId="43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10" fontId="20" fillId="5" borderId="74" applyNumberFormat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8" fillId="9" borderId="75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27" fillId="6" borderId="75" applyNumberFormat="0" applyProtection="0">
      <alignment horizontal="left" vertical="top" indent="1"/>
    </xf>
    <xf numFmtId="0" fontId="4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27" fillId="6" borderId="75" applyNumberFormat="0" applyProtection="0">
      <alignment horizontal="left" vertical="top" indent="1"/>
    </xf>
    <xf numFmtId="0" fontId="8" fillId="9" borderId="75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75" applyNumberFormat="0" applyProtection="0">
      <alignment horizontal="left" vertical="center" indent="1"/>
    </xf>
    <xf numFmtId="0" fontId="8" fillId="9" borderId="75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8" fillId="8" borderId="75" applyNumberFormat="0" applyProtection="0">
      <alignment horizontal="right" vertical="center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75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27" fillId="6" borderId="75" applyNumberFormat="0" applyProtection="0">
      <alignment horizontal="left" vertical="top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4" fontId="27" fillId="3" borderId="75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27" fillId="6" borderId="75" applyNumberFormat="0" applyProtection="0">
      <alignment horizontal="left" vertical="top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8" fillId="9" borderId="75" applyNumberFormat="0" applyProtection="0">
      <alignment horizontal="left" vertical="center" indent="1"/>
    </xf>
    <xf numFmtId="0" fontId="45" fillId="0" borderId="0" applyNumberFormat="0" applyFill="0" applyBorder="0" applyAlignment="0" applyProtection="0"/>
    <xf numFmtId="4" fontId="27" fillId="3" borderId="75" applyNumberFormat="0" applyProtection="0">
      <alignment vertical="center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75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4" fontId="27" fillId="3" borderId="75" applyNumberFormat="0" applyProtection="0">
      <alignment vertical="center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27" fillId="6" borderId="75" applyNumberFormat="0" applyProtection="0">
      <alignment horizontal="left" vertical="top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8" fillId="9" borderId="75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10" fontId="20" fillId="5" borderId="74" applyNumberFormat="0" applyBorder="0" applyAlignment="0" applyProtection="0"/>
    <xf numFmtId="0" fontId="27" fillId="6" borderId="75" applyNumberFormat="0" applyProtection="0">
      <alignment horizontal="left" vertical="top" indent="1"/>
    </xf>
    <xf numFmtId="4" fontId="28" fillId="8" borderId="75" applyNumberFormat="0" applyProtection="0">
      <alignment horizontal="right" vertical="center"/>
    </xf>
    <xf numFmtId="0" fontId="8" fillId="9" borderId="75" applyNumberFormat="0" applyProtection="0">
      <alignment horizontal="left" vertical="center" indent="1"/>
    </xf>
    <xf numFmtId="4" fontId="27" fillId="3" borderId="75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8" fillId="10" borderId="75" applyNumberFormat="0" applyProtection="0">
      <alignment horizontal="right" vertical="center"/>
    </xf>
    <xf numFmtId="0" fontId="45" fillId="0" borderId="0" applyNumberFormat="0" applyFill="0" applyBorder="0" applyAlignment="0" applyProtection="0"/>
    <xf numFmtId="4" fontId="28" fillId="10" borderId="75" applyNumberFormat="0" applyProtection="0">
      <alignment horizontal="right" vertical="center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4" fontId="27" fillId="3" borderId="75" applyNumberFormat="0" applyProtection="0">
      <alignment vertical="center"/>
    </xf>
    <xf numFmtId="4" fontId="28" fillId="8" borderId="75" applyNumberFormat="0" applyProtection="0">
      <alignment horizontal="right" vertical="center"/>
    </xf>
    <xf numFmtId="4" fontId="27" fillId="3" borderId="75" applyNumberFormat="0" applyProtection="0">
      <alignment vertical="center"/>
    </xf>
    <xf numFmtId="0" fontId="45" fillId="0" borderId="0" applyNumberFormat="0" applyFill="0" applyBorder="0" applyAlignment="0" applyProtection="0"/>
    <xf numFmtId="4" fontId="27" fillId="3" borderId="75" applyNumberFormat="0" applyProtection="0">
      <alignment vertical="center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4" fontId="27" fillId="3" borderId="75" applyNumberFormat="0" applyProtection="0">
      <alignment vertical="center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8" fillId="8" borderId="75" applyNumberFormat="0" applyProtection="0">
      <alignment horizontal="right" vertical="center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75" applyNumberFormat="0" applyProtection="0">
      <alignment vertical="center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75" applyNumberFormat="0" applyProtection="0">
      <alignment vertical="center"/>
    </xf>
    <xf numFmtId="4" fontId="27" fillId="3" borderId="75" applyNumberFormat="0" applyProtection="0">
      <alignment vertical="center"/>
    </xf>
    <xf numFmtId="4" fontId="27" fillId="3" borderId="75" applyNumberFormat="0" applyProtection="0">
      <alignment vertical="center"/>
    </xf>
    <xf numFmtId="4" fontId="28" fillId="11" borderId="75" applyNumberFormat="0" applyProtection="0">
      <alignment horizontal="left" vertical="center" indent="1"/>
    </xf>
    <xf numFmtId="0" fontId="28" fillId="12" borderId="75" applyNumberFormat="0" applyProtection="0">
      <alignment horizontal="left" vertical="top" indent="1"/>
    </xf>
    <xf numFmtId="4" fontId="28" fillId="10" borderId="75" applyNumberFormat="0" applyProtection="0">
      <alignment horizontal="right" vertical="center"/>
    </xf>
    <xf numFmtId="4" fontId="27" fillId="3" borderId="75" applyNumberFormat="0" applyProtection="0">
      <alignment vertical="center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75" applyNumberFormat="0" applyProtection="0">
      <alignment vertical="center"/>
    </xf>
    <xf numFmtId="4" fontId="27" fillId="3" borderId="75" applyNumberFormat="0" applyProtection="0">
      <alignment horizontal="left" vertical="center" indent="1"/>
    </xf>
    <xf numFmtId="4" fontId="27" fillId="3" borderId="75" applyNumberFormat="0" applyProtection="0">
      <alignment horizontal="left" vertical="center" indent="1"/>
    </xf>
    <xf numFmtId="0" fontId="8" fillId="9" borderId="75" applyNumberFormat="0" applyProtection="0">
      <alignment horizontal="left" vertical="center" indent="1"/>
    </xf>
    <xf numFmtId="0" fontId="8" fillId="9" borderId="75" applyNumberFormat="0" applyProtection="0">
      <alignment horizontal="left" vertical="center" indent="1"/>
    </xf>
    <xf numFmtId="4" fontId="28" fillId="10" borderId="75" applyNumberFormat="0" applyProtection="0">
      <alignment horizontal="right" vertical="center"/>
    </xf>
    <xf numFmtId="4" fontId="28" fillId="11" borderId="75" applyNumberFormat="0" applyProtection="0">
      <alignment horizontal="left" vertical="center" indent="1"/>
    </xf>
    <xf numFmtId="0" fontId="28" fillId="12" borderId="75" applyNumberFormat="0" applyProtection="0">
      <alignment horizontal="left" vertical="top" indent="1"/>
    </xf>
    <xf numFmtId="4" fontId="27" fillId="3" borderId="75" applyNumberFormat="0" applyProtection="0">
      <alignment vertical="center"/>
    </xf>
    <xf numFmtId="4" fontId="27" fillId="3" borderId="75" applyNumberFormat="0" applyProtection="0">
      <alignment horizontal="left" vertical="center" indent="1"/>
    </xf>
    <xf numFmtId="0" fontId="27" fillId="6" borderId="75" applyNumberFormat="0" applyProtection="0">
      <alignment horizontal="left" vertical="top" indent="1"/>
    </xf>
    <xf numFmtId="4" fontId="28" fillId="8" borderId="75" applyNumberFormat="0" applyProtection="0">
      <alignment horizontal="right" vertical="center"/>
    </xf>
    <xf numFmtId="4" fontId="28" fillId="8" borderId="75" applyNumberFormat="0" applyProtection="0">
      <alignment horizontal="right" vertical="center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75" applyNumberFormat="0" applyProtection="0">
      <alignment vertical="center"/>
    </xf>
    <xf numFmtId="4" fontId="27" fillId="3" borderId="75" applyNumberFormat="0" applyProtection="0">
      <alignment vertical="center"/>
    </xf>
    <xf numFmtId="4" fontId="28" fillId="11" borderId="75" applyNumberFormat="0" applyProtection="0">
      <alignment horizontal="left" vertical="center" indent="1"/>
    </xf>
    <xf numFmtId="0" fontId="28" fillId="12" borderId="75" applyNumberFormat="0" applyProtection="0">
      <alignment horizontal="left" vertical="top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75" applyNumberFormat="0" applyProtection="0">
      <alignment horizontal="left" vertical="center" indent="1"/>
    </xf>
    <xf numFmtId="4" fontId="27" fillId="3" borderId="75" applyNumberFormat="0" applyProtection="0">
      <alignment horizontal="left" vertical="center" indent="1"/>
    </xf>
    <xf numFmtId="4" fontId="27" fillId="3" borderId="75" applyNumberFormat="0" applyProtection="0">
      <alignment vertical="center"/>
    </xf>
    <xf numFmtId="4" fontId="27" fillId="3" borderId="75" applyNumberFormat="0" applyProtection="0">
      <alignment vertical="center"/>
    </xf>
    <xf numFmtId="4" fontId="27" fillId="3" borderId="75" applyNumberFormat="0" applyProtection="0">
      <alignment horizontal="left" vertical="center" indent="1"/>
    </xf>
    <xf numFmtId="0" fontId="27" fillId="6" borderId="75" applyNumberFormat="0" applyProtection="0">
      <alignment horizontal="left" vertical="top" indent="1"/>
    </xf>
    <xf numFmtId="4" fontId="28" fillId="8" borderId="75" applyNumberFormat="0" applyProtection="0">
      <alignment horizontal="right" vertical="center"/>
    </xf>
    <xf numFmtId="4" fontId="28" fillId="8" borderId="75" applyNumberFormat="0" applyProtection="0">
      <alignment horizontal="right" vertical="center"/>
    </xf>
    <xf numFmtId="0" fontId="8" fillId="9" borderId="75" applyNumberFormat="0" applyProtection="0">
      <alignment horizontal="left" vertical="center" indent="1"/>
    </xf>
    <xf numFmtId="0" fontId="8" fillId="9" borderId="75" applyNumberFormat="0" applyProtection="0">
      <alignment horizontal="left" vertical="center" indent="1"/>
    </xf>
    <xf numFmtId="0" fontId="8" fillId="9" borderId="75" applyNumberFormat="0" applyProtection="0">
      <alignment horizontal="left" vertical="center" indent="1"/>
    </xf>
    <xf numFmtId="4" fontId="28" fillId="10" borderId="75" applyNumberFormat="0" applyProtection="0">
      <alignment horizontal="right" vertical="center"/>
    </xf>
    <xf numFmtId="4" fontId="28" fillId="11" borderId="75" applyNumberFormat="0" applyProtection="0">
      <alignment horizontal="left" vertical="center" indent="1"/>
    </xf>
    <xf numFmtId="0" fontId="28" fillId="12" borderId="75" applyNumberFormat="0" applyProtection="0">
      <alignment horizontal="left" vertical="top" indent="1"/>
    </xf>
    <xf numFmtId="0" fontId="8" fillId="9" borderId="75" applyNumberFormat="0" applyProtection="0">
      <alignment horizontal="left" vertical="center" indent="1"/>
    </xf>
    <xf numFmtId="0" fontId="8" fillId="9" borderId="75" applyNumberFormat="0" applyProtection="0">
      <alignment horizontal="left" vertical="center" indent="1"/>
    </xf>
    <xf numFmtId="0" fontId="8" fillId="9" borderId="75" applyNumberFormat="0" applyProtection="0">
      <alignment horizontal="left" vertical="center" indent="1"/>
    </xf>
    <xf numFmtId="4" fontId="28" fillId="10" borderId="75" applyNumberFormat="0" applyProtection="0">
      <alignment horizontal="right" vertical="center"/>
    </xf>
    <xf numFmtId="4" fontId="27" fillId="3" borderId="75" applyNumberFormat="0" applyProtection="0">
      <alignment vertical="center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75" applyNumberFormat="0" applyProtection="0">
      <alignment vertical="center"/>
    </xf>
    <xf numFmtId="4" fontId="27" fillId="3" borderId="75" applyNumberFormat="0" applyProtection="0">
      <alignment vertical="center"/>
    </xf>
    <xf numFmtId="0" fontId="27" fillId="6" borderId="75" applyNumberFormat="0" applyProtection="0">
      <alignment horizontal="left" vertical="top" indent="1"/>
    </xf>
    <xf numFmtId="4" fontId="28" fillId="11" borderId="75" applyNumberFormat="0" applyProtection="0">
      <alignment horizontal="left" vertical="center" indent="1"/>
    </xf>
    <xf numFmtId="0" fontId="28" fillId="12" borderId="75" applyNumberFormat="0" applyProtection="0">
      <alignment horizontal="left" vertical="top" indent="1"/>
    </xf>
    <xf numFmtId="0" fontId="8" fillId="9" borderId="75" applyNumberFormat="0" applyProtection="0">
      <alignment horizontal="left" vertical="center" indent="1"/>
    </xf>
    <xf numFmtId="0" fontId="8" fillId="9" borderId="75" applyNumberFormat="0" applyProtection="0">
      <alignment horizontal="left" vertical="center" indent="1"/>
    </xf>
    <xf numFmtId="0" fontId="8" fillId="9" borderId="75" applyNumberFormat="0" applyProtection="0">
      <alignment horizontal="left" vertical="center" indent="1"/>
    </xf>
    <xf numFmtId="4" fontId="28" fillId="10" borderId="75" applyNumberFormat="0" applyProtection="0">
      <alignment horizontal="right" vertical="center"/>
    </xf>
    <xf numFmtId="4" fontId="27" fillId="3" borderId="75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75" applyNumberFormat="0" applyProtection="0">
      <alignment vertical="center"/>
    </xf>
    <xf numFmtId="0" fontId="27" fillId="6" borderId="75" applyNumberFormat="0" applyProtection="0">
      <alignment horizontal="left" vertical="top" indent="1"/>
    </xf>
    <xf numFmtId="4" fontId="27" fillId="3" borderId="75" applyNumberFormat="0" applyProtection="0">
      <alignment vertical="center"/>
    </xf>
    <xf numFmtId="4" fontId="28" fillId="11" borderId="75" applyNumberFormat="0" applyProtection="0">
      <alignment horizontal="left" vertical="center" indent="1"/>
    </xf>
    <xf numFmtId="0" fontId="28" fillId="12" borderId="75" applyNumberFormat="0" applyProtection="0">
      <alignment horizontal="left" vertical="top" indent="1"/>
    </xf>
    <xf numFmtId="0" fontId="8" fillId="9" borderId="75" applyNumberFormat="0" applyProtection="0">
      <alignment horizontal="left" vertical="center" indent="1"/>
    </xf>
    <xf numFmtId="0" fontId="8" fillId="9" borderId="75" applyNumberFormat="0" applyProtection="0">
      <alignment horizontal="left" vertical="center" indent="1"/>
    </xf>
    <xf numFmtId="0" fontId="8" fillId="9" borderId="75" applyNumberFormat="0" applyProtection="0">
      <alignment horizontal="left" vertical="center" indent="1"/>
    </xf>
    <xf numFmtId="4" fontId="28" fillId="10" borderId="75" applyNumberFormat="0" applyProtection="0">
      <alignment horizontal="right" vertical="center"/>
    </xf>
    <xf numFmtId="0" fontId="27" fillId="6" borderId="75" applyNumberFormat="0" applyProtection="0">
      <alignment horizontal="left" vertical="top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27" fillId="6" borderId="75" applyNumberFormat="0" applyProtection="0">
      <alignment horizontal="left" vertical="top" indent="1"/>
    </xf>
    <xf numFmtId="4" fontId="27" fillId="3" borderId="75" applyNumberFormat="0" applyProtection="0">
      <alignment vertical="center"/>
    </xf>
    <xf numFmtId="0" fontId="27" fillId="6" borderId="75" applyNumberFormat="0" applyProtection="0">
      <alignment horizontal="left" vertical="top" indent="1"/>
    </xf>
    <xf numFmtId="4" fontId="28" fillId="11" borderId="75" applyNumberFormat="0" applyProtection="0">
      <alignment horizontal="left" vertical="center" indent="1"/>
    </xf>
    <xf numFmtId="0" fontId="28" fillId="12" borderId="75" applyNumberFormat="0" applyProtection="0">
      <alignment horizontal="left" vertical="top" indent="1"/>
    </xf>
    <xf numFmtId="0" fontId="8" fillId="9" borderId="75" applyNumberFormat="0" applyProtection="0">
      <alignment horizontal="left" vertical="center" indent="1"/>
    </xf>
    <xf numFmtId="0" fontId="8" fillId="9" borderId="75" applyNumberFormat="0" applyProtection="0">
      <alignment horizontal="left" vertical="center" indent="1"/>
    </xf>
    <xf numFmtId="0" fontId="8" fillId="9" borderId="75" applyNumberFormat="0" applyProtection="0">
      <alignment horizontal="left" vertical="center" indent="1"/>
    </xf>
    <xf numFmtId="4" fontId="28" fillId="10" borderId="75" applyNumberFormat="0" applyProtection="0">
      <alignment horizontal="right" vertical="center"/>
    </xf>
    <xf numFmtId="4" fontId="27" fillId="3" borderId="75" applyNumberFormat="0" applyProtection="0">
      <alignment vertical="center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75" applyNumberFormat="0" applyProtection="0">
      <alignment vertical="center"/>
    </xf>
    <xf numFmtId="0" fontId="27" fillId="6" borderId="75" applyNumberFormat="0" applyProtection="0">
      <alignment horizontal="left" vertical="top" indent="1"/>
    </xf>
    <xf numFmtId="4" fontId="27" fillId="3" borderId="75" applyNumberFormat="0" applyProtection="0">
      <alignment vertical="center"/>
    </xf>
    <xf numFmtId="4" fontId="28" fillId="11" borderId="75" applyNumberFormat="0" applyProtection="0">
      <alignment horizontal="left" vertical="center" indent="1"/>
    </xf>
    <xf numFmtId="0" fontId="28" fillId="12" borderId="75" applyNumberFormat="0" applyProtection="0">
      <alignment horizontal="left" vertical="top" indent="1"/>
    </xf>
    <xf numFmtId="0" fontId="8" fillId="9" borderId="75" applyNumberFormat="0" applyProtection="0">
      <alignment horizontal="left" vertical="center" indent="1"/>
    </xf>
    <xf numFmtId="0" fontId="8" fillId="9" borderId="75" applyNumberFormat="0" applyProtection="0">
      <alignment horizontal="left" vertical="center" indent="1"/>
    </xf>
    <xf numFmtId="0" fontId="8" fillId="9" borderId="75" applyNumberFormat="0" applyProtection="0">
      <alignment horizontal="left" vertical="center" indent="1"/>
    </xf>
    <xf numFmtId="4" fontId="28" fillId="10" borderId="75" applyNumberFormat="0" applyProtection="0">
      <alignment horizontal="right" vertical="center"/>
    </xf>
    <xf numFmtId="4" fontId="27" fillId="3" borderId="75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75" applyNumberFormat="0" applyProtection="0">
      <alignment horizontal="left" vertical="center" indent="1"/>
    </xf>
    <xf numFmtId="4" fontId="27" fillId="3" borderId="75" applyNumberFormat="0" applyProtection="0">
      <alignment vertical="center"/>
    </xf>
    <xf numFmtId="0" fontId="8" fillId="9" borderId="75" applyNumberFormat="0" applyProtection="0">
      <alignment horizontal="left" vertical="center" indent="1"/>
    </xf>
    <xf numFmtId="4" fontId="28" fillId="11" borderId="75" applyNumberFormat="0" applyProtection="0">
      <alignment horizontal="left" vertical="center" indent="1"/>
    </xf>
    <xf numFmtId="0" fontId="28" fillId="12" borderId="75" applyNumberFormat="0" applyProtection="0">
      <alignment horizontal="left" vertical="top" indent="1"/>
    </xf>
    <xf numFmtId="0" fontId="8" fillId="9" borderId="75" applyNumberFormat="0" applyProtection="0">
      <alignment horizontal="left" vertical="center" indent="1"/>
    </xf>
    <xf numFmtId="0" fontId="8" fillId="9" borderId="75" applyNumberFormat="0" applyProtection="0">
      <alignment horizontal="left" vertical="center" indent="1"/>
    </xf>
    <xf numFmtId="0" fontId="8" fillId="9" borderId="75" applyNumberFormat="0" applyProtection="0">
      <alignment horizontal="left" vertical="center" indent="1"/>
    </xf>
    <xf numFmtId="4" fontId="28" fillId="10" borderId="75" applyNumberFormat="0" applyProtection="0">
      <alignment horizontal="right" vertical="center"/>
    </xf>
    <xf numFmtId="0" fontId="27" fillId="6" borderId="75" applyNumberFormat="0" applyProtection="0">
      <alignment horizontal="left" vertical="top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27" fillId="6" borderId="75" applyNumberFormat="0" applyProtection="0">
      <alignment horizontal="left" vertical="top" indent="1"/>
    </xf>
    <xf numFmtId="0" fontId="27" fillId="6" borderId="75" applyNumberFormat="0" applyProtection="0">
      <alignment horizontal="left" vertical="top" indent="1"/>
    </xf>
    <xf numFmtId="4" fontId="28" fillId="8" borderId="75" applyNumberFormat="0" applyProtection="0">
      <alignment horizontal="right" vertical="center"/>
    </xf>
    <xf numFmtId="4" fontId="28" fillId="11" borderId="75" applyNumberFormat="0" applyProtection="0">
      <alignment horizontal="left" vertical="center" indent="1"/>
    </xf>
    <xf numFmtId="0" fontId="28" fillId="12" borderId="75" applyNumberFormat="0" applyProtection="0">
      <alignment horizontal="left" vertical="top" indent="1"/>
    </xf>
    <xf numFmtId="0" fontId="8" fillId="9" borderId="75" applyNumberFormat="0" applyProtection="0">
      <alignment horizontal="left" vertical="center" indent="1"/>
    </xf>
    <xf numFmtId="0" fontId="8" fillId="9" borderId="75" applyNumberFormat="0" applyProtection="0">
      <alignment horizontal="left" vertical="center" indent="1"/>
    </xf>
    <xf numFmtId="0" fontId="8" fillId="9" borderId="75" applyNumberFormat="0" applyProtection="0">
      <alignment horizontal="left" vertical="center" indent="1"/>
    </xf>
    <xf numFmtId="4" fontId="28" fillId="10" borderId="75" applyNumberFormat="0" applyProtection="0">
      <alignment horizontal="right" vertical="center"/>
    </xf>
    <xf numFmtId="4" fontId="27" fillId="3" borderId="75" applyNumberFormat="0" applyProtection="0">
      <alignment vertical="center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75" applyNumberFormat="0" applyProtection="0">
      <alignment vertical="center"/>
    </xf>
    <xf numFmtId="4" fontId="27" fillId="3" borderId="75" applyNumberFormat="0" applyProtection="0">
      <alignment vertical="center"/>
    </xf>
    <xf numFmtId="0" fontId="27" fillId="6" borderId="75" applyNumberFormat="0" applyProtection="0">
      <alignment horizontal="left" vertical="top" indent="1"/>
    </xf>
    <xf numFmtId="4" fontId="28" fillId="11" borderId="75" applyNumberFormat="0" applyProtection="0">
      <alignment horizontal="left" vertical="center" indent="1"/>
    </xf>
    <xf numFmtId="0" fontId="28" fillId="12" borderId="75" applyNumberFormat="0" applyProtection="0">
      <alignment horizontal="left" vertical="top" indent="1"/>
    </xf>
    <xf numFmtId="0" fontId="8" fillId="9" borderId="75" applyNumberFormat="0" applyProtection="0">
      <alignment horizontal="left" vertical="center" indent="1"/>
    </xf>
    <xf numFmtId="0" fontId="8" fillId="9" borderId="75" applyNumberFormat="0" applyProtection="0">
      <alignment horizontal="left" vertical="center" indent="1"/>
    </xf>
    <xf numFmtId="0" fontId="8" fillId="9" borderId="75" applyNumberFormat="0" applyProtection="0">
      <alignment horizontal="left" vertical="center" indent="1"/>
    </xf>
    <xf numFmtId="4" fontId="28" fillId="10" borderId="75" applyNumberFormat="0" applyProtection="0">
      <alignment horizontal="right" vertical="center"/>
    </xf>
    <xf numFmtId="4" fontId="27" fillId="3" borderId="75" applyNumberFormat="0" applyProtection="0">
      <alignment vertical="center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75" applyNumberFormat="0" applyProtection="0">
      <alignment horizontal="left" vertical="center" indent="1"/>
    </xf>
    <xf numFmtId="0" fontId="27" fillId="6" borderId="75" applyNumberFormat="0" applyProtection="0">
      <alignment horizontal="left" vertical="top" indent="1"/>
    </xf>
    <xf numFmtId="4" fontId="27" fillId="3" borderId="75" applyNumberFormat="0" applyProtection="0">
      <alignment horizontal="left" vertical="center" indent="1"/>
    </xf>
    <xf numFmtId="4" fontId="28" fillId="11" borderId="75" applyNumberFormat="0" applyProtection="0">
      <alignment horizontal="left" vertical="center" indent="1"/>
    </xf>
    <xf numFmtId="0" fontId="28" fillId="12" borderId="75" applyNumberFormat="0" applyProtection="0">
      <alignment horizontal="left" vertical="top" indent="1"/>
    </xf>
    <xf numFmtId="0" fontId="8" fillId="9" borderId="75" applyNumberFormat="0" applyProtection="0">
      <alignment horizontal="left" vertical="center" indent="1"/>
    </xf>
    <xf numFmtId="0" fontId="8" fillId="9" borderId="75" applyNumberFormat="0" applyProtection="0">
      <alignment horizontal="left" vertical="center" indent="1"/>
    </xf>
    <xf numFmtId="0" fontId="8" fillId="9" borderId="75" applyNumberFormat="0" applyProtection="0">
      <alignment horizontal="left" vertical="center" indent="1"/>
    </xf>
    <xf numFmtId="4" fontId="28" fillId="10" borderId="75" applyNumberFormat="0" applyProtection="0">
      <alignment horizontal="right" vertical="center"/>
    </xf>
    <xf numFmtId="0" fontId="27" fillId="6" borderId="75" applyNumberFormat="0" applyProtection="0">
      <alignment horizontal="left" vertical="top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27" fillId="6" borderId="75" applyNumberFormat="0" applyProtection="0">
      <alignment horizontal="left" vertical="top" indent="1"/>
    </xf>
    <xf numFmtId="4" fontId="27" fillId="3" borderId="75" applyNumberFormat="0" applyProtection="0">
      <alignment vertical="center"/>
    </xf>
    <xf numFmtId="0" fontId="8" fillId="9" borderId="75" applyNumberFormat="0" applyProtection="0">
      <alignment horizontal="left" vertical="center" indent="1"/>
    </xf>
    <xf numFmtId="4" fontId="28" fillId="11" borderId="75" applyNumberFormat="0" applyProtection="0">
      <alignment horizontal="left" vertical="center" indent="1"/>
    </xf>
    <xf numFmtId="0" fontId="28" fillId="12" borderId="75" applyNumberFormat="0" applyProtection="0">
      <alignment horizontal="left" vertical="top" indent="1"/>
    </xf>
    <xf numFmtId="0" fontId="8" fillId="9" borderId="75" applyNumberFormat="0" applyProtection="0">
      <alignment horizontal="left" vertical="center" indent="1"/>
    </xf>
    <xf numFmtId="0" fontId="8" fillId="9" borderId="75" applyNumberFormat="0" applyProtection="0">
      <alignment horizontal="left" vertical="center" indent="1"/>
    </xf>
    <xf numFmtId="0" fontId="8" fillId="9" borderId="75" applyNumberFormat="0" applyProtection="0">
      <alignment horizontal="left" vertical="center" indent="1"/>
    </xf>
    <xf numFmtId="4" fontId="28" fillId="10" borderId="75" applyNumberFormat="0" applyProtection="0">
      <alignment horizontal="right" vertical="center"/>
    </xf>
    <xf numFmtId="0" fontId="27" fillId="6" borderId="75" applyNumberFormat="0" applyProtection="0">
      <alignment horizontal="left" vertical="top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75" applyNumberFormat="0" applyProtection="0">
      <alignment vertical="center"/>
    </xf>
    <xf numFmtId="4" fontId="27" fillId="3" borderId="75" applyNumberFormat="0" applyProtection="0">
      <alignment vertical="center"/>
    </xf>
    <xf numFmtId="4" fontId="28" fillId="11" borderId="75" applyNumberFormat="0" applyProtection="0">
      <alignment horizontal="left" vertical="center" indent="1"/>
    </xf>
    <xf numFmtId="0" fontId="28" fillId="12" borderId="75" applyNumberFormat="0" applyProtection="0">
      <alignment horizontal="left" vertical="top" indent="1"/>
    </xf>
    <xf numFmtId="4" fontId="28" fillId="8" borderId="75" applyNumberFormat="0" applyProtection="0">
      <alignment horizontal="right" vertical="center"/>
    </xf>
    <xf numFmtId="0" fontId="8" fillId="9" borderId="75" applyNumberFormat="0" applyProtection="0">
      <alignment horizontal="left" vertical="center" indent="1"/>
    </xf>
    <xf numFmtId="0" fontId="8" fillId="9" borderId="75" applyNumberFormat="0" applyProtection="0">
      <alignment horizontal="left" vertical="center" indent="1"/>
    </xf>
    <xf numFmtId="0" fontId="8" fillId="9" borderId="75" applyNumberFormat="0" applyProtection="0">
      <alignment horizontal="left" vertical="center" indent="1"/>
    </xf>
    <xf numFmtId="4" fontId="27" fillId="3" borderId="75" applyNumberFormat="0" applyProtection="0">
      <alignment vertical="center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75" applyNumberFormat="0" applyProtection="0">
      <alignment horizontal="left" vertical="center" indent="1"/>
    </xf>
    <xf numFmtId="0" fontId="8" fillId="9" borderId="75" applyNumberFormat="0" applyProtection="0">
      <alignment horizontal="left" vertical="center" indent="1"/>
    </xf>
    <xf numFmtId="0" fontId="8" fillId="9" borderId="75" applyNumberFormat="0" applyProtection="0">
      <alignment horizontal="left" vertical="center" indent="1"/>
    </xf>
    <xf numFmtId="4" fontId="28" fillId="11" borderId="75" applyNumberFormat="0" applyProtection="0">
      <alignment horizontal="left" vertical="center" indent="1"/>
    </xf>
    <xf numFmtId="0" fontId="28" fillId="12" borderId="75" applyNumberFormat="0" applyProtection="0">
      <alignment horizontal="left" vertical="top" indent="1"/>
    </xf>
    <xf numFmtId="0" fontId="8" fillId="9" borderId="75" applyNumberFormat="0" applyProtection="0">
      <alignment horizontal="left" vertical="center" indent="1"/>
    </xf>
    <xf numFmtId="0" fontId="8" fillId="9" borderId="75" applyNumberFormat="0" applyProtection="0">
      <alignment horizontal="left" vertical="center" indent="1"/>
    </xf>
    <xf numFmtId="0" fontId="8" fillId="9" borderId="75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27" fillId="6" borderId="75" applyNumberFormat="0" applyProtection="0">
      <alignment horizontal="left" vertical="top" indent="1"/>
    </xf>
    <xf numFmtId="4" fontId="28" fillId="10" borderId="75" applyNumberFormat="0" applyProtection="0">
      <alignment horizontal="right" vertical="center"/>
    </xf>
    <xf numFmtId="4" fontId="28" fillId="10" borderId="75" applyNumberFormat="0" applyProtection="0">
      <alignment horizontal="right" vertical="center"/>
    </xf>
    <xf numFmtId="4" fontId="28" fillId="11" borderId="75" applyNumberFormat="0" applyProtection="0">
      <alignment horizontal="left" vertical="center" indent="1"/>
    </xf>
    <xf numFmtId="0" fontId="28" fillId="12" borderId="75" applyNumberFormat="0" applyProtection="0">
      <alignment horizontal="left" vertical="top" indent="1"/>
    </xf>
    <xf numFmtId="4" fontId="28" fillId="8" borderId="75" applyNumberFormat="0" applyProtection="0">
      <alignment horizontal="right" vertical="center"/>
    </xf>
    <xf numFmtId="0" fontId="8" fillId="9" borderId="75" applyNumberFormat="0" applyProtection="0">
      <alignment horizontal="left" vertical="center" indent="1"/>
    </xf>
    <xf numFmtId="0" fontId="8" fillId="9" borderId="75" applyNumberFormat="0" applyProtection="0">
      <alignment horizontal="left" vertical="center" indent="1"/>
    </xf>
    <xf numFmtId="0" fontId="8" fillId="9" borderId="75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75" applyNumberFormat="0" applyProtection="0">
      <alignment horizontal="left" vertical="center" indent="1"/>
    </xf>
    <xf numFmtId="4" fontId="28" fillId="8" borderId="75" applyNumberFormat="0" applyProtection="0">
      <alignment horizontal="right" vertical="center"/>
    </xf>
    <xf numFmtId="4" fontId="28" fillId="8" borderId="75" applyNumberFormat="0" applyProtection="0">
      <alignment horizontal="right" vertical="center"/>
    </xf>
    <xf numFmtId="4" fontId="28" fillId="10" borderId="75" applyNumberFormat="0" applyProtection="0">
      <alignment horizontal="right" vertical="center"/>
    </xf>
    <xf numFmtId="4" fontId="28" fillId="11" borderId="75" applyNumberFormat="0" applyProtection="0">
      <alignment horizontal="left" vertical="center" indent="1"/>
    </xf>
    <xf numFmtId="0" fontId="28" fillId="12" borderId="75" applyNumberFormat="0" applyProtection="0">
      <alignment horizontal="left" vertical="top" indent="1"/>
    </xf>
    <xf numFmtId="4" fontId="28" fillId="8" borderId="75" applyNumberFormat="0" applyProtection="0">
      <alignment horizontal="right" vertical="center"/>
    </xf>
    <xf numFmtId="0" fontId="8" fillId="9" borderId="75" applyNumberFormat="0" applyProtection="0">
      <alignment horizontal="left" vertical="center" indent="1"/>
    </xf>
    <xf numFmtId="0" fontId="8" fillId="9" borderId="75" applyNumberFormat="0" applyProtection="0">
      <alignment horizontal="left" vertical="center" indent="1"/>
    </xf>
    <xf numFmtId="0" fontId="8" fillId="9" borderId="75" applyNumberFormat="0" applyProtection="0">
      <alignment horizontal="left" vertical="center" indent="1"/>
    </xf>
    <xf numFmtId="0" fontId="4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75" applyNumberFormat="0" applyProtection="0">
      <alignment horizontal="left" vertical="center" indent="1"/>
    </xf>
    <xf numFmtId="4" fontId="27" fillId="3" borderId="75" applyNumberFormat="0" applyProtection="0">
      <alignment vertical="center"/>
    </xf>
    <xf numFmtId="0" fontId="8" fillId="9" borderId="75" applyNumberFormat="0" applyProtection="0">
      <alignment horizontal="left" vertical="center" indent="1"/>
    </xf>
    <xf numFmtId="4" fontId="28" fillId="10" borderId="75" applyNumberFormat="0" applyProtection="0">
      <alignment horizontal="right" vertical="center"/>
    </xf>
    <xf numFmtId="4" fontId="28" fillId="11" borderId="75" applyNumberFormat="0" applyProtection="0">
      <alignment horizontal="left" vertical="center" indent="1"/>
    </xf>
    <xf numFmtId="0" fontId="28" fillId="12" borderId="75" applyNumberFormat="0" applyProtection="0">
      <alignment horizontal="left" vertical="top" indent="1"/>
    </xf>
    <xf numFmtId="4" fontId="28" fillId="8" borderId="75" applyNumberFormat="0" applyProtection="0">
      <alignment horizontal="right" vertical="center"/>
    </xf>
    <xf numFmtId="0" fontId="8" fillId="9" borderId="75" applyNumberFormat="0" applyProtection="0">
      <alignment horizontal="left" vertical="center" indent="1"/>
    </xf>
    <xf numFmtId="0" fontId="8" fillId="9" borderId="75" applyNumberFormat="0" applyProtection="0">
      <alignment horizontal="left" vertical="center" indent="1"/>
    </xf>
    <xf numFmtId="0" fontId="8" fillId="9" borderId="75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75" applyNumberFormat="0" applyProtection="0">
      <alignment horizontal="left" vertical="center" indent="1"/>
    </xf>
    <xf numFmtId="4" fontId="27" fillId="3" borderId="75" applyNumberFormat="0" applyProtection="0">
      <alignment horizontal="left" vertical="center" indent="1"/>
    </xf>
    <xf numFmtId="4" fontId="27" fillId="3" borderId="75" applyNumberFormat="0" applyProtection="0">
      <alignment horizontal="left" vertical="center" indent="1"/>
    </xf>
    <xf numFmtId="4" fontId="28" fillId="10" borderId="75" applyNumberFormat="0" applyProtection="0">
      <alignment horizontal="right" vertical="center"/>
    </xf>
    <xf numFmtId="4" fontId="28" fillId="11" borderId="75" applyNumberFormat="0" applyProtection="0">
      <alignment horizontal="left" vertical="center" indent="1"/>
    </xf>
    <xf numFmtId="0" fontId="28" fillId="12" borderId="75" applyNumberFormat="0" applyProtection="0">
      <alignment horizontal="left" vertical="top" indent="1"/>
    </xf>
    <xf numFmtId="4" fontId="28" fillId="8" borderId="75" applyNumberFormat="0" applyProtection="0">
      <alignment horizontal="right" vertical="center"/>
    </xf>
    <xf numFmtId="0" fontId="8" fillId="9" borderId="75" applyNumberFormat="0" applyProtection="0">
      <alignment horizontal="left" vertical="center" indent="1"/>
    </xf>
    <xf numFmtId="0" fontId="8" fillId="9" borderId="75" applyNumberFormat="0" applyProtection="0">
      <alignment horizontal="left" vertical="center" indent="1"/>
    </xf>
    <xf numFmtId="0" fontId="8" fillId="9" borderId="75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75" applyNumberFormat="0" applyProtection="0">
      <alignment horizontal="left" vertical="center" indent="1"/>
    </xf>
    <xf numFmtId="0" fontId="28" fillId="12" borderId="75" applyNumberFormat="0" applyProtection="0">
      <alignment horizontal="left" vertical="top" indent="1"/>
    </xf>
    <xf numFmtId="0" fontId="27" fillId="6" borderId="75" applyNumberFormat="0" applyProtection="0">
      <alignment horizontal="left" vertical="top" indent="1"/>
    </xf>
    <xf numFmtId="4" fontId="28" fillId="10" borderId="75" applyNumberFormat="0" applyProtection="0">
      <alignment horizontal="right" vertical="center"/>
    </xf>
    <xf numFmtId="4" fontId="28" fillId="11" borderId="75" applyNumberFormat="0" applyProtection="0">
      <alignment horizontal="left" vertical="center" indent="1"/>
    </xf>
    <xf numFmtId="0" fontId="28" fillId="12" borderId="75" applyNumberFormat="0" applyProtection="0">
      <alignment horizontal="left" vertical="top" indent="1"/>
    </xf>
    <xf numFmtId="4" fontId="28" fillId="8" borderId="75" applyNumberFormat="0" applyProtection="0">
      <alignment horizontal="right" vertical="center"/>
    </xf>
    <xf numFmtId="0" fontId="8" fillId="9" borderId="75" applyNumberFormat="0" applyProtection="0">
      <alignment horizontal="left" vertical="center" indent="1"/>
    </xf>
    <xf numFmtId="0" fontId="8" fillId="9" borderId="75" applyNumberFormat="0" applyProtection="0">
      <alignment horizontal="left" vertical="center" indent="1"/>
    </xf>
    <xf numFmtId="0" fontId="8" fillId="9" borderId="75" applyNumberFormat="0" applyProtection="0">
      <alignment horizontal="left" vertical="center" indent="1"/>
    </xf>
    <xf numFmtId="0" fontId="4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75" applyNumberFormat="0" applyProtection="0">
      <alignment horizontal="left" vertical="center" indent="1"/>
    </xf>
    <xf numFmtId="0" fontId="8" fillId="9" borderId="75" applyNumberFormat="0" applyProtection="0">
      <alignment horizontal="left" vertical="center" indent="1"/>
    </xf>
    <xf numFmtId="4" fontId="28" fillId="10" borderId="75" applyNumberFormat="0" applyProtection="0">
      <alignment horizontal="right" vertical="center"/>
    </xf>
    <xf numFmtId="4" fontId="28" fillId="11" borderId="75" applyNumberFormat="0" applyProtection="0">
      <alignment horizontal="left" vertical="center" indent="1"/>
    </xf>
    <xf numFmtId="0" fontId="28" fillId="12" borderId="75" applyNumberFormat="0" applyProtection="0">
      <alignment horizontal="left" vertical="top" indent="1"/>
    </xf>
    <xf numFmtId="4" fontId="28" fillId="8" borderId="75" applyNumberFormat="0" applyProtection="0">
      <alignment horizontal="right" vertical="center"/>
    </xf>
    <xf numFmtId="0" fontId="8" fillId="9" borderId="75" applyNumberFormat="0" applyProtection="0">
      <alignment horizontal="left" vertical="center" indent="1"/>
    </xf>
    <xf numFmtId="0" fontId="8" fillId="9" borderId="75" applyNumberFormat="0" applyProtection="0">
      <alignment horizontal="left" vertical="center" indent="1"/>
    </xf>
    <xf numFmtId="0" fontId="8" fillId="9" borderId="75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75" applyNumberFormat="0" applyProtection="0">
      <alignment horizontal="left" vertical="center" indent="1"/>
    </xf>
    <xf numFmtId="0" fontId="8" fillId="9" borderId="75" applyNumberFormat="0" applyProtection="0">
      <alignment horizontal="left" vertical="center" indent="1"/>
    </xf>
    <xf numFmtId="4" fontId="28" fillId="10" borderId="75" applyNumberFormat="0" applyProtection="0">
      <alignment horizontal="right" vertical="center"/>
    </xf>
    <xf numFmtId="4" fontId="28" fillId="11" borderId="75" applyNumberFormat="0" applyProtection="0">
      <alignment horizontal="left" vertical="center" indent="1"/>
    </xf>
    <xf numFmtId="0" fontId="28" fillId="12" borderId="75" applyNumberFormat="0" applyProtection="0">
      <alignment horizontal="left" vertical="top" indent="1"/>
    </xf>
    <xf numFmtId="4" fontId="28" fillId="8" borderId="75" applyNumberFormat="0" applyProtection="0">
      <alignment horizontal="right" vertical="center"/>
    </xf>
    <xf numFmtId="0" fontId="8" fillId="9" borderId="75" applyNumberFormat="0" applyProtection="0">
      <alignment horizontal="left" vertical="center" indent="1"/>
    </xf>
    <xf numFmtId="0" fontId="8" fillId="9" borderId="75" applyNumberFormat="0" applyProtection="0">
      <alignment horizontal="left" vertical="center" indent="1"/>
    </xf>
    <xf numFmtId="0" fontId="8" fillId="9" borderId="75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75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4" fontId="28" fillId="10" borderId="75" applyNumberFormat="0" applyProtection="0">
      <alignment horizontal="right" vertical="center"/>
    </xf>
    <xf numFmtId="4" fontId="28" fillId="10" borderId="75" applyNumberFormat="0" applyProtection="0">
      <alignment horizontal="right" vertical="center"/>
    </xf>
    <xf numFmtId="4" fontId="28" fillId="11" borderId="75" applyNumberFormat="0" applyProtection="0">
      <alignment horizontal="left" vertical="center" indent="1"/>
    </xf>
    <xf numFmtId="0" fontId="28" fillId="12" borderId="75" applyNumberFormat="0" applyProtection="0">
      <alignment horizontal="left" vertical="top" indent="1"/>
    </xf>
    <xf numFmtId="4" fontId="28" fillId="8" borderId="75" applyNumberFormat="0" applyProtection="0">
      <alignment horizontal="right" vertical="center"/>
    </xf>
    <xf numFmtId="0" fontId="8" fillId="9" borderId="75" applyNumberFormat="0" applyProtection="0">
      <alignment horizontal="left" vertical="center" indent="1"/>
    </xf>
    <xf numFmtId="0" fontId="8" fillId="9" borderId="75" applyNumberFormat="0" applyProtection="0">
      <alignment horizontal="left" vertical="center" indent="1"/>
    </xf>
    <xf numFmtId="0" fontId="8" fillId="9" borderId="75" applyNumberFormat="0" applyProtection="0">
      <alignment horizontal="left" vertical="center" indent="1"/>
    </xf>
    <xf numFmtId="0" fontId="4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75" applyNumberFormat="0" applyProtection="0">
      <alignment horizontal="left" vertical="center" indent="1"/>
    </xf>
    <xf numFmtId="4" fontId="28" fillId="8" borderId="75" applyNumberFormat="0" applyProtection="0">
      <alignment horizontal="right" vertical="center"/>
    </xf>
    <xf numFmtId="4" fontId="28" fillId="10" borderId="75" applyNumberFormat="0" applyProtection="0">
      <alignment horizontal="right" vertical="center"/>
    </xf>
    <xf numFmtId="4" fontId="28" fillId="11" borderId="75" applyNumberFormat="0" applyProtection="0">
      <alignment horizontal="left" vertical="center" indent="1"/>
    </xf>
    <xf numFmtId="0" fontId="28" fillId="12" borderId="75" applyNumberFormat="0" applyProtection="0">
      <alignment horizontal="left" vertical="top" indent="1"/>
    </xf>
    <xf numFmtId="4" fontId="28" fillId="8" borderId="75" applyNumberFormat="0" applyProtection="0">
      <alignment horizontal="right" vertical="center"/>
    </xf>
    <xf numFmtId="0" fontId="8" fillId="9" borderId="75" applyNumberFormat="0" applyProtection="0">
      <alignment horizontal="left" vertical="center" indent="1"/>
    </xf>
    <xf numFmtId="0" fontId="8" fillId="9" borderId="75" applyNumberFormat="0" applyProtection="0">
      <alignment horizontal="left" vertical="center" indent="1"/>
    </xf>
    <xf numFmtId="0" fontId="8" fillId="9" borderId="75" applyNumberFormat="0" applyProtection="0">
      <alignment horizontal="left" vertical="center" indent="1"/>
    </xf>
    <xf numFmtId="0" fontId="4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75" applyNumberFormat="0" applyProtection="0">
      <alignment horizontal="left" vertical="center" indent="1"/>
    </xf>
    <xf numFmtId="4" fontId="27" fillId="3" borderId="75" applyNumberFormat="0" applyProtection="0">
      <alignment vertical="center"/>
    </xf>
    <xf numFmtId="0" fontId="8" fillId="9" borderId="75" applyNumberFormat="0" applyProtection="0">
      <alignment horizontal="left" vertical="center" indent="1"/>
    </xf>
    <xf numFmtId="4" fontId="28" fillId="10" borderId="75" applyNumberFormat="0" applyProtection="0">
      <alignment horizontal="right" vertical="center"/>
    </xf>
    <xf numFmtId="4" fontId="28" fillId="11" borderId="75" applyNumberFormat="0" applyProtection="0">
      <alignment horizontal="left" vertical="center" indent="1"/>
    </xf>
    <xf numFmtId="0" fontId="28" fillId="12" borderId="75" applyNumberFormat="0" applyProtection="0">
      <alignment horizontal="left" vertical="top" indent="1"/>
    </xf>
    <xf numFmtId="4" fontId="28" fillId="8" borderId="75" applyNumberFormat="0" applyProtection="0">
      <alignment horizontal="right" vertical="center"/>
    </xf>
    <xf numFmtId="0" fontId="8" fillId="9" borderId="75" applyNumberFormat="0" applyProtection="0">
      <alignment horizontal="left" vertical="center" indent="1"/>
    </xf>
    <xf numFmtId="0" fontId="8" fillId="9" borderId="75" applyNumberFormat="0" applyProtection="0">
      <alignment horizontal="left" vertical="center" indent="1"/>
    </xf>
    <xf numFmtId="0" fontId="8" fillId="9" borderId="75" applyNumberFormat="0" applyProtection="0">
      <alignment horizontal="left" vertical="center" indent="1"/>
    </xf>
    <xf numFmtId="4" fontId="27" fillId="3" borderId="77" applyNumberFormat="0" applyProtection="0">
      <alignment vertical="center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75" applyNumberFormat="0" applyProtection="0">
      <alignment horizontal="left" vertical="center" indent="1"/>
    </xf>
    <xf numFmtId="4" fontId="27" fillId="3" borderId="75" applyNumberFormat="0" applyProtection="0">
      <alignment horizontal="left" vertical="center" indent="1"/>
    </xf>
    <xf numFmtId="4" fontId="28" fillId="10" borderId="75" applyNumberFormat="0" applyProtection="0">
      <alignment horizontal="right" vertical="center"/>
    </xf>
    <xf numFmtId="4" fontId="28" fillId="11" borderId="75" applyNumberFormat="0" applyProtection="0">
      <alignment horizontal="left" vertical="center" indent="1"/>
    </xf>
    <xf numFmtId="0" fontId="28" fillId="12" borderId="75" applyNumberFormat="0" applyProtection="0">
      <alignment horizontal="left" vertical="top" indent="1"/>
    </xf>
    <xf numFmtId="4" fontId="28" fillId="8" borderId="75" applyNumberFormat="0" applyProtection="0">
      <alignment horizontal="right" vertical="center"/>
    </xf>
    <xf numFmtId="0" fontId="8" fillId="9" borderId="75" applyNumberFormat="0" applyProtection="0">
      <alignment horizontal="left" vertical="center" indent="1"/>
    </xf>
    <xf numFmtId="0" fontId="8" fillId="9" borderId="75" applyNumberFormat="0" applyProtection="0">
      <alignment horizontal="left" vertical="center" indent="1"/>
    </xf>
    <xf numFmtId="0" fontId="8" fillId="9" borderId="75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75" applyNumberFormat="0" applyProtection="0">
      <alignment horizontal="left" vertical="center" indent="1"/>
    </xf>
    <xf numFmtId="0" fontId="28" fillId="12" borderId="75" applyNumberFormat="0" applyProtection="0">
      <alignment horizontal="left" vertical="top" indent="1"/>
    </xf>
    <xf numFmtId="0" fontId="27" fillId="6" borderId="75" applyNumberFormat="0" applyProtection="0">
      <alignment horizontal="left" vertical="top" indent="1"/>
    </xf>
    <xf numFmtId="4" fontId="28" fillId="10" borderId="75" applyNumberFormat="0" applyProtection="0">
      <alignment horizontal="right" vertical="center"/>
    </xf>
    <xf numFmtId="4" fontId="28" fillId="11" borderId="75" applyNumberFormat="0" applyProtection="0">
      <alignment horizontal="left" vertical="center" indent="1"/>
    </xf>
    <xf numFmtId="0" fontId="28" fillId="12" borderId="75" applyNumberFormat="0" applyProtection="0">
      <alignment horizontal="left" vertical="top" indent="1"/>
    </xf>
    <xf numFmtId="4" fontId="28" fillId="8" borderId="75" applyNumberFormat="0" applyProtection="0">
      <alignment horizontal="right" vertical="center"/>
    </xf>
    <xf numFmtId="0" fontId="8" fillId="9" borderId="75" applyNumberFormat="0" applyProtection="0">
      <alignment horizontal="left" vertical="center" indent="1"/>
    </xf>
    <xf numFmtId="0" fontId="8" fillId="9" borderId="75" applyNumberFormat="0" applyProtection="0">
      <alignment horizontal="left" vertical="center" indent="1"/>
    </xf>
    <xf numFmtId="0" fontId="8" fillId="9" borderId="75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75" applyNumberFormat="0" applyProtection="0">
      <alignment horizontal="left" vertical="center" indent="1"/>
    </xf>
    <xf numFmtId="4" fontId="28" fillId="10" borderId="75" applyNumberFormat="0" applyProtection="0">
      <alignment horizontal="right" vertical="center"/>
    </xf>
    <xf numFmtId="4" fontId="28" fillId="11" borderId="75" applyNumberFormat="0" applyProtection="0">
      <alignment horizontal="left" vertical="center" indent="1"/>
    </xf>
    <xf numFmtId="0" fontId="28" fillId="12" borderId="75" applyNumberFormat="0" applyProtection="0">
      <alignment horizontal="left" vertical="top" indent="1"/>
    </xf>
    <xf numFmtId="4" fontId="28" fillId="8" borderId="75" applyNumberFormat="0" applyProtection="0">
      <alignment horizontal="right" vertical="center"/>
    </xf>
    <xf numFmtId="0" fontId="8" fillId="9" borderId="75" applyNumberFormat="0" applyProtection="0">
      <alignment horizontal="left" vertical="center" indent="1"/>
    </xf>
    <xf numFmtId="0" fontId="8" fillId="9" borderId="75" applyNumberFormat="0" applyProtection="0">
      <alignment horizontal="left" vertical="center" indent="1"/>
    </xf>
    <xf numFmtId="0" fontId="8" fillId="9" borderId="75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75" applyNumberFormat="0" applyProtection="0">
      <alignment horizontal="left" vertical="center" indent="1"/>
    </xf>
    <xf numFmtId="0" fontId="8" fillId="9" borderId="75" applyNumberFormat="0" applyProtection="0">
      <alignment horizontal="left" vertical="center" indent="1"/>
    </xf>
    <xf numFmtId="4" fontId="28" fillId="10" borderId="75" applyNumberFormat="0" applyProtection="0">
      <alignment horizontal="right" vertical="center"/>
    </xf>
    <xf numFmtId="4" fontId="28" fillId="11" borderId="75" applyNumberFormat="0" applyProtection="0">
      <alignment horizontal="left" vertical="center" indent="1"/>
    </xf>
    <xf numFmtId="0" fontId="28" fillId="12" borderId="75" applyNumberFormat="0" applyProtection="0">
      <alignment horizontal="left" vertical="top" indent="1"/>
    </xf>
    <xf numFmtId="4" fontId="28" fillId="8" borderId="75" applyNumberFormat="0" applyProtection="0">
      <alignment horizontal="right" vertical="center"/>
    </xf>
    <xf numFmtId="0" fontId="8" fillId="9" borderId="75" applyNumberFormat="0" applyProtection="0">
      <alignment horizontal="left" vertical="center" indent="1"/>
    </xf>
    <xf numFmtId="0" fontId="8" fillId="9" borderId="75" applyNumberFormat="0" applyProtection="0">
      <alignment horizontal="left" vertical="center" indent="1"/>
    </xf>
    <xf numFmtId="0" fontId="8" fillId="9" borderId="75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8" fillId="9" borderId="75" applyNumberFormat="0" applyProtection="0">
      <alignment horizontal="left" vertical="center" indent="1"/>
    </xf>
    <xf numFmtId="4" fontId="28" fillId="10" borderId="75" applyNumberFormat="0" applyProtection="0">
      <alignment horizontal="right" vertical="center"/>
    </xf>
    <xf numFmtId="4" fontId="28" fillId="11" borderId="75" applyNumberFormat="0" applyProtection="0">
      <alignment horizontal="left" vertical="center" indent="1"/>
    </xf>
    <xf numFmtId="0" fontId="28" fillId="12" borderId="75" applyNumberFormat="0" applyProtection="0">
      <alignment horizontal="left" vertical="top" indent="1"/>
    </xf>
    <xf numFmtId="4" fontId="28" fillId="8" borderId="75" applyNumberFormat="0" applyProtection="0">
      <alignment horizontal="right" vertical="center"/>
    </xf>
    <xf numFmtId="0" fontId="8" fillId="9" borderId="75" applyNumberFormat="0" applyProtection="0">
      <alignment horizontal="left" vertical="center" indent="1"/>
    </xf>
    <xf numFmtId="0" fontId="8" fillId="9" borderId="75" applyNumberFormat="0" applyProtection="0">
      <alignment horizontal="left" vertical="center" indent="1"/>
    </xf>
    <xf numFmtId="0" fontId="8" fillId="9" borderId="75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8" fillId="9" borderId="75" applyNumberFormat="0" applyProtection="0">
      <alignment horizontal="left" vertical="center" indent="1"/>
    </xf>
    <xf numFmtId="4" fontId="28" fillId="8" borderId="75" applyNumberFormat="0" applyProtection="0">
      <alignment horizontal="right" vertical="center"/>
    </xf>
    <xf numFmtId="4" fontId="28" fillId="11" borderId="75" applyNumberFormat="0" applyProtection="0">
      <alignment horizontal="left" vertical="center" indent="1"/>
    </xf>
    <xf numFmtId="4" fontId="28" fillId="10" borderId="75" applyNumberFormat="0" applyProtection="0">
      <alignment horizontal="right" vertical="center"/>
    </xf>
    <xf numFmtId="4" fontId="28" fillId="11" borderId="75" applyNumberFormat="0" applyProtection="0">
      <alignment horizontal="left" vertical="center" indent="1"/>
    </xf>
    <xf numFmtId="0" fontId="28" fillId="12" borderId="75" applyNumberFormat="0" applyProtection="0">
      <alignment horizontal="left" vertical="top" indent="1"/>
    </xf>
    <xf numFmtId="4" fontId="28" fillId="8" borderId="75" applyNumberFormat="0" applyProtection="0">
      <alignment horizontal="right" vertical="center"/>
    </xf>
    <xf numFmtId="0" fontId="8" fillId="9" borderId="75" applyNumberFormat="0" applyProtection="0">
      <alignment horizontal="left" vertical="center" indent="1"/>
    </xf>
    <xf numFmtId="0" fontId="8" fillId="9" borderId="75" applyNumberFormat="0" applyProtection="0">
      <alignment horizontal="left" vertical="center" indent="1"/>
    </xf>
    <xf numFmtId="0" fontId="8" fillId="9" borderId="75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27" fillId="6" borderId="75" applyNumberFormat="0" applyProtection="0">
      <alignment horizontal="left" vertical="top" indent="1"/>
    </xf>
    <xf numFmtId="4" fontId="28" fillId="10" borderId="75" applyNumberFormat="0" applyProtection="0">
      <alignment horizontal="right" vertical="center"/>
    </xf>
    <xf numFmtId="4" fontId="28" fillId="11" borderId="75" applyNumberFormat="0" applyProtection="0">
      <alignment horizontal="left" vertical="center" indent="1"/>
    </xf>
    <xf numFmtId="0" fontId="28" fillId="12" borderId="75" applyNumberFormat="0" applyProtection="0">
      <alignment horizontal="left" vertical="top" indent="1"/>
    </xf>
    <xf numFmtId="4" fontId="28" fillId="8" borderId="75" applyNumberFormat="0" applyProtection="0">
      <alignment horizontal="right" vertical="center"/>
    </xf>
    <xf numFmtId="0" fontId="8" fillId="9" borderId="75" applyNumberFormat="0" applyProtection="0">
      <alignment horizontal="left" vertical="center" indent="1"/>
    </xf>
    <xf numFmtId="0" fontId="8" fillId="9" borderId="75" applyNumberFormat="0" applyProtection="0">
      <alignment horizontal="left" vertical="center" indent="1"/>
    </xf>
    <xf numFmtId="0" fontId="8" fillId="9" borderId="75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8" fillId="10" borderId="75" applyNumberFormat="0" applyProtection="0">
      <alignment horizontal="right" vertical="center"/>
    </xf>
    <xf numFmtId="4" fontId="27" fillId="3" borderId="75" applyNumberFormat="0" applyProtection="0">
      <alignment horizontal="left" vertical="center" indent="1"/>
    </xf>
    <xf numFmtId="0" fontId="8" fillId="9" borderId="75" applyNumberFormat="0" applyProtection="0">
      <alignment horizontal="left" vertical="center" indent="1"/>
    </xf>
    <xf numFmtId="4" fontId="28" fillId="10" borderId="75" applyNumberFormat="0" applyProtection="0">
      <alignment horizontal="right" vertical="center"/>
    </xf>
    <xf numFmtId="4" fontId="28" fillId="11" borderId="75" applyNumberFormat="0" applyProtection="0">
      <alignment horizontal="left" vertical="center" indent="1"/>
    </xf>
    <xf numFmtId="0" fontId="28" fillId="12" borderId="75" applyNumberFormat="0" applyProtection="0">
      <alignment horizontal="left" vertical="top" indent="1"/>
    </xf>
    <xf numFmtId="4" fontId="28" fillId="8" borderId="75" applyNumberFormat="0" applyProtection="0">
      <alignment horizontal="right" vertical="center"/>
    </xf>
    <xf numFmtId="0" fontId="8" fillId="9" borderId="75" applyNumberFormat="0" applyProtection="0">
      <alignment horizontal="left" vertical="center" indent="1"/>
    </xf>
    <xf numFmtId="0" fontId="8" fillId="9" borderId="75" applyNumberFormat="0" applyProtection="0">
      <alignment horizontal="left" vertical="center" indent="1"/>
    </xf>
    <xf numFmtId="0" fontId="8" fillId="9" borderId="75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8" fillId="10" borderId="75" applyNumberFormat="0" applyProtection="0">
      <alignment horizontal="right" vertical="center"/>
    </xf>
    <xf numFmtId="4" fontId="28" fillId="11" borderId="75" applyNumberFormat="0" applyProtection="0">
      <alignment horizontal="left" vertical="center" indent="1"/>
    </xf>
    <xf numFmtId="0" fontId="28" fillId="12" borderId="75" applyNumberFormat="0" applyProtection="0">
      <alignment horizontal="left" vertical="top" indent="1"/>
    </xf>
    <xf numFmtId="4" fontId="28" fillId="8" borderId="75" applyNumberFormat="0" applyProtection="0">
      <alignment horizontal="right" vertical="center"/>
    </xf>
    <xf numFmtId="0" fontId="8" fillId="9" borderId="75" applyNumberFormat="0" applyProtection="0">
      <alignment horizontal="left" vertical="center" indent="1"/>
    </xf>
    <xf numFmtId="0" fontId="8" fillId="9" borderId="75" applyNumberFormat="0" applyProtection="0">
      <alignment horizontal="left" vertical="center" indent="1"/>
    </xf>
    <xf numFmtId="0" fontId="8" fillId="9" borderId="75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75" applyNumberFormat="0" applyProtection="0">
      <alignment vertical="center"/>
    </xf>
    <xf numFmtId="4" fontId="28" fillId="8" borderId="75" applyNumberFormat="0" applyProtection="0">
      <alignment horizontal="right" vertical="center"/>
    </xf>
    <xf numFmtId="4" fontId="28" fillId="10" borderId="75" applyNumberFormat="0" applyProtection="0">
      <alignment horizontal="right" vertical="center"/>
    </xf>
    <xf numFmtId="4" fontId="28" fillId="11" borderId="75" applyNumberFormat="0" applyProtection="0">
      <alignment horizontal="left" vertical="center" indent="1"/>
    </xf>
    <xf numFmtId="0" fontId="28" fillId="12" borderId="75" applyNumberFormat="0" applyProtection="0">
      <alignment horizontal="left" vertical="top" indent="1"/>
    </xf>
    <xf numFmtId="4" fontId="28" fillId="8" borderId="75" applyNumberFormat="0" applyProtection="0">
      <alignment horizontal="right" vertical="center"/>
    </xf>
    <xf numFmtId="0" fontId="8" fillId="9" borderId="75" applyNumberFormat="0" applyProtection="0">
      <alignment horizontal="left" vertical="center" indent="1"/>
    </xf>
    <xf numFmtId="0" fontId="8" fillId="9" borderId="75" applyNumberFormat="0" applyProtection="0">
      <alignment horizontal="left" vertical="center" indent="1"/>
    </xf>
    <xf numFmtId="0" fontId="8" fillId="9" borderId="75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8" fillId="11" borderId="75" applyNumberFormat="0" applyProtection="0">
      <alignment horizontal="left" vertical="center" indent="1"/>
    </xf>
    <xf numFmtId="4" fontId="28" fillId="10" borderId="75" applyNumberFormat="0" applyProtection="0">
      <alignment horizontal="right" vertical="center"/>
    </xf>
    <xf numFmtId="4" fontId="28" fillId="11" borderId="75" applyNumberFormat="0" applyProtection="0">
      <alignment horizontal="left" vertical="center" indent="1"/>
    </xf>
    <xf numFmtId="0" fontId="28" fillId="12" borderId="75" applyNumberFormat="0" applyProtection="0">
      <alignment horizontal="left" vertical="top" indent="1"/>
    </xf>
    <xf numFmtId="4" fontId="28" fillId="8" borderId="75" applyNumberFormat="0" applyProtection="0">
      <alignment horizontal="right" vertical="center"/>
    </xf>
    <xf numFmtId="0" fontId="8" fillId="9" borderId="75" applyNumberFormat="0" applyProtection="0">
      <alignment horizontal="left" vertical="center" indent="1"/>
    </xf>
    <xf numFmtId="0" fontId="8" fillId="9" borderId="75" applyNumberFormat="0" applyProtection="0">
      <alignment horizontal="left" vertical="center" indent="1"/>
    </xf>
    <xf numFmtId="0" fontId="8" fillId="9" borderId="75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8" fillId="9" borderId="75" applyNumberFormat="0" applyProtection="0">
      <alignment horizontal="left" vertical="center" indent="1"/>
    </xf>
    <xf numFmtId="4" fontId="28" fillId="10" borderId="75" applyNumberFormat="0" applyProtection="0">
      <alignment horizontal="right" vertical="center"/>
    </xf>
    <xf numFmtId="0" fontId="27" fillId="6" borderId="75" applyNumberFormat="0" applyProtection="0">
      <alignment horizontal="left" vertical="top" indent="1"/>
    </xf>
    <xf numFmtId="4" fontId="28" fillId="10" borderId="75" applyNumberFormat="0" applyProtection="0">
      <alignment horizontal="right" vertical="center"/>
    </xf>
    <xf numFmtId="4" fontId="28" fillId="11" borderId="75" applyNumberFormat="0" applyProtection="0">
      <alignment horizontal="left" vertical="center" indent="1"/>
    </xf>
    <xf numFmtId="0" fontId="28" fillId="12" borderId="75" applyNumberFormat="0" applyProtection="0">
      <alignment horizontal="left" vertical="top" indent="1"/>
    </xf>
    <xf numFmtId="4" fontId="28" fillId="8" borderId="75" applyNumberFormat="0" applyProtection="0">
      <alignment horizontal="right" vertical="center"/>
    </xf>
    <xf numFmtId="0" fontId="8" fillId="9" borderId="75" applyNumberFormat="0" applyProtection="0">
      <alignment horizontal="left" vertical="center" indent="1"/>
    </xf>
    <xf numFmtId="0" fontId="8" fillId="9" borderId="75" applyNumberFormat="0" applyProtection="0">
      <alignment horizontal="left" vertical="center" indent="1"/>
    </xf>
    <xf numFmtId="0" fontId="8" fillId="9" borderId="75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8" fillId="9" borderId="75" applyNumberFormat="0" applyProtection="0">
      <alignment horizontal="left" vertical="center" indent="1"/>
    </xf>
    <xf numFmtId="4" fontId="28" fillId="10" borderId="75" applyNumberFormat="0" applyProtection="0">
      <alignment horizontal="right" vertical="center"/>
    </xf>
    <xf numFmtId="4" fontId="28" fillId="11" borderId="75" applyNumberFormat="0" applyProtection="0">
      <alignment horizontal="left" vertical="center" indent="1"/>
    </xf>
    <xf numFmtId="0" fontId="28" fillId="12" borderId="75" applyNumberFormat="0" applyProtection="0">
      <alignment horizontal="left" vertical="top" indent="1"/>
    </xf>
    <xf numFmtId="4" fontId="28" fillId="8" borderId="75" applyNumberFormat="0" applyProtection="0">
      <alignment horizontal="right" vertical="center"/>
    </xf>
    <xf numFmtId="0" fontId="8" fillId="9" borderId="75" applyNumberFormat="0" applyProtection="0">
      <alignment horizontal="left" vertical="center" indent="1"/>
    </xf>
    <xf numFmtId="0" fontId="8" fillId="9" borderId="75" applyNumberFormat="0" applyProtection="0">
      <alignment horizontal="left" vertical="center" indent="1"/>
    </xf>
    <xf numFmtId="0" fontId="8" fillId="9" borderId="75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27" fillId="6" borderId="75" applyNumberFormat="0" applyProtection="0">
      <alignment horizontal="left" vertical="top" indent="1"/>
    </xf>
    <xf numFmtId="0" fontId="8" fillId="9" borderId="75" applyNumberFormat="0" applyProtection="0">
      <alignment horizontal="left" vertical="center" indent="1"/>
    </xf>
    <xf numFmtId="4" fontId="28" fillId="10" borderId="75" applyNumberFormat="0" applyProtection="0">
      <alignment horizontal="right" vertical="center"/>
    </xf>
    <xf numFmtId="4" fontId="28" fillId="11" borderId="75" applyNumberFormat="0" applyProtection="0">
      <alignment horizontal="left" vertical="center" indent="1"/>
    </xf>
    <xf numFmtId="0" fontId="28" fillId="12" borderId="75" applyNumberFormat="0" applyProtection="0">
      <alignment horizontal="left" vertical="top" indent="1"/>
    </xf>
    <xf numFmtId="4" fontId="28" fillId="8" borderId="75" applyNumberFormat="0" applyProtection="0">
      <alignment horizontal="right" vertical="center"/>
    </xf>
    <xf numFmtId="0" fontId="8" fillId="9" borderId="75" applyNumberFormat="0" applyProtection="0">
      <alignment horizontal="left" vertical="center" indent="1"/>
    </xf>
    <xf numFmtId="0" fontId="8" fillId="9" borderId="75" applyNumberFormat="0" applyProtection="0">
      <alignment horizontal="left" vertical="center" indent="1"/>
    </xf>
    <xf numFmtId="0" fontId="8" fillId="9" borderId="75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8" fillId="10" borderId="75" applyNumberFormat="0" applyProtection="0">
      <alignment horizontal="right" vertical="center"/>
    </xf>
    <xf numFmtId="4" fontId="28" fillId="11" borderId="75" applyNumberFormat="0" applyProtection="0">
      <alignment horizontal="left" vertical="center" indent="1"/>
    </xf>
    <xf numFmtId="0" fontId="28" fillId="12" borderId="75" applyNumberFormat="0" applyProtection="0">
      <alignment horizontal="left" vertical="top" indent="1"/>
    </xf>
    <xf numFmtId="4" fontId="28" fillId="8" borderId="75" applyNumberFormat="0" applyProtection="0">
      <alignment horizontal="right" vertical="center"/>
    </xf>
    <xf numFmtId="0" fontId="8" fillId="9" borderId="75" applyNumberFormat="0" applyProtection="0">
      <alignment horizontal="left" vertical="center" indent="1"/>
    </xf>
    <xf numFmtId="0" fontId="8" fillId="9" borderId="75" applyNumberFormat="0" applyProtection="0">
      <alignment horizontal="left" vertical="center" indent="1"/>
    </xf>
    <xf numFmtId="0" fontId="8" fillId="9" borderId="75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28" fillId="12" borderId="75" applyNumberFormat="0" applyProtection="0">
      <alignment horizontal="left" vertical="top" indent="1"/>
    </xf>
    <xf numFmtId="4" fontId="28" fillId="10" borderId="75" applyNumberFormat="0" applyProtection="0">
      <alignment horizontal="right" vertical="center"/>
    </xf>
    <xf numFmtId="4" fontId="28" fillId="11" borderId="75" applyNumberFormat="0" applyProtection="0">
      <alignment horizontal="left" vertical="center" indent="1"/>
    </xf>
    <xf numFmtId="0" fontId="28" fillId="12" borderId="75" applyNumberFormat="0" applyProtection="0">
      <alignment horizontal="left" vertical="top" indent="1"/>
    </xf>
    <xf numFmtId="0" fontId="27" fillId="6" borderId="75" applyNumberFormat="0" applyProtection="0">
      <alignment horizontal="left" vertical="top" indent="1"/>
    </xf>
    <xf numFmtId="0" fontId="8" fillId="9" borderId="75" applyNumberFormat="0" applyProtection="0">
      <alignment horizontal="left" vertical="center" indent="1"/>
    </xf>
    <xf numFmtId="4" fontId="28" fillId="8" borderId="75" applyNumberFormat="0" applyProtection="0">
      <alignment horizontal="right" vertical="center"/>
    </xf>
    <xf numFmtId="0" fontId="8" fillId="9" borderId="75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75" applyNumberFormat="0" applyProtection="0">
      <alignment vertical="center"/>
    </xf>
    <xf numFmtId="4" fontId="28" fillId="10" borderId="75" applyNumberFormat="0" applyProtection="0">
      <alignment horizontal="right" vertical="center"/>
    </xf>
    <xf numFmtId="4" fontId="28" fillId="11" borderId="75" applyNumberFormat="0" applyProtection="0">
      <alignment horizontal="left" vertical="center" indent="1"/>
    </xf>
    <xf numFmtId="0" fontId="28" fillId="12" borderId="75" applyNumberFormat="0" applyProtection="0">
      <alignment horizontal="left" vertical="top" indent="1"/>
    </xf>
    <xf numFmtId="4" fontId="28" fillId="11" borderId="75" applyNumberFormat="0" applyProtection="0">
      <alignment horizontal="left" vertical="center" indent="1"/>
    </xf>
    <xf numFmtId="0" fontId="28" fillId="12" borderId="75" applyNumberFormat="0" applyProtection="0">
      <alignment horizontal="left" vertical="top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8" fillId="11" borderId="75" applyNumberFormat="0" applyProtection="0">
      <alignment horizontal="left" vertical="center" indent="1"/>
    </xf>
    <xf numFmtId="4" fontId="27" fillId="3" borderId="75" applyNumberFormat="0" applyProtection="0">
      <alignment vertical="center"/>
    </xf>
    <xf numFmtId="4" fontId="28" fillId="11" borderId="75" applyNumberFormat="0" applyProtection="0">
      <alignment horizontal="left" vertical="center" indent="1"/>
    </xf>
    <xf numFmtId="0" fontId="8" fillId="9" borderId="75" applyNumberFormat="0" applyProtection="0">
      <alignment horizontal="left" vertical="center" indent="1"/>
    </xf>
    <xf numFmtId="0" fontId="8" fillId="9" borderId="75" applyNumberFormat="0" applyProtection="0">
      <alignment horizontal="left" vertical="center" indent="1"/>
    </xf>
    <xf numFmtId="4" fontId="28" fillId="10" borderId="75" applyNumberFormat="0" applyProtection="0">
      <alignment horizontal="right" vertical="center"/>
    </xf>
    <xf numFmtId="4" fontId="28" fillId="11" borderId="75" applyNumberFormat="0" applyProtection="0">
      <alignment horizontal="left" vertical="center" indent="1"/>
    </xf>
    <xf numFmtId="0" fontId="28" fillId="12" borderId="75" applyNumberFormat="0" applyProtection="0">
      <alignment horizontal="left" vertical="top" indent="1"/>
    </xf>
    <xf numFmtId="0" fontId="8" fillId="9" borderId="75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8" fillId="11" borderId="75" applyNumberFormat="0" applyProtection="0">
      <alignment horizontal="left" vertical="center" indent="1"/>
    </xf>
    <xf numFmtId="0" fontId="28" fillId="12" borderId="75" applyNumberFormat="0" applyProtection="0">
      <alignment horizontal="left" vertical="top" indent="1"/>
    </xf>
    <xf numFmtId="4" fontId="27" fillId="3" borderId="75" applyNumberFormat="0" applyProtection="0">
      <alignment vertical="center"/>
    </xf>
    <xf numFmtId="0" fontId="28" fillId="12" borderId="78" applyNumberFormat="0" applyProtection="0">
      <alignment horizontal="left" vertical="top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8" fillId="10" borderId="75" applyNumberFormat="0" applyProtection="0">
      <alignment horizontal="right" vertical="center"/>
    </xf>
    <xf numFmtId="0" fontId="8" fillId="9" borderId="75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8" fillId="8" borderId="75" applyNumberFormat="0" applyProtection="0">
      <alignment horizontal="right" vertical="center"/>
    </xf>
    <xf numFmtId="4" fontId="28" fillId="8" borderId="75" applyNumberFormat="0" applyProtection="0">
      <alignment horizontal="right" vertical="center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75" applyNumberFormat="0" applyProtection="0">
      <alignment vertical="center"/>
    </xf>
    <xf numFmtId="0" fontId="8" fillId="9" borderId="75" applyNumberFormat="0" applyProtection="0">
      <alignment horizontal="left" vertical="center" indent="1"/>
    </xf>
    <xf numFmtId="0" fontId="28" fillId="12" borderId="75" applyNumberFormat="0" applyProtection="0">
      <alignment horizontal="left" vertical="top" indent="1"/>
    </xf>
    <xf numFmtId="4" fontId="28" fillId="10" borderId="75" applyNumberFormat="0" applyProtection="0">
      <alignment horizontal="right" vertical="center"/>
    </xf>
    <xf numFmtId="4" fontId="28" fillId="11" borderId="75" applyNumberFormat="0" applyProtection="0">
      <alignment horizontal="left" vertical="center" indent="1"/>
    </xf>
    <xf numFmtId="0" fontId="28" fillId="12" borderId="75" applyNumberFormat="0" applyProtection="0">
      <alignment horizontal="left" vertical="top" indent="1"/>
    </xf>
    <xf numFmtId="4" fontId="27" fillId="3" borderId="78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8" fillId="9" borderId="78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75" applyNumberFormat="0" applyProtection="0">
      <alignment horizontal="left" vertical="center" indent="1"/>
    </xf>
    <xf numFmtId="0" fontId="27" fillId="6" borderId="75" applyNumberFormat="0" applyProtection="0">
      <alignment horizontal="left" vertical="top" indent="1"/>
    </xf>
    <xf numFmtId="4" fontId="28" fillId="8" borderId="75" applyNumberFormat="0" applyProtection="0">
      <alignment horizontal="right" vertical="center"/>
    </xf>
    <xf numFmtId="0" fontId="8" fillId="9" borderId="75" applyNumberFormat="0" applyProtection="0">
      <alignment horizontal="left" vertical="center" indent="1"/>
    </xf>
    <xf numFmtId="0" fontId="8" fillId="9" borderId="75" applyNumberFormat="0" applyProtection="0">
      <alignment horizontal="left" vertical="center" indent="1"/>
    </xf>
    <xf numFmtId="0" fontId="8" fillId="9" borderId="75" applyNumberFormat="0" applyProtection="0">
      <alignment horizontal="left" vertical="center" indent="1"/>
    </xf>
    <xf numFmtId="0" fontId="27" fillId="6" borderId="78" applyNumberFormat="0" applyProtection="0">
      <alignment horizontal="left" vertical="top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28" fillId="12" borderId="75" applyNumberFormat="0" applyProtection="0">
      <alignment horizontal="left" vertical="top" indent="1"/>
    </xf>
    <xf numFmtId="4" fontId="28" fillId="10" borderId="75" applyNumberFormat="0" applyProtection="0">
      <alignment horizontal="right" vertical="center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8" fillId="9" borderId="75" applyNumberFormat="0" applyProtection="0">
      <alignment horizontal="left" vertical="center" indent="1"/>
    </xf>
    <xf numFmtId="4" fontId="28" fillId="10" borderId="75" applyNumberFormat="0" applyProtection="0">
      <alignment horizontal="right" vertical="center"/>
    </xf>
    <xf numFmtId="4" fontId="28" fillId="11" borderId="75" applyNumberFormat="0" applyProtection="0">
      <alignment horizontal="left" vertical="center" indent="1"/>
    </xf>
    <xf numFmtId="0" fontId="28" fillId="12" borderId="75" applyNumberFormat="0" applyProtection="0">
      <alignment horizontal="left" vertical="top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8" fillId="9" borderId="75" applyNumberFormat="0" applyProtection="0">
      <alignment horizontal="left" vertical="center" indent="1"/>
    </xf>
    <xf numFmtId="4" fontId="27" fillId="3" borderId="75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8" fillId="11" borderId="75" applyNumberFormat="0" applyProtection="0">
      <alignment horizontal="left" vertical="center" indent="1"/>
    </xf>
    <xf numFmtId="4" fontId="27" fillId="3" borderId="75" applyNumberFormat="0" applyProtection="0">
      <alignment vertical="center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8" fillId="9" borderId="75" applyNumberFormat="0" applyProtection="0">
      <alignment horizontal="left" vertical="center" indent="1"/>
    </xf>
    <xf numFmtId="0" fontId="27" fillId="6" borderId="75" applyNumberFormat="0" applyProtection="0">
      <alignment horizontal="left" vertical="top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75" applyNumberFormat="0" applyProtection="0">
      <alignment vertical="center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8" fillId="9" borderId="75" applyNumberFormat="0" applyProtection="0">
      <alignment horizontal="left" vertical="center" indent="1"/>
    </xf>
    <xf numFmtId="0" fontId="27" fillId="6" borderId="75" applyNumberFormat="0" applyProtection="0">
      <alignment horizontal="left" vertical="top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8" fillId="9" borderId="75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27" fillId="6" borderId="75" applyNumberFormat="0" applyProtection="0">
      <alignment horizontal="left" vertical="top" indent="1"/>
    </xf>
    <xf numFmtId="4" fontId="27" fillId="3" borderId="75" applyNumberFormat="0" applyProtection="0">
      <alignment horizontal="left" vertical="center" indent="1"/>
    </xf>
    <xf numFmtId="4" fontId="27" fillId="3" borderId="75" applyNumberFormat="0" applyProtection="0">
      <alignment vertical="center"/>
    </xf>
    <xf numFmtId="0" fontId="43" fillId="0" borderId="0" applyNumberFormat="0" applyFill="0" applyBorder="0" applyAlignment="0" applyProtection="0"/>
    <xf numFmtId="0" fontId="28" fillId="12" borderId="75" applyNumberFormat="0" applyProtection="0">
      <alignment horizontal="left" vertical="top" indent="1"/>
    </xf>
    <xf numFmtId="4" fontId="28" fillId="11" borderId="75" applyNumberFormat="0" applyProtection="0">
      <alignment horizontal="left" vertical="center" indent="1"/>
    </xf>
    <xf numFmtId="4" fontId="28" fillId="10" borderId="75" applyNumberFormat="0" applyProtection="0">
      <alignment horizontal="right" vertical="center"/>
    </xf>
    <xf numFmtId="0" fontId="8" fillId="9" borderId="75" applyNumberFormat="0" applyProtection="0">
      <alignment horizontal="left" vertical="center" indent="1"/>
    </xf>
    <xf numFmtId="0" fontId="8" fillId="9" borderId="75" applyNumberFormat="0" applyProtection="0">
      <alignment horizontal="left" vertical="center" indent="1"/>
    </xf>
    <xf numFmtId="0" fontId="8" fillId="9" borderId="75" applyNumberFormat="0" applyProtection="0">
      <alignment horizontal="left" vertical="center" indent="1"/>
    </xf>
    <xf numFmtId="4" fontId="28" fillId="8" borderId="75" applyNumberFormat="0" applyProtection="0">
      <alignment horizontal="right" vertical="center"/>
    </xf>
    <xf numFmtId="0" fontId="27" fillId="6" borderId="75" applyNumberFormat="0" applyProtection="0">
      <alignment horizontal="left" vertical="top" indent="1"/>
    </xf>
    <xf numFmtId="4" fontId="27" fillId="3" borderId="75" applyNumberFormat="0" applyProtection="0">
      <alignment horizontal="left" vertical="center" indent="1"/>
    </xf>
    <xf numFmtId="4" fontId="27" fillId="3" borderId="75" applyNumberFormat="0" applyProtection="0">
      <alignment vertical="center"/>
    </xf>
    <xf numFmtId="0" fontId="28" fillId="12" borderId="75" applyNumberFormat="0" applyProtection="0">
      <alignment horizontal="left" vertical="top" indent="1"/>
    </xf>
    <xf numFmtId="4" fontId="28" fillId="11" borderId="75" applyNumberFormat="0" applyProtection="0">
      <alignment horizontal="left" vertical="center" indent="1"/>
    </xf>
    <xf numFmtId="4" fontId="28" fillId="10" borderId="75" applyNumberFormat="0" applyProtection="0">
      <alignment horizontal="right" vertical="center"/>
    </xf>
    <xf numFmtId="0" fontId="8" fillId="9" borderId="75" applyNumberFormat="0" applyProtection="0">
      <alignment horizontal="left" vertical="center" indent="1"/>
    </xf>
    <xf numFmtId="0" fontId="8" fillId="9" borderId="75" applyNumberFormat="0" applyProtection="0">
      <alignment horizontal="left" vertical="center" indent="1"/>
    </xf>
    <xf numFmtId="0" fontId="8" fillId="9" borderId="75" applyNumberFormat="0" applyProtection="0">
      <alignment horizontal="left" vertical="center" indent="1"/>
    </xf>
    <xf numFmtId="4" fontId="28" fillId="8" borderId="75" applyNumberFormat="0" applyProtection="0">
      <alignment horizontal="right" vertical="center"/>
    </xf>
    <xf numFmtId="0" fontId="43" fillId="0" borderId="0" applyNumberFormat="0" applyFill="0" applyBorder="0" applyAlignment="0" applyProtection="0"/>
    <xf numFmtId="0" fontId="27" fillId="6" borderId="75" applyNumberFormat="0" applyProtection="0">
      <alignment horizontal="left" vertical="top" indent="1"/>
    </xf>
    <xf numFmtId="4" fontId="27" fillId="3" borderId="75" applyNumberFormat="0" applyProtection="0">
      <alignment horizontal="left" vertical="center" indent="1"/>
    </xf>
    <xf numFmtId="4" fontId="27" fillId="3" borderId="75" applyNumberFormat="0" applyProtection="0">
      <alignment vertical="center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28" fillId="12" borderId="75" applyNumberFormat="0" applyProtection="0">
      <alignment horizontal="left" vertical="top" indent="1"/>
    </xf>
    <xf numFmtId="4" fontId="28" fillId="11" borderId="75" applyNumberFormat="0" applyProtection="0">
      <alignment horizontal="left" vertical="center" indent="1"/>
    </xf>
    <xf numFmtId="4" fontId="28" fillId="10" borderId="75" applyNumberFormat="0" applyProtection="0">
      <alignment horizontal="right" vertical="center"/>
    </xf>
    <xf numFmtId="0" fontId="8" fillId="9" borderId="75" applyNumberFormat="0" applyProtection="0">
      <alignment horizontal="left" vertical="center" indent="1"/>
    </xf>
    <xf numFmtId="0" fontId="8" fillId="9" borderId="75" applyNumberFormat="0" applyProtection="0">
      <alignment horizontal="left" vertical="center" indent="1"/>
    </xf>
    <xf numFmtId="0" fontId="27" fillId="6" borderId="75" applyNumberFormat="0" applyProtection="0">
      <alignment horizontal="left" vertical="top" indent="1"/>
    </xf>
    <xf numFmtId="4" fontId="27" fillId="3" borderId="75" applyNumberFormat="0" applyProtection="0">
      <alignment vertical="center"/>
    </xf>
    <xf numFmtId="4" fontId="28" fillId="11" borderId="75" applyNumberFormat="0" applyProtection="0">
      <alignment horizontal="left" vertical="center" indent="1"/>
    </xf>
    <xf numFmtId="0" fontId="8" fillId="9" borderId="75" applyNumberFormat="0" applyProtection="0">
      <alignment horizontal="left" vertical="center" indent="1"/>
    </xf>
    <xf numFmtId="0" fontId="8" fillId="9" borderId="75" applyNumberFormat="0" applyProtection="0">
      <alignment horizontal="left" vertical="center" indent="1"/>
    </xf>
    <xf numFmtId="4" fontId="28" fillId="8" borderId="75" applyNumberFormat="0" applyProtection="0">
      <alignment horizontal="right" vertical="center"/>
    </xf>
    <xf numFmtId="4" fontId="27" fillId="3" borderId="75" applyNumberFormat="0" applyProtection="0">
      <alignment horizontal="left" vertical="center" indent="1"/>
    </xf>
    <xf numFmtId="4" fontId="27" fillId="3" borderId="75" applyNumberFormat="0" applyProtection="0">
      <alignment vertical="center"/>
    </xf>
    <xf numFmtId="4" fontId="27" fillId="3" borderId="75" applyNumberFormat="0" applyProtection="0">
      <alignment vertical="center"/>
    </xf>
    <xf numFmtId="4" fontId="27" fillId="3" borderId="75" applyNumberFormat="0" applyProtection="0">
      <alignment horizontal="left" vertical="center" indent="1"/>
    </xf>
    <xf numFmtId="0" fontId="27" fillId="6" borderId="75" applyNumberFormat="0" applyProtection="0">
      <alignment horizontal="left" vertical="top" indent="1"/>
    </xf>
    <xf numFmtId="4" fontId="28" fillId="8" borderId="75" applyNumberFormat="0" applyProtection="0">
      <alignment horizontal="right" vertical="center"/>
    </xf>
    <xf numFmtId="0" fontId="8" fillId="9" borderId="75" applyNumberFormat="0" applyProtection="0">
      <alignment horizontal="left" vertical="center" indent="1"/>
    </xf>
    <xf numFmtId="0" fontId="8" fillId="9" borderId="75" applyNumberFormat="0" applyProtection="0">
      <alignment horizontal="left" vertical="center" indent="1"/>
    </xf>
    <xf numFmtId="0" fontId="8" fillId="9" borderId="75" applyNumberFormat="0" applyProtection="0">
      <alignment horizontal="left" vertical="center" indent="1"/>
    </xf>
    <xf numFmtId="4" fontId="28" fillId="10" borderId="75" applyNumberFormat="0" applyProtection="0">
      <alignment horizontal="right" vertical="center"/>
    </xf>
    <xf numFmtId="4" fontId="28" fillId="11" borderId="75" applyNumberFormat="0" applyProtection="0">
      <alignment horizontal="left" vertical="center" indent="1"/>
    </xf>
    <xf numFmtId="0" fontId="28" fillId="12" borderId="75" applyNumberFormat="0" applyProtection="0">
      <alignment horizontal="left" vertical="top" indent="1"/>
    </xf>
    <xf numFmtId="4" fontId="27" fillId="3" borderId="75" applyNumberFormat="0" applyProtection="0">
      <alignment vertical="center"/>
    </xf>
    <xf numFmtId="4" fontId="27" fillId="3" borderId="75" applyNumberFormat="0" applyProtection="0">
      <alignment horizontal="left" vertical="center" indent="1"/>
    </xf>
    <xf numFmtId="0" fontId="27" fillId="6" borderId="75" applyNumberFormat="0" applyProtection="0">
      <alignment horizontal="left" vertical="top" indent="1"/>
    </xf>
    <xf numFmtId="4" fontId="28" fillId="8" borderId="75" applyNumberFormat="0" applyProtection="0">
      <alignment horizontal="right" vertical="center"/>
    </xf>
    <xf numFmtId="0" fontId="8" fillId="9" borderId="75" applyNumberFormat="0" applyProtection="0">
      <alignment horizontal="left" vertical="center" indent="1"/>
    </xf>
    <xf numFmtId="0" fontId="8" fillId="9" borderId="75" applyNumberFormat="0" applyProtection="0">
      <alignment horizontal="left" vertical="center" indent="1"/>
    </xf>
    <xf numFmtId="0" fontId="8" fillId="9" borderId="75" applyNumberFormat="0" applyProtection="0">
      <alignment horizontal="left" vertical="center" indent="1"/>
    </xf>
    <xf numFmtId="4" fontId="28" fillId="10" borderId="75" applyNumberFormat="0" applyProtection="0">
      <alignment horizontal="right" vertical="center"/>
    </xf>
    <xf numFmtId="0" fontId="28" fillId="12" borderId="75" applyNumberFormat="0" applyProtection="0">
      <alignment horizontal="left" vertical="top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8" fillId="9" borderId="75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8" fillId="8" borderId="75" applyNumberFormat="0" applyProtection="0">
      <alignment horizontal="right" vertical="center"/>
    </xf>
    <xf numFmtId="4" fontId="28" fillId="11" borderId="75" applyNumberFormat="0" applyProtection="0">
      <alignment horizontal="left" vertical="center" indent="1"/>
    </xf>
    <xf numFmtId="0" fontId="28" fillId="12" borderId="75" applyNumberFormat="0" applyProtection="0">
      <alignment horizontal="left" vertical="top" indent="1"/>
    </xf>
    <xf numFmtId="4" fontId="27" fillId="3" borderId="75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8" fillId="9" borderId="75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8" fillId="8" borderId="75" applyNumberFormat="0" applyProtection="0">
      <alignment horizontal="right" vertical="center"/>
    </xf>
    <xf numFmtId="0" fontId="8" fillId="9" borderId="75" applyNumberFormat="0" applyProtection="0">
      <alignment horizontal="left" vertical="center" indent="1"/>
    </xf>
    <xf numFmtId="0" fontId="8" fillId="9" borderId="75" applyNumberFormat="0" applyProtection="0">
      <alignment horizontal="left" vertical="center" indent="1"/>
    </xf>
    <xf numFmtId="0" fontId="8" fillId="9" borderId="75" applyNumberFormat="0" applyProtection="0">
      <alignment horizontal="left" vertical="center" indent="1"/>
    </xf>
    <xf numFmtId="4" fontId="28" fillId="10" borderId="75" applyNumberFormat="0" applyProtection="0">
      <alignment horizontal="right" vertical="center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8" fillId="11" borderId="75" applyNumberFormat="0" applyProtection="0">
      <alignment horizontal="left" vertical="center" indent="1"/>
    </xf>
    <xf numFmtId="0" fontId="28" fillId="12" borderId="75" applyNumberFormat="0" applyProtection="0">
      <alignment horizontal="left" vertical="top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8" fillId="9" borderId="75" applyNumberFormat="0" applyProtection="0">
      <alignment horizontal="left" vertical="center" indent="1"/>
    </xf>
    <xf numFmtId="0" fontId="27" fillId="6" borderId="75" applyNumberFormat="0" applyProtection="0">
      <alignment horizontal="left" vertical="top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8" fillId="10" borderId="75" applyNumberFormat="0" applyProtection="0">
      <alignment horizontal="right" vertical="center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78" applyNumberFormat="0" applyProtection="0">
      <alignment vertical="center"/>
    </xf>
    <xf numFmtId="0" fontId="43" fillId="0" borderId="0" applyNumberFormat="0" applyFill="0" applyBorder="0" applyAlignment="0" applyProtection="0"/>
    <xf numFmtId="4" fontId="28" fillId="8" borderId="78" applyNumberFormat="0" applyProtection="0">
      <alignment horizontal="right" vertical="center"/>
    </xf>
    <xf numFmtId="0" fontId="8" fillId="9" borderId="78" applyNumberFormat="0" applyProtection="0">
      <alignment horizontal="left" vertical="center" indent="1"/>
    </xf>
    <xf numFmtId="0" fontId="8" fillId="9" borderId="78" applyNumberFormat="0" applyProtection="0">
      <alignment horizontal="left" vertical="center" indent="1"/>
    </xf>
    <xf numFmtId="4" fontId="28" fillId="10" borderId="78" applyNumberFormat="0" applyProtection="0">
      <alignment horizontal="right" vertical="center"/>
    </xf>
    <xf numFmtId="4" fontId="28" fillId="11" borderId="78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4" fontId="27" fillId="3" borderId="77" applyNumberFormat="0" applyProtection="0">
      <alignment vertical="center"/>
    </xf>
    <xf numFmtId="4" fontId="28" fillId="10" borderId="77" applyNumberFormat="0" applyProtection="0">
      <alignment horizontal="right" vertical="center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10" fontId="20" fillId="5" borderId="76" applyNumberFormat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8" fillId="9" borderId="77" applyNumberFormat="0" applyProtection="0">
      <alignment horizontal="left" vertical="center" indent="1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4" fontId="27" fillId="3" borderId="77" applyNumberFormat="0" applyProtection="0">
      <alignment horizontal="left" vertical="center" indent="1"/>
    </xf>
    <xf numFmtId="0" fontId="27" fillId="6" borderId="77" applyNumberFormat="0" applyProtection="0">
      <alignment horizontal="left" vertical="top" indent="1"/>
    </xf>
    <xf numFmtId="0" fontId="45" fillId="0" borderId="0" applyNumberFormat="0" applyFill="0" applyBorder="0" applyAlignment="0" applyProtection="0"/>
    <xf numFmtId="0" fontId="8" fillId="9" borderId="75" applyNumberFormat="0" applyProtection="0">
      <alignment horizontal="left" vertical="center" indent="1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4" fontId="27" fillId="3" borderId="77" applyNumberFormat="0" applyProtection="0">
      <alignment vertical="center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4" fontId="27" fillId="3" borderId="75" applyNumberFormat="0" applyProtection="0">
      <alignment vertical="center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8" fillId="9" borderId="75" applyNumberFormat="0" applyProtection="0">
      <alignment horizontal="left" vertical="center" indent="1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4" fontId="27" fillId="3" borderId="75" applyNumberFormat="0" applyProtection="0">
      <alignment vertical="center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4" fontId="27" fillId="3" borderId="75" applyNumberFormat="0" applyProtection="0">
      <alignment horizontal="left" vertical="center" indent="1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4" fontId="28" fillId="11" borderId="77" applyNumberFormat="0" applyProtection="0">
      <alignment horizontal="left" vertical="center" indent="1"/>
    </xf>
    <xf numFmtId="0" fontId="27" fillId="6" borderId="77" applyNumberFormat="0" applyProtection="0">
      <alignment horizontal="left" vertical="top" indent="1"/>
    </xf>
    <xf numFmtId="0" fontId="45" fillId="0" borderId="0" applyNumberFormat="0" applyFill="0" applyBorder="0" applyAlignment="0" applyProtection="0"/>
    <xf numFmtId="0" fontId="28" fillId="12" borderId="75" applyNumberFormat="0" applyProtection="0">
      <alignment horizontal="left" vertical="top" indent="1"/>
    </xf>
    <xf numFmtId="0" fontId="8" fillId="9" borderId="75" applyNumberFormat="0" applyProtection="0">
      <alignment horizontal="left" vertical="center" indent="1"/>
    </xf>
    <xf numFmtId="4" fontId="28" fillId="10" borderId="75" applyNumberFormat="0" applyProtection="0">
      <alignment horizontal="right" vertical="center"/>
    </xf>
    <xf numFmtId="4" fontId="28" fillId="11" borderId="75" applyNumberFormat="0" applyProtection="0">
      <alignment horizontal="left" vertical="center" indent="1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27" fillId="6" borderId="77" applyNumberFormat="0" applyProtection="0">
      <alignment horizontal="left" vertical="top" indent="1"/>
    </xf>
    <xf numFmtId="4" fontId="27" fillId="3" borderId="77" applyNumberFormat="0" applyProtection="0">
      <alignment horizontal="left" vertical="center" indent="1"/>
    </xf>
    <xf numFmtId="0" fontId="8" fillId="9" borderId="77" applyNumberFormat="0" applyProtection="0">
      <alignment horizontal="left" vertical="center" indent="1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10" fontId="20" fillId="5" borderId="76" applyNumberFormat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10" fontId="20" fillId="5" borderId="76" applyNumberFormat="0" applyBorder="0" applyAlignment="0" applyProtection="0"/>
    <xf numFmtId="0" fontId="43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4" fontId="28" fillId="11" borderId="77" applyNumberFormat="0" applyProtection="0">
      <alignment horizontal="left" vertical="center" indent="1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10" fontId="20" fillId="5" borderId="76" applyNumberFormat="0" applyBorder="0" applyAlignment="0" applyProtection="0"/>
    <xf numFmtId="0" fontId="8" fillId="9" borderId="75" applyNumberFormat="0" applyProtection="0">
      <alignment horizontal="left" vertical="center" indent="1"/>
    </xf>
    <xf numFmtId="0" fontId="45" fillId="0" borderId="0" applyNumberFormat="0" applyFill="0" applyBorder="0" applyAlignment="0" applyProtection="0"/>
    <xf numFmtId="4" fontId="28" fillId="11" borderId="77" applyNumberFormat="0" applyProtection="0">
      <alignment horizontal="left" vertical="center" indent="1"/>
    </xf>
    <xf numFmtId="0" fontId="4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8" fillId="8" borderId="75" applyNumberFormat="0" applyProtection="0">
      <alignment horizontal="right" vertical="center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4" fontId="28" fillId="10" borderId="77" applyNumberFormat="0" applyProtection="0">
      <alignment horizontal="right" vertical="center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8" fillId="9" borderId="77" applyNumberFormat="0" applyProtection="0">
      <alignment horizontal="left" vertical="center" indent="1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8" fillId="9" borderId="77" applyNumberFormat="0" applyProtection="0">
      <alignment horizontal="left" vertical="center" indent="1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4" fontId="28" fillId="10" borderId="75" applyNumberFormat="0" applyProtection="0">
      <alignment horizontal="right" vertical="center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4" fontId="28" fillId="8" borderId="77" applyNumberFormat="0" applyProtection="0">
      <alignment horizontal="right" vertical="center"/>
    </xf>
    <xf numFmtId="4" fontId="27" fillId="3" borderId="75" applyNumberFormat="0" applyProtection="0">
      <alignment horizontal="left" vertical="center" indent="1"/>
    </xf>
    <xf numFmtId="4" fontId="28" fillId="8" borderId="75" applyNumberFormat="0" applyProtection="0">
      <alignment horizontal="right" vertical="center"/>
    </xf>
    <xf numFmtId="0" fontId="28" fillId="12" borderId="75" applyNumberFormat="0" applyProtection="0">
      <alignment horizontal="left" vertical="top" indent="1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4" fontId="28" fillId="11" borderId="75" applyNumberFormat="0" applyProtection="0">
      <alignment horizontal="left" vertical="center" indent="1"/>
    </xf>
    <xf numFmtId="0" fontId="45" fillId="0" borderId="0" applyNumberFormat="0" applyFill="0" applyBorder="0" applyAlignment="0" applyProtection="0"/>
    <xf numFmtId="4" fontId="27" fillId="3" borderId="77" applyNumberFormat="0" applyProtection="0">
      <alignment vertical="center"/>
    </xf>
    <xf numFmtId="0" fontId="45" fillId="0" borderId="0" applyNumberFormat="0" applyFill="0" applyBorder="0" applyAlignment="0" applyProtection="0"/>
    <xf numFmtId="4" fontId="28" fillId="8" borderId="77" applyNumberFormat="0" applyProtection="0">
      <alignment horizontal="right" vertical="center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27" fillId="6" borderId="75" applyNumberFormat="0" applyProtection="0">
      <alignment horizontal="left" vertical="top" indent="1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4" fontId="28" fillId="10" borderId="77" applyNumberFormat="0" applyProtection="0">
      <alignment horizontal="right" vertical="center"/>
    </xf>
    <xf numFmtId="4" fontId="28" fillId="8" borderId="77" applyNumberFormat="0" applyProtection="0">
      <alignment horizontal="right" vertical="center"/>
    </xf>
    <xf numFmtId="4" fontId="27" fillId="3" borderId="77" applyNumberFormat="0" applyProtection="0">
      <alignment horizontal="left" vertical="center" indent="1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10" fontId="20" fillId="5" borderId="76" applyNumberFormat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4" fontId="28" fillId="11" borderId="77" applyNumberFormat="0" applyProtection="0">
      <alignment horizontal="left" vertical="center" indent="1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4" fontId="27" fillId="3" borderId="75" applyNumberFormat="0" applyProtection="0">
      <alignment vertical="center"/>
    </xf>
    <xf numFmtId="0" fontId="45" fillId="0" borderId="0" applyNumberFormat="0" applyFill="0" applyBorder="0" applyAlignment="0" applyProtection="0"/>
    <xf numFmtId="4" fontId="27" fillId="3" borderId="75" applyNumberFormat="0" applyProtection="0">
      <alignment vertical="center"/>
    </xf>
    <xf numFmtId="4" fontId="27" fillId="3" borderId="75" applyNumberFormat="0" applyProtection="0">
      <alignment horizontal="left" vertical="center" indent="1"/>
    </xf>
    <xf numFmtId="4" fontId="27" fillId="3" borderId="75" applyNumberFormat="0" applyProtection="0">
      <alignment horizontal="left" vertical="center" indent="1"/>
    </xf>
    <xf numFmtId="0" fontId="27" fillId="6" borderId="75" applyNumberFormat="0" applyProtection="0">
      <alignment horizontal="left" vertical="top" indent="1"/>
    </xf>
    <xf numFmtId="0" fontId="27" fillId="6" borderId="75" applyNumberFormat="0" applyProtection="0">
      <alignment horizontal="left" vertical="top" indent="1"/>
    </xf>
    <xf numFmtId="4" fontId="28" fillId="8" borderId="75" applyNumberFormat="0" applyProtection="0">
      <alignment horizontal="right" vertical="center"/>
    </xf>
    <xf numFmtId="4" fontId="28" fillId="8" borderId="75" applyNumberFormat="0" applyProtection="0">
      <alignment horizontal="right" vertical="center"/>
    </xf>
    <xf numFmtId="0" fontId="8" fillId="9" borderId="75" applyNumberFormat="0" applyProtection="0">
      <alignment horizontal="left" vertical="center" indent="1"/>
    </xf>
    <xf numFmtId="0" fontId="8" fillId="9" borderId="75" applyNumberFormat="0" applyProtection="0">
      <alignment horizontal="left" vertical="center" indent="1"/>
    </xf>
    <xf numFmtId="0" fontId="8" fillId="9" borderId="75" applyNumberFormat="0" applyProtection="0">
      <alignment horizontal="left" vertical="center" indent="1"/>
    </xf>
    <xf numFmtId="0" fontId="8" fillId="9" borderId="75" applyNumberFormat="0" applyProtection="0">
      <alignment horizontal="left" vertical="center" indent="1"/>
    </xf>
    <xf numFmtId="0" fontId="8" fillId="9" borderId="75" applyNumberFormat="0" applyProtection="0">
      <alignment horizontal="left" vertical="center" indent="1"/>
    </xf>
    <xf numFmtId="0" fontId="8" fillId="9" borderId="75" applyNumberFormat="0" applyProtection="0">
      <alignment horizontal="left" vertical="center" indent="1"/>
    </xf>
    <xf numFmtId="4" fontId="28" fillId="10" borderId="75" applyNumberFormat="0" applyProtection="0">
      <alignment horizontal="right" vertical="center"/>
    </xf>
    <xf numFmtId="4" fontId="28" fillId="10" borderId="75" applyNumberFormat="0" applyProtection="0">
      <alignment horizontal="right" vertical="center"/>
    </xf>
    <xf numFmtId="4" fontId="28" fillId="11" borderId="75" applyNumberFormat="0" applyProtection="0">
      <alignment horizontal="left" vertical="center" indent="1"/>
    </xf>
    <xf numFmtId="4" fontId="28" fillId="11" borderId="75" applyNumberFormat="0" applyProtection="0">
      <alignment horizontal="left" vertical="center" indent="1"/>
    </xf>
    <xf numFmtId="0" fontId="28" fillId="12" borderId="75" applyNumberFormat="0" applyProtection="0">
      <alignment horizontal="left" vertical="top" indent="1"/>
    </xf>
    <xf numFmtId="0" fontId="28" fillId="12" borderId="75" applyNumberFormat="0" applyProtection="0">
      <alignment horizontal="left" vertical="top" indent="1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8" fillId="9" borderId="77" applyNumberFormat="0" applyProtection="0">
      <alignment horizontal="left" vertical="center" indent="1"/>
    </xf>
    <xf numFmtId="4" fontId="27" fillId="3" borderId="77" applyNumberFormat="0" applyProtection="0">
      <alignment horizontal="left" vertical="center" indent="1"/>
    </xf>
    <xf numFmtId="0" fontId="45" fillId="0" borderId="0" applyNumberFormat="0" applyFill="0" applyBorder="0" applyAlignment="0" applyProtection="0"/>
    <xf numFmtId="0" fontId="27" fillId="6" borderId="77" applyNumberFormat="0" applyProtection="0">
      <alignment horizontal="left" vertical="top" indent="1"/>
    </xf>
    <xf numFmtId="0" fontId="45" fillId="0" borderId="0" applyNumberFormat="0" applyFill="0" applyBorder="0" applyAlignment="0" applyProtection="0"/>
    <xf numFmtId="4" fontId="27" fillId="3" borderId="77" applyNumberFormat="0" applyProtection="0">
      <alignment vertical="center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8" fillId="9" borderId="77" applyNumberFormat="0" applyProtection="0">
      <alignment horizontal="left" vertical="center" indent="1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8" fillId="9" borderId="77" applyNumberFormat="0" applyProtection="0">
      <alignment horizontal="left" vertical="center" indent="1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4" fontId="28" fillId="11" borderId="77" applyNumberFormat="0" applyProtection="0">
      <alignment horizontal="left" vertical="center" indent="1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8" fillId="9" borderId="75" applyNumberFormat="0" applyProtection="0">
      <alignment horizontal="left" vertical="center" indent="1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8" fillId="9" borderId="77" applyNumberFormat="0" applyProtection="0">
      <alignment horizontal="left" vertical="center" indent="1"/>
    </xf>
    <xf numFmtId="0" fontId="8" fillId="9" borderId="77" applyNumberFormat="0" applyProtection="0">
      <alignment horizontal="left" vertical="center" indent="1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28" fillId="12" borderId="77" applyNumberFormat="0" applyProtection="0">
      <alignment horizontal="left" vertical="top" indent="1"/>
    </xf>
    <xf numFmtId="0" fontId="8" fillId="9" borderId="77" applyNumberFormat="0" applyProtection="0">
      <alignment horizontal="left" vertical="center" indent="1"/>
    </xf>
    <xf numFmtId="0" fontId="27" fillId="6" borderId="77" applyNumberFormat="0" applyProtection="0">
      <alignment horizontal="left" vertical="top" indent="1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28" fillId="12" borderId="77" applyNumberFormat="0" applyProtection="0">
      <alignment horizontal="left" vertical="top" indent="1"/>
    </xf>
    <xf numFmtId="4" fontId="27" fillId="3" borderId="77" applyNumberFormat="0" applyProtection="0">
      <alignment vertical="center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10" fontId="20" fillId="5" borderId="76" applyNumberFormat="0" applyBorder="0" applyAlignment="0" applyProtection="0"/>
    <xf numFmtId="4" fontId="27" fillId="3" borderId="77" applyNumberFormat="0" applyProtection="0">
      <alignment horizontal="left" vertical="center" indent="1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8" fillId="8" borderId="77" applyNumberFormat="0" applyProtection="0">
      <alignment horizontal="right" vertical="center"/>
    </xf>
    <xf numFmtId="0" fontId="45" fillId="0" borderId="0" applyNumberFormat="0" applyFill="0" applyBorder="0" applyAlignment="0" applyProtection="0"/>
    <xf numFmtId="4" fontId="27" fillId="3" borderId="77" applyNumberFormat="0" applyProtection="0">
      <alignment horizontal="left" vertical="center" indent="1"/>
    </xf>
    <xf numFmtId="4" fontId="28" fillId="10" borderId="77" applyNumberFormat="0" applyProtection="0">
      <alignment horizontal="right" vertical="center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4" fontId="27" fillId="3" borderId="75" applyNumberFormat="0" applyProtection="0">
      <alignment vertical="center"/>
    </xf>
    <xf numFmtId="4" fontId="27" fillId="3" borderId="75" applyNumberFormat="0" applyProtection="0">
      <alignment horizontal="left" vertical="center" indent="1"/>
    </xf>
    <xf numFmtId="4" fontId="27" fillId="3" borderId="75" applyNumberFormat="0" applyProtection="0">
      <alignment horizontal="left" vertical="center" indent="1"/>
    </xf>
    <xf numFmtId="0" fontId="27" fillId="6" borderId="75" applyNumberFormat="0" applyProtection="0">
      <alignment horizontal="left" vertical="top" indent="1"/>
    </xf>
    <xf numFmtId="0" fontId="27" fillId="6" borderId="75" applyNumberFormat="0" applyProtection="0">
      <alignment horizontal="left" vertical="top" indent="1"/>
    </xf>
    <xf numFmtId="4" fontId="28" fillId="8" borderId="75" applyNumberFormat="0" applyProtection="0">
      <alignment horizontal="right" vertical="center"/>
    </xf>
    <xf numFmtId="4" fontId="28" fillId="8" borderId="75" applyNumberFormat="0" applyProtection="0">
      <alignment horizontal="right" vertical="center"/>
    </xf>
    <xf numFmtId="0" fontId="8" fillId="9" borderId="75" applyNumberFormat="0" applyProtection="0">
      <alignment horizontal="left" vertical="center" indent="1"/>
    </xf>
    <xf numFmtId="0" fontId="8" fillId="9" borderId="75" applyNumberFormat="0" applyProtection="0">
      <alignment horizontal="left" vertical="center" indent="1"/>
    </xf>
    <xf numFmtId="0" fontId="8" fillId="9" borderId="75" applyNumberFormat="0" applyProtection="0">
      <alignment horizontal="left" vertical="center" indent="1"/>
    </xf>
    <xf numFmtId="0" fontId="8" fillId="9" borderId="75" applyNumberFormat="0" applyProtection="0">
      <alignment horizontal="left" vertical="center" indent="1"/>
    </xf>
    <xf numFmtId="0" fontId="8" fillId="9" borderId="75" applyNumberFormat="0" applyProtection="0">
      <alignment horizontal="left" vertical="center" indent="1"/>
    </xf>
    <xf numFmtId="0" fontId="8" fillId="9" borderId="75" applyNumberFormat="0" applyProtection="0">
      <alignment horizontal="left" vertical="center" indent="1"/>
    </xf>
    <xf numFmtId="4" fontId="28" fillId="10" borderId="75" applyNumberFormat="0" applyProtection="0">
      <alignment horizontal="right" vertical="center"/>
    </xf>
    <xf numFmtId="4" fontId="28" fillId="10" borderId="75" applyNumberFormat="0" applyProtection="0">
      <alignment horizontal="right" vertical="center"/>
    </xf>
    <xf numFmtId="4" fontId="28" fillId="11" borderId="75" applyNumberFormat="0" applyProtection="0">
      <alignment horizontal="left" vertical="center" indent="1"/>
    </xf>
    <xf numFmtId="4" fontId="28" fillId="11" borderId="75" applyNumberFormat="0" applyProtection="0">
      <alignment horizontal="left" vertical="center" indent="1"/>
    </xf>
    <xf numFmtId="0" fontId="28" fillId="12" borderId="75" applyNumberFormat="0" applyProtection="0">
      <alignment horizontal="left" vertical="top" indent="1"/>
    </xf>
    <xf numFmtId="0" fontId="28" fillId="12" borderId="75" applyNumberFormat="0" applyProtection="0">
      <alignment horizontal="left" vertical="top" indent="1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4" fontId="27" fillId="3" borderId="77" applyNumberFormat="0" applyProtection="0">
      <alignment horizontal="left" vertical="center" indent="1"/>
    </xf>
    <xf numFmtId="0" fontId="8" fillId="9" borderId="77" applyNumberFormat="0" applyProtection="0">
      <alignment horizontal="left" vertical="center" indent="1"/>
    </xf>
    <xf numFmtId="4" fontId="28" fillId="10" borderId="77" applyNumberFormat="0" applyProtection="0">
      <alignment horizontal="right" vertical="center"/>
    </xf>
    <xf numFmtId="4" fontId="28" fillId="8" borderId="77" applyNumberFormat="0" applyProtection="0">
      <alignment horizontal="right" vertical="center"/>
    </xf>
    <xf numFmtId="4" fontId="28" fillId="10" borderId="77" applyNumberFormat="0" applyProtection="0">
      <alignment horizontal="right" vertical="center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4" fontId="27" fillId="3" borderId="77" applyNumberFormat="0" applyProtection="0">
      <alignment vertical="center"/>
    </xf>
    <xf numFmtId="4" fontId="27" fillId="3" borderId="77" applyNumberFormat="0" applyProtection="0">
      <alignment vertical="center"/>
    </xf>
    <xf numFmtId="4" fontId="27" fillId="3" borderId="77" applyNumberFormat="0" applyProtection="0">
      <alignment horizontal="left" vertical="center" indent="1"/>
    </xf>
    <xf numFmtId="4" fontId="27" fillId="3" borderId="77" applyNumberFormat="0" applyProtection="0">
      <alignment horizontal="left" vertical="center" indent="1"/>
    </xf>
    <xf numFmtId="0" fontId="27" fillId="6" borderId="77" applyNumberFormat="0" applyProtection="0">
      <alignment horizontal="left" vertical="top" indent="1"/>
    </xf>
    <xf numFmtId="0" fontId="27" fillId="6" borderId="77" applyNumberFormat="0" applyProtection="0">
      <alignment horizontal="left" vertical="top" indent="1"/>
    </xf>
    <xf numFmtId="4" fontId="28" fillId="8" borderId="77" applyNumberFormat="0" applyProtection="0">
      <alignment horizontal="right" vertical="center"/>
    </xf>
    <xf numFmtId="4" fontId="28" fillId="8" borderId="77" applyNumberFormat="0" applyProtection="0">
      <alignment horizontal="right" vertical="center"/>
    </xf>
    <xf numFmtId="0" fontId="8" fillId="9" borderId="77" applyNumberFormat="0" applyProtection="0">
      <alignment horizontal="left" vertical="center" indent="1"/>
    </xf>
    <xf numFmtId="0" fontId="8" fillId="9" borderId="77" applyNumberFormat="0" applyProtection="0">
      <alignment horizontal="left" vertical="center" indent="1"/>
    </xf>
    <xf numFmtId="0" fontId="8" fillId="9" borderId="77" applyNumberFormat="0" applyProtection="0">
      <alignment horizontal="left" vertical="center" indent="1"/>
    </xf>
    <xf numFmtId="0" fontId="8" fillId="9" borderId="77" applyNumberFormat="0" applyProtection="0">
      <alignment horizontal="left" vertical="center" indent="1"/>
    </xf>
    <xf numFmtId="0" fontId="8" fillId="9" borderId="77" applyNumberFormat="0" applyProtection="0">
      <alignment horizontal="left" vertical="center" indent="1"/>
    </xf>
    <xf numFmtId="0" fontId="8" fillId="9" borderId="77" applyNumberFormat="0" applyProtection="0">
      <alignment horizontal="left" vertical="center" indent="1"/>
    </xf>
    <xf numFmtId="4" fontId="28" fillId="10" borderId="77" applyNumberFormat="0" applyProtection="0">
      <alignment horizontal="right" vertical="center"/>
    </xf>
    <xf numFmtId="4" fontId="28" fillId="10" borderId="77" applyNumberFormat="0" applyProtection="0">
      <alignment horizontal="right" vertical="center"/>
    </xf>
    <xf numFmtId="4" fontId="28" fillId="11" borderId="77" applyNumberFormat="0" applyProtection="0">
      <alignment horizontal="left" vertical="center" indent="1"/>
    </xf>
    <xf numFmtId="4" fontId="28" fillId="11" borderId="77" applyNumberFormat="0" applyProtection="0">
      <alignment horizontal="left" vertical="center" indent="1"/>
    </xf>
    <xf numFmtId="0" fontId="28" fillId="12" borderId="77" applyNumberFormat="0" applyProtection="0">
      <alignment horizontal="left" vertical="top" indent="1"/>
    </xf>
    <xf numFmtId="0" fontId="28" fillId="12" borderId="77" applyNumberFormat="0" applyProtection="0">
      <alignment horizontal="left" vertical="top" indent="1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77" applyNumberFormat="0" applyProtection="0">
      <alignment vertical="center"/>
    </xf>
    <xf numFmtId="0" fontId="8" fillId="9" borderId="77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4" fontId="27" fillId="3" borderId="77" applyNumberFormat="0" applyProtection="0">
      <alignment vertical="center"/>
    </xf>
    <xf numFmtId="0" fontId="27" fillId="6" borderId="77" applyNumberFormat="0" applyProtection="0">
      <alignment horizontal="left" vertical="top" indent="1"/>
    </xf>
    <xf numFmtId="0" fontId="27" fillId="6" borderId="77" applyNumberFormat="0" applyProtection="0">
      <alignment horizontal="left" vertical="top" indent="1"/>
    </xf>
    <xf numFmtId="4" fontId="28" fillId="8" borderId="77" applyNumberFormat="0" applyProtection="0">
      <alignment horizontal="right" vertical="center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28" fillId="12" borderId="77" applyNumberFormat="0" applyProtection="0">
      <alignment horizontal="left" vertical="top" indent="1"/>
    </xf>
    <xf numFmtId="0" fontId="8" fillId="9" borderId="77" applyNumberFormat="0" applyProtection="0">
      <alignment horizontal="left" vertical="center" indent="1"/>
    </xf>
    <xf numFmtId="0" fontId="27" fillId="6" borderId="77" applyNumberFormat="0" applyProtection="0">
      <alignment horizontal="left" vertical="top" indent="1"/>
    </xf>
    <xf numFmtId="4" fontId="27" fillId="3" borderId="77" applyNumberFormat="0" applyProtection="0">
      <alignment vertical="center"/>
    </xf>
    <xf numFmtId="4" fontId="28" fillId="10" borderId="77" applyNumberFormat="0" applyProtection="0">
      <alignment horizontal="right" vertical="center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8" fillId="9" borderId="77" applyNumberFormat="0" applyProtection="0">
      <alignment horizontal="left" vertical="center" indent="1"/>
    </xf>
    <xf numFmtId="0" fontId="8" fillId="9" borderId="77" applyNumberFormat="0" applyProtection="0">
      <alignment horizontal="left" vertical="center" indent="1"/>
    </xf>
    <xf numFmtId="4" fontId="27" fillId="3" borderId="77" applyNumberFormat="0" applyProtection="0">
      <alignment horizontal="left" vertical="center" indent="1"/>
    </xf>
    <xf numFmtId="0" fontId="28" fillId="12" borderId="77" applyNumberFormat="0" applyProtection="0">
      <alignment horizontal="left" vertical="top" indent="1"/>
    </xf>
    <xf numFmtId="0" fontId="8" fillId="9" borderId="77" applyNumberFormat="0" applyProtection="0">
      <alignment horizontal="left" vertical="center" indent="1"/>
    </xf>
    <xf numFmtId="4" fontId="28" fillId="8" borderId="77" applyNumberFormat="0" applyProtection="0">
      <alignment horizontal="right" vertical="center"/>
    </xf>
    <xf numFmtId="0" fontId="8" fillId="9" borderId="77" applyNumberFormat="0" applyProtection="0">
      <alignment horizontal="left" vertical="center" indent="1"/>
    </xf>
    <xf numFmtId="4" fontId="28" fillId="11" borderId="77" applyNumberFormat="0" applyProtection="0">
      <alignment horizontal="left" vertical="center" indent="1"/>
    </xf>
    <xf numFmtId="4" fontId="27" fillId="3" borderId="77" applyNumberFormat="0" applyProtection="0">
      <alignment vertical="center"/>
    </xf>
    <xf numFmtId="0" fontId="27" fillId="6" borderId="77" applyNumberFormat="0" applyProtection="0">
      <alignment horizontal="left" vertical="top" indent="1"/>
    </xf>
    <xf numFmtId="4" fontId="27" fillId="3" borderId="77" applyNumberFormat="0" applyProtection="0">
      <alignment horizontal="left" vertical="center" indent="1"/>
    </xf>
    <xf numFmtId="0" fontId="27" fillId="6" borderId="77" applyNumberFormat="0" applyProtection="0">
      <alignment horizontal="left" vertical="top" indent="1"/>
    </xf>
    <xf numFmtId="4" fontId="27" fillId="3" borderId="77" applyNumberFormat="0" applyProtection="0">
      <alignment horizontal="left" vertical="center" indent="1"/>
    </xf>
    <xf numFmtId="0" fontId="8" fillId="9" borderId="77" applyNumberFormat="0" applyProtection="0">
      <alignment horizontal="left" vertical="center" indent="1"/>
    </xf>
    <xf numFmtId="0" fontId="8" fillId="9" borderId="77" applyNumberFormat="0" applyProtection="0">
      <alignment horizontal="left" vertical="center" indent="1"/>
    </xf>
    <xf numFmtId="0" fontId="27" fillId="6" borderId="77" applyNumberFormat="0" applyProtection="0">
      <alignment horizontal="left" vertical="top" indent="1"/>
    </xf>
    <xf numFmtId="4" fontId="28" fillId="8" borderId="77" applyNumberFormat="0" applyProtection="0">
      <alignment horizontal="right" vertical="center"/>
    </xf>
    <xf numFmtId="4" fontId="27" fillId="3" borderId="77" applyNumberFormat="0" applyProtection="0">
      <alignment vertical="center"/>
    </xf>
    <xf numFmtId="0" fontId="27" fillId="6" borderId="77" applyNumberFormat="0" applyProtection="0">
      <alignment horizontal="left" vertical="top" indent="1"/>
    </xf>
    <xf numFmtId="4" fontId="27" fillId="3" borderId="77" applyNumberFormat="0" applyProtection="0">
      <alignment horizontal="left" vertical="center" indent="1"/>
    </xf>
    <xf numFmtId="0" fontId="27" fillId="6" borderId="77" applyNumberFormat="0" applyProtection="0">
      <alignment horizontal="left" vertical="top" indent="1"/>
    </xf>
    <xf numFmtId="0" fontId="27" fillId="6" borderId="77" applyNumberFormat="0" applyProtection="0">
      <alignment horizontal="left" vertical="top" indent="1"/>
    </xf>
    <xf numFmtId="4" fontId="27" fillId="3" borderId="77" applyNumberFormat="0" applyProtection="0">
      <alignment horizontal="left" vertical="center" indent="1"/>
    </xf>
    <xf numFmtId="0" fontId="27" fillId="6" borderId="77" applyNumberFormat="0" applyProtection="0">
      <alignment horizontal="left" vertical="top" indent="1"/>
    </xf>
    <xf numFmtId="4" fontId="27" fillId="3" borderId="77" applyNumberFormat="0" applyProtection="0">
      <alignment horizontal="left" vertical="center" indent="1"/>
    </xf>
    <xf numFmtId="4" fontId="27" fillId="3" borderId="77" applyNumberFormat="0" applyProtection="0">
      <alignment vertical="center"/>
    </xf>
    <xf numFmtId="0" fontId="27" fillId="6" borderId="77" applyNumberFormat="0" applyProtection="0">
      <alignment horizontal="left" vertical="top" indent="1"/>
    </xf>
    <xf numFmtId="4" fontId="27" fillId="3" borderId="77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8" fillId="9" borderId="77" applyNumberFormat="0" applyProtection="0">
      <alignment horizontal="left" vertical="center" indent="1"/>
    </xf>
    <xf numFmtId="4" fontId="27" fillId="3" borderId="77" applyNumberFormat="0" applyProtection="0">
      <alignment horizontal="left" vertical="center" indent="1"/>
    </xf>
    <xf numFmtId="0" fontId="8" fillId="9" borderId="77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28" fillId="12" borderId="77" applyNumberFormat="0" applyProtection="0">
      <alignment horizontal="left" vertical="top" indent="1"/>
    </xf>
    <xf numFmtId="0" fontId="8" fillId="9" borderId="77" applyNumberFormat="0" applyProtection="0">
      <alignment horizontal="left" vertical="center" indent="1"/>
    </xf>
    <xf numFmtId="0" fontId="27" fillId="6" borderId="77" applyNumberFormat="0" applyProtection="0">
      <alignment horizontal="left" vertical="top" indent="1"/>
    </xf>
    <xf numFmtId="0" fontId="27" fillId="6" borderId="77" applyNumberFormat="0" applyProtection="0">
      <alignment horizontal="left" vertical="top" indent="1"/>
    </xf>
    <xf numFmtId="0" fontId="27" fillId="6" borderId="77" applyNumberFormat="0" applyProtection="0">
      <alignment horizontal="left" vertical="top" indent="1"/>
    </xf>
    <xf numFmtId="4" fontId="27" fillId="3" borderId="77" applyNumberFormat="0" applyProtection="0">
      <alignment vertical="center"/>
    </xf>
    <xf numFmtId="0" fontId="27" fillId="6" borderId="77" applyNumberFormat="0" applyProtection="0">
      <alignment horizontal="left" vertical="top" indent="1"/>
    </xf>
    <xf numFmtId="4" fontId="27" fillId="3" borderId="77" applyNumberFormat="0" applyProtection="0">
      <alignment vertical="center"/>
    </xf>
    <xf numFmtId="4" fontId="27" fillId="3" borderId="77" applyNumberFormat="0" applyProtection="0">
      <alignment horizontal="left" vertical="center" indent="1"/>
    </xf>
    <xf numFmtId="4" fontId="27" fillId="3" borderId="77" applyNumberFormat="0" applyProtection="0">
      <alignment horizontal="left" vertical="center" indent="1"/>
    </xf>
    <xf numFmtId="0" fontId="27" fillId="6" borderId="77" applyNumberFormat="0" applyProtection="0">
      <alignment horizontal="left" vertical="top" indent="1"/>
    </xf>
    <xf numFmtId="0" fontId="27" fillId="6" borderId="77" applyNumberFormat="0" applyProtection="0">
      <alignment horizontal="left" vertical="top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8" fillId="9" borderId="77" applyNumberFormat="0" applyProtection="0">
      <alignment horizontal="left" vertical="center" indent="1"/>
    </xf>
    <xf numFmtId="0" fontId="8" fillId="9" borderId="77" applyNumberFormat="0" applyProtection="0">
      <alignment horizontal="left" vertical="center" indent="1"/>
    </xf>
    <xf numFmtId="4" fontId="28" fillId="10" borderId="77" applyNumberFormat="0" applyProtection="0">
      <alignment horizontal="right" vertical="center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8" fillId="10" borderId="77" applyNumberFormat="0" applyProtection="0">
      <alignment horizontal="right" vertical="center"/>
    </xf>
    <xf numFmtId="0" fontId="8" fillId="9" borderId="77" applyNumberFormat="0" applyProtection="0">
      <alignment horizontal="left" vertical="center" indent="1"/>
    </xf>
    <xf numFmtId="0" fontId="27" fillId="6" borderId="77" applyNumberFormat="0" applyProtection="0">
      <alignment horizontal="left" vertical="top" indent="1"/>
    </xf>
    <xf numFmtId="0" fontId="27" fillId="6" borderId="77" applyNumberFormat="0" applyProtection="0">
      <alignment horizontal="left" vertical="top" indent="1"/>
    </xf>
    <xf numFmtId="4" fontId="27" fillId="3" borderId="77" applyNumberFormat="0" applyProtection="0">
      <alignment horizontal="left" vertical="center" indent="1"/>
    </xf>
    <xf numFmtId="4" fontId="27" fillId="3" borderId="77" applyNumberFormat="0" applyProtection="0">
      <alignment vertical="center"/>
    </xf>
    <xf numFmtId="4" fontId="27" fillId="3" borderId="77" applyNumberFormat="0" applyProtection="0">
      <alignment horizontal="left" vertical="center" indent="1"/>
    </xf>
    <xf numFmtId="0" fontId="27" fillId="6" borderId="77" applyNumberFormat="0" applyProtection="0">
      <alignment horizontal="left" vertical="top" indent="1"/>
    </xf>
    <xf numFmtId="4" fontId="27" fillId="3" borderId="77" applyNumberFormat="0" applyProtection="0">
      <alignment horizontal="left" vertical="center" indent="1"/>
    </xf>
    <xf numFmtId="4" fontId="28" fillId="8" borderId="77" applyNumberFormat="0" applyProtection="0">
      <alignment horizontal="right" vertical="center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77" applyNumberFormat="0" applyProtection="0">
      <alignment horizontal="left" vertical="center" indent="1"/>
    </xf>
    <xf numFmtId="4" fontId="27" fillId="3" borderId="77" applyNumberFormat="0" applyProtection="0">
      <alignment horizontal="left" vertical="center" indent="1"/>
    </xf>
    <xf numFmtId="0" fontId="8" fillId="9" borderId="77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28" fillId="12" borderId="77" applyNumberFormat="0" applyProtection="0">
      <alignment horizontal="left" vertical="top" indent="1"/>
    </xf>
    <xf numFmtId="0" fontId="8" fillId="9" borderId="77" applyNumberFormat="0" applyProtection="0">
      <alignment horizontal="left" vertical="center" indent="1"/>
    </xf>
    <xf numFmtId="0" fontId="27" fillId="6" borderId="77" applyNumberFormat="0" applyProtection="0">
      <alignment horizontal="left" vertical="top" indent="1"/>
    </xf>
    <xf numFmtId="0" fontId="27" fillId="6" borderId="77" applyNumberFormat="0" applyProtection="0">
      <alignment horizontal="left" vertical="top" indent="1"/>
    </xf>
    <xf numFmtId="4" fontId="28" fillId="10" borderId="77" applyNumberFormat="0" applyProtection="0">
      <alignment horizontal="right" vertical="center"/>
    </xf>
    <xf numFmtId="4" fontId="27" fillId="3" borderId="77" applyNumberFormat="0" applyProtection="0">
      <alignment vertical="center"/>
    </xf>
    <xf numFmtId="4" fontId="27" fillId="3" borderId="77" applyNumberFormat="0" applyProtection="0">
      <alignment horizontal="left" vertical="center" indent="1"/>
    </xf>
    <xf numFmtId="0" fontId="27" fillId="6" borderId="77" applyNumberFormat="0" applyProtection="0">
      <alignment horizontal="left" vertical="top" indent="1"/>
    </xf>
    <xf numFmtId="4" fontId="28" fillId="8" borderId="77" applyNumberFormat="0" applyProtection="0">
      <alignment horizontal="right" vertical="center"/>
    </xf>
    <xf numFmtId="4" fontId="28" fillId="8" borderId="77" applyNumberFormat="0" applyProtection="0">
      <alignment horizontal="right" vertical="center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77" applyNumberFormat="0" applyProtection="0">
      <alignment vertical="center"/>
    </xf>
    <xf numFmtId="4" fontId="28" fillId="8" borderId="77" applyNumberFormat="0" applyProtection="0">
      <alignment horizontal="right" vertical="center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28" fillId="12" borderId="77" applyNumberFormat="0" applyProtection="0">
      <alignment horizontal="left" vertical="top" indent="1"/>
    </xf>
    <xf numFmtId="4" fontId="27" fillId="3" borderId="77" applyNumberFormat="0" applyProtection="0">
      <alignment vertical="center"/>
    </xf>
    <xf numFmtId="4" fontId="27" fillId="3" borderId="77" applyNumberFormat="0" applyProtection="0">
      <alignment vertical="center"/>
    </xf>
    <xf numFmtId="4" fontId="27" fillId="3" borderId="77" applyNumberFormat="0" applyProtection="0">
      <alignment horizontal="left" vertical="center" indent="1"/>
    </xf>
    <xf numFmtId="0" fontId="27" fillId="6" borderId="77" applyNumberFormat="0" applyProtection="0">
      <alignment horizontal="left" vertical="top" indent="1"/>
    </xf>
    <xf numFmtId="4" fontId="28" fillId="8" borderId="77" applyNumberFormat="0" applyProtection="0">
      <alignment horizontal="right" vertical="center"/>
    </xf>
    <xf numFmtId="4" fontId="27" fillId="3" borderId="77" applyNumberFormat="0" applyProtection="0">
      <alignment vertical="center"/>
    </xf>
    <xf numFmtId="4" fontId="27" fillId="3" borderId="77" applyNumberFormat="0" applyProtection="0">
      <alignment horizontal="left" vertical="center" indent="1"/>
    </xf>
    <xf numFmtId="0" fontId="27" fillId="6" borderId="77" applyNumberFormat="0" applyProtection="0">
      <alignment horizontal="left" vertical="top" indent="1"/>
    </xf>
    <xf numFmtId="4" fontId="27" fillId="3" borderId="77" applyNumberFormat="0" applyProtection="0">
      <alignment vertical="center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77" applyNumberFormat="0" applyProtection="0">
      <alignment horizontal="left" vertical="center" indent="1"/>
    </xf>
    <xf numFmtId="4" fontId="27" fillId="3" borderId="77" applyNumberFormat="0" applyProtection="0">
      <alignment vertical="center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8" fillId="9" borderId="77" applyNumberFormat="0" applyProtection="0">
      <alignment horizontal="left" vertical="center" indent="1"/>
    </xf>
    <xf numFmtId="4" fontId="28" fillId="8" borderId="77" applyNumberFormat="0" applyProtection="0">
      <alignment horizontal="right" vertical="center"/>
    </xf>
    <xf numFmtId="4" fontId="28" fillId="8" borderId="77" applyNumberFormat="0" applyProtection="0">
      <alignment horizontal="right" vertical="center"/>
    </xf>
    <xf numFmtId="4" fontId="27" fillId="3" borderId="77" applyNumberFormat="0" applyProtection="0">
      <alignment vertical="center"/>
    </xf>
    <xf numFmtId="4" fontId="27" fillId="3" borderId="77" applyNumberFormat="0" applyProtection="0">
      <alignment horizontal="left" vertical="center" indent="1"/>
    </xf>
    <xf numFmtId="0" fontId="27" fillId="6" borderId="77" applyNumberFormat="0" applyProtection="0">
      <alignment horizontal="left" vertical="top" indent="1"/>
    </xf>
    <xf numFmtId="4" fontId="27" fillId="3" borderId="77" applyNumberFormat="0" applyProtection="0">
      <alignment horizontal="left" vertical="center" indent="1"/>
    </xf>
    <xf numFmtId="4" fontId="28" fillId="8" borderId="77" applyNumberFormat="0" applyProtection="0">
      <alignment horizontal="right" vertical="center"/>
    </xf>
    <xf numFmtId="0" fontId="8" fillId="9" borderId="77" applyNumberFormat="0" applyProtection="0">
      <alignment horizontal="left" vertical="center" indent="1"/>
    </xf>
    <xf numFmtId="0" fontId="8" fillId="9" borderId="77" applyNumberFormat="0" applyProtection="0">
      <alignment horizontal="left" vertical="center" indent="1"/>
    </xf>
    <xf numFmtId="0" fontId="8" fillId="9" borderId="77" applyNumberFormat="0" applyProtection="0">
      <alignment horizontal="left" vertical="center" indent="1"/>
    </xf>
    <xf numFmtId="4" fontId="28" fillId="10" borderId="77" applyNumberFormat="0" applyProtection="0">
      <alignment horizontal="right" vertical="center"/>
    </xf>
    <xf numFmtId="4" fontId="27" fillId="3" borderId="77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8" fillId="8" borderId="77" applyNumberFormat="0" applyProtection="0">
      <alignment horizontal="right" vertical="center"/>
    </xf>
    <xf numFmtId="4" fontId="28" fillId="8" borderId="77" applyNumberFormat="0" applyProtection="0">
      <alignment horizontal="right" vertical="center"/>
    </xf>
    <xf numFmtId="0" fontId="27" fillId="6" borderId="77" applyNumberFormat="0" applyProtection="0">
      <alignment horizontal="left" vertical="top" indent="1"/>
    </xf>
    <xf numFmtId="4" fontId="28" fillId="11" borderId="77" applyNumberFormat="0" applyProtection="0">
      <alignment horizontal="left" vertical="center" indent="1"/>
    </xf>
    <xf numFmtId="0" fontId="28" fillId="12" borderId="77" applyNumberFormat="0" applyProtection="0">
      <alignment horizontal="left" vertical="top" indent="1"/>
    </xf>
    <xf numFmtId="0" fontId="27" fillId="6" borderId="77" applyNumberFormat="0" applyProtection="0">
      <alignment horizontal="left" vertical="top" indent="1"/>
    </xf>
    <xf numFmtId="4" fontId="28" fillId="8" borderId="77" applyNumberFormat="0" applyProtection="0">
      <alignment horizontal="right" vertical="center"/>
    </xf>
    <xf numFmtId="4" fontId="28" fillId="8" borderId="77" applyNumberFormat="0" applyProtection="0">
      <alignment horizontal="right" vertical="center"/>
    </xf>
    <xf numFmtId="0" fontId="8" fillId="9" borderId="77" applyNumberFormat="0" applyProtection="0">
      <alignment horizontal="left" vertical="center" indent="1"/>
    </xf>
    <xf numFmtId="0" fontId="27" fillId="6" borderId="77" applyNumberFormat="0" applyProtection="0">
      <alignment horizontal="left" vertical="top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77" applyNumberFormat="0" applyProtection="0">
      <alignment vertical="center"/>
    </xf>
    <xf numFmtId="4" fontId="27" fillId="3" borderId="77" applyNumberFormat="0" applyProtection="0">
      <alignment vertical="center"/>
    </xf>
    <xf numFmtId="4" fontId="27" fillId="3" borderId="77" applyNumberFormat="0" applyProtection="0">
      <alignment vertical="center"/>
    </xf>
    <xf numFmtId="4" fontId="28" fillId="11" borderId="77" applyNumberFormat="0" applyProtection="0">
      <alignment horizontal="left" vertical="center" indent="1"/>
    </xf>
    <xf numFmtId="0" fontId="28" fillId="12" borderId="77" applyNumberFormat="0" applyProtection="0">
      <alignment horizontal="left" vertical="top" indent="1"/>
    </xf>
    <xf numFmtId="4" fontId="28" fillId="10" borderId="77" applyNumberFormat="0" applyProtection="0">
      <alignment horizontal="right" vertical="center"/>
    </xf>
    <xf numFmtId="4" fontId="27" fillId="3" borderId="77" applyNumberFormat="0" applyProtection="0">
      <alignment vertical="center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77" applyNumberFormat="0" applyProtection="0">
      <alignment vertical="center"/>
    </xf>
    <xf numFmtId="4" fontId="27" fillId="3" borderId="77" applyNumberFormat="0" applyProtection="0">
      <alignment horizontal="left" vertical="center" indent="1"/>
    </xf>
    <xf numFmtId="4" fontId="27" fillId="3" borderId="77" applyNumberFormat="0" applyProtection="0">
      <alignment horizontal="left" vertical="center" indent="1"/>
    </xf>
    <xf numFmtId="0" fontId="8" fillId="9" borderId="77" applyNumberFormat="0" applyProtection="0">
      <alignment horizontal="left" vertical="center" indent="1"/>
    </xf>
    <xf numFmtId="0" fontId="8" fillId="9" borderId="77" applyNumberFormat="0" applyProtection="0">
      <alignment horizontal="left" vertical="center" indent="1"/>
    </xf>
    <xf numFmtId="4" fontId="28" fillId="10" borderId="77" applyNumberFormat="0" applyProtection="0">
      <alignment horizontal="right" vertical="center"/>
    </xf>
    <xf numFmtId="4" fontId="28" fillId="11" borderId="77" applyNumberFormat="0" applyProtection="0">
      <alignment horizontal="left" vertical="center" indent="1"/>
    </xf>
    <xf numFmtId="0" fontId="28" fillId="12" borderId="77" applyNumberFormat="0" applyProtection="0">
      <alignment horizontal="left" vertical="top" indent="1"/>
    </xf>
    <xf numFmtId="4" fontId="27" fillId="3" borderId="77" applyNumberFormat="0" applyProtection="0">
      <alignment vertical="center"/>
    </xf>
    <xf numFmtId="4" fontId="27" fillId="3" borderId="77" applyNumberFormat="0" applyProtection="0">
      <alignment horizontal="left" vertical="center" indent="1"/>
    </xf>
    <xf numFmtId="0" fontId="27" fillId="6" borderId="77" applyNumberFormat="0" applyProtection="0">
      <alignment horizontal="left" vertical="top" indent="1"/>
    </xf>
    <xf numFmtId="4" fontId="28" fillId="8" borderId="77" applyNumberFormat="0" applyProtection="0">
      <alignment horizontal="right" vertical="center"/>
    </xf>
    <xf numFmtId="4" fontId="28" fillId="8" borderId="77" applyNumberFormat="0" applyProtection="0">
      <alignment horizontal="right" vertical="center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77" applyNumberFormat="0" applyProtection="0">
      <alignment vertical="center"/>
    </xf>
    <xf numFmtId="4" fontId="27" fillId="3" borderId="77" applyNumberFormat="0" applyProtection="0">
      <alignment vertical="center"/>
    </xf>
    <xf numFmtId="4" fontId="28" fillId="11" borderId="77" applyNumberFormat="0" applyProtection="0">
      <alignment horizontal="left" vertical="center" indent="1"/>
    </xf>
    <xf numFmtId="0" fontId="28" fillId="12" borderId="77" applyNumberFormat="0" applyProtection="0">
      <alignment horizontal="left" vertical="top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77" applyNumberFormat="0" applyProtection="0">
      <alignment horizontal="left" vertical="center" indent="1"/>
    </xf>
    <xf numFmtId="4" fontId="27" fillId="3" borderId="77" applyNumberFormat="0" applyProtection="0">
      <alignment horizontal="left" vertical="center" indent="1"/>
    </xf>
    <xf numFmtId="4" fontId="27" fillId="3" borderId="77" applyNumberFormat="0" applyProtection="0">
      <alignment vertical="center"/>
    </xf>
    <xf numFmtId="4" fontId="27" fillId="3" borderId="77" applyNumberFormat="0" applyProtection="0">
      <alignment vertical="center"/>
    </xf>
    <xf numFmtId="4" fontId="27" fillId="3" borderId="77" applyNumberFormat="0" applyProtection="0">
      <alignment horizontal="left" vertical="center" indent="1"/>
    </xf>
    <xf numFmtId="0" fontId="27" fillId="6" borderId="77" applyNumberFormat="0" applyProtection="0">
      <alignment horizontal="left" vertical="top" indent="1"/>
    </xf>
    <xf numFmtId="4" fontId="28" fillId="8" borderId="77" applyNumberFormat="0" applyProtection="0">
      <alignment horizontal="right" vertical="center"/>
    </xf>
    <xf numFmtId="4" fontId="28" fillId="8" borderId="77" applyNumberFormat="0" applyProtection="0">
      <alignment horizontal="right" vertical="center"/>
    </xf>
    <xf numFmtId="0" fontId="8" fillId="9" borderId="77" applyNumberFormat="0" applyProtection="0">
      <alignment horizontal="left" vertical="center" indent="1"/>
    </xf>
    <xf numFmtId="0" fontId="8" fillId="9" borderId="77" applyNumberFormat="0" applyProtection="0">
      <alignment horizontal="left" vertical="center" indent="1"/>
    </xf>
    <xf numFmtId="0" fontId="8" fillId="9" borderId="77" applyNumberFormat="0" applyProtection="0">
      <alignment horizontal="left" vertical="center" indent="1"/>
    </xf>
    <xf numFmtId="4" fontId="28" fillId="10" borderId="77" applyNumberFormat="0" applyProtection="0">
      <alignment horizontal="right" vertical="center"/>
    </xf>
    <xf numFmtId="4" fontId="28" fillId="11" borderId="77" applyNumberFormat="0" applyProtection="0">
      <alignment horizontal="left" vertical="center" indent="1"/>
    </xf>
    <xf numFmtId="0" fontId="28" fillId="12" borderId="77" applyNumberFormat="0" applyProtection="0">
      <alignment horizontal="left" vertical="top" indent="1"/>
    </xf>
    <xf numFmtId="0" fontId="8" fillId="9" borderId="77" applyNumberFormat="0" applyProtection="0">
      <alignment horizontal="left" vertical="center" indent="1"/>
    </xf>
    <xf numFmtId="0" fontId="8" fillId="9" borderId="77" applyNumberFormat="0" applyProtection="0">
      <alignment horizontal="left" vertical="center" indent="1"/>
    </xf>
    <xf numFmtId="0" fontId="8" fillId="9" borderId="77" applyNumberFormat="0" applyProtection="0">
      <alignment horizontal="left" vertical="center" indent="1"/>
    </xf>
    <xf numFmtId="4" fontId="28" fillId="10" borderId="77" applyNumberFormat="0" applyProtection="0">
      <alignment horizontal="right" vertical="center"/>
    </xf>
    <xf numFmtId="4" fontId="27" fillId="3" borderId="77" applyNumberFormat="0" applyProtection="0">
      <alignment vertical="center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77" applyNumberFormat="0" applyProtection="0">
      <alignment vertical="center"/>
    </xf>
    <xf numFmtId="4" fontId="27" fillId="3" borderId="77" applyNumberFormat="0" applyProtection="0">
      <alignment vertical="center"/>
    </xf>
    <xf numFmtId="0" fontId="27" fillId="6" borderId="77" applyNumberFormat="0" applyProtection="0">
      <alignment horizontal="left" vertical="top" indent="1"/>
    </xf>
    <xf numFmtId="4" fontId="28" fillId="11" borderId="77" applyNumberFormat="0" applyProtection="0">
      <alignment horizontal="left" vertical="center" indent="1"/>
    </xf>
    <xf numFmtId="0" fontId="28" fillId="12" borderId="77" applyNumberFormat="0" applyProtection="0">
      <alignment horizontal="left" vertical="top" indent="1"/>
    </xf>
    <xf numFmtId="0" fontId="8" fillId="9" borderId="77" applyNumberFormat="0" applyProtection="0">
      <alignment horizontal="left" vertical="center" indent="1"/>
    </xf>
    <xf numFmtId="0" fontId="8" fillId="9" borderId="77" applyNumberFormat="0" applyProtection="0">
      <alignment horizontal="left" vertical="center" indent="1"/>
    </xf>
    <xf numFmtId="0" fontId="8" fillId="9" borderId="77" applyNumberFormat="0" applyProtection="0">
      <alignment horizontal="left" vertical="center" indent="1"/>
    </xf>
    <xf numFmtId="4" fontId="28" fillId="10" borderId="77" applyNumberFormat="0" applyProtection="0">
      <alignment horizontal="right" vertical="center"/>
    </xf>
    <xf numFmtId="4" fontId="27" fillId="3" borderId="77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77" applyNumberFormat="0" applyProtection="0">
      <alignment vertical="center"/>
    </xf>
    <xf numFmtId="0" fontId="27" fillId="6" borderId="77" applyNumberFormat="0" applyProtection="0">
      <alignment horizontal="left" vertical="top" indent="1"/>
    </xf>
    <xf numFmtId="4" fontId="27" fillId="3" borderId="77" applyNumberFormat="0" applyProtection="0">
      <alignment vertical="center"/>
    </xf>
    <xf numFmtId="4" fontId="28" fillId="11" borderId="77" applyNumberFormat="0" applyProtection="0">
      <alignment horizontal="left" vertical="center" indent="1"/>
    </xf>
    <xf numFmtId="0" fontId="28" fillId="12" borderId="77" applyNumberFormat="0" applyProtection="0">
      <alignment horizontal="left" vertical="top" indent="1"/>
    </xf>
    <xf numFmtId="0" fontId="8" fillId="9" borderId="77" applyNumberFormat="0" applyProtection="0">
      <alignment horizontal="left" vertical="center" indent="1"/>
    </xf>
    <xf numFmtId="0" fontId="8" fillId="9" borderId="77" applyNumberFormat="0" applyProtection="0">
      <alignment horizontal="left" vertical="center" indent="1"/>
    </xf>
    <xf numFmtId="0" fontId="8" fillId="9" borderId="77" applyNumberFormat="0" applyProtection="0">
      <alignment horizontal="left" vertical="center" indent="1"/>
    </xf>
    <xf numFmtId="4" fontId="28" fillId="10" borderId="77" applyNumberFormat="0" applyProtection="0">
      <alignment horizontal="right" vertical="center"/>
    </xf>
    <xf numFmtId="0" fontId="27" fillId="6" borderId="77" applyNumberFormat="0" applyProtection="0">
      <alignment horizontal="left" vertical="top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27" fillId="6" borderId="77" applyNumberFormat="0" applyProtection="0">
      <alignment horizontal="left" vertical="top" indent="1"/>
    </xf>
    <xf numFmtId="4" fontId="27" fillId="3" borderId="77" applyNumberFormat="0" applyProtection="0">
      <alignment vertical="center"/>
    </xf>
    <xf numFmtId="0" fontId="27" fillId="6" borderId="77" applyNumberFormat="0" applyProtection="0">
      <alignment horizontal="left" vertical="top" indent="1"/>
    </xf>
    <xf numFmtId="4" fontId="28" fillId="11" borderId="77" applyNumberFormat="0" applyProtection="0">
      <alignment horizontal="left" vertical="center" indent="1"/>
    </xf>
    <xf numFmtId="0" fontId="28" fillId="12" borderId="77" applyNumberFormat="0" applyProtection="0">
      <alignment horizontal="left" vertical="top" indent="1"/>
    </xf>
    <xf numFmtId="0" fontId="8" fillId="9" borderId="77" applyNumberFormat="0" applyProtection="0">
      <alignment horizontal="left" vertical="center" indent="1"/>
    </xf>
    <xf numFmtId="0" fontId="8" fillId="9" borderId="77" applyNumberFormat="0" applyProtection="0">
      <alignment horizontal="left" vertical="center" indent="1"/>
    </xf>
    <xf numFmtId="0" fontId="8" fillId="9" borderId="77" applyNumberFormat="0" applyProtection="0">
      <alignment horizontal="left" vertical="center" indent="1"/>
    </xf>
    <xf numFmtId="4" fontId="28" fillId="10" borderId="77" applyNumberFormat="0" applyProtection="0">
      <alignment horizontal="right" vertical="center"/>
    </xf>
    <xf numFmtId="4" fontId="27" fillId="3" borderId="77" applyNumberFormat="0" applyProtection="0">
      <alignment vertical="center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77" applyNumberFormat="0" applyProtection="0">
      <alignment vertical="center"/>
    </xf>
    <xf numFmtId="0" fontId="27" fillId="6" borderId="77" applyNumberFormat="0" applyProtection="0">
      <alignment horizontal="left" vertical="top" indent="1"/>
    </xf>
    <xf numFmtId="4" fontId="27" fillId="3" borderId="77" applyNumberFormat="0" applyProtection="0">
      <alignment vertical="center"/>
    </xf>
    <xf numFmtId="4" fontId="28" fillId="11" borderId="77" applyNumberFormat="0" applyProtection="0">
      <alignment horizontal="left" vertical="center" indent="1"/>
    </xf>
    <xf numFmtId="0" fontId="28" fillId="12" borderId="77" applyNumberFormat="0" applyProtection="0">
      <alignment horizontal="left" vertical="top" indent="1"/>
    </xf>
    <xf numFmtId="0" fontId="8" fillId="9" borderId="77" applyNumberFormat="0" applyProtection="0">
      <alignment horizontal="left" vertical="center" indent="1"/>
    </xf>
    <xf numFmtId="0" fontId="8" fillId="9" borderId="77" applyNumberFormat="0" applyProtection="0">
      <alignment horizontal="left" vertical="center" indent="1"/>
    </xf>
    <xf numFmtId="0" fontId="8" fillId="9" borderId="77" applyNumberFormat="0" applyProtection="0">
      <alignment horizontal="left" vertical="center" indent="1"/>
    </xf>
    <xf numFmtId="4" fontId="28" fillId="10" borderId="77" applyNumberFormat="0" applyProtection="0">
      <alignment horizontal="right" vertical="center"/>
    </xf>
    <xf numFmtId="4" fontId="27" fillId="3" borderId="77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77" applyNumberFormat="0" applyProtection="0">
      <alignment horizontal="left" vertical="center" indent="1"/>
    </xf>
    <xf numFmtId="4" fontId="27" fillId="3" borderId="77" applyNumberFormat="0" applyProtection="0">
      <alignment vertical="center"/>
    </xf>
    <xf numFmtId="0" fontId="8" fillId="9" borderId="77" applyNumberFormat="0" applyProtection="0">
      <alignment horizontal="left" vertical="center" indent="1"/>
    </xf>
    <xf numFmtId="4" fontId="28" fillId="11" borderId="77" applyNumberFormat="0" applyProtection="0">
      <alignment horizontal="left" vertical="center" indent="1"/>
    </xf>
    <xf numFmtId="0" fontId="28" fillId="12" borderId="77" applyNumberFormat="0" applyProtection="0">
      <alignment horizontal="left" vertical="top" indent="1"/>
    </xf>
    <xf numFmtId="0" fontId="8" fillId="9" borderId="77" applyNumberFormat="0" applyProtection="0">
      <alignment horizontal="left" vertical="center" indent="1"/>
    </xf>
    <xf numFmtId="0" fontId="8" fillId="9" borderId="77" applyNumberFormat="0" applyProtection="0">
      <alignment horizontal="left" vertical="center" indent="1"/>
    </xf>
    <xf numFmtId="0" fontId="8" fillId="9" borderId="77" applyNumberFormat="0" applyProtection="0">
      <alignment horizontal="left" vertical="center" indent="1"/>
    </xf>
    <xf numFmtId="4" fontId="28" fillId="10" borderId="77" applyNumberFormat="0" applyProtection="0">
      <alignment horizontal="right" vertical="center"/>
    </xf>
    <xf numFmtId="0" fontId="27" fillId="6" borderId="77" applyNumberFormat="0" applyProtection="0">
      <alignment horizontal="left" vertical="top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27" fillId="6" borderId="77" applyNumberFormat="0" applyProtection="0">
      <alignment horizontal="left" vertical="top" indent="1"/>
    </xf>
    <xf numFmtId="0" fontId="27" fillId="6" borderId="77" applyNumberFormat="0" applyProtection="0">
      <alignment horizontal="left" vertical="top" indent="1"/>
    </xf>
    <xf numFmtId="4" fontId="28" fillId="8" borderId="77" applyNumberFormat="0" applyProtection="0">
      <alignment horizontal="right" vertical="center"/>
    </xf>
    <xf numFmtId="4" fontId="28" fillId="11" borderId="77" applyNumberFormat="0" applyProtection="0">
      <alignment horizontal="left" vertical="center" indent="1"/>
    </xf>
    <xf numFmtId="0" fontId="28" fillId="12" borderId="77" applyNumberFormat="0" applyProtection="0">
      <alignment horizontal="left" vertical="top" indent="1"/>
    </xf>
    <xf numFmtId="0" fontId="8" fillId="9" borderId="77" applyNumberFormat="0" applyProtection="0">
      <alignment horizontal="left" vertical="center" indent="1"/>
    </xf>
    <xf numFmtId="0" fontId="8" fillId="9" borderId="77" applyNumberFormat="0" applyProtection="0">
      <alignment horizontal="left" vertical="center" indent="1"/>
    </xf>
    <xf numFmtId="0" fontId="8" fillId="9" borderId="77" applyNumberFormat="0" applyProtection="0">
      <alignment horizontal="left" vertical="center" indent="1"/>
    </xf>
    <xf numFmtId="4" fontId="28" fillId="10" borderId="77" applyNumberFormat="0" applyProtection="0">
      <alignment horizontal="right" vertical="center"/>
    </xf>
    <xf numFmtId="4" fontId="27" fillId="3" borderId="77" applyNumberFormat="0" applyProtection="0">
      <alignment vertical="center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77" applyNumberFormat="0" applyProtection="0">
      <alignment vertical="center"/>
    </xf>
    <xf numFmtId="4" fontId="27" fillId="3" borderId="77" applyNumberFormat="0" applyProtection="0">
      <alignment vertical="center"/>
    </xf>
    <xf numFmtId="0" fontId="27" fillId="6" borderId="77" applyNumberFormat="0" applyProtection="0">
      <alignment horizontal="left" vertical="top" indent="1"/>
    </xf>
    <xf numFmtId="4" fontId="28" fillId="11" borderId="77" applyNumberFormat="0" applyProtection="0">
      <alignment horizontal="left" vertical="center" indent="1"/>
    </xf>
    <xf numFmtId="0" fontId="28" fillId="12" borderId="77" applyNumberFormat="0" applyProtection="0">
      <alignment horizontal="left" vertical="top" indent="1"/>
    </xf>
    <xf numFmtId="0" fontId="8" fillId="9" borderId="77" applyNumberFormat="0" applyProtection="0">
      <alignment horizontal="left" vertical="center" indent="1"/>
    </xf>
    <xf numFmtId="0" fontId="8" fillId="9" borderId="77" applyNumberFormat="0" applyProtection="0">
      <alignment horizontal="left" vertical="center" indent="1"/>
    </xf>
    <xf numFmtId="0" fontId="8" fillId="9" borderId="77" applyNumberFormat="0" applyProtection="0">
      <alignment horizontal="left" vertical="center" indent="1"/>
    </xf>
    <xf numFmtId="4" fontId="28" fillId="10" borderId="77" applyNumberFormat="0" applyProtection="0">
      <alignment horizontal="right" vertical="center"/>
    </xf>
    <xf numFmtId="4" fontId="27" fillId="3" borderId="77" applyNumberFormat="0" applyProtection="0">
      <alignment vertical="center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77" applyNumberFormat="0" applyProtection="0">
      <alignment horizontal="left" vertical="center" indent="1"/>
    </xf>
    <xf numFmtId="0" fontId="27" fillId="6" borderId="77" applyNumberFormat="0" applyProtection="0">
      <alignment horizontal="left" vertical="top" indent="1"/>
    </xf>
    <xf numFmtId="4" fontId="27" fillId="3" borderId="77" applyNumberFormat="0" applyProtection="0">
      <alignment horizontal="left" vertical="center" indent="1"/>
    </xf>
    <xf numFmtId="4" fontId="28" fillId="11" borderId="77" applyNumberFormat="0" applyProtection="0">
      <alignment horizontal="left" vertical="center" indent="1"/>
    </xf>
    <xf numFmtId="0" fontId="28" fillId="12" borderId="77" applyNumberFormat="0" applyProtection="0">
      <alignment horizontal="left" vertical="top" indent="1"/>
    </xf>
    <xf numFmtId="0" fontId="8" fillId="9" borderId="77" applyNumberFormat="0" applyProtection="0">
      <alignment horizontal="left" vertical="center" indent="1"/>
    </xf>
    <xf numFmtId="0" fontId="8" fillId="9" borderId="77" applyNumberFormat="0" applyProtection="0">
      <alignment horizontal="left" vertical="center" indent="1"/>
    </xf>
    <xf numFmtId="0" fontId="8" fillId="9" borderId="77" applyNumberFormat="0" applyProtection="0">
      <alignment horizontal="left" vertical="center" indent="1"/>
    </xf>
    <xf numFmtId="4" fontId="28" fillId="10" borderId="77" applyNumberFormat="0" applyProtection="0">
      <alignment horizontal="right" vertical="center"/>
    </xf>
    <xf numFmtId="0" fontId="27" fillId="6" borderId="77" applyNumberFormat="0" applyProtection="0">
      <alignment horizontal="left" vertical="top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27" fillId="6" borderId="77" applyNumberFormat="0" applyProtection="0">
      <alignment horizontal="left" vertical="top" indent="1"/>
    </xf>
    <xf numFmtId="4" fontId="27" fillId="3" borderId="77" applyNumberFormat="0" applyProtection="0">
      <alignment vertical="center"/>
    </xf>
    <xf numFmtId="0" fontId="8" fillId="9" borderId="77" applyNumberFormat="0" applyProtection="0">
      <alignment horizontal="left" vertical="center" indent="1"/>
    </xf>
    <xf numFmtId="4" fontId="28" fillId="11" borderId="77" applyNumberFormat="0" applyProtection="0">
      <alignment horizontal="left" vertical="center" indent="1"/>
    </xf>
    <xf numFmtId="0" fontId="28" fillId="12" borderId="77" applyNumberFormat="0" applyProtection="0">
      <alignment horizontal="left" vertical="top" indent="1"/>
    </xf>
    <xf numFmtId="0" fontId="8" fillId="9" borderId="77" applyNumberFormat="0" applyProtection="0">
      <alignment horizontal="left" vertical="center" indent="1"/>
    </xf>
    <xf numFmtId="0" fontId="8" fillId="9" borderId="77" applyNumberFormat="0" applyProtection="0">
      <alignment horizontal="left" vertical="center" indent="1"/>
    </xf>
    <xf numFmtId="0" fontId="8" fillId="9" borderId="77" applyNumberFormat="0" applyProtection="0">
      <alignment horizontal="left" vertical="center" indent="1"/>
    </xf>
    <xf numFmtId="4" fontId="28" fillId="10" borderId="77" applyNumberFormat="0" applyProtection="0">
      <alignment horizontal="right" vertical="center"/>
    </xf>
    <xf numFmtId="0" fontId="27" fillId="6" borderId="77" applyNumberFormat="0" applyProtection="0">
      <alignment horizontal="left" vertical="top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77" applyNumberFormat="0" applyProtection="0">
      <alignment vertical="center"/>
    </xf>
    <xf numFmtId="4" fontId="27" fillId="3" borderId="77" applyNumberFormat="0" applyProtection="0">
      <alignment vertical="center"/>
    </xf>
    <xf numFmtId="4" fontId="28" fillId="11" borderId="77" applyNumberFormat="0" applyProtection="0">
      <alignment horizontal="left" vertical="center" indent="1"/>
    </xf>
    <xf numFmtId="0" fontId="28" fillId="12" borderId="77" applyNumberFormat="0" applyProtection="0">
      <alignment horizontal="left" vertical="top" indent="1"/>
    </xf>
    <xf numFmtId="4" fontId="28" fillId="8" borderId="77" applyNumberFormat="0" applyProtection="0">
      <alignment horizontal="right" vertical="center"/>
    </xf>
    <xf numFmtId="0" fontId="8" fillId="9" borderId="77" applyNumberFormat="0" applyProtection="0">
      <alignment horizontal="left" vertical="center" indent="1"/>
    </xf>
    <xf numFmtId="0" fontId="8" fillId="9" borderId="77" applyNumberFormat="0" applyProtection="0">
      <alignment horizontal="left" vertical="center" indent="1"/>
    </xf>
    <xf numFmtId="0" fontId="8" fillId="9" borderId="77" applyNumberFormat="0" applyProtection="0">
      <alignment horizontal="left" vertical="center" indent="1"/>
    </xf>
    <xf numFmtId="4" fontId="27" fillId="3" borderId="77" applyNumberFormat="0" applyProtection="0">
      <alignment vertical="center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77" applyNumberFormat="0" applyProtection="0">
      <alignment horizontal="left" vertical="center" indent="1"/>
    </xf>
    <xf numFmtId="0" fontId="8" fillId="9" borderId="77" applyNumberFormat="0" applyProtection="0">
      <alignment horizontal="left" vertical="center" indent="1"/>
    </xf>
    <xf numFmtId="0" fontId="8" fillId="9" borderId="77" applyNumberFormat="0" applyProtection="0">
      <alignment horizontal="left" vertical="center" indent="1"/>
    </xf>
    <xf numFmtId="4" fontId="28" fillId="11" borderId="77" applyNumberFormat="0" applyProtection="0">
      <alignment horizontal="left" vertical="center" indent="1"/>
    </xf>
    <xf numFmtId="0" fontId="28" fillId="12" borderId="77" applyNumberFormat="0" applyProtection="0">
      <alignment horizontal="left" vertical="top" indent="1"/>
    </xf>
    <xf numFmtId="0" fontId="8" fillId="9" borderId="77" applyNumberFormat="0" applyProtection="0">
      <alignment horizontal="left" vertical="center" indent="1"/>
    </xf>
    <xf numFmtId="0" fontId="8" fillId="9" borderId="77" applyNumberFormat="0" applyProtection="0">
      <alignment horizontal="left" vertical="center" indent="1"/>
    </xf>
    <xf numFmtId="0" fontId="8" fillId="9" borderId="77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27" fillId="6" borderId="77" applyNumberFormat="0" applyProtection="0">
      <alignment horizontal="left" vertical="top" indent="1"/>
    </xf>
    <xf numFmtId="4" fontId="28" fillId="10" borderId="77" applyNumberFormat="0" applyProtection="0">
      <alignment horizontal="right" vertical="center"/>
    </xf>
    <xf numFmtId="4" fontId="28" fillId="10" borderId="77" applyNumberFormat="0" applyProtection="0">
      <alignment horizontal="right" vertical="center"/>
    </xf>
    <xf numFmtId="4" fontId="28" fillId="11" borderId="77" applyNumberFormat="0" applyProtection="0">
      <alignment horizontal="left" vertical="center" indent="1"/>
    </xf>
    <xf numFmtId="0" fontId="28" fillId="12" borderId="77" applyNumberFormat="0" applyProtection="0">
      <alignment horizontal="left" vertical="top" indent="1"/>
    </xf>
    <xf numFmtId="4" fontId="28" fillId="8" borderId="77" applyNumberFormat="0" applyProtection="0">
      <alignment horizontal="right" vertical="center"/>
    </xf>
    <xf numFmtId="0" fontId="8" fillId="9" borderId="77" applyNumberFormat="0" applyProtection="0">
      <alignment horizontal="left" vertical="center" indent="1"/>
    </xf>
    <xf numFmtId="0" fontId="8" fillId="9" borderId="77" applyNumberFormat="0" applyProtection="0">
      <alignment horizontal="left" vertical="center" indent="1"/>
    </xf>
    <xf numFmtId="0" fontId="8" fillId="9" borderId="77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77" applyNumberFormat="0" applyProtection="0">
      <alignment horizontal="left" vertical="center" indent="1"/>
    </xf>
    <xf numFmtId="4" fontId="28" fillId="8" borderId="77" applyNumberFormat="0" applyProtection="0">
      <alignment horizontal="right" vertical="center"/>
    </xf>
    <xf numFmtId="4" fontId="28" fillId="8" borderId="77" applyNumberFormat="0" applyProtection="0">
      <alignment horizontal="right" vertical="center"/>
    </xf>
    <xf numFmtId="4" fontId="28" fillId="10" borderId="77" applyNumberFormat="0" applyProtection="0">
      <alignment horizontal="right" vertical="center"/>
    </xf>
    <xf numFmtId="4" fontId="28" fillId="11" borderId="77" applyNumberFormat="0" applyProtection="0">
      <alignment horizontal="left" vertical="center" indent="1"/>
    </xf>
    <xf numFmtId="0" fontId="28" fillId="12" borderId="77" applyNumberFormat="0" applyProtection="0">
      <alignment horizontal="left" vertical="top" indent="1"/>
    </xf>
    <xf numFmtId="4" fontId="28" fillId="8" borderId="77" applyNumberFormat="0" applyProtection="0">
      <alignment horizontal="right" vertical="center"/>
    </xf>
    <xf numFmtId="0" fontId="8" fillId="9" borderId="77" applyNumberFormat="0" applyProtection="0">
      <alignment horizontal="left" vertical="center" indent="1"/>
    </xf>
    <xf numFmtId="0" fontId="8" fillId="9" borderId="77" applyNumberFormat="0" applyProtection="0">
      <alignment horizontal="left" vertical="center" indent="1"/>
    </xf>
    <xf numFmtId="0" fontId="8" fillId="9" borderId="77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77" applyNumberFormat="0" applyProtection="0">
      <alignment horizontal="left" vertical="center" indent="1"/>
    </xf>
    <xf numFmtId="4" fontId="27" fillId="3" borderId="77" applyNumberFormat="0" applyProtection="0">
      <alignment vertical="center"/>
    </xf>
    <xf numFmtId="0" fontId="8" fillId="9" borderId="77" applyNumberFormat="0" applyProtection="0">
      <alignment horizontal="left" vertical="center" indent="1"/>
    </xf>
    <xf numFmtId="4" fontId="28" fillId="10" borderId="77" applyNumberFormat="0" applyProtection="0">
      <alignment horizontal="right" vertical="center"/>
    </xf>
    <xf numFmtId="4" fontId="28" fillId="11" borderId="77" applyNumberFormat="0" applyProtection="0">
      <alignment horizontal="left" vertical="center" indent="1"/>
    </xf>
    <xf numFmtId="0" fontId="28" fillId="12" borderId="77" applyNumberFormat="0" applyProtection="0">
      <alignment horizontal="left" vertical="top" indent="1"/>
    </xf>
    <xf numFmtId="4" fontId="28" fillId="8" borderId="77" applyNumberFormat="0" applyProtection="0">
      <alignment horizontal="right" vertical="center"/>
    </xf>
    <xf numFmtId="0" fontId="8" fillId="9" borderId="77" applyNumberFormat="0" applyProtection="0">
      <alignment horizontal="left" vertical="center" indent="1"/>
    </xf>
    <xf numFmtId="0" fontId="8" fillId="9" borderId="77" applyNumberFormat="0" applyProtection="0">
      <alignment horizontal="left" vertical="center" indent="1"/>
    </xf>
    <xf numFmtId="0" fontId="8" fillId="9" borderId="77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77" applyNumberFormat="0" applyProtection="0">
      <alignment horizontal="left" vertical="center" indent="1"/>
    </xf>
    <xf numFmtId="4" fontId="27" fillId="3" borderId="77" applyNumberFormat="0" applyProtection="0">
      <alignment horizontal="left" vertical="center" indent="1"/>
    </xf>
    <xf numFmtId="4" fontId="27" fillId="3" borderId="77" applyNumberFormat="0" applyProtection="0">
      <alignment horizontal="left" vertical="center" indent="1"/>
    </xf>
    <xf numFmtId="4" fontId="28" fillId="10" borderId="77" applyNumberFormat="0" applyProtection="0">
      <alignment horizontal="right" vertical="center"/>
    </xf>
    <xf numFmtId="4" fontId="28" fillId="11" borderId="77" applyNumberFormat="0" applyProtection="0">
      <alignment horizontal="left" vertical="center" indent="1"/>
    </xf>
    <xf numFmtId="0" fontId="28" fillId="12" borderId="77" applyNumberFormat="0" applyProtection="0">
      <alignment horizontal="left" vertical="top" indent="1"/>
    </xf>
    <xf numFmtId="4" fontId="28" fillId="8" borderId="77" applyNumberFormat="0" applyProtection="0">
      <alignment horizontal="right" vertical="center"/>
    </xf>
    <xf numFmtId="0" fontId="8" fillId="9" borderId="77" applyNumberFormat="0" applyProtection="0">
      <alignment horizontal="left" vertical="center" indent="1"/>
    </xf>
    <xf numFmtId="0" fontId="8" fillId="9" borderId="77" applyNumberFormat="0" applyProtection="0">
      <alignment horizontal="left" vertical="center" indent="1"/>
    </xf>
    <xf numFmtId="0" fontId="8" fillId="9" borderId="77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77" applyNumberFormat="0" applyProtection="0">
      <alignment horizontal="left" vertical="center" indent="1"/>
    </xf>
    <xf numFmtId="0" fontId="28" fillId="12" borderId="77" applyNumberFormat="0" applyProtection="0">
      <alignment horizontal="left" vertical="top" indent="1"/>
    </xf>
    <xf numFmtId="0" fontId="27" fillId="6" borderId="77" applyNumberFormat="0" applyProtection="0">
      <alignment horizontal="left" vertical="top" indent="1"/>
    </xf>
    <xf numFmtId="4" fontId="28" fillId="10" borderId="77" applyNumberFormat="0" applyProtection="0">
      <alignment horizontal="right" vertical="center"/>
    </xf>
    <xf numFmtId="4" fontId="28" fillId="11" borderId="77" applyNumberFormat="0" applyProtection="0">
      <alignment horizontal="left" vertical="center" indent="1"/>
    </xf>
    <xf numFmtId="0" fontId="28" fillId="12" borderId="77" applyNumberFormat="0" applyProtection="0">
      <alignment horizontal="left" vertical="top" indent="1"/>
    </xf>
    <xf numFmtId="4" fontId="28" fillId="8" borderId="77" applyNumberFormat="0" applyProtection="0">
      <alignment horizontal="right" vertical="center"/>
    </xf>
    <xf numFmtId="0" fontId="8" fillId="9" borderId="77" applyNumberFormat="0" applyProtection="0">
      <alignment horizontal="left" vertical="center" indent="1"/>
    </xf>
    <xf numFmtId="0" fontId="8" fillId="9" borderId="77" applyNumberFormat="0" applyProtection="0">
      <alignment horizontal="left" vertical="center" indent="1"/>
    </xf>
    <xf numFmtId="0" fontId="8" fillId="9" borderId="77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77" applyNumberFormat="0" applyProtection="0">
      <alignment horizontal="left" vertical="center" indent="1"/>
    </xf>
    <xf numFmtId="0" fontId="8" fillId="9" borderId="77" applyNumberFormat="0" applyProtection="0">
      <alignment horizontal="left" vertical="center" indent="1"/>
    </xf>
    <xf numFmtId="4" fontId="28" fillId="10" borderId="77" applyNumberFormat="0" applyProtection="0">
      <alignment horizontal="right" vertical="center"/>
    </xf>
    <xf numFmtId="4" fontId="28" fillId="11" borderId="77" applyNumberFormat="0" applyProtection="0">
      <alignment horizontal="left" vertical="center" indent="1"/>
    </xf>
    <xf numFmtId="0" fontId="28" fillId="12" borderId="77" applyNumberFormat="0" applyProtection="0">
      <alignment horizontal="left" vertical="top" indent="1"/>
    </xf>
    <xf numFmtId="4" fontId="28" fillId="8" borderId="77" applyNumberFormat="0" applyProtection="0">
      <alignment horizontal="right" vertical="center"/>
    </xf>
    <xf numFmtId="0" fontId="8" fillId="9" borderId="77" applyNumberFormat="0" applyProtection="0">
      <alignment horizontal="left" vertical="center" indent="1"/>
    </xf>
    <xf numFmtId="0" fontId="8" fillId="9" borderId="77" applyNumberFormat="0" applyProtection="0">
      <alignment horizontal="left" vertical="center" indent="1"/>
    </xf>
    <xf numFmtId="0" fontId="8" fillId="9" borderId="77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77" applyNumberFormat="0" applyProtection="0">
      <alignment horizontal="left" vertical="center" indent="1"/>
    </xf>
    <xf numFmtId="0" fontId="8" fillId="9" borderId="77" applyNumberFormat="0" applyProtection="0">
      <alignment horizontal="left" vertical="center" indent="1"/>
    </xf>
    <xf numFmtId="4" fontId="28" fillId="10" borderId="77" applyNumberFormat="0" applyProtection="0">
      <alignment horizontal="right" vertical="center"/>
    </xf>
    <xf numFmtId="4" fontId="28" fillId="11" borderId="77" applyNumberFormat="0" applyProtection="0">
      <alignment horizontal="left" vertical="center" indent="1"/>
    </xf>
    <xf numFmtId="0" fontId="28" fillId="12" borderId="77" applyNumberFormat="0" applyProtection="0">
      <alignment horizontal="left" vertical="top" indent="1"/>
    </xf>
    <xf numFmtId="4" fontId="28" fillId="8" borderId="77" applyNumberFormat="0" applyProtection="0">
      <alignment horizontal="right" vertical="center"/>
    </xf>
    <xf numFmtId="0" fontId="8" fillId="9" borderId="77" applyNumberFormat="0" applyProtection="0">
      <alignment horizontal="left" vertical="center" indent="1"/>
    </xf>
    <xf numFmtId="0" fontId="8" fillId="9" borderId="77" applyNumberFormat="0" applyProtection="0">
      <alignment horizontal="left" vertical="center" indent="1"/>
    </xf>
    <xf numFmtId="0" fontId="8" fillId="9" borderId="77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77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4" fontId="28" fillId="10" borderId="77" applyNumberFormat="0" applyProtection="0">
      <alignment horizontal="right" vertical="center"/>
    </xf>
    <xf numFmtId="4" fontId="28" fillId="10" borderId="77" applyNumberFormat="0" applyProtection="0">
      <alignment horizontal="right" vertical="center"/>
    </xf>
    <xf numFmtId="4" fontId="28" fillId="11" borderId="77" applyNumberFormat="0" applyProtection="0">
      <alignment horizontal="left" vertical="center" indent="1"/>
    </xf>
    <xf numFmtId="0" fontId="28" fillId="12" borderId="77" applyNumberFormat="0" applyProtection="0">
      <alignment horizontal="left" vertical="top" indent="1"/>
    </xf>
    <xf numFmtId="4" fontId="28" fillId="8" borderId="77" applyNumberFormat="0" applyProtection="0">
      <alignment horizontal="right" vertical="center"/>
    </xf>
    <xf numFmtId="0" fontId="8" fillId="9" borderId="77" applyNumberFormat="0" applyProtection="0">
      <alignment horizontal="left" vertical="center" indent="1"/>
    </xf>
    <xf numFmtId="0" fontId="8" fillId="9" borderId="77" applyNumberFormat="0" applyProtection="0">
      <alignment horizontal="left" vertical="center" indent="1"/>
    </xf>
    <xf numFmtId="0" fontId="8" fillId="9" borderId="77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77" applyNumberFormat="0" applyProtection="0">
      <alignment horizontal="left" vertical="center" indent="1"/>
    </xf>
    <xf numFmtId="4" fontId="28" fillId="8" borderId="77" applyNumberFormat="0" applyProtection="0">
      <alignment horizontal="right" vertical="center"/>
    </xf>
    <xf numFmtId="4" fontId="28" fillId="10" borderId="77" applyNumberFormat="0" applyProtection="0">
      <alignment horizontal="right" vertical="center"/>
    </xf>
    <xf numFmtId="4" fontId="28" fillId="11" borderId="77" applyNumberFormat="0" applyProtection="0">
      <alignment horizontal="left" vertical="center" indent="1"/>
    </xf>
    <xf numFmtId="0" fontId="28" fillId="12" borderId="77" applyNumberFormat="0" applyProtection="0">
      <alignment horizontal="left" vertical="top" indent="1"/>
    </xf>
    <xf numFmtId="4" fontId="28" fillId="8" borderId="77" applyNumberFormat="0" applyProtection="0">
      <alignment horizontal="right" vertical="center"/>
    </xf>
    <xf numFmtId="0" fontId="8" fillId="9" borderId="77" applyNumberFormat="0" applyProtection="0">
      <alignment horizontal="left" vertical="center" indent="1"/>
    </xf>
    <xf numFmtId="0" fontId="8" fillId="9" borderId="77" applyNumberFormat="0" applyProtection="0">
      <alignment horizontal="left" vertical="center" indent="1"/>
    </xf>
    <xf numFmtId="0" fontId="8" fillId="9" borderId="77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77" applyNumberFormat="0" applyProtection="0">
      <alignment horizontal="left" vertical="center" indent="1"/>
    </xf>
    <xf numFmtId="4" fontId="27" fillId="3" borderId="77" applyNumberFormat="0" applyProtection="0">
      <alignment vertical="center"/>
    </xf>
    <xf numFmtId="0" fontId="8" fillId="9" borderId="77" applyNumberFormat="0" applyProtection="0">
      <alignment horizontal="left" vertical="center" indent="1"/>
    </xf>
    <xf numFmtId="4" fontId="28" fillId="10" borderId="77" applyNumberFormat="0" applyProtection="0">
      <alignment horizontal="right" vertical="center"/>
    </xf>
    <xf numFmtId="4" fontId="28" fillId="11" borderId="77" applyNumberFormat="0" applyProtection="0">
      <alignment horizontal="left" vertical="center" indent="1"/>
    </xf>
    <xf numFmtId="0" fontId="28" fillId="12" borderId="77" applyNumberFormat="0" applyProtection="0">
      <alignment horizontal="left" vertical="top" indent="1"/>
    </xf>
    <xf numFmtId="4" fontId="28" fillId="8" borderId="77" applyNumberFormat="0" applyProtection="0">
      <alignment horizontal="right" vertical="center"/>
    </xf>
    <xf numFmtId="0" fontId="8" fillId="9" borderId="77" applyNumberFormat="0" applyProtection="0">
      <alignment horizontal="left" vertical="center" indent="1"/>
    </xf>
    <xf numFmtId="0" fontId="8" fillId="9" borderId="77" applyNumberFormat="0" applyProtection="0">
      <alignment horizontal="left" vertical="center" indent="1"/>
    </xf>
    <xf numFmtId="0" fontId="8" fillId="9" borderId="77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77" applyNumberFormat="0" applyProtection="0">
      <alignment horizontal="left" vertical="center" indent="1"/>
    </xf>
    <xf numFmtId="4" fontId="27" fillId="3" borderId="77" applyNumberFormat="0" applyProtection="0">
      <alignment horizontal="left" vertical="center" indent="1"/>
    </xf>
    <xf numFmtId="4" fontId="28" fillId="10" borderId="77" applyNumberFormat="0" applyProtection="0">
      <alignment horizontal="right" vertical="center"/>
    </xf>
    <xf numFmtId="4" fontId="28" fillId="11" borderId="77" applyNumberFormat="0" applyProtection="0">
      <alignment horizontal="left" vertical="center" indent="1"/>
    </xf>
    <xf numFmtId="0" fontId="28" fillId="12" borderId="77" applyNumberFormat="0" applyProtection="0">
      <alignment horizontal="left" vertical="top" indent="1"/>
    </xf>
    <xf numFmtId="4" fontId="28" fillId="8" borderId="77" applyNumberFormat="0" applyProtection="0">
      <alignment horizontal="right" vertical="center"/>
    </xf>
    <xf numFmtId="0" fontId="8" fillId="9" borderId="77" applyNumberFormat="0" applyProtection="0">
      <alignment horizontal="left" vertical="center" indent="1"/>
    </xf>
    <xf numFmtId="0" fontId="8" fillId="9" borderId="77" applyNumberFormat="0" applyProtection="0">
      <alignment horizontal="left" vertical="center" indent="1"/>
    </xf>
    <xf numFmtId="0" fontId="8" fillId="9" borderId="77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77" applyNumberFormat="0" applyProtection="0">
      <alignment horizontal="left" vertical="center" indent="1"/>
    </xf>
    <xf numFmtId="0" fontId="28" fillId="12" borderId="77" applyNumberFormat="0" applyProtection="0">
      <alignment horizontal="left" vertical="top" indent="1"/>
    </xf>
    <xf numFmtId="0" fontId="27" fillId="6" borderId="77" applyNumberFormat="0" applyProtection="0">
      <alignment horizontal="left" vertical="top" indent="1"/>
    </xf>
    <xf numFmtId="4" fontId="28" fillId="10" borderId="77" applyNumberFormat="0" applyProtection="0">
      <alignment horizontal="right" vertical="center"/>
    </xf>
    <xf numFmtId="4" fontId="28" fillId="11" borderId="77" applyNumberFormat="0" applyProtection="0">
      <alignment horizontal="left" vertical="center" indent="1"/>
    </xf>
    <xf numFmtId="0" fontId="28" fillId="12" borderId="77" applyNumberFormat="0" applyProtection="0">
      <alignment horizontal="left" vertical="top" indent="1"/>
    </xf>
    <xf numFmtId="4" fontId="28" fillId="8" borderId="77" applyNumberFormat="0" applyProtection="0">
      <alignment horizontal="right" vertical="center"/>
    </xf>
    <xf numFmtId="0" fontId="8" fillId="9" borderId="77" applyNumberFormat="0" applyProtection="0">
      <alignment horizontal="left" vertical="center" indent="1"/>
    </xf>
    <xf numFmtId="0" fontId="8" fillId="9" borderId="77" applyNumberFormat="0" applyProtection="0">
      <alignment horizontal="left" vertical="center" indent="1"/>
    </xf>
    <xf numFmtId="0" fontId="8" fillId="9" borderId="77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77" applyNumberFormat="0" applyProtection="0">
      <alignment horizontal="left" vertical="center" indent="1"/>
    </xf>
    <xf numFmtId="4" fontId="28" fillId="10" borderId="77" applyNumberFormat="0" applyProtection="0">
      <alignment horizontal="right" vertical="center"/>
    </xf>
    <xf numFmtId="4" fontId="28" fillId="11" borderId="77" applyNumberFormat="0" applyProtection="0">
      <alignment horizontal="left" vertical="center" indent="1"/>
    </xf>
    <xf numFmtId="0" fontId="28" fillId="12" borderId="77" applyNumberFormat="0" applyProtection="0">
      <alignment horizontal="left" vertical="top" indent="1"/>
    </xf>
    <xf numFmtId="4" fontId="28" fillId="8" borderId="77" applyNumberFormat="0" applyProtection="0">
      <alignment horizontal="right" vertical="center"/>
    </xf>
    <xf numFmtId="0" fontId="8" fillId="9" borderId="77" applyNumberFormat="0" applyProtection="0">
      <alignment horizontal="left" vertical="center" indent="1"/>
    </xf>
    <xf numFmtId="0" fontId="8" fillId="9" borderId="77" applyNumberFormat="0" applyProtection="0">
      <alignment horizontal="left" vertical="center" indent="1"/>
    </xf>
    <xf numFmtId="0" fontId="8" fillId="9" borderId="77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77" applyNumberFormat="0" applyProtection="0">
      <alignment horizontal="left" vertical="center" indent="1"/>
    </xf>
    <xf numFmtId="0" fontId="8" fillId="9" borderId="77" applyNumberFormat="0" applyProtection="0">
      <alignment horizontal="left" vertical="center" indent="1"/>
    </xf>
    <xf numFmtId="4" fontId="28" fillId="10" borderId="77" applyNumberFormat="0" applyProtection="0">
      <alignment horizontal="right" vertical="center"/>
    </xf>
    <xf numFmtId="4" fontId="28" fillId="11" borderId="77" applyNumberFormat="0" applyProtection="0">
      <alignment horizontal="left" vertical="center" indent="1"/>
    </xf>
    <xf numFmtId="0" fontId="28" fillId="12" borderId="77" applyNumberFormat="0" applyProtection="0">
      <alignment horizontal="left" vertical="top" indent="1"/>
    </xf>
    <xf numFmtId="4" fontId="28" fillId="8" borderId="77" applyNumberFormat="0" applyProtection="0">
      <alignment horizontal="right" vertical="center"/>
    </xf>
    <xf numFmtId="0" fontId="8" fillId="9" borderId="77" applyNumberFormat="0" applyProtection="0">
      <alignment horizontal="left" vertical="center" indent="1"/>
    </xf>
    <xf numFmtId="0" fontId="8" fillId="9" borderId="77" applyNumberFormat="0" applyProtection="0">
      <alignment horizontal="left" vertical="center" indent="1"/>
    </xf>
    <xf numFmtId="0" fontId="8" fillId="9" borderId="77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8" fillId="9" borderId="77" applyNumberFormat="0" applyProtection="0">
      <alignment horizontal="left" vertical="center" indent="1"/>
    </xf>
    <xf numFmtId="4" fontId="28" fillId="10" borderId="77" applyNumberFormat="0" applyProtection="0">
      <alignment horizontal="right" vertical="center"/>
    </xf>
    <xf numFmtId="4" fontId="28" fillId="11" borderId="77" applyNumberFormat="0" applyProtection="0">
      <alignment horizontal="left" vertical="center" indent="1"/>
    </xf>
    <xf numFmtId="0" fontId="28" fillId="12" borderId="77" applyNumberFormat="0" applyProtection="0">
      <alignment horizontal="left" vertical="top" indent="1"/>
    </xf>
    <xf numFmtId="4" fontId="28" fillId="8" borderId="77" applyNumberFormat="0" applyProtection="0">
      <alignment horizontal="right" vertical="center"/>
    </xf>
    <xf numFmtId="0" fontId="8" fillId="9" borderId="77" applyNumberFormat="0" applyProtection="0">
      <alignment horizontal="left" vertical="center" indent="1"/>
    </xf>
    <xf numFmtId="0" fontId="8" fillId="9" borderId="77" applyNumberFormat="0" applyProtection="0">
      <alignment horizontal="left" vertical="center" indent="1"/>
    </xf>
    <xf numFmtId="0" fontId="8" fillId="9" borderId="77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8" fillId="9" borderId="77" applyNumberFormat="0" applyProtection="0">
      <alignment horizontal="left" vertical="center" indent="1"/>
    </xf>
    <xf numFmtId="4" fontId="28" fillId="8" borderId="77" applyNumberFormat="0" applyProtection="0">
      <alignment horizontal="right" vertical="center"/>
    </xf>
    <xf numFmtId="4" fontId="28" fillId="11" borderId="77" applyNumberFormat="0" applyProtection="0">
      <alignment horizontal="left" vertical="center" indent="1"/>
    </xf>
    <xf numFmtId="4" fontId="28" fillId="10" borderId="77" applyNumberFormat="0" applyProtection="0">
      <alignment horizontal="right" vertical="center"/>
    </xf>
    <xf numFmtId="4" fontId="28" fillId="11" borderId="77" applyNumberFormat="0" applyProtection="0">
      <alignment horizontal="left" vertical="center" indent="1"/>
    </xf>
    <xf numFmtId="0" fontId="28" fillId="12" borderId="77" applyNumberFormat="0" applyProtection="0">
      <alignment horizontal="left" vertical="top" indent="1"/>
    </xf>
    <xf numFmtId="4" fontId="28" fillId="8" borderId="77" applyNumberFormat="0" applyProtection="0">
      <alignment horizontal="right" vertical="center"/>
    </xf>
    <xf numFmtId="0" fontId="8" fillId="9" borderId="77" applyNumberFormat="0" applyProtection="0">
      <alignment horizontal="left" vertical="center" indent="1"/>
    </xf>
    <xf numFmtId="0" fontId="8" fillId="9" borderId="77" applyNumberFormat="0" applyProtection="0">
      <alignment horizontal="left" vertical="center" indent="1"/>
    </xf>
    <xf numFmtId="0" fontId="8" fillId="9" borderId="77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27" fillId="6" borderId="77" applyNumberFormat="0" applyProtection="0">
      <alignment horizontal="left" vertical="top" indent="1"/>
    </xf>
    <xf numFmtId="4" fontId="28" fillId="10" borderId="77" applyNumberFormat="0" applyProtection="0">
      <alignment horizontal="right" vertical="center"/>
    </xf>
    <xf numFmtId="4" fontId="28" fillId="11" borderId="77" applyNumberFormat="0" applyProtection="0">
      <alignment horizontal="left" vertical="center" indent="1"/>
    </xf>
    <xf numFmtId="0" fontId="28" fillId="12" borderId="77" applyNumberFormat="0" applyProtection="0">
      <alignment horizontal="left" vertical="top" indent="1"/>
    </xf>
    <xf numFmtId="4" fontId="28" fillId="8" borderId="77" applyNumberFormat="0" applyProtection="0">
      <alignment horizontal="right" vertical="center"/>
    </xf>
    <xf numFmtId="0" fontId="8" fillId="9" borderId="77" applyNumberFormat="0" applyProtection="0">
      <alignment horizontal="left" vertical="center" indent="1"/>
    </xf>
    <xf numFmtId="0" fontId="8" fillId="9" borderId="77" applyNumberFormat="0" applyProtection="0">
      <alignment horizontal="left" vertical="center" indent="1"/>
    </xf>
    <xf numFmtId="0" fontId="8" fillId="9" borderId="77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8" fillId="10" borderId="77" applyNumberFormat="0" applyProtection="0">
      <alignment horizontal="right" vertical="center"/>
    </xf>
    <xf numFmtId="4" fontId="27" fillId="3" borderId="77" applyNumberFormat="0" applyProtection="0">
      <alignment horizontal="left" vertical="center" indent="1"/>
    </xf>
    <xf numFmtId="0" fontId="8" fillId="9" borderId="77" applyNumberFormat="0" applyProtection="0">
      <alignment horizontal="left" vertical="center" indent="1"/>
    </xf>
    <xf numFmtId="4" fontId="28" fillId="10" borderId="77" applyNumberFormat="0" applyProtection="0">
      <alignment horizontal="right" vertical="center"/>
    </xf>
    <xf numFmtId="4" fontId="28" fillId="11" borderId="77" applyNumberFormat="0" applyProtection="0">
      <alignment horizontal="left" vertical="center" indent="1"/>
    </xf>
    <xf numFmtId="0" fontId="28" fillId="12" borderId="77" applyNumberFormat="0" applyProtection="0">
      <alignment horizontal="left" vertical="top" indent="1"/>
    </xf>
    <xf numFmtId="4" fontId="28" fillId="8" borderId="77" applyNumberFormat="0" applyProtection="0">
      <alignment horizontal="right" vertical="center"/>
    </xf>
    <xf numFmtId="0" fontId="8" fillId="9" borderId="77" applyNumberFormat="0" applyProtection="0">
      <alignment horizontal="left" vertical="center" indent="1"/>
    </xf>
    <xf numFmtId="0" fontId="8" fillId="9" borderId="77" applyNumberFormat="0" applyProtection="0">
      <alignment horizontal="left" vertical="center" indent="1"/>
    </xf>
    <xf numFmtId="0" fontId="8" fillId="9" borderId="77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8" fillId="10" borderId="77" applyNumberFormat="0" applyProtection="0">
      <alignment horizontal="right" vertical="center"/>
    </xf>
    <xf numFmtId="4" fontId="28" fillId="11" borderId="77" applyNumberFormat="0" applyProtection="0">
      <alignment horizontal="left" vertical="center" indent="1"/>
    </xf>
    <xf numFmtId="0" fontId="28" fillId="12" borderId="77" applyNumberFormat="0" applyProtection="0">
      <alignment horizontal="left" vertical="top" indent="1"/>
    </xf>
    <xf numFmtId="4" fontId="28" fillId="8" borderId="77" applyNumberFormat="0" applyProtection="0">
      <alignment horizontal="right" vertical="center"/>
    </xf>
    <xf numFmtId="0" fontId="8" fillId="9" borderId="77" applyNumberFormat="0" applyProtection="0">
      <alignment horizontal="left" vertical="center" indent="1"/>
    </xf>
    <xf numFmtId="0" fontId="8" fillId="9" borderId="77" applyNumberFormat="0" applyProtection="0">
      <alignment horizontal="left" vertical="center" indent="1"/>
    </xf>
    <xf numFmtId="0" fontId="8" fillId="9" borderId="77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77" applyNumberFormat="0" applyProtection="0">
      <alignment vertical="center"/>
    </xf>
    <xf numFmtId="4" fontId="28" fillId="8" borderId="77" applyNumberFormat="0" applyProtection="0">
      <alignment horizontal="right" vertical="center"/>
    </xf>
    <xf numFmtId="4" fontId="28" fillId="10" borderId="77" applyNumberFormat="0" applyProtection="0">
      <alignment horizontal="right" vertical="center"/>
    </xf>
    <xf numFmtId="4" fontId="28" fillId="11" borderId="77" applyNumberFormat="0" applyProtection="0">
      <alignment horizontal="left" vertical="center" indent="1"/>
    </xf>
    <xf numFmtId="0" fontId="28" fillId="12" borderId="77" applyNumberFormat="0" applyProtection="0">
      <alignment horizontal="left" vertical="top" indent="1"/>
    </xf>
    <xf numFmtId="4" fontId="28" fillId="8" borderId="77" applyNumberFormat="0" applyProtection="0">
      <alignment horizontal="right" vertical="center"/>
    </xf>
    <xf numFmtId="0" fontId="8" fillId="9" borderId="77" applyNumberFormat="0" applyProtection="0">
      <alignment horizontal="left" vertical="center" indent="1"/>
    </xf>
    <xf numFmtId="0" fontId="8" fillId="9" borderId="77" applyNumberFormat="0" applyProtection="0">
      <alignment horizontal="left" vertical="center" indent="1"/>
    </xf>
    <xf numFmtId="0" fontId="8" fillId="9" borderId="77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8" fillId="11" borderId="77" applyNumberFormat="0" applyProtection="0">
      <alignment horizontal="left" vertical="center" indent="1"/>
    </xf>
    <xf numFmtId="4" fontId="28" fillId="10" borderId="77" applyNumberFormat="0" applyProtection="0">
      <alignment horizontal="right" vertical="center"/>
    </xf>
    <xf numFmtId="4" fontId="28" fillId="11" borderId="77" applyNumberFormat="0" applyProtection="0">
      <alignment horizontal="left" vertical="center" indent="1"/>
    </xf>
    <xf numFmtId="0" fontId="28" fillId="12" borderId="77" applyNumberFormat="0" applyProtection="0">
      <alignment horizontal="left" vertical="top" indent="1"/>
    </xf>
    <xf numFmtId="4" fontId="28" fillId="8" borderId="77" applyNumberFormat="0" applyProtection="0">
      <alignment horizontal="right" vertical="center"/>
    </xf>
    <xf numFmtId="0" fontId="8" fillId="9" borderId="77" applyNumberFormat="0" applyProtection="0">
      <alignment horizontal="left" vertical="center" indent="1"/>
    </xf>
    <xf numFmtId="0" fontId="8" fillId="9" borderId="77" applyNumberFormat="0" applyProtection="0">
      <alignment horizontal="left" vertical="center" indent="1"/>
    </xf>
    <xf numFmtId="0" fontId="8" fillId="9" borderId="77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8" fillId="9" borderId="77" applyNumberFormat="0" applyProtection="0">
      <alignment horizontal="left" vertical="center" indent="1"/>
    </xf>
    <xf numFmtId="4" fontId="28" fillId="10" borderId="77" applyNumberFormat="0" applyProtection="0">
      <alignment horizontal="right" vertical="center"/>
    </xf>
    <xf numFmtId="0" fontId="27" fillId="6" borderId="77" applyNumberFormat="0" applyProtection="0">
      <alignment horizontal="left" vertical="top" indent="1"/>
    </xf>
    <xf numFmtId="4" fontId="28" fillId="10" borderId="77" applyNumberFormat="0" applyProtection="0">
      <alignment horizontal="right" vertical="center"/>
    </xf>
    <xf numFmtId="4" fontId="28" fillId="11" borderId="77" applyNumberFormat="0" applyProtection="0">
      <alignment horizontal="left" vertical="center" indent="1"/>
    </xf>
    <xf numFmtId="0" fontId="28" fillId="12" borderId="77" applyNumberFormat="0" applyProtection="0">
      <alignment horizontal="left" vertical="top" indent="1"/>
    </xf>
    <xf numFmtId="4" fontId="28" fillId="8" borderId="77" applyNumberFormat="0" applyProtection="0">
      <alignment horizontal="right" vertical="center"/>
    </xf>
    <xf numFmtId="0" fontId="8" fillId="9" borderId="77" applyNumberFormat="0" applyProtection="0">
      <alignment horizontal="left" vertical="center" indent="1"/>
    </xf>
    <xf numFmtId="0" fontId="8" fillId="9" borderId="77" applyNumberFormat="0" applyProtection="0">
      <alignment horizontal="left" vertical="center" indent="1"/>
    </xf>
    <xf numFmtId="0" fontId="8" fillId="9" borderId="77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8" fillId="9" borderId="77" applyNumberFormat="0" applyProtection="0">
      <alignment horizontal="left" vertical="center" indent="1"/>
    </xf>
    <xf numFmtId="4" fontId="28" fillId="10" borderId="77" applyNumberFormat="0" applyProtection="0">
      <alignment horizontal="right" vertical="center"/>
    </xf>
    <xf numFmtId="4" fontId="28" fillId="11" borderId="77" applyNumberFormat="0" applyProtection="0">
      <alignment horizontal="left" vertical="center" indent="1"/>
    </xf>
    <xf numFmtId="0" fontId="28" fillId="12" borderId="77" applyNumberFormat="0" applyProtection="0">
      <alignment horizontal="left" vertical="top" indent="1"/>
    </xf>
    <xf numFmtId="4" fontId="28" fillId="8" borderId="77" applyNumberFormat="0" applyProtection="0">
      <alignment horizontal="right" vertical="center"/>
    </xf>
    <xf numFmtId="0" fontId="8" fillId="9" borderId="77" applyNumberFormat="0" applyProtection="0">
      <alignment horizontal="left" vertical="center" indent="1"/>
    </xf>
    <xf numFmtId="0" fontId="8" fillId="9" borderId="77" applyNumberFormat="0" applyProtection="0">
      <alignment horizontal="left" vertical="center" indent="1"/>
    </xf>
    <xf numFmtId="0" fontId="8" fillId="9" borderId="77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27" fillId="6" borderId="77" applyNumberFormat="0" applyProtection="0">
      <alignment horizontal="left" vertical="top" indent="1"/>
    </xf>
    <xf numFmtId="0" fontId="8" fillId="9" borderId="77" applyNumberFormat="0" applyProtection="0">
      <alignment horizontal="left" vertical="center" indent="1"/>
    </xf>
    <xf numFmtId="4" fontId="28" fillId="10" borderId="77" applyNumberFormat="0" applyProtection="0">
      <alignment horizontal="right" vertical="center"/>
    </xf>
    <xf numFmtId="4" fontId="28" fillId="11" borderId="77" applyNumberFormat="0" applyProtection="0">
      <alignment horizontal="left" vertical="center" indent="1"/>
    </xf>
    <xf numFmtId="0" fontId="28" fillId="12" borderId="77" applyNumberFormat="0" applyProtection="0">
      <alignment horizontal="left" vertical="top" indent="1"/>
    </xf>
    <xf numFmtId="4" fontId="28" fillId="8" borderId="77" applyNumberFormat="0" applyProtection="0">
      <alignment horizontal="right" vertical="center"/>
    </xf>
    <xf numFmtId="0" fontId="8" fillId="9" borderId="77" applyNumberFormat="0" applyProtection="0">
      <alignment horizontal="left" vertical="center" indent="1"/>
    </xf>
    <xf numFmtId="0" fontId="8" fillId="9" borderId="77" applyNumberFormat="0" applyProtection="0">
      <alignment horizontal="left" vertical="center" indent="1"/>
    </xf>
    <xf numFmtId="0" fontId="8" fillId="9" borderId="77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8" fillId="10" borderId="77" applyNumberFormat="0" applyProtection="0">
      <alignment horizontal="right" vertical="center"/>
    </xf>
    <xf numFmtId="4" fontId="28" fillId="11" borderId="77" applyNumberFormat="0" applyProtection="0">
      <alignment horizontal="left" vertical="center" indent="1"/>
    </xf>
    <xf numFmtId="0" fontId="28" fillId="12" borderId="77" applyNumberFormat="0" applyProtection="0">
      <alignment horizontal="left" vertical="top" indent="1"/>
    </xf>
    <xf numFmtId="4" fontId="28" fillId="8" borderId="77" applyNumberFormat="0" applyProtection="0">
      <alignment horizontal="right" vertical="center"/>
    </xf>
    <xf numFmtId="0" fontId="8" fillId="9" borderId="77" applyNumberFormat="0" applyProtection="0">
      <alignment horizontal="left" vertical="center" indent="1"/>
    </xf>
    <xf numFmtId="0" fontId="8" fillId="9" borderId="77" applyNumberFormat="0" applyProtection="0">
      <alignment horizontal="left" vertical="center" indent="1"/>
    </xf>
    <xf numFmtId="0" fontId="8" fillId="9" borderId="77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28" fillId="12" borderId="77" applyNumberFormat="0" applyProtection="0">
      <alignment horizontal="left" vertical="top" indent="1"/>
    </xf>
    <xf numFmtId="4" fontId="28" fillId="10" borderId="77" applyNumberFormat="0" applyProtection="0">
      <alignment horizontal="right" vertical="center"/>
    </xf>
    <xf numFmtId="4" fontId="28" fillId="11" borderId="77" applyNumberFormat="0" applyProtection="0">
      <alignment horizontal="left" vertical="center" indent="1"/>
    </xf>
    <xf numFmtId="0" fontId="28" fillId="12" borderId="77" applyNumberFormat="0" applyProtection="0">
      <alignment horizontal="left" vertical="top" indent="1"/>
    </xf>
    <xf numFmtId="0" fontId="27" fillId="6" borderId="77" applyNumberFormat="0" applyProtection="0">
      <alignment horizontal="left" vertical="top" indent="1"/>
    </xf>
    <xf numFmtId="0" fontId="8" fillId="9" borderId="77" applyNumberFormat="0" applyProtection="0">
      <alignment horizontal="left" vertical="center" indent="1"/>
    </xf>
    <xf numFmtId="4" fontId="28" fillId="8" borderId="77" applyNumberFormat="0" applyProtection="0">
      <alignment horizontal="right" vertical="center"/>
    </xf>
    <xf numFmtId="0" fontId="8" fillId="9" borderId="77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77" applyNumberFormat="0" applyProtection="0">
      <alignment vertical="center"/>
    </xf>
    <xf numFmtId="4" fontId="28" fillId="10" borderId="77" applyNumberFormat="0" applyProtection="0">
      <alignment horizontal="right" vertical="center"/>
    </xf>
    <xf numFmtId="4" fontId="28" fillId="11" borderId="77" applyNumberFormat="0" applyProtection="0">
      <alignment horizontal="left" vertical="center" indent="1"/>
    </xf>
    <xf numFmtId="0" fontId="28" fillId="12" borderId="77" applyNumberFormat="0" applyProtection="0">
      <alignment horizontal="left" vertical="top" indent="1"/>
    </xf>
    <xf numFmtId="4" fontId="28" fillId="11" borderId="77" applyNumberFormat="0" applyProtection="0">
      <alignment horizontal="left" vertical="center" indent="1"/>
    </xf>
    <xf numFmtId="0" fontId="28" fillId="12" borderId="77" applyNumberFormat="0" applyProtection="0">
      <alignment horizontal="left" vertical="top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8" fillId="11" borderId="77" applyNumberFormat="0" applyProtection="0">
      <alignment horizontal="left" vertical="center" indent="1"/>
    </xf>
    <xf numFmtId="4" fontId="27" fillId="3" borderId="77" applyNumberFormat="0" applyProtection="0">
      <alignment vertical="center"/>
    </xf>
    <xf numFmtId="4" fontId="28" fillId="11" borderId="77" applyNumberFormat="0" applyProtection="0">
      <alignment horizontal="left" vertical="center" indent="1"/>
    </xf>
    <xf numFmtId="0" fontId="8" fillId="9" borderId="77" applyNumberFormat="0" applyProtection="0">
      <alignment horizontal="left" vertical="center" indent="1"/>
    </xf>
    <xf numFmtId="0" fontId="8" fillId="9" borderId="77" applyNumberFormat="0" applyProtection="0">
      <alignment horizontal="left" vertical="center" indent="1"/>
    </xf>
    <xf numFmtId="4" fontId="28" fillId="10" borderId="77" applyNumberFormat="0" applyProtection="0">
      <alignment horizontal="right" vertical="center"/>
    </xf>
    <xf numFmtId="4" fontId="28" fillId="11" borderId="77" applyNumberFormat="0" applyProtection="0">
      <alignment horizontal="left" vertical="center" indent="1"/>
    </xf>
    <xf numFmtId="0" fontId="28" fillId="12" borderId="77" applyNumberFormat="0" applyProtection="0">
      <alignment horizontal="left" vertical="top" indent="1"/>
    </xf>
    <xf numFmtId="0" fontId="8" fillId="9" borderId="77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8" fillId="11" borderId="77" applyNumberFormat="0" applyProtection="0">
      <alignment horizontal="left" vertical="center" indent="1"/>
    </xf>
    <xf numFmtId="0" fontId="28" fillId="12" borderId="77" applyNumberFormat="0" applyProtection="0">
      <alignment horizontal="left" vertical="top" indent="1"/>
    </xf>
    <xf numFmtId="4" fontId="27" fillId="3" borderId="77" applyNumberFormat="0" applyProtection="0">
      <alignment vertical="center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8" fillId="10" borderId="77" applyNumberFormat="0" applyProtection="0">
      <alignment horizontal="right" vertical="center"/>
    </xf>
    <xf numFmtId="0" fontId="8" fillId="9" borderId="77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8" fillId="8" borderId="77" applyNumberFormat="0" applyProtection="0">
      <alignment horizontal="right" vertical="center"/>
    </xf>
    <xf numFmtId="4" fontId="28" fillId="8" borderId="77" applyNumberFormat="0" applyProtection="0">
      <alignment horizontal="right" vertical="center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77" applyNumberFormat="0" applyProtection="0">
      <alignment vertical="center"/>
    </xf>
    <xf numFmtId="0" fontId="8" fillId="9" borderId="77" applyNumberFormat="0" applyProtection="0">
      <alignment horizontal="left" vertical="center" indent="1"/>
    </xf>
    <xf numFmtId="0" fontId="28" fillId="12" borderId="77" applyNumberFormat="0" applyProtection="0">
      <alignment horizontal="left" vertical="top" indent="1"/>
    </xf>
    <xf numFmtId="4" fontId="28" fillId="10" borderId="77" applyNumberFormat="0" applyProtection="0">
      <alignment horizontal="right" vertical="center"/>
    </xf>
    <xf numFmtId="4" fontId="28" fillId="11" borderId="77" applyNumberFormat="0" applyProtection="0">
      <alignment horizontal="left" vertical="center" indent="1"/>
    </xf>
    <xf numFmtId="0" fontId="28" fillId="12" borderId="77" applyNumberFormat="0" applyProtection="0">
      <alignment horizontal="left" vertical="top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77" applyNumberFormat="0" applyProtection="0">
      <alignment horizontal="left" vertical="center" indent="1"/>
    </xf>
    <xf numFmtId="0" fontId="27" fillId="6" borderId="77" applyNumberFormat="0" applyProtection="0">
      <alignment horizontal="left" vertical="top" indent="1"/>
    </xf>
    <xf numFmtId="4" fontId="28" fillId="8" borderId="77" applyNumberFormat="0" applyProtection="0">
      <alignment horizontal="right" vertical="center"/>
    </xf>
    <xf numFmtId="0" fontId="8" fillId="9" borderId="77" applyNumberFormat="0" applyProtection="0">
      <alignment horizontal="left" vertical="center" indent="1"/>
    </xf>
    <xf numFmtId="0" fontId="8" fillId="9" borderId="77" applyNumberFormat="0" applyProtection="0">
      <alignment horizontal="left" vertical="center" indent="1"/>
    </xf>
    <xf numFmtId="0" fontId="8" fillId="9" borderId="77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28" fillId="12" borderId="77" applyNumberFormat="0" applyProtection="0">
      <alignment horizontal="left" vertical="top" indent="1"/>
    </xf>
    <xf numFmtId="4" fontId="28" fillId="10" borderId="77" applyNumberFormat="0" applyProtection="0">
      <alignment horizontal="right" vertical="center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8" fillId="9" borderId="77" applyNumberFormat="0" applyProtection="0">
      <alignment horizontal="left" vertical="center" indent="1"/>
    </xf>
    <xf numFmtId="4" fontId="28" fillId="10" borderId="77" applyNumberFormat="0" applyProtection="0">
      <alignment horizontal="right" vertical="center"/>
    </xf>
    <xf numFmtId="4" fontId="28" fillId="11" borderId="77" applyNumberFormat="0" applyProtection="0">
      <alignment horizontal="left" vertical="center" indent="1"/>
    </xf>
    <xf numFmtId="0" fontId="28" fillId="12" borderId="77" applyNumberFormat="0" applyProtection="0">
      <alignment horizontal="left" vertical="top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8" fillId="9" borderId="77" applyNumberFormat="0" applyProtection="0">
      <alignment horizontal="left" vertical="center" indent="1"/>
    </xf>
    <xf numFmtId="4" fontId="27" fillId="3" borderId="77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8" fillId="11" borderId="77" applyNumberFormat="0" applyProtection="0">
      <alignment horizontal="left" vertical="center" indent="1"/>
    </xf>
    <xf numFmtId="4" fontId="27" fillId="3" borderId="77" applyNumberFormat="0" applyProtection="0">
      <alignment vertical="center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8" fillId="9" borderId="77" applyNumberFormat="0" applyProtection="0">
      <alignment horizontal="left" vertical="center" indent="1"/>
    </xf>
    <xf numFmtId="0" fontId="27" fillId="6" borderId="77" applyNumberFormat="0" applyProtection="0">
      <alignment horizontal="left" vertical="top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77" applyNumberFormat="0" applyProtection="0">
      <alignment vertical="center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8" fillId="9" borderId="77" applyNumberFormat="0" applyProtection="0">
      <alignment horizontal="left" vertical="center" indent="1"/>
    </xf>
    <xf numFmtId="0" fontId="27" fillId="6" borderId="77" applyNumberFormat="0" applyProtection="0">
      <alignment horizontal="left" vertical="top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8" fillId="9" borderId="77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27" fillId="6" borderId="77" applyNumberFormat="0" applyProtection="0">
      <alignment horizontal="left" vertical="top" indent="1"/>
    </xf>
    <xf numFmtId="4" fontId="27" fillId="3" borderId="77" applyNumberFormat="0" applyProtection="0">
      <alignment horizontal="left" vertical="center" indent="1"/>
    </xf>
    <xf numFmtId="4" fontId="27" fillId="3" borderId="77" applyNumberFormat="0" applyProtection="0">
      <alignment vertical="center"/>
    </xf>
    <xf numFmtId="0" fontId="43" fillId="0" borderId="0" applyNumberFormat="0" applyFill="0" applyBorder="0" applyAlignment="0" applyProtection="0"/>
    <xf numFmtId="0" fontId="28" fillId="12" borderId="77" applyNumberFormat="0" applyProtection="0">
      <alignment horizontal="left" vertical="top" indent="1"/>
    </xf>
    <xf numFmtId="4" fontId="28" fillId="11" borderId="77" applyNumberFormat="0" applyProtection="0">
      <alignment horizontal="left" vertical="center" indent="1"/>
    </xf>
    <xf numFmtId="4" fontId="28" fillId="10" borderId="77" applyNumberFormat="0" applyProtection="0">
      <alignment horizontal="right" vertical="center"/>
    </xf>
    <xf numFmtId="0" fontId="8" fillId="9" borderId="77" applyNumberFormat="0" applyProtection="0">
      <alignment horizontal="left" vertical="center" indent="1"/>
    </xf>
    <xf numFmtId="0" fontId="8" fillId="9" borderId="77" applyNumberFormat="0" applyProtection="0">
      <alignment horizontal="left" vertical="center" indent="1"/>
    </xf>
    <xf numFmtId="0" fontId="8" fillId="9" borderId="77" applyNumberFormat="0" applyProtection="0">
      <alignment horizontal="left" vertical="center" indent="1"/>
    </xf>
    <xf numFmtId="4" fontId="28" fillId="8" borderId="77" applyNumberFormat="0" applyProtection="0">
      <alignment horizontal="right" vertical="center"/>
    </xf>
    <xf numFmtId="0" fontId="27" fillId="6" borderId="77" applyNumberFormat="0" applyProtection="0">
      <alignment horizontal="left" vertical="top" indent="1"/>
    </xf>
    <xf numFmtId="4" fontId="27" fillId="3" borderId="77" applyNumberFormat="0" applyProtection="0">
      <alignment horizontal="left" vertical="center" indent="1"/>
    </xf>
    <xf numFmtId="4" fontId="27" fillId="3" borderId="77" applyNumberFormat="0" applyProtection="0">
      <alignment vertical="center"/>
    </xf>
    <xf numFmtId="0" fontId="28" fillId="12" borderId="77" applyNumberFormat="0" applyProtection="0">
      <alignment horizontal="left" vertical="top" indent="1"/>
    </xf>
    <xf numFmtId="4" fontId="28" fillId="11" borderId="77" applyNumberFormat="0" applyProtection="0">
      <alignment horizontal="left" vertical="center" indent="1"/>
    </xf>
    <xf numFmtId="4" fontId="28" fillId="10" borderId="77" applyNumberFormat="0" applyProtection="0">
      <alignment horizontal="right" vertical="center"/>
    </xf>
    <xf numFmtId="0" fontId="8" fillId="9" borderId="77" applyNumberFormat="0" applyProtection="0">
      <alignment horizontal="left" vertical="center" indent="1"/>
    </xf>
    <xf numFmtId="0" fontId="8" fillId="9" borderId="77" applyNumberFormat="0" applyProtection="0">
      <alignment horizontal="left" vertical="center" indent="1"/>
    </xf>
    <xf numFmtId="0" fontId="8" fillId="9" borderId="77" applyNumberFormat="0" applyProtection="0">
      <alignment horizontal="left" vertical="center" indent="1"/>
    </xf>
    <xf numFmtId="4" fontId="28" fillId="8" borderId="77" applyNumberFormat="0" applyProtection="0">
      <alignment horizontal="right" vertical="center"/>
    </xf>
    <xf numFmtId="0" fontId="43" fillId="0" borderId="0" applyNumberFormat="0" applyFill="0" applyBorder="0" applyAlignment="0" applyProtection="0"/>
    <xf numFmtId="0" fontId="27" fillId="6" borderId="77" applyNumberFormat="0" applyProtection="0">
      <alignment horizontal="left" vertical="top" indent="1"/>
    </xf>
    <xf numFmtId="4" fontId="27" fillId="3" borderId="77" applyNumberFormat="0" applyProtection="0">
      <alignment horizontal="left" vertical="center" indent="1"/>
    </xf>
    <xf numFmtId="4" fontId="27" fillId="3" borderId="77" applyNumberFormat="0" applyProtection="0">
      <alignment vertical="center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28" fillId="12" borderId="77" applyNumberFormat="0" applyProtection="0">
      <alignment horizontal="left" vertical="top" indent="1"/>
    </xf>
    <xf numFmtId="4" fontId="28" fillId="11" borderId="77" applyNumberFormat="0" applyProtection="0">
      <alignment horizontal="left" vertical="center" indent="1"/>
    </xf>
    <xf numFmtId="4" fontId="28" fillId="10" borderId="77" applyNumberFormat="0" applyProtection="0">
      <alignment horizontal="right" vertical="center"/>
    </xf>
    <xf numFmtId="0" fontId="8" fillId="9" borderId="77" applyNumberFormat="0" applyProtection="0">
      <alignment horizontal="left" vertical="center" indent="1"/>
    </xf>
    <xf numFmtId="0" fontId="8" fillId="9" borderId="77" applyNumberFormat="0" applyProtection="0">
      <alignment horizontal="left" vertical="center" indent="1"/>
    </xf>
    <xf numFmtId="0" fontId="27" fillId="6" borderId="77" applyNumberFormat="0" applyProtection="0">
      <alignment horizontal="left" vertical="top" indent="1"/>
    </xf>
    <xf numFmtId="4" fontId="27" fillId="3" borderId="77" applyNumberFormat="0" applyProtection="0">
      <alignment vertical="center"/>
    </xf>
    <xf numFmtId="4" fontId="28" fillId="11" borderId="77" applyNumberFormat="0" applyProtection="0">
      <alignment horizontal="left" vertical="center" indent="1"/>
    </xf>
    <xf numFmtId="0" fontId="8" fillId="9" borderId="77" applyNumberFormat="0" applyProtection="0">
      <alignment horizontal="left" vertical="center" indent="1"/>
    </xf>
    <xf numFmtId="0" fontId="8" fillId="9" borderId="77" applyNumberFormat="0" applyProtection="0">
      <alignment horizontal="left" vertical="center" indent="1"/>
    </xf>
    <xf numFmtId="4" fontId="28" fillId="8" borderId="77" applyNumberFormat="0" applyProtection="0">
      <alignment horizontal="right" vertical="center"/>
    </xf>
    <xf numFmtId="4" fontId="27" fillId="3" borderId="77" applyNumberFormat="0" applyProtection="0">
      <alignment horizontal="left" vertical="center" indent="1"/>
    </xf>
    <xf numFmtId="4" fontId="27" fillId="3" borderId="77" applyNumberFormat="0" applyProtection="0">
      <alignment vertical="center"/>
    </xf>
    <xf numFmtId="4" fontId="27" fillId="3" borderId="77" applyNumberFormat="0" applyProtection="0">
      <alignment vertical="center"/>
    </xf>
    <xf numFmtId="4" fontId="27" fillId="3" borderId="77" applyNumberFormat="0" applyProtection="0">
      <alignment horizontal="left" vertical="center" indent="1"/>
    </xf>
    <xf numFmtId="0" fontId="27" fillId="6" borderId="77" applyNumberFormat="0" applyProtection="0">
      <alignment horizontal="left" vertical="top" indent="1"/>
    </xf>
    <xf numFmtId="4" fontId="28" fillId="8" borderId="77" applyNumberFormat="0" applyProtection="0">
      <alignment horizontal="right" vertical="center"/>
    </xf>
    <xf numFmtId="0" fontId="8" fillId="9" borderId="77" applyNumberFormat="0" applyProtection="0">
      <alignment horizontal="left" vertical="center" indent="1"/>
    </xf>
    <xf numFmtId="0" fontId="8" fillId="9" borderId="77" applyNumberFormat="0" applyProtection="0">
      <alignment horizontal="left" vertical="center" indent="1"/>
    </xf>
    <xf numFmtId="0" fontId="8" fillId="9" borderId="77" applyNumberFormat="0" applyProtection="0">
      <alignment horizontal="left" vertical="center" indent="1"/>
    </xf>
    <xf numFmtId="4" fontId="28" fillId="10" borderId="77" applyNumberFormat="0" applyProtection="0">
      <alignment horizontal="right" vertical="center"/>
    </xf>
    <xf numFmtId="4" fontId="28" fillId="11" borderId="77" applyNumberFormat="0" applyProtection="0">
      <alignment horizontal="left" vertical="center" indent="1"/>
    </xf>
    <xf numFmtId="0" fontId="28" fillId="12" borderId="77" applyNumberFormat="0" applyProtection="0">
      <alignment horizontal="left" vertical="top" indent="1"/>
    </xf>
    <xf numFmtId="4" fontId="27" fillId="3" borderId="77" applyNumberFormat="0" applyProtection="0">
      <alignment vertical="center"/>
    </xf>
    <xf numFmtId="4" fontId="27" fillId="3" borderId="77" applyNumberFormat="0" applyProtection="0">
      <alignment horizontal="left" vertical="center" indent="1"/>
    </xf>
    <xf numFmtId="0" fontId="27" fillId="6" borderId="77" applyNumberFormat="0" applyProtection="0">
      <alignment horizontal="left" vertical="top" indent="1"/>
    </xf>
    <xf numFmtId="4" fontId="28" fillId="8" borderId="77" applyNumberFormat="0" applyProtection="0">
      <alignment horizontal="right" vertical="center"/>
    </xf>
    <xf numFmtId="0" fontId="8" fillId="9" borderId="77" applyNumberFormat="0" applyProtection="0">
      <alignment horizontal="left" vertical="center" indent="1"/>
    </xf>
    <xf numFmtId="0" fontId="8" fillId="9" borderId="77" applyNumberFormat="0" applyProtection="0">
      <alignment horizontal="left" vertical="center" indent="1"/>
    </xf>
    <xf numFmtId="0" fontId="8" fillId="9" borderId="77" applyNumberFormat="0" applyProtection="0">
      <alignment horizontal="left" vertical="center" indent="1"/>
    </xf>
    <xf numFmtId="4" fontId="28" fillId="10" borderId="77" applyNumberFormat="0" applyProtection="0">
      <alignment horizontal="right" vertical="center"/>
    </xf>
    <xf numFmtId="0" fontId="28" fillId="12" borderId="77" applyNumberFormat="0" applyProtection="0">
      <alignment horizontal="left" vertical="top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8" fillId="8" borderId="77" applyNumberFormat="0" applyProtection="0">
      <alignment horizontal="right" vertical="center"/>
    </xf>
    <xf numFmtId="4" fontId="28" fillId="11" borderId="77" applyNumberFormat="0" applyProtection="0">
      <alignment horizontal="left" vertical="center" indent="1"/>
    </xf>
    <xf numFmtId="0" fontId="28" fillId="12" borderId="77" applyNumberFormat="0" applyProtection="0">
      <alignment horizontal="left" vertical="top" indent="1"/>
    </xf>
    <xf numFmtId="4" fontId="27" fillId="3" borderId="77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8" fillId="9" borderId="77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8" fillId="8" borderId="77" applyNumberFormat="0" applyProtection="0">
      <alignment horizontal="right" vertical="center"/>
    </xf>
    <xf numFmtId="0" fontId="8" fillId="9" borderId="77" applyNumberFormat="0" applyProtection="0">
      <alignment horizontal="left" vertical="center" indent="1"/>
    </xf>
    <xf numFmtId="0" fontId="8" fillId="9" borderId="77" applyNumberFormat="0" applyProtection="0">
      <alignment horizontal="left" vertical="center" indent="1"/>
    </xf>
    <xf numFmtId="0" fontId="8" fillId="9" borderId="77" applyNumberFormat="0" applyProtection="0">
      <alignment horizontal="left" vertical="center" indent="1"/>
    </xf>
    <xf numFmtId="4" fontId="28" fillId="10" borderId="77" applyNumberFormat="0" applyProtection="0">
      <alignment horizontal="right" vertical="center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8" fillId="11" borderId="77" applyNumberFormat="0" applyProtection="0">
      <alignment horizontal="left" vertical="center" indent="1"/>
    </xf>
    <xf numFmtId="0" fontId="28" fillId="12" borderId="77" applyNumberFormat="0" applyProtection="0">
      <alignment horizontal="left" vertical="top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8" fillId="9" borderId="77" applyNumberFormat="0" applyProtection="0">
      <alignment horizontal="left" vertical="center" indent="1"/>
    </xf>
    <xf numFmtId="0" fontId="27" fillId="6" borderId="77" applyNumberFormat="0" applyProtection="0">
      <alignment horizontal="left" vertical="top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8" fillId="10" borderId="77" applyNumberFormat="0" applyProtection="0">
      <alignment horizontal="right" vertical="center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80" applyNumberFormat="0" applyProtection="0">
      <alignment vertical="center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8" fillId="9" borderId="80" applyNumberFormat="0" applyProtection="0">
      <alignment horizontal="left" vertical="center" indent="1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8" fillId="9" borderId="77" applyNumberFormat="0" applyProtection="0">
      <alignment horizontal="left" vertical="center" indent="1"/>
    </xf>
    <xf numFmtId="0" fontId="27" fillId="6" borderId="77" applyNumberFormat="0" applyProtection="0">
      <alignment horizontal="left" vertical="top" indent="1"/>
    </xf>
    <xf numFmtId="4" fontId="27" fillId="3" borderId="77" applyNumberFormat="0" applyProtection="0">
      <alignment vertical="center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4" fontId="28" fillId="11" borderId="80" applyNumberFormat="0" applyProtection="0">
      <alignment horizontal="left" vertical="center" indent="1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8" fillId="9" borderId="80" applyNumberFormat="0" applyProtection="0">
      <alignment horizontal="left" vertical="center" indent="1"/>
    </xf>
    <xf numFmtId="0" fontId="4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4" fontId="28" fillId="11" borderId="83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8" fillId="9" borderId="78" applyNumberFormat="0" applyProtection="0">
      <alignment horizontal="left" vertical="center" indent="1"/>
    </xf>
    <xf numFmtId="0" fontId="8" fillId="9" borderId="78" applyNumberFormat="0" applyProtection="0">
      <alignment horizontal="left" vertical="center" indent="1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4" fontId="27" fillId="3" borderId="83" applyNumberFormat="0" applyProtection="0">
      <alignment horizontal="left" vertical="center" indent="1"/>
    </xf>
    <xf numFmtId="4" fontId="28" fillId="8" borderId="83" applyNumberFormat="0" applyProtection="0">
      <alignment horizontal="right" vertical="center"/>
    </xf>
    <xf numFmtId="4" fontId="27" fillId="3" borderId="78" applyNumberFormat="0" applyProtection="0">
      <alignment vertical="center"/>
    </xf>
    <xf numFmtId="4" fontId="27" fillId="3" borderId="78" applyNumberFormat="0" applyProtection="0">
      <alignment vertical="center"/>
    </xf>
    <xf numFmtId="4" fontId="27" fillId="3" borderId="78" applyNumberFormat="0" applyProtection="0">
      <alignment horizontal="left" vertical="center" indent="1"/>
    </xf>
    <xf numFmtId="4" fontId="27" fillId="3" borderId="78" applyNumberFormat="0" applyProtection="0">
      <alignment horizontal="left" vertical="center" indent="1"/>
    </xf>
    <xf numFmtId="0" fontId="27" fillId="6" borderId="78" applyNumberFormat="0" applyProtection="0">
      <alignment horizontal="left" vertical="top" indent="1"/>
    </xf>
    <xf numFmtId="0" fontId="27" fillId="6" borderId="78" applyNumberFormat="0" applyProtection="0">
      <alignment horizontal="left" vertical="top" indent="1"/>
    </xf>
    <xf numFmtId="4" fontId="28" fillId="8" borderId="78" applyNumberFormat="0" applyProtection="0">
      <alignment horizontal="right" vertical="center"/>
    </xf>
    <xf numFmtId="4" fontId="28" fillId="8" borderId="78" applyNumberFormat="0" applyProtection="0">
      <alignment horizontal="right" vertical="center"/>
    </xf>
    <xf numFmtId="0" fontId="8" fillId="9" borderId="78" applyNumberFormat="0" applyProtection="0">
      <alignment horizontal="left" vertical="center" indent="1"/>
    </xf>
    <xf numFmtId="0" fontId="8" fillId="9" borderId="78" applyNumberFormat="0" applyProtection="0">
      <alignment horizontal="left" vertical="center" indent="1"/>
    </xf>
    <xf numFmtId="0" fontId="8" fillId="9" borderId="78" applyNumberFormat="0" applyProtection="0">
      <alignment horizontal="left" vertical="center" indent="1"/>
    </xf>
    <xf numFmtId="0" fontId="8" fillId="9" borderId="78" applyNumberFormat="0" applyProtection="0">
      <alignment horizontal="left" vertical="center" indent="1"/>
    </xf>
    <xf numFmtId="0" fontId="8" fillId="9" borderId="78" applyNumberFormat="0" applyProtection="0">
      <alignment horizontal="left" vertical="center" indent="1"/>
    </xf>
    <xf numFmtId="0" fontId="8" fillId="9" borderId="78" applyNumberFormat="0" applyProtection="0">
      <alignment horizontal="left" vertical="center" indent="1"/>
    </xf>
    <xf numFmtId="4" fontId="28" fillId="10" borderId="78" applyNumberFormat="0" applyProtection="0">
      <alignment horizontal="right" vertical="center"/>
    </xf>
    <xf numFmtId="4" fontId="28" fillId="10" borderId="78" applyNumberFormat="0" applyProtection="0">
      <alignment horizontal="right" vertical="center"/>
    </xf>
    <xf numFmtId="4" fontId="28" fillId="11" borderId="78" applyNumberFormat="0" applyProtection="0">
      <alignment horizontal="left" vertical="center" indent="1"/>
    </xf>
    <xf numFmtId="4" fontId="28" fillId="11" borderId="78" applyNumberFormat="0" applyProtection="0">
      <alignment horizontal="left" vertical="center" indent="1"/>
    </xf>
    <xf numFmtId="0" fontId="28" fillId="12" borderId="78" applyNumberFormat="0" applyProtection="0">
      <alignment horizontal="left" vertical="top" indent="1"/>
    </xf>
    <xf numFmtId="0" fontId="28" fillId="12" borderId="78" applyNumberFormat="0" applyProtection="0">
      <alignment horizontal="left" vertical="top" indent="1"/>
    </xf>
    <xf numFmtId="0" fontId="45" fillId="0" borderId="0" applyNumberFormat="0" applyFill="0" applyBorder="0" applyAlignment="0" applyProtection="0"/>
    <xf numFmtId="4" fontId="27" fillId="3" borderId="80" applyNumberFormat="0" applyProtection="0">
      <alignment vertical="center"/>
    </xf>
    <xf numFmtId="4" fontId="28" fillId="10" borderId="80" applyNumberFormat="0" applyProtection="0">
      <alignment horizontal="right" vertical="center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10" fontId="20" fillId="5" borderId="79" applyNumberFormat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8" fillId="9" borderId="80" applyNumberFormat="0" applyProtection="0">
      <alignment horizontal="left" vertical="center" indent="1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4" fontId="27" fillId="3" borderId="80" applyNumberFormat="0" applyProtection="0">
      <alignment horizontal="left" vertical="center" indent="1"/>
    </xf>
    <xf numFmtId="0" fontId="27" fillId="6" borderId="80" applyNumberFormat="0" applyProtection="0">
      <alignment horizontal="left" vertical="top" indent="1"/>
    </xf>
    <xf numFmtId="0" fontId="45" fillId="0" borderId="0" applyNumberFormat="0" applyFill="0" applyBorder="0" applyAlignment="0" applyProtection="0"/>
    <xf numFmtId="0" fontId="8" fillId="9" borderId="77" applyNumberFormat="0" applyProtection="0">
      <alignment horizontal="left" vertical="center" indent="1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4" fontId="27" fillId="3" borderId="80" applyNumberFormat="0" applyProtection="0">
      <alignment vertical="center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4" fontId="27" fillId="3" borderId="77" applyNumberFormat="0" applyProtection="0">
      <alignment vertical="center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8" fillId="9" borderId="77" applyNumberFormat="0" applyProtection="0">
      <alignment horizontal="left" vertical="center" indent="1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4" fontId="27" fillId="3" borderId="77" applyNumberFormat="0" applyProtection="0">
      <alignment vertical="center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4" fontId="27" fillId="3" borderId="77" applyNumberFormat="0" applyProtection="0">
      <alignment horizontal="left" vertical="center" indent="1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4" fontId="28" fillId="11" borderId="80" applyNumberFormat="0" applyProtection="0">
      <alignment horizontal="left" vertical="center" indent="1"/>
    </xf>
    <xf numFmtId="0" fontId="27" fillId="6" borderId="80" applyNumberFormat="0" applyProtection="0">
      <alignment horizontal="left" vertical="top" indent="1"/>
    </xf>
    <xf numFmtId="0" fontId="45" fillId="0" borderId="0" applyNumberFormat="0" applyFill="0" applyBorder="0" applyAlignment="0" applyProtection="0"/>
    <xf numFmtId="0" fontId="28" fillId="12" borderId="77" applyNumberFormat="0" applyProtection="0">
      <alignment horizontal="left" vertical="top" indent="1"/>
    </xf>
    <xf numFmtId="0" fontId="8" fillId="9" borderId="77" applyNumberFormat="0" applyProtection="0">
      <alignment horizontal="left" vertical="center" indent="1"/>
    </xf>
    <xf numFmtId="4" fontId="28" fillId="10" borderId="77" applyNumberFormat="0" applyProtection="0">
      <alignment horizontal="right" vertical="center"/>
    </xf>
    <xf numFmtId="4" fontId="28" fillId="11" borderId="77" applyNumberFormat="0" applyProtection="0">
      <alignment horizontal="left" vertical="center" indent="1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27" fillId="6" borderId="80" applyNumberFormat="0" applyProtection="0">
      <alignment horizontal="left" vertical="top" indent="1"/>
    </xf>
    <xf numFmtId="4" fontId="27" fillId="3" borderId="80" applyNumberFormat="0" applyProtection="0">
      <alignment horizontal="left" vertical="center" indent="1"/>
    </xf>
    <xf numFmtId="0" fontId="8" fillId="9" borderId="80" applyNumberFormat="0" applyProtection="0">
      <alignment horizontal="left" vertical="center" indent="1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10" fontId="20" fillId="5" borderId="79" applyNumberFormat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10" fontId="20" fillId="5" borderId="79" applyNumberFormat="0" applyBorder="0" applyAlignment="0" applyProtection="0"/>
    <xf numFmtId="0" fontId="43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4" fontId="28" fillId="11" borderId="80" applyNumberFormat="0" applyProtection="0">
      <alignment horizontal="left" vertical="center" indent="1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10" fontId="20" fillId="5" borderId="79" applyNumberFormat="0" applyBorder="0" applyAlignment="0" applyProtection="0"/>
    <xf numFmtId="0" fontId="8" fillId="9" borderId="77" applyNumberFormat="0" applyProtection="0">
      <alignment horizontal="left" vertical="center" indent="1"/>
    </xf>
    <xf numFmtId="0" fontId="45" fillId="0" borderId="0" applyNumberFormat="0" applyFill="0" applyBorder="0" applyAlignment="0" applyProtection="0"/>
    <xf numFmtId="4" fontId="28" fillId="11" borderId="80" applyNumberFormat="0" applyProtection="0">
      <alignment horizontal="left" vertical="center" indent="1"/>
    </xf>
    <xf numFmtId="0" fontId="4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8" fillId="8" borderId="77" applyNumberFormat="0" applyProtection="0">
      <alignment horizontal="right" vertical="center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4" fontId="28" fillId="10" borderId="80" applyNumberFormat="0" applyProtection="0">
      <alignment horizontal="right" vertical="center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8" fillId="9" borderId="80" applyNumberFormat="0" applyProtection="0">
      <alignment horizontal="left" vertical="center" indent="1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8" fillId="9" borderId="80" applyNumberFormat="0" applyProtection="0">
      <alignment horizontal="left" vertical="center" indent="1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4" fontId="28" fillId="10" borderId="77" applyNumberFormat="0" applyProtection="0">
      <alignment horizontal="right" vertical="center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4" fontId="28" fillId="8" borderId="80" applyNumberFormat="0" applyProtection="0">
      <alignment horizontal="right" vertical="center"/>
    </xf>
    <xf numFmtId="4" fontId="27" fillId="3" borderId="77" applyNumberFormat="0" applyProtection="0">
      <alignment horizontal="left" vertical="center" indent="1"/>
    </xf>
    <xf numFmtId="4" fontId="28" fillId="8" borderId="77" applyNumberFormat="0" applyProtection="0">
      <alignment horizontal="right" vertical="center"/>
    </xf>
    <xf numFmtId="0" fontId="28" fillId="12" borderId="77" applyNumberFormat="0" applyProtection="0">
      <alignment horizontal="left" vertical="top" indent="1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4" fontId="28" fillId="11" borderId="77" applyNumberFormat="0" applyProtection="0">
      <alignment horizontal="left" vertical="center" indent="1"/>
    </xf>
    <xf numFmtId="0" fontId="45" fillId="0" borderId="0" applyNumberFormat="0" applyFill="0" applyBorder="0" applyAlignment="0" applyProtection="0"/>
    <xf numFmtId="4" fontId="27" fillId="3" borderId="80" applyNumberFormat="0" applyProtection="0">
      <alignment vertical="center"/>
    </xf>
    <xf numFmtId="0" fontId="45" fillId="0" borderId="0" applyNumberFormat="0" applyFill="0" applyBorder="0" applyAlignment="0" applyProtection="0"/>
    <xf numFmtId="4" fontId="28" fillId="8" borderId="80" applyNumberFormat="0" applyProtection="0">
      <alignment horizontal="right" vertical="center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27" fillId="6" borderId="77" applyNumberFormat="0" applyProtection="0">
      <alignment horizontal="left" vertical="top" indent="1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4" fontId="28" fillId="10" borderId="80" applyNumberFormat="0" applyProtection="0">
      <alignment horizontal="right" vertical="center"/>
    </xf>
    <xf numFmtId="4" fontId="28" fillId="8" borderId="80" applyNumberFormat="0" applyProtection="0">
      <alignment horizontal="right" vertical="center"/>
    </xf>
    <xf numFmtId="4" fontId="27" fillId="3" borderId="80" applyNumberFormat="0" applyProtection="0">
      <alignment horizontal="left" vertical="center" indent="1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10" fontId="20" fillId="5" borderId="79" applyNumberFormat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4" fontId="28" fillId="11" borderId="80" applyNumberFormat="0" applyProtection="0">
      <alignment horizontal="left" vertical="center" indent="1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4" fontId="27" fillId="3" borderId="77" applyNumberFormat="0" applyProtection="0">
      <alignment vertical="center"/>
    </xf>
    <xf numFmtId="0" fontId="45" fillId="0" borderId="0" applyNumberFormat="0" applyFill="0" applyBorder="0" applyAlignment="0" applyProtection="0"/>
    <xf numFmtId="4" fontId="27" fillId="3" borderId="77" applyNumberFormat="0" applyProtection="0">
      <alignment vertical="center"/>
    </xf>
    <xf numFmtId="4" fontId="27" fillId="3" borderId="77" applyNumberFormat="0" applyProtection="0">
      <alignment horizontal="left" vertical="center" indent="1"/>
    </xf>
    <xf numFmtId="4" fontId="27" fillId="3" borderId="77" applyNumberFormat="0" applyProtection="0">
      <alignment horizontal="left" vertical="center" indent="1"/>
    </xf>
    <xf numFmtId="0" fontId="27" fillId="6" borderId="77" applyNumberFormat="0" applyProtection="0">
      <alignment horizontal="left" vertical="top" indent="1"/>
    </xf>
    <xf numFmtId="0" fontId="27" fillId="6" borderId="77" applyNumberFormat="0" applyProtection="0">
      <alignment horizontal="left" vertical="top" indent="1"/>
    </xf>
    <xf numFmtId="4" fontId="28" fillId="8" borderId="77" applyNumberFormat="0" applyProtection="0">
      <alignment horizontal="right" vertical="center"/>
    </xf>
    <xf numFmtId="4" fontId="28" fillId="8" borderId="77" applyNumberFormat="0" applyProtection="0">
      <alignment horizontal="right" vertical="center"/>
    </xf>
    <xf numFmtId="0" fontId="8" fillId="9" borderId="77" applyNumberFormat="0" applyProtection="0">
      <alignment horizontal="left" vertical="center" indent="1"/>
    </xf>
    <xf numFmtId="0" fontId="8" fillId="9" borderId="77" applyNumberFormat="0" applyProtection="0">
      <alignment horizontal="left" vertical="center" indent="1"/>
    </xf>
    <xf numFmtId="0" fontId="8" fillId="9" borderId="77" applyNumberFormat="0" applyProtection="0">
      <alignment horizontal="left" vertical="center" indent="1"/>
    </xf>
    <xf numFmtId="0" fontId="8" fillId="9" borderId="77" applyNumberFormat="0" applyProtection="0">
      <alignment horizontal="left" vertical="center" indent="1"/>
    </xf>
    <xf numFmtId="0" fontId="8" fillId="9" borderId="77" applyNumberFormat="0" applyProtection="0">
      <alignment horizontal="left" vertical="center" indent="1"/>
    </xf>
    <xf numFmtId="0" fontId="8" fillId="9" borderId="77" applyNumberFormat="0" applyProtection="0">
      <alignment horizontal="left" vertical="center" indent="1"/>
    </xf>
    <xf numFmtId="4" fontId="28" fillId="10" borderId="77" applyNumberFormat="0" applyProtection="0">
      <alignment horizontal="right" vertical="center"/>
    </xf>
    <xf numFmtId="4" fontId="28" fillId="10" borderId="77" applyNumberFormat="0" applyProtection="0">
      <alignment horizontal="right" vertical="center"/>
    </xf>
    <xf numFmtId="4" fontId="28" fillId="11" borderId="77" applyNumberFormat="0" applyProtection="0">
      <alignment horizontal="left" vertical="center" indent="1"/>
    </xf>
    <xf numFmtId="4" fontId="28" fillId="11" borderId="77" applyNumberFormat="0" applyProtection="0">
      <alignment horizontal="left" vertical="center" indent="1"/>
    </xf>
    <xf numFmtId="0" fontId="28" fillId="12" borderId="77" applyNumberFormat="0" applyProtection="0">
      <alignment horizontal="left" vertical="top" indent="1"/>
    </xf>
    <xf numFmtId="0" fontId="28" fillId="12" borderId="77" applyNumberFormat="0" applyProtection="0">
      <alignment horizontal="left" vertical="top" indent="1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8" fillId="9" borderId="80" applyNumberFormat="0" applyProtection="0">
      <alignment horizontal="left" vertical="center" indent="1"/>
    </xf>
    <xf numFmtId="4" fontId="27" fillId="3" borderId="80" applyNumberFormat="0" applyProtection="0">
      <alignment horizontal="left" vertical="center" indent="1"/>
    </xf>
    <xf numFmtId="0" fontId="45" fillId="0" borderId="0" applyNumberFormat="0" applyFill="0" applyBorder="0" applyAlignment="0" applyProtection="0"/>
    <xf numFmtId="0" fontId="27" fillId="6" borderId="80" applyNumberFormat="0" applyProtection="0">
      <alignment horizontal="left" vertical="top" indent="1"/>
    </xf>
    <xf numFmtId="0" fontId="45" fillId="0" borderId="0" applyNumberFormat="0" applyFill="0" applyBorder="0" applyAlignment="0" applyProtection="0"/>
    <xf numFmtId="4" fontId="27" fillId="3" borderId="80" applyNumberFormat="0" applyProtection="0">
      <alignment vertical="center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8" fillId="9" borderId="80" applyNumberFormat="0" applyProtection="0">
      <alignment horizontal="left" vertical="center" indent="1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8" fillId="9" borderId="80" applyNumberFormat="0" applyProtection="0">
      <alignment horizontal="left" vertical="center" indent="1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4" fontId="28" fillId="11" borderId="80" applyNumberFormat="0" applyProtection="0">
      <alignment horizontal="left" vertical="center" indent="1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8" fillId="9" borderId="77" applyNumberFormat="0" applyProtection="0">
      <alignment horizontal="left" vertical="center" indent="1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8" fillId="9" borderId="80" applyNumberFormat="0" applyProtection="0">
      <alignment horizontal="left" vertical="center" indent="1"/>
    </xf>
    <xf numFmtId="0" fontId="8" fillId="9" borderId="80" applyNumberFormat="0" applyProtection="0">
      <alignment horizontal="left" vertical="center" indent="1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28" fillId="12" borderId="80" applyNumberFormat="0" applyProtection="0">
      <alignment horizontal="left" vertical="top" indent="1"/>
    </xf>
    <xf numFmtId="0" fontId="8" fillId="9" borderId="80" applyNumberFormat="0" applyProtection="0">
      <alignment horizontal="left" vertical="center" indent="1"/>
    </xf>
    <xf numFmtId="0" fontId="27" fillId="6" borderId="80" applyNumberFormat="0" applyProtection="0">
      <alignment horizontal="left" vertical="top" indent="1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28" fillId="12" borderId="80" applyNumberFormat="0" applyProtection="0">
      <alignment horizontal="left" vertical="top" indent="1"/>
    </xf>
    <xf numFmtId="4" fontId="27" fillId="3" borderId="80" applyNumberFormat="0" applyProtection="0">
      <alignment vertical="center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10" fontId="20" fillId="5" borderId="79" applyNumberFormat="0" applyBorder="0" applyAlignment="0" applyProtection="0"/>
    <xf numFmtId="4" fontId="27" fillId="3" borderId="80" applyNumberFormat="0" applyProtection="0">
      <alignment horizontal="left" vertical="center" indent="1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8" fillId="8" borderId="80" applyNumberFormat="0" applyProtection="0">
      <alignment horizontal="right" vertical="center"/>
    </xf>
    <xf numFmtId="0" fontId="45" fillId="0" borderId="0" applyNumberFormat="0" applyFill="0" applyBorder="0" applyAlignment="0" applyProtection="0"/>
    <xf numFmtId="4" fontId="27" fillId="3" borderId="80" applyNumberFormat="0" applyProtection="0">
      <alignment horizontal="left" vertical="center" indent="1"/>
    </xf>
    <xf numFmtId="4" fontId="28" fillId="10" borderId="80" applyNumberFormat="0" applyProtection="0">
      <alignment horizontal="right" vertical="center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4" fontId="27" fillId="3" borderId="77" applyNumberFormat="0" applyProtection="0">
      <alignment vertical="center"/>
    </xf>
    <xf numFmtId="4" fontId="27" fillId="3" borderId="77" applyNumberFormat="0" applyProtection="0">
      <alignment horizontal="left" vertical="center" indent="1"/>
    </xf>
    <xf numFmtId="4" fontId="27" fillId="3" borderId="77" applyNumberFormat="0" applyProtection="0">
      <alignment horizontal="left" vertical="center" indent="1"/>
    </xf>
    <xf numFmtId="0" fontId="27" fillId="6" borderId="77" applyNumberFormat="0" applyProtection="0">
      <alignment horizontal="left" vertical="top" indent="1"/>
    </xf>
    <xf numFmtId="0" fontId="27" fillId="6" borderId="77" applyNumberFormat="0" applyProtection="0">
      <alignment horizontal="left" vertical="top" indent="1"/>
    </xf>
    <xf numFmtId="4" fontId="28" fillId="8" borderId="77" applyNumberFormat="0" applyProtection="0">
      <alignment horizontal="right" vertical="center"/>
    </xf>
    <xf numFmtId="4" fontId="28" fillId="8" borderId="77" applyNumberFormat="0" applyProtection="0">
      <alignment horizontal="right" vertical="center"/>
    </xf>
    <xf numFmtId="0" fontId="8" fillId="9" borderId="77" applyNumberFormat="0" applyProtection="0">
      <alignment horizontal="left" vertical="center" indent="1"/>
    </xf>
    <xf numFmtId="0" fontId="8" fillId="9" borderId="77" applyNumberFormat="0" applyProtection="0">
      <alignment horizontal="left" vertical="center" indent="1"/>
    </xf>
    <xf numFmtId="0" fontId="8" fillId="9" borderId="77" applyNumberFormat="0" applyProtection="0">
      <alignment horizontal="left" vertical="center" indent="1"/>
    </xf>
    <xf numFmtId="0" fontId="8" fillId="9" borderId="77" applyNumberFormat="0" applyProtection="0">
      <alignment horizontal="left" vertical="center" indent="1"/>
    </xf>
    <xf numFmtId="0" fontId="8" fillId="9" borderId="77" applyNumberFormat="0" applyProtection="0">
      <alignment horizontal="left" vertical="center" indent="1"/>
    </xf>
    <xf numFmtId="0" fontId="8" fillId="9" borderId="77" applyNumberFormat="0" applyProtection="0">
      <alignment horizontal="left" vertical="center" indent="1"/>
    </xf>
    <xf numFmtId="4" fontId="28" fillId="10" borderId="77" applyNumberFormat="0" applyProtection="0">
      <alignment horizontal="right" vertical="center"/>
    </xf>
    <xf numFmtId="4" fontId="28" fillId="10" borderId="77" applyNumberFormat="0" applyProtection="0">
      <alignment horizontal="right" vertical="center"/>
    </xf>
    <xf numFmtId="4" fontId="28" fillId="11" borderId="77" applyNumberFormat="0" applyProtection="0">
      <alignment horizontal="left" vertical="center" indent="1"/>
    </xf>
    <xf numFmtId="4" fontId="28" fillId="11" borderId="77" applyNumberFormat="0" applyProtection="0">
      <alignment horizontal="left" vertical="center" indent="1"/>
    </xf>
    <xf numFmtId="0" fontId="28" fillId="12" borderId="77" applyNumberFormat="0" applyProtection="0">
      <alignment horizontal="left" vertical="top" indent="1"/>
    </xf>
    <xf numFmtId="0" fontId="28" fillId="12" borderId="77" applyNumberFormat="0" applyProtection="0">
      <alignment horizontal="left" vertical="top" indent="1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4" fontId="27" fillId="3" borderId="80" applyNumberFormat="0" applyProtection="0">
      <alignment horizontal="left" vertical="center" indent="1"/>
    </xf>
    <xf numFmtId="0" fontId="8" fillId="9" borderId="80" applyNumberFormat="0" applyProtection="0">
      <alignment horizontal="left" vertical="center" indent="1"/>
    </xf>
    <xf numFmtId="4" fontId="28" fillId="10" borderId="80" applyNumberFormat="0" applyProtection="0">
      <alignment horizontal="right" vertical="center"/>
    </xf>
    <xf numFmtId="4" fontId="28" fillId="8" borderId="80" applyNumberFormat="0" applyProtection="0">
      <alignment horizontal="right" vertical="center"/>
    </xf>
    <xf numFmtId="4" fontId="28" fillId="10" borderId="80" applyNumberFormat="0" applyProtection="0">
      <alignment horizontal="right" vertical="center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4" fontId="27" fillId="3" borderId="80" applyNumberFormat="0" applyProtection="0">
      <alignment vertical="center"/>
    </xf>
    <xf numFmtId="4" fontId="27" fillId="3" borderId="80" applyNumberFormat="0" applyProtection="0">
      <alignment vertical="center"/>
    </xf>
    <xf numFmtId="4" fontId="27" fillId="3" borderId="80" applyNumberFormat="0" applyProtection="0">
      <alignment horizontal="left" vertical="center" indent="1"/>
    </xf>
    <xf numFmtId="4" fontId="27" fillId="3" borderId="80" applyNumberFormat="0" applyProtection="0">
      <alignment horizontal="left" vertical="center" indent="1"/>
    </xf>
    <xf numFmtId="0" fontId="27" fillId="6" borderId="80" applyNumberFormat="0" applyProtection="0">
      <alignment horizontal="left" vertical="top" indent="1"/>
    </xf>
    <xf numFmtId="0" fontId="27" fillId="6" borderId="80" applyNumberFormat="0" applyProtection="0">
      <alignment horizontal="left" vertical="top" indent="1"/>
    </xf>
    <xf numFmtId="4" fontId="28" fillId="8" borderId="80" applyNumberFormat="0" applyProtection="0">
      <alignment horizontal="right" vertical="center"/>
    </xf>
    <xf numFmtId="4" fontId="28" fillId="8" borderId="80" applyNumberFormat="0" applyProtection="0">
      <alignment horizontal="right" vertical="center"/>
    </xf>
    <xf numFmtId="0" fontId="8" fillId="9" borderId="80" applyNumberFormat="0" applyProtection="0">
      <alignment horizontal="left" vertical="center" indent="1"/>
    </xf>
    <xf numFmtId="0" fontId="8" fillId="9" borderId="80" applyNumberFormat="0" applyProtection="0">
      <alignment horizontal="left" vertical="center" indent="1"/>
    </xf>
    <xf numFmtId="0" fontId="8" fillId="9" borderId="80" applyNumberFormat="0" applyProtection="0">
      <alignment horizontal="left" vertical="center" indent="1"/>
    </xf>
    <xf numFmtId="0" fontId="8" fillId="9" borderId="80" applyNumberFormat="0" applyProtection="0">
      <alignment horizontal="left" vertical="center" indent="1"/>
    </xf>
    <xf numFmtId="0" fontId="8" fillId="9" borderId="80" applyNumberFormat="0" applyProtection="0">
      <alignment horizontal="left" vertical="center" indent="1"/>
    </xf>
    <xf numFmtId="0" fontId="8" fillId="9" borderId="80" applyNumberFormat="0" applyProtection="0">
      <alignment horizontal="left" vertical="center" indent="1"/>
    </xf>
    <xf numFmtId="4" fontId="28" fillId="10" borderId="80" applyNumberFormat="0" applyProtection="0">
      <alignment horizontal="right" vertical="center"/>
    </xf>
    <xf numFmtId="4" fontId="28" fillId="10" borderId="80" applyNumberFormat="0" applyProtection="0">
      <alignment horizontal="right" vertical="center"/>
    </xf>
    <xf numFmtId="4" fontId="28" fillId="11" borderId="80" applyNumberFormat="0" applyProtection="0">
      <alignment horizontal="left" vertical="center" indent="1"/>
    </xf>
    <xf numFmtId="4" fontId="28" fillId="11" borderId="80" applyNumberFormat="0" applyProtection="0">
      <alignment horizontal="left" vertical="center" indent="1"/>
    </xf>
    <xf numFmtId="0" fontId="28" fillId="12" borderId="80" applyNumberFormat="0" applyProtection="0">
      <alignment horizontal="left" vertical="top" indent="1"/>
    </xf>
    <xf numFmtId="0" fontId="28" fillId="12" borderId="80" applyNumberFormat="0" applyProtection="0">
      <alignment horizontal="left" vertical="top" indent="1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80" applyNumberFormat="0" applyProtection="0">
      <alignment vertical="center"/>
    </xf>
    <xf numFmtId="0" fontId="8" fillId="9" borderId="80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4" fontId="27" fillId="3" borderId="80" applyNumberFormat="0" applyProtection="0">
      <alignment vertical="center"/>
    </xf>
    <xf numFmtId="0" fontId="27" fillId="6" borderId="80" applyNumberFormat="0" applyProtection="0">
      <alignment horizontal="left" vertical="top" indent="1"/>
    </xf>
    <xf numFmtId="0" fontId="27" fillId="6" borderId="80" applyNumberFormat="0" applyProtection="0">
      <alignment horizontal="left" vertical="top" indent="1"/>
    </xf>
    <xf numFmtId="4" fontId="28" fillId="8" borderId="80" applyNumberFormat="0" applyProtection="0">
      <alignment horizontal="right" vertical="center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28" fillId="12" borderId="80" applyNumberFormat="0" applyProtection="0">
      <alignment horizontal="left" vertical="top" indent="1"/>
    </xf>
    <xf numFmtId="0" fontId="8" fillId="9" borderId="80" applyNumberFormat="0" applyProtection="0">
      <alignment horizontal="left" vertical="center" indent="1"/>
    </xf>
    <xf numFmtId="0" fontId="27" fillId="6" borderId="80" applyNumberFormat="0" applyProtection="0">
      <alignment horizontal="left" vertical="top" indent="1"/>
    </xf>
    <xf numFmtId="4" fontId="27" fillId="3" borderId="80" applyNumberFormat="0" applyProtection="0">
      <alignment vertical="center"/>
    </xf>
    <xf numFmtId="4" fontId="28" fillId="10" borderId="80" applyNumberFormat="0" applyProtection="0">
      <alignment horizontal="right" vertical="center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8" fillId="9" borderId="80" applyNumberFormat="0" applyProtection="0">
      <alignment horizontal="left" vertical="center" indent="1"/>
    </xf>
    <xf numFmtId="0" fontId="8" fillId="9" borderId="80" applyNumberFormat="0" applyProtection="0">
      <alignment horizontal="left" vertical="center" indent="1"/>
    </xf>
    <xf numFmtId="4" fontId="27" fillId="3" borderId="80" applyNumberFormat="0" applyProtection="0">
      <alignment horizontal="left" vertical="center" indent="1"/>
    </xf>
    <xf numFmtId="0" fontId="28" fillId="12" borderId="80" applyNumberFormat="0" applyProtection="0">
      <alignment horizontal="left" vertical="top" indent="1"/>
    </xf>
    <xf numFmtId="0" fontId="8" fillId="9" borderId="80" applyNumberFormat="0" applyProtection="0">
      <alignment horizontal="left" vertical="center" indent="1"/>
    </xf>
    <xf numFmtId="4" fontId="28" fillId="8" borderId="80" applyNumberFormat="0" applyProtection="0">
      <alignment horizontal="right" vertical="center"/>
    </xf>
    <xf numFmtId="0" fontId="8" fillId="9" borderId="80" applyNumberFormat="0" applyProtection="0">
      <alignment horizontal="left" vertical="center" indent="1"/>
    </xf>
    <xf numFmtId="4" fontId="28" fillId="11" borderId="80" applyNumberFormat="0" applyProtection="0">
      <alignment horizontal="left" vertical="center" indent="1"/>
    </xf>
    <xf numFmtId="4" fontId="27" fillId="3" borderId="80" applyNumberFormat="0" applyProtection="0">
      <alignment vertical="center"/>
    </xf>
    <xf numFmtId="0" fontId="27" fillId="6" borderId="80" applyNumberFormat="0" applyProtection="0">
      <alignment horizontal="left" vertical="top" indent="1"/>
    </xf>
    <xf numFmtId="4" fontId="27" fillId="3" borderId="80" applyNumberFormat="0" applyProtection="0">
      <alignment horizontal="left" vertical="center" indent="1"/>
    </xf>
    <xf numFmtId="0" fontId="27" fillId="6" borderId="80" applyNumberFormat="0" applyProtection="0">
      <alignment horizontal="left" vertical="top" indent="1"/>
    </xf>
    <xf numFmtId="4" fontId="27" fillId="3" borderId="80" applyNumberFormat="0" applyProtection="0">
      <alignment horizontal="left" vertical="center" indent="1"/>
    </xf>
    <xf numFmtId="0" fontId="8" fillId="9" borderId="80" applyNumberFormat="0" applyProtection="0">
      <alignment horizontal="left" vertical="center" indent="1"/>
    </xf>
    <xf numFmtId="0" fontId="8" fillId="9" borderId="80" applyNumberFormat="0" applyProtection="0">
      <alignment horizontal="left" vertical="center" indent="1"/>
    </xf>
    <xf numFmtId="0" fontId="27" fillId="6" borderId="80" applyNumberFormat="0" applyProtection="0">
      <alignment horizontal="left" vertical="top" indent="1"/>
    </xf>
    <xf numFmtId="4" fontId="28" fillId="8" borderId="80" applyNumberFormat="0" applyProtection="0">
      <alignment horizontal="right" vertical="center"/>
    </xf>
    <xf numFmtId="4" fontId="27" fillId="3" borderId="80" applyNumberFormat="0" applyProtection="0">
      <alignment vertical="center"/>
    </xf>
    <xf numFmtId="0" fontId="27" fillId="6" borderId="80" applyNumberFormat="0" applyProtection="0">
      <alignment horizontal="left" vertical="top" indent="1"/>
    </xf>
    <xf numFmtId="4" fontId="27" fillId="3" borderId="80" applyNumberFormat="0" applyProtection="0">
      <alignment horizontal="left" vertical="center" indent="1"/>
    </xf>
    <xf numFmtId="0" fontId="27" fillId="6" borderId="80" applyNumberFormat="0" applyProtection="0">
      <alignment horizontal="left" vertical="top" indent="1"/>
    </xf>
    <xf numFmtId="0" fontId="27" fillId="6" borderId="80" applyNumberFormat="0" applyProtection="0">
      <alignment horizontal="left" vertical="top" indent="1"/>
    </xf>
    <xf numFmtId="4" fontId="27" fillId="3" borderId="80" applyNumberFormat="0" applyProtection="0">
      <alignment horizontal="left" vertical="center" indent="1"/>
    </xf>
    <xf numFmtId="0" fontId="27" fillId="6" borderId="80" applyNumberFormat="0" applyProtection="0">
      <alignment horizontal="left" vertical="top" indent="1"/>
    </xf>
    <xf numFmtId="4" fontId="27" fillId="3" borderId="80" applyNumberFormat="0" applyProtection="0">
      <alignment horizontal="left" vertical="center" indent="1"/>
    </xf>
    <xf numFmtId="4" fontId="27" fillId="3" borderId="80" applyNumberFormat="0" applyProtection="0">
      <alignment vertical="center"/>
    </xf>
    <xf numFmtId="0" fontId="27" fillId="6" borderId="80" applyNumberFormat="0" applyProtection="0">
      <alignment horizontal="left" vertical="top" indent="1"/>
    </xf>
    <xf numFmtId="4" fontId="27" fillId="3" borderId="80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8" fillId="9" borderId="80" applyNumberFormat="0" applyProtection="0">
      <alignment horizontal="left" vertical="center" indent="1"/>
    </xf>
    <xf numFmtId="4" fontId="27" fillId="3" borderId="80" applyNumberFormat="0" applyProtection="0">
      <alignment horizontal="left" vertical="center" indent="1"/>
    </xf>
    <xf numFmtId="0" fontId="8" fillId="9" borderId="80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28" fillId="12" borderId="80" applyNumberFormat="0" applyProtection="0">
      <alignment horizontal="left" vertical="top" indent="1"/>
    </xf>
    <xf numFmtId="0" fontId="8" fillId="9" borderId="80" applyNumberFormat="0" applyProtection="0">
      <alignment horizontal="left" vertical="center" indent="1"/>
    </xf>
    <xf numFmtId="0" fontId="27" fillId="6" borderId="80" applyNumberFormat="0" applyProtection="0">
      <alignment horizontal="left" vertical="top" indent="1"/>
    </xf>
    <xf numFmtId="0" fontId="27" fillId="6" borderId="80" applyNumberFormat="0" applyProtection="0">
      <alignment horizontal="left" vertical="top" indent="1"/>
    </xf>
    <xf numFmtId="0" fontId="27" fillId="6" borderId="80" applyNumberFormat="0" applyProtection="0">
      <alignment horizontal="left" vertical="top" indent="1"/>
    </xf>
    <xf numFmtId="4" fontId="27" fillId="3" borderId="80" applyNumberFormat="0" applyProtection="0">
      <alignment vertical="center"/>
    </xf>
    <xf numFmtId="0" fontId="27" fillId="6" borderId="80" applyNumberFormat="0" applyProtection="0">
      <alignment horizontal="left" vertical="top" indent="1"/>
    </xf>
    <xf numFmtId="4" fontId="27" fillId="3" borderId="80" applyNumberFormat="0" applyProtection="0">
      <alignment vertical="center"/>
    </xf>
    <xf numFmtId="4" fontId="27" fillId="3" borderId="80" applyNumberFormat="0" applyProtection="0">
      <alignment horizontal="left" vertical="center" indent="1"/>
    </xf>
    <xf numFmtId="4" fontId="27" fillId="3" borderId="80" applyNumberFormat="0" applyProtection="0">
      <alignment horizontal="left" vertical="center" indent="1"/>
    </xf>
    <xf numFmtId="0" fontId="27" fillId="6" borderId="80" applyNumberFormat="0" applyProtection="0">
      <alignment horizontal="left" vertical="top" indent="1"/>
    </xf>
    <xf numFmtId="0" fontId="27" fillId="6" borderId="80" applyNumberFormat="0" applyProtection="0">
      <alignment horizontal="left" vertical="top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8" fillId="9" borderId="80" applyNumberFormat="0" applyProtection="0">
      <alignment horizontal="left" vertical="center" indent="1"/>
    </xf>
    <xf numFmtId="0" fontId="8" fillId="9" borderId="80" applyNumberFormat="0" applyProtection="0">
      <alignment horizontal="left" vertical="center" indent="1"/>
    </xf>
    <xf numFmtId="4" fontId="28" fillId="10" borderId="80" applyNumberFormat="0" applyProtection="0">
      <alignment horizontal="right" vertical="center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8" fillId="10" borderId="80" applyNumberFormat="0" applyProtection="0">
      <alignment horizontal="right" vertical="center"/>
    </xf>
    <xf numFmtId="0" fontId="8" fillId="9" borderId="80" applyNumberFormat="0" applyProtection="0">
      <alignment horizontal="left" vertical="center" indent="1"/>
    </xf>
    <xf numFmtId="0" fontId="27" fillId="6" borderId="80" applyNumberFormat="0" applyProtection="0">
      <alignment horizontal="left" vertical="top" indent="1"/>
    </xf>
    <xf numFmtId="0" fontId="27" fillId="6" borderId="80" applyNumberFormat="0" applyProtection="0">
      <alignment horizontal="left" vertical="top" indent="1"/>
    </xf>
    <xf numFmtId="4" fontId="27" fillId="3" borderId="80" applyNumberFormat="0" applyProtection="0">
      <alignment horizontal="left" vertical="center" indent="1"/>
    </xf>
    <xf numFmtId="4" fontId="27" fillId="3" borderId="80" applyNumberFormat="0" applyProtection="0">
      <alignment vertical="center"/>
    </xf>
    <xf numFmtId="4" fontId="27" fillId="3" borderId="80" applyNumberFormat="0" applyProtection="0">
      <alignment horizontal="left" vertical="center" indent="1"/>
    </xf>
    <xf numFmtId="0" fontId="27" fillId="6" borderId="80" applyNumberFormat="0" applyProtection="0">
      <alignment horizontal="left" vertical="top" indent="1"/>
    </xf>
    <xf numFmtId="4" fontId="27" fillId="3" borderId="80" applyNumberFormat="0" applyProtection="0">
      <alignment horizontal="left" vertical="center" indent="1"/>
    </xf>
    <xf numFmtId="4" fontId="28" fillId="8" borderId="80" applyNumberFormat="0" applyProtection="0">
      <alignment horizontal="right" vertical="center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80" applyNumberFormat="0" applyProtection="0">
      <alignment horizontal="left" vertical="center" indent="1"/>
    </xf>
    <xf numFmtId="4" fontId="27" fillId="3" borderId="80" applyNumberFormat="0" applyProtection="0">
      <alignment horizontal="left" vertical="center" indent="1"/>
    </xf>
    <xf numFmtId="0" fontId="8" fillId="9" borderId="80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28" fillId="12" borderId="80" applyNumberFormat="0" applyProtection="0">
      <alignment horizontal="left" vertical="top" indent="1"/>
    </xf>
    <xf numFmtId="0" fontId="8" fillId="9" borderId="80" applyNumberFormat="0" applyProtection="0">
      <alignment horizontal="left" vertical="center" indent="1"/>
    </xf>
    <xf numFmtId="0" fontId="27" fillId="6" borderId="80" applyNumberFormat="0" applyProtection="0">
      <alignment horizontal="left" vertical="top" indent="1"/>
    </xf>
    <xf numFmtId="0" fontId="27" fillId="6" borderId="80" applyNumberFormat="0" applyProtection="0">
      <alignment horizontal="left" vertical="top" indent="1"/>
    </xf>
    <xf numFmtId="4" fontId="28" fillId="10" borderId="80" applyNumberFormat="0" applyProtection="0">
      <alignment horizontal="right" vertical="center"/>
    </xf>
    <xf numFmtId="4" fontId="27" fillId="3" borderId="80" applyNumberFormat="0" applyProtection="0">
      <alignment vertical="center"/>
    </xf>
    <xf numFmtId="4" fontId="27" fillId="3" borderId="80" applyNumberFormat="0" applyProtection="0">
      <alignment horizontal="left" vertical="center" indent="1"/>
    </xf>
    <xf numFmtId="0" fontId="27" fillId="6" borderId="80" applyNumberFormat="0" applyProtection="0">
      <alignment horizontal="left" vertical="top" indent="1"/>
    </xf>
    <xf numFmtId="4" fontId="28" fillId="8" borderId="80" applyNumberFormat="0" applyProtection="0">
      <alignment horizontal="right" vertical="center"/>
    </xf>
    <xf numFmtId="4" fontId="28" fillId="8" borderId="80" applyNumberFormat="0" applyProtection="0">
      <alignment horizontal="right" vertical="center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80" applyNumberFormat="0" applyProtection="0">
      <alignment vertical="center"/>
    </xf>
    <xf numFmtId="4" fontId="28" fillId="8" borderId="80" applyNumberFormat="0" applyProtection="0">
      <alignment horizontal="right" vertical="center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28" fillId="12" borderId="80" applyNumberFormat="0" applyProtection="0">
      <alignment horizontal="left" vertical="top" indent="1"/>
    </xf>
    <xf numFmtId="4" fontId="27" fillId="3" borderId="80" applyNumberFormat="0" applyProtection="0">
      <alignment vertical="center"/>
    </xf>
    <xf numFmtId="4" fontId="27" fillId="3" borderId="80" applyNumberFormat="0" applyProtection="0">
      <alignment vertical="center"/>
    </xf>
    <xf numFmtId="4" fontId="27" fillId="3" borderId="80" applyNumberFormat="0" applyProtection="0">
      <alignment horizontal="left" vertical="center" indent="1"/>
    </xf>
    <xf numFmtId="0" fontId="27" fillId="6" borderId="80" applyNumberFormat="0" applyProtection="0">
      <alignment horizontal="left" vertical="top" indent="1"/>
    </xf>
    <xf numFmtId="4" fontId="28" fillId="8" borderId="80" applyNumberFormat="0" applyProtection="0">
      <alignment horizontal="right" vertical="center"/>
    </xf>
    <xf numFmtId="4" fontId="27" fillId="3" borderId="80" applyNumberFormat="0" applyProtection="0">
      <alignment vertical="center"/>
    </xf>
    <xf numFmtId="4" fontId="27" fillId="3" borderId="80" applyNumberFormat="0" applyProtection="0">
      <alignment horizontal="left" vertical="center" indent="1"/>
    </xf>
    <xf numFmtId="0" fontId="27" fillId="6" borderId="80" applyNumberFormat="0" applyProtection="0">
      <alignment horizontal="left" vertical="top" indent="1"/>
    </xf>
    <xf numFmtId="4" fontId="27" fillId="3" borderId="80" applyNumberFormat="0" applyProtection="0">
      <alignment vertical="center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80" applyNumberFormat="0" applyProtection="0">
      <alignment horizontal="left" vertical="center" indent="1"/>
    </xf>
    <xf numFmtId="4" fontId="27" fillId="3" borderId="80" applyNumberFormat="0" applyProtection="0">
      <alignment vertical="center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8" fillId="9" borderId="80" applyNumberFormat="0" applyProtection="0">
      <alignment horizontal="left" vertical="center" indent="1"/>
    </xf>
    <xf numFmtId="4" fontId="28" fillId="8" borderId="80" applyNumberFormat="0" applyProtection="0">
      <alignment horizontal="right" vertical="center"/>
    </xf>
    <xf numFmtId="4" fontId="28" fillId="8" borderId="80" applyNumberFormat="0" applyProtection="0">
      <alignment horizontal="right" vertical="center"/>
    </xf>
    <xf numFmtId="4" fontId="27" fillId="3" borderId="80" applyNumberFormat="0" applyProtection="0">
      <alignment vertical="center"/>
    </xf>
    <xf numFmtId="4" fontId="27" fillId="3" borderId="80" applyNumberFormat="0" applyProtection="0">
      <alignment horizontal="left" vertical="center" indent="1"/>
    </xf>
    <xf numFmtId="0" fontId="27" fillId="6" borderId="80" applyNumberFormat="0" applyProtection="0">
      <alignment horizontal="left" vertical="top" indent="1"/>
    </xf>
    <xf numFmtId="4" fontId="27" fillId="3" borderId="80" applyNumberFormat="0" applyProtection="0">
      <alignment horizontal="left" vertical="center" indent="1"/>
    </xf>
    <xf numFmtId="4" fontId="28" fillId="8" borderId="80" applyNumberFormat="0" applyProtection="0">
      <alignment horizontal="right" vertical="center"/>
    </xf>
    <xf numFmtId="0" fontId="8" fillId="9" borderId="80" applyNumberFormat="0" applyProtection="0">
      <alignment horizontal="left" vertical="center" indent="1"/>
    </xf>
    <xf numFmtId="0" fontId="8" fillId="9" borderId="80" applyNumberFormat="0" applyProtection="0">
      <alignment horizontal="left" vertical="center" indent="1"/>
    </xf>
    <xf numFmtId="0" fontId="8" fillId="9" borderId="80" applyNumberFormat="0" applyProtection="0">
      <alignment horizontal="left" vertical="center" indent="1"/>
    </xf>
    <xf numFmtId="4" fontId="28" fillId="10" borderId="80" applyNumberFormat="0" applyProtection="0">
      <alignment horizontal="right" vertical="center"/>
    </xf>
    <xf numFmtId="4" fontId="27" fillId="3" borderId="80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8" fillId="8" borderId="80" applyNumberFormat="0" applyProtection="0">
      <alignment horizontal="right" vertical="center"/>
    </xf>
    <xf numFmtId="4" fontId="28" fillId="8" borderId="80" applyNumberFormat="0" applyProtection="0">
      <alignment horizontal="right" vertical="center"/>
    </xf>
    <xf numFmtId="0" fontId="27" fillId="6" borderId="80" applyNumberFormat="0" applyProtection="0">
      <alignment horizontal="left" vertical="top" indent="1"/>
    </xf>
    <xf numFmtId="4" fontId="28" fillId="11" borderId="80" applyNumberFormat="0" applyProtection="0">
      <alignment horizontal="left" vertical="center" indent="1"/>
    </xf>
    <xf numFmtId="0" fontId="28" fillId="12" borderId="80" applyNumberFormat="0" applyProtection="0">
      <alignment horizontal="left" vertical="top" indent="1"/>
    </xf>
    <xf numFmtId="0" fontId="27" fillId="6" borderId="80" applyNumberFormat="0" applyProtection="0">
      <alignment horizontal="left" vertical="top" indent="1"/>
    </xf>
    <xf numFmtId="4" fontId="28" fillId="8" borderId="80" applyNumberFormat="0" applyProtection="0">
      <alignment horizontal="right" vertical="center"/>
    </xf>
    <xf numFmtId="4" fontId="28" fillId="8" borderId="80" applyNumberFormat="0" applyProtection="0">
      <alignment horizontal="right" vertical="center"/>
    </xf>
    <xf numFmtId="0" fontId="8" fillId="9" borderId="80" applyNumberFormat="0" applyProtection="0">
      <alignment horizontal="left" vertical="center" indent="1"/>
    </xf>
    <xf numFmtId="0" fontId="27" fillId="6" borderId="80" applyNumberFormat="0" applyProtection="0">
      <alignment horizontal="left" vertical="top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80" applyNumberFormat="0" applyProtection="0">
      <alignment vertical="center"/>
    </xf>
    <xf numFmtId="4" fontId="27" fillId="3" borderId="80" applyNumberFormat="0" applyProtection="0">
      <alignment vertical="center"/>
    </xf>
    <xf numFmtId="4" fontId="27" fillId="3" borderId="80" applyNumberFormat="0" applyProtection="0">
      <alignment vertical="center"/>
    </xf>
    <xf numFmtId="4" fontId="28" fillId="11" borderId="80" applyNumberFormat="0" applyProtection="0">
      <alignment horizontal="left" vertical="center" indent="1"/>
    </xf>
    <xf numFmtId="0" fontId="28" fillId="12" borderId="80" applyNumberFormat="0" applyProtection="0">
      <alignment horizontal="left" vertical="top" indent="1"/>
    </xf>
    <xf numFmtId="4" fontId="28" fillId="10" borderId="80" applyNumberFormat="0" applyProtection="0">
      <alignment horizontal="right" vertical="center"/>
    </xf>
    <xf numFmtId="4" fontId="27" fillId="3" borderId="80" applyNumberFormat="0" applyProtection="0">
      <alignment vertical="center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80" applyNumberFormat="0" applyProtection="0">
      <alignment vertical="center"/>
    </xf>
    <xf numFmtId="4" fontId="27" fillId="3" borderId="80" applyNumberFormat="0" applyProtection="0">
      <alignment horizontal="left" vertical="center" indent="1"/>
    </xf>
    <xf numFmtId="4" fontId="27" fillId="3" borderId="80" applyNumberFormat="0" applyProtection="0">
      <alignment horizontal="left" vertical="center" indent="1"/>
    </xf>
    <xf numFmtId="0" fontId="8" fillId="9" borderId="80" applyNumberFormat="0" applyProtection="0">
      <alignment horizontal="left" vertical="center" indent="1"/>
    </xf>
    <xf numFmtId="0" fontId="8" fillId="9" borderId="80" applyNumberFormat="0" applyProtection="0">
      <alignment horizontal="left" vertical="center" indent="1"/>
    </xf>
    <xf numFmtId="4" fontId="28" fillId="10" borderId="80" applyNumberFormat="0" applyProtection="0">
      <alignment horizontal="right" vertical="center"/>
    </xf>
    <xf numFmtId="4" fontId="28" fillId="11" borderId="80" applyNumberFormat="0" applyProtection="0">
      <alignment horizontal="left" vertical="center" indent="1"/>
    </xf>
    <xf numFmtId="0" fontId="28" fillId="12" borderId="80" applyNumberFormat="0" applyProtection="0">
      <alignment horizontal="left" vertical="top" indent="1"/>
    </xf>
    <xf numFmtId="4" fontId="27" fillId="3" borderId="80" applyNumberFormat="0" applyProtection="0">
      <alignment vertical="center"/>
    </xf>
    <xf numFmtId="4" fontId="27" fillId="3" borderId="80" applyNumberFormat="0" applyProtection="0">
      <alignment horizontal="left" vertical="center" indent="1"/>
    </xf>
    <xf numFmtId="0" fontId="27" fillId="6" borderId="80" applyNumberFormat="0" applyProtection="0">
      <alignment horizontal="left" vertical="top" indent="1"/>
    </xf>
    <xf numFmtId="4" fontId="28" fillId="8" borderId="80" applyNumberFormat="0" applyProtection="0">
      <alignment horizontal="right" vertical="center"/>
    </xf>
    <xf numFmtId="4" fontId="28" fillId="8" borderId="80" applyNumberFormat="0" applyProtection="0">
      <alignment horizontal="right" vertical="center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80" applyNumberFormat="0" applyProtection="0">
      <alignment vertical="center"/>
    </xf>
    <xf numFmtId="4" fontId="27" fillId="3" borderId="80" applyNumberFormat="0" applyProtection="0">
      <alignment vertical="center"/>
    </xf>
    <xf numFmtId="4" fontId="28" fillId="11" borderId="80" applyNumberFormat="0" applyProtection="0">
      <alignment horizontal="left" vertical="center" indent="1"/>
    </xf>
    <xf numFmtId="0" fontId="28" fillId="12" borderId="80" applyNumberFormat="0" applyProtection="0">
      <alignment horizontal="left" vertical="top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80" applyNumberFormat="0" applyProtection="0">
      <alignment horizontal="left" vertical="center" indent="1"/>
    </xf>
    <xf numFmtId="4" fontId="27" fillId="3" borderId="80" applyNumberFormat="0" applyProtection="0">
      <alignment horizontal="left" vertical="center" indent="1"/>
    </xf>
    <xf numFmtId="4" fontId="27" fillId="3" borderId="80" applyNumberFormat="0" applyProtection="0">
      <alignment vertical="center"/>
    </xf>
    <xf numFmtId="4" fontId="27" fillId="3" borderId="80" applyNumberFormat="0" applyProtection="0">
      <alignment vertical="center"/>
    </xf>
    <xf numFmtId="4" fontId="27" fillId="3" borderId="80" applyNumberFormat="0" applyProtection="0">
      <alignment horizontal="left" vertical="center" indent="1"/>
    </xf>
    <xf numFmtId="0" fontId="27" fillId="6" borderId="80" applyNumberFormat="0" applyProtection="0">
      <alignment horizontal="left" vertical="top" indent="1"/>
    </xf>
    <xf numFmtId="4" fontId="28" fillId="8" borderId="80" applyNumberFormat="0" applyProtection="0">
      <alignment horizontal="right" vertical="center"/>
    </xf>
    <xf numFmtId="4" fontId="28" fillId="8" borderId="80" applyNumberFormat="0" applyProtection="0">
      <alignment horizontal="right" vertical="center"/>
    </xf>
    <xf numFmtId="0" fontId="8" fillId="9" borderId="80" applyNumberFormat="0" applyProtection="0">
      <alignment horizontal="left" vertical="center" indent="1"/>
    </xf>
    <xf numFmtId="0" fontId="8" fillId="9" borderId="80" applyNumberFormat="0" applyProtection="0">
      <alignment horizontal="left" vertical="center" indent="1"/>
    </xf>
    <xf numFmtId="0" fontId="8" fillId="9" borderId="80" applyNumberFormat="0" applyProtection="0">
      <alignment horizontal="left" vertical="center" indent="1"/>
    </xf>
    <xf numFmtId="4" fontId="28" fillId="10" borderId="80" applyNumberFormat="0" applyProtection="0">
      <alignment horizontal="right" vertical="center"/>
    </xf>
    <xf numFmtId="4" fontId="28" fillId="11" borderId="80" applyNumberFormat="0" applyProtection="0">
      <alignment horizontal="left" vertical="center" indent="1"/>
    </xf>
    <xf numFmtId="0" fontId="28" fillId="12" borderId="80" applyNumberFormat="0" applyProtection="0">
      <alignment horizontal="left" vertical="top" indent="1"/>
    </xf>
    <xf numFmtId="0" fontId="8" fillId="9" borderId="80" applyNumberFormat="0" applyProtection="0">
      <alignment horizontal="left" vertical="center" indent="1"/>
    </xf>
    <xf numFmtId="0" fontId="8" fillId="9" borderId="80" applyNumberFormat="0" applyProtection="0">
      <alignment horizontal="left" vertical="center" indent="1"/>
    </xf>
    <xf numFmtId="0" fontId="8" fillId="9" borderId="80" applyNumberFormat="0" applyProtection="0">
      <alignment horizontal="left" vertical="center" indent="1"/>
    </xf>
    <xf numFmtId="4" fontId="28" fillId="10" borderId="80" applyNumberFormat="0" applyProtection="0">
      <alignment horizontal="right" vertical="center"/>
    </xf>
    <xf numFmtId="4" fontId="27" fillId="3" borderId="80" applyNumberFormat="0" applyProtection="0">
      <alignment vertical="center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80" applyNumberFormat="0" applyProtection="0">
      <alignment vertical="center"/>
    </xf>
    <xf numFmtId="4" fontId="27" fillId="3" borderId="80" applyNumberFormat="0" applyProtection="0">
      <alignment vertical="center"/>
    </xf>
    <xf numFmtId="0" fontId="27" fillId="6" borderId="80" applyNumberFormat="0" applyProtection="0">
      <alignment horizontal="left" vertical="top" indent="1"/>
    </xf>
    <xf numFmtId="4" fontId="28" fillId="11" borderId="80" applyNumberFormat="0" applyProtection="0">
      <alignment horizontal="left" vertical="center" indent="1"/>
    </xf>
    <xf numFmtId="0" fontId="28" fillId="12" borderId="80" applyNumberFormat="0" applyProtection="0">
      <alignment horizontal="left" vertical="top" indent="1"/>
    </xf>
    <xf numFmtId="0" fontId="8" fillId="9" borderId="80" applyNumberFormat="0" applyProtection="0">
      <alignment horizontal="left" vertical="center" indent="1"/>
    </xf>
    <xf numFmtId="0" fontId="8" fillId="9" borderId="80" applyNumberFormat="0" applyProtection="0">
      <alignment horizontal="left" vertical="center" indent="1"/>
    </xf>
    <xf numFmtId="0" fontId="8" fillId="9" borderId="80" applyNumberFormat="0" applyProtection="0">
      <alignment horizontal="left" vertical="center" indent="1"/>
    </xf>
    <xf numFmtId="4" fontId="28" fillId="10" borderId="80" applyNumberFormat="0" applyProtection="0">
      <alignment horizontal="right" vertical="center"/>
    </xf>
    <xf numFmtId="4" fontId="27" fillId="3" borderId="80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80" applyNumberFormat="0" applyProtection="0">
      <alignment vertical="center"/>
    </xf>
    <xf numFmtId="0" fontId="27" fillId="6" borderId="80" applyNumberFormat="0" applyProtection="0">
      <alignment horizontal="left" vertical="top" indent="1"/>
    </xf>
    <xf numFmtId="4" fontId="27" fillId="3" borderId="80" applyNumberFormat="0" applyProtection="0">
      <alignment vertical="center"/>
    </xf>
    <xf numFmtId="4" fontId="28" fillId="11" borderId="80" applyNumberFormat="0" applyProtection="0">
      <alignment horizontal="left" vertical="center" indent="1"/>
    </xf>
    <xf numFmtId="0" fontId="28" fillId="12" borderId="80" applyNumberFormat="0" applyProtection="0">
      <alignment horizontal="left" vertical="top" indent="1"/>
    </xf>
    <xf numFmtId="0" fontId="8" fillId="9" borderId="80" applyNumberFormat="0" applyProtection="0">
      <alignment horizontal="left" vertical="center" indent="1"/>
    </xf>
    <xf numFmtId="0" fontId="8" fillId="9" borderId="80" applyNumberFormat="0" applyProtection="0">
      <alignment horizontal="left" vertical="center" indent="1"/>
    </xf>
    <xf numFmtId="0" fontId="8" fillId="9" borderId="80" applyNumberFormat="0" applyProtection="0">
      <alignment horizontal="left" vertical="center" indent="1"/>
    </xf>
    <xf numFmtId="4" fontId="28" fillId="10" borderId="80" applyNumberFormat="0" applyProtection="0">
      <alignment horizontal="right" vertical="center"/>
    </xf>
    <xf numFmtId="0" fontId="27" fillId="6" borderId="80" applyNumberFormat="0" applyProtection="0">
      <alignment horizontal="left" vertical="top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27" fillId="6" borderId="80" applyNumberFormat="0" applyProtection="0">
      <alignment horizontal="left" vertical="top" indent="1"/>
    </xf>
    <xf numFmtId="4" fontId="27" fillId="3" borderId="80" applyNumberFormat="0" applyProtection="0">
      <alignment vertical="center"/>
    </xf>
    <xf numFmtId="0" fontId="27" fillId="6" borderId="80" applyNumberFormat="0" applyProtection="0">
      <alignment horizontal="left" vertical="top" indent="1"/>
    </xf>
    <xf numFmtId="4" fontId="28" fillId="11" borderId="80" applyNumberFormat="0" applyProtection="0">
      <alignment horizontal="left" vertical="center" indent="1"/>
    </xf>
    <xf numFmtId="0" fontId="28" fillId="12" borderId="80" applyNumberFormat="0" applyProtection="0">
      <alignment horizontal="left" vertical="top" indent="1"/>
    </xf>
    <xf numFmtId="0" fontId="8" fillId="9" borderId="80" applyNumberFormat="0" applyProtection="0">
      <alignment horizontal="left" vertical="center" indent="1"/>
    </xf>
    <xf numFmtId="0" fontId="8" fillId="9" borderId="80" applyNumberFormat="0" applyProtection="0">
      <alignment horizontal="left" vertical="center" indent="1"/>
    </xf>
    <xf numFmtId="0" fontId="8" fillId="9" borderId="80" applyNumberFormat="0" applyProtection="0">
      <alignment horizontal="left" vertical="center" indent="1"/>
    </xf>
    <xf numFmtId="4" fontId="28" fillId="10" borderId="80" applyNumberFormat="0" applyProtection="0">
      <alignment horizontal="right" vertical="center"/>
    </xf>
    <xf numFmtId="4" fontId="27" fillId="3" borderId="80" applyNumberFormat="0" applyProtection="0">
      <alignment vertical="center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80" applyNumberFormat="0" applyProtection="0">
      <alignment vertical="center"/>
    </xf>
    <xf numFmtId="0" fontId="27" fillId="6" borderId="80" applyNumberFormat="0" applyProtection="0">
      <alignment horizontal="left" vertical="top" indent="1"/>
    </xf>
    <xf numFmtId="4" fontId="27" fillId="3" borderId="80" applyNumberFormat="0" applyProtection="0">
      <alignment vertical="center"/>
    </xf>
    <xf numFmtId="4" fontId="28" fillId="11" borderId="80" applyNumberFormat="0" applyProtection="0">
      <alignment horizontal="left" vertical="center" indent="1"/>
    </xf>
    <xf numFmtId="0" fontId="28" fillId="12" borderId="80" applyNumberFormat="0" applyProtection="0">
      <alignment horizontal="left" vertical="top" indent="1"/>
    </xf>
    <xf numFmtId="0" fontId="8" fillId="9" borderId="80" applyNumberFormat="0" applyProtection="0">
      <alignment horizontal="left" vertical="center" indent="1"/>
    </xf>
    <xf numFmtId="0" fontId="8" fillId="9" borderId="80" applyNumberFormat="0" applyProtection="0">
      <alignment horizontal="left" vertical="center" indent="1"/>
    </xf>
    <xf numFmtId="0" fontId="8" fillId="9" borderId="80" applyNumberFormat="0" applyProtection="0">
      <alignment horizontal="left" vertical="center" indent="1"/>
    </xf>
    <xf numFmtId="4" fontId="28" fillId="10" borderId="80" applyNumberFormat="0" applyProtection="0">
      <alignment horizontal="right" vertical="center"/>
    </xf>
    <xf numFmtId="4" fontId="27" fillId="3" borderId="80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80" applyNumberFormat="0" applyProtection="0">
      <alignment horizontal="left" vertical="center" indent="1"/>
    </xf>
    <xf numFmtId="4" fontId="27" fillId="3" borderId="80" applyNumberFormat="0" applyProtection="0">
      <alignment vertical="center"/>
    </xf>
    <xf numFmtId="0" fontId="8" fillId="9" borderId="80" applyNumberFormat="0" applyProtection="0">
      <alignment horizontal="left" vertical="center" indent="1"/>
    </xf>
    <xf numFmtId="4" fontId="28" fillId="11" borderId="80" applyNumberFormat="0" applyProtection="0">
      <alignment horizontal="left" vertical="center" indent="1"/>
    </xf>
    <xf numFmtId="0" fontId="28" fillId="12" borderId="80" applyNumberFormat="0" applyProtection="0">
      <alignment horizontal="left" vertical="top" indent="1"/>
    </xf>
    <xf numFmtId="0" fontId="8" fillId="9" borderId="80" applyNumberFormat="0" applyProtection="0">
      <alignment horizontal="left" vertical="center" indent="1"/>
    </xf>
    <xf numFmtId="0" fontId="8" fillId="9" borderId="80" applyNumberFormat="0" applyProtection="0">
      <alignment horizontal="left" vertical="center" indent="1"/>
    </xf>
    <xf numFmtId="0" fontId="8" fillId="9" borderId="80" applyNumberFormat="0" applyProtection="0">
      <alignment horizontal="left" vertical="center" indent="1"/>
    </xf>
    <xf numFmtId="4" fontId="28" fillId="10" borderId="80" applyNumberFormat="0" applyProtection="0">
      <alignment horizontal="right" vertical="center"/>
    </xf>
    <xf numFmtId="0" fontId="27" fillId="6" borderId="80" applyNumberFormat="0" applyProtection="0">
      <alignment horizontal="left" vertical="top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27" fillId="6" borderId="80" applyNumberFormat="0" applyProtection="0">
      <alignment horizontal="left" vertical="top" indent="1"/>
    </xf>
    <xf numFmtId="0" fontId="27" fillId="6" borderId="80" applyNumberFormat="0" applyProtection="0">
      <alignment horizontal="left" vertical="top" indent="1"/>
    </xf>
    <xf numFmtId="4" fontId="28" fillId="8" borderId="80" applyNumberFormat="0" applyProtection="0">
      <alignment horizontal="right" vertical="center"/>
    </xf>
    <xf numFmtId="4" fontId="28" fillId="11" borderId="80" applyNumberFormat="0" applyProtection="0">
      <alignment horizontal="left" vertical="center" indent="1"/>
    </xf>
    <xf numFmtId="0" fontId="28" fillId="12" borderId="80" applyNumberFormat="0" applyProtection="0">
      <alignment horizontal="left" vertical="top" indent="1"/>
    </xf>
    <xf numFmtId="0" fontId="8" fillId="9" borderId="80" applyNumberFormat="0" applyProtection="0">
      <alignment horizontal="left" vertical="center" indent="1"/>
    </xf>
    <xf numFmtId="0" fontId="8" fillId="9" borderId="80" applyNumberFormat="0" applyProtection="0">
      <alignment horizontal="left" vertical="center" indent="1"/>
    </xf>
    <xf numFmtId="0" fontId="8" fillId="9" borderId="80" applyNumberFormat="0" applyProtection="0">
      <alignment horizontal="left" vertical="center" indent="1"/>
    </xf>
    <xf numFmtId="4" fontId="28" fillId="10" borderId="80" applyNumberFormat="0" applyProtection="0">
      <alignment horizontal="right" vertical="center"/>
    </xf>
    <xf numFmtId="4" fontId="27" fillId="3" borderId="80" applyNumberFormat="0" applyProtection="0">
      <alignment vertical="center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80" applyNumberFormat="0" applyProtection="0">
      <alignment vertical="center"/>
    </xf>
    <xf numFmtId="4" fontId="27" fillId="3" borderId="80" applyNumberFormat="0" applyProtection="0">
      <alignment vertical="center"/>
    </xf>
    <xf numFmtId="0" fontId="27" fillId="6" borderId="80" applyNumberFormat="0" applyProtection="0">
      <alignment horizontal="left" vertical="top" indent="1"/>
    </xf>
    <xf numFmtId="4" fontId="28" fillId="11" borderId="80" applyNumberFormat="0" applyProtection="0">
      <alignment horizontal="left" vertical="center" indent="1"/>
    </xf>
    <xf numFmtId="0" fontId="28" fillId="12" borderId="80" applyNumberFormat="0" applyProtection="0">
      <alignment horizontal="left" vertical="top" indent="1"/>
    </xf>
    <xf numFmtId="0" fontId="8" fillId="9" borderId="80" applyNumberFormat="0" applyProtection="0">
      <alignment horizontal="left" vertical="center" indent="1"/>
    </xf>
    <xf numFmtId="0" fontId="8" fillId="9" borderId="80" applyNumberFormat="0" applyProtection="0">
      <alignment horizontal="left" vertical="center" indent="1"/>
    </xf>
    <xf numFmtId="0" fontId="8" fillId="9" borderId="80" applyNumberFormat="0" applyProtection="0">
      <alignment horizontal="left" vertical="center" indent="1"/>
    </xf>
    <xf numFmtId="4" fontId="28" fillId="10" borderId="80" applyNumberFormat="0" applyProtection="0">
      <alignment horizontal="right" vertical="center"/>
    </xf>
    <xf numFmtId="4" fontId="27" fillId="3" borderId="80" applyNumberFormat="0" applyProtection="0">
      <alignment vertical="center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80" applyNumberFormat="0" applyProtection="0">
      <alignment horizontal="left" vertical="center" indent="1"/>
    </xf>
    <xf numFmtId="0" fontId="27" fillId="6" borderId="80" applyNumberFormat="0" applyProtection="0">
      <alignment horizontal="left" vertical="top" indent="1"/>
    </xf>
    <xf numFmtId="4" fontId="27" fillId="3" borderId="80" applyNumberFormat="0" applyProtection="0">
      <alignment horizontal="left" vertical="center" indent="1"/>
    </xf>
    <xf numFmtId="4" fontId="28" fillId="11" borderId="80" applyNumberFormat="0" applyProtection="0">
      <alignment horizontal="left" vertical="center" indent="1"/>
    </xf>
    <xf numFmtId="0" fontId="28" fillId="12" borderId="80" applyNumberFormat="0" applyProtection="0">
      <alignment horizontal="left" vertical="top" indent="1"/>
    </xf>
    <xf numFmtId="0" fontId="8" fillId="9" borderId="80" applyNumberFormat="0" applyProtection="0">
      <alignment horizontal="left" vertical="center" indent="1"/>
    </xf>
    <xf numFmtId="0" fontId="8" fillId="9" borderId="80" applyNumberFormat="0" applyProtection="0">
      <alignment horizontal="left" vertical="center" indent="1"/>
    </xf>
    <xf numFmtId="0" fontId="8" fillId="9" borderId="80" applyNumberFormat="0" applyProtection="0">
      <alignment horizontal="left" vertical="center" indent="1"/>
    </xf>
    <xf numFmtId="4" fontId="28" fillId="10" borderId="80" applyNumberFormat="0" applyProtection="0">
      <alignment horizontal="right" vertical="center"/>
    </xf>
    <xf numFmtId="0" fontId="27" fillId="6" borderId="80" applyNumberFormat="0" applyProtection="0">
      <alignment horizontal="left" vertical="top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27" fillId="6" borderId="80" applyNumberFormat="0" applyProtection="0">
      <alignment horizontal="left" vertical="top" indent="1"/>
    </xf>
    <xf numFmtId="4" fontId="27" fillId="3" borderId="80" applyNumberFormat="0" applyProtection="0">
      <alignment vertical="center"/>
    </xf>
    <xf numFmtId="0" fontId="8" fillId="9" borderId="80" applyNumberFormat="0" applyProtection="0">
      <alignment horizontal="left" vertical="center" indent="1"/>
    </xf>
    <xf numFmtId="4" fontId="28" fillId="11" borderId="80" applyNumberFormat="0" applyProtection="0">
      <alignment horizontal="left" vertical="center" indent="1"/>
    </xf>
    <xf numFmtId="0" fontId="28" fillId="12" borderId="80" applyNumberFormat="0" applyProtection="0">
      <alignment horizontal="left" vertical="top" indent="1"/>
    </xf>
    <xf numFmtId="0" fontId="8" fillId="9" borderId="80" applyNumberFormat="0" applyProtection="0">
      <alignment horizontal="left" vertical="center" indent="1"/>
    </xf>
    <xf numFmtId="0" fontId="8" fillId="9" borderId="80" applyNumberFormat="0" applyProtection="0">
      <alignment horizontal="left" vertical="center" indent="1"/>
    </xf>
    <xf numFmtId="0" fontId="8" fillId="9" borderId="80" applyNumberFormat="0" applyProtection="0">
      <alignment horizontal="left" vertical="center" indent="1"/>
    </xf>
    <xf numFmtId="4" fontId="28" fillId="10" borderId="80" applyNumberFormat="0" applyProtection="0">
      <alignment horizontal="right" vertical="center"/>
    </xf>
    <xf numFmtId="0" fontId="27" fillId="6" borderId="80" applyNumberFormat="0" applyProtection="0">
      <alignment horizontal="left" vertical="top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80" applyNumberFormat="0" applyProtection="0">
      <alignment vertical="center"/>
    </xf>
    <xf numFmtId="4" fontId="27" fillId="3" borderId="80" applyNumberFormat="0" applyProtection="0">
      <alignment vertical="center"/>
    </xf>
    <xf numFmtId="4" fontId="28" fillId="11" borderId="80" applyNumberFormat="0" applyProtection="0">
      <alignment horizontal="left" vertical="center" indent="1"/>
    </xf>
    <xf numFmtId="0" fontId="28" fillId="12" borderId="80" applyNumberFormat="0" applyProtection="0">
      <alignment horizontal="left" vertical="top" indent="1"/>
    </xf>
    <xf numFmtId="4" fontId="28" fillId="8" borderId="80" applyNumberFormat="0" applyProtection="0">
      <alignment horizontal="right" vertical="center"/>
    </xf>
    <xf numFmtId="0" fontId="8" fillId="9" borderId="80" applyNumberFormat="0" applyProtection="0">
      <alignment horizontal="left" vertical="center" indent="1"/>
    </xf>
    <xf numFmtId="0" fontId="8" fillId="9" borderId="80" applyNumberFormat="0" applyProtection="0">
      <alignment horizontal="left" vertical="center" indent="1"/>
    </xf>
    <xf numFmtId="0" fontId="8" fillId="9" borderId="80" applyNumberFormat="0" applyProtection="0">
      <alignment horizontal="left" vertical="center" indent="1"/>
    </xf>
    <xf numFmtId="4" fontId="27" fillId="3" borderId="80" applyNumberFormat="0" applyProtection="0">
      <alignment vertical="center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80" applyNumberFormat="0" applyProtection="0">
      <alignment horizontal="left" vertical="center" indent="1"/>
    </xf>
    <xf numFmtId="0" fontId="8" fillId="9" borderId="80" applyNumberFormat="0" applyProtection="0">
      <alignment horizontal="left" vertical="center" indent="1"/>
    </xf>
    <xf numFmtId="0" fontId="8" fillId="9" borderId="80" applyNumberFormat="0" applyProtection="0">
      <alignment horizontal="left" vertical="center" indent="1"/>
    </xf>
    <xf numFmtId="4" fontId="28" fillId="11" borderId="80" applyNumberFormat="0" applyProtection="0">
      <alignment horizontal="left" vertical="center" indent="1"/>
    </xf>
    <xf numFmtId="0" fontId="28" fillId="12" borderId="80" applyNumberFormat="0" applyProtection="0">
      <alignment horizontal="left" vertical="top" indent="1"/>
    </xf>
    <xf numFmtId="0" fontId="8" fillId="9" borderId="80" applyNumberFormat="0" applyProtection="0">
      <alignment horizontal="left" vertical="center" indent="1"/>
    </xf>
    <xf numFmtId="0" fontId="8" fillId="9" borderId="80" applyNumberFormat="0" applyProtection="0">
      <alignment horizontal="left" vertical="center" indent="1"/>
    </xf>
    <xf numFmtId="0" fontId="8" fillId="9" borderId="80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27" fillId="6" borderId="80" applyNumberFormat="0" applyProtection="0">
      <alignment horizontal="left" vertical="top" indent="1"/>
    </xf>
    <xf numFmtId="4" fontId="28" fillId="10" borderId="80" applyNumberFormat="0" applyProtection="0">
      <alignment horizontal="right" vertical="center"/>
    </xf>
    <xf numFmtId="4" fontId="28" fillId="10" borderId="80" applyNumberFormat="0" applyProtection="0">
      <alignment horizontal="right" vertical="center"/>
    </xf>
    <xf numFmtId="4" fontId="28" fillId="11" borderId="80" applyNumberFormat="0" applyProtection="0">
      <alignment horizontal="left" vertical="center" indent="1"/>
    </xf>
    <xf numFmtId="0" fontId="28" fillId="12" borderId="80" applyNumberFormat="0" applyProtection="0">
      <alignment horizontal="left" vertical="top" indent="1"/>
    </xf>
    <xf numFmtId="4" fontId="28" fillId="8" borderId="80" applyNumberFormat="0" applyProtection="0">
      <alignment horizontal="right" vertical="center"/>
    </xf>
    <xf numFmtId="0" fontId="8" fillId="9" borderId="80" applyNumberFormat="0" applyProtection="0">
      <alignment horizontal="left" vertical="center" indent="1"/>
    </xf>
    <xf numFmtId="0" fontId="8" fillId="9" borderId="80" applyNumberFormat="0" applyProtection="0">
      <alignment horizontal="left" vertical="center" indent="1"/>
    </xf>
    <xf numFmtId="0" fontId="8" fillId="9" borderId="80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80" applyNumberFormat="0" applyProtection="0">
      <alignment horizontal="left" vertical="center" indent="1"/>
    </xf>
    <xf numFmtId="4" fontId="28" fillId="8" borderId="80" applyNumberFormat="0" applyProtection="0">
      <alignment horizontal="right" vertical="center"/>
    </xf>
    <xf numFmtId="4" fontId="28" fillId="8" borderId="80" applyNumberFormat="0" applyProtection="0">
      <alignment horizontal="right" vertical="center"/>
    </xf>
    <xf numFmtId="4" fontId="28" fillId="10" borderId="80" applyNumberFormat="0" applyProtection="0">
      <alignment horizontal="right" vertical="center"/>
    </xf>
    <xf numFmtId="4" fontId="28" fillId="11" borderId="80" applyNumberFormat="0" applyProtection="0">
      <alignment horizontal="left" vertical="center" indent="1"/>
    </xf>
    <xf numFmtId="0" fontId="28" fillId="12" borderId="80" applyNumberFormat="0" applyProtection="0">
      <alignment horizontal="left" vertical="top" indent="1"/>
    </xf>
    <xf numFmtId="4" fontId="28" fillId="8" borderId="80" applyNumberFormat="0" applyProtection="0">
      <alignment horizontal="right" vertical="center"/>
    </xf>
    <xf numFmtId="0" fontId="8" fillId="9" borderId="80" applyNumberFormat="0" applyProtection="0">
      <alignment horizontal="left" vertical="center" indent="1"/>
    </xf>
    <xf numFmtId="0" fontId="8" fillId="9" borderId="80" applyNumberFormat="0" applyProtection="0">
      <alignment horizontal="left" vertical="center" indent="1"/>
    </xf>
    <xf numFmtId="0" fontId="8" fillId="9" borderId="80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80" applyNumberFormat="0" applyProtection="0">
      <alignment horizontal="left" vertical="center" indent="1"/>
    </xf>
    <xf numFmtId="4" fontId="27" fillId="3" borderId="80" applyNumberFormat="0" applyProtection="0">
      <alignment vertical="center"/>
    </xf>
    <xf numFmtId="0" fontId="8" fillId="9" borderId="80" applyNumberFormat="0" applyProtection="0">
      <alignment horizontal="left" vertical="center" indent="1"/>
    </xf>
    <xf numFmtId="4" fontId="28" fillId="10" borderId="80" applyNumberFormat="0" applyProtection="0">
      <alignment horizontal="right" vertical="center"/>
    </xf>
    <xf numFmtId="4" fontId="28" fillId="11" borderId="80" applyNumberFormat="0" applyProtection="0">
      <alignment horizontal="left" vertical="center" indent="1"/>
    </xf>
    <xf numFmtId="0" fontId="28" fillId="12" borderId="80" applyNumberFormat="0" applyProtection="0">
      <alignment horizontal="left" vertical="top" indent="1"/>
    </xf>
    <xf numFmtId="4" fontId="28" fillId="8" borderId="80" applyNumberFormat="0" applyProtection="0">
      <alignment horizontal="right" vertical="center"/>
    </xf>
    <xf numFmtId="0" fontId="8" fillId="9" borderId="80" applyNumberFormat="0" applyProtection="0">
      <alignment horizontal="left" vertical="center" indent="1"/>
    </xf>
    <xf numFmtId="0" fontId="8" fillId="9" borderId="80" applyNumberFormat="0" applyProtection="0">
      <alignment horizontal="left" vertical="center" indent="1"/>
    </xf>
    <xf numFmtId="0" fontId="8" fillId="9" borderId="80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80" applyNumberFormat="0" applyProtection="0">
      <alignment horizontal="left" vertical="center" indent="1"/>
    </xf>
    <xf numFmtId="4" fontId="27" fillId="3" borderId="80" applyNumberFormat="0" applyProtection="0">
      <alignment horizontal="left" vertical="center" indent="1"/>
    </xf>
    <xf numFmtId="4" fontId="27" fillId="3" borderId="80" applyNumberFormat="0" applyProtection="0">
      <alignment horizontal="left" vertical="center" indent="1"/>
    </xf>
    <xf numFmtId="4" fontId="28" fillId="10" borderId="80" applyNumberFormat="0" applyProtection="0">
      <alignment horizontal="right" vertical="center"/>
    </xf>
    <xf numFmtId="4" fontId="28" fillId="11" borderId="80" applyNumberFormat="0" applyProtection="0">
      <alignment horizontal="left" vertical="center" indent="1"/>
    </xf>
    <xf numFmtId="0" fontId="28" fillId="12" borderId="80" applyNumberFormat="0" applyProtection="0">
      <alignment horizontal="left" vertical="top" indent="1"/>
    </xf>
    <xf numFmtId="4" fontId="28" fillId="8" borderId="80" applyNumberFormat="0" applyProtection="0">
      <alignment horizontal="right" vertical="center"/>
    </xf>
    <xf numFmtId="0" fontId="8" fillId="9" borderId="80" applyNumberFormat="0" applyProtection="0">
      <alignment horizontal="left" vertical="center" indent="1"/>
    </xf>
    <xf numFmtId="0" fontId="8" fillId="9" borderId="80" applyNumberFormat="0" applyProtection="0">
      <alignment horizontal="left" vertical="center" indent="1"/>
    </xf>
    <xf numFmtId="0" fontId="8" fillId="9" borderId="80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80" applyNumberFormat="0" applyProtection="0">
      <alignment horizontal="left" vertical="center" indent="1"/>
    </xf>
    <xf numFmtId="0" fontId="28" fillId="12" borderId="80" applyNumberFormat="0" applyProtection="0">
      <alignment horizontal="left" vertical="top" indent="1"/>
    </xf>
    <xf numFmtId="0" fontId="27" fillId="6" borderId="80" applyNumberFormat="0" applyProtection="0">
      <alignment horizontal="left" vertical="top" indent="1"/>
    </xf>
    <xf numFmtId="4" fontId="28" fillId="10" borderId="80" applyNumberFormat="0" applyProtection="0">
      <alignment horizontal="right" vertical="center"/>
    </xf>
    <xf numFmtId="4" fontId="28" fillId="11" borderId="80" applyNumberFormat="0" applyProtection="0">
      <alignment horizontal="left" vertical="center" indent="1"/>
    </xf>
    <xf numFmtId="0" fontId="28" fillId="12" borderId="80" applyNumberFormat="0" applyProtection="0">
      <alignment horizontal="left" vertical="top" indent="1"/>
    </xf>
    <xf numFmtId="4" fontId="28" fillId="8" borderId="80" applyNumberFormat="0" applyProtection="0">
      <alignment horizontal="right" vertical="center"/>
    </xf>
    <xf numFmtId="0" fontId="8" fillId="9" borderId="80" applyNumberFormat="0" applyProtection="0">
      <alignment horizontal="left" vertical="center" indent="1"/>
    </xf>
    <xf numFmtId="0" fontId="8" fillId="9" borderId="80" applyNumberFormat="0" applyProtection="0">
      <alignment horizontal="left" vertical="center" indent="1"/>
    </xf>
    <xf numFmtId="0" fontId="8" fillId="9" borderId="80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80" applyNumberFormat="0" applyProtection="0">
      <alignment horizontal="left" vertical="center" indent="1"/>
    </xf>
    <xf numFmtId="0" fontId="8" fillId="9" borderId="80" applyNumberFormat="0" applyProtection="0">
      <alignment horizontal="left" vertical="center" indent="1"/>
    </xf>
    <xf numFmtId="4" fontId="28" fillId="10" borderId="80" applyNumberFormat="0" applyProtection="0">
      <alignment horizontal="right" vertical="center"/>
    </xf>
    <xf numFmtId="4" fontId="28" fillId="11" borderId="80" applyNumberFormat="0" applyProtection="0">
      <alignment horizontal="left" vertical="center" indent="1"/>
    </xf>
    <xf numFmtId="0" fontId="28" fillId="12" borderId="80" applyNumberFormat="0" applyProtection="0">
      <alignment horizontal="left" vertical="top" indent="1"/>
    </xf>
    <xf numFmtId="4" fontId="28" fillId="8" borderId="80" applyNumberFormat="0" applyProtection="0">
      <alignment horizontal="right" vertical="center"/>
    </xf>
    <xf numFmtId="0" fontId="8" fillId="9" borderId="80" applyNumberFormat="0" applyProtection="0">
      <alignment horizontal="left" vertical="center" indent="1"/>
    </xf>
    <xf numFmtId="0" fontId="8" fillId="9" borderId="80" applyNumberFormat="0" applyProtection="0">
      <alignment horizontal="left" vertical="center" indent="1"/>
    </xf>
    <xf numFmtId="0" fontId="8" fillId="9" borderId="80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80" applyNumberFormat="0" applyProtection="0">
      <alignment horizontal="left" vertical="center" indent="1"/>
    </xf>
    <xf numFmtId="0" fontId="8" fillId="9" borderId="80" applyNumberFormat="0" applyProtection="0">
      <alignment horizontal="left" vertical="center" indent="1"/>
    </xf>
    <xf numFmtId="4" fontId="28" fillId="10" borderId="80" applyNumberFormat="0" applyProtection="0">
      <alignment horizontal="right" vertical="center"/>
    </xf>
    <xf numFmtId="4" fontId="28" fillId="11" borderId="80" applyNumberFormat="0" applyProtection="0">
      <alignment horizontal="left" vertical="center" indent="1"/>
    </xf>
    <xf numFmtId="0" fontId="28" fillId="12" borderId="80" applyNumberFormat="0" applyProtection="0">
      <alignment horizontal="left" vertical="top" indent="1"/>
    </xf>
    <xf numFmtId="4" fontId="28" fillId="8" borderId="80" applyNumberFormat="0" applyProtection="0">
      <alignment horizontal="right" vertical="center"/>
    </xf>
    <xf numFmtId="0" fontId="8" fillId="9" borderId="80" applyNumberFormat="0" applyProtection="0">
      <alignment horizontal="left" vertical="center" indent="1"/>
    </xf>
    <xf numFmtId="0" fontId="8" fillId="9" borderId="80" applyNumberFormat="0" applyProtection="0">
      <alignment horizontal="left" vertical="center" indent="1"/>
    </xf>
    <xf numFmtId="0" fontId="8" fillId="9" borderId="80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80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4" fontId="28" fillId="10" borderId="80" applyNumberFormat="0" applyProtection="0">
      <alignment horizontal="right" vertical="center"/>
    </xf>
    <xf numFmtId="4" fontId="28" fillId="10" borderId="80" applyNumberFormat="0" applyProtection="0">
      <alignment horizontal="right" vertical="center"/>
    </xf>
    <xf numFmtId="4" fontId="28" fillId="11" borderId="80" applyNumberFormat="0" applyProtection="0">
      <alignment horizontal="left" vertical="center" indent="1"/>
    </xf>
    <xf numFmtId="0" fontId="28" fillId="12" borderId="80" applyNumberFormat="0" applyProtection="0">
      <alignment horizontal="left" vertical="top" indent="1"/>
    </xf>
    <xf numFmtId="4" fontId="28" fillId="8" borderId="80" applyNumberFormat="0" applyProtection="0">
      <alignment horizontal="right" vertical="center"/>
    </xf>
    <xf numFmtId="0" fontId="8" fillId="9" borderId="80" applyNumberFormat="0" applyProtection="0">
      <alignment horizontal="left" vertical="center" indent="1"/>
    </xf>
    <xf numFmtId="0" fontId="8" fillId="9" borderId="80" applyNumberFormat="0" applyProtection="0">
      <alignment horizontal="left" vertical="center" indent="1"/>
    </xf>
    <xf numFmtId="0" fontId="8" fillId="9" borderId="80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80" applyNumberFormat="0" applyProtection="0">
      <alignment horizontal="left" vertical="center" indent="1"/>
    </xf>
    <xf numFmtId="4" fontId="28" fillId="8" borderId="80" applyNumberFormat="0" applyProtection="0">
      <alignment horizontal="right" vertical="center"/>
    </xf>
    <xf numFmtId="4" fontId="28" fillId="10" borderId="80" applyNumberFormat="0" applyProtection="0">
      <alignment horizontal="right" vertical="center"/>
    </xf>
    <xf numFmtId="4" fontId="28" fillId="11" borderId="80" applyNumberFormat="0" applyProtection="0">
      <alignment horizontal="left" vertical="center" indent="1"/>
    </xf>
    <xf numFmtId="0" fontId="28" fillId="12" borderId="80" applyNumberFormat="0" applyProtection="0">
      <alignment horizontal="left" vertical="top" indent="1"/>
    </xf>
    <xf numFmtId="4" fontId="28" fillId="8" borderId="80" applyNumberFormat="0" applyProtection="0">
      <alignment horizontal="right" vertical="center"/>
    </xf>
    <xf numFmtId="0" fontId="8" fillId="9" borderId="80" applyNumberFormat="0" applyProtection="0">
      <alignment horizontal="left" vertical="center" indent="1"/>
    </xf>
    <xf numFmtId="0" fontId="8" fillId="9" borderId="80" applyNumberFormat="0" applyProtection="0">
      <alignment horizontal="left" vertical="center" indent="1"/>
    </xf>
    <xf numFmtId="0" fontId="8" fillId="9" borderId="80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80" applyNumberFormat="0" applyProtection="0">
      <alignment horizontal="left" vertical="center" indent="1"/>
    </xf>
    <xf numFmtId="4" fontId="27" fillId="3" borderId="80" applyNumberFormat="0" applyProtection="0">
      <alignment vertical="center"/>
    </xf>
    <xf numFmtId="0" fontId="8" fillId="9" borderId="80" applyNumberFormat="0" applyProtection="0">
      <alignment horizontal="left" vertical="center" indent="1"/>
    </xf>
    <xf numFmtId="4" fontId="28" fillId="10" borderId="80" applyNumberFormat="0" applyProtection="0">
      <alignment horizontal="right" vertical="center"/>
    </xf>
    <xf numFmtId="4" fontId="28" fillId="11" borderId="80" applyNumberFormat="0" applyProtection="0">
      <alignment horizontal="left" vertical="center" indent="1"/>
    </xf>
    <xf numFmtId="0" fontId="28" fillId="12" borderId="80" applyNumberFormat="0" applyProtection="0">
      <alignment horizontal="left" vertical="top" indent="1"/>
    </xf>
    <xf numFmtId="4" fontId="28" fillId="8" borderId="80" applyNumberFormat="0" applyProtection="0">
      <alignment horizontal="right" vertical="center"/>
    </xf>
    <xf numFmtId="0" fontId="8" fillId="9" borderId="80" applyNumberFormat="0" applyProtection="0">
      <alignment horizontal="left" vertical="center" indent="1"/>
    </xf>
    <xf numFmtId="0" fontId="8" fillId="9" borderId="80" applyNumberFormat="0" applyProtection="0">
      <alignment horizontal="left" vertical="center" indent="1"/>
    </xf>
    <xf numFmtId="0" fontId="8" fillId="9" borderId="80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80" applyNumberFormat="0" applyProtection="0">
      <alignment horizontal="left" vertical="center" indent="1"/>
    </xf>
    <xf numFmtId="4" fontId="27" fillId="3" borderId="80" applyNumberFormat="0" applyProtection="0">
      <alignment horizontal="left" vertical="center" indent="1"/>
    </xf>
    <xf numFmtId="4" fontId="28" fillId="10" borderId="80" applyNumberFormat="0" applyProtection="0">
      <alignment horizontal="right" vertical="center"/>
    </xf>
    <xf numFmtId="4" fontId="28" fillId="11" borderId="80" applyNumberFormat="0" applyProtection="0">
      <alignment horizontal="left" vertical="center" indent="1"/>
    </xf>
    <xf numFmtId="0" fontId="28" fillId="12" borderId="80" applyNumberFormat="0" applyProtection="0">
      <alignment horizontal="left" vertical="top" indent="1"/>
    </xf>
    <xf numFmtId="4" fontId="28" fillId="8" borderId="80" applyNumberFormat="0" applyProtection="0">
      <alignment horizontal="right" vertical="center"/>
    </xf>
    <xf numFmtId="0" fontId="8" fillId="9" borderId="80" applyNumberFormat="0" applyProtection="0">
      <alignment horizontal="left" vertical="center" indent="1"/>
    </xf>
    <xf numFmtId="0" fontId="8" fillId="9" borderId="80" applyNumberFormat="0" applyProtection="0">
      <alignment horizontal="left" vertical="center" indent="1"/>
    </xf>
    <xf numFmtId="0" fontId="8" fillId="9" borderId="80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80" applyNumberFormat="0" applyProtection="0">
      <alignment horizontal="left" vertical="center" indent="1"/>
    </xf>
    <xf numFmtId="0" fontId="28" fillId="12" borderId="80" applyNumberFormat="0" applyProtection="0">
      <alignment horizontal="left" vertical="top" indent="1"/>
    </xf>
    <xf numFmtId="0" fontId="27" fillId="6" borderId="80" applyNumberFormat="0" applyProtection="0">
      <alignment horizontal="left" vertical="top" indent="1"/>
    </xf>
    <xf numFmtId="4" fontId="28" fillId="10" borderId="80" applyNumberFormat="0" applyProtection="0">
      <alignment horizontal="right" vertical="center"/>
    </xf>
    <xf numFmtId="4" fontId="28" fillId="11" borderId="80" applyNumberFormat="0" applyProtection="0">
      <alignment horizontal="left" vertical="center" indent="1"/>
    </xf>
    <xf numFmtId="0" fontId="28" fillId="12" borderId="80" applyNumberFormat="0" applyProtection="0">
      <alignment horizontal="left" vertical="top" indent="1"/>
    </xf>
    <xf numFmtId="4" fontId="28" fillId="8" borderId="80" applyNumberFormat="0" applyProtection="0">
      <alignment horizontal="right" vertical="center"/>
    </xf>
    <xf numFmtId="0" fontId="8" fillId="9" borderId="80" applyNumberFormat="0" applyProtection="0">
      <alignment horizontal="left" vertical="center" indent="1"/>
    </xf>
    <xf numFmtId="0" fontId="8" fillId="9" borderId="80" applyNumberFormat="0" applyProtection="0">
      <alignment horizontal="left" vertical="center" indent="1"/>
    </xf>
    <xf numFmtId="0" fontId="8" fillId="9" borderId="80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80" applyNumberFormat="0" applyProtection="0">
      <alignment horizontal="left" vertical="center" indent="1"/>
    </xf>
    <xf numFmtId="4" fontId="28" fillId="10" borderId="80" applyNumberFormat="0" applyProtection="0">
      <alignment horizontal="right" vertical="center"/>
    </xf>
    <xf numFmtId="4" fontId="28" fillId="11" borderId="80" applyNumberFormat="0" applyProtection="0">
      <alignment horizontal="left" vertical="center" indent="1"/>
    </xf>
    <xf numFmtId="0" fontId="28" fillId="12" borderId="80" applyNumberFormat="0" applyProtection="0">
      <alignment horizontal="left" vertical="top" indent="1"/>
    </xf>
    <xf numFmtId="4" fontId="28" fillId="8" borderId="80" applyNumberFormat="0" applyProtection="0">
      <alignment horizontal="right" vertical="center"/>
    </xf>
    <xf numFmtId="0" fontId="8" fillId="9" borderId="80" applyNumberFormat="0" applyProtection="0">
      <alignment horizontal="left" vertical="center" indent="1"/>
    </xf>
    <xf numFmtId="0" fontId="8" fillId="9" borderId="80" applyNumberFormat="0" applyProtection="0">
      <alignment horizontal="left" vertical="center" indent="1"/>
    </xf>
    <xf numFmtId="0" fontId="8" fillId="9" borderId="80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80" applyNumberFormat="0" applyProtection="0">
      <alignment horizontal="left" vertical="center" indent="1"/>
    </xf>
    <xf numFmtId="0" fontId="8" fillId="9" borderId="80" applyNumberFormat="0" applyProtection="0">
      <alignment horizontal="left" vertical="center" indent="1"/>
    </xf>
    <xf numFmtId="4" fontId="28" fillId="10" borderId="80" applyNumberFormat="0" applyProtection="0">
      <alignment horizontal="right" vertical="center"/>
    </xf>
    <xf numFmtId="4" fontId="28" fillId="11" borderId="80" applyNumberFormat="0" applyProtection="0">
      <alignment horizontal="left" vertical="center" indent="1"/>
    </xf>
    <xf numFmtId="0" fontId="28" fillId="12" borderId="80" applyNumberFormat="0" applyProtection="0">
      <alignment horizontal="left" vertical="top" indent="1"/>
    </xf>
    <xf numFmtId="4" fontId="28" fillId="8" borderId="80" applyNumberFormat="0" applyProtection="0">
      <alignment horizontal="right" vertical="center"/>
    </xf>
    <xf numFmtId="0" fontId="8" fillId="9" borderId="80" applyNumberFormat="0" applyProtection="0">
      <alignment horizontal="left" vertical="center" indent="1"/>
    </xf>
    <xf numFmtId="0" fontId="8" fillId="9" borderId="80" applyNumberFormat="0" applyProtection="0">
      <alignment horizontal="left" vertical="center" indent="1"/>
    </xf>
    <xf numFmtId="0" fontId="8" fillId="9" borderId="80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8" fillId="9" borderId="80" applyNumberFormat="0" applyProtection="0">
      <alignment horizontal="left" vertical="center" indent="1"/>
    </xf>
    <xf numFmtId="4" fontId="28" fillId="10" borderId="80" applyNumberFormat="0" applyProtection="0">
      <alignment horizontal="right" vertical="center"/>
    </xf>
    <xf numFmtId="4" fontId="28" fillId="11" borderId="80" applyNumberFormat="0" applyProtection="0">
      <alignment horizontal="left" vertical="center" indent="1"/>
    </xf>
    <xf numFmtId="0" fontId="28" fillId="12" borderId="80" applyNumberFormat="0" applyProtection="0">
      <alignment horizontal="left" vertical="top" indent="1"/>
    </xf>
    <xf numFmtId="4" fontId="28" fillId="8" borderId="80" applyNumberFormat="0" applyProtection="0">
      <alignment horizontal="right" vertical="center"/>
    </xf>
    <xf numFmtId="0" fontId="8" fillId="9" borderId="80" applyNumberFormat="0" applyProtection="0">
      <alignment horizontal="left" vertical="center" indent="1"/>
    </xf>
    <xf numFmtId="0" fontId="8" fillId="9" borderId="80" applyNumberFormat="0" applyProtection="0">
      <alignment horizontal="left" vertical="center" indent="1"/>
    </xf>
    <xf numFmtId="0" fontId="8" fillId="9" borderId="80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8" fillId="9" borderId="80" applyNumberFormat="0" applyProtection="0">
      <alignment horizontal="left" vertical="center" indent="1"/>
    </xf>
    <xf numFmtId="4" fontId="28" fillId="8" borderId="80" applyNumberFormat="0" applyProtection="0">
      <alignment horizontal="right" vertical="center"/>
    </xf>
    <xf numFmtId="4" fontId="28" fillId="11" borderId="80" applyNumberFormat="0" applyProtection="0">
      <alignment horizontal="left" vertical="center" indent="1"/>
    </xf>
    <xf numFmtId="4" fontId="28" fillId="10" borderId="80" applyNumberFormat="0" applyProtection="0">
      <alignment horizontal="right" vertical="center"/>
    </xf>
    <xf numFmtId="4" fontId="28" fillId="11" borderId="80" applyNumberFormat="0" applyProtection="0">
      <alignment horizontal="left" vertical="center" indent="1"/>
    </xf>
    <xf numFmtId="0" fontId="28" fillId="12" borderId="80" applyNumberFormat="0" applyProtection="0">
      <alignment horizontal="left" vertical="top" indent="1"/>
    </xf>
    <xf numFmtId="4" fontId="28" fillId="8" borderId="80" applyNumberFormat="0" applyProtection="0">
      <alignment horizontal="right" vertical="center"/>
    </xf>
    <xf numFmtId="0" fontId="8" fillId="9" borderId="80" applyNumberFormat="0" applyProtection="0">
      <alignment horizontal="left" vertical="center" indent="1"/>
    </xf>
    <xf numFmtId="0" fontId="8" fillId="9" borderId="80" applyNumberFormat="0" applyProtection="0">
      <alignment horizontal="left" vertical="center" indent="1"/>
    </xf>
    <xf numFmtId="0" fontId="8" fillId="9" borderId="80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27" fillId="6" borderId="80" applyNumberFormat="0" applyProtection="0">
      <alignment horizontal="left" vertical="top" indent="1"/>
    </xf>
    <xf numFmtId="4" fontId="28" fillId="10" borderId="80" applyNumberFormat="0" applyProtection="0">
      <alignment horizontal="right" vertical="center"/>
    </xf>
    <xf numFmtId="4" fontId="28" fillId="11" borderId="80" applyNumberFormat="0" applyProtection="0">
      <alignment horizontal="left" vertical="center" indent="1"/>
    </xf>
    <xf numFmtId="0" fontId="28" fillId="12" borderId="80" applyNumberFormat="0" applyProtection="0">
      <alignment horizontal="left" vertical="top" indent="1"/>
    </xf>
    <xf numFmtId="4" fontId="28" fillId="8" borderId="80" applyNumberFormat="0" applyProtection="0">
      <alignment horizontal="right" vertical="center"/>
    </xf>
    <xf numFmtId="0" fontId="8" fillId="9" borderId="80" applyNumberFormat="0" applyProtection="0">
      <alignment horizontal="left" vertical="center" indent="1"/>
    </xf>
    <xf numFmtId="0" fontId="8" fillId="9" borderId="80" applyNumberFormat="0" applyProtection="0">
      <alignment horizontal="left" vertical="center" indent="1"/>
    </xf>
    <xf numFmtId="0" fontId="8" fillId="9" borderId="80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8" fillId="10" borderId="80" applyNumberFormat="0" applyProtection="0">
      <alignment horizontal="right" vertical="center"/>
    </xf>
    <xf numFmtId="4" fontId="27" fillId="3" borderId="80" applyNumberFormat="0" applyProtection="0">
      <alignment horizontal="left" vertical="center" indent="1"/>
    </xf>
    <xf numFmtId="0" fontId="8" fillId="9" borderId="80" applyNumberFormat="0" applyProtection="0">
      <alignment horizontal="left" vertical="center" indent="1"/>
    </xf>
    <xf numFmtId="4" fontId="28" fillId="10" borderId="80" applyNumberFormat="0" applyProtection="0">
      <alignment horizontal="right" vertical="center"/>
    </xf>
    <xf numFmtId="4" fontId="28" fillId="11" borderId="80" applyNumberFormat="0" applyProtection="0">
      <alignment horizontal="left" vertical="center" indent="1"/>
    </xf>
    <xf numFmtId="0" fontId="28" fillId="12" borderId="80" applyNumberFormat="0" applyProtection="0">
      <alignment horizontal="left" vertical="top" indent="1"/>
    </xf>
    <xf numFmtId="4" fontId="28" fillId="8" borderId="80" applyNumberFormat="0" applyProtection="0">
      <alignment horizontal="right" vertical="center"/>
    </xf>
    <xf numFmtId="0" fontId="8" fillId="9" borderId="80" applyNumberFormat="0" applyProtection="0">
      <alignment horizontal="left" vertical="center" indent="1"/>
    </xf>
    <xf numFmtId="0" fontId="8" fillId="9" borderId="80" applyNumberFormat="0" applyProtection="0">
      <alignment horizontal="left" vertical="center" indent="1"/>
    </xf>
    <xf numFmtId="0" fontId="8" fillId="9" borderId="80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8" fillId="10" borderId="80" applyNumberFormat="0" applyProtection="0">
      <alignment horizontal="right" vertical="center"/>
    </xf>
    <xf numFmtId="4" fontId="28" fillId="11" borderId="80" applyNumberFormat="0" applyProtection="0">
      <alignment horizontal="left" vertical="center" indent="1"/>
    </xf>
    <xf numFmtId="0" fontId="28" fillId="12" borderId="80" applyNumberFormat="0" applyProtection="0">
      <alignment horizontal="left" vertical="top" indent="1"/>
    </xf>
    <xf numFmtId="4" fontId="28" fillId="8" borderId="80" applyNumberFormat="0" applyProtection="0">
      <alignment horizontal="right" vertical="center"/>
    </xf>
    <xf numFmtId="0" fontId="8" fillId="9" borderId="80" applyNumberFormat="0" applyProtection="0">
      <alignment horizontal="left" vertical="center" indent="1"/>
    </xf>
    <xf numFmtId="0" fontId="8" fillId="9" borderId="80" applyNumberFormat="0" applyProtection="0">
      <alignment horizontal="left" vertical="center" indent="1"/>
    </xf>
    <xf numFmtId="0" fontId="8" fillId="9" borderId="80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80" applyNumberFormat="0" applyProtection="0">
      <alignment vertical="center"/>
    </xf>
    <xf numFmtId="4" fontId="28" fillId="8" borderId="80" applyNumberFormat="0" applyProtection="0">
      <alignment horizontal="right" vertical="center"/>
    </xf>
    <xf numFmtId="4" fontId="28" fillId="10" borderId="80" applyNumberFormat="0" applyProtection="0">
      <alignment horizontal="right" vertical="center"/>
    </xf>
    <xf numFmtId="4" fontId="28" fillId="11" borderId="80" applyNumberFormat="0" applyProtection="0">
      <alignment horizontal="left" vertical="center" indent="1"/>
    </xf>
    <xf numFmtId="0" fontId="28" fillId="12" borderId="80" applyNumberFormat="0" applyProtection="0">
      <alignment horizontal="left" vertical="top" indent="1"/>
    </xf>
    <xf numFmtId="4" fontId="28" fillId="8" borderId="80" applyNumberFormat="0" applyProtection="0">
      <alignment horizontal="right" vertical="center"/>
    </xf>
    <xf numFmtId="0" fontId="8" fillId="9" borderId="80" applyNumberFormat="0" applyProtection="0">
      <alignment horizontal="left" vertical="center" indent="1"/>
    </xf>
    <xf numFmtId="0" fontId="8" fillId="9" borderId="80" applyNumberFormat="0" applyProtection="0">
      <alignment horizontal="left" vertical="center" indent="1"/>
    </xf>
    <xf numFmtId="0" fontId="8" fillId="9" borderId="80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8" fillId="11" borderId="80" applyNumberFormat="0" applyProtection="0">
      <alignment horizontal="left" vertical="center" indent="1"/>
    </xf>
    <xf numFmtId="4" fontId="28" fillId="10" borderId="80" applyNumberFormat="0" applyProtection="0">
      <alignment horizontal="right" vertical="center"/>
    </xf>
    <xf numFmtId="4" fontId="28" fillId="11" borderId="80" applyNumberFormat="0" applyProtection="0">
      <alignment horizontal="left" vertical="center" indent="1"/>
    </xf>
    <xf numFmtId="0" fontId="28" fillId="12" borderId="80" applyNumberFormat="0" applyProtection="0">
      <alignment horizontal="left" vertical="top" indent="1"/>
    </xf>
    <xf numFmtId="4" fontId="28" fillId="8" borderId="80" applyNumberFormat="0" applyProtection="0">
      <alignment horizontal="right" vertical="center"/>
    </xf>
    <xf numFmtId="0" fontId="8" fillId="9" borderId="80" applyNumberFormat="0" applyProtection="0">
      <alignment horizontal="left" vertical="center" indent="1"/>
    </xf>
    <xf numFmtId="0" fontId="8" fillId="9" borderId="80" applyNumberFormat="0" applyProtection="0">
      <alignment horizontal="left" vertical="center" indent="1"/>
    </xf>
    <xf numFmtId="0" fontId="8" fillId="9" borderId="80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8" fillId="9" borderId="80" applyNumberFormat="0" applyProtection="0">
      <alignment horizontal="left" vertical="center" indent="1"/>
    </xf>
    <xf numFmtId="4" fontId="28" fillId="10" borderId="80" applyNumberFormat="0" applyProtection="0">
      <alignment horizontal="right" vertical="center"/>
    </xf>
    <xf numFmtId="0" fontId="27" fillId="6" borderId="80" applyNumberFormat="0" applyProtection="0">
      <alignment horizontal="left" vertical="top" indent="1"/>
    </xf>
    <xf numFmtId="4" fontId="28" fillId="10" borderId="80" applyNumberFormat="0" applyProtection="0">
      <alignment horizontal="right" vertical="center"/>
    </xf>
    <xf numFmtId="4" fontId="28" fillId="11" borderId="80" applyNumberFormat="0" applyProtection="0">
      <alignment horizontal="left" vertical="center" indent="1"/>
    </xf>
    <xf numFmtId="0" fontId="28" fillId="12" borderId="80" applyNumberFormat="0" applyProtection="0">
      <alignment horizontal="left" vertical="top" indent="1"/>
    </xf>
    <xf numFmtId="4" fontId="28" fillId="8" borderId="80" applyNumberFormat="0" applyProtection="0">
      <alignment horizontal="right" vertical="center"/>
    </xf>
    <xf numFmtId="0" fontId="8" fillId="9" borderId="80" applyNumberFormat="0" applyProtection="0">
      <alignment horizontal="left" vertical="center" indent="1"/>
    </xf>
    <xf numFmtId="0" fontId="8" fillId="9" borderId="80" applyNumberFormat="0" applyProtection="0">
      <alignment horizontal="left" vertical="center" indent="1"/>
    </xf>
    <xf numFmtId="0" fontId="8" fillId="9" borderId="80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8" fillId="9" borderId="80" applyNumberFormat="0" applyProtection="0">
      <alignment horizontal="left" vertical="center" indent="1"/>
    </xf>
    <xf numFmtId="4" fontId="28" fillId="10" borderId="80" applyNumberFormat="0" applyProtection="0">
      <alignment horizontal="right" vertical="center"/>
    </xf>
    <xf numFmtId="4" fontId="28" fillId="11" borderId="80" applyNumberFormat="0" applyProtection="0">
      <alignment horizontal="left" vertical="center" indent="1"/>
    </xf>
    <xf numFmtId="0" fontId="28" fillId="12" borderId="80" applyNumberFormat="0" applyProtection="0">
      <alignment horizontal="left" vertical="top" indent="1"/>
    </xf>
    <xf numFmtId="4" fontId="28" fillId="8" borderId="80" applyNumberFormat="0" applyProtection="0">
      <alignment horizontal="right" vertical="center"/>
    </xf>
    <xf numFmtId="0" fontId="8" fillId="9" borderId="80" applyNumberFormat="0" applyProtection="0">
      <alignment horizontal="left" vertical="center" indent="1"/>
    </xf>
    <xf numFmtId="0" fontId="8" fillId="9" borderId="80" applyNumberFormat="0" applyProtection="0">
      <alignment horizontal="left" vertical="center" indent="1"/>
    </xf>
    <xf numFmtId="0" fontId="8" fillId="9" borderId="80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27" fillId="6" borderId="80" applyNumberFormat="0" applyProtection="0">
      <alignment horizontal="left" vertical="top" indent="1"/>
    </xf>
    <xf numFmtId="0" fontId="8" fillId="9" borderId="80" applyNumberFormat="0" applyProtection="0">
      <alignment horizontal="left" vertical="center" indent="1"/>
    </xf>
    <xf numFmtId="4" fontId="28" fillId="10" borderId="80" applyNumberFormat="0" applyProtection="0">
      <alignment horizontal="right" vertical="center"/>
    </xf>
    <xf numFmtId="4" fontId="28" fillId="11" borderId="80" applyNumberFormat="0" applyProtection="0">
      <alignment horizontal="left" vertical="center" indent="1"/>
    </xf>
    <xf numFmtId="0" fontId="28" fillId="12" borderId="80" applyNumberFormat="0" applyProtection="0">
      <alignment horizontal="left" vertical="top" indent="1"/>
    </xf>
    <xf numFmtId="4" fontId="28" fillId="8" borderId="80" applyNumberFormat="0" applyProtection="0">
      <alignment horizontal="right" vertical="center"/>
    </xf>
    <xf numFmtId="0" fontId="8" fillId="9" borderId="80" applyNumberFormat="0" applyProtection="0">
      <alignment horizontal="left" vertical="center" indent="1"/>
    </xf>
    <xf numFmtId="0" fontId="8" fillId="9" borderId="80" applyNumberFormat="0" applyProtection="0">
      <alignment horizontal="left" vertical="center" indent="1"/>
    </xf>
    <xf numFmtId="0" fontId="8" fillId="9" borderId="80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8" fillId="10" borderId="80" applyNumberFormat="0" applyProtection="0">
      <alignment horizontal="right" vertical="center"/>
    </xf>
    <xf numFmtId="4" fontId="28" fillId="11" borderId="80" applyNumberFormat="0" applyProtection="0">
      <alignment horizontal="left" vertical="center" indent="1"/>
    </xf>
    <xf numFmtId="0" fontId="28" fillId="12" borderId="80" applyNumberFormat="0" applyProtection="0">
      <alignment horizontal="left" vertical="top" indent="1"/>
    </xf>
    <xf numFmtId="4" fontId="28" fillId="8" borderId="80" applyNumberFormat="0" applyProtection="0">
      <alignment horizontal="right" vertical="center"/>
    </xf>
    <xf numFmtId="0" fontId="8" fillId="9" borderId="80" applyNumberFormat="0" applyProtection="0">
      <alignment horizontal="left" vertical="center" indent="1"/>
    </xf>
    <xf numFmtId="0" fontId="8" fillId="9" borderId="80" applyNumberFormat="0" applyProtection="0">
      <alignment horizontal="left" vertical="center" indent="1"/>
    </xf>
    <xf numFmtId="0" fontId="8" fillId="9" borderId="80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28" fillId="12" borderId="80" applyNumberFormat="0" applyProtection="0">
      <alignment horizontal="left" vertical="top" indent="1"/>
    </xf>
    <xf numFmtId="4" fontId="28" fillId="10" borderId="80" applyNumberFormat="0" applyProtection="0">
      <alignment horizontal="right" vertical="center"/>
    </xf>
    <xf numFmtId="4" fontId="28" fillId="11" borderId="80" applyNumberFormat="0" applyProtection="0">
      <alignment horizontal="left" vertical="center" indent="1"/>
    </xf>
    <xf numFmtId="0" fontId="28" fillId="12" borderId="80" applyNumberFormat="0" applyProtection="0">
      <alignment horizontal="left" vertical="top" indent="1"/>
    </xf>
    <xf numFmtId="0" fontId="27" fillId="6" borderId="80" applyNumberFormat="0" applyProtection="0">
      <alignment horizontal="left" vertical="top" indent="1"/>
    </xf>
    <xf numFmtId="0" fontId="8" fillId="9" borderId="80" applyNumberFormat="0" applyProtection="0">
      <alignment horizontal="left" vertical="center" indent="1"/>
    </xf>
    <xf numFmtId="4" fontId="28" fillId="8" borderId="80" applyNumberFormat="0" applyProtection="0">
      <alignment horizontal="right" vertical="center"/>
    </xf>
    <xf numFmtId="0" fontId="8" fillId="9" borderId="80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80" applyNumberFormat="0" applyProtection="0">
      <alignment vertical="center"/>
    </xf>
    <xf numFmtId="4" fontId="28" fillId="10" borderId="80" applyNumberFormat="0" applyProtection="0">
      <alignment horizontal="right" vertical="center"/>
    </xf>
    <xf numFmtId="4" fontId="28" fillId="11" borderId="80" applyNumberFormat="0" applyProtection="0">
      <alignment horizontal="left" vertical="center" indent="1"/>
    </xf>
    <xf numFmtId="0" fontId="28" fillId="12" borderId="80" applyNumberFormat="0" applyProtection="0">
      <alignment horizontal="left" vertical="top" indent="1"/>
    </xf>
    <xf numFmtId="4" fontId="28" fillId="11" borderId="80" applyNumberFormat="0" applyProtection="0">
      <alignment horizontal="left" vertical="center" indent="1"/>
    </xf>
    <xf numFmtId="0" fontId="28" fillId="12" borderId="80" applyNumberFormat="0" applyProtection="0">
      <alignment horizontal="left" vertical="top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8" fillId="11" borderId="80" applyNumberFormat="0" applyProtection="0">
      <alignment horizontal="left" vertical="center" indent="1"/>
    </xf>
    <xf numFmtId="4" fontId="27" fillId="3" borderId="80" applyNumberFormat="0" applyProtection="0">
      <alignment vertical="center"/>
    </xf>
    <xf numFmtId="4" fontId="28" fillId="11" borderId="80" applyNumberFormat="0" applyProtection="0">
      <alignment horizontal="left" vertical="center" indent="1"/>
    </xf>
    <xf numFmtId="0" fontId="8" fillId="9" borderId="80" applyNumberFormat="0" applyProtection="0">
      <alignment horizontal="left" vertical="center" indent="1"/>
    </xf>
    <xf numFmtId="0" fontId="8" fillId="9" borderId="80" applyNumberFormat="0" applyProtection="0">
      <alignment horizontal="left" vertical="center" indent="1"/>
    </xf>
    <xf numFmtId="4" fontId="28" fillId="10" borderId="80" applyNumberFormat="0" applyProtection="0">
      <alignment horizontal="right" vertical="center"/>
    </xf>
    <xf numFmtId="4" fontId="28" fillId="11" borderId="80" applyNumberFormat="0" applyProtection="0">
      <alignment horizontal="left" vertical="center" indent="1"/>
    </xf>
    <xf numFmtId="0" fontId="28" fillId="12" borderId="80" applyNumberFormat="0" applyProtection="0">
      <alignment horizontal="left" vertical="top" indent="1"/>
    </xf>
    <xf numFmtId="0" fontId="8" fillId="9" borderId="80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8" fillId="11" borderId="80" applyNumberFormat="0" applyProtection="0">
      <alignment horizontal="left" vertical="center" indent="1"/>
    </xf>
    <xf numFmtId="0" fontId="28" fillId="12" borderId="80" applyNumberFormat="0" applyProtection="0">
      <alignment horizontal="left" vertical="top" indent="1"/>
    </xf>
    <xf numFmtId="4" fontId="27" fillId="3" borderId="80" applyNumberFormat="0" applyProtection="0">
      <alignment vertical="center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8" fillId="10" borderId="80" applyNumberFormat="0" applyProtection="0">
      <alignment horizontal="right" vertical="center"/>
    </xf>
    <xf numFmtId="0" fontId="8" fillId="9" borderId="80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8" fillId="8" borderId="80" applyNumberFormat="0" applyProtection="0">
      <alignment horizontal="right" vertical="center"/>
    </xf>
    <xf numFmtId="4" fontId="28" fillId="8" borderId="80" applyNumberFormat="0" applyProtection="0">
      <alignment horizontal="right" vertical="center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80" applyNumberFormat="0" applyProtection="0">
      <alignment vertical="center"/>
    </xf>
    <xf numFmtId="0" fontId="8" fillId="9" borderId="80" applyNumberFormat="0" applyProtection="0">
      <alignment horizontal="left" vertical="center" indent="1"/>
    </xf>
    <xf numFmtId="0" fontId="28" fillId="12" borderId="80" applyNumberFormat="0" applyProtection="0">
      <alignment horizontal="left" vertical="top" indent="1"/>
    </xf>
    <xf numFmtId="4" fontId="28" fillId="10" borderId="80" applyNumberFormat="0" applyProtection="0">
      <alignment horizontal="right" vertical="center"/>
    </xf>
    <xf numFmtId="4" fontId="28" fillId="11" borderId="80" applyNumberFormat="0" applyProtection="0">
      <alignment horizontal="left" vertical="center" indent="1"/>
    </xf>
    <xf numFmtId="0" fontId="28" fillId="12" borderId="80" applyNumberFormat="0" applyProtection="0">
      <alignment horizontal="left" vertical="top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80" applyNumberFormat="0" applyProtection="0">
      <alignment horizontal="left" vertical="center" indent="1"/>
    </xf>
    <xf numFmtId="0" fontId="27" fillId="6" borderId="80" applyNumberFormat="0" applyProtection="0">
      <alignment horizontal="left" vertical="top" indent="1"/>
    </xf>
    <xf numFmtId="4" fontId="28" fillId="8" borderId="80" applyNumberFormat="0" applyProtection="0">
      <alignment horizontal="right" vertical="center"/>
    </xf>
    <xf numFmtId="0" fontId="8" fillId="9" borderId="80" applyNumberFormat="0" applyProtection="0">
      <alignment horizontal="left" vertical="center" indent="1"/>
    </xf>
    <xf numFmtId="0" fontId="8" fillId="9" borderId="80" applyNumberFormat="0" applyProtection="0">
      <alignment horizontal="left" vertical="center" indent="1"/>
    </xf>
    <xf numFmtId="0" fontId="8" fillId="9" borderId="80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28" fillId="12" borderId="80" applyNumberFormat="0" applyProtection="0">
      <alignment horizontal="left" vertical="top" indent="1"/>
    </xf>
    <xf numFmtId="4" fontId="28" fillId="10" borderId="80" applyNumberFormat="0" applyProtection="0">
      <alignment horizontal="right" vertical="center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8" fillId="9" borderId="80" applyNumberFormat="0" applyProtection="0">
      <alignment horizontal="left" vertical="center" indent="1"/>
    </xf>
    <xf numFmtId="4" fontId="28" fillId="10" borderId="80" applyNumberFormat="0" applyProtection="0">
      <alignment horizontal="right" vertical="center"/>
    </xf>
    <xf numFmtId="4" fontId="28" fillId="11" borderId="80" applyNumberFormat="0" applyProtection="0">
      <alignment horizontal="left" vertical="center" indent="1"/>
    </xf>
    <xf numFmtId="0" fontId="28" fillId="12" borderId="80" applyNumberFormat="0" applyProtection="0">
      <alignment horizontal="left" vertical="top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8" fillId="9" borderId="80" applyNumberFormat="0" applyProtection="0">
      <alignment horizontal="left" vertical="center" indent="1"/>
    </xf>
    <xf numFmtId="4" fontId="27" fillId="3" borderId="80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8" fillId="11" borderId="80" applyNumberFormat="0" applyProtection="0">
      <alignment horizontal="left" vertical="center" indent="1"/>
    </xf>
    <xf numFmtId="4" fontId="27" fillId="3" borderId="80" applyNumberFormat="0" applyProtection="0">
      <alignment vertical="center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8" fillId="9" borderId="80" applyNumberFormat="0" applyProtection="0">
      <alignment horizontal="left" vertical="center" indent="1"/>
    </xf>
    <xf numFmtId="0" fontId="27" fillId="6" borderId="80" applyNumberFormat="0" applyProtection="0">
      <alignment horizontal="left" vertical="top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80" applyNumberFormat="0" applyProtection="0">
      <alignment vertical="center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8" fillId="9" borderId="80" applyNumberFormat="0" applyProtection="0">
      <alignment horizontal="left" vertical="center" indent="1"/>
    </xf>
    <xf numFmtId="0" fontId="27" fillId="6" borderId="80" applyNumberFormat="0" applyProtection="0">
      <alignment horizontal="left" vertical="top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8" fillId="9" borderId="80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27" fillId="6" borderId="80" applyNumberFormat="0" applyProtection="0">
      <alignment horizontal="left" vertical="top" indent="1"/>
    </xf>
    <xf numFmtId="4" fontId="27" fillId="3" borderId="80" applyNumberFormat="0" applyProtection="0">
      <alignment horizontal="left" vertical="center" indent="1"/>
    </xf>
    <xf numFmtId="4" fontId="27" fillId="3" borderId="80" applyNumberFormat="0" applyProtection="0">
      <alignment vertical="center"/>
    </xf>
    <xf numFmtId="0" fontId="43" fillId="0" borderId="0" applyNumberFormat="0" applyFill="0" applyBorder="0" applyAlignment="0" applyProtection="0"/>
    <xf numFmtId="0" fontId="28" fillId="12" borderId="80" applyNumberFormat="0" applyProtection="0">
      <alignment horizontal="left" vertical="top" indent="1"/>
    </xf>
    <xf numFmtId="4" fontId="28" fillId="11" borderId="80" applyNumberFormat="0" applyProtection="0">
      <alignment horizontal="left" vertical="center" indent="1"/>
    </xf>
    <xf numFmtId="4" fontId="28" fillId="10" borderId="80" applyNumberFormat="0" applyProtection="0">
      <alignment horizontal="right" vertical="center"/>
    </xf>
    <xf numFmtId="0" fontId="8" fillId="9" borderId="80" applyNumberFormat="0" applyProtection="0">
      <alignment horizontal="left" vertical="center" indent="1"/>
    </xf>
    <xf numFmtId="0" fontId="8" fillId="9" borderId="80" applyNumberFormat="0" applyProtection="0">
      <alignment horizontal="left" vertical="center" indent="1"/>
    </xf>
    <xf numFmtId="0" fontId="8" fillId="9" borderId="80" applyNumberFormat="0" applyProtection="0">
      <alignment horizontal="left" vertical="center" indent="1"/>
    </xf>
    <xf numFmtId="4" fontId="28" fillId="8" borderId="80" applyNumberFormat="0" applyProtection="0">
      <alignment horizontal="right" vertical="center"/>
    </xf>
    <xf numFmtId="0" fontId="27" fillId="6" borderId="80" applyNumberFormat="0" applyProtection="0">
      <alignment horizontal="left" vertical="top" indent="1"/>
    </xf>
    <xf numFmtId="4" fontId="27" fillId="3" borderId="80" applyNumberFormat="0" applyProtection="0">
      <alignment horizontal="left" vertical="center" indent="1"/>
    </xf>
    <xf numFmtId="4" fontId="27" fillId="3" borderId="80" applyNumberFormat="0" applyProtection="0">
      <alignment vertical="center"/>
    </xf>
    <xf numFmtId="0" fontId="28" fillId="12" borderId="80" applyNumberFormat="0" applyProtection="0">
      <alignment horizontal="left" vertical="top" indent="1"/>
    </xf>
    <xf numFmtId="4" fontId="28" fillId="11" borderId="80" applyNumberFormat="0" applyProtection="0">
      <alignment horizontal="left" vertical="center" indent="1"/>
    </xf>
    <xf numFmtId="4" fontId="28" fillId="10" borderId="80" applyNumberFormat="0" applyProtection="0">
      <alignment horizontal="right" vertical="center"/>
    </xf>
    <xf numFmtId="0" fontId="8" fillId="9" borderId="80" applyNumberFormat="0" applyProtection="0">
      <alignment horizontal="left" vertical="center" indent="1"/>
    </xf>
    <xf numFmtId="0" fontId="8" fillId="9" borderId="80" applyNumberFormat="0" applyProtection="0">
      <alignment horizontal="left" vertical="center" indent="1"/>
    </xf>
    <xf numFmtId="0" fontId="8" fillId="9" borderId="80" applyNumberFormat="0" applyProtection="0">
      <alignment horizontal="left" vertical="center" indent="1"/>
    </xf>
    <xf numFmtId="4" fontId="28" fillId="8" borderId="80" applyNumberFormat="0" applyProtection="0">
      <alignment horizontal="right" vertical="center"/>
    </xf>
    <xf numFmtId="0" fontId="43" fillId="0" borderId="0" applyNumberFormat="0" applyFill="0" applyBorder="0" applyAlignment="0" applyProtection="0"/>
    <xf numFmtId="0" fontId="27" fillId="6" borderId="80" applyNumberFormat="0" applyProtection="0">
      <alignment horizontal="left" vertical="top" indent="1"/>
    </xf>
    <xf numFmtId="4" fontId="27" fillId="3" borderId="80" applyNumberFormat="0" applyProtection="0">
      <alignment horizontal="left" vertical="center" indent="1"/>
    </xf>
    <xf numFmtId="4" fontId="27" fillId="3" borderId="80" applyNumberFormat="0" applyProtection="0">
      <alignment vertical="center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28" fillId="12" borderId="80" applyNumberFormat="0" applyProtection="0">
      <alignment horizontal="left" vertical="top" indent="1"/>
    </xf>
    <xf numFmtId="4" fontId="28" fillId="11" borderId="80" applyNumberFormat="0" applyProtection="0">
      <alignment horizontal="left" vertical="center" indent="1"/>
    </xf>
    <xf numFmtId="4" fontId="28" fillId="10" borderId="80" applyNumberFormat="0" applyProtection="0">
      <alignment horizontal="right" vertical="center"/>
    </xf>
    <xf numFmtId="0" fontId="8" fillId="9" borderId="80" applyNumberFormat="0" applyProtection="0">
      <alignment horizontal="left" vertical="center" indent="1"/>
    </xf>
    <xf numFmtId="0" fontId="8" fillId="9" borderId="80" applyNumberFormat="0" applyProtection="0">
      <alignment horizontal="left" vertical="center" indent="1"/>
    </xf>
    <xf numFmtId="0" fontId="27" fillId="6" borderId="80" applyNumberFormat="0" applyProtection="0">
      <alignment horizontal="left" vertical="top" indent="1"/>
    </xf>
    <xf numFmtId="4" fontId="27" fillId="3" borderId="80" applyNumberFormat="0" applyProtection="0">
      <alignment vertical="center"/>
    </xf>
    <xf numFmtId="4" fontId="28" fillId="11" borderId="80" applyNumberFormat="0" applyProtection="0">
      <alignment horizontal="left" vertical="center" indent="1"/>
    </xf>
    <xf numFmtId="0" fontId="8" fillId="9" borderId="80" applyNumberFormat="0" applyProtection="0">
      <alignment horizontal="left" vertical="center" indent="1"/>
    </xf>
    <xf numFmtId="0" fontId="8" fillId="9" borderId="80" applyNumberFormat="0" applyProtection="0">
      <alignment horizontal="left" vertical="center" indent="1"/>
    </xf>
    <xf numFmtId="4" fontId="28" fillId="8" borderId="80" applyNumberFormat="0" applyProtection="0">
      <alignment horizontal="right" vertical="center"/>
    </xf>
    <xf numFmtId="4" fontId="27" fillId="3" borderId="80" applyNumberFormat="0" applyProtection="0">
      <alignment horizontal="left" vertical="center" indent="1"/>
    </xf>
    <xf numFmtId="4" fontId="27" fillId="3" borderId="80" applyNumberFormat="0" applyProtection="0">
      <alignment vertical="center"/>
    </xf>
    <xf numFmtId="4" fontId="27" fillId="3" borderId="80" applyNumberFormat="0" applyProtection="0">
      <alignment vertical="center"/>
    </xf>
    <xf numFmtId="4" fontId="27" fillId="3" borderId="80" applyNumberFormat="0" applyProtection="0">
      <alignment horizontal="left" vertical="center" indent="1"/>
    </xf>
    <xf numFmtId="0" fontId="27" fillId="6" borderId="80" applyNumberFormat="0" applyProtection="0">
      <alignment horizontal="left" vertical="top" indent="1"/>
    </xf>
    <xf numFmtId="4" fontId="28" fillId="8" borderId="80" applyNumberFormat="0" applyProtection="0">
      <alignment horizontal="right" vertical="center"/>
    </xf>
    <xf numFmtId="0" fontId="8" fillId="9" borderId="80" applyNumberFormat="0" applyProtection="0">
      <alignment horizontal="left" vertical="center" indent="1"/>
    </xf>
    <xf numFmtId="0" fontId="8" fillId="9" borderId="80" applyNumberFormat="0" applyProtection="0">
      <alignment horizontal="left" vertical="center" indent="1"/>
    </xf>
    <xf numFmtId="0" fontId="8" fillId="9" borderId="80" applyNumberFormat="0" applyProtection="0">
      <alignment horizontal="left" vertical="center" indent="1"/>
    </xf>
    <xf numFmtId="4" fontId="28" fillId="10" borderId="80" applyNumberFormat="0" applyProtection="0">
      <alignment horizontal="right" vertical="center"/>
    </xf>
    <xf numFmtId="4" fontId="28" fillId="11" borderId="80" applyNumberFormat="0" applyProtection="0">
      <alignment horizontal="left" vertical="center" indent="1"/>
    </xf>
    <xf numFmtId="0" fontId="28" fillId="12" borderId="80" applyNumberFormat="0" applyProtection="0">
      <alignment horizontal="left" vertical="top" indent="1"/>
    </xf>
    <xf numFmtId="4" fontId="27" fillId="3" borderId="80" applyNumberFormat="0" applyProtection="0">
      <alignment vertical="center"/>
    </xf>
    <xf numFmtId="4" fontId="27" fillId="3" borderId="80" applyNumberFormat="0" applyProtection="0">
      <alignment horizontal="left" vertical="center" indent="1"/>
    </xf>
    <xf numFmtId="0" fontId="27" fillId="6" borderId="80" applyNumberFormat="0" applyProtection="0">
      <alignment horizontal="left" vertical="top" indent="1"/>
    </xf>
    <xf numFmtId="4" fontId="28" fillId="8" borderId="80" applyNumberFormat="0" applyProtection="0">
      <alignment horizontal="right" vertical="center"/>
    </xf>
    <xf numFmtId="0" fontId="8" fillId="9" borderId="80" applyNumberFormat="0" applyProtection="0">
      <alignment horizontal="left" vertical="center" indent="1"/>
    </xf>
    <xf numFmtId="0" fontId="8" fillId="9" borderId="80" applyNumberFormat="0" applyProtection="0">
      <alignment horizontal="left" vertical="center" indent="1"/>
    </xf>
    <xf numFmtId="0" fontId="8" fillId="9" borderId="80" applyNumberFormat="0" applyProtection="0">
      <alignment horizontal="left" vertical="center" indent="1"/>
    </xf>
    <xf numFmtId="4" fontId="28" fillId="10" borderId="80" applyNumberFormat="0" applyProtection="0">
      <alignment horizontal="right" vertical="center"/>
    </xf>
    <xf numFmtId="0" fontId="28" fillId="12" borderId="80" applyNumberFormat="0" applyProtection="0">
      <alignment horizontal="left" vertical="top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8" fillId="8" borderId="80" applyNumberFormat="0" applyProtection="0">
      <alignment horizontal="right" vertical="center"/>
    </xf>
    <xf numFmtId="4" fontId="28" fillId="11" borderId="80" applyNumberFormat="0" applyProtection="0">
      <alignment horizontal="left" vertical="center" indent="1"/>
    </xf>
    <xf numFmtId="0" fontId="28" fillId="12" borderId="80" applyNumberFormat="0" applyProtection="0">
      <alignment horizontal="left" vertical="top" indent="1"/>
    </xf>
    <xf numFmtId="4" fontId="27" fillId="3" borderId="80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8" fillId="9" borderId="80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8" fillId="8" borderId="80" applyNumberFormat="0" applyProtection="0">
      <alignment horizontal="right" vertical="center"/>
    </xf>
    <xf numFmtId="0" fontId="8" fillId="9" borderId="80" applyNumberFormat="0" applyProtection="0">
      <alignment horizontal="left" vertical="center" indent="1"/>
    </xf>
    <xf numFmtId="0" fontId="8" fillId="9" borderId="80" applyNumberFormat="0" applyProtection="0">
      <alignment horizontal="left" vertical="center" indent="1"/>
    </xf>
    <xf numFmtId="0" fontId="8" fillId="9" borderId="80" applyNumberFormat="0" applyProtection="0">
      <alignment horizontal="left" vertical="center" indent="1"/>
    </xf>
    <xf numFmtId="4" fontId="28" fillId="10" borderId="80" applyNumberFormat="0" applyProtection="0">
      <alignment horizontal="right" vertical="center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8" fillId="11" borderId="80" applyNumberFormat="0" applyProtection="0">
      <alignment horizontal="left" vertical="center" indent="1"/>
    </xf>
    <xf numFmtId="0" fontId="28" fillId="12" borderId="80" applyNumberFormat="0" applyProtection="0">
      <alignment horizontal="left" vertical="top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8" fillId="9" borderId="80" applyNumberFormat="0" applyProtection="0">
      <alignment horizontal="left" vertical="center" indent="1"/>
    </xf>
    <xf numFmtId="0" fontId="27" fillId="6" borderId="80" applyNumberFormat="0" applyProtection="0">
      <alignment horizontal="left" vertical="top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8" fillId="10" borderId="80" applyNumberFormat="0" applyProtection="0">
      <alignment horizontal="right" vertical="center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82" applyNumberFormat="0" applyProtection="0">
      <alignment vertical="center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8" fillId="9" borderId="82" applyNumberFormat="0" applyProtection="0">
      <alignment horizontal="left" vertical="center" indent="1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8" fillId="9" borderId="80" applyNumberFormat="0" applyProtection="0">
      <alignment horizontal="left" vertical="center" indent="1"/>
    </xf>
    <xf numFmtId="0" fontId="27" fillId="6" borderId="80" applyNumberFormat="0" applyProtection="0">
      <alignment horizontal="left" vertical="top" indent="1"/>
    </xf>
    <xf numFmtId="4" fontId="27" fillId="3" borderId="80" applyNumberFormat="0" applyProtection="0">
      <alignment vertical="center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4" fontId="28" fillId="11" borderId="82" applyNumberFormat="0" applyProtection="0">
      <alignment horizontal="left" vertical="center" indent="1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8" fillId="9" borderId="82" applyNumberFormat="0" applyProtection="0">
      <alignment horizontal="left" vertical="center" indent="1"/>
    </xf>
    <xf numFmtId="0" fontId="4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8" fillId="9" borderId="80" applyNumberFormat="0" applyProtection="0">
      <alignment horizontal="left" vertical="center" indent="1"/>
    </xf>
    <xf numFmtId="0" fontId="8" fillId="9" borderId="80" applyNumberFormat="0" applyProtection="0">
      <alignment horizontal="left" vertical="center" indent="1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8" fillId="9" borderId="87" applyNumberFormat="0" applyProtection="0">
      <alignment horizontal="left" vertical="center" indent="1"/>
    </xf>
    <xf numFmtId="0" fontId="27" fillId="6" borderId="83" applyNumberFormat="0" applyProtection="0">
      <alignment horizontal="left" vertical="top" indent="1"/>
    </xf>
    <xf numFmtId="0" fontId="43" fillId="0" borderId="0" applyNumberFormat="0" applyFill="0" applyBorder="0" applyAlignment="0" applyProtection="0"/>
    <xf numFmtId="0" fontId="8" fillId="9" borderId="83" applyNumberFormat="0" applyProtection="0">
      <alignment horizontal="left" vertical="center" indent="1"/>
    </xf>
    <xf numFmtId="0" fontId="8" fillId="9" borderId="83" applyNumberFormat="0" applyProtection="0">
      <alignment horizontal="left" vertical="center" indent="1"/>
    </xf>
    <xf numFmtId="0" fontId="8" fillId="9" borderId="83" applyNumberFormat="0" applyProtection="0">
      <alignment horizontal="left" vertical="center" indent="1"/>
    </xf>
    <xf numFmtId="4" fontId="28" fillId="10" borderId="83" applyNumberFormat="0" applyProtection="0">
      <alignment horizontal="right" vertical="center"/>
    </xf>
    <xf numFmtId="0" fontId="28" fillId="12" borderId="83" applyNumberFormat="0" applyProtection="0">
      <alignment horizontal="left" vertical="top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4" fontId="27" fillId="3" borderId="82" applyNumberFormat="0" applyProtection="0">
      <alignment vertical="center"/>
    </xf>
    <xf numFmtId="4" fontId="28" fillId="10" borderId="82" applyNumberFormat="0" applyProtection="0">
      <alignment horizontal="right" vertical="center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10" fontId="20" fillId="5" borderId="81" applyNumberFormat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8" fillId="9" borderId="82" applyNumberFormat="0" applyProtection="0">
      <alignment horizontal="left" vertical="center" indent="1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4" fontId="27" fillId="3" borderId="82" applyNumberFormat="0" applyProtection="0">
      <alignment horizontal="left" vertical="center" indent="1"/>
    </xf>
    <xf numFmtId="0" fontId="27" fillId="6" borderId="82" applyNumberFormat="0" applyProtection="0">
      <alignment horizontal="left" vertical="top" indent="1"/>
    </xf>
    <xf numFmtId="0" fontId="45" fillId="0" borderId="0" applyNumberFormat="0" applyFill="0" applyBorder="0" applyAlignment="0" applyProtection="0"/>
    <xf numFmtId="0" fontId="8" fillId="9" borderId="80" applyNumberFormat="0" applyProtection="0">
      <alignment horizontal="left" vertical="center" indent="1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4" fontId="27" fillId="3" borderId="82" applyNumberFormat="0" applyProtection="0">
      <alignment vertical="center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4" fontId="27" fillId="3" borderId="80" applyNumberFormat="0" applyProtection="0">
      <alignment vertical="center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8" fillId="9" borderId="80" applyNumberFormat="0" applyProtection="0">
      <alignment horizontal="left" vertical="center" indent="1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4" fontId="27" fillId="3" borderId="80" applyNumberFormat="0" applyProtection="0">
      <alignment vertical="center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4" fontId="27" fillId="3" borderId="80" applyNumberFormat="0" applyProtection="0">
      <alignment horizontal="left" vertical="center" indent="1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4" fontId="28" fillId="11" borderId="82" applyNumberFormat="0" applyProtection="0">
      <alignment horizontal="left" vertical="center" indent="1"/>
    </xf>
    <xf numFmtId="0" fontId="27" fillId="6" borderId="82" applyNumberFormat="0" applyProtection="0">
      <alignment horizontal="left" vertical="top" indent="1"/>
    </xf>
    <xf numFmtId="0" fontId="45" fillId="0" borderId="0" applyNumberFormat="0" applyFill="0" applyBorder="0" applyAlignment="0" applyProtection="0"/>
    <xf numFmtId="0" fontId="28" fillId="12" borderId="80" applyNumberFormat="0" applyProtection="0">
      <alignment horizontal="left" vertical="top" indent="1"/>
    </xf>
    <xf numFmtId="0" fontId="8" fillId="9" borderId="80" applyNumberFormat="0" applyProtection="0">
      <alignment horizontal="left" vertical="center" indent="1"/>
    </xf>
    <xf numFmtId="4" fontId="28" fillId="10" borderId="80" applyNumberFormat="0" applyProtection="0">
      <alignment horizontal="right" vertical="center"/>
    </xf>
    <xf numFmtId="4" fontId="28" fillId="11" borderId="80" applyNumberFormat="0" applyProtection="0">
      <alignment horizontal="left" vertical="center" indent="1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27" fillId="6" borderId="82" applyNumberFormat="0" applyProtection="0">
      <alignment horizontal="left" vertical="top" indent="1"/>
    </xf>
    <xf numFmtId="4" fontId="27" fillId="3" borderId="82" applyNumberFormat="0" applyProtection="0">
      <alignment horizontal="left" vertical="center" indent="1"/>
    </xf>
    <xf numFmtId="0" fontId="8" fillId="9" borderId="82" applyNumberFormat="0" applyProtection="0">
      <alignment horizontal="left" vertical="center" indent="1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10" fontId="20" fillId="5" borderId="81" applyNumberFormat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10" fontId="20" fillId="5" borderId="81" applyNumberFormat="0" applyBorder="0" applyAlignment="0" applyProtection="0"/>
    <xf numFmtId="0" fontId="43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4" fontId="28" fillId="11" borderId="82" applyNumberFormat="0" applyProtection="0">
      <alignment horizontal="left" vertical="center" indent="1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10" fontId="20" fillId="5" borderId="81" applyNumberFormat="0" applyBorder="0" applyAlignment="0" applyProtection="0"/>
    <xf numFmtId="0" fontId="8" fillId="9" borderId="80" applyNumberFormat="0" applyProtection="0">
      <alignment horizontal="left" vertical="center" indent="1"/>
    </xf>
    <xf numFmtId="0" fontId="45" fillId="0" borderId="0" applyNumberFormat="0" applyFill="0" applyBorder="0" applyAlignment="0" applyProtection="0"/>
    <xf numFmtId="4" fontId="28" fillId="11" borderId="82" applyNumberFormat="0" applyProtection="0">
      <alignment horizontal="left" vertical="center" indent="1"/>
    </xf>
    <xf numFmtId="0" fontId="4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8" fillId="8" borderId="80" applyNumberFormat="0" applyProtection="0">
      <alignment horizontal="right" vertical="center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4" fontId="28" fillId="10" borderId="82" applyNumberFormat="0" applyProtection="0">
      <alignment horizontal="right" vertical="center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8" fillId="9" borderId="82" applyNumberFormat="0" applyProtection="0">
      <alignment horizontal="left" vertical="center" indent="1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8" fillId="9" borderId="82" applyNumberFormat="0" applyProtection="0">
      <alignment horizontal="left" vertical="center" indent="1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4" fontId="28" fillId="10" borderId="80" applyNumberFormat="0" applyProtection="0">
      <alignment horizontal="right" vertical="center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4" fontId="28" fillId="8" borderId="82" applyNumberFormat="0" applyProtection="0">
      <alignment horizontal="right" vertical="center"/>
    </xf>
    <xf numFmtId="4" fontId="27" fillId="3" borderId="80" applyNumberFormat="0" applyProtection="0">
      <alignment horizontal="left" vertical="center" indent="1"/>
    </xf>
    <xf numFmtId="4" fontId="28" fillId="8" borderId="80" applyNumberFormat="0" applyProtection="0">
      <alignment horizontal="right" vertical="center"/>
    </xf>
    <xf numFmtId="0" fontId="28" fillId="12" borderId="80" applyNumberFormat="0" applyProtection="0">
      <alignment horizontal="left" vertical="top" indent="1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4" fontId="28" fillId="11" borderId="80" applyNumberFormat="0" applyProtection="0">
      <alignment horizontal="left" vertical="center" indent="1"/>
    </xf>
    <xf numFmtId="0" fontId="45" fillId="0" borderId="0" applyNumberFormat="0" applyFill="0" applyBorder="0" applyAlignment="0" applyProtection="0"/>
    <xf numFmtId="4" fontId="27" fillId="3" borderId="82" applyNumberFormat="0" applyProtection="0">
      <alignment vertical="center"/>
    </xf>
    <xf numFmtId="0" fontId="45" fillId="0" borderId="0" applyNumberFormat="0" applyFill="0" applyBorder="0" applyAlignment="0" applyProtection="0"/>
    <xf numFmtId="4" fontId="28" fillId="8" borderId="82" applyNumberFormat="0" applyProtection="0">
      <alignment horizontal="right" vertical="center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27" fillId="6" borderId="80" applyNumberFormat="0" applyProtection="0">
      <alignment horizontal="left" vertical="top" indent="1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4" fontId="28" fillId="10" borderId="82" applyNumberFormat="0" applyProtection="0">
      <alignment horizontal="right" vertical="center"/>
    </xf>
    <xf numFmtId="4" fontId="28" fillId="8" borderId="82" applyNumberFormat="0" applyProtection="0">
      <alignment horizontal="right" vertical="center"/>
    </xf>
    <xf numFmtId="4" fontId="27" fillId="3" borderId="82" applyNumberFormat="0" applyProtection="0">
      <alignment horizontal="left" vertical="center" indent="1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10" fontId="20" fillId="5" borderId="81" applyNumberFormat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4" fontId="28" fillId="11" borderId="82" applyNumberFormat="0" applyProtection="0">
      <alignment horizontal="left" vertical="center" indent="1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4" fontId="27" fillId="3" borderId="80" applyNumberFormat="0" applyProtection="0">
      <alignment vertical="center"/>
    </xf>
    <xf numFmtId="0" fontId="45" fillId="0" borderId="0" applyNumberFormat="0" applyFill="0" applyBorder="0" applyAlignment="0" applyProtection="0"/>
    <xf numFmtId="4" fontId="27" fillId="3" borderId="80" applyNumberFormat="0" applyProtection="0">
      <alignment vertical="center"/>
    </xf>
    <xf numFmtId="4" fontId="27" fillId="3" borderId="80" applyNumberFormat="0" applyProtection="0">
      <alignment horizontal="left" vertical="center" indent="1"/>
    </xf>
    <xf numFmtId="4" fontId="27" fillId="3" borderId="80" applyNumberFormat="0" applyProtection="0">
      <alignment horizontal="left" vertical="center" indent="1"/>
    </xf>
    <xf numFmtId="0" fontId="27" fillId="6" borderId="80" applyNumberFormat="0" applyProtection="0">
      <alignment horizontal="left" vertical="top" indent="1"/>
    </xf>
    <xf numFmtId="0" fontId="27" fillId="6" borderId="80" applyNumberFormat="0" applyProtection="0">
      <alignment horizontal="left" vertical="top" indent="1"/>
    </xf>
    <xf numFmtId="4" fontId="28" fillId="8" borderId="80" applyNumberFormat="0" applyProtection="0">
      <alignment horizontal="right" vertical="center"/>
    </xf>
    <xf numFmtId="4" fontId="28" fillId="8" borderId="80" applyNumberFormat="0" applyProtection="0">
      <alignment horizontal="right" vertical="center"/>
    </xf>
    <xf numFmtId="0" fontId="8" fillId="9" borderId="80" applyNumberFormat="0" applyProtection="0">
      <alignment horizontal="left" vertical="center" indent="1"/>
    </xf>
    <xf numFmtId="0" fontId="8" fillId="9" borderId="80" applyNumberFormat="0" applyProtection="0">
      <alignment horizontal="left" vertical="center" indent="1"/>
    </xf>
    <xf numFmtId="0" fontId="8" fillId="9" borderId="80" applyNumberFormat="0" applyProtection="0">
      <alignment horizontal="left" vertical="center" indent="1"/>
    </xf>
    <xf numFmtId="0" fontId="8" fillId="9" borderId="80" applyNumberFormat="0" applyProtection="0">
      <alignment horizontal="left" vertical="center" indent="1"/>
    </xf>
    <xf numFmtId="0" fontId="8" fillId="9" borderId="80" applyNumberFormat="0" applyProtection="0">
      <alignment horizontal="left" vertical="center" indent="1"/>
    </xf>
    <xf numFmtId="0" fontId="8" fillId="9" borderId="80" applyNumberFormat="0" applyProtection="0">
      <alignment horizontal="left" vertical="center" indent="1"/>
    </xf>
    <xf numFmtId="4" fontId="28" fillId="10" borderId="80" applyNumberFormat="0" applyProtection="0">
      <alignment horizontal="right" vertical="center"/>
    </xf>
    <xf numFmtId="4" fontId="28" fillId="10" borderId="80" applyNumberFormat="0" applyProtection="0">
      <alignment horizontal="right" vertical="center"/>
    </xf>
    <xf numFmtId="4" fontId="28" fillId="11" borderId="80" applyNumberFormat="0" applyProtection="0">
      <alignment horizontal="left" vertical="center" indent="1"/>
    </xf>
    <xf numFmtId="4" fontId="28" fillId="11" borderId="80" applyNumberFormat="0" applyProtection="0">
      <alignment horizontal="left" vertical="center" indent="1"/>
    </xf>
    <xf numFmtId="0" fontId="28" fillId="12" borderId="80" applyNumberFormat="0" applyProtection="0">
      <alignment horizontal="left" vertical="top" indent="1"/>
    </xf>
    <xf numFmtId="0" fontId="28" fillId="12" borderId="80" applyNumberFormat="0" applyProtection="0">
      <alignment horizontal="left" vertical="top" indent="1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8" fillId="9" borderId="82" applyNumberFormat="0" applyProtection="0">
      <alignment horizontal="left" vertical="center" indent="1"/>
    </xf>
    <xf numFmtId="4" fontId="27" fillId="3" borderId="82" applyNumberFormat="0" applyProtection="0">
      <alignment horizontal="left" vertical="center" indent="1"/>
    </xf>
    <xf numFmtId="0" fontId="45" fillId="0" borderId="0" applyNumberFormat="0" applyFill="0" applyBorder="0" applyAlignment="0" applyProtection="0"/>
    <xf numFmtId="0" fontId="27" fillId="6" borderId="82" applyNumberFormat="0" applyProtection="0">
      <alignment horizontal="left" vertical="top" indent="1"/>
    </xf>
    <xf numFmtId="0" fontId="45" fillId="0" borderId="0" applyNumberFormat="0" applyFill="0" applyBorder="0" applyAlignment="0" applyProtection="0"/>
    <xf numFmtId="4" fontId="27" fillId="3" borderId="82" applyNumberFormat="0" applyProtection="0">
      <alignment vertical="center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8" fillId="9" borderId="82" applyNumberFormat="0" applyProtection="0">
      <alignment horizontal="left" vertical="center" indent="1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8" fillId="9" borderId="82" applyNumberFormat="0" applyProtection="0">
      <alignment horizontal="left" vertical="center" indent="1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4" fontId="28" fillId="11" borderId="82" applyNumberFormat="0" applyProtection="0">
      <alignment horizontal="left" vertical="center" indent="1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8" fillId="9" borderId="80" applyNumberFormat="0" applyProtection="0">
      <alignment horizontal="left" vertical="center" indent="1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8" fillId="9" borderId="82" applyNumberFormat="0" applyProtection="0">
      <alignment horizontal="left" vertical="center" indent="1"/>
    </xf>
    <xf numFmtId="0" fontId="8" fillId="9" borderId="82" applyNumberFormat="0" applyProtection="0">
      <alignment horizontal="left" vertical="center" indent="1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28" fillId="12" borderId="82" applyNumberFormat="0" applyProtection="0">
      <alignment horizontal="left" vertical="top" indent="1"/>
    </xf>
    <xf numFmtId="0" fontId="8" fillId="9" borderId="82" applyNumberFormat="0" applyProtection="0">
      <alignment horizontal="left" vertical="center" indent="1"/>
    </xf>
    <xf numFmtId="0" fontId="27" fillId="6" borderId="82" applyNumberFormat="0" applyProtection="0">
      <alignment horizontal="left" vertical="top" indent="1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28" fillId="12" borderId="82" applyNumberFormat="0" applyProtection="0">
      <alignment horizontal="left" vertical="top" indent="1"/>
    </xf>
    <xf numFmtId="4" fontId="27" fillId="3" borderId="82" applyNumberFormat="0" applyProtection="0">
      <alignment vertical="center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10" fontId="20" fillId="5" borderId="81" applyNumberFormat="0" applyBorder="0" applyAlignment="0" applyProtection="0"/>
    <xf numFmtId="4" fontId="27" fillId="3" borderId="82" applyNumberFormat="0" applyProtection="0">
      <alignment horizontal="left" vertical="center" indent="1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8" fillId="8" borderId="82" applyNumberFormat="0" applyProtection="0">
      <alignment horizontal="right" vertical="center"/>
    </xf>
    <xf numFmtId="0" fontId="45" fillId="0" borderId="0" applyNumberFormat="0" applyFill="0" applyBorder="0" applyAlignment="0" applyProtection="0"/>
    <xf numFmtId="4" fontId="27" fillId="3" borderId="82" applyNumberFormat="0" applyProtection="0">
      <alignment horizontal="left" vertical="center" indent="1"/>
    </xf>
    <xf numFmtId="4" fontId="28" fillId="10" borderId="82" applyNumberFormat="0" applyProtection="0">
      <alignment horizontal="right" vertical="center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4" fontId="27" fillId="3" borderId="80" applyNumberFormat="0" applyProtection="0">
      <alignment vertical="center"/>
    </xf>
    <xf numFmtId="4" fontId="27" fillId="3" borderId="80" applyNumberFormat="0" applyProtection="0">
      <alignment horizontal="left" vertical="center" indent="1"/>
    </xf>
    <xf numFmtId="4" fontId="27" fillId="3" borderId="80" applyNumberFormat="0" applyProtection="0">
      <alignment horizontal="left" vertical="center" indent="1"/>
    </xf>
    <xf numFmtId="0" fontId="27" fillId="6" borderId="80" applyNumberFormat="0" applyProtection="0">
      <alignment horizontal="left" vertical="top" indent="1"/>
    </xf>
    <xf numFmtId="0" fontId="27" fillId="6" borderId="80" applyNumberFormat="0" applyProtection="0">
      <alignment horizontal="left" vertical="top" indent="1"/>
    </xf>
    <xf numFmtId="4" fontId="28" fillId="8" borderId="80" applyNumberFormat="0" applyProtection="0">
      <alignment horizontal="right" vertical="center"/>
    </xf>
    <xf numFmtId="4" fontId="28" fillId="8" borderId="80" applyNumberFormat="0" applyProtection="0">
      <alignment horizontal="right" vertical="center"/>
    </xf>
    <xf numFmtId="0" fontId="8" fillId="9" borderId="80" applyNumberFormat="0" applyProtection="0">
      <alignment horizontal="left" vertical="center" indent="1"/>
    </xf>
    <xf numFmtId="0" fontId="8" fillId="9" borderId="80" applyNumberFormat="0" applyProtection="0">
      <alignment horizontal="left" vertical="center" indent="1"/>
    </xf>
    <xf numFmtId="0" fontId="8" fillId="9" borderId="80" applyNumberFormat="0" applyProtection="0">
      <alignment horizontal="left" vertical="center" indent="1"/>
    </xf>
    <xf numFmtId="0" fontId="8" fillId="9" borderId="80" applyNumberFormat="0" applyProtection="0">
      <alignment horizontal="left" vertical="center" indent="1"/>
    </xf>
    <xf numFmtId="0" fontId="8" fillId="9" borderId="80" applyNumberFormat="0" applyProtection="0">
      <alignment horizontal="left" vertical="center" indent="1"/>
    </xf>
    <xf numFmtId="0" fontId="8" fillId="9" borderId="80" applyNumberFormat="0" applyProtection="0">
      <alignment horizontal="left" vertical="center" indent="1"/>
    </xf>
    <xf numFmtId="4" fontId="28" fillId="10" borderId="80" applyNumberFormat="0" applyProtection="0">
      <alignment horizontal="right" vertical="center"/>
    </xf>
    <xf numFmtId="4" fontId="28" fillId="10" borderId="80" applyNumberFormat="0" applyProtection="0">
      <alignment horizontal="right" vertical="center"/>
    </xf>
    <xf numFmtId="4" fontId="28" fillId="11" borderId="80" applyNumberFormat="0" applyProtection="0">
      <alignment horizontal="left" vertical="center" indent="1"/>
    </xf>
    <xf numFmtId="4" fontId="28" fillId="11" borderId="80" applyNumberFormat="0" applyProtection="0">
      <alignment horizontal="left" vertical="center" indent="1"/>
    </xf>
    <xf numFmtId="0" fontId="28" fillId="12" borderId="80" applyNumberFormat="0" applyProtection="0">
      <alignment horizontal="left" vertical="top" indent="1"/>
    </xf>
    <xf numFmtId="0" fontId="28" fillId="12" borderId="80" applyNumberFormat="0" applyProtection="0">
      <alignment horizontal="left" vertical="top" indent="1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4" fontId="27" fillId="3" borderId="82" applyNumberFormat="0" applyProtection="0">
      <alignment horizontal="left" vertical="center" indent="1"/>
    </xf>
    <xf numFmtId="0" fontId="8" fillId="9" borderId="82" applyNumberFormat="0" applyProtection="0">
      <alignment horizontal="left" vertical="center" indent="1"/>
    </xf>
    <xf numFmtId="4" fontId="28" fillId="10" borderId="82" applyNumberFormat="0" applyProtection="0">
      <alignment horizontal="right" vertical="center"/>
    </xf>
    <xf numFmtId="4" fontId="28" fillId="8" borderId="82" applyNumberFormat="0" applyProtection="0">
      <alignment horizontal="right" vertical="center"/>
    </xf>
    <xf numFmtId="4" fontId="28" fillId="10" borderId="82" applyNumberFormat="0" applyProtection="0">
      <alignment horizontal="right" vertical="center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4" fontId="27" fillId="3" borderId="82" applyNumberFormat="0" applyProtection="0">
      <alignment vertical="center"/>
    </xf>
    <xf numFmtId="4" fontId="27" fillId="3" borderId="82" applyNumberFormat="0" applyProtection="0">
      <alignment vertical="center"/>
    </xf>
    <xf numFmtId="4" fontId="27" fillId="3" borderId="82" applyNumberFormat="0" applyProtection="0">
      <alignment horizontal="left" vertical="center" indent="1"/>
    </xf>
    <xf numFmtId="4" fontId="27" fillId="3" borderId="82" applyNumberFormat="0" applyProtection="0">
      <alignment horizontal="left" vertical="center" indent="1"/>
    </xf>
    <xf numFmtId="0" fontId="27" fillId="6" borderId="82" applyNumberFormat="0" applyProtection="0">
      <alignment horizontal="left" vertical="top" indent="1"/>
    </xf>
    <xf numFmtId="0" fontId="27" fillId="6" borderId="82" applyNumberFormat="0" applyProtection="0">
      <alignment horizontal="left" vertical="top" indent="1"/>
    </xf>
    <xf numFmtId="4" fontId="28" fillId="8" borderId="82" applyNumberFormat="0" applyProtection="0">
      <alignment horizontal="right" vertical="center"/>
    </xf>
    <xf numFmtId="4" fontId="28" fillId="8" borderId="82" applyNumberFormat="0" applyProtection="0">
      <alignment horizontal="right" vertical="center"/>
    </xf>
    <xf numFmtId="0" fontId="8" fillId="9" borderId="82" applyNumberFormat="0" applyProtection="0">
      <alignment horizontal="left" vertical="center" indent="1"/>
    </xf>
    <xf numFmtId="0" fontId="8" fillId="9" borderId="82" applyNumberFormat="0" applyProtection="0">
      <alignment horizontal="left" vertical="center" indent="1"/>
    </xf>
    <xf numFmtId="0" fontId="8" fillId="9" borderId="82" applyNumberFormat="0" applyProtection="0">
      <alignment horizontal="left" vertical="center" indent="1"/>
    </xf>
    <xf numFmtId="0" fontId="8" fillId="9" borderId="82" applyNumberFormat="0" applyProtection="0">
      <alignment horizontal="left" vertical="center" indent="1"/>
    </xf>
    <xf numFmtId="0" fontId="8" fillId="9" borderId="82" applyNumberFormat="0" applyProtection="0">
      <alignment horizontal="left" vertical="center" indent="1"/>
    </xf>
    <xf numFmtId="0" fontId="8" fillId="9" borderId="82" applyNumberFormat="0" applyProtection="0">
      <alignment horizontal="left" vertical="center" indent="1"/>
    </xf>
    <xf numFmtId="4" fontId="28" fillId="10" borderId="82" applyNumberFormat="0" applyProtection="0">
      <alignment horizontal="right" vertical="center"/>
    </xf>
    <xf numFmtId="4" fontId="28" fillId="10" borderId="82" applyNumberFormat="0" applyProtection="0">
      <alignment horizontal="right" vertical="center"/>
    </xf>
    <xf numFmtId="4" fontId="28" fillId="11" borderId="82" applyNumberFormat="0" applyProtection="0">
      <alignment horizontal="left" vertical="center" indent="1"/>
    </xf>
    <xf numFmtId="4" fontId="28" fillId="11" borderId="82" applyNumberFormat="0" applyProtection="0">
      <alignment horizontal="left" vertical="center" indent="1"/>
    </xf>
    <xf numFmtId="0" fontId="28" fillId="12" borderId="82" applyNumberFormat="0" applyProtection="0">
      <alignment horizontal="left" vertical="top" indent="1"/>
    </xf>
    <xf numFmtId="0" fontId="28" fillId="12" borderId="82" applyNumberFormat="0" applyProtection="0">
      <alignment horizontal="left" vertical="top" indent="1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82" applyNumberFormat="0" applyProtection="0">
      <alignment vertical="center"/>
    </xf>
    <xf numFmtId="0" fontId="8" fillId="9" borderId="82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4" fontId="27" fillId="3" borderId="82" applyNumberFormat="0" applyProtection="0">
      <alignment vertical="center"/>
    </xf>
    <xf numFmtId="0" fontId="27" fillId="6" borderId="82" applyNumberFormat="0" applyProtection="0">
      <alignment horizontal="left" vertical="top" indent="1"/>
    </xf>
    <xf numFmtId="0" fontId="27" fillId="6" borderId="82" applyNumberFormat="0" applyProtection="0">
      <alignment horizontal="left" vertical="top" indent="1"/>
    </xf>
    <xf numFmtId="4" fontId="28" fillId="8" borderId="82" applyNumberFormat="0" applyProtection="0">
      <alignment horizontal="right" vertical="center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28" fillId="12" borderId="82" applyNumberFormat="0" applyProtection="0">
      <alignment horizontal="left" vertical="top" indent="1"/>
    </xf>
    <xf numFmtId="0" fontId="8" fillId="9" borderId="82" applyNumberFormat="0" applyProtection="0">
      <alignment horizontal="left" vertical="center" indent="1"/>
    </xf>
    <xf numFmtId="0" fontId="27" fillId="6" borderId="82" applyNumberFormat="0" applyProtection="0">
      <alignment horizontal="left" vertical="top" indent="1"/>
    </xf>
    <xf numFmtId="4" fontId="27" fillId="3" borderId="82" applyNumberFormat="0" applyProtection="0">
      <alignment vertical="center"/>
    </xf>
    <xf numFmtId="4" fontId="28" fillId="10" borderId="82" applyNumberFormat="0" applyProtection="0">
      <alignment horizontal="right" vertical="center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8" fillId="9" borderId="82" applyNumberFormat="0" applyProtection="0">
      <alignment horizontal="left" vertical="center" indent="1"/>
    </xf>
    <xf numFmtId="0" fontId="8" fillId="9" borderId="82" applyNumberFormat="0" applyProtection="0">
      <alignment horizontal="left" vertical="center" indent="1"/>
    </xf>
    <xf numFmtId="4" fontId="27" fillId="3" borderId="82" applyNumberFormat="0" applyProtection="0">
      <alignment horizontal="left" vertical="center" indent="1"/>
    </xf>
    <xf numFmtId="0" fontId="28" fillId="12" borderId="82" applyNumberFormat="0" applyProtection="0">
      <alignment horizontal="left" vertical="top" indent="1"/>
    </xf>
    <xf numFmtId="0" fontId="8" fillId="9" borderId="82" applyNumberFormat="0" applyProtection="0">
      <alignment horizontal="left" vertical="center" indent="1"/>
    </xf>
    <xf numFmtId="4" fontId="28" fillId="8" borderId="82" applyNumberFormat="0" applyProtection="0">
      <alignment horizontal="right" vertical="center"/>
    </xf>
    <xf numFmtId="0" fontId="8" fillId="9" borderId="82" applyNumberFormat="0" applyProtection="0">
      <alignment horizontal="left" vertical="center" indent="1"/>
    </xf>
    <xf numFmtId="4" fontId="28" fillId="11" borderId="82" applyNumberFormat="0" applyProtection="0">
      <alignment horizontal="left" vertical="center" indent="1"/>
    </xf>
    <xf numFmtId="4" fontId="27" fillId="3" borderId="82" applyNumberFormat="0" applyProtection="0">
      <alignment vertical="center"/>
    </xf>
    <xf numFmtId="0" fontId="27" fillId="6" borderId="82" applyNumberFormat="0" applyProtection="0">
      <alignment horizontal="left" vertical="top" indent="1"/>
    </xf>
    <xf numFmtId="4" fontId="27" fillId="3" borderId="82" applyNumberFormat="0" applyProtection="0">
      <alignment horizontal="left" vertical="center" indent="1"/>
    </xf>
    <xf numFmtId="0" fontId="27" fillId="6" borderId="82" applyNumberFormat="0" applyProtection="0">
      <alignment horizontal="left" vertical="top" indent="1"/>
    </xf>
    <xf numFmtId="4" fontId="27" fillId="3" borderId="82" applyNumberFormat="0" applyProtection="0">
      <alignment horizontal="left" vertical="center" indent="1"/>
    </xf>
    <xf numFmtId="0" fontId="8" fillId="9" borderId="82" applyNumberFormat="0" applyProtection="0">
      <alignment horizontal="left" vertical="center" indent="1"/>
    </xf>
    <xf numFmtId="0" fontId="8" fillId="9" borderId="82" applyNumberFormat="0" applyProtection="0">
      <alignment horizontal="left" vertical="center" indent="1"/>
    </xf>
    <xf numFmtId="0" fontId="27" fillId="6" borderId="82" applyNumberFormat="0" applyProtection="0">
      <alignment horizontal="left" vertical="top" indent="1"/>
    </xf>
    <xf numFmtId="4" fontId="28" fillId="8" borderId="82" applyNumberFormat="0" applyProtection="0">
      <alignment horizontal="right" vertical="center"/>
    </xf>
    <xf numFmtId="4" fontId="27" fillId="3" borderId="82" applyNumberFormat="0" applyProtection="0">
      <alignment vertical="center"/>
    </xf>
    <xf numFmtId="0" fontId="27" fillId="6" borderId="82" applyNumberFormat="0" applyProtection="0">
      <alignment horizontal="left" vertical="top" indent="1"/>
    </xf>
    <xf numFmtId="4" fontId="27" fillId="3" borderId="82" applyNumberFormat="0" applyProtection="0">
      <alignment horizontal="left" vertical="center" indent="1"/>
    </xf>
    <xf numFmtId="0" fontId="27" fillId="6" borderId="82" applyNumberFormat="0" applyProtection="0">
      <alignment horizontal="left" vertical="top" indent="1"/>
    </xf>
    <xf numFmtId="0" fontId="27" fillId="6" borderId="82" applyNumberFormat="0" applyProtection="0">
      <alignment horizontal="left" vertical="top" indent="1"/>
    </xf>
    <xf numFmtId="4" fontId="27" fillId="3" borderId="82" applyNumberFormat="0" applyProtection="0">
      <alignment horizontal="left" vertical="center" indent="1"/>
    </xf>
    <xf numFmtId="0" fontId="27" fillId="6" borderId="82" applyNumberFormat="0" applyProtection="0">
      <alignment horizontal="left" vertical="top" indent="1"/>
    </xf>
    <xf numFmtId="4" fontId="27" fillId="3" borderId="82" applyNumberFormat="0" applyProtection="0">
      <alignment horizontal="left" vertical="center" indent="1"/>
    </xf>
    <xf numFmtId="4" fontId="27" fillId="3" borderId="82" applyNumberFormat="0" applyProtection="0">
      <alignment vertical="center"/>
    </xf>
    <xf numFmtId="0" fontId="27" fillId="6" borderId="82" applyNumberFormat="0" applyProtection="0">
      <alignment horizontal="left" vertical="top" indent="1"/>
    </xf>
    <xf numFmtId="4" fontId="27" fillId="3" borderId="82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8" fillId="9" borderId="82" applyNumberFormat="0" applyProtection="0">
      <alignment horizontal="left" vertical="center" indent="1"/>
    </xf>
    <xf numFmtId="4" fontId="27" fillId="3" borderId="82" applyNumberFormat="0" applyProtection="0">
      <alignment horizontal="left" vertical="center" indent="1"/>
    </xf>
    <xf numFmtId="0" fontId="8" fillId="9" borderId="82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28" fillId="12" borderId="82" applyNumberFormat="0" applyProtection="0">
      <alignment horizontal="left" vertical="top" indent="1"/>
    </xf>
    <xf numFmtId="0" fontId="8" fillId="9" borderId="82" applyNumberFormat="0" applyProtection="0">
      <alignment horizontal="left" vertical="center" indent="1"/>
    </xf>
    <xf numFmtId="0" fontId="27" fillId="6" borderId="82" applyNumberFormat="0" applyProtection="0">
      <alignment horizontal="left" vertical="top" indent="1"/>
    </xf>
    <xf numFmtId="0" fontId="27" fillId="6" borderId="82" applyNumberFormat="0" applyProtection="0">
      <alignment horizontal="left" vertical="top" indent="1"/>
    </xf>
    <xf numFmtId="0" fontId="27" fillId="6" borderId="82" applyNumberFormat="0" applyProtection="0">
      <alignment horizontal="left" vertical="top" indent="1"/>
    </xf>
    <xf numFmtId="4" fontId="27" fillId="3" borderId="82" applyNumberFormat="0" applyProtection="0">
      <alignment vertical="center"/>
    </xf>
    <xf numFmtId="0" fontId="27" fillId="6" borderId="82" applyNumberFormat="0" applyProtection="0">
      <alignment horizontal="left" vertical="top" indent="1"/>
    </xf>
    <xf numFmtId="4" fontId="27" fillId="3" borderId="82" applyNumberFormat="0" applyProtection="0">
      <alignment vertical="center"/>
    </xf>
    <xf numFmtId="4" fontId="27" fillId="3" borderId="82" applyNumberFormat="0" applyProtection="0">
      <alignment horizontal="left" vertical="center" indent="1"/>
    </xf>
    <xf numFmtId="4" fontId="27" fillId="3" borderId="82" applyNumberFormat="0" applyProtection="0">
      <alignment horizontal="left" vertical="center" indent="1"/>
    </xf>
    <xf numFmtId="0" fontId="27" fillId="6" borderId="82" applyNumberFormat="0" applyProtection="0">
      <alignment horizontal="left" vertical="top" indent="1"/>
    </xf>
    <xf numFmtId="0" fontId="27" fillId="6" borderId="82" applyNumberFormat="0" applyProtection="0">
      <alignment horizontal="left" vertical="top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8" fillId="9" borderId="82" applyNumberFormat="0" applyProtection="0">
      <alignment horizontal="left" vertical="center" indent="1"/>
    </xf>
    <xf numFmtId="0" fontId="8" fillId="9" borderId="82" applyNumberFormat="0" applyProtection="0">
      <alignment horizontal="left" vertical="center" indent="1"/>
    </xf>
    <xf numFmtId="4" fontId="28" fillId="10" borderId="82" applyNumberFormat="0" applyProtection="0">
      <alignment horizontal="right" vertical="center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8" fillId="10" borderId="82" applyNumberFormat="0" applyProtection="0">
      <alignment horizontal="right" vertical="center"/>
    </xf>
    <xf numFmtId="0" fontId="8" fillId="9" borderId="82" applyNumberFormat="0" applyProtection="0">
      <alignment horizontal="left" vertical="center" indent="1"/>
    </xf>
    <xf numFmtId="0" fontId="27" fillId="6" borderId="82" applyNumberFormat="0" applyProtection="0">
      <alignment horizontal="left" vertical="top" indent="1"/>
    </xf>
    <xf numFmtId="0" fontId="27" fillId="6" borderId="82" applyNumberFormat="0" applyProtection="0">
      <alignment horizontal="left" vertical="top" indent="1"/>
    </xf>
    <xf numFmtId="4" fontId="27" fillId="3" borderId="82" applyNumberFormat="0" applyProtection="0">
      <alignment horizontal="left" vertical="center" indent="1"/>
    </xf>
    <xf numFmtId="4" fontId="27" fillId="3" borderId="82" applyNumberFormat="0" applyProtection="0">
      <alignment vertical="center"/>
    </xf>
    <xf numFmtId="4" fontId="27" fillId="3" borderId="82" applyNumberFormat="0" applyProtection="0">
      <alignment horizontal="left" vertical="center" indent="1"/>
    </xf>
    <xf numFmtId="0" fontId="27" fillId="6" borderId="82" applyNumberFormat="0" applyProtection="0">
      <alignment horizontal="left" vertical="top" indent="1"/>
    </xf>
    <xf numFmtId="4" fontId="27" fillId="3" borderId="82" applyNumberFormat="0" applyProtection="0">
      <alignment horizontal="left" vertical="center" indent="1"/>
    </xf>
    <xf numFmtId="4" fontId="28" fillId="8" borderId="82" applyNumberFormat="0" applyProtection="0">
      <alignment horizontal="right" vertical="center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82" applyNumberFormat="0" applyProtection="0">
      <alignment horizontal="left" vertical="center" indent="1"/>
    </xf>
    <xf numFmtId="4" fontId="27" fillId="3" borderId="82" applyNumberFormat="0" applyProtection="0">
      <alignment horizontal="left" vertical="center" indent="1"/>
    </xf>
    <xf numFmtId="0" fontId="8" fillId="9" borderId="82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28" fillId="12" borderId="82" applyNumberFormat="0" applyProtection="0">
      <alignment horizontal="left" vertical="top" indent="1"/>
    </xf>
    <xf numFmtId="0" fontId="8" fillId="9" borderId="82" applyNumberFormat="0" applyProtection="0">
      <alignment horizontal="left" vertical="center" indent="1"/>
    </xf>
    <xf numFmtId="0" fontId="27" fillId="6" borderId="82" applyNumberFormat="0" applyProtection="0">
      <alignment horizontal="left" vertical="top" indent="1"/>
    </xf>
    <xf numFmtId="0" fontId="27" fillId="6" borderId="82" applyNumberFormat="0" applyProtection="0">
      <alignment horizontal="left" vertical="top" indent="1"/>
    </xf>
    <xf numFmtId="4" fontId="28" fillId="10" borderId="82" applyNumberFormat="0" applyProtection="0">
      <alignment horizontal="right" vertical="center"/>
    </xf>
    <xf numFmtId="4" fontId="27" fillId="3" borderId="82" applyNumberFormat="0" applyProtection="0">
      <alignment vertical="center"/>
    </xf>
    <xf numFmtId="4" fontId="27" fillId="3" borderId="82" applyNumberFormat="0" applyProtection="0">
      <alignment horizontal="left" vertical="center" indent="1"/>
    </xf>
    <xf numFmtId="0" fontId="27" fillId="6" borderId="82" applyNumberFormat="0" applyProtection="0">
      <alignment horizontal="left" vertical="top" indent="1"/>
    </xf>
    <xf numFmtId="4" fontId="28" fillId="8" borderId="82" applyNumberFormat="0" applyProtection="0">
      <alignment horizontal="right" vertical="center"/>
    </xf>
    <xf numFmtId="4" fontId="28" fillId="8" borderId="82" applyNumberFormat="0" applyProtection="0">
      <alignment horizontal="right" vertical="center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82" applyNumberFormat="0" applyProtection="0">
      <alignment vertical="center"/>
    </xf>
    <xf numFmtId="4" fontId="28" fillId="8" borderId="82" applyNumberFormat="0" applyProtection="0">
      <alignment horizontal="right" vertical="center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28" fillId="12" borderId="82" applyNumberFormat="0" applyProtection="0">
      <alignment horizontal="left" vertical="top" indent="1"/>
    </xf>
    <xf numFmtId="4" fontId="27" fillId="3" borderId="82" applyNumberFormat="0" applyProtection="0">
      <alignment vertical="center"/>
    </xf>
    <xf numFmtId="4" fontId="27" fillId="3" borderId="82" applyNumberFormat="0" applyProtection="0">
      <alignment vertical="center"/>
    </xf>
    <xf numFmtId="4" fontId="27" fillId="3" borderId="82" applyNumberFormat="0" applyProtection="0">
      <alignment horizontal="left" vertical="center" indent="1"/>
    </xf>
    <xf numFmtId="0" fontId="27" fillId="6" borderId="82" applyNumberFormat="0" applyProtection="0">
      <alignment horizontal="left" vertical="top" indent="1"/>
    </xf>
    <xf numFmtId="4" fontId="28" fillId="8" borderId="82" applyNumberFormat="0" applyProtection="0">
      <alignment horizontal="right" vertical="center"/>
    </xf>
    <xf numFmtId="4" fontId="27" fillId="3" borderId="82" applyNumberFormat="0" applyProtection="0">
      <alignment vertical="center"/>
    </xf>
    <xf numFmtId="4" fontId="27" fillId="3" borderId="82" applyNumberFormat="0" applyProtection="0">
      <alignment horizontal="left" vertical="center" indent="1"/>
    </xf>
    <xf numFmtId="0" fontId="27" fillId="6" borderId="82" applyNumberFormat="0" applyProtection="0">
      <alignment horizontal="left" vertical="top" indent="1"/>
    </xf>
    <xf numFmtId="4" fontId="27" fillId="3" borderId="82" applyNumberFormat="0" applyProtection="0">
      <alignment vertical="center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82" applyNumberFormat="0" applyProtection="0">
      <alignment horizontal="left" vertical="center" indent="1"/>
    </xf>
    <xf numFmtId="4" fontId="27" fillId="3" borderId="82" applyNumberFormat="0" applyProtection="0">
      <alignment vertical="center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8" fillId="9" borderId="82" applyNumberFormat="0" applyProtection="0">
      <alignment horizontal="left" vertical="center" indent="1"/>
    </xf>
    <xf numFmtId="4" fontId="28" fillId="8" borderId="82" applyNumberFormat="0" applyProtection="0">
      <alignment horizontal="right" vertical="center"/>
    </xf>
    <xf numFmtId="4" fontId="28" fillId="8" borderId="82" applyNumberFormat="0" applyProtection="0">
      <alignment horizontal="right" vertical="center"/>
    </xf>
    <xf numFmtId="4" fontId="27" fillId="3" borderId="82" applyNumberFormat="0" applyProtection="0">
      <alignment vertical="center"/>
    </xf>
    <xf numFmtId="4" fontId="27" fillId="3" borderId="82" applyNumberFormat="0" applyProtection="0">
      <alignment horizontal="left" vertical="center" indent="1"/>
    </xf>
    <xf numFmtId="0" fontId="27" fillId="6" borderId="82" applyNumberFormat="0" applyProtection="0">
      <alignment horizontal="left" vertical="top" indent="1"/>
    </xf>
    <xf numFmtId="4" fontId="27" fillId="3" borderId="82" applyNumberFormat="0" applyProtection="0">
      <alignment horizontal="left" vertical="center" indent="1"/>
    </xf>
    <xf numFmtId="4" fontId="28" fillId="8" borderId="82" applyNumberFormat="0" applyProtection="0">
      <alignment horizontal="right" vertical="center"/>
    </xf>
    <xf numFmtId="0" fontId="8" fillId="9" borderId="82" applyNumberFormat="0" applyProtection="0">
      <alignment horizontal="left" vertical="center" indent="1"/>
    </xf>
    <xf numFmtId="0" fontId="8" fillId="9" borderId="82" applyNumberFormat="0" applyProtection="0">
      <alignment horizontal="left" vertical="center" indent="1"/>
    </xf>
    <xf numFmtId="0" fontId="8" fillId="9" borderId="82" applyNumberFormat="0" applyProtection="0">
      <alignment horizontal="left" vertical="center" indent="1"/>
    </xf>
    <xf numFmtId="4" fontId="28" fillId="10" borderId="82" applyNumberFormat="0" applyProtection="0">
      <alignment horizontal="right" vertical="center"/>
    </xf>
    <xf numFmtId="4" fontId="27" fillId="3" borderId="82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8" fillId="8" borderId="82" applyNumberFormat="0" applyProtection="0">
      <alignment horizontal="right" vertical="center"/>
    </xf>
    <xf numFmtId="4" fontId="28" fillId="8" borderId="82" applyNumberFormat="0" applyProtection="0">
      <alignment horizontal="right" vertical="center"/>
    </xf>
    <xf numFmtId="0" fontId="27" fillId="6" borderId="82" applyNumberFormat="0" applyProtection="0">
      <alignment horizontal="left" vertical="top" indent="1"/>
    </xf>
    <xf numFmtId="4" fontId="28" fillId="11" borderId="82" applyNumberFormat="0" applyProtection="0">
      <alignment horizontal="left" vertical="center" indent="1"/>
    </xf>
    <xf numFmtId="0" fontId="28" fillId="12" borderId="82" applyNumberFormat="0" applyProtection="0">
      <alignment horizontal="left" vertical="top" indent="1"/>
    </xf>
    <xf numFmtId="0" fontId="27" fillId="6" borderId="82" applyNumberFormat="0" applyProtection="0">
      <alignment horizontal="left" vertical="top" indent="1"/>
    </xf>
    <xf numFmtId="4" fontId="28" fillId="8" borderId="82" applyNumberFormat="0" applyProtection="0">
      <alignment horizontal="right" vertical="center"/>
    </xf>
    <xf numFmtId="4" fontId="28" fillId="8" borderId="82" applyNumberFormat="0" applyProtection="0">
      <alignment horizontal="right" vertical="center"/>
    </xf>
    <xf numFmtId="0" fontId="8" fillId="9" borderId="82" applyNumberFormat="0" applyProtection="0">
      <alignment horizontal="left" vertical="center" indent="1"/>
    </xf>
    <xf numFmtId="0" fontId="27" fillId="6" borderId="82" applyNumberFormat="0" applyProtection="0">
      <alignment horizontal="left" vertical="top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82" applyNumberFormat="0" applyProtection="0">
      <alignment vertical="center"/>
    </xf>
    <xf numFmtId="4" fontId="27" fillId="3" borderId="82" applyNumberFormat="0" applyProtection="0">
      <alignment vertical="center"/>
    </xf>
    <xf numFmtId="4" fontId="27" fillId="3" borderId="82" applyNumberFormat="0" applyProtection="0">
      <alignment vertical="center"/>
    </xf>
    <xf numFmtId="4" fontId="28" fillId="11" borderId="82" applyNumberFormat="0" applyProtection="0">
      <alignment horizontal="left" vertical="center" indent="1"/>
    </xf>
    <xf numFmtId="0" fontId="28" fillId="12" borderId="82" applyNumberFormat="0" applyProtection="0">
      <alignment horizontal="left" vertical="top" indent="1"/>
    </xf>
    <xf numFmtId="4" fontId="28" fillId="10" borderId="82" applyNumberFormat="0" applyProtection="0">
      <alignment horizontal="right" vertical="center"/>
    </xf>
    <xf numFmtId="4" fontId="27" fillId="3" borderId="82" applyNumberFormat="0" applyProtection="0">
      <alignment vertical="center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82" applyNumberFormat="0" applyProtection="0">
      <alignment vertical="center"/>
    </xf>
    <xf numFmtId="4" fontId="27" fillId="3" borderId="82" applyNumberFormat="0" applyProtection="0">
      <alignment horizontal="left" vertical="center" indent="1"/>
    </xf>
    <xf numFmtId="4" fontId="27" fillId="3" borderId="82" applyNumberFormat="0" applyProtection="0">
      <alignment horizontal="left" vertical="center" indent="1"/>
    </xf>
    <xf numFmtId="0" fontId="8" fillId="9" borderId="82" applyNumberFormat="0" applyProtection="0">
      <alignment horizontal="left" vertical="center" indent="1"/>
    </xf>
    <xf numFmtId="0" fontId="8" fillId="9" borderId="82" applyNumberFormat="0" applyProtection="0">
      <alignment horizontal="left" vertical="center" indent="1"/>
    </xf>
    <xf numFmtId="4" fontId="28" fillId="10" borderId="82" applyNumberFormat="0" applyProtection="0">
      <alignment horizontal="right" vertical="center"/>
    </xf>
    <xf numFmtId="4" fontId="28" fillId="11" borderId="82" applyNumberFormat="0" applyProtection="0">
      <alignment horizontal="left" vertical="center" indent="1"/>
    </xf>
    <xf numFmtId="0" fontId="28" fillId="12" borderId="82" applyNumberFormat="0" applyProtection="0">
      <alignment horizontal="left" vertical="top" indent="1"/>
    </xf>
    <xf numFmtId="4" fontId="27" fillId="3" borderId="82" applyNumberFormat="0" applyProtection="0">
      <alignment vertical="center"/>
    </xf>
    <xf numFmtId="4" fontId="27" fillId="3" borderId="82" applyNumberFormat="0" applyProtection="0">
      <alignment horizontal="left" vertical="center" indent="1"/>
    </xf>
    <xf numFmtId="0" fontId="27" fillId="6" borderId="82" applyNumberFormat="0" applyProtection="0">
      <alignment horizontal="left" vertical="top" indent="1"/>
    </xf>
    <xf numFmtId="4" fontId="28" fillId="8" borderId="82" applyNumberFormat="0" applyProtection="0">
      <alignment horizontal="right" vertical="center"/>
    </xf>
    <xf numFmtId="4" fontId="28" fillId="8" borderId="82" applyNumberFormat="0" applyProtection="0">
      <alignment horizontal="right" vertical="center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82" applyNumberFormat="0" applyProtection="0">
      <alignment vertical="center"/>
    </xf>
    <xf numFmtId="4" fontId="27" fillId="3" borderId="82" applyNumberFormat="0" applyProtection="0">
      <alignment vertical="center"/>
    </xf>
    <xf numFmtId="4" fontId="28" fillId="11" borderId="82" applyNumberFormat="0" applyProtection="0">
      <alignment horizontal="left" vertical="center" indent="1"/>
    </xf>
    <xf numFmtId="0" fontId="28" fillId="12" borderId="82" applyNumberFormat="0" applyProtection="0">
      <alignment horizontal="left" vertical="top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82" applyNumberFormat="0" applyProtection="0">
      <alignment horizontal="left" vertical="center" indent="1"/>
    </xf>
    <xf numFmtId="4" fontId="27" fillId="3" borderId="82" applyNumberFormat="0" applyProtection="0">
      <alignment horizontal="left" vertical="center" indent="1"/>
    </xf>
    <xf numFmtId="4" fontId="27" fillId="3" borderId="82" applyNumberFormat="0" applyProtection="0">
      <alignment vertical="center"/>
    </xf>
    <xf numFmtId="4" fontId="27" fillId="3" borderId="82" applyNumberFormat="0" applyProtection="0">
      <alignment vertical="center"/>
    </xf>
    <xf numFmtId="4" fontId="27" fillId="3" borderId="82" applyNumberFormat="0" applyProtection="0">
      <alignment horizontal="left" vertical="center" indent="1"/>
    </xf>
    <xf numFmtId="0" fontId="27" fillId="6" borderId="82" applyNumberFormat="0" applyProtection="0">
      <alignment horizontal="left" vertical="top" indent="1"/>
    </xf>
    <xf numFmtId="4" fontId="28" fillId="8" borderId="82" applyNumberFormat="0" applyProtection="0">
      <alignment horizontal="right" vertical="center"/>
    </xf>
    <xf numFmtId="4" fontId="28" fillId="8" borderId="82" applyNumberFormat="0" applyProtection="0">
      <alignment horizontal="right" vertical="center"/>
    </xf>
    <xf numFmtId="0" fontId="8" fillId="9" borderId="82" applyNumberFormat="0" applyProtection="0">
      <alignment horizontal="left" vertical="center" indent="1"/>
    </xf>
    <xf numFmtId="0" fontId="8" fillId="9" borderId="82" applyNumberFormat="0" applyProtection="0">
      <alignment horizontal="left" vertical="center" indent="1"/>
    </xf>
    <xf numFmtId="0" fontId="8" fillId="9" borderId="82" applyNumberFormat="0" applyProtection="0">
      <alignment horizontal="left" vertical="center" indent="1"/>
    </xf>
    <xf numFmtId="4" fontId="28" fillId="10" borderId="82" applyNumberFormat="0" applyProtection="0">
      <alignment horizontal="right" vertical="center"/>
    </xf>
    <xf numFmtId="4" fontId="28" fillId="11" borderId="82" applyNumberFormat="0" applyProtection="0">
      <alignment horizontal="left" vertical="center" indent="1"/>
    </xf>
    <xf numFmtId="0" fontId="28" fillId="12" borderId="82" applyNumberFormat="0" applyProtection="0">
      <alignment horizontal="left" vertical="top" indent="1"/>
    </xf>
    <xf numFmtId="0" fontId="8" fillId="9" borderId="82" applyNumberFormat="0" applyProtection="0">
      <alignment horizontal="left" vertical="center" indent="1"/>
    </xf>
    <xf numFmtId="0" fontId="8" fillId="9" borderId="82" applyNumberFormat="0" applyProtection="0">
      <alignment horizontal="left" vertical="center" indent="1"/>
    </xf>
    <xf numFmtId="0" fontId="8" fillId="9" borderId="82" applyNumberFormat="0" applyProtection="0">
      <alignment horizontal="left" vertical="center" indent="1"/>
    </xf>
    <xf numFmtId="4" fontId="28" fillId="10" borderId="82" applyNumberFormat="0" applyProtection="0">
      <alignment horizontal="right" vertical="center"/>
    </xf>
    <xf numFmtId="4" fontId="27" fillId="3" borderId="82" applyNumberFormat="0" applyProtection="0">
      <alignment vertical="center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82" applyNumberFormat="0" applyProtection="0">
      <alignment vertical="center"/>
    </xf>
    <xf numFmtId="4" fontId="27" fillId="3" borderId="82" applyNumberFormat="0" applyProtection="0">
      <alignment vertical="center"/>
    </xf>
    <xf numFmtId="0" fontId="27" fillId="6" borderId="82" applyNumberFormat="0" applyProtection="0">
      <alignment horizontal="left" vertical="top" indent="1"/>
    </xf>
    <xf numFmtId="4" fontId="28" fillId="11" borderId="82" applyNumberFormat="0" applyProtection="0">
      <alignment horizontal="left" vertical="center" indent="1"/>
    </xf>
    <xf numFmtId="0" fontId="28" fillId="12" borderId="82" applyNumberFormat="0" applyProtection="0">
      <alignment horizontal="left" vertical="top" indent="1"/>
    </xf>
    <xf numFmtId="0" fontId="8" fillId="9" borderId="82" applyNumberFormat="0" applyProtection="0">
      <alignment horizontal="left" vertical="center" indent="1"/>
    </xf>
    <xf numFmtId="0" fontId="8" fillId="9" borderId="82" applyNumberFormat="0" applyProtection="0">
      <alignment horizontal="left" vertical="center" indent="1"/>
    </xf>
    <xf numFmtId="0" fontId="8" fillId="9" borderId="82" applyNumberFormat="0" applyProtection="0">
      <alignment horizontal="left" vertical="center" indent="1"/>
    </xf>
    <xf numFmtId="4" fontId="28" fillId="10" borderId="82" applyNumberFormat="0" applyProtection="0">
      <alignment horizontal="right" vertical="center"/>
    </xf>
    <xf numFmtId="4" fontId="27" fillId="3" borderId="82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82" applyNumberFormat="0" applyProtection="0">
      <alignment vertical="center"/>
    </xf>
    <xf numFmtId="0" fontId="27" fillId="6" borderId="82" applyNumberFormat="0" applyProtection="0">
      <alignment horizontal="left" vertical="top" indent="1"/>
    </xf>
    <xf numFmtId="4" fontId="27" fillId="3" borderId="82" applyNumberFormat="0" applyProtection="0">
      <alignment vertical="center"/>
    </xf>
    <xf numFmtId="4" fontId="28" fillId="11" borderId="82" applyNumberFormat="0" applyProtection="0">
      <alignment horizontal="left" vertical="center" indent="1"/>
    </xf>
    <xf numFmtId="0" fontId="28" fillId="12" borderId="82" applyNumberFormat="0" applyProtection="0">
      <alignment horizontal="left" vertical="top" indent="1"/>
    </xf>
    <xf numFmtId="0" fontId="8" fillId="9" borderId="82" applyNumberFormat="0" applyProtection="0">
      <alignment horizontal="left" vertical="center" indent="1"/>
    </xf>
    <xf numFmtId="0" fontId="8" fillId="9" borderId="82" applyNumberFormat="0" applyProtection="0">
      <alignment horizontal="left" vertical="center" indent="1"/>
    </xf>
    <xf numFmtId="0" fontId="8" fillId="9" borderId="82" applyNumberFormat="0" applyProtection="0">
      <alignment horizontal="left" vertical="center" indent="1"/>
    </xf>
    <xf numFmtId="4" fontId="28" fillId="10" borderId="82" applyNumberFormat="0" applyProtection="0">
      <alignment horizontal="right" vertical="center"/>
    </xf>
    <xf numFmtId="0" fontId="27" fillId="6" borderId="82" applyNumberFormat="0" applyProtection="0">
      <alignment horizontal="left" vertical="top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27" fillId="6" borderId="82" applyNumberFormat="0" applyProtection="0">
      <alignment horizontal="left" vertical="top" indent="1"/>
    </xf>
    <xf numFmtId="4" fontId="27" fillId="3" borderId="82" applyNumberFormat="0" applyProtection="0">
      <alignment vertical="center"/>
    </xf>
    <xf numFmtId="0" fontId="27" fillId="6" borderId="82" applyNumberFormat="0" applyProtection="0">
      <alignment horizontal="left" vertical="top" indent="1"/>
    </xf>
    <xf numFmtId="4" fontId="28" fillId="11" borderId="82" applyNumberFormat="0" applyProtection="0">
      <alignment horizontal="left" vertical="center" indent="1"/>
    </xf>
    <xf numFmtId="0" fontId="28" fillId="12" borderId="82" applyNumberFormat="0" applyProtection="0">
      <alignment horizontal="left" vertical="top" indent="1"/>
    </xf>
    <xf numFmtId="0" fontId="8" fillId="9" borderId="82" applyNumberFormat="0" applyProtection="0">
      <alignment horizontal="left" vertical="center" indent="1"/>
    </xf>
    <xf numFmtId="0" fontId="8" fillId="9" borderId="82" applyNumberFormat="0" applyProtection="0">
      <alignment horizontal="left" vertical="center" indent="1"/>
    </xf>
    <xf numFmtId="0" fontId="8" fillId="9" borderId="82" applyNumberFormat="0" applyProtection="0">
      <alignment horizontal="left" vertical="center" indent="1"/>
    </xf>
    <xf numFmtId="4" fontId="28" fillId="10" borderId="82" applyNumberFormat="0" applyProtection="0">
      <alignment horizontal="right" vertical="center"/>
    </xf>
    <xf numFmtId="4" fontId="27" fillId="3" borderId="82" applyNumberFormat="0" applyProtection="0">
      <alignment vertical="center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82" applyNumberFormat="0" applyProtection="0">
      <alignment vertical="center"/>
    </xf>
    <xf numFmtId="0" fontId="27" fillId="6" borderId="82" applyNumberFormat="0" applyProtection="0">
      <alignment horizontal="left" vertical="top" indent="1"/>
    </xf>
    <xf numFmtId="4" fontId="27" fillId="3" borderId="82" applyNumberFormat="0" applyProtection="0">
      <alignment vertical="center"/>
    </xf>
    <xf numFmtId="4" fontId="28" fillId="11" borderId="82" applyNumberFormat="0" applyProtection="0">
      <alignment horizontal="left" vertical="center" indent="1"/>
    </xf>
    <xf numFmtId="0" fontId="28" fillId="12" borderId="82" applyNumberFormat="0" applyProtection="0">
      <alignment horizontal="left" vertical="top" indent="1"/>
    </xf>
    <xf numFmtId="0" fontId="8" fillId="9" borderId="82" applyNumberFormat="0" applyProtection="0">
      <alignment horizontal="left" vertical="center" indent="1"/>
    </xf>
    <xf numFmtId="0" fontId="8" fillId="9" borderId="82" applyNumberFormat="0" applyProtection="0">
      <alignment horizontal="left" vertical="center" indent="1"/>
    </xf>
    <xf numFmtId="0" fontId="8" fillId="9" borderId="82" applyNumberFormat="0" applyProtection="0">
      <alignment horizontal="left" vertical="center" indent="1"/>
    </xf>
    <xf numFmtId="4" fontId="28" fillId="10" borderId="82" applyNumberFormat="0" applyProtection="0">
      <alignment horizontal="right" vertical="center"/>
    </xf>
    <xf numFmtId="4" fontId="27" fillId="3" borderId="82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82" applyNumberFormat="0" applyProtection="0">
      <alignment horizontal="left" vertical="center" indent="1"/>
    </xf>
    <xf numFmtId="4" fontId="27" fillId="3" borderId="82" applyNumberFormat="0" applyProtection="0">
      <alignment vertical="center"/>
    </xf>
    <xf numFmtId="0" fontId="8" fillId="9" borderId="82" applyNumberFormat="0" applyProtection="0">
      <alignment horizontal="left" vertical="center" indent="1"/>
    </xf>
    <xf numFmtId="4" fontId="28" fillId="11" borderId="82" applyNumberFormat="0" applyProtection="0">
      <alignment horizontal="left" vertical="center" indent="1"/>
    </xf>
    <xf numFmtId="0" fontId="28" fillId="12" borderId="82" applyNumberFormat="0" applyProtection="0">
      <alignment horizontal="left" vertical="top" indent="1"/>
    </xf>
    <xf numFmtId="0" fontId="8" fillId="9" borderId="82" applyNumberFormat="0" applyProtection="0">
      <alignment horizontal="left" vertical="center" indent="1"/>
    </xf>
    <xf numFmtId="0" fontId="8" fillId="9" borderId="82" applyNumberFormat="0" applyProtection="0">
      <alignment horizontal="left" vertical="center" indent="1"/>
    </xf>
    <xf numFmtId="0" fontId="8" fillId="9" borderId="82" applyNumberFormat="0" applyProtection="0">
      <alignment horizontal="left" vertical="center" indent="1"/>
    </xf>
    <xf numFmtId="4" fontId="28" fillId="10" borderId="82" applyNumberFormat="0" applyProtection="0">
      <alignment horizontal="right" vertical="center"/>
    </xf>
    <xf numFmtId="0" fontId="27" fillId="6" borderId="82" applyNumberFormat="0" applyProtection="0">
      <alignment horizontal="left" vertical="top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27" fillId="6" borderId="82" applyNumberFormat="0" applyProtection="0">
      <alignment horizontal="left" vertical="top" indent="1"/>
    </xf>
    <xf numFmtId="0" fontId="27" fillId="6" borderId="82" applyNumberFormat="0" applyProtection="0">
      <alignment horizontal="left" vertical="top" indent="1"/>
    </xf>
    <xf numFmtId="4" fontId="28" fillId="8" borderId="82" applyNumberFormat="0" applyProtection="0">
      <alignment horizontal="right" vertical="center"/>
    </xf>
    <xf numFmtId="4" fontId="28" fillId="11" borderId="82" applyNumberFormat="0" applyProtection="0">
      <alignment horizontal="left" vertical="center" indent="1"/>
    </xf>
    <xf numFmtId="0" fontId="28" fillId="12" borderId="82" applyNumberFormat="0" applyProtection="0">
      <alignment horizontal="left" vertical="top" indent="1"/>
    </xf>
    <xf numFmtId="0" fontId="8" fillId="9" borderId="82" applyNumberFormat="0" applyProtection="0">
      <alignment horizontal="left" vertical="center" indent="1"/>
    </xf>
    <xf numFmtId="0" fontId="8" fillId="9" borderId="82" applyNumberFormat="0" applyProtection="0">
      <alignment horizontal="left" vertical="center" indent="1"/>
    </xf>
    <xf numFmtId="0" fontId="8" fillId="9" borderId="82" applyNumberFormat="0" applyProtection="0">
      <alignment horizontal="left" vertical="center" indent="1"/>
    </xf>
    <xf numFmtId="4" fontId="28" fillId="10" borderId="82" applyNumberFormat="0" applyProtection="0">
      <alignment horizontal="right" vertical="center"/>
    </xf>
    <xf numFmtId="4" fontId="27" fillId="3" borderId="82" applyNumberFormat="0" applyProtection="0">
      <alignment vertical="center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82" applyNumberFormat="0" applyProtection="0">
      <alignment vertical="center"/>
    </xf>
    <xf numFmtId="4" fontId="27" fillId="3" borderId="82" applyNumberFormat="0" applyProtection="0">
      <alignment vertical="center"/>
    </xf>
    <xf numFmtId="0" fontId="27" fillId="6" borderId="82" applyNumberFormat="0" applyProtection="0">
      <alignment horizontal="left" vertical="top" indent="1"/>
    </xf>
    <xf numFmtId="4" fontId="28" fillId="11" borderId="82" applyNumberFormat="0" applyProtection="0">
      <alignment horizontal="left" vertical="center" indent="1"/>
    </xf>
    <xf numFmtId="0" fontId="28" fillId="12" borderId="82" applyNumberFormat="0" applyProtection="0">
      <alignment horizontal="left" vertical="top" indent="1"/>
    </xf>
    <xf numFmtId="0" fontId="8" fillId="9" borderId="82" applyNumberFormat="0" applyProtection="0">
      <alignment horizontal="left" vertical="center" indent="1"/>
    </xf>
    <xf numFmtId="0" fontId="8" fillId="9" borderId="82" applyNumberFormat="0" applyProtection="0">
      <alignment horizontal="left" vertical="center" indent="1"/>
    </xf>
    <xf numFmtId="0" fontId="8" fillId="9" borderId="82" applyNumberFormat="0" applyProtection="0">
      <alignment horizontal="left" vertical="center" indent="1"/>
    </xf>
    <xf numFmtId="4" fontId="28" fillId="10" borderId="82" applyNumberFormat="0" applyProtection="0">
      <alignment horizontal="right" vertical="center"/>
    </xf>
    <xf numFmtId="4" fontId="27" fillId="3" borderId="82" applyNumberFormat="0" applyProtection="0">
      <alignment vertical="center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82" applyNumberFormat="0" applyProtection="0">
      <alignment horizontal="left" vertical="center" indent="1"/>
    </xf>
    <xf numFmtId="0" fontId="27" fillId="6" borderId="82" applyNumberFormat="0" applyProtection="0">
      <alignment horizontal="left" vertical="top" indent="1"/>
    </xf>
    <xf numFmtId="4" fontId="27" fillId="3" borderId="82" applyNumberFormat="0" applyProtection="0">
      <alignment horizontal="left" vertical="center" indent="1"/>
    </xf>
    <xf numFmtId="4" fontId="28" fillId="11" borderId="82" applyNumberFormat="0" applyProtection="0">
      <alignment horizontal="left" vertical="center" indent="1"/>
    </xf>
    <xf numFmtId="0" fontId="28" fillId="12" borderId="82" applyNumberFormat="0" applyProtection="0">
      <alignment horizontal="left" vertical="top" indent="1"/>
    </xf>
    <xf numFmtId="0" fontId="8" fillId="9" borderId="82" applyNumberFormat="0" applyProtection="0">
      <alignment horizontal="left" vertical="center" indent="1"/>
    </xf>
    <xf numFmtId="0" fontId="8" fillId="9" borderId="82" applyNumberFormat="0" applyProtection="0">
      <alignment horizontal="left" vertical="center" indent="1"/>
    </xf>
    <xf numFmtId="0" fontId="8" fillId="9" borderId="82" applyNumberFormat="0" applyProtection="0">
      <alignment horizontal="left" vertical="center" indent="1"/>
    </xf>
    <xf numFmtId="4" fontId="28" fillId="10" borderId="82" applyNumberFormat="0" applyProtection="0">
      <alignment horizontal="right" vertical="center"/>
    </xf>
    <xf numFmtId="0" fontId="27" fillId="6" borderId="82" applyNumberFormat="0" applyProtection="0">
      <alignment horizontal="left" vertical="top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27" fillId="6" borderId="82" applyNumberFormat="0" applyProtection="0">
      <alignment horizontal="left" vertical="top" indent="1"/>
    </xf>
    <xf numFmtId="4" fontId="27" fillId="3" borderId="82" applyNumberFormat="0" applyProtection="0">
      <alignment vertical="center"/>
    </xf>
    <xf numFmtId="0" fontId="8" fillId="9" borderId="82" applyNumberFormat="0" applyProtection="0">
      <alignment horizontal="left" vertical="center" indent="1"/>
    </xf>
    <xf numFmtId="4" fontId="28" fillId="11" borderId="82" applyNumberFormat="0" applyProtection="0">
      <alignment horizontal="left" vertical="center" indent="1"/>
    </xf>
    <xf numFmtId="0" fontId="28" fillId="12" borderId="82" applyNumberFormat="0" applyProtection="0">
      <alignment horizontal="left" vertical="top" indent="1"/>
    </xf>
    <xf numFmtId="0" fontId="8" fillId="9" borderId="82" applyNumberFormat="0" applyProtection="0">
      <alignment horizontal="left" vertical="center" indent="1"/>
    </xf>
    <xf numFmtId="0" fontId="8" fillId="9" borderId="82" applyNumberFormat="0" applyProtection="0">
      <alignment horizontal="left" vertical="center" indent="1"/>
    </xf>
    <xf numFmtId="0" fontId="8" fillId="9" borderId="82" applyNumberFormat="0" applyProtection="0">
      <alignment horizontal="left" vertical="center" indent="1"/>
    </xf>
    <xf numFmtId="4" fontId="28" fillId="10" borderId="82" applyNumberFormat="0" applyProtection="0">
      <alignment horizontal="right" vertical="center"/>
    </xf>
    <xf numFmtId="0" fontId="27" fillId="6" borderId="82" applyNumberFormat="0" applyProtection="0">
      <alignment horizontal="left" vertical="top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82" applyNumberFormat="0" applyProtection="0">
      <alignment vertical="center"/>
    </xf>
    <xf numFmtId="4" fontId="27" fillId="3" borderId="82" applyNumberFormat="0" applyProtection="0">
      <alignment vertical="center"/>
    </xf>
    <xf numFmtId="4" fontId="28" fillId="11" borderId="82" applyNumberFormat="0" applyProtection="0">
      <alignment horizontal="left" vertical="center" indent="1"/>
    </xf>
    <xf numFmtId="0" fontId="28" fillId="12" borderId="82" applyNumberFormat="0" applyProtection="0">
      <alignment horizontal="left" vertical="top" indent="1"/>
    </xf>
    <xf numFmtId="4" fontId="28" fillId="8" borderId="82" applyNumberFormat="0" applyProtection="0">
      <alignment horizontal="right" vertical="center"/>
    </xf>
    <xf numFmtId="0" fontId="8" fillId="9" borderId="82" applyNumberFormat="0" applyProtection="0">
      <alignment horizontal="left" vertical="center" indent="1"/>
    </xf>
    <xf numFmtId="0" fontId="8" fillId="9" borderId="82" applyNumberFormat="0" applyProtection="0">
      <alignment horizontal="left" vertical="center" indent="1"/>
    </xf>
    <xf numFmtId="0" fontId="8" fillId="9" borderId="82" applyNumberFormat="0" applyProtection="0">
      <alignment horizontal="left" vertical="center" indent="1"/>
    </xf>
    <xf numFmtId="4" fontId="27" fillId="3" borderId="82" applyNumberFormat="0" applyProtection="0">
      <alignment vertical="center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82" applyNumberFormat="0" applyProtection="0">
      <alignment horizontal="left" vertical="center" indent="1"/>
    </xf>
    <xf numFmtId="0" fontId="8" fillId="9" borderId="82" applyNumberFormat="0" applyProtection="0">
      <alignment horizontal="left" vertical="center" indent="1"/>
    </xf>
    <xf numFmtId="0" fontId="8" fillId="9" borderId="82" applyNumberFormat="0" applyProtection="0">
      <alignment horizontal="left" vertical="center" indent="1"/>
    </xf>
    <xf numFmtId="4" fontId="28" fillId="11" borderId="82" applyNumberFormat="0" applyProtection="0">
      <alignment horizontal="left" vertical="center" indent="1"/>
    </xf>
    <xf numFmtId="0" fontId="28" fillId="12" borderId="82" applyNumberFormat="0" applyProtection="0">
      <alignment horizontal="left" vertical="top" indent="1"/>
    </xf>
    <xf numFmtId="0" fontId="8" fillId="9" borderId="82" applyNumberFormat="0" applyProtection="0">
      <alignment horizontal="left" vertical="center" indent="1"/>
    </xf>
    <xf numFmtId="0" fontId="8" fillId="9" borderId="82" applyNumberFormat="0" applyProtection="0">
      <alignment horizontal="left" vertical="center" indent="1"/>
    </xf>
    <xf numFmtId="0" fontId="8" fillId="9" borderId="82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27" fillId="6" borderId="82" applyNumberFormat="0" applyProtection="0">
      <alignment horizontal="left" vertical="top" indent="1"/>
    </xf>
    <xf numFmtId="4" fontId="28" fillId="10" borderId="82" applyNumberFormat="0" applyProtection="0">
      <alignment horizontal="right" vertical="center"/>
    </xf>
    <xf numFmtId="4" fontId="28" fillId="10" borderId="82" applyNumberFormat="0" applyProtection="0">
      <alignment horizontal="right" vertical="center"/>
    </xf>
    <xf numFmtId="4" fontId="28" fillId="11" borderId="82" applyNumberFormat="0" applyProtection="0">
      <alignment horizontal="left" vertical="center" indent="1"/>
    </xf>
    <xf numFmtId="0" fontId="28" fillId="12" borderId="82" applyNumberFormat="0" applyProtection="0">
      <alignment horizontal="left" vertical="top" indent="1"/>
    </xf>
    <xf numFmtId="4" fontId="28" fillId="8" borderId="82" applyNumberFormat="0" applyProtection="0">
      <alignment horizontal="right" vertical="center"/>
    </xf>
    <xf numFmtId="0" fontId="8" fillId="9" borderId="82" applyNumberFormat="0" applyProtection="0">
      <alignment horizontal="left" vertical="center" indent="1"/>
    </xf>
    <xf numFmtId="0" fontId="8" fillId="9" borderId="82" applyNumberFormat="0" applyProtection="0">
      <alignment horizontal="left" vertical="center" indent="1"/>
    </xf>
    <xf numFmtId="0" fontId="8" fillId="9" borderId="82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82" applyNumberFormat="0" applyProtection="0">
      <alignment horizontal="left" vertical="center" indent="1"/>
    </xf>
    <xf numFmtId="4" fontId="28" fillId="8" borderId="82" applyNumberFormat="0" applyProtection="0">
      <alignment horizontal="right" vertical="center"/>
    </xf>
    <xf numFmtId="4" fontId="28" fillId="8" borderId="82" applyNumberFormat="0" applyProtection="0">
      <alignment horizontal="right" vertical="center"/>
    </xf>
    <xf numFmtId="4" fontId="28" fillId="10" borderId="82" applyNumberFormat="0" applyProtection="0">
      <alignment horizontal="right" vertical="center"/>
    </xf>
    <xf numFmtId="4" fontId="28" fillId="11" borderId="82" applyNumberFormat="0" applyProtection="0">
      <alignment horizontal="left" vertical="center" indent="1"/>
    </xf>
    <xf numFmtId="0" fontId="28" fillId="12" borderId="82" applyNumberFormat="0" applyProtection="0">
      <alignment horizontal="left" vertical="top" indent="1"/>
    </xf>
    <xf numFmtId="4" fontId="28" fillId="8" borderId="82" applyNumberFormat="0" applyProtection="0">
      <alignment horizontal="right" vertical="center"/>
    </xf>
    <xf numFmtId="0" fontId="8" fillId="9" borderId="82" applyNumberFormat="0" applyProtection="0">
      <alignment horizontal="left" vertical="center" indent="1"/>
    </xf>
    <xf numFmtId="0" fontId="8" fillId="9" borderId="82" applyNumberFormat="0" applyProtection="0">
      <alignment horizontal="left" vertical="center" indent="1"/>
    </xf>
    <xf numFmtId="0" fontId="8" fillId="9" borderId="82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82" applyNumberFormat="0" applyProtection="0">
      <alignment horizontal="left" vertical="center" indent="1"/>
    </xf>
    <xf numFmtId="4" fontId="27" fillId="3" borderId="82" applyNumberFormat="0" applyProtection="0">
      <alignment vertical="center"/>
    </xf>
    <xf numFmtId="0" fontId="8" fillId="9" borderId="82" applyNumberFormat="0" applyProtection="0">
      <alignment horizontal="left" vertical="center" indent="1"/>
    </xf>
    <xf numFmtId="4" fontId="28" fillId="10" borderId="82" applyNumberFormat="0" applyProtection="0">
      <alignment horizontal="right" vertical="center"/>
    </xf>
    <xf numFmtId="4" fontId="28" fillId="11" borderId="82" applyNumberFormat="0" applyProtection="0">
      <alignment horizontal="left" vertical="center" indent="1"/>
    </xf>
    <xf numFmtId="0" fontId="28" fillId="12" borderId="82" applyNumberFormat="0" applyProtection="0">
      <alignment horizontal="left" vertical="top" indent="1"/>
    </xf>
    <xf numFmtId="4" fontId="28" fillId="8" borderId="82" applyNumberFormat="0" applyProtection="0">
      <alignment horizontal="right" vertical="center"/>
    </xf>
    <xf numFmtId="0" fontId="8" fillId="9" borderId="82" applyNumberFormat="0" applyProtection="0">
      <alignment horizontal="left" vertical="center" indent="1"/>
    </xf>
    <xf numFmtId="0" fontId="8" fillId="9" borderId="82" applyNumberFormat="0" applyProtection="0">
      <alignment horizontal="left" vertical="center" indent="1"/>
    </xf>
    <xf numFmtId="0" fontId="8" fillId="9" borderId="82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82" applyNumberFormat="0" applyProtection="0">
      <alignment horizontal="left" vertical="center" indent="1"/>
    </xf>
    <xf numFmtId="4" fontId="27" fillId="3" borderId="82" applyNumberFormat="0" applyProtection="0">
      <alignment horizontal="left" vertical="center" indent="1"/>
    </xf>
    <xf numFmtId="4" fontId="27" fillId="3" borderId="82" applyNumberFormat="0" applyProtection="0">
      <alignment horizontal="left" vertical="center" indent="1"/>
    </xf>
    <xf numFmtId="4" fontId="28" fillId="10" borderId="82" applyNumberFormat="0" applyProtection="0">
      <alignment horizontal="right" vertical="center"/>
    </xf>
    <xf numFmtId="4" fontId="28" fillId="11" borderId="82" applyNumberFormat="0" applyProtection="0">
      <alignment horizontal="left" vertical="center" indent="1"/>
    </xf>
    <xf numFmtId="0" fontId="28" fillId="12" borderId="82" applyNumberFormat="0" applyProtection="0">
      <alignment horizontal="left" vertical="top" indent="1"/>
    </xf>
    <xf numFmtId="4" fontId="28" fillId="8" borderId="82" applyNumberFormat="0" applyProtection="0">
      <alignment horizontal="right" vertical="center"/>
    </xf>
    <xf numFmtId="0" fontId="8" fillId="9" borderId="82" applyNumberFormat="0" applyProtection="0">
      <alignment horizontal="left" vertical="center" indent="1"/>
    </xf>
    <xf numFmtId="0" fontId="8" fillId="9" borderId="82" applyNumberFormat="0" applyProtection="0">
      <alignment horizontal="left" vertical="center" indent="1"/>
    </xf>
    <xf numFmtId="0" fontId="8" fillId="9" borderId="82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82" applyNumberFormat="0" applyProtection="0">
      <alignment horizontal="left" vertical="center" indent="1"/>
    </xf>
    <xf numFmtId="0" fontId="28" fillId="12" borderId="82" applyNumberFormat="0" applyProtection="0">
      <alignment horizontal="left" vertical="top" indent="1"/>
    </xf>
    <xf numFmtId="0" fontId="27" fillId="6" borderId="82" applyNumberFormat="0" applyProtection="0">
      <alignment horizontal="left" vertical="top" indent="1"/>
    </xf>
    <xf numFmtId="4" fontId="28" fillId="10" borderId="82" applyNumberFormat="0" applyProtection="0">
      <alignment horizontal="right" vertical="center"/>
    </xf>
    <xf numFmtId="4" fontId="28" fillId="11" borderId="82" applyNumberFormat="0" applyProtection="0">
      <alignment horizontal="left" vertical="center" indent="1"/>
    </xf>
    <xf numFmtId="0" fontId="28" fillId="12" borderId="82" applyNumberFormat="0" applyProtection="0">
      <alignment horizontal="left" vertical="top" indent="1"/>
    </xf>
    <xf numFmtId="4" fontId="28" fillId="8" borderId="82" applyNumberFormat="0" applyProtection="0">
      <alignment horizontal="right" vertical="center"/>
    </xf>
    <xf numFmtId="0" fontId="8" fillId="9" borderId="82" applyNumberFormat="0" applyProtection="0">
      <alignment horizontal="left" vertical="center" indent="1"/>
    </xf>
    <xf numFmtId="0" fontId="8" fillId="9" borderId="82" applyNumberFormat="0" applyProtection="0">
      <alignment horizontal="left" vertical="center" indent="1"/>
    </xf>
    <xf numFmtId="0" fontId="8" fillId="9" borderId="82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82" applyNumberFormat="0" applyProtection="0">
      <alignment horizontal="left" vertical="center" indent="1"/>
    </xf>
    <xf numFmtId="0" fontId="8" fillId="9" borderId="82" applyNumberFormat="0" applyProtection="0">
      <alignment horizontal="left" vertical="center" indent="1"/>
    </xf>
    <xf numFmtId="4" fontId="28" fillId="10" borderId="82" applyNumberFormat="0" applyProtection="0">
      <alignment horizontal="right" vertical="center"/>
    </xf>
    <xf numFmtId="4" fontId="28" fillId="11" borderId="82" applyNumberFormat="0" applyProtection="0">
      <alignment horizontal="left" vertical="center" indent="1"/>
    </xf>
    <xf numFmtId="0" fontId="28" fillId="12" borderId="82" applyNumberFormat="0" applyProtection="0">
      <alignment horizontal="left" vertical="top" indent="1"/>
    </xf>
    <xf numFmtId="4" fontId="28" fillId="8" borderId="82" applyNumberFormat="0" applyProtection="0">
      <alignment horizontal="right" vertical="center"/>
    </xf>
    <xf numFmtId="0" fontId="8" fillId="9" borderId="82" applyNumberFormat="0" applyProtection="0">
      <alignment horizontal="left" vertical="center" indent="1"/>
    </xf>
    <xf numFmtId="0" fontId="8" fillId="9" borderId="82" applyNumberFormat="0" applyProtection="0">
      <alignment horizontal="left" vertical="center" indent="1"/>
    </xf>
    <xf numFmtId="0" fontId="8" fillId="9" borderId="82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82" applyNumberFormat="0" applyProtection="0">
      <alignment horizontal="left" vertical="center" indent="1"/>
    </xf>
    <xf numFmtId="0" fontId="8" fillId="9" borderId="82" applyNumberFormat="0" applyProtection="0">
      <alignment horizontal="left" vertical="center" indent="1"/>
    </xf>
    <xf numFmtId="4" fontId="28" fillId="10" borderId="82" applyNumberFormat="0" applyProtection="0">
      <alignment horizontal="right" vertical="center"/>
    </xf>
    <xf numFmtId="4" fontId="28" fillId="11" borderId="82" applyNumberFormat="0" applyProtection="0">
      <alignment horizontal="left" vertical="center" indent="1"/>
    </xf>
    <xf numFmtId="0" fontId="28" fillId="12" borderId="82" applyNumberFormat="0" applyProtection="0">
      <alignment horizontal="left" vertical="top" indent="1"/>
    </xf>
    <xf numFmtId="4" fontId="28" fillId="8" borderId="82" applyNumberFormat="0" applyProtection="0">
      <alignment horizontal="right" vertical="center"/>
    </xf>
    <xf numFmtId="0" fontId="8" fillId="9" borderId="82" applyNumberFormat="0" applyProtection="0">
      <alignment horizontal="left" vertical="center" indent="1"/>
    </xf>
    <xf numFmtId="0" fontId="8" fillId="9" borderId="82" applyNumberFormat="0" applyProtection="0">
      <alignment horizontal="left" vertical="center" indent="1"/>
    </xf>
    <xf numFmtId="0" fontId="8" fillId="9" borderId="82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82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4" fontId="28" fillId="10" borderId="82" applyNumberFormat="0" applyProtection="0">
      <alignment horizontal="right" vertical="center"/>
    </xf>
    <xf numFmtId="4" fontId="28" fillId="10" borderId="82" applyNumberFormat="0" applyProtection="0">
      <alignment horizontal="right" vertical="center"/>
    </xf>
    <xf numFmtId="4" fontId="28" fillId="11" borderId="82" applyNumberFormat="0" applyProtection="0">
      <alignment horizontal="left" vertical="center" indent="1"/>
    </xf>
    <xf numFmtId="0" fontId="28" fillId="12" borderId="82" applyNumberFormat="0" applyProtection="0">
      <alignment horizontal="left" vertical="top" indent="1"/>
    </xf>
    <xf numFmtId="4" fontId="28" fillId="8" borderId="82" applyNumberFormat="0" applyProtection="0">
      <alignment horizontal="right" vertical="center"/>
    </xf>
    <xf numFmtId="0" fontId="8" fillId="9" borderId="82" applyNumberFormat="0" applyProtection="0">
      <alignment horizontal="left" vertical="center" indent="1"/>
    </xf>
    <xf numFmtId="0" fontId="8" fillId="9" borderId="82" applyNumberFormat="0" applyProtection="0">
      <alignment horizontal="left" vertical="center" indent="1"/>
    </xf>
    <xf numFmtId="0" fontId="8" fillId="9" borderId="82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82" applyNumberFormat="0" applyProtection="0">
      <alignment horizontal="left" vertical="center" indent="1"/>
    </xf>
    <xf numFmtId="4" fontId="28" fillId="8" borderId="82" applyNumberFormat="0" applyProtection="0">
      <alignment horizontal="right" vertical="center"/>
    </xf>
    <xf numFmtId="4" fontId="28" fillId="10" borderId="82" applyNumberFormat="0" applyProtection="0">
      <alignment horizontal="right" vertical="center"/>
    </xf>
    <xf numFmtId="4" fontId="28" fillId="11" borderId="82" applyNumberFormat="0" applyProtection="0">
      <alignment horizontal="left" vertical="center" indent="1"/>
    </xf>
    <xf numFmtId="0" fontId="28" fillId="12" borderId="82" applyNumberFormat="0" applyProtection="0">
      <alignment horizontal="left" vertical="top" indent="1"/>
    </xf>
    <xf numFmtId="4" fontId="28" fillId="8" borderId="82" applyNumberFormat="0" applyProtection="0">
      <alignment horizontal="right" vertical="center"/>
    </xf>
    <xf numFmtId="0" fontId="8" fillId="9" borderId="82" applyNumberFormat="0" applyProtection="0">
      <alignment horizontal="left" vertical="center" indent="1"/>
    </xf>
    <xf numFmtId="0" fontId="8" fillId="9" borderId="82" applyNumberFormat="0" applyProtection="0">
      <alignment horizontal="left" vertical="center" indent="1"/>
    </xf>
    <xf numFmtId="0" fontId="8" fillId="9" borderId="82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82" applyNumberFormat="0" applyProtection="0">
      <alignment horizontal="left" vertical="center" indent="1"/>
    </xf>
    <xf numFmtId="4" fontId="27" fillId="3" borderId="82" applyNumberFormat="0" applyProtection="0">
      <alignment vertical="center"/>
    </xf>
    <xf numFmtId="0" fontId="8" fillId="9" borderId="82" applyNumberFormat="0" applyProtection="0">
      <alignment horizontal="left" vertical="center" indent="1"/>
    </xf>
    <xf numFmtId="4" fontId="28" fillId="10" borderId="82" applyNumberFormat="0" applyProtection="0">
      <alignment horizontal="right" vertical="center"/>
    </xf>
    <xf numFmtId="4" fontId="28" fillId="11" borderId="82" applyNumberFormat="0" applyProtection="0">
      <alignment horizontal="left" vertical="center" indent="1"/>
    </xf>
    <xf numFmtId="0" fontId="28" fillId="12" borderId="82" applyNumberFormat="0" applyProtection="0">
      <alignment horizontal="left" vertical="top" indent="1"/>
    </xf>
    <xf numFmtId="4" fontId="28" fillId="8" borderId="82" applyNumberFormat="0" applyProtection="0">
      <alignment horizontal="right" vertical="center"/>
    </xf>
    <xf numFmtId="0" fontId="8" fillId="9" borderId="82" applyNumberFormat="0" applyProtection="0">
      <alignment horizontal="left" vertical="center" indent="1"/>
    </xf>
    <xf numFmtId="0" fontId="8" fillId="9" borderId="82" applyNumberFormat="0" applyProtection="0">
      <alignment horizontal="left" vertical="center" indent="1"/>
    </xf>
    <xf numFmtId="0" fontId="8" fillId="9" borderId="82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82" applyNumberFormat="0" applyProtection="0">
      <alignment horizontal="left" vertical="center" indent="1"/>
    </xf>
    <xf numFmtId="4" fontId="27" fillId="3" borderId="82" applyNumberFormat="0" applyProtection="0">
      <alignment horizontal="left" vertical="center" indent="1"/>
    </xf>
    <xf numFmtId="4" fontId="28" fillId="10" borderId="82" applyNumberFormat="0" applyProtection="0">
      <alignment horizontal="right" vertical="center"/>
    </xf>
    <xf numFmtId="4" fontId="28" fillId="11" borderId="82" applyNumberFormat="0" applyProtection="0">
      <alignment horizontal="left" vertical="center" indent="1"/>
    </xf>
    <xf numFmtId="0" fontId="28" fillId="12" borderId="82" applyNumberFormat="0" applyProtection="0">
      <alignment horizontal="left" vertical="top" indent="1"/>
    </xf>
    <xf numFmtId="4" fontId="28" fillId="8" borderId="82" applyNumberFormat="0" applyProtection="0">
      <alignment horizontal="right" vertical="center"/>
    </xf>
    <xf numFmtId="0" fontId="8" fillId="9" borderId="82" applyNumberFormat="0" applyProtection="0">
      <alignment horizontal="left" vertical="center" indent="1"/>
    </xf>
    <xf numFmtId="0" fontId="8" fillId="9" borderId="82" applyNumberFormat="0" applyProtection="0">
      <alignment horizontal="left" vertical="center" indent="1"/>
    </xf>
    <xf numFmtId="0" fontId="8" fillId="9" borderId="82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82" applyNumberFormat="0" applyProtection="0">
      <alignment horizontal="left" vertical="center" indent="1"/>
    </xf>
    <xf numFmtId="0" fontId="28" fillId="12" borderId="82" applyNumberFormat="0" applyProtection="0">
      <alignment horizontal="left" vertical="top" indent="1"/>
    </xf>
    <xf numFmtId="0" fontId="27" fillId="6" borderId="82" applyNumberFormat="0" applyProtection="0">
      <alignment horizontal="left" vertical="top" indent="1"/>
    </xf>
    <xf numFmtId="4" fontId="28" fillId="10" borderId="82" applyNumberFormat="0" applyProtection="0">
      <alignment horizontal="right" vertical="center"/>
    </xf>
    <xf numFmtId="4" fontId="28" fillId="11" borderId="82" applyNumberFormat="0" applyProtection="0">
      <alignment horizontal="left" vertical="center" indent="1"/>
    </xf>
    <xf numFmtId="0" fontId="28" fillId="12" borderId="82" applyNumberFormat="0" applyProtection="0">
      <alignment horizontal="left" vertical="top" indent="1"/>
    </xf>
    <xf numFmtId="4" fontId="28" fillId="8" borderId="82" applyNumberFormat="0" applyProtection="0">
      <alignment horizontal="right" vertical="center"/>
    </xf>
    <xf numFmtId="0" fontId="8" fillId="9" borderId="82" applyNumberFormat="0" applyProtection="0">
      <alignment horizontal="left" vertical="center" indent="1"/>
    </xf>
    <xf numFmtId="0" fontId="8" fillId="9" borderId="82" applyNumberFormat="0" applyProtection="0">
      <alignment horizontal="left" vertical="center" indent="1"/>
    </xf>
    <xf numFmtId="0" fontId="8" fillId="9" borderId="82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82" applyNumberFormat="0" applyProtection="0">
      <alignment horizontal="left" vertical="center" indent="1"/>
    </xf>
    <xf numFmtId="4" fontId="28" fillId="10" borderId="82" applyNumberFormat="0" applyProtection="0">
      <alignment horizontal="right" vertical="center"/>
    </xf>
    <xf numFmtId="4" fontId="28" fillId="11" borderId="82" applyNumberFormat="0" applyProtection="0">
      <alignment horizontal="left" vertical="center" indent="1"/>
    </xf>
    <xf numFmtId="0" fontId="28" fillId="12" borderId="82" applyNumberFormat="0" applyProtection="0">
      <alignment horizontal="left" vertical="top" indent="1"/>
    </xf>
    <xf numFmtId="4" fontId="28" fillId="8" borderId="82" applyNumberFormat="0" applyProtection="0">
      <alignment horizontal="right" vertical="center"/>
    </xf>
    <xf numFmtId="0" fontId="8" fillId="9" borderId="82" applyNumberFormat="0" applyProtection="0">
      <alignment horizontal="left" vertical="center" indent="1"/>
    </xf>
    <xf numFmtId="0" fontId="8" fillId="9" borderId="82" applyNumberFormat="0" applyProtection="0">
      <alignment horizontal="left" vertical="center" indent="1"/>
    </xf>
    <xf numFmtId="0" fontId="8" fillId="9" borderId="82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82" applyNumberFormat="0" applyProtection="0">
      <alignment horizontal="left" vertical="center" indent="1"/>
    </xf>
    <xf numFmtId="0" fontId="8" fillId="9" borderId="82" applyNumberFormat="0" applyProtection="0">
      <alignment horizontal="left" vertical="center" indent="1"/>
    </xf>
    <xf numFmtId="4" fontId="28" fillId="10" borderId="82" applyNumberFormat="0" applyProtection="0">
      <alignment horizontal="right" vertical="center"/>
    </xf>
    <xf numFmtId="4" fontId="28" fillId="11" borderId="82" applyNumberFormat="0" applyProtection="0">
      <alignment horizontal="left" vertical="center" indent="1"/>
    </xf>
    <xf numFmtId="0" fontId="28" fillId="12" borderId="82" applyNumberFormat="0" applyProtection="0">
      <alignment horizontal="left" vertical="top" indent="1"/>
    </xf>
    <xf numFmtId="4" fontId="28" fillId="8" borderId="82" applyNumberFormat="0" applyProtection="0">
      <alignment horizontal="right" vertical="center"/>
    </xf>
    <xf numFmtId="0" fontId="8" fillId="9" borderId="82" applyNumberFormat="0" applyProtection="0">
      <alignment horizontal="left" vertical="center" indent="1"/>
    </xf>
    <xf numFmtId="0" fontId="8" fillId="9" borderId="82" applyNumberFormat="0" applyProtection="0">
      <alignment horizontal="left" vertical="center" indent="1"/>
    </xf>
    <xf numFmtId="0" fontId="8" fillId="9" borderId="82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8" fillId="9" borderId="82" applyNumberFormat="0" applyProtection="0">
      <alignment horizontal="left" vertical="center" indent="1"/>
    </xf>
    <xf numFmtId="4" fontId="28" fillId="10" borderId="82" applyNumberFormat="0" applyProtection="0">
      <alignment horizontal="right" vertical="center"/>
    </xf>
    <xf numFmtId="4" fontId="28" fillId="11" borderId="82" applyNumberFormat="0" applyProtection="0">
      <alignment horizontal="left" vertical="center" indent="1"/>
    </xf>
    <xf numFmtId="0" fontId="28" fillId="12" borderId="82" applyNumberFormat="0" applyProtection="0">
      <alignment horizontal="left" vertical="top" indent="1"/>
    </xf>
    <xf numFmtId="4" fontId="28" fillId="8" borderId="82" applyNumberFormat="0" applyProtection="0">
      <alignment horizontal="right" vertical="center"/>
    </xf>
    <xf numFmtId="0" fontId="8" fillId="9" borderId="82" applyNumberFormat="0" applyProtection="0">
      <alignment horizontal="left" vertical="center" indent="1"/>
    </xf>
    <xf numFmtId="0" fontId="8" fillId="9" borderId="82" applyNumberFormat="0" applyProtection="0">
      <alignment horizontal="left" vertical="center" indent="1"/>
    </xf>
    <xf numFmtId="0" fontId="8" fillId="9" borderId="82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8" fillId="9" borderId="82" applyNumberFormat="0" applyProtection="0">
      <alignment horizontal="left" vertical="center" indent="1"/>
    </xf>
    <xf numFmtId="4" fontId="28" fillId="8" borderId="82" applyNumberFormat="0" applyProtection="0">
      <alignment horizontal="right" vertical="center"/>
    </xf>
    <xf numFmtId="4" fontId="28" fillId="11" borderId="82" applyNumberFormat="0" applyProtection="0">
      <alignment horizontal="left" vertical="center" indent="1"/>
    </xf>
    <xf numFmtId="4" fontId="28" fillId="10" borderId="82" applyNumberFormat="0" applyProtection="0">
      <alignment horizontal="right" vertical="center"/>
    </xf>
    <xf numFmtId="4" fontId="28" fillId="11" borderId="82" applyNumberFormat="0" applyProtection="0">
      <alignment horizontal="left" vertical="center" indent="1"/>
    </xf>
    <xf numFmtId="0" fontId="28" fillId="12" borderId="82" applyNumberFormat="0" applyProtection="0">
      <alignment horizontal="left" vertical="top" indent="1"/>
    </xf>
    <xf numFmtId="4" fontId="28" fillId="8" borderId="82" applyNumberFormat="0" applyProtection="0">
      <alignment horizontal="right" vertical="center"/>
    </xf>
    <xf numFmtId="0" fontId="8" fillId="9" borderId="82" applyNumberFormat="0" applyProtection="0">
      <alignment horizontal="left" vertical="center" indent="1"/>
    </xf>
    <xf numFmtId="0" fontId="8" fillId="9" borderId="82" applyNumberFormat="0" applyProtection="0">
      <alignment horizontal="left" vertical="center" indent="1"/>
    </xf>
    <xf numFmtId="0" fontId="8" fillId="9" borderId="82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27" fillId="6" borderId="82" applyNumberFormat="0" applyProtection="0">
      <alignment horizontal="left" vertical="top" indent="1"/>
    </xf>
    <xf numFmtId="4" fontId="28" fillId="10" borderId="82" applyNumberFormat="0" applyProtection="0">
      <alignment horizontal="right" vertical="center"/>
    </xf>
    <xf numFmtId="4" fontId="28" fillId="11" borderId="82" applyNumberFormat="0" applyProtection="0">
      <alignment horizontal="left" vertical="center" indent="1"/>
    </xf>
    <xf numFmtId="0" fontId="28" fillId="12" borderId="82" applyNumberFormat="0" applyProtection="0">
      <alignment horizontal="left" vertical="top" indent="1"/>
    </xf>
    <xf numFmtId="4" fontId="28" fillId="8" borderId="82" applyNumberFormat="0" applyProtection="0">
      <alignment horizontal="right" vertical="center"/>
    </xf>
    <xf numFmtId="0" fontId="8" fillId="9" borderId="82" applyNumberFormat="0" applyProtection="0">
      <alignment horizontal="left" vertical="center" indent="1"/>
    </xf>
    <xf numFmtId="0" fontId="8" fillId="9" borderId="82" applyNumberFormat="0" applyProtection="0">
      <alignment horizontal="left" vertical="center" indent="1"/>
    </xf>
    <xf numFmtId="0" fontId="8" fillId="9" borderId="82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8" fillId="10" borderId="82" applyNumberFormat="0" applyProtection="0">
      <alignment horizontal="right" vertical="center"/>
    </xf>
    <xf numFmtId="4" fontId="27" fillId="3" borderId="82" applyNumberFormat="0" applyProtection="0">
      <alignment horizontal="left" vertical="center" indent="1"/>
    </xf>
    <xf numFmtId="0" fontId="8" fillId="9" borderId="82" applyNumberFormat="0" applyProtection="0">
      <alignment horizontal="left" vertical="center" indent="1"/>
    </xf>
    <xf numFmtId="4" fontId="28" fillId="10" borderId="82" applyNumberFormat="0" applyProtection="0">
      <alignment horizontal="right" vertical="center"/>
    </xf>
    <xf numFmtId="4" fontId="28" fillId="11" borderId="82" applyNumberFormat="0" applyProtection="0">
      <alignment horizontal="left" vertical="center" indent="1"/>
    </xf>
    <xf numFmtId="0" fontId="28" fillId="12" borderId="82" applyNumberFormat="0" applyProtection="0">
      <alignment horizontal="left" vertical="top" indent="1"/>
    </xf>
    <xf numFmtId="4" fontId="28" fillId="8" borderId="82" applyNumberFormat="0" applyProtection="0">
      <alignment horizontal="right" vertical="center"/>
    </xf>
    <xf numFmtId="0" fontId="8" fillId="9" borderId="82" applyNumberFormat="0" applyProtection="0">
      <alignment horizontal="left" vertical="center" indent="1"/>
    </xf>
    <xf numFmtId="0" fontId="8" fillId="9" borderId="82" applyNumberFormat="0" applyProtection="0">
      <alignment horizontal="left" vertical="center" indent="1"/>
    </xf>
    <xf numFmtId="0" fontId="8" fillId="9" borderId="82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8" fillId="10" borderId="82" applyNumberFormat="0" applyProtection="0">
      <alignment horizontal="right" vertical="center"/>
    </xf>
    <xf numFmtId="4" fontId="28" fillId="11" borderId="82" applyNumberFormat="0" applyProtection="0">
      <alignment horizontal="left" vertical="center" indent="1"/>
    </xf>
    <xf numFmtId="0" fontId="28" fillId="12" borderId="82" applyNumberFormat="0" applyProtection="0">
      <alignment horizontal="left" vertical="top" indent="1"/>
    </xf>
    <xf numFmtId="4" fontId="28" fillId="8" borderId="82" applyNumberFormat="0" applyProtection="0">
      <alignment horizontal="right" vertical="center"/>
    </xf>
    <xf numFmtId="0" fontId="8" fillId="9" borderId="82" applyNumberFormat="0" applyProtection="0">
      <alignment horizontal="left" vertical="center" indent="1"/>
    </xf>
    <xf numFmtId="0" fontId="8" fillId="9" borderId="82" applyNumberFormat="0" applyProtection="0">
      <alignment horizontal="left" vertical="center" indent="1"/>
    </xf>
    <xf numFmtId="0" fontId="8" fillId="9" borderId="82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82" applyNumberFormat="0" applyProtection="0">
      <alignment vertical="center"/>
    </xf>
    <xf numFmtId="4" fontId="28" fillId="8" borderId="82" applyNumberFormat="0" applyProtection="0">
      <alignment horizontal="right" vertical="center"/>
    </xf>
    <xf numFmtId="4" fontId="28" fillId="10" borderId="82" applyNumberFormat="0" applyProtection="0">
      <alignment horizontal="right" vertical="center"/>
    </xf>
    <xf numFmtId="4" fontId="28" fillId="11" borderId="82" applyNumberFormat="0" applyProtection="0">
      <alignment horizontal="left" vertical="center" indent="1"/>
    </xf>
    <xf numFmtId="0" fontId="28" fillId="12" borderId="82" applyNumberFormat="0" applyProtection="0">
      <alignment horizontal="left" vertical="top" indent="1"/>
    </xf>
    <xf numFmtId="4" fontId="28" fillId="8" borderId="82" applyNumberFormat="0" applyProtection="0">
      <alignment horizontal="right" vertical="center"/>
    </xf>
    <xf numFmtId="0" fontId="8" fillId="9" borderId="82" applyNumberFormat="0" applyProtection="0">
      <alignment horizontal="left" vertical="center" indent="1"/>
    </xf>
    <xf numFmtId="0" fontId="8" fillId="9" borderId="82" applyNumberFormat="0" applyProtection="0">
      <alignment horizontal="left" vertical="center" indent="1"/>
    </xf>
    <xf numFmtId="0" fontId="8" fillId="9" borderId="82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8" fillId="11" borderId="82" applyNumberFormat="0" applyProtection="0">
      <alignment horizontal="left" vertical="center" indent="1"/>
    </xf>
    <xf numFmtId="4" fontId="28" fillId="10" borderId="82" applyNumberFormat="0" applyProtection="0">
      <alignment horizontal="right" vertical="center"/>
    </xf>
    <xf numFmtId="4" fontId="28" fillId="11" borderId="82" applyNumberFormat="0" applyProtection="0">
      <alignment horizontal="left" vertical="center" indent="1"/>
    </xf>
    <xf numFmtId="0" fontId="28" fillId="12" borderId="82" applyNumberFormat="0" applyProtection="0">
      <alignment horizontal="left" vertical="top" indent="1"/>
    </xf>
    <xf numFmtId="4" fontId="28" fillId="8" borderId="82" applyNumberFormat="0" applyProtection="0">
      <alignment horizontal="right" vertical="center"/>
    </xf>
    <xf numFmtId="0" fontId="8" fillId="9" borderId="82" applyNumberFormat="0" applyProtection="0">
      <alignment horizontal="left" vertical="center" indent="1"/>
    </xf>
    <xf numFmtId="0" fontId="8" fillId="9" borderId="82" applyNumberFormat="0" applyProtection="0">
      <alignment horizontal="left" vertical="center" indent="1"/>
    </xf>
    <xf numFmtId="0" fontId="8" fillId="9" borderId="82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8" fillId="9" borderId="82" applyNumberFormat="0" applyProtection="0">
      <alignment horizontal="left" vertical="center" indent="1"/>
    </xf>
    <xf numFmtId="4" fontId="28" fillId="10" borderId="82" applyNumberFormat="0" applyProtection="0">
      <alignment horizontal="right" vertical="center"/>
    </xf>
    <xf numFmtId="0" fontId="27" fillId="6" borderId="82" applyNumberFormat="0" applyProtection="0">
      <alignment horizontal="left" vertical="top" indent="1"/>
    </xf>
    <xf numFmtId="4" fontId="28" fillId="10" borderId="82" applyNumberFormat="0" applyProtection="0">
      <alignment horizontal="right" vertical="center"/>
    </xf>
    <xf numFmtId="4" fontId="28" fillId="11" borderId="82" applyNumberFormat="0" applyProtection="0">
      <alignment horizontal="left" vertical="center" indent="1"/>
    </xf>
    <xf numFmtId="0" fontId="28" fillId="12" borderId="82" applyNumberFormat="0" applyProtection="0">
      <alignment horizontal="left" vertical="top" indent="1"/>
    </xf>
    <xf numFmtId="4" fontId="28" fillId="8" borderId="82" applyNumberFormat="0" applyProtection="0">
      <alignment horizontal="right" vertical="center"/>
    </xf>
    <xf numFmtId="0" fontId="8" fillId="9" borderId="82" applyNumberFormat="0" applyProtection="0">
      <alignment horizontal="left" vertical="center" indent="1"/>
    </xf>
    <xf numFmtId="0" fontId="8" fillId="9" borderId="82" applyNumberFormat="0" applyProtection="0">
      <alignment horizontal="left" vertical="center" indent="1"/>
    </xf>
    <xf numFmtId="0" fontId="8" fillId="9" borderId="82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8" fillId="9" borderId="82" applyNumberFormat="0" applyProtection="0">
      <alignment horizontal="left" vertical="center" indent="1"/>
    </xf>
    <xf numFmtId="4" fontId="28" fillId="10" borderId="82" applyNumberFormat="0" applyProtection="0">
      <alignment horizontal="right" vertical="center"/>
    </xf>
    <xf numFmtId="4" fontId="28" fillId="11" borderId="82" applyNumberFormat="0" applyProtection="0">
      <alignment horizontal="left" vertical="center" indent="1"/>
    </xf>
    <xf numFmtId="0" fontId="28" fillId="12" borderId="82" applyNumberFormat="0" applyProtection="0">
      <alignment horizontal="left" vertical="top" indent="1"/>
    </xf>
    <xf numFmtId="4" fontId="28" fillId="8" borderId="82" applyNumberFormat="0" applyProtection="0">
      <alignment horizontal="right" vertical="center"/>
    </xf>
    <xf numFmtId="0" fontId="8" fillId="9" borderId="82" applyNumberFormat="0" applyProtection="0">
      <alignment horizontal="left" vertical="center" indent="1"/>
    </xf>
    <xf numFmtId="0" fontId="8" fillId="9" borderId="82" applyNumberFormat="0" applyProtection="0">
      <alignment horizontal="left" vertical="center" indent="1"/>
    </xf>
    <xf numFmtId="0" fontId="8" fillId="9" borderId="82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27" fillId="6" borderId="82" applyNumberFormat="0" applyProtection="0">
      <alignment horizontal="left" vertical="top" indent="1"/>
    </xf>
    <xf numFmtId="0" fontId="8" fillId="9" borderId="82" applyNumberFormat="0" applyProtection="0">
      <alignment horizontal="left" vertical="center" indent="1"/>
    </xf>
    <xf numFmtId="4" fontId="28" fillId="10" borderId="82" applyNumberFormat="0" applyProtection="0">
      <alignment horizontal="right" vertical="center"/>
    </xf>
    <xf numFmtId="4" fontId="28" fillId="11" borderId="82" applyNumberFormat="0" applyProtection="0">
      <alignment horizontal="left" vertical="center" indent="1"/>
    </xf>
    <xf numFmtId="0" fontId="28" fillId="12" borderId="82" applyNumberFormat="0" applyProtection="0">
      <alignment horizontal="left" vertical="top" indent="1"/>
    </xf>
    <xf numFmtId="4" fontId="28" fillId="8" borderId="82" applyNumberFormat="0" applyProtection="0">
      <alignment horizontal="right" vertical="center"/>
    </xf>
    <xf numFmtId="0" fontId="8" fillId="9" borderId="82" applyNumberFormat="0" applyProtection="0">
      <alignment horizontal="left" vertical="center" indent="1"/>
    </xf>
    <xf numFmtId="0" fontId="8" fillId="9" borderId="82" applyNumberFormat="0" applyProtection="0">
      <alignment horizontal="left" vertical="center" indent="1"/>
    </xf>
    <xf numFmtId="0" fontId="8" fillId="9" borderId="82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8" fillId="10" borderId="82" applyNumberFormat="0" applyProtection="0">
      <alignment horizontal="right" vertical="center"/>
    </xf>
    <xf numFmtId="4" fontId="28" fillId="11" borderId="82" applyNumberFormat="0" applyProtection="0">
      <alignment horizontal="left" vertical="center" indent="1"/>
    </xf>
    <xf numFmtId="0" fontId="28" fillId="12" borderId="82" applyNumberFormat="0" applyProtection="0">
      <alignment horizontal="left" vertical="top" indent="1"/>
    </xf>
    <xf numFmtId="4" fontId="28" fillId="8" borderId="82" applyNumberFormat="0" applyProtection="0">
      <alignment horizontal="right" vertical="center"/>
    </xf>
    <xf numFmtId="0" fontId="8" fillId="9" borderId="82" applyNumberFormat="0" applyProtection="0">
      <alignment horizontal="left" vertical="center" indent="1"/>
    </xf>
    <xf numFmtId="0" fontId="8" fillId="9" borderId="82" applyNumberFormat="0" applyProtection="0">
      <alignment horizontal="left" vertical="center" indent="1"/>
    </xf>
    <xf numFmtId="0" fontId="8" fillId="9" borderId="82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28" fillId="12" borderId="82" applyNumberFormat="0" applyProtection="0">
      <alignment horizontal="left" vertical="top" indent="1"/>
    </xf>
    <xf numFmtId="4" fontId="28" fillId="10" borderId="82" applyNumberFormat="0" applyProtection="0">
      <alignment horizontal="right" vertical="center"/>
    </xf>
    <xf numFmtId="4" fontId="28" fillId="11" borderId="82" applyNumberFormat="0" applyProtection="0">
      <alignment horizontal="left" vertical="center" indent="1"/>
    </xf>
    <xf numFmtId="0" fontId="28" fillId="12" borderId="82" applyNumberFormat="0" applyProtection="0">
      <alignment horizontal="left" vertical="top" indent="1"/>
    </xf>
    <xf numFmtId="0" fontId="27" fillId="6" borderId="82" applyNumberFormat="0" applyProtection="0">
      <alignment horizontal="left" vertical="top" indent="1"/>
    </xf>
    <xf numFmtId="0" fontId="8" fillId="9" borderId="82" applyNumberFormat="0" applyProtection="0">
      <alignment horizontal="left" vertical="center" indent="1"/>
    </xf>
    <xf numFmtId="4" fontId="28" fillId="8" borderId="82" applyNumberFormat="0" applyProtection="0">
      <alignment horizontal="right" vertical="center"/>
    </xf>
    <xf numFmtId="0" fontId="8" fillId="9" borderId="82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82" applyNumberFormat="0" applyProtection="0">
      <alignment vertical="center"/>
    </xf>
    <xf numFmtId="4" fontId="28" fillId="10" borderId="82" applyNumberFormat="0" applyProtection="0">
      <alignment horizontal="right" vertical="center"/>
    </xf>
    <xf numFmtId="4" fontId="28" fillId="11" borderId="82" applyNumberFormat="0" applyProtection="0">
      <alignment horizontal="left" vertical="center" indent="1"/>
    </xf>
    <xf numFmtId="0" fontId="28" fillId="12" borderId="82" applyNumberFormat="0" applyProtection="0">
      <alignment horizontal="left" vertical="top" indent="1"/>
    </xf>
    <xf numFmtId="4" fontId="28" fillId="11" borderId="82" applyNumberFormat="0" applyProtection="0">
      <alignment horizontal="left" vertical="center" indent="1"/>
    </xf>
    <xf numFmtId="0" fontId="28" fillId="12" borderId="82" applyNumberFormat="0" applyProtection="0">
      <alignment horizontal="left" vertical="top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8" fillId="11" borderId="82" applyNumberFormat="0" applyProtection="0">
      <alignment horizontal="left" vertical="center" indent="1"/>
    </xf>
    <xf numFmtId="4" fontId="27" fillId="3" borderId="82" applyNumberFormat="0" applyProtection="0">
      <alignment vertical="center"/>
    </xf>
    <xf numFmtId="4" fontId="28" fillId="11" borderId="82" applyNumberFormat="0" applyProtection="0">
      <alignment horizontal="left" vertical="center" indent="1"/>
    </xf>
    <xf numFmtId="0" fontId="8" fillId="9" borderId="82" applyNumberFormat="0" applyProtection="0">
      <alignment horizontal="left" vertical="center" indent="1"/>
    </xf>
    <xf numFmtId="0" fontId="8" fillId="9" borderId="82" applyNumberFormat="0" applyProtection="0">
      <alignment horizontal="left" vertical="center" indent="1"/>
    </xf>
    <xf numFmtId="4" fontId="28" fillId="10" borderId="82" applyNumberFormat="0" applyProtection="0">
      <alignment horizontal="right" vertical="center"/>
    </xf>
    <xf numFmtId="4" fontId="28" fillId="11" borderId="82" applyNumberFormat="0" applyProtection="0">
      <alignment horizontal="left" vertical="center" indent="1"/>
    </xf>
    <xf numFmtId="0" fontId="28" fillId="12" borderId="82" applyNumberFormat="0" applyProtection="0">
      <alignment horizontal="left" vertical="top" indent="1"/>
    </xf>
    <xf numFmtId="0" fontId="8" fillId="9" borderId="82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8" fillId="11" borderId="82" applyNumberFormat="0" applyProtection="0">
      <alignment horizontal="left" vertical="center" indent="1"/>
    </xf>
    <xf numFmtId="0" fontId="28" fillId="12" borderId="82" applyNumberFormat="0" applyProtection="0">
      <alignment horizontal="left" vertical="top" indent="1"/>
    </xf>
    <xf numFmtId="4" fontId="27" fillId="3" borderId="82" applyNumberFormat="0" applyProtection="0">
      <alignment vertical="center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8" fillId="10" borderId="82" applyNumberFormat="0" applyProtection="0">
      <alignment horizontal="right" vertical="center"/>
    </xf>
    <xf numFmtId="0" fontId="8" fillId="9" borderId="82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8" fillId="8" borderId="82" applyNumberFormat="0" applyProtection="0">
      <alignment horizontal="right" vertical="center"/>
    </xf>
    <xf numFmtId="4" fontId="28" fillId="8" borderId="82" applyNumberFormat="0" applyProtection="0">
      <alignment horizontal="right" vertical="center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82" applyNumberFormat="0" applyProtection="0">
      <alignment vertical="center"/>
    </xf>
    <xf numFmtId="0" fontId="8" fillId="9" borderId="82" applyNumberFormat="0" applyProtection="0">
      <alignment horizontal="left" vertical="center" indent="1"/>
    </xf>
    <xf numFmtId="0" fontId="28" fillId="12" borderId="82" applyNumberFormat="0" applyProtection="0">
      <alignment horizontal="left" vertical="top" indent="1"/>
    </xf>
    <xf numFmtId="4" fontId="28" fillId="10" borderId="82" applyNumberFormat="0" applyProtection="0">
      <alignment horizontal="right" vertical="center"/>
    </xf>
    <xf numFmtId="4" fontId="28" fillId="11" borderId="82" applyNumberFormat="0" applyProtection="0">
      <alignment horizontal="left" vertical="center" indent="1"/>
    </xf>
    <xf numFmtId="0" fontId="28" fillId="12" borderId="82" applyNumberFormat="0" applyProtection="0">
      <alignment horizontal="left" vertical="top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82" applyNumberFormat="0" applyProtection="0">
      <alignment horizontal="left" vertical="center" indent="1"/>
    </xf>
    <xf numFmtId="0" fontId="27" fillId="6" borderId="82" applyNumberFormat="0" applyProtection="0">
      <alignment horizontal="left" vertical="top" indent="1"/>
    </xf>
    <xf numFmtId="4" fontId="28" fillId="8" borderId="82" applyNumberFormat="0" applyProtection="0">
      <alignment horizontal="right" vertical="center"/>
    </xf>
    <xf numFmtId="0" fontId="8" fillId="9" borderId="82" applyNumberFormat="0" applyProtection="0">
      <alignment horizontal="left" vertical="center" indent="1"/>
    </xf>
    <xf numFmtId="0" fontId="8" fillId="9" borderId="82" applyNumberFormat="0" applyProtection="0">
      <alignment horizontal="left" vertical="center" indent="1"/>
    </xf>
    <xf numFmtId="0" fontId="8" fillId="9" borderId="82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28" fillId="12" borderId="82" applyNumberFormat="0" applyProtection="0">
      <alignment horizontal="left" vertical="top" indent="1"/>
    </xf>
    <xf numFmtId="4" fontId="28" fillId="10" borderId="82" applyNumberFormat="0" applyProtection="0">
      <alignment horizontal="right" vertical="center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8" fillId="9" borderId="82" applyNumberFormat="0" applyProtection="0">
      <alignment horizontal="left" vertical="center" indent="1"/>
    </xf>
    <xf numFmtId="4" fontId="28" fillId="10" borderId="82" applyNumberFormat="0" applyProtection="0">
      <alignment horizontal="right" vertical="center"/>
    </xf>
    <xf numFmtId="4" fontId="28" fillId="11" borderId="82" applyNumberFormat="0" applyProtection="0">
      <alignment horizontal="left" vertical="center" indent="1"/>
    </xf>
    <xf numFmtId="0" fontId="28" fillId="12" borderId="82" applyNumberFormat="0" applyProtection="0">
      <alignment horizontal="left" vertical="top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8" fillId="9" borderId="82" applyNumberFormat="0" applyProtection="0">
      <alignment horizontal="left" vertical="center" indent="1"/>
    </xf>
    <xf numFmtId="4" fontId="27" fillId="3" borderId="82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8" fillId="11" borderId="82" applyNumberFormat="0" applyProtection="0">
      <alignment horizontal="left" vertical="center" indent="1"/>
    </xf>
    <xf numFmtId="4" fontId="27" fillId="3" borderId="82" applyNumberFormat="0" applyProtection="0">
      <alignment vertical="center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8" fillId="9" borderId="82" applyNumberFormat="0" applyProtection="0">
      <alignment horizontal="left" vertical="center" indent="1"/>
    </xf>
    <xf numFmtId="0" fontId="27" fillId="6" borderId="82" applyNumberFormat="0" applyProtection="0">
      <alignment horizontal="left" vertical="top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82" applyNumberFormat="0" applyProtection="0">
      <alignment vertical="center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8" fillId="9" borderId="82" applyNumberFormat="0" applyProtection="0">
      <alignment horizontal="left" vertical="center" indent="1"/>
    </xf>
    <xf numFmtId="0" fontId="27" fillId="6" borderId="82" applyNumberFormat="0" applyProtection="0">
      <alignment horizontal="left" vertical="top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8" fillId="9" borderId="82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27" fillId="6" borderId="82" applyNumberFormat="0" applyProtection="0">
      <alignment horizontal="left" vertical="top" indent="1"/>
    </xf>
    <xf numFmtId="4" fontId="27" fillId="3" borderId="82" applyNumberFormat="0" applyProtection="0">
      <alignment horizontal="left" vertical="center" indent="1"/>
    </xf>
    <xf numFmtId="4" fontId="27" fillId="3" borderId="82" applyNumberFormat="0" applyProtection="0">
      <alignment vertical="center"/>
    </xf>
    <xf numFmtId="0" fontId="43" fillId="0" borderId="0" applyNumberFormat="0" applyFill="0" applyBorder="0" applyAlignment="0" applyProtection="0"/>
    <xf numFmtId="0" fontId="28" fillId="12" borderId="82" applyNumberFormat="0" applyProtection="0">
      <alignment horizontal="left" vertical="top" indent="1"/>
    </xf>
    <xf numFmtId="4" fontId="28" fillId="11" borderId="82" applyNumberFormat="0" applyProtection="0">
      <alignment horizontal="left" vertical="center" indent="1"/>
    </xf>
    <xf numFmtId="4" fontId="28" fillId="10" borderId="82" applyNumberFormat="0" applyProtection="0">
      <alignment horizontal="right" vertical="center"/>
    </xf>
    <xf numFmtId="0" fontId="8" fillId="9" borderId="82" applyNumberFormat="0" applyProtection="0">
      <alignment horizontal="left" vertical="center" indent="1"/>
    </xf>
    <xf numFmtId="0" fontId="8" fillId="9" borderId="82" applyNumberFormat="0" applyProtection="0">
      <alignment horizontal="left" vertical="center" indent="1"/>
    </xf>
    <xf numFmtId="0" fontId="8" fillId="9" borderId="82" applyNumberFormat="0" applyProtection="0">
      <alignment horizontal="left" vertical="center" indent="1"/>
    </xf>
    <xf numFmtId="4" fontId="28" fillId="8" borderId="82" applyNumberFormat="0" applyProtection="0">
      <alignment horizontal="right" vertical="center"/>
    </xf>
    <xf numFmtId="0" fontId="27" fillId="6" borderId="82" applyNumberFormat="0" applyProtection="0">
      <alignment horizontal="left" vertical="top" indent="1"/>
    </xf>
    <xf numFmtId="4" fontId="27" fillId="3" borderId="82" applyNumberFormat="0" applyProtection="0">
      <alignment horizontal="left" vertical="center" indent="1"/>
    </xf>
    <xf numFmtId="4" fontId="27" fillId="3" borderId="82" applyNumberFormat="0" applyProtection="0">
      <alignment vertical="center"/>
    </xf>
    <xf numFmtId="0" fontId="28" fillId="12" borderId="82" applyNumberFormat="0" applyProtection="0">
      <alignment horizontal="left" vertical="top" indent="1"/>
    </xf>
    <xf numFmtId="4" fontId="28" fillId="11" borderId="82" applyNumberFormat="0" applyProtection="0">
      <alignment horizontal="left" vertical="center" indent="1"/>
    </xf>
    <xf numFmtId="4" fontId="28" fillId="10" borderId="82" applyNumberFormat="0" applyProtection="0">
      <alignment horizontal="right" vertical="center"/>
    </xf>
    <xf numFmtId="0" fontId="8" fillId="9" borderId="82" applyNumberFormat="0" applyProtection="0">
      <alignment horizontal="left" vertical="center" indent="1"/>
    </xf>
    <xf numFmtId="0" fontId="8" fillId="9" borderId="82" applyNumberFormat="0" applyProtection="0">
      <alignment horizontal="left" vertical="center" indent="1"/>
    </xf>
    <xf numFmtId="0" fontId="8" fillId="9" borderId="82" applyNumberFormat="0" applyProtection="0">
      <alignment horizontal="left" vertical="center" indent="1"/>
    </xf>
    <xf numFmtId="4" fontId="28" fillId="8" borderId="82" applyNumberFormat="0" applyProtection="0">
      <alignment horizontal="right" vertical="center"/>
    </xf>
    <xf numFmtId="0" fontId="43" fillId="0" borderId="0" applyNumberFormat="0" applyFill="0" applyBorder="0" applyAlignment="0" applyProtection="0"/>
    <xf numFmtId="0" fontId="27" fillId="6" borderId="82" applyNumberFormat="0" applyProtection="0">
      <alignment horizontal="left" vertical="top" indent="1"/>
    </xf>
    <xf numFmtId="4" fontId="27" fillId="3" borderId="82" applyNumberFormat="0" applyProtection="0">
      <alignment horizontal="left" vertical="center" indent="1"/>
    </xf>
    <xf numFmtId="4" fontId="27" fillId="3" borderId="82" applyNumberFormat="0" applyProtection="0">
      <alignment vertical="center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28" fillId="12" borderId="82" applyNumberFormat="0" applyProtection="0">
      <alignment horizontal="left" vertical="top" indent="1"/>
    </xf>
    <xf numFmtId="4" fontId="28" fillId="11" borderId="82" applyNumberFormat="0" applyProtection="0">
      <alignment horizontal="left" vertical="center" indent="1"/>
    </xf>
    <xf numFmtId="4" fontId="28" fillId="10" borderId="82" applyNumberFormat="0" applyProtection="0">
      <alignment horizontal="right" vertical="center"/>
    </xf>
    <xf numFmtId="0" fontId="8" fillId="9" borderId="82" applyNumberFormat="0" applyProtection="0">
      <alignment horizontal="left" vertical="center" indent="1"/>
    </xf>
    <xf numFmtId="0" fontId="8" fillId="9" borderId="82" applyNumberFormat="0" applyProtection="0">
      <alignment horizontal="left" vertical="center" indent="1"/>
    </xf>
    <xf numFmtId="0" fontId="27" fillId="6" borderId="82" applyNumberFormat="0" applyProtection="0">
      <alignment horizontal="left" vertical="top" indent="1"/>
    </xf>
    <xf numFmtId="4" fontId="27" fillId="3" borderId="82" applyNumberFormat="0" applyProtection="0">
      <alignment vertical="center"/>
    </xf>
    <xf numFmtId="4" fontId="28" fillId="11" borderId="82" applyNumberFormat="0" applyProtection="0">
      <alignment horizontal="left" vertical="center" indent="1"/>
    </xf>
    <xf numFmtId="0" fontId="8" fillId="9" borderId="82" applyNumberFormat="0" applyProtection="0">
      <alignment horizontal="left" vertical="center" indent="1"/>
    </xf>
    <xf numFmtId="0" fontId="8" fillId="9" borderId="82" applyNumberFormat="0" applyProtection="0">
      <alignment horizontal="left" vertical="center" indent="1"/>
    </xf>
    <xf numFmtId="4" fontId="28" fillId="8" borderId="82" applyNumberFormat="0" applyProtection="0">
      <alignment horizontal="right" vertical="center"/>
    </xf>
    <xf numFmtId="4" fontId="27" fillId="3" borderId="82" applyNumberFormat="0" applyProtection="0">
      <alignment horizontal="left" vertical="center" indent="1"/>
    </xf>
    <xf numFmtId="4" fontId="27" fillId="3" borderId="82" applyNumberFormat="0" applyProtection="0">
      <alignment vertical="center"/>
    </xf>
    <xf numFmtId="4" fontId="27" fillId="3" borderId="82" applyNumberFormat="0" applyProtection="0">
      <alignment vertical="center"/>
    </xf>
    <xf numFmtId="4" fontId="27" fillId="3" borderId="82" applyNumberFormat="0" applyProtection="0">
      <alignment horizontal="left" vertical="center" indent="1"/>
    </xf>
    <xf numFmtId="0" fontId="27" fillId="6" borderId="82" applyNumberFormat="0" applyProtection="0">
      <alignment horizontal="left" vertical="top" indent="1"/>
    </xf>
    <xf numFmtId="4" fontId="28" fillId="8" borderId="82" applyNumberFormat="0" applyProtection="0">
      <alignment horizontal="right" vertical="center"/>
    </xf>
    <xf numFmtId="0" fontId="8" fillId="9" borderId="82" applyNumberFormat="0" applyProtection="0">
      <alignment horizontal="left" vertical="center" indent="1"/>
    </xf>
    <xf numFmtId="0" fontId="8" fillId="9" borderId="82" applyNumberFormat="0" applyProtection="0">
      <alignment horizontal="left" vertical="center" indent="1"/>
    </xf>
    <xf numFmtId="0" fontId="8" fillId="9" borderId="82" applyNumberFormat="0" applyProtection="0">
      <alignment horizontal="left" vertical="center" indent="1"/>
    </xf>
    <xf numFmtId="4" fontId="28" fillId="10" borderId="82" applyNumberFormat="0" applyProtection="0">
      <alignment horizontal="right" vertical="center"/>
    </xf>
    <xf numFmtId="4" fontId="28" fillId="11" borderId="82" applyNumberFormat="0" applyProtection="0">
      <alignment horizontal="left" vertical="center" indent="1"/>
    </xf>
    <xf numFmtId="0" fontId="28" fillId="12" borderId="82" applyNumberFormat="0" applyProtection="0">
      <alignment horizontal="left" vertical="top" indent="1"/>
    </xf>
    <xf numFmtId="4" fontId="27" fillId="3" borderId="82" applyNumberFormat="0" applyProtection="0">
      <alignment vertical="center"/>
    </xf>
    <xf numFmtId="4" fontId="27" fillId="3" borderId="82" applyNumberFormat="0" applyProtection="0">
      <alignment horizontal="left" vertical="center" indent="1"/>
    </xf>
    <xf numFmtId="0" fontId="27" fillId="6" borderId="82" applyNumberFormat="0" applyProtection="0">
      <alignment horizontal="left" vertical="top" indent="1"/>
    </xf>
    <xf numFmtId="4" fontId="28" fillId="8" borderId="82" applyNumberFormat="0" applyProtection="0">
      <alignment horizontal="right" vertical="center"/>
    </xf>
    <xf numFmtId="0" fontId="8" fillId="9" borderId="82" applyNumberFormat="0" applyProtection="0">
      <alignment horizontal="left" vertical="center" indent="1"/>
    </xf>
    <xf numFmtId="0" fontId="8" fillId="9" borderId="82" applyNumberFormat="0" applyProtection="0">
      <alignment horizontal="left" vertical="center" indent="1"/>
    </xf>
    <xf numFmtId="0" fontId="8" fillId="9" borderId="82" applyNumberFormat="0" applyProtection="0">
      <alignment horizontal="left" vertical="center" indent="1"/>
    </xf>
    <xf numFmtId="4" fontId="28" fillId="10" borderId="82" applyNumberFormat="0" applyProtection="0">
      <alignment horizontal="right" vertical="center"/>
    </xf>
    <xf numFmtId="0" fontId="28" fillId="12" borderId="82" applyNumberFormat="0" applyProtection="0">
      <alignment horizontal="left" vertical="top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8" fillId="8" borderId="82" applyNumberFormat="0" applyProtection="0">
      <alignment horizontal="right" vertical="center"/>
    </xf>
    <xf numFmtId="4" fontId="28" fillId="11" borderId="82" applyNumberFormat="0" applyProtection="0">
      <alignment horizontal="left" vertical="center" indent="1"/>
    </xf>
    <xf numFmtId="0" fontId="28" fillId="12" borderId="82" applyNumberFormat="0" applyProtection="0">
      <alignment horizontal="left" vertical="top" indent="1"/>
    </xf>
    <xf numFmtId="4" fontId="27" fillId="3" borderId="82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8" fillId="9" borderId="82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8" fillId="8" borderId="82" applyNumberFormat="0" applyProtection="0">
      <alignment horizontal="right" vertical="center"/>
    </xf>
    <xf numFmtId="0" fontId="8" fillId="9" borderId="82" applyNumberFormat="0" applyProtection="0">
      <alignment horizontal="left" vertical="center" indent="1"/>
    </xf>
    <xf numFmtId="0" fontId="8" fillId="9" borderId="82" applyNumberFormat="0" applyProtection="0">
      <alignment horizontal="left" vertical="center" indent="1"/>
    </xf>
    <xf numFmtId="0" fontId="8" fillId="9" borderId="82" applyNumberFormat="0" applyProtection="0">
      <alignment horizontal="left" vertical="center" indent="1"/>
    </xf>
    <xf numFmtId="4" fontId="28" fillId="10" borderId="82" applyNumberFormat="0" applyProtection="0">
      <alignment horizontal="right" vertical="center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8" fillId="11" borderId="82" applyNumberFormat="0" applyProtection="0">
      <alignment horizontal="left" vertical="center" indent="1"/>
    </xf>
    <xf numFmtId="0" fontId="28" fillId="12" borderId="82" applyNumberFormat="0" applyProtection="0">
      <alignment horizontal="left" vertical="top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8" fillId="9" borderId="82" applyNumberFormat="0" applyProtection="0">
      <alignment horizontal="left" vertical="center" indent="1"/>
    </xf>
    <xf numFmtId="0" fontId="27" fillId="6" borderId="82" applyNumberFormat="0" applyProtection="0">
      <alignment horizontal="left" vertical="top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8" fillId="10" borderId="82" applyNumberFormat="0" applyProtection="0">
      <alignment horizontal="right" vertical="center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85" applyNumberFormat="0" applyProtection="0">
      <alignment vertical="center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8" fillId="9" borderId="85" applyNumberFormat="0" applyProtection="0">
      <alignment horizontal="left" vertical="center" indent="1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8" fillId="9" borderId="83" applyNumberFormat="0" applyProtection="0">
      <alignment horizontal="left" vertical="center" indent="1"/>
    </xf>
    <xf numFmtId="0" fontId="27" fillId="6" borderId="83" applyNumberFormat="0" applyProtection="0">
      <alignment horizontal="left" vertical="top" indent="1"/>
    </xf>
    <xf numFmtId="4" fontId="27" fillId="3" borderId="83" applyNumberFormat="0" applyProtection="0">
      <alignment vertical="center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4" fontId="28" fillId="11" borderId="85" applyNumberFormat="0" applyProtection="0">
      <alignment horizontal="left" vertical="center" indent="1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8" fillId="9" borderId="85" applyNumberFormat="0" applyProtection="0">
      <alignment horizontal="left" vertical="center" indent="1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8" fillId="9" borderId="90" applyNumberFormat="0" applyProtection="0">
      <alignment horizontal="left" vertical="center" indent="1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4" fontId="28" fillId="11" borderId="93" applyNumberFormat="0" applyProtection="0">
      <alignment horizontal="left" vertical="center" indent="1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27" fillId="6" borderId="87" applyNumberFormat="0" applyProtection="0">
      <alignment horizontal="left" vertical="top" indent="1"/>
    </xf>
    <xf numFmtId="0" fontId="8" fillId="9" borderId="87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8" fillId="9" borderId="83" applyNumberFormat="0" applyProtection="0">
      <alignment horizontal="left" vertical="center" indent="1"/>
    </xf>
    <xf numFmtId="0" fontId="8" fillId="9" borderId="83" applyNumberFormat="0" applyProtection="0">
      <alignment horizontal="left" vertical="center" indent="1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4" fontId="28" fillId="10" borderId="93" applyNumberFormat="0" applyProtection="0">
      <alignment horizontal="right" vertical="center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4" fontId="27" fillId="3" borderId="86" applyNumberFormat="0" applyProtection="0">
      <alignment horizontal="left" vertical="center" indent="1"/>
    </xf>
    <xf numFmtId="4" fontId="27" fillId="3" borderId="86" applyNumberFormat="0" applyProtection="0">
      <alignment vertical="center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4" fontId="28" fillId="10" borderId="90" applyNumberFormat="0" applyProtection="0">
      <alignment horizontal="right" vertical="center"/>
    </xf>
    <xf numFmtId="0" fontId="28" fillId="12" borderId="90" applyNumberFormat="0" applyProtection="0">
      <alignment horizontal="left" vertical="top" indent="1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4" fontId="28" fillId="11" borderId="90" applyNumberFormat="0" applyProtection="0">
      <alignment horizontal="left" vertical="center" indent="1"/>
    </xf>
    <xf numFmtId="4" fontId="27" fillId="3" borderId="87" applyNumberFormat="0" applyProtection="0">
      <alignment vertical="center"/>
    </xf>
    <xf numFmtId="4" fontId="27" fillId="3" borderId="87" applyNumberFormat="0" applyProtection="0">
      <alignment horizontal="left" vertical="center" indent="1"/>
    </xf>
    <xf numFmtId="4" fontId="28" fillId="8" borderId="87" applyNumberFormat="0" applyProtection="0">
      <alignment horizontal="right" vertical="center"/>
    </xf>
    <xf numFmtId="0" fontId="8" fillId="9" borderId="87" applyNumberFormat="0" applyProtection="0">
      <alignment horizontal="left" vertical="center" indent="1"/>
    </xf>
    <xf numFmtId="0" fontId="4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83" applyNumberFormat="0" applyProtection="0">
      <alignment vertical="center"/>
    </xf>
    <xf numFmtId="4" fontId="27" fillId="3" borderId="83" applyNumberFormat="0" applyProtection="0">
      <alignment vertical="center"/>
    </xf>
    <xf numFmtId="4" fontId="27" fillId="3" borderId="83" applyNumberFormat="0" applyProtection="0">
      <alignment horizontal="left" vertical="center" indent="1"/>
    </xf>
    <xf numFmtId="4" fontId="27" fillId="3" borderId="83" applyNumberFormat="0" applyProtection="0">
      <alignment horizontal="left" vertical="center" indent="1"/>
    </xf>
    <xf numFmtId="0" fontId="27" fillId="6" borderId="83" applyNumberFormat="0" applyProtection="0">
      <alignment horizontal="left" vertical="top" indent="1"/>
    </xf>
    <xf numFmtId="0" fontId="27" fillId="6" borderId="83" applyNumberFormat="0" applyProtection="0">
      <alignment horizontal="left" vertical="top" indent="1"/>
    </xf>
    <xf numFmtId="4" fontId="28" fillId="8" borderId="83" applyNumberFormat="0" applyProtection="0">
      <alignment horizontal="right" vertical="center"/>
    </xf>
    <xf numFmtId="4" fontId="28" fillId="8" borderId="83" applyNumberFormat="0" applyProtection="0">
      <alignment horizontal="right" vertical="center"/>
    </xf>
    <xf numFmtId="0" fontId="8" fillId="9" borderId="83" applyNumberFormat="0" applyProtection="0">
      <alignment horizontal="left" vertical="center" indent="1"/>
    </xf>
    <xf numFmtId="0" fontId="8" fillId="9" borderId="83" applyNumberFormat="0" applyProtection="0">
      <alignment horizontal="left" vertical="center" indent="1"/>
    </xf>
    <xf numFmtId="0" fontId="8" fillId="9" borderId="83" applyNumberFormat="0" applyProtection="0">
      <alignment horizontal="left" vertical="center" indent="1"/>
    </xf>
    <xf numFmtId="0" fontId="8" fillId="9" borderId="83" applyNumberFormat="0" applyProtection="0">
      <alignment horizontal="left" vertical="center" indent="1"/>
    </xf>
    <xf numFmtId="0" fontId="8" fillId="9" borderId="83" applyNumberFormat="0" applyProtection="0">
      <alignment horizontal="left" vertical="center" indent="1"/>
    </xf>
    <xf numFmtId="0" fontId="8" fillId="9" borderId="83" applyNumberFormat="0" applyProtection="0">
      <alignment horizontal="left" vertical="center" indent="1"/>
    </xf>
    <xf numFmtId="4" fontId="28" fillId="10" borderId="83" applyNumberFormat="0" applyProtection="0">
      <alignment horizontal="right" vertical="center"/>
    </xf>
    <xf numFmtId="4" fontId="28" fillId="10" borderId="83" applyNumberFormat="0" applyProtection="0">
      <alignment horizontal="right" vertical="center"/>
    </xf>
    <xf numFmtId="4" fontId="28" fillId="11" borderId="83" applyNumberFormat="0" applyProtection="0">
      <alignment horizontal="left" vertical="center" indent="1"/>
    </xf>
    <xf numFmtId="4" fontId="28" fillId="11" borderId="83" applyNumberFormat="0" applyProtection="0">
      <alignment horizontal="left" vertical="center" indent="1"/>
    </xf>
    <xf numFmtId="0" fontId="28" fillId="12" borderId="83" applyNumberFormat="0" applyProtection="0">
      <alignment horizontal="left" vertical="top" indent="1"/>
    </xf>
    <xf numFmtId="0" fontId="28" fillId="12" borderId="83" applyNumberFormat="0" applyProtection="0">
      <alignment horizontal="left" vertical="top" indent="1"/>
    </xf>
    <xf numFmtId="0" fontId="45" fillId="0" borderId="0" applyNumberFormat="0" applyFill="0" applyBorder="0" applyAlignment="0" applyProtection="0"/>
    <xf numFmtId="4" fontId="27" fillId="3" borderId="85" applyNumberFormat="0" applyProtection="0">
      <alignment vertical="center"/>
    </xf>
    <xf numFmtId="4" fontId="28" fillId="10" borderId="85" applyNumberFormat="0" applyProtection="0">
      <alignment horizontal="right" vertical="center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10" fontId="20" fillId="5" borderId="84" applyNumberFormat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8" fillId="9" borderId="85" applyNumberFormat="0" applyProtection="0">
      <alignment horizontal="left" vertical="center" indent="1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4" fontId="27" fillId="3" borderId="85" applyNumberFormat="0" applyProtection="0">
      <alignment horizontal="left" vertical="center" indent="1"/>
    </xf>
    <xf numFmtId="0" fontId="27" fillId="6" borderId="85" applyNumberFormat="0" applyProtection="0">
      <alignment horizontal="left" vertical="top" indent="1"/>
    </xf>
    <xf numFmtId="0" fontId="45" fillId="0" borderId="0" applyNumberFormat="0" applyFill="0" applyBorder="0" applyAlignment="0" applyProtection="0"/>
    <xf numFmtId="0" fontId="8" fillId="9" borderId="83" applyNumberFormat="0" applyProtection="0">
      <alignment horizontal="left" vertical="center" indent="1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4" fontId="27" fillId="3" borderId="85" applyNumberFormat="0" applyProtection="0">
      <alignment vertical="center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4" fontId="27" fillId="3" borderId="83" applyNumberFormat="0" applyProtection="0">
      <alignment vertical="center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8" fillId="9" borderId="83" applyNumberFormat="0" applyProtection="0">
      <alignment horizontal="left" vertical="center" indent="1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4" fontId="27" fillId="3" borderId="83" applyNumberFormat="0" applyProtection="0">
      <alignment vertical="center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4" fontId="27" fillId="3" borderId="83" applyNumberFormat="0" applyProtection="0">
      <alignment horizontal="left" vertical="center" indent="1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4" fontId="28" fillId="11" borderId="85" applyNumberFormat="0" applyProtection="0">
      <alignment horizontal="left" vertical="center" indent="1"/>
    </xf>
    <xf numFmtId="0" fontId="27" fillId="6" borderId="85" applyNumberFormat="0" applyProtection="0">
      <alignment horizontal="left" vertical="top" indent="1"/>
    </xf>
    <xf numFmtId="0" fontId="45" fillId="0" borderId="0" applyNumberFormat="0" applyFill="0" applyBorder="0" applyAlignment="0" applyProtection="0"/>
    <xf numFmtId="0" fontId="28" fillId="12" borderId="83" applyNumberFormat="0" applyProtection="0">
      <alignment horizontal="left" vertical="top" indent="1"/>
    </xf>
    <xf numFmtId="0" fontId="8" fillId="9" borderId="83" applyNumberFormat="0" applyProtection="0">
      <alignment horizontal="left" vertical="center" indent="1"/>
    </xf>
    <xf numFmtId="4" fontId="28" fillId="10" borderId="83" applyNumberFormat="0" applyProtection="0">
      <alignment horizontal="right" vertical="center"/>
    </xf>
    <xf numFmtId="4" fontId="28" fillId="11" borderId="83" applyNumberFormat="0" applyProtection="0">
      <alignment horizontal="left" vertical="center" indent="1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27" fillId="6" borderId="85" applyNumberFormat="0" applyProtection="0">
      <alignment horizontal="left" vertical="top" indent="1"/>
    </xf>
    <xf numFmtId="4" fontId="27" fillId="3" borderId="85" applyNumberFormat="0" applyProtection="0">
      <alignment horizontal="left" vertical="center" indent="1"/>
    </xf>
    <xf numFmtId="0" fontId="8" fillId="9" borderId="85" applyNumberFormat="0" applyProtection="0">
      <alignment horizontal="left" vertical="center" indent="1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10" fontId="20" fillId="5" borderId="84" applyNumberFormat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10" fontId="20" fillId="5" borderId="84" applyNumberFormat="0" applyBorder="0" applyAlignment="0" applyProtection="0"/>
    <xf numFmtId="0" fontId="43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4" fontId="28" fillId="11" borderId="85" applyNumberFormat="0" applyProtection="0">
      <alignment horizontal="left" vertical="center" indent="1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10" fontId="20" fillId="5" borderId="84" applyNumberFormat="0" applyBorder="0" applyAlignment="0" applyProtection="0"/>
    <xf numFmtId="0" fontId="8" fillId="9" borderId="83" applyNumberFormat="0" applyProtection="0">
      <alignment horizontal="left" vertical="center" indent="1"/>
    </xf>
    <xf numFmtId="0" fontId="45" fillId="0" borderId="0" applyNumberFormat="0" applyFill="0" applyBorder="0" applyAlignment="0" applyProtection="0"/>
    <xf numFmtId="4" fontId="28" fillId="11" borderId="85" applyNumberFormat="0" applyProtection="0">
      <alignment horizontal="left" vertical="center" indent="1"/>
    </xf>
    <xf numFmtId="0" fontId="4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8" fillId="8" borderId="83" applyNumberFormat="0" applyProtection="0">
      <alignment horizontal="right" vertical="center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4" fontId="28" fillId="10" borderId="85" applyNumberFormat="0" applyProtection="0">
      <alignment horizontal="right" vertical="center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8" fillId="9" borderId="85" applyNumberFormat="0" applyProtection="0">
      <alignment horizontal="left" vertical="center" indent="1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8" fillId="9" borderId="85" applyNumberFormat="0" applyProtection="0">
      <alignment horizontal="left" vertical="center" indent="1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4" fontId="28" fillId="10" borderId="83" applyNumberFormat="0" applyProtection="0">
      <alignment horizontal="right" vertical="center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4" fontId="28" fillId="8" borderId="85" applyNumberFormat="0" applyProtection="0">
      <alignment horizontal="right" vertical="center"/>
    </xf>
    <xf numFmtId="4" fontId="27" fillId="3" borderId="83" applyNumberFormat="0" applyProtection="0">
      <alignment horizontal="left" vertical="center" indent="1"/>
    </xf>
    <xf numFmtId="4" fontId="28" fillId="8" borderId="83" applyNumberFormat="0" applyProtection="0">
      <alignment horizontal="right" vertical="center"/>
    </xf>
    <xf numFmtId="0" fontId="28" fillId="12" borderId="83" applyNumberFormat="0" applyProtection="0">
      <alignment horizontal="left" vertical="top" indent="1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4" fontId="28" fillId="11" borderId="83" applyNumberFormat="0" applyProtection="0">
      <alignment horizontal="left" vertical="center" indent="1"/>
    </xf>
    <xf numFmtId="0" fontId="45" fillId="0" borderId="0" applyNumberFormat="0" applyFill="0" applyBorder="0" applyAlignment="0" applyProtection="0"/>
    <xf numFmtId="4" fontId="27" fillId="3" borderId="85" applyNumberFormat="0" applyProtection="0">
      <alignment vertical="center"/>
    </xf>
    <xf numFmtId="0" fontId="45" fillId="0" borderId="0" applyNumberFormat="0" applyFill="0" applyBorder="0" applyAlignment="0" applyProtection="0"/>
    <xf numFmtId="4" fontId="28" fillId="8" borderId="85" applyNumberFormat="0" applyProtection="0">
      <alignment horizontal="right" vertical="center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27" fillId="6" borderId="83" applyNumberFormat="0" applyProtection="0">
      <alignment horizontal="left" vertical="top" indent="1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4" fontId="28" fillId="10" borderId="85" applyNumberFormat="0" applyProtection="0">
      <alignment horizontal="right" vertical="center"/>
    </xf>
    <xf numFmtId="4" fontId="28" fillId="8" borderId="85" applyNumberFormat="0" applyProtection="0">
      <alignment horizontal="right" vertical="center"/>
    </xf>
    <xf numFmtId="4" fontId="27" fillId="3" borderId="85" applyNumberFormat="0" applyProtection="0">
      <alignment horizontal="left" vertical="center" indent="1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10" fontId="20" fillId="5" borderId="84" applyNumberFormat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4" fontId="28" fillId="11" borderId="85" applyNumberFormat="0" applyProtection="0">
      <alignment horizontal="left" vertical="center" indent="1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4" fontId="27" fillId="3" borderId="83" applyNumberFormat="0" applyProtection="0">
      <alignment vertical="center"/>
    </xf>
    <xf numFmtId="0" fontId="45" fillId="0" borderId="0" applyNumberFormat="0" applyFill="0" applyBorder="0" applyAlignment="0" applyProtection="0"/>
    <xf numFmtId="4" fontId="27" fillId="3" borderId="83" applyNumberFormat="0" applyProtection="0">
      <alignment vertical="center"/>
    </xf>
    <xf numFmtId="4" fontId="27" fillId="3" borderId="83" applyNumberFormat="0" applyProtection="0">
      <alignment horizontal="left" vertical="center" indent="1"/>
    </xf>
    <xf numFmtId="4" fontId="27" fillId="3" borderId="83" applyNumberFormat="0" applyProtection="0">
      <alignment horizontal="left" vertical="center" indent="1"/>
    </xf>
    <xf numFmtId="0" fontId="27" fillId="6" borderId="83" applyNumberFormat="0" applyProtection="0">
      <alignment horizontal="left" vertical="top" indent="1"/>
    </xf>
    <xf numFmtId="0" fontId="27" fillId="6" borderId="83" applyNumberFormat="0" applyProtection="0">
      <alignment horizontal="left" vertical="top" indent="1"/>
    </xf>
    <xf numFmtId="4" fontId="28" fillId="8" borderId="83" applyNumberFormat="0" applyProtection="0">
      <alignment horizontal="right" vertical="center"/>
    </xf>
    <xf numFmtId="4" fontId="28" fillId="8" borderId="83" applyNumberFormat="0" applyProtection="0">
      <alignment horizontal="right" vertical="center"/>
    </xf>
    <xf numFmtId="0" fontId="8" fillId="9" borderId="83" applyNumberFormat="0" applyProtection="0">
      <alignment horizontal="left" vertical="center" indent="1"/>
    </xf>
    <xf numFmtId="0" fontId="8" fillId="9" borderId="83" applyNumberFormat="0" applyProtection="0">
      <alignment horizontal="left" vertical="center" indent="1"/>
    </xf>
    <xf numFmtId="0" fontId="8" fillId="9" borderId="83" applyNumberFormat="0" applyProtection="0">
      <alignment horizontal="left" vertical="center" indent="1"/>
    </xf>
    <xf numFmtId="0" fontId="8" fillId="9" borderId="83" applyNumberFormat="0" applyProtection="0">
      <alignment horizontal="left" vertical="center" indent="1"/>
    </xf>
    <xf numFmtId="0" fontId="8" fillId="9" borderId="83" applyNumberFormat="0" applyProtection="0">
      <alignment horizontal="left" vertical="center" indent="1"/>
    </xf>
    <xf numFmtId="0" fontId="8" fillId="9" borderId="83" applyNumberFormat="0" applyProtection="0">
      <alignment horizontal="left" vertical="center" indent="1"/>
    </xf>
    <xf numFmtId="4" fontId="28" fillId="10" borderId="83" applyNumberFormat="0" applyProtection="0">
      <alignment horizontal="right" vertical="center"/>
    </xf>
    <xf numFmtId="4" fontId="28" fillId="10" borderId="83" applyNumberFormat="0" applyProtection="0">
      <alignment horizontal="right" vertical="center"/>
    </xf>
    <xf numFmtId="4" fontId="28" fillId="11" borderId="83" applyNumberFormat="0" applyProtection="0">
      <alignment horizontal="left" vertical="center" indent="1"/>
    </xf>
    <xf numFmtId="4" fontId="28" fillId="11" borderId="83" applyNumberFormat="0" applyProtection="0">
      <alignment horizontal="left" vertical="center" indent="1"/>
    </xf>
    <xf numFmtId="0" fontId="28" fillId="12" borderId="83" applyNumberFormat="0" applyProtection="0">
      <alignment horizontal="left" vertical="top" indent="1"/>
    </xf>
    <xf numFmtId="0" fontId="28" fillId="12" borderId="83" applyNumberFormat="0" applyProtection="0">
      <alignment horizontal="left" vertical="top" indent="1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8" fillId="9" borderId="85" applyNumberFormat="0" applyProtection="0">
      <alignment horizontal="left" vertical="center" indent="1"/>
    </xf>
    <xf numFmtId="4" fontId="27" fillId="3" borderId="85" applyNumberFormat="0" applyProtection="0">
      <alignment horizontal="left" vertical="center" indent="1"/>
    </xf>
    <xf numFmtId="0" fontId="45" fillId="0" borderId="0" applyNumberFormat="0" applyFill="0" applyBorder="0" applyAlignment="0" applyProtection="0"/>
    <xf numFmtId="0" fontId="27" fillId="6" borderId="85" applyNumberFormat="0" applyProtection="0">
      <alignment horizontal="left" vertical="top" indent="1"/>
    </xf>
    <xf numFmtId="0" fontId="45" fillId="0" borderId="0" applyNumberFormat="0" applyFill="0" applyBorder="0" applyAlignment="0" applyProtection="0"/>
    <xf numFmtId="4" fontId="27" fillId="3" borderId="85" applyNumberFormat="0" applyProtection="0">
      <alignment vertical="center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8" fillId="9" borderId="85" applyNumberFormat="0" applyProtection="0">
      <alignment horizontal="left" vertical="center" indent="1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8" fillId="9" borderId="85" applyNumberFormat="0" applyProtection="0">
      <alignment horizontal="left" vertical="center" indent="1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4" fontId="28" fillId="11" borderId="85" applyNumberFormat="0" applyProtection="0">
      <alignment horizontal="left" vertical="center" indent="1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8" fillId="9" borderId="83" applyNumberFormat="0" applyProtection="0">
      <alignment horizontal="left" vertical="center" indent="1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8" fillId="9" borderId="85" applyNumberFormat="0" applyProtection="0">
      <alignment horizontal="left" vertical="center" indent="1"/>
    </xf>
    <xf numFmtId="0" fontId="8" fillId="9" borderId="85" applyNumberFormat="0" applyProtection="0">
      <alignment horizontal="left" vertical="center" indent="1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28" fillId="12" borderId="85" applyNumberFormat="0" applyProtection="0">
      <alignment horizontal="left" vertical="top" indent="1"/>
    </xf>
    <xf numFmtId="0" fontId="8" fillId="9" borderId="85" applyNumberFormat="0" applyProtection="0">
      <alignment horizontal="left" vertical="center" indent="1"/>
    </xf>
    <xf numFmtId="0" fontId="27" fillId="6" borderId="85" applyNumberFormat="0" applyProtection="0">
      <alignment horizontal="left" vertical="top" indent="1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28" fillId="12" borderId="85" applyNumberFormat="0" applyProtection="0">
      <alignment horizontal="left" vertical="top" indent="1"/>
    </xf>
    <xf numFmtId="4" fontId="27" fillId="3" borderId="85" applyNumberFormat="0" applyProtection="0">
      <alignment vertical="center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10" fontId="20" fillId="5" borderId="84" applyNumberFormat="0" applyBorder="0" applyAlignment="0" applyProtection="0"/>
    <xf numFmtId="4" fontId="27" fillId="3" borderId="85" applyNumberFormat="0" applyProtection="0">
      <alignment horizontal="left" vertical="center" indent="1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8" fillId="8" borderId="85" applyNumberFormat="0" applyProtection="0">
      <alignment horizontal="right" vertical="center"/>
    </xf>
    <xf numFmtId="0" fontId="45" fillId="0" borderId="0" applyNumberFormat="0" applyFill="0" applyBorder="0" applyAlignment="0" applyProtection="0"/>
    <xf numFmtId="4" fontId="27" fillId="3" borderId="85" applyNumberFormat="0" applyProtection="0">
      <alignment horizontal="left" vertical="center" indent="1"/>
    </xf>
    <xf numFmtId="4" fontId="28" fillId="10" borderId="85" applyNumberFormat="0" applyProtection="0">
      <alignment horizontal="right" vertical="center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4" fontId="27" fillId="3" borderId="83" applyNumberFormat="0" applyProtection="0">
      <alignment vertical="center"/>
    </xf>
    <xf numFmtId="4" fontId="27" fillId="3" borderId="83" applyNumberFormat="0" applyProtection="0">
      <alignment horizontal="left" vertical="center" indent="1"/>
    </xf>
    <xf numFmtId="4" fontId="27" fillId="3" borderId="83" applyNumberFormat="0" applyProtection="0">
      <alignment horizontal="left" vertical="center" indent="1"/>
    </xf>
    <xf numFmtId="0" fontId="27" fillId="6" borderId="83" applyNumberFormat="0" applyProtection="0">
      <alignment horizontal="left" vertical="top" indent="1"/>
    </xf>
    <xf numFmtId="0" fontId="27" fillId="6" borderId="83" applyNumberFormat="0" applyProtection="0">
      <alignment horizontal="left" vertical="top" indent="1"/>
    </xf>
    <xf numFmtId="4" fontId="28" fillId="8" borderId="83" applyNumberFormat="0" applyProtection="0">
      <alignment horizontal="right" vertical="center"/>
    </xf>
    <xf numFmtId="4" fontId="28" fillId="8" borderId="83" applyNumberFormat="0" applyProtection="0">
      <alignment horizontal="right" vertical="center"/>
    </xf>
    <xf numFmtId="0" fontId="8" fillId="9" borderId="83" applyNumberFormat="0" applyProtection="0">
      <alignment horizontal="left" vertical="center" indent="1"/>
    </xf>
    <xf numFmtId="0" fontId="8" fillId="9" borderId="83" applyNumberFormat="0" applyProtection="0">
      <alignment horizontal="left" vertical="center" indent="1"/>
    </xf>
    <xf numFmtId="0" fontId="8" fillId="9" borderId="83" applyNumberFormat="0" applyProtection="0">
      <alignment horizontal="left" vertical="center" indent="1"/>
    </xf>
    <xf numFmtId="0" fontId="8" fillId="9" borderId="83" applyNumberFormat="0" applyProtection="0">
      <alignment horizontal="left" vertical="center" indent="1"/>
    </xf>
    <xf numFmtId="0" fontId="8" fillId="9" borderId="83" applyNumberFormat="0" applyProtection="0">
      <alignment horizontal="left" vertical="center" indent="1"/>
    </xf>
    <xf numFmtId="0" fontId="8" fillId="9" borderId="83" applyNumberFormat="0" applyProtection="0">
      <alignment horizontal="left" vertical="center" indent="1"/>
    </xf>
    <xf numFmtId="4" fontId="28" fillId="10" borderId="83" applyNumberFormat="0" applyProtection="0">
      <alignment horizontal="right" vertical="center"/>
    </xf>
    <xf numFmtId="4" fontId="28" fillId="10" borderId="83" applyNumberFormat="0" applyProtection="0">
      <alignment horizontal="right" vertical="center"/>
    </xf>
    <xf numFmtId="4" fontId="28" fillId="11" borderId="83" applyNumberFormat="0" applyProtection="0">
      <alignment horizontal="left" vertical="center" indent="1"/>
    </xf>
    <xf numFmtId="4" fontId="28" fillId="11" borderId="83" applyNumberFormat="0" applyProtection="0">
      <alignment horizontal="left" vertical="center" indent="1"/>
    </xf>
    <xf numFmtId="0" fontId="28" fillId="12" borderId="83" applyNumberFormat="0" applyProtection="0">
      <alignment horizontal="left" vertical="top" indent="1"/>
    </xf>
    <xf numFmtId="0" fontId="28" fillId="12" borderId="83" applyNumberFormat="0" applyProtection="0">
      <alignment horizontal="left" vertical="top" indent="1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4" fontId="27" fillId="3" borderId="85" applyNumberFormat="0" applyProtection="0">
      <alignment horizontal="left" vertical="center" indent="1"/>
    </xf>
    <xf numFmtId="0" fontId="8" fillId="9" borderId="85" applyNumberFormat="0" applyProtection="0">
      <alignment horizontal="left" vertical="center" indent="1"/>
    </xf>
    <xf numFmtId="4" fontId="28" fillId="10" borderId="85" applyNumberFormat="0" applyProtection="0">
      <alignment horizontal="right" vertical="center"/>
    </xf>
    <xf numFmtId="4" fontId="28" fillId="8" borderId="85" applyNumberFormat="0" applyProtection="0">
      <alignment horizontal="right" vertical="center"/>
    </xf>
    <xf numFmtId="4" fontId="28" fillId="10" borderId="85" applyNumberFormat="0" applyProtection="0">
      <alignment horizontal="right" vertical="center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4" fontId="27" fillId="3" borderId="85" applyNumberFormat="0" applyProtection="0">
      <alignment vertical="center"/>
    </xf>
    <xf numFmtId="4" fontId="27" fillId="3" borderId="85" applyNumberFormat="0" applyProtection="0">
      <alignment vertical="center"/>
    </xf>
    <xf numFmtId="4" fontId="27" fillId="3" borderId="85" applyNumberFormat="0" applyProtection="0">
      <alignment horizontal="left" vertical="center" indent="1"/>
    </xf>
    <xf numFmtId="4" fontId="27" fillId="3" borderId="85" applyNumberFormat="0" applyProtection="0">
      <alignment horizontal="left" vertical="center" indent="1"/>
    </xf>
    <xf numFmtId="0" fontId="27" fillId="6" borderId="85" applyNumberFormat="0" applyProtection="0">
      <alignment horizontal="left" vertical="top" indent="1"/>
    </xf>
    <xf numFmtId="0" fontId="27" fillId="6" borderId="85" applyNumberFormat="0" applyProtection="0">
      <alignment horizontal="left" vertical="top" indent="1"/>
    </xf>
    <xf numFmtId="4" fontId="28" fillId="8" borderId="85" applyNumberFormat="0" applyProtection="0">
      <alignment horizontal="right" vertical="center"/>
    </xf>
    <xf numFmtId="4" fontId="28" fillId="8" borderId="85" applyNumberFormat="0" applyProtection="0">
      <alignment horizontal="right" vertical="center"/>
    </xf>
    <xf numFmtId="0" fontId="8" fillId="9" borderId="85" applyNumberFormat="0" applyProtection="0">
      <alignment horizontal="left" vertical="center" indent="1"/>
    </xf>
    <xf numFmtId="0" fontId="8" fillId="9" borderId="85" applyNumberFormat="0" applyProtection="0">
      <alignment horizontal="left" vertical="center" indent="1"/>
    </xf>
    <xf numFmtId="0" fontId="8" fillId="9" borderId="85" applyNumberFormat="0" applyProtection="0">
      <alignment horizontal="left" vertical="center" indent="1"/>
    </xf>
    <xf numFmtId="0" fontId="8" fillId="9" borderId="85" applyNumberFormat="0" applyProtection="0">
      <alignment horizontal="left" vertical="center" indent="1"/>
    </xf>
    <xf numFmtId="0" fontId="8" fillId="9" borderId="85" applyNumberFormat="0" applyProtection="0">
      <alignment horizontal="left" vertical="center" indent="1"/>
    </xf>
    <xf numFmtId="0" fontId="8" fillId="9" borderId="85" applyNumberFormat="0" applyProtection="0">
      <alignment horizontal="left" vertical="center" indent="1"/>
    </xf>
    <xf numFmtId="4" fontId="28" fillId="10" borderId="85" applyNumberFormat="0" applyProtection="0">
      <alignment horizontal="right" vertical="center"/>
    </xf>
    <xf numFmtId="4" fontId="28" fillId="10" borderId="85" applyNumberFormat="0" applyProtection="0">
      <alignment horizontal="right" vertical="center"/>
    </xf>
    <xf numFmtId="4" fontId="28" fillId="11" borderId="85" applyNumberFormat="0" applyProtection="0">
      <alignment horizontal="left" vertical="center" indent="1"/>
    </xf>
    <xf numFmtId="4" fontId="28" fillId="11" borderId="85" applyNumberFormat="0" applyProtection="0">
      <alignment horizontal="left" vertical="center" indent="1"/>
    </xf>
    <xf numFmtId="0" fontId="28" fillId="12" borderId="85" applyNumberFormat="0" applyProtection="0">
      <alignment horizontal="left" vertical="top" indent="1"/>
    </xf>
    <xf numFmtId="0" fontId="28" fillId="12" borderId="85" applyNumberFormat="0" applyProtection="0">
      <alignment horizontal="left" vertical="top" indent="1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85" applyNumberFormat="0" applyProtection="0">
      <alignment vertical="center"/>
    </xf>
    <xf numFmtId="0" fontId="8" fillId="9" borderId="85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4" fontId="27" fillId="3" borderId="85" applyNumberFormat="0" applyProtection="0">
      <alignment vertical="center"/>
    </xf>
    <xf numFmtId="0" fontId="27" fillId="6" borderId="85" applyNumberFormat="0" applyProtection="0">
      <alignment horizontal="left" vertical="top" indent="1"/>
    </xf>
    <xf numFmtId="0" fontId="27" fillId="6" borderId="85" applyNumberFormat="0" applyProtection="0">
      <alignment horizontal="left" vertical="top" indent="1"/>
    </xf>
    <xf numFmtId="4" fontId="28" fillId="8" borderId="85" applyNumberFormat="0" applyProtection="0">
      <alignment horizontal="right" vertical="center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28" fillId="12" borderId="85" applyNumberFormat="0" applyProtection="0">
      <alignment horizontal="left" vertical="top" indent="1"/>
    </xf>
    <xf numFmtId="0" fontId="8" fillId="9" borderId="85" applyNumberFormat="0" applyProtection="0">
      <alignment horizontal="left" vertical="center" indent="1"/>
    </xf>
    <xf numFmtId="0" fontId="27" fillId="6" borderId="85" applyNumberFormat="0" applyProtection="0">
      <alignment horizontal="left" vertical="top" indent="1"/>
    </xf>
    <xf numFmtId="4" fontId="27" fillId="3" borderId="85" applyNumberFormat="0" applyProtection="0">
      <alignment vertical="center"/>
    </xf>
    <xf numFmtId="4" fontId="28" fillId="10" borderId="85" applyNumberFormat="0" applyProtection="0">
      <alignment horizontal="right" vertical="center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8" fillId="9" borderId="85" applyNumberFormat="0" applyProtection="0">
      <alignment horizontal="left" vertical="center" indent="1"/>
    </xf>
    <xf numFmtId="0" fontId="8" fillId="9" borderId="85" applyNumberFormat="0" applyProtection="0">
      <alignment horizontal="left" vertical="center" indent="1"/>
    </xf>
    <xf numFmtId="4" fontId="27" fillId="3" borderId="85" applyNumberFormat="0" applyProtection="0">
      <alignment horizontal="left" vertical="center" indent="1"/>
    </xf>
    <xf numFmtId="0" fontId="28" fillId="12" borderId="85" applyNumberFormat="0" applyProtection="0">
      <alignment horizontal="left" vertical="top" indent="1"/>
    </xf>
    <xf numFmtId="0" fontId="8" fillId="9" borderId="85" applyNumberFormat="0" applyProtection="0">
      <alignment horizontal="left" vertical="center" indent="1"/>
    </xf>
    <xf numFmtId="4" fontId="28" fillId="8" borderId="85" applyNumberFormat="0" applyProtection="0">
      <alignment horizontal="right" vertical="center"/>
    </xf>
    <xf numFmtId="0" fontId="8" fillId="9" borderId="85" applyNumberFormat="0" applyProtection="0">
      <alignment horizontal="left" vertical="center" indent="1"/>
    </xf>
    <xf numFmtId="4" fontId="28" fillId="11" borderId="85" applyNumberFormat="0" applyProtection="0">
      <alignment horizontal="left" vertical="center" indent="1"/>
    </xf>
    <xf numFmtId="4" fontId="27" fillId="3" borderId="85" applyNumberFormat="0" applyProtection="0">
      <alignment vertical="center"/>
    </xf>
    <xf numFmtId="0" fontId="27" fillId="6" borderId="85" applyNumberFormat="0" applyProtection="0">
      <alignment horizontal="left" vertical="top" indent="1"/>
    </xf>
    <xf numFmtId="4" fontId="27" fillId="3" borderId="85" applyNumberFormat="0" applyProtection="0">
      <alignment horizontal="left" vertical="center" indent="1"/>
    </xf>
    <xf numFmtId="0" fontId="27" fillId="6" borderId="85" applyNumberFormat="0" applyProtection="0">
      <alignment horizontal="left" vertical="top" indent="1"/>
    </xf>
    <xf numFmtId="4" fontId="27" fillId="3" borderId="85" applyNumberFormat="0" applyProtection="0">
      <alignment horizontal="left" vertical="center" indent="1"/>
    </xf>
    <xf numFmtId="0" fontId="8" fillId="9" borderId="85" applyNumberFormat="0" applyProtection="0">
      <alignment horizontal="left" vertical="center" indent="1"/>
    </xf>
    <xf numFmtId="0" fontId="8" fillId="9" borderId="85" applyNumberFormat="0" applyProtection="0">
      <alignment horizontal="left" vertical="center" indent="1"/>
    </xf>
    <xf numFmtId="0" fontId="27" fillId="6" borderId="85" applyNumberFormat="0" applyProtection="0">
      <alignment horizontal="left" vertical="top" indent="1"/>
    </xf>
    <xf numFmtId="4" fontId="28" fillId="8" borderId="85" applyNumberFormat="0" applyProtection="0">
      <alignment horizontal="right" vertical="center"/>
    </xf>
    <xf numFmtId="4" fontId="27" fillId="3" borderId="85" applyNumberFormat="0" applyProtection="0">
      <alignment vertical="center"/>
    </xf>
    <xf numFmtId="0" fontId="27" fillId="6" borderId="85" applyNumberFormat="0" applyProtection="0">
      <alignment horizontal="left" vertical="top" indent="1"/>
    </xf>
    <xf numFmtId="4" fontId="27" fillId="3" borderId="85" applyNumberFormat="0" applyProtection="0">
      <alignment horizontal="left" vertical="center" indent="1"/>
    </xf>
    <xf numFmtId="0" fontId="27" fillId="6" borderId="85" applyNumberFormat="0" applyProtection="0">
      <alignment horizontal="left" vertical="top" indent="1"/>
    </xf>
    <xf numFmtId="0" fontId="27" fillId="6" borderId="85" applyNumberFormat="0" applyProtection="0">
      <alignment horizontal="left" vertical="top" indent="1"/>
    </xf>
    <xf numFmtId="4" fontId="27" fillId="3" borderId="85" applyNumberFormat="0" applyProtection="0">
      <alignment horizontal="left" vertical="center" indent="1"/>
    </xf>
    <xf numFmtId="0" fontId="27" fillId="6" borderId="85" applyNumberFormat="0" applyProtection="0">
      <alignment horizontal="left" vertical="top" indent="1"/>
    </xf>
    <xf numFmtId="4" fontId="27" fillId="3" borderId="85" applyNumberFormat="0" applyProtection="0">
      <alignment horizontal="left" vertical="center" indent="1"/>
    </xf>
    <xf numFmtId="4" fontId="27" fillId="3" borderId="85" applyNumberFormat="0" applyProtection="0">
      <alignment vertical="center"/>
    </xf>
    <xf numFmtId="0" fontId="27" fillId="6" borderId="85" applyNumberFormat="0" applyProtection="0">
      <alignment horizontal="left" vertical="top" indent="1"/>
    </xf>
    <xf numFmtId="4" fontId="27" fillId="3" borderId="85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8" fillId="9" borderId="85" applyNumberFormat="0" applyProtection="0">
      <alignment horizontal="left" vertical="center" indent="1"/>
    </xf>
    <xf numFmtId="4" fontId="27" fillId="3" borderId="85" applyNumberFormat="0" applyProtection="0">
      <alignment horizontal="left" vertical="center" indent="1"/>
    </xf>
    <xf numFmtId="0" fontId="8" fillId="9" borderId="85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28" fillId="12" borderId="85" applyNumberFormat="0" applyProtection="0">
      <alignment horizontal="left" vertical="top" indent="1"/>
    </xf>
    <xf numFmtId="0" fontId="8" fillId="9" borderId="85" applyNumberFormat="0" applyProtection="0">
      <alignment horizontal="left" vertical="center" indent="1"/>
    </xf>
    <xf numFmtId="0" fontId="27" fillId="6" borderId="85" applyNumberFormat="0" applyProtection="0">
      <alignment horizontal="left" vertical="top" indent="1"/>
    </xf>
    <xf numFmtId="0" fontId="27" fillId="6" borderId="85" applyNumberFormat="0" applyProtection="0">
      <alignment horizontal="left" vertical="top" indent="1"/>
    </xf>
    <xf numFmtId="0" fontId="27" fillId="6" borderId="85" applyNumberFormat="0" applyProtection="0">
      <alignment horizontal="left" vertical="top" indent="1"/>
    </xf>
    <xf numFmtId="4" fontId="27" fillId="3" borderId="85" applyNumberFormat="0" applyProtection="0">
      <alignment vertical="center"/>
    </xf>
    <xf numFmtId="0" fontId="27" fillId="6" borderId="85" applyNumberFormat="0" applyProtection="0">
      <alignment horizontal="left" vertical="top" indent="1"/>
    </xf>
    <xf numFmtId="4" fontId="27" fillId="3" borderId="85" applyNumberFormat="0" applyProtection="0">
      <alignment vertical="center"/>
    </xf>
    <xf numFmtId="4" fontId="27" fillId="3" borderId="85" applyNumberFormat="0" applyProtection="0">
      <alignment horizontal="left" vertical="center" indent="1"/>
    </xf>
    <xf numFmtId="4" fontId="27" fillId="3" borderId="85" applyNumberFormat="0" applyProtection="0">
      <alignment horizontal="left" vertical="center" indent="1"/>
    </xf>
    <xf numFmtId="0" fontId="27" fillId="6" borderId="85" applyNumberFormat="0" applyProtection="0">
      <alignment horizontal="left" vertical="top" indent="1"/>
    </xf>
    <xf numFmtId="0" fontId="27" fillId="6" borderId="85" applyNumberFormat="0" applyProtection="0">
      <alignment horizontal="left" vertical="top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8" fillId="9" borderId="85" applyNumberFormat="0" applyProtection="0">
      <alignment horizontal="left" vertical="center" indent="1"/>
    </xf>
    <xf numFmtId="0" fontId="8" fillId="9" borderId="85" applyNumberFormat="0" applyProtection="0">
      <alignment horizontal="left" vertical="center" indent="1"/>
    </xf>
    <xf numFmtId="4" fontId="28" fillId="10" borderId="85" applyNumberFormat="0" applyProtection="0">
      <alignment horizontal="right" vertical="center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8" fillId="10" borderId="85" applyNumberFormat="0" applyProtection="0">
      <alignment horizontal="right" vertical="center"/>
    </xf>
    <xf numFmtId="0" fontId="8" fillId="9" borderId="85" applyNumberFormat="0" applyProtection="0">
      <alignment horizontal="left" vertical="center" indent="1"/>
    </xf>
    <xf numFmtId="0" fontId="27" fillId="6" borderId="85" applyNumberFormat="0" applyProtection="0">
      <alignment horizontal="left" vertical="top" indent="1"/>
    </xf>
    <xf numFmtId="0" fontId="27" fillId="6" borderId="85" applyNumberFormat="0" applyProtection="0">
      <alignment horizontal="left" vertical="top" indent="1"/>
    </xf>
    <xf numFmtId="4" fontId="27" fillId="3" borderId="85" applyNumberFormat="0" applyProtection="0">
      <alignment horizontal="left" vertical="center" indent="1"/>
    </xf>
    <xf numFmtId="4" fontId="27" fillId="3" borderId="85" applyNumberFormat="0" applyProtection="0">
      <alignment vertical="center"/>
    </xf>
    <xf numFmtId="4" fontId="27" fillId="3" borderId="85" applyNumberFormat="0" applyProtection="0">
      <alignment horizontal="left" vertical="center" indent="1"/>
    </xf>
    <xf numFmtId="0" fontId="27" fillId="6" borderId="85" applyNumberFormat="0" applyProtection="0">
      <alignment horizontal="left" vertical="top" indent="1"/>
    </xf>
    <xf numFmtId="4" fontId="27" fillId="3" borderId="85" applyNumberFormat="0" applyProtection="0">
      <alignment horizontal="left" vertical="center" indent="1"/>
    </xf>
    <xf numFmtId="4" fontId="28" fillId="8" borderId="85" applyNumberFormat="0" applyProtection="0">
      <alignment horizontal="right" vertical="center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85" applyNumberFormat="0" applyProtection="0">
      <alignment horizontal="left" vertical="center" indent="1"/>
    </xf>
    <xf numFmtId="4" fontId="27" fillId="3" borderId="85" applyNumberFormat="0" applyProtection="0">
      <alignment horizontal="left" vertical="center" indent="1"/>
    </xf>
    <xf numFmtId="0" fontId="8" fillId="9" borderId="85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28" fillId="12" borderId="85" applyNumberFormat="0" applyProtection="0">
      <alignment horizontal="left" vertical="top" indent="1"/>
    </xf>
    <xf numFmtId="0" fontId="8" fillId="9" borderId="85" applyNumberFormat="0" applyProtection="0">
      <alignment horizontal="left" vertical="center" indent="1"/>
    </xf>
    <xf numFmtId="0" fontId="27" fillId="6" borderId="85" applyNumberFormat="0" applyProtection="0">
      <alignment horizontal="left" vertical="top" indent="1"/>
    </xf>
    <xf numFmtId="0" fontId="27" fillId="6" borderId="85" applyNumberFormat="0" applyProtection="0">
      <alignment horizontal="left" vertical="top" indent="1"/>
    </xf>
    <xf numFmtId="4" fontId="28" fillId="10" borderId="85" applyNumberFormat="0" applyProtection="0">
      <alignment horizontal="right" vertical="center"/>
    </xf>
    <xf numFmtId="4" fontId="27" fillId="3" borderId="85" applyNumberFormat="0" applyProtection="0">
      <alignment vertical="center"/>
    </xf>
    <xf numFmtId="4" fontId="27" fillId="3" borderId="85" applyNumberFormat="0" applyProtection="0">
      <alignment horizontal="left" vertical="center" indent="1"/>
    </xf>
    <xf numFmtId="0" fontId="27" fillId="6" borderId="85" applyNumberFormat="0" applyProtection="0">
      <alignment horizontal="left" vertical="top" indent="1"/>
    </xf>
    <xf numFmtId="4" fontId="28" fillId="8" borderId="85" applyNumberFormat="0" applyProtection="0">
      <alignment horizontal="right" vertical="center"/>
    </xf>
    <xf numFmtId="4" fontId="28" fillId="8" borderId="85" applyNumberFormat="0" applyProtection="0">
      <alignment horizontal="right" vertical="center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85" applyNumberFormat="0" applyProtection="0">
      <alignment vertical="center"/>
    </xf>
    <xf numFmtId="4" fontId="28" fillId="8" borderId="85" applyNumberFormat="0" applyProtection="0">
      <alignment horizontal="right" vertical="center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28" fillId="12" borderId="85" applyNumberFormat="0" applyProtection="0">
      <alignment horizontal="left" vertical="top" indent="1"/>
    </xf>
    <xf numFmtId="4" fontId="27" fillId="3" borderId="85" applyNumberFormat="0" applyProtection="0">
      <alignment vertical="center"/>
    </xf>
    <xf numFmtId="4" fontId="27" fillId="3" borderId="85" applyNumberFormat="0" applyProtection="0">
      <alignment vertical="center"/>
    </xf>
    <xf numFmtId="4" fontId="27" fillId="3" borderId="85" applyNumberFormat="0" applyProtection="0">
      <alignment horizontal="left" vertical="center" indent="1"/>
    </xf>
    <xf numFmtId="0" fontId="27" fillId="6" borderId="85" applyNumberFormat="0" applyProtection="0">
      <alignment horizontal="left" vertical="top" indent="1"/>
    </xf>
    <xf numFmtId="4" fontId="28" fillId="8" borderId="85" applyNumberFormat="0" applyProtection="0">
      <alignment horizontal="right" vertical="center"/>
    </xf>
    <xf numFmtId="4" fontId="27" fillId="3" borderId="85" applyNumberFormat="0" applyProtection="0">
      <alignment vertical="center"/>
    </xf>
    <xf numFmtId="4" fontId="27" fillId="3" borderId="85" applyNumberFormat="0" applyProtection="0">
      <alignment horizontal="left" vertical="center" indent="1"/>
    </xf>
    <xf numFmtId="0" fontId="27" fillId="6" borderId="85" applyNumberFormat="0" applyProtection="0">
      <alignment horizontal="left" vertical="top" indent="1"/>
    </xf>
    <xf numFmtId="4" fontId="27" fillId="3" borderId="85" applyNumberFormat="0" applyProtection="0">
      <alignment vertical="center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85" applyNumberFormat="0" applyProtection="0">
      <alignment horizontal="left" vertical="center" indent="1"/>
    </xf>
    <xf numFmtId="4" fontId="27" fillId="3" borderId="85" applyNumberFormat="0" applyProtection="0">
      <alignment vertical="center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8" fillId="9" borderId="85" applyNumberFormat="0" applyProtection="0">
      <alignment horizontal="left" vertical="center" indent="1"/>
    </xf>
    <xf numFmtId="4" fontId="28" fillId="8" borderId="85" applyNumberFormat="0" applyProtection="0">
      <alignment horizontal="right" vertical="center"/>
    </xf>
    <xf numFmtId="4" fontId="28" fillId="8" borderId="85" applyNumberFormat="0" applyProtection="0">
      <alignment horizontal="right" vertical="center"/>
    </xf>
    <xf numFmtId="4" fontId="27" fillId="3" borderId="85" applyNumberFormat="0" applyProtection="0">
      <alignment vertical="center"/>
    </xf>
    <xf numFmtId="4" fontId="27" fillId="3" borderId="85" applyNumberFormat="0" applyProtection="0">
      <alignment horizontal="left" vertical="center" indent="1"/>
    </xf>
    <xf numFmtId="0" fontId="27" fillId="6" borderId="85" applyNumberFormat="0" applyProtection="0">
      <alignment horizontal="left" vertical="top" indent="1"/>
    </xf>
    <xf numFmtId="4" fontId="27" fillId="3" borderId="85" applyNumberFormat="0" applyProtection="0">
      <alignment horizontal="left" vertical="center" indent="1"/>
    </xf>
    <xf numFmtId="4" fontId="28" fillId="8" borderId="85" applyNumberFormat="0" applyProtection="0">
      <alignment horizontal="right" vertical="center"/>
    </xf>
    <xf numFmtId="0" fontId="8" fillId="9" borderId="85" applyNumberFormat="0" applyProtection="0">
      <alignment horizontal="left" vertical="center" indent="1"/>
    </xf>
    <xf numFmtId="0" fontId="8" fillId="9" borderId="85" applyNumberFormat="0" applyProtection="0">
      <alignment horizontal="left" vertical="center" indent="1"/>
    </xf>
    <xf numFmtId="0" fontId="8" fillId="9" borderId="85" applyNumberFormat="0" applyProtection="0">
      <alignment horizontal="left" vertical="center" indent="1"/>
    </xf>
    <xf numFmtId="4" fontId="28" fillId="10" borderId="85" applyNumberFormat="0" applyProtection="0">
      <alignment horizontal="right" vertical="center"/>
    </xf>
    <xf numFmtId="4" fontId="27" fillId="3" borderId="85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8" fillId="8" borderId="85" applyNumberFormat="0" applyProtection="0">
      <alignment horizontal="right" vertical="center"/>
    </xf>
    <xf numFmtId="4" fontId="28" fillId="8" borderId="85" applyNumberFormat="0" applyProtection="0">
      <alignment horizontal="right" vertical="center"/>
    </xf>
    <xf numFmtId="0" fontId="27" fillId="6" borderId="85" applyNumberFormat="0" applyProtection="0">
      <alignment horizontal="left" vertical="top" indent="1"/>
    </xf>
    <xf numFmtId="4" fontId="28" fillId="11" borderId="85" applyNumberFormat="0" applyProtection="0">
      <alignment horizontal="left" vertical="center" indent="1"/>
    </xf>
    <xf numFmtId="0" fontId="28" fillId="12" borderId="85" applyNumberFormat="0" applyProtection="0">
      <alignment horizontal="left" vertical="top" indent="1"/>
    </xf>
    <xf numFmtId="0" fontId="27" fillId="6" borderId="85" applyNumberFormat="0" applyProtection="0">
      <alignment horizontal="left" vertical="top" indent="1"/>
    </xf>
    <xf numFmtId="4" fontId="28" fillId="8" borderId="85" applyNumberFormat="0" applyProtection="0">
      <alignment horizontal="right" vertical="center"/>
    </xf>
    <xf numFmtId="4" fontId="28" fillId="8" borderId="85" applyNumberFormat="0" applyProtection="0">
      <alignment horizontal="right" vertical="center"/>
    </xf>
    <xf numFmtId="0" fontId="8" fillId="9" borderId="85" applyNumberFormat="0" applyProtection="0">
      <alignment horizontal="left" vertical="center" indent="1"/>
    </xf>
    <xf numFmtId="0" fontId="27" fillId="6" borderId="85" applyNumberFormat="0" applyProtection="0">
      <alignment horizontal="left" vertical="top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85" applyNumberFormat="0" applyProtection="0">
      <alignment vertical="center"/>
    </xf>
    <xf numFmtId="4" fontId="27" fillId="3" borderId="85" applyNumberFormat="0" applyProtection="0">
      <alignment vertical="center"/>
    </xf>
    <xf numFmtId="4" fontId="27" fillId="3" borderId="85" applyNumberFormat="0" applyProtection="0">
      <alignment vertical="center"/>
    </xf>
    <xf numFmtId="4" fontId="28" fillId="11" borderId="85" applyNumberFormat="0" applyProtection="0">
      <alignment horizontal="left" vertical="center" indent="1"/>
    </xf>
    <xf numFmtId="0" fontId="28" fillId="12" borderId="85" applyNumberFormat="0" applyProtection="0">
      <alignment horizontal="left" vertical="top" indent="1"/>
    </xf>
    <xf numFmtId="4" fontId="28" fillId="10" borderId="85" applyNumberFormat="0" applyProtection="0">
      <alignment horizontal="right" vertical="center"/>
    </xf>
    <xf numFmtId="4" fontId="27" fillId="3" borderId="85" applyNumberFormat="0" applyProtection="0">
      <alignment vertical="center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85" applyNumberFormat="0" applyProtection="0">
      <alignment vertical="center"/>
    </xf>
    <xf numFmtId="4" fontId="27" fillId="3" borderId="85" applyNumberFormat="0" applyProtection="0">
      <alignment horizontal="left" vertical="center" indent="1"/>
    </xf>
    <xf numFmtId="4" fontId="27" fillId="3" borderId="85" applyNumberFormat="0" applyProtection="0">
      <alignment horizontal="left" vertical="center" indent="1"/>
    </xf>
    <xf numFmtId="0" fontId="8" fillId="9" borderId="85" applyNumberFormat="0" applyProtection="0">
      <alignment horizontal="left" vertical="center" indent="1"/>
    </xf>
    <xf numFmtId="0" fontId="8" fillId="9" borderId="85" applyNumberFormat="0" applyProtection="0">
      <alignment horizontal="left" vertical="center" indent="1"/>
    </xf>
    <xf numFmtId="4" fontId="28" fillId="10" borderId="85" applyNumberFormat="0" applyProtection="0">
      <alignment horizontal="right" vertical="center"/>
    </xf>
    <xf numFmtId="4" fontId="28" fillId="11" borderId="85" applyNumberFormat="0" applyProtection="0">
      <alignment horizontal="left" vertical="center" indent="1"/>
    </xf>
    <xf numFmtId="0" fontId="28" fillId="12" borderId="85" applyNumberFormat="0" applyProtection="0">
      <alignment horizontal="left" vertical="top" indent="1"/>
    </xf>
    <xf numFmtId="4" fontId="27" fillId="3" borderId="85" applyNumberFormat="0" applyProtection="0">
      <alignment vertical="center"/>
    </xf>
    <xf numFmtId="4" fontId="27" fillId="3" borderId="85" applyNumberFormat="0" applyProtection="0">
      <alignment horizontal="left" vertical="center" indent="1"/>
    </xf>
    <xf numFmtId="0" fontId="27" fillId="6" borderId="85" applyNumberFormat="0" applyProtection="0">
      <alignment horizontal="left" vertical="top" indent="1"/>
    </xf>
    <xf numFmtId="4" fontId="28" fillId="8" borderId="85" applyNumberFormat="0" applyProtection="0">
      <alignment horizontal="right" vertical="center"/>
    </xf>
    <xf numFmtId="4" fontId="28" fillId="8" borderId="85" applyNumberFormat="0" applyProtection="0">
      <alignment horizontal="right" vertical="center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85" applyNumberFormat="0" applyProtection="0">
      <alignment vertical="center"/>
    </xf>
    <xf numFmtId="4" fontId="27" fillId="3" borderId="85" applyNumberFormat="0" applyProtection="0">
      <alignment vertical="center"/>
    </xf>
    <xf numFmtId="4" fontId="28" fillId="11" borderId="85" applyNumberFormat="0" applyProtection="0">
      <alignment horizontal="left" vertical="center" indent="1"/>
    </xf>
    <xf numFmtId="0" fontId="28" fillId="12" borderId="85" applyNumberFormat="0" applyProtection="0">
      <alignment horizontal="left" vertical="top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85" applyNumberFormat="0" applyProtection="0">
      <alignment horizontal="left" vertical="center" indent="1"/>
    </xf>
    <xf numFmtId="4" fontId="27" fillId="3" borderId="85" applyNumberFormat="0" applyProtection="0">
      <alignment horizontal="left" vertical="center" indent="1"/>
    </xf>
    <xf numFmtId="4" fontId="27" fillId="3" borderId="85" applyNumberFormat="0" applyProtection="0">
      <alignment vertical="center"/>
    </xf>
    <xf numFmtId="4" fontId="27" fillId="3" borderId="85" applyNumberFormat="0" applyProtection="0">
      <alignment vertical="center"/>
    </xf>
    <xf numFmtId="4" fontId="27" fillId="3" borderId="85" applyNumberFormat="0" applyProtection="0">
      <alignment horizontal="left" vertical="center" indent="1"/>
    </xf>
    <xf numFmtId="0" fontId="27" fillId="6" borderId="85" applyNumberFormat="0" applyProtection="0">
      <alignment horizontal="left" vertical="top" indent="1"/>
    </xf>
    <xf numFmtId="4" fontId="28" fillId="8" borderId="85" applyNumberFormat="0" applyProtection="0">
      <alignment horizontal="right" vertical="center"/>
    </xf>
    <xf numFmtId="4" fontId="28" fillId="8" borderId="85" applyNumberFormat="0" applyProtection="0">
      <alignment horizontal="right" vertical="center"/>
    </xf>
    <xf numFmtId="0" fontId="8" fillId="9" borderId="85" applyNumberFormat="0" applyProtection="0">
      <alignment horizontal="left" vertical="center" indent="1"/>
    </xf>
    <xf numFmtId="0" fontId="8" fillId="9" borderId="85" applyNumberFormat="0" applyProtection="0">
      <alignment horizontal="left" vertical="center" indent="1"/>
    </xf>
    <xf numFmtId="0" fontId="8" fillId="9" borderId="85" applyNumberFormat="0" applyProtection="0">
      <alignment horizontal="left" vertical="center" indent="1"/>
    </xf>
    <xf numFmtId="4" fontId="28" fillId="10" borderId="85" applyNumberFormat="0" applyProtection="0">
      <alignment horizontal="right" vertical="center"/>
    </xf>
    <xf numFmtId="4" fontId="28" fillId="11" borderId="85" applyNumberFormat="0" applyProtection="0">
      <alignment horizontal="left" vertical="center" indent="1"/>
    </xf>
    <xf numFmtId="0" fontId="28" fillId="12" borderId="85" applyNumberFormat="0" applyProtection="0">
      <alignment horizontal="left" vertical="top" indent="1"/>
    </xf>
    <xf numFmtId="0" fontId="8" fillId="9" borderId="85" applyNumberFormat="0" applyProtection="0">
      <alignment horizontal="left" vertical="center" indent="1"/>
    </xf>
    <xf numFmtId="0" fontId="8" fillId="9" borderId="85" applyNumberFormat="0" applyProtection="0">
      <alignment horizontal="left" vertical="center" indent="1"/>
    </xf>
    <xf numFmtId="0" fontId="8" fillId="9" borderId="85" applyNumberFormat="0" applyProtection="0">
      <alignment horizontal="left" vertical="center" indent="1"/>
    </xf>
    <xf numFmtId="4" fontId="28" fillId="10" borderId="85" applyNumberFormat="0" applyProtection="0">
      <alignment horizontal="right" vertical="center"/>
    </xf>
    <xf numFmtId="4" fontId="27" fillId="3" borderId="85" applyNumberFormat="0" applyProtection="0">
      <alignment vertical="center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85" applyNumberFormat="0" applyProtection="0">
      <alignment vertical="center"/>
    </xf>
    <xf numFmtId="4" fontId="27" fillId="3" borderId="85" applyNumberFormat="0" applyProtection="0">
      <alignment vertical="center"/>
    </xf>
    <xf numFmtId="0" fontId="27" fillId="6" borderId="85" applyNumberFormat="0" applyProtection="0">
      <alignment horizontal="left" vertical="top" indent="1"/>
    </xf>
    <xf numFmtId="4" fontId="28" fillId="11" borderId="85" applyNumberFormat="0" applyProtection="0">
      <alignment horizontal="left" vertical="center" indent="1"/>
    </xf>
    <xf numFmtId="0" fontId="28" fillId="12" borderId="85" applyNumberFormat="0" applyProtection="0">
      <alignment horizontal="left" vertical="top" indent="1"/>
    </xf>
    <xf numFmtId="0" fontId="8" fillId="9" borderId="85" applyNumberFormat="0" applyProtection="0">
      <alignment horizontal="left" vertical="center" indent="1"/>
    </xf>
    <xf numFmtId="0" fontId="8" fillId="9" borderId="85" applyNumberFormat="0" applyProtection="0">
      <alignment horizontal="left" vertical="center" indent="1"/>
    </xf>
    <xf numFmtId="0" fontId="8" fillId="9" borderId="85" applyNumberFormat="0" applyProtection="0">
      <alignment horizontal="left" vertical="center" indent="1"/>
    </xf>
    <xf numFmtId="4" fontId="28" fillId="10" borderId="85" applyNumberFormat="0" applyProtection="0">
      <alignment horizontal="right" vertical="center"/>
    </xf>
    <xf numFmtId="4" fontId="27" fillId="3" borderId="85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85" applyNumberFormat="0" applyProtection="0">
      <alignment vertical="center"/>
    </xf>
    <xf numFmtId="0" fontId="27" fillId="6" borderId="85" applyNumberFormat="0" applyProtection="0">
      <alignment horizontal="left" vertical="top" indent="1"/>
    </xf>
    <xf numFmtId="4" fontId="27" fillId="3" borderId="85" applyNumberFormat="0" applyProtection="0">
      <alignment vertical="center"/>
    </xf>
    <xf numFmtId="4" fontId="28" fillId="11" borderId="85" applyNumberFormat="0" applyProtection="0">
      <alignment horizontal="left" vertical="center" indent="1"/>
    </xf>
    <xf numFmtId="0" fontId="28" fillId="12" borderId="85" applyNumberFormat="0" applyProtection="0">
      <alignment horizontal="left" vertical="top" indent="1"/>
    </xf>
    <xf numFmtId="0" fontId="8" fillId="9" borderId="85" applyNumberFormat="0" applyProtection="0">
      <alignment horizontal="left" vertical="center" indent="1"/>
    </xf>
    <xf numFmtId="0" fontId="8" fillId="9" borderId="85" applyNumberFormat="0" applyProtection="0">
      <alignment horizontal="left" vertical="center" indent="1"/>
    </xf>
    <xf numFmtId="0" fontId="8" fillId="9" borderId="85" applyNumberFormat="0" applyProtection="0">
      <alignment horizontal="left" vertical="center" indent="1"/>
    </xf>
    <xf numFmtId="4" fontId="28" fillId="10" borderId="85" applyNumberFormat="0" applyProtection="0">
      <alignment horizontal="right" vertical="center"/>
    </xf>
    <xf numFmtId="0" fontId="27" fillId="6" borderId="85" applyNumberFormat="0" applyProtection="0">
      <alignment horizontal="left" vertical="top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27" fillId="6" borderId="85" applyNumberFormat="0" applyProtection="0">
      <alignment horizontal="left" vertical="top" indent="1"/>
    </xf>
    <xf numFmtId="4" fontId="27" fillId="3" borderId="85" applyNumberFormat="0" applyProtection="0">
      <alignment vertical="center"/>
    </xf>
    <xf numFmtId="0" fontId="27" fillId="6" borderId="85" applyNumberFormat="0" applyProtection="0">
      <alignment horizontal="left" vertical="top" indent="1"/>
    </xf>
    <xf numFmtId="4" fontId="28" fillId="11" borderId="85" applyNumberFormat="0" applyProtection="0">
      <alignment horizontal="left" vertical="center" indent="1"/>
    </xf>
    <xf numFmtId="0" fontId="28" fillId="12" borderId="85" applyNumberFormat="0" applyProtection="0">
      <alignment horizontal="left" vertical="top" indent="1"/>
    </xf>
    <xf numFmtId="0" fontId="8" fillId="9" borderId="85" applyNumberFormat="0" applyProtection="0">
      <alignment horizontal="left" vertical="center" indent="1"/>
    </xf>
    <xf numFmtId="0" fontId="8" fillId="9" borderId="85" applyNumberFormat="0" applyProtection="0">
      <alignment horizontal="left" vertical="center" indent="1"/>
    </xf>
    <xf numFmtId="0" fontId="8" fillId="9" borderId="85" applyNumberFormat="0" applyProtection="0">
      <alignment horizontal="left" vertical="center" indent="1"/>
    </xf>
    <xf numFmtId="4" fontId="28" fillId="10" borderId="85" applyNumberFormat="0" applyProtection="0">
      <alignment horizontal="right" vertical="center"/>
    </xf>
    <xf numFmtId="4" fontId="27" fillId="3" borderId="85" applyNumberFormat="0" applyProtection="0">
      <alignment vertical="center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85" applyNumberFormat="0" applyProtection="0">
      <alignment vertical="center"/>
    </xf>
    <xf numFmtId="0" fontId="27" fillId="6" borderId="85" applyNumberFormat="0" applyProtection="0">
      <alignment horizontal="left" vertical="top" indent="1"/>
    </xf>
    <xf numFmtId="4" fontId="27" fillId="3" borderId="85" applyNumberFormat="0" applyProtection="0">
      <alignment vertical="center"/>
    </xf>
    <xf numFmtId="4" fontId="28" fillId="11" borderId="85" applyNumberFormat="0" applyProtection="0">
      <alignment horizontal="left" vertical="center" indent="1"/>
    </xf>
    <xf numFmtId="0" fontId="28" fillId="12" borderId="85" applyNumberFormat="0" applyProtection="0">
      <alignment horizontal="left" vertical="top" indent="1"/>
    </xf>
    <xf numFmtId="0" fontId="8" fillId="9" borderId="85" applyNumberFormat="0" applyProtection="0">
      <alignment horizontal="left" vertical="center" indent="1"/>
    </xf>
    <xf numFmtId="0" fontId="8" fillId="9" borderId="85" applyNumberFormat="0" applyProtection="0">
      <alignment horizontal="left" vertical="center" indent="1"/>
    </xf>
    <xf numFmtId="0" fontId="8" fillId="9" borderId="85" applyNumberFormat="0" applyProtection="0">
      <alignment horizontal="left" vertical="center" indent="1"/>
    </xf>
    <xf numFmtId="4" fontId="28" fillId="10" borderId="85" applyNumberFormat="0" applyProtection="0">
      <alignment horizontal="right" vertical="center"/>
    </xf>
    <xf numFmtId="4" fontId="27" fillId="3" borderId="85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85" applyNumberFormat="0" applyProtection="0">
      <alignment horizontal="left" vertical="center" indent="1"/>
    </xf>
    <xf numFmtId="4" fontId="27" fillId="3" borderId="85" applyNumberFormat="0" applyProtection="0">
      <alignment vertical="center"/>
    </xf>
    <xf numFmtId="0" fontId="8" fillId="9" borderId="85" applyNumberFormat="0" applyProtection="0">
      <alignment horizontal="left" vertical="center" indent="1"/>
    </xf>
    <xf numFmtId="4" fontId="28" fillId="11" borderId="85" applyNumberFormat="0" applyProtection="0">
      <alignment horizontal="left" vertical="center" indent="1"/>
    </xf>
    <xf numFmtId="0" fontId="28" fillId="12" borderId="85" applyNumberFormat="0" applyProtection="0">
      <alignment horizontal="left" vertical="top" indent="1"/>
    </xf>
    <xf numFmtId="0" fontId="8" fillId="9" borderId="85" applyNumberFormat="0" applyProtection="0">
      <alignment horizontal="left" vertical="center" indent="1"/>
    </xf>
    <xf numFmtId="0" fontId="8" fillId="9" borderId="85" applyNumberFormat="0" applyProtection="0">
      <alignment horizontal="left" vertical="center" indent="1"/>
    </xf>
    <xf numFmtId="0" fontId="8" fillId="9" borderId="85" applyNumberFormat="0" applyProtection="0">
      <alignment horizontal="left" vertical="center" indent="1"/>
    </xf>
    <xf numFmtId="4" fontId="28" fillId="10" borderId="85" applyNumberFormat="0" applyProtection="0">
      <alignment horizontal="right" vertical="center"/>
    </xf>
    <xf numFmtId="0" fontId="27" fillId="6" borderId="85" applyNumberFormat="0" applyProtection="0">
      <alignment horizontal="left" vertical="top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27" fillId="6" borderId="85" applyNumberFormat="0" applyProtection="0">
      <alignment horizontal="left" vertical="top" indent="1"/>
    </xf>
    <xf numFmtId="0" fontId="27" fillId="6" borderId="85" applyNumberFormat="0" applyProtection="0">
      <alignment horizontal="left" vertical="top" indent="1"/>
    </xf>
    <xf numFmtId="4" fontId="28" fillId="8" borderId="85" applyNumberFormat="0" applyProtection="0">
      <alignment horizontal="right" vertical="center"/>
    </xf>
    <xf numFmtId="4" fontId="28" fillId="11" borderId="85" applyNumberFormat="0" applyProtection="0">
      <alignment horizontal="left" vertical="center" indent="1"/>
    </xf>
    <xf numFmtId="0" fontId="28" fillId="12" borderId="85" applyNumberFormat="0" applyProtection="0">
      <alignment horizontal="left" vertical="top" indent="1"/>
    </xf>
    <xf numFmtId="0" fontId="8" fillId="9" borderId="85" applyNumberFormat="0" applyProtection="0">
      <alignment horizontal="left" vertical="center" indent="1"/>
    </xf>
    <xf numFmtId="0" fontId="8" fillId="9" borderId="85" applyNumberFormat="0" applyProtection="0">
      <alignment horizontal="left" vertical="center" indent="1"/>
    </xf>
    <xf numFmtId="0" fontId="8" fillId="9" borderId="85" applyNumberFormat="0" applyProtection="0">
      <alignment horizontal="left" vertical="center" indent="1"/>
    </xf>
    <xf numFmtId="4" fontId="28" fillId="10" borderId="85" applyNumberFormat="0" applyProtection="0">
      <alignment horizontal="right" vertical="center"/>
    </xf>
    <xf numFmtId="4" fontId="27" fillId="3" borderId="85" applyNumberFormat="0" applyProtection="0">
      <alignment vertical="center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85" applyNumberFormat="0" applyProtection="0">
      <alignment vertical="center"/>
    </xf>
    <xf numFmtId="4" fontId="27" fillId="3" borderId="85" applyNumberFormat="0" applyProtection="0">
      <alignment vertical="center"/>
    </xf>
    <xf numFmtId="0" fontId="27" fillId="6" borderId="85" applyNumberFormat="0" applyProtection="0">
      <alignment horizontal="left" vertical="top" indent="1"/>
    </xf>
    <xf numFmtId="4" fontId="28" fillId="11" borderId="85" applyNumberFormat="0" applyProtection="0">
      <alignment horizontal="left" vertical="center" indent="1"/>
    </xf>
    <xf numFmtId="0" fontId="28" fillId="12" borderId="85" applyNumberFormat="0" applyProtection="0">
      <alignment horizontal="left" vertical="top" indent="1"/>
    </xf>
    <xf numFmtId="0" fontId="8" fillId="9" borderId="85" applyNumberFormat="0" applyProtection="0">
      <alignment horizontal="left" vertical="center" indent="1"/>
    </xf>
    <xf numFmtId="0" fontId="8" fillId="9" borderId="85" applyNumberFormat="0" applyProtection="0">
      <alignment horizontal="left" vertical="center" indent="1"/>
    </xf>
    <xf numFmtId="0" fontId="8" fillId="9" borderId="85" applyNumberFormat="0" applyProtection="0">
      <alignment horizontal="left" vertical="center" indent="1"/>
    </xf>
    <xf numFmtId="4" fontId="28" fillId="10" borderId="85" applyNumberFormat="0" applyProtection="0">
      <alignment horizontal="right" vertical="center"/>
    </xf>
    <xf numFmtId="4" fontId="27" fillId="3" borderId="85" applyNumberFormat="0" applyProtection="0">
      <alignment vertical="center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85" applyNumberFormat="0" applyProtection="0">
      <alignment horizontal="left" vertical="center" indent="1"/>
    </xf>
    <xf numFmtId="0" fontId="27" fillId="6" borderId="85" applyNumberFormat="0" applyProtection="0">
      <alignment horizontal="left" vertical="top" indent="1"/>
    </xf>
    <xf numFmtId="4" fontId="27" fillId="3" borderId="85" applyNumberFormat="0" applyProtection="0">
      <alignment horizontal="left" vertical="center" indent="1"/>
    </xf>
    <xf numFmtId="4" fontId="28" fillId="11" borderId="85" applyNumberFormat="0" applyProtection="0">
      <alignment horizontal="left" vertical="center" indent="1"/>
    </xf>
    <xf numFmtId="0" fontId="28" fillId="12" borderId="85" applyNumberFormat="0" applyProtection="0">
      <alignment horizontal="left" vertical="top" indent="1"/>
    </xf>
    <xf numFmtId="0" fontId="8" fillId="9" borderId="85" applyNumberFormat="0" applyProtection="0">
      <alignment horizontal="left" vertical="center" indent="1"/>
    </xf>
    <xf numFmtId="0" fontId="8" fillId="9" borderId="85" applyNumberFormat="0" applyProtection="0">
      <alignment horizontal="left" vertical="center" indent="1"/>
    </xf>
    <xf numFmtId="0" fontId="8" fillId="9" borderId="85" applyNumberFormat="0" applyProtection="0">
      <alignment horizontal="left" vertical="center" indent="1"/>
    </xf>
    <xf numFmtId="4" fontId="28" fillId="10" borderId="85" applyNumberFormat="0" applyProtection="0">
      <alignment horizontal="right" vertical="center"/>
    </xf>
    <xf numFmtId="0" fontId="27" fillId="6" borderId="85" applyNumberFormat="0" applyProtection="0">
      <alignment horizontal="left" vertical="top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27" fillId="6" borderId="85" applyNumberFormat="0" applyProtection="0">
      <alignment horizontal="left" vertical="top" indent="1"/>
    </xf>
    <xf numFmtId="4" fontId="27" fillId="3" borderId="85" applyNumberFormat="0" applyProtection="0">
      <alignment vertical="center"/>
    </xf>
    <xf numFmtId="0" fontId="8" fillId="9" borderId="85" applyNumberFormat="0" applyProtection="0">
      <alignment horizontal="left" vertical="center" indent="1"/>
    </xf>
    <xf numFmtId="4" fontId="28" fillId="11" borderId="85" applyNumberFormat="0" applyProtection="0">
      <alignment horizontal="left" vertical="center" indent="1"/>
    </xf>
    <xf numFmtId="0" fontId="28" fillId="12" borderId="85" applyNumberFormat="0" applyProtection="0">
      <alignment horizontal="left" vertical="top" indent="1"/>
    </xf>
    <xf numFmtId="0" fontId="8" fillId="9" borderId="85" applyNumberFormat="0" applyProtection="0">
      <alignment horizontal="left" vertical="center" indent="1"/>
    </xf>
    <xf numFmtId="0" fontId="8" fillId="9" borderId="85" applyNumberFormat="0" applyProtection="0">
      <alignment horizontal="left" vertical="center" indent="1"/>
    </xf>
    <xf numFmtId="0" fontId="8" fillId="9" borderId="85" applyNumberFormat="0" applyProtection="0">
      <alignment horizontal="left" vertical="center" indent="1"/>
    </xf>
    <xf numFmtId="4" fontId="28" fillId="10" borderId="85" applyNumberFormat="0" applyProtection="0">
      <alignment horizontal="right" vertical="center"/>
    </xf>
    <xf numFmtId="0" fontId="27" fillId="6" borderId="85" applyNumberFormat="0" applyProtection="0">
      <alignment horizontal="left" vertical="top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85" applyNumberFormat="0" applyProtection="0">
      <alignment vertical="center"/>
    </xf>
    <xf numFmtId="4" fontId="27" fillId="3" borderId="85" applyNumberFormat="0" applyProtection="0">
      <alignment vertical="center"/>
    </xf>
    <xf numFmtId="4" fontId="28" fillId="11" borderId="85" applyNumberFormat="0" applyProtection="0">
      <alignment horizontal="left" vertical="center" indent="1"/>
    </xf>
    <xf numFmtId="0" fontId="28" fillId="12" borderId="85" applyNumberFormat="0" applyProtection="0">
      <alignment horizontal="left" vertical="top" indent="1"/>
    </xf>
    <xf numFmtId="4" fontId="28" fillId="8" borderId="85" applyNumberFormat="0" applyProtection="0">
      <alignment horizontal="right" vertical="center"/>
    </xf>
    <xf numFmtId="0" fontId="8" fillId="9" borderId="85" applyNumberFormat="0" applyProtection="0">
      <alignment horizontal="left" vertical="center" indent="1"/>
    </xf>
    <xf numFmtId="0" fontId="8" fillId="9" borderId="85" applyNumberFormat="0" applyProtection="0">
      <alignment horizontal="left" vertical="center" indent="1"/>
    </xf>
    <xf numFmtId="0" fontId="8" fillId="9" borderId="85" applyNumberFormat="0" applyProtection="0">
      <alignment horizontal="left" vertical="center" indent="1"/>
    </xf>
    <xf numFmtId="4" fontId="27" fillId="3" borderId="85" applyNumberFormat="0" applyProtection="0">
      <alignment vertical="center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85" applyNumberFormat="0" applyProtection="0">
      <alignment horizontal="left" vertical="center" indent="1"/>
    </xf>
    <xf numFmtId="0" fontId="8" fillId="9" borderId="85" applyNumberFormat="0" applyProtection="0">
      <alignment horizontal="left" vertical="center" indent="1"/>
    </xf>
    <xf numFmtId="0" fontId="8" fillId="9" borderId="85" applyNumberFormat="0" applyProtection="0">
      <alignment horizontal="left" vertical="center" indent="1"/>
    </xf>
    <xf numFmtId="4" fontId="28" fillId="11" borderId="85" applyNumberFormat="0" applyProtection="0">
      <alignment horizontal="left" vertical="center" indent="1"/>
    </xf>
    <xf numFmtId="0" fontId="28" fillId="12" borderId="85" applyNumberFormat="0" applyProtection="0">
      <alignment horizontal="left" vertical="top" indent="1"/>
    </xf>
    <xf numFmtId="0" fontId="8" fillId="9" borderId="85" applyNumberFormat="0" applyProtection="0">
      <alignment horizontal="left" vertical="center" indent="1"/>
    </xf>
    <xf numFmtId="0" fontId="8" fillId="9" borderId="85" applyNumberFormat="0" applyProtection="0">
      <alignment horizontal="left" vertical="center" indent="1"/>
    </xf>
    <xf numFmtId="0" fontId="8" fillId="9" borderId="85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27" fillId="6" borderId="85" applyNumberFormat="0" applyProtection="0">
      <alignment horizontal="left" vertical="top" indent="1"/>
    </xf>
    <xf numFmtId="4" fontId="28" fillId="10" borderId="85" applyNumberFormat="0" applyProtection="0">
      <alignment horizontal="right" vertical="center"/>
    </xf>
    <xf numFmtId="4" fontId="28" fillId="10" borderId="85" applyNumberFormat="0" applyProtection="0">
      <alignment horizontal="right" vertical="center"/>
    </xf>
    <xf numFmtId="4" fontId="28" fillId="11" borderId="85" applyNumberFormat="0" applyProtection="0">
      <alignment horizontal="left" vertical="center" indent="1"/>
    </xf>
    <xf numFmtId="0" fontId="28" fillId="12" borderId="85" applyNumberFormat="0" applyProtection="0">
      <alignment horizontal="left" vertical="top" indent="1"/>
    </xf>
    <xf numFmtId="4" fontId="28" fillId="8" borderId="85" applyNumberFormat="0" applyProtection="0">
      <alignment horizontal="right" vertical="center"/>
    </xf>
    <xf numFmtId="0" fontId="8" fillId="9" borderId="85" applyNumberFormat="0" applyProtection="0">
      <alignment horizontal="left" vertical="center" indent="1"/>
    </xf>
    <xf numFmtId="0" fontId="8" fillId="9" borderId="85" applyNumberFormat="0" applyProtection="0">
      <alignment horizontal="left" vertical="center" indent="1"/>
    </xf>
    <xf numFmtId="0" fontId="8" fillId="9" borderId="85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85" applyNumberFormat="0" applyProtection="0">
      <alignment horizontal="left" vertical="center" indent="1"/>
    </xf>
    <xf numFmtId="4" fontId="28" fillId="8" borderId="85" applyNumberFormat="0" applyProtection="0">
      <alignment horizontal="right" vertical="center"/>
    </xf>
    <xf numFmtId="4" fontId="28" fillId="8" borderId="85" applyNumberFormat="0" applyProtection="0">
      <alignment horizontal="right" vertical="center"/>
    </xf>
    <xf numFmtId="4" fontId="28" fillId="10" borderId="85" applyNumberFormat="0" applyProtection="0">
      <alignment horizontal="right" vertical="center"/>
    </xf>
    <xf numFmtId="4" fontId="28" fillId="11" borderId="85" applyNumberFormat="0" applyProtection="0">
      <alignment horizontal="left" vertical="center" indent="1"/>
    </xf>
    <xf numFmtId="0" fontId="28" fillId="12" borderId="85" applyNumberFormat="0" applyProtection="0">
      <alignment horizontal="left" vertical="top" indent="1"/>
    </xf>
    <xf numFmtId="4" fontId="28" fillId="8" borderId="85" applyNumberFormat="0" applyProtection="0">
      <alignment horizontal="right" vertical="center"/>
    </xf>
    <xf numFmtId="0" fontId="8" fillId="9" borderId="85" applyNumberFormat="0" applyProtection="0">
      <alignment horizontal="left" vertical="center" indent="1"/>
    </xf>
    <xf numFmtId="0" fontId="8" fillId="9" borderId="85" applyNumberFormat="0" applyProtection="0">
      <alignment horizontal="left" vertical="center" indent="1"/>
    </xf>
    <xf numFmtId="0" fontId="8" fillId="9" borderId="85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85" applyNumberFormat="0" applyProtection="0">
      <alignment horizontal="left" vertical="center" indent="1"/>
    </xf>
    <xf numFmtId="4" fontId="27" fillId="3" borderId="85" applyNumberFormat="0" applyProtection="0">
      <alignment vertical="center"/>
    </xf>
    <xf numFmtId="0" fontId="8" fillId="9" borderId="85" applyNumberFormat="0" applyProtection="0">
      <alignment horizontal="left" vertical="center" indent="1"/>
    </xf>
    <xf numFmtId="4" fontId="28" fillId="10" borderId="85" applyNumberFormat="0" applyProtection="0">
      <alignment horizontal="right" vertical="center"/>
    </xf>
    <xf numFmtId="4" fontId="28" fillId="11" borderId="85" applyNumberFormat="0" applyProtection="0">
      <alignment horizontal="left" vertical="center" indent="1"/>
    </xf>
    <xf numFmtId="0" fontId="28" fillId="12" borderId="85" applyNumberFormat="0" applyProtection="0">
      <alignment horizontal="left" vertical="top" indent="1"/>
    </xf>
    <xf numFmtId="4" fontId="28" fillId="8" borderId="85" applyNumberFormat="0" applyProtection="0">
      <alignment horizontal="right" vertical="center"/>
    </xf>
    <xf numFmtId="0" fontId="8" fillId="9" borderId="85" applyNumberFormat="0" applyProtection="0">
      <alignment horizontal="left" vertical="center" indent="1"/>
    </xf>
    <xf numFmtId="0" fontId="8" fillId="9" borderId="85" applyNumberFormat="0" applyProtection="0">
      <alignment horizontal="left" vertical="center" indent="1"/>
    </xf>
    <xf numFmtId="0" fontId="8" fillId="9" borderId="85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85" applyNumberFormat="0" applyProtection="0">
      <alignment horizontal="left" vertical="center" indent="1"/>
    </xf>
    <xf numFmtId="4" fontId="27" fillId="3" borderId="85" applyNumberFormat="0" applyProtection="0">
      <alignment horizontal="left" vertical="center" indent="1"/>
    </xf>
    <xf numFmtId="4" fontId="27" fillId="3" borderId="85" applyNumberFormat="0" applyProtection="0">
      <alignment horizontal="left" vertical="center" indent="1"/>
    </xf>
    <xf numFmtId="4" fontId="28" fillId="10" borderId="85" applyNumberFormat="0" applyProtection="0">
      <alignment horizontal="right" vertical="center"/>
    </xf>
    <xf numFmtId="4" fontId="28" fillId="11" borderId="85" applyNumberFormat="0" applyProtection="0">
      <alignment horizontal="left" vertical="center" indent="1"/>
    </xf>
    <xf numFmtId="0" fontId="28" fillId="12" borderId="85" applyNumberFormat="0" applyProtection="0">
      <alignment horizontal="left" vertical="top" indent="1"/>
    </xf>
    <xf numFmtId="4" fontId="28" fillId="8" borderId="85" applyNumberFormat="0" applyProtection="0">
      <alignment horizontal="right" vertical="center"/>
    </xf>
    <xf numFmtId="0" fontId="8" fillId="9" borderId="85" applyNumberFormat="0" applyProtection="0">
      <alignment horizontal="left" vertical="center" indent="1"/>
    </xf>
    <xf numFmtId="0" fontId="8" fillId="9" borderId="85" applyNumberFormat="0" applyProtection="0">
      <alignment horizontal="left" vertical="center" indent="1"/>
    </xf>
    <xf numFmtId="0" fontId="8" fillId="9" borderId="85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85" applyNumberFormat="0" applyProtection="0">
      <alignment horizontal="left" vertical="center" indent="1"/>
    </xf>
    <xf numFmtId="0" fontId="28" fillId="12" borderId="85" applyNumberFormat="0" applyProtection="0">
      <alignment horizontal="left" vertical="top" indent="1"/>
    </xf>
    <xf numFmtId="0" fontId="27" fillId="6" borderId="85" applyNumberFormat="0" applyProtection="0">
      <alignment horizontal="left" vertical="top" indent="1"/>
    </xf>
    <xf numFmtId="4" fontId="28" fillId="10" borderId="85" applyNumberFormat="0" applyProtection="0">
      <alignment horizontal="right" vertical="center"/>
    </xf>
    <xf numFmtId="4" fontId="28" fillId="11" borderId="85" applyNumberFormat="0" applyProtection="0">
      <alignment horizontal="left" vertical="center" indent="1"/>
    </xf>
    <xf numFmtId="0" fontId="28" fillId="12" borderId="85" applyNumberFormat="0" applyProtection="0">
      <alignment horizontal="left" vertical="top" indent="1"/>
    </xf>
    <xf numFmtId="4" fontId="28" fillId="8" borderId="85" applyNumberFormat="0" applyProtection="0">
      <alignment horizontal="right" vertical="center"/>
    </xf>
    <xf numFmtId="0" fontId="8" fillId="9" borderId="85" applyNumberFormat="0" applyProtection="0">
      <alignment horizontal="left" vertical="center" indent="1"/>
    </xf>
    <xf numFmtId="0" fontId="8" fillId="9" borderId="85" applyNumberFormat="0" applyProtection="0">
      <alignment horizontal="left" vertical="center" indent="1"/>
    </xf>
    <xf numFmtId="0" fontId="8" fillId="9" borderId="85" applyNumberFormat="0" applyProtection="0">
      <alignment horizontal="left" vertical="center" indent="1"/>
    </xf>
    <xf numFmtId="0" fontId="8" fillId="9" borderId="93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85" applyNumberFormat="0" applyProtection="0">
      <alignment horizontal="left" vertical="center" indent="1"/>
    </xf>
    <xf numFmtId="0" fontId="8" fillId="9" borderId="85" applyNumberFormat="0" applyProtection="0">
      <alignment horizontal="left" vertical="center" indent="1"/>
    </xf>
    <xf numFmtId="4" fontId="28" fillId="10" borderId="85" applyNumberFormat="0" applyProtection="0">
      <alignment horizontal="right" vertical="center"/>
    </xf>
    <xf numFmtId="4" fontId="28" fillId="11" borderId="85" applyNumberFormat="0" applyProtection="0">
      <alignment horizontal="left" vertical="center" indent="1"/>
    </xf>
    <xf numFmtId="0" fontId="28" fillId="12" borderId="85" applyNumberFormat="0" applyProtection="0">
      <alignment horizontal="left" vertical="top" indent="1"/>
    </xf>
    <xf numFmtId="4" fontId="28" fillId="8" borderId="85" applyNumberFormat="0" applyProtection="0">
      <alignment horizontal="right" vertical="center"/>
    </xf>
    <xf numFmtId="0" fontId="8" fillId="9" borderId="85" applyNumberFormat="0" applyProtection="0">
      <alignment horizontal="left" vertical="center" indent="1"/>
    </xf>
    <xf numFmtId="0" fontId="8" fillId="9" borderId="85" applyNumberFormat="0" applyProtection="0">
      <alignment horizontal="left" vertical="center" indent="1"/>
    </xf>
    <xf numFmtId="0" fontId="8" fillId="9" borderId="85" applyNumberFormat="0" applyProtection="0">
      <alignment horizontal="left" vertical="center" indent="1"/>
    </xf>
    <xf numFmtId="0" fontId="4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85" applyNumberFormat="0" applyProtection="0">
      <alignment horizontal="left" vertical="center" indent="1"/>
    </xf>
    <xf numFmtId="0" fontId="8" fillId="9" borderId="85" applyNumberFormat="0" applyProtection="0">
      <alignment horizontal="left" vertical="center" indent="1"/>
    </xf>
    <xf numFmtId="4" fontId="28" fillId="10" borderId="85" applyNumberFormat="0" applyProtection="0">
      <alignment horizontal="right" vertical="center"/>
    </xf>
    <xf numFmtId="4" fontId="28" fillId="11" borderId="85" applyNumberFormat="0" applyProtection="0">
      <alignment horizontal="left" vertical="center" indent="1"/>
    </xf>
    <xf numFmtId="0" fontId="28" fillId="12" borderId="85" applyNumberFormat="0" applyProtection="0">
      <alignment horizontal="left" vertical="top" indent="1"/>
    </xf>
    <xf numFmtId="4" fontId="28" fillId="8" borderId="85" applyNumberFormat="0" applyProtection="0">
      <alignment horizontal="right" vertical="center"/>
    </xf>
    <xf numFmtId="0" fontId="8" fillId="9" borderId="85" applyNumberFormat="0" applyProtection="0">
      <alignment horizontal="left" vertical="center" indent="1"/>
    </xf>
    <xf numFmtId="0" fontId="8" fillId="9" borderId="85" applyNumberFormat="0" applyProtection="0">
      <alignment horizontal="left" vertical="center" indent="1"/>
    </xf>
    <xf numFmtId="0" fontId="8" fillId="9" borderId="85" applyNumberFormat="0" applyProtection="0">
      <alignment horizontal="left" vertical="center" indent="1"/>
    </xf>
    <xf numFmtId="0" fontId="28" fillId="12" borderId="86" applyNumberFormat="0" applyProtection="0">
      <alignment horizontal="left" vertical="top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85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4" fontId="28" fillId="10" borderId="85" applyNumberFormat="0" applyProtection="0">
      <alignment horizontal="right" vertical="center"/>
    </xf>
    <xf numFmtId="4" fontId="28" fillId="10" borderId="85" applyNumberFormat="0" applyProtection="0">
      <alignment horizontal="right" vertical="center"/>
    </xf>
    <xf numFmtId="4" fontId="28" fillId="11" borderId="85" applyNumberFormat="0" applyProtection="0">
      <alignment horizontal="left" vertical="center" indent="1"/>
    </xf>
    <xf numFmtId="0" fontId="28" fillId="12" borderId="85" applyNumberFormat="0" applyProtection="0">
      <alignment horizontal="left" vertical="top" indent="1"/>
    </xf>
    <xf numFmtId="4" fontId="28" fillId="8" borderId="85" applyNumberFormat="0" applyProtection="0">
      <alignment horizontal="right" vertical="center"/>
    </xf>
    <xf numFmtId="0" fontId="8" fillId="9" borderId="85" applyNumberFormat="0" applyProtection="0">
      <alignment horizontal="left" vertical="center" indent="1"/>
    </xf>
    <xf numFmtId="0" fontId="8" fillId="9" borderId="85" applyNumberFormat="0" applyProtection="0">
      <alignment horizontal="left" vertical="center" indent="1"/>
    </xf>
    <xf numFmtId="0" fontId="8" fillId="9" borderId="85" applyNumberFormat="0" applyProtection="0">
      <alignment horizontal="left" vertical="center" indent="1"/>
    </xf>
    <xf numFmtId="4" fontId="28" fillId="11" borderId="86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85" applyNumberFormat="0" applyProtection="0">
      <alignment horizontal="left" vertical="center" indent="1"/>
    </xf>
    <xf numFmtId="4" fontId="28" fillId="8" borderId="85" applyNumberFormat="0" applyProtection="0">
      <alignment horizontal="right" vertical="center"/>
    </xf>
    <xf numFmtId="4" fontId="28" fillId="10" borderId="85" applyNumberFormat="0" applyProtection="0">
      <alignment horizontal="right" vertical="center"/>
    </xf>
    <xf numFmtId="4" fontId="28" fillId="11" borderId="85" applyNumberFormat="0" applyProtection="0">
      <alignment horizontal="left" vertical="center" indent="1"/>
    </xf>
    <xf numFmtId="0" fontId="28" fillId="12" borderId="85" applyNumberFormat="0" applyProtection="0">
      <alignment horizontal="left" vertical="top" indent="1"/>
    </xf>
    <xf numFmtId="4" fontId="28" fillId="8" borderId="85" applyNumberFormat="0" applyProtection="0">
      <alignment horizontal="right" vertical="center"/>
    </xf>
    <xf numFmtId="0" fontId="8" fillId="9" borderId="85" applyNumberFormat="0" applyProtection="0">
      <alignment horizontal="left" vertical="center" indent="1"/>
    </xf>
    <xf numFmtId="0" fontId="8" fillId="9" borderId="85" applyNumberFormat="0" applyProtection="0">
      <alignment horizontal="left" vertical="center" indent="1"/>
    </xf>
    <xf numFmtId="0" fontId="8" fillId="9" borderId="85" applyNumberFormat="0" applyProtection="0">
      <alignment horizontal="left" vertical="center" indent="1"/>
    </xf>
    <xf numFmtId="4" fontId="28" fillId="10" borderId="86" applyNumberFormat="0" applyProtection="0">
      <alignment horizontal="right" vertical="center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85" applyNumberFormat="0" applyProtection="0">
      <alignment horizontal="left" vertical="center" indent="1"/>
    </xf>
    <xf numFmtId="4" fontId="27" fillId="3" borderId="85" applyNumberFormat="0" applyProtection="0">
      <alignment vertical="center"/>
    </xf>
    <xf numFmtId="0" fontId="8" fillId="9" borderId="85" applyNumberFormat="0" applyProtection="0">
      <alignment horizontal="left" vertical="center" indent="1"/>
    </xf>
    <xf numFmtId="4" fontId="28" fillId="10" borderId="85" applyNumberFormat="0" applyProtection="0">
      <alignment horizontal="right" vertical="center"/>
    </xf>
    <xf numFmtId="4" fontId="28" fillId="11" borderId="85" applyNumberFormat="0" applyProtection="0">
      <alignment horizontal="left" vertical="center" indent="1"/>
    </xf>
    <xf numFmtId="0" fontId="28" fillId="12" borderId="85" applyNumberFormat="0" applyProtection="0">
      <alignment horizontal="left" vertical="top" indent="1"/>
    </xf>
    <xf numFmtId="4" fontId="28" fillId="8" borderId="85" applyNumberFormat="0" applyProtection="0">
      <alignment horizontal="right" vertical="center"/>
    </xf>
    <xf numFmtId="0" fontId="8" fillId="9" borderId="85" applyNumberFormat="0" applyProtection="0">
      <alignment horizontal="left" vertical="center" indent="1"/>
    </xf>
    <xf numFmtId="0" fontId="8" fillId="9" borderId="85" applyNumberFormat="0" applyProtection="0">
      <alignment horizontal="left" vertical="center" indent="1"/>
    </xf>
    <xf numFmtId="0" fontId="8" fillId="9" borderId="85" applyNumberFormat="0" applyProtection="0">
      <alignment horizontal="left" vertical="center" indent="1"/>
    </xf>
    <xf numFmtId="0" fontId="8" fillId="9" borderId="86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85" applyNumberFormat="0" applyProtection="0">
      <alignment horizontal="left" vertical="center" indent="1"/>
    </xf>
    <xf numFmtId="4" fontId="27" fillId="3" borderId="85" applyNumberFormat="0" applyProtection="0">
      <alignment horizontal="left" vertical="center" indent="1"/>
    </xf>
    <xf numFmtId="4" fontId="28" fillId="10" borderId="85" applyNumberFormat="0" applyProtection="0">
      <alignment horizontal="right" vertical="center"/>
    </xf>
    <xf numFmtId="4" fontId="28" fillId="11" borderId="85" applyNumberFormat="0" applyProtection="0">
      <alignment horizontal="left" vertical="center" indent="1"/>
    </xf>
    <xf numFmtId="0" fontId="28" fillId="12" borderId="85" applyNumberFormat="0" applyProtection="0">
      <alignment horizontal="left" vertical="top" indent="1"/>
    </xf>
    <xf numFmtId="4" fontId="28" fillId="8" borderId="85" applyNumberFormat="0" applyProtection="0">
      <alignment horizontal="right" vertical="center"/>
    </xf>
    <xf numFmtId="0" fontId="8" fillId="9" borderId="85" applyNumberFormat="0" applyProtection="0">
      <alignment horizontal="left" vertical="center" indent="1"/>
    </xf>
    <xf numFmtId="0" fontId="8" fillId="9" borderId="85" applyNumberFormat="0" applyProtection="0">
      <alignment horizontal="left" vertical="center" indent="1"/>
    </xf>
    <xf numFmtId="0" fontId="8" fillId="9" borderId="85" applyNumberFormat="0" applyProtection="0">
      <alignment horizontal="left" vertical="center" indent="1"/>
    </xf>
    <xf numFmtId="0" fontId="8" fillId="9" borderId="86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85" applyNumberFormat="0" applyProtection="0">
      <alignment horizontal="left" vertical="center" indent="1"/>
    </xf>
    <xf numFmtId="0" fontId="28" fillId="12" borderId="85" applyNumberFormat="0" applyProtection="0">
      <alignment horizontal="left" vertical="top" indent="1"/>
    </xf>
    <xf numFmtId="0" fontId="27" fillId="6" borderId="85" applyNumberFormat="0" applyProtection="0">
      <alignment horizontal="left" vertical="top" indent="1"/>
    </xf>
    <xf numFmtId="4" fontId="28" fillId="10" borderId="85" applyNumberFormat="0" applyProtection="0">
      <alignment horizontal="right" vertical="center"/>
    </xf>
    <xf numFmtId="4" fontId="28" fillId="11" borderId="85" applyNumberFormat="0" applyProtection="0">
      <alignment horizontal="left" vertical="center" indent="1"/>
    </xf>
    <xf numFmtId="0" fontId="28" fillId="12" borderId="85" applyNumberFormat="0" applyProtection="0">
      <alignment horizontal="left" vertical="top" indent="1"/>
    </xf>
    <xf numFmtId="4" fontId="28" fillId="8" borderId="85" applyNumberFormat="0" applyProtection="0">
      <alignment horizontal="right" vertical="center"/>
    </xf>
    <xf numFmtId="0" fontId="8" fillId="9" borderId="85" applyNumberFormat="0" applyProtection="0">
      <alignment horizontal="left" vertical="center" indent="1"/>
    </xf>
    <xf numFmtId="0" fontId="8" fillId="9" borderId="85" applyNumberFormat="0" applyProtection="0">
      <alignment horizontal="left" vertical="center" indent="1"/>
    </xf>
    <xf numFmtId="0" fontId="8" fillId="9" borderId="85" applyNumberFormat="0" applyProtection="0">
      <alignment horizontal="left" vertical="center" indent="1"/>
    </xf>
    <xf numFmtId="0" fontId="8" fillId="9" borderId="86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85" applyNumberFormat="0" applyProtection="0">
      <alignment horizontal="left" vertical="center" indent="1"/>
    </xf>
    <xf numFmtId="4" fontId="28" fillId="10" borderId="85" applyNumberFormat="0" applyProtection="0">
      <alignment horizontal="right" vertical="center"/>
    </xf>
    <xf numFmtId="4" fontId="28" fillId="11" borderId="85" applyNumberFormat="0" applyProtection="0">
      <alignment horizontal="left" vertical="center" indent="1"/>
    </xf>
    <xf numFmtId="0" fontId="28" fillId="12" borderId="85" applyNumberFormat="0" applyProtection="0">
      <alignment horizontal="left" vertical="top" indent="1"/>
    </xf>
    <xf numFmtId="4" fontId="28" fillId="8" borderId="85" applyNumberFormat="0" applyProtection="0">
      <alignment horizontal="right" vertical="center"/>
    </xf>
    <xf numFmtId="0" fontId="8" fillId="9" borderId="85" applyNumberFormat="0" applyProtection="0">
      <alignment horizontal="left" vertical="center" indent="1"/>
    </xf>
    <xf numFmtId="0" fontId="8" fillId="9" borderId="85" applyNumberFormat="0" applyProtection="0">
      <alignment horizontal="left" vertical="center" indent="1"/>
    </xf>
    <xf numFmtId="0" fontId="8" fillId="9" borderId="85" applyNumberFormat="0" applyProtection="0">
      <alignment horizontal="left" vertical="center" indent="1"/>
    </xf>
    <xf numFmtId="4" fontId="28" fillId="8" borderId="86" applyNumberFormat="0" applyProtection="0">
      <alignment horizontal="right" vertical="center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85" applyNumberFormat="0" applyProtection="0">
      <alignment horizontal="left" vertical="center" indent="1"/>
    </xf>
    <xf numFmtId="0" fontId="8" fillId="9" borderId="85" applyNumberFormat="0" applyProtection="0">
      <alignment horizontal="left" vertical="center" indent="1"/>
    </xf>
    <xf numFmtId="4" fontId="28" fillId="10" borderId="85" applyNumberFormat="0" applyProtection="0">
      <alignment horizontal="right" vertical="center"/>
    </xf>
    <xf numFmtId="4" fontId="28" fillId="11" borderId="85" applyNumberFormat="0" applyProtection="0">
      <alignment horizontal="left" vertical="center" indent="1"/>
    </xf>
    <xf numFmtId="0" fontId="28" fillId="12" borderId="85" applyNumberFormat="0" applyProtection="0">
      <alignment horizontal="left" vertical="top" indent="1"/>
    </xf>
    <xf numFmtId="4" fontId="28" fillId="8" borderId="85" applyNumberFormat="0" applyProtection="0">
      <alignment horizontal="right" vertical="center"/>
    </xf>
    <xf numFmtId="0" fontId="8" fillId="9" borderId="85" applyNumberFormat="0" applyProtection="0">
      <alignment horizontal="left" vertical="center" indent="1"/>
    </xf>
    <xf numFmtId="0" fontId="8" fillId="9" borderId="85" applyNumberFormat="0" applyProtection="0">
      <alignment horizontal="left" vertical="center" indent="1"/>
    </xf>
    <xf numFmtId="0" fontId="8" fillId="9" borderId="85" applyNumberFormat="0" applyProtection="0">
      <alignment horizontal="left" vertical="center" indent="1"/>
    </xf>
    <xf numFmtId="0" fontId="4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8" fillId="9" borderId="85" applyNumberFormat="0" applyProtection="0">
      <alignment horizontal="left" vertical="center" indent="1"/>
    </xf>
    <xf numFmtId="4" fontId="28" fillId="10" borderId="85" applyNumberFormat="0" applyProtection="0">
      <alignment horizontal="right" vertical="center"/>
    </xf>
    <xf numFmtId="4" fontId="28" fillId="11" borderId="85" applyNumberFormat="0" applyProtection="0">
      <alignment horizontal="left" vertical="center" indent="1"/>
    </xf>
    <xf numFmtId="0" fontId="28" fillId="12" borderId="85" applyNumberFormat="0" applyProtection="0">
      <alignment horizontal="left" vertical="top" indent="1"/>
    </xf>
    <xf numFmtId="4" fontId="28" fillId="8" borderId="85" applyNumberFormat="0" applyProtection="0">
      <alignment horizontal="right" vertical="center"/>
    </xf>
    <xf numFmtId="0" fontId="8" fillId="9" borderId="85" applyNumberFormat="0" applyProtection="0">
      <alignment horizontal="left" vertical="center" indent="1"/>
    </xf>
    <xf numFmtId="0" fontId="8" fillId="9" borderId="85" applyNumberFormat="0" applyProtection="0">
      <alignment horizontal="left" vertical="center" indent="1"/>
    </xf>
    <xf numFmtId="0" fontId="8" fillId="9" borderId="85" applyNumberFormat="0" applyProtection="0">
      <alignment horizontal="left" vertical="center" indent="1"/>
    </xf>
    <xf numFmtId="0" fontId="4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8" fillId="9" borderId="85" applyNumberFormat="0" applyProtection="0">
      <alignment horizontal="left" vertical="center" indent="1"/>
    </xf>
    <xf numFmtId="4" fontId="28" fillId="8" borderId="85" applyNumberFormat="0" applyProtection="0">
      <alignment horizontal="right" vertical="center"/>
    </xf>
    <xf numFmtId="4" fontId="28" fillId="11" borderId="85" applyNumberFormat="0" applyProtection="0">
      <alignment horizontal="left" vertical="center" indent="1"/>
    </xf>
    <xf numFmtId="4" fontId="28" fillId="10" borderId="85" applyNumberFormat="0" applyProtection="0">
      <alignment horizontal="right" vertical="center"/>
    </xf>
    <xf numFmtId="4" fontId="28" fillId="11" borderId="85" applyNumberFormat="0" applyProtection="0">
      <alignment horizontal="left" vertical="center" indent="1"/>
    </xf>
    <xf numFmtId="0" fontId="28" fillId="12" borderId="85" applyNumberFormat="0" applyProtection="0">
      <alignment horizontal="left" vertical="top" indent="1"/>
    </xf>
    <xf numFmtId="4" fontId="28" fillId="8" borderId="85" applyNumberFormat="0" applyProtection="0">
      <alignment horizontal="right" vertical="center"/>
    </xf>
    <xf numFmtId="0" fontId="8" fillId="9" borderId="85" applyNumberFormat="0" applyProtection="0">
      <alignment horizontal="left" vertical="center" indent="1"/>
    </xf>
    <xf numFmtId="0" fontId="8" fillId="9" borderId="85" applyNumberFormat="0" applyProtection="0">
      <alignment horizontal="left" vertical="center" indent="1"/>
    </xf>
    <xf numFmtId="0" fontId="8" fillId="9" borderId="85" applyNumberFormat="0" applyProtection="0">
      <alignment horizontal="left" vertical="center" indent="1"/>
    </xf>
    <xf numFmtId="0" fontId="4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27" fillId="6" borderId="85" applyNumberFormat="0" applyProtection="0">
      <alignment horizontal="left" vertical="top" indent="1"/>
    </xf>
    <xf numFmtId="4" fontId="28" fillId="10" borderId="85" applyNumberFormat="0" applyProtection="0">
      <alignment horizontal="right" vertical="center"/>
    </xf>
    <xf numFmtId="4" fontId="28" fillId="11" borderId="85" applyNumberFormat="0" applyProtection="0">
      <alignment horizontal="left" vertical="center" indent="1"/>
    </xf>
    <xf numFmtId="0" fontId="28" fillId="12" borderId="85" applyNumberFormat="0" applyProtection="0">
      <alignment horizontal="left" vertical="top" indent="1"/>
    </xf>
    <xf numFmtId="4" fontId="28" fillId="8" borderId="85" applyNumberFormat="0" applyProtection="0">
      <alignment horizontal="right" vertical="center"/>
    </xf>
    <xf numFmtId="0" fontId="8" fillId="9" borderId="85" applyNumberFormat="0" applyProtection="0">
      <alignment horizontal="left" vertical="center" indent="1"/>
    </xf>
    <xf numFmtId="0" fontId="8" fillId="9" borderId="85" applyNumberFormat="0" applyProtection="0">
      <alignment horizontal="left" vertical="center" indent="1"/>
    </xf>
    <xf numFmtId="0" fontId="8" fillId="9" borderId="85" applyNumberFormat="0" applyProtection="0">
      <alignment horizontal="left" vertical="center" indent="1"/>
    </xf>
    <xf numFmtId="4" fontId="27" fillId="3" borderId="93" applyNumberFormat="0" applyProtection="0">
      <alignment vertical="center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8" fillId="10" borderId="85" applyNumberFormat="0" applyProtection="0">
      <alignment horizontal="right" vertical="center"/>
    </xf>
    <xf numFmtId="4" fontId="27" fillId="3" borderId="85" applyNumberFormat="0" applyProtection="0">
      <alignment horizontal="left" vertical="center" indent="1"/>
    </xf>
    <xf numFmtId="0" fontId="8" fillId="9" borderId="85" applyNumberFormat="0" applyProtection="0">
      <alignment horizontal="left" vertical="center" indent="1"/>
    </xf>
    <xf numFmtId="4" fontId="28" fillId="10" borderId="85" applyNumberFormat="0" applyProtection="0">
      <alignment horizontal="right" vertical="center"/>
    </xf>
    <xf numFmtId="4" fontId="28" fillId="11" borderId="85" applyNumberFormat="0" applyProtection="0">
      <alignment horizontal="left" vertical="center" indent="1"/>
    </xf>
    <xf numFmtId="0" fontId="28" fillId="12" borderId="85" applyNumberFormat="0" applyProtection="0">
      <alignment horizontal="left" vertical="top" indent="1"/>
    </xf>
    <xf numFmtId="4" fontId="28" fillId="8" borderId="85" applyNumberFormat="0" applyProtection="0">
      <alignment horizontal="right" vertical="center"/>
    </xf>
    <xf numFmtId="0" fontId="8" fillId="9" borderId="85" applyNumberFormat="0" applyProtection="0">
      <alignment horizontal="left" vertical="center" indent="1"/>
    </xf>
    <xf numFmtId="0" fontId="8" fillId="9" borderId="85" applyNumberFormat="0" applyProtection="0">
      <alignment horizontal="left" vertical="center" indent="1"/>
    </xf>
    <xf numFmtId="0" fontId="8" fillId="9" borderId="85" applyNumberFormat="0" applyProtection="0">
      <alignment horizontal="left" vertical="center" indent="1"/>
    </xf>
    <xf numFmtId="0" fontId="4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8" fillId="10" borderId="85" applyNumberFormat="0" applyProtection="0">
      <alignment horizontal="right" vertical="center"/>
    </xf>
    <xf numFmtId="4" fontId="28" fillId="11" borderId="85" applyNumberFormat="0" applyProtection="0">
      <alignment horizontal="left" vertical="center" indent="1"/>
    </xf>
    <xf numFmtId="0" fontId="28" fillId="12" borderId="85" applyNumberFormat="0" applyProtection="0">
      <alignment horizontal="left" vertical="top" indent="1"/>
    </xf>
    <xf numFmtId="4" fontId="28" fillId="8" borderId="85" applyNumberFormat="0" applyProtection="0">
      <alignment horizontal="right" vertical="center"/>
    </xf>
    <xf numFmtId="0" fontId="8" fillId="9" borderId="85" applyNumberFormat="0" applyProtection="0">
      <alignment horizontal="left" vertical="center" indent="1"/>
    </xf>
    <xf numFmtId="0" fontId="8" fillId="9" borderId="85" applyNumberFormat="0" applyProtection="0">
      <alignment horizontal="left" vertical="center" indent="1"/>
    </xf>
    <xf numFmtId="0" fontId="8" fillId="9" borderId="85" applyNumberFormat="0" applyProtection="0">
      <alignment horizontal="left" vertical="center" indent="1"/>
    </xf>
    <xf numFmtId="0" fontId="4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85" applyNumberFormat="0" applyProtection="0">
      <alignment vertical="center"/>
    </xf>
    <xf numFmtId="0" fontId="43" fillId="0" borderId="0" applyNumberFormat="0" applyFill="0" applyBorder="0" applyAlignment="0" applyProtection="0"/>
    <xf numFmtId="4" fontId="28" fillId="8" borderId="85" applyNumberFormat="0" applyProtection="0">
      <alignment horizontal="right" vertical="center"/>
    </xf>
    <xf numFmtId="4" fontId="28" fillId="10" borderId="85" applyNumberFormat="0" applyProtection="0">
      <alignment horizontal="right" vertical="center"/>
    </xf>
    <xf numFmtId="4" fontId="28" fillId="11" borderId="85" applyNumberFormat="0" applyProtection="0">
      <alignment horizontal="left" vertical="center" indent="1"/>
    </xf>
    <xf numFmtId="0" fontId="28" fillId="12" borderId="85" applyNumberFormat="0" applyProtection="0">
      <alignment horizontal="left" vertical="top" indent="1"/>
    </xf>
    <xf numFmtId="4" fontId="28" fillId="8" borderId="85" applyNumberFormat="0" applyProtection="0">
      <alignment horizontal="right" vertical="center"/>
    </xf>
    <xf numFmtId="0" fontId="8" fillId="9" borderId="85" applyNumberFormat="0" applyProtection="0">
      <alignment horizontal="left" vertical="center" indent="1"/>
    </xf>
    <xf numFmtId="0" fontId="8" fillId="9" borderId="85" applyNumberFormat="0" applyProtection="0">
      <alignment horizontal="left" vertical="center" indent="1"/>
    </xf>
    <xf numFmtId="0" fontId="8" fillId="9" borderId="85" applyNumberFormat="0" applyProtection="0">
      <alignment horizontal="left" vertical="center" indent="1"/>
    </xf>
    <xf numFmtId="4" fontId="27" fillId="3" borderId="90" applyNumberFormat="0" applyProtection="0">
      <alignment vertical="center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8" fillId="11" borderId="85" applyNumberFormat="0" applyProtection="0">
      <alignment horizontal="left" vertical="center" indent="1"/>
    </xf>
    <xf numFmtId="4" fontId="28" fillId="10" borderId="85" applyNumberFormat="0" applyProtection="0">
      <alignment horizontal="right" vertical="center"/>
    </xf>
    <xf numFmtId="4" fontId="28" fillId="11" borderId="85" applyNumberFormat="0" applyProtection="0">
      <alignment horizontal="left" vertical="center" indent="1"/>
    </xf>
    <xf numFmtId="0" fontId="28" fillId="12" borderId="85" applyNumberFormat="0" applyProtection="0">
      <alignment horizontal="left" vertical="top" indent="1"/>
    </xf>
    <xf numFmtId="4" fontId="28" fillId="8" borderId="85" applyNumberFormat="0" applyProtection="0">
      <alignment horizontal="right" vertical="center"/>
    </xf>
    <xf numFmtId="0" fontId="8" fillId="9" borderId="85" applyNumberFormat="0" applyProtection="0">
      <alignment horizontal="left" vertical="center" indent="1"/>
    </xf>
    <xf numFmtId="0" fontId="8" fillId="9" borderId="85" applyNumberFormat="0" applyProtection="0">
      <alignment horizontal="left" vertical="center" indent="1"/>
    </xf>
    <xf numFmtId="0" fontId="8" fillId="9" borderId="85" applyNumberFormat="0" applyProtection="0">
      <alignment horizontal="left" vertical="center" indent="1"/>
    </xf>
    <xf numFmtId="0" fontId="4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8" fillId="9" borderId="85" applyNumberFormat="0" applyProtection="0">
      <alignment horizontal="left" vertical="center" indent="1"/>
    </xf>
    <xf numFmtId="4" fontId="28" fillId="10" borderId="85" applyNumberFormat="0" applyProtection="0">
      <alignment horizontal="right" vertical="center"/>
    </xf>
    <xf numFmtId="0" fontId="27" fillId="6" borderId="85" applyNumberFormat="0" applyProtection="0">
      <alignment horizontal="left" vertical="top" indent="1"/>
    </xf>
    <xf numFmtId="4" fontId="28" fillId="10" borderId="85" applyNumberFormat="0" applyProtection="0">
      <alignment horizontal="right" vertical="center"/>
    </xf>
    <xf numFmtId="4" fontId="28" fillId="11" borderId="85" applyNumberFormat="0" applyProtection="0">
      <alignment horizontal="left" vertical="center" indent="1"/>
    </xf>
    <xf numFmtId="0" fontId="28" fillId="12" borderId="85" applyNumberFormat="0" applyProtection="0">
      <alignment horizontal="left" vertical="top" indent="1"/>
    </xf>
    <xf numFmtId="4" fontId="28" fillId="8" borderId="85" applyNumberFormat="0" applyProtection="0">
      <alignment horizontal="right" vertical="center"/>
    </xf>
    <xf numFmtId="0" fontId="8" fillId="9" borderId="85" applyNumberFormat="0" applyProtection="0">
      <alignment horizontal="left" vertical="center" indent="1"/>
    </xf>
    <xf numFmtId="0" fontId="8" fillId="9" borderId="85" applyNumberFormat="0" applyProtection="0">
      <alignment horizontal="left" vertical="center" indent="1"/>
    </xf>
    <xf numFmtId="0" fontId="8" fillId="9" borderId="85" applyNumberFormat="0" applyProtection="0">
      <alignment horizontal="left" vertical="center" indent="1"/>
    </xf>
    <xf numFmtId="0" fontId="8" fillId="9" borderId="90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8" fillId="9" borderId="85" applyNumberFormat="0" applyProtection="0">
      <alignment horizontal="left" vertical="center" indent="1"/>
    </xf>
    <xf numFmtId="4" fontId="28" fillId="10" borderId="85" applyNumberFormat="0" applyProtection="0">
      <alignment horizontal="right" vertical="center"/>
    </xf>
    <xf numFmtId="4" fontId="28" fillId="11" borderId="85" applyNumberFormat="0" applyProtection="0">
      <alignment horizontal="left" vertical="center" indent="1"/>
    </xf>
    <xf numFmtId="0" fontId="28" fillId="12" borderId="85" applyNumberFormat="0" applyProtection="0">
      <alignment horizontal="left" vertical="top" indent="1"/>
    </xf>
    <xf numFmtId="4" fontId="28" fillId="8" borderId="85" applyNumberFormat="0" applyProtection="0">
      <alignment horizontal="right" vertical="center"/>
    </xf>
    <xf numFmtId="0" fontId="8" fillId="9" borderId="85" applyNumberFormat="0" applyProtection="0">
      <alignment horizontal="left" vertical="center" indent="1"/>
    </xf>
    <xf numFmtId="0" fontId="8" fillId="9" borderId="85" applyNumberFormat="0" applyProtection="0">
      <alignment horizontal="left" vertical="center" indent="1"/>
    </xf>
    <xf numFmtId="0" fontId="8" fillId="9" borderId="85" applyNumberFormat="0" applyProtection="0">
      <alignment horizontal="left" vertical="center" indent="1"/>
    </xf>
    <xf numFmtId="0" fontId="4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27" fillId="6" borderId="85" applyNumberFormat="0" applyProtection="0">
      <alignment horizontal="left" vertical="top" indent="1"/>
    </xf>
    <xf numFmtId="0" fontId="8" fillId="9" borderId="85" applyNumberFormat="0" applyProtection="0">
      <alignment horizontal="left" vertical="center" indent="1"/>
    </xf>
    <xf numFmtId="4" fontId="28" fillId="10" borderId="85" applyNumberFormat="0" applyProtection="0">
      <alignment horizontal="right" vertical="center"/>
    </xf>
    <xf numFmtId="4" fontId="28" fillId="11" borderId="85" applyNumberFormat="0" applyProtection="0">
      <alignment horizontal="left" vertical="center" indent="1"/>
    </xf>
    <xf numFmtId="0" fontId="28" fillId="12" borderId="85" applyNumberFormat="0" applyProtection="0">
      <alignment horizontal="left" vertical="top" indent="1"/>
    </xf>
    <xf numFmtId="4" fontId="28" fillId="8" borderId="85" applyNumberFormat="0" applyProtection="0">
      <alignment horizontal="right" vertical="center"/>
    </xf>
    <xf numFmtId="0" fontId="8" fillId="9" borderId="85" applyNumberFormat="0" applyProtection="0">
      <alignment horizontal="left" vertical="center" indent="1"/>
    </xf>
    <xf numFmtId="0" fontId="8" fillId="9" borderId="85" applyNumberFormat="0" applyProtection="0">
      <alignment horizontal="left" vertical="center" indent="1"/>
    </xf>
    <xf numFmtId="0" fontId="8" fillId="9" borderId="85" applyNumberFormat="0" applyProtection="0">
      <alignment horizontal="left" vertical="center" indent="1"/>
    </xf>
    <xf numFmtId="0" fontId="4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8" fillId="10" borderId="85" applyNumberFormat="0" applyProtection="0">
      <alignment horizontal="right" vertical="center"/>
    </xf>
    <xf numFmtId="4" fontId="28" fillId="11" borderId="85" applyNumberFormat="0" applyProtection="0">
      <alignment horizontal="left" vertical="center" indent="1"/>
    </xf>
    <xf numFmtId="0" fontId="28" fillId="12" borderId="85" applyNumberFormat="0" applyProtection="0">
      <alignment horizontal="left" vertical="top" indent="1"/>
    </xf>
    <xf numFmtId="4" fontId="28" fillId="8" borderId="85" applyNumberFormat="0" applyProtection="0">
      <alignment horizontal="right" vertical="center"/>
    </xf>
    <xf numFmtId="0" fontId="8" fillId="9" borderId="85" applyNumberFormat="0" applyProtection="0">
      <alignment horizontal="left" vertical="center" indent="1"/>
    </xf>
    <xf numFmtId="0" fontId="8" fillId="9" borderId="85" applyNumberFormat="0" applyProtection="0">
      <alignment horizontal="left" vertical="center" indent="1"/>
    </xf>
    <xf numFmtId="0" fontId="8" fillId="9" borderId="85" applyNumberFormat="0" applyProtection="0">
      <alignment horizontal="left" vertical="center" indent="1"/>
    </xf>
    <xf numFmtId="4" fontId="27" fillId="3" borderId="90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28" fillId="12" borderId="85" applyNumberFormat="0" applyProtection="0">
      <alignment horizontal="left" vertical="top" indent="1"/>
    </xf>
    <xf numFmtId="4" fontId="28" fillId="10" borderId="85" applyNumberFormat="0" applyProtection="0">
      <alignment horizontal="right" vertical="center"/>
    </xf>
    <xf numFmtId="4" fontId="28" fillId="11" borderId="85" applyNumberFormat="0" applyProtection="0">
      <alignment horizontal="left" vertical="center" indent="1"/>
    </xf>
    <xf numFmtId="0" fontId="28" fillId="12" borderId="85" applyNumberFormat="0" applyProtection="0">
      <alignment horizontal="left" vertical="top" indent="1"/>
    </xf>
    <xf numFmtId="0" fontId="27" fillId="6" borderId="85" applyNumberFormat="0" applyProtection="0">
      <alignment horizontal="left" vertical="top" indent="1"/>
    </xf>
    <xf numFmtId="0" fontId="8" fillId="9" borderId="85" applyNumberFormat="0" applyProtection="0">
      <alignment horizontal="left" vertical="center" indent="1"/>
    </xf>
    <xf numFmtId="4" fontId="28" fillId="8" borderId="85" applyNumberFormat="0" applyProtection="0">
      <alignment horizontal="right" vertical="center"/>
    </xf>
    <xf numFmtId="0" fontId="8" fillId="9" borderId="85" applyNumberFormat="0" applyProtection="0">
      <alignment horizontal="left" vertical="center" indent="1"/>
    </xf>
    <xf numFmtId="0" fontId="27" fillId="6" borderId="93" applyNumberFormat="0" applyProtection="0">
      <alignment horizontal="left" vertical="top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85" applyNumberFormat="0" applyProtection="0">
      <alignment vertical="center"/>
    </xf>
    <xf numFmtId="4" fontId="28" fillId="10" borderId="85" applyNumberFormat="0" applyProtection="0">
      <alignment horizontal="right" vertical="center"/>
    </xf>
    <xf numFmtId="4" fontId="28" fillId="11" borderId="85" applyNumberFormat="0" applyProtection="0">
      <alignment horizontal="left" vertical="center" indent="1"/>
    </xf>
    <xf numFmtId="0" fontId="28" fillId="12" borderId="85" applyNumberFormat="0" applyProtection="0">
      <alignment horizontal="left" vertical="top" indent="1"/>
    </xf>
    <xf numFmtId="4" fontId="28" fillId="11" borderId="85" applyNumberFormat="0" applyProtection="0">
      <alignment horizontal="left" vertical="center" indent="1"/>
    </xf>
    <xf numFmtId="0" fontId="28" fillId="12" borderId="85" applyNumberFormat="0" applyProtection="0">
      <alignment horizontal="left" vertical="top" indent="1"/>
    </xf>
    <xf numFmtId="0" fontId="4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8" fillId="11" borderId="85" applyNumberFormat="0" applyProtection="0">
      <alignment horizontal="left" vertical="center" indent="1"/>
    </xf>
    <xf numFmtId="4" fontId="27" fillId="3" borderId="85" applyNumberFormat="0" applyProtection="0">
      <alignment vertical="center"/>
    </xf>
    <xf numFmtId="4" fontId="28" fillId="11" borderId="85" applyNumberFormat="0" applyProtection="0">
      <alignment horizontal="left" vertical="center" indent="1"/>
    </xf>
    <xf numFmtId="0" fontId="8" fillId="9" borderId="85" applyNumberFormat="0" applyProtection="0">
      <alignment horizontal="left" vertical="center" indent="1"/>
    </xf>
    <xf numFmtId="0" fontId="8" fillId="9" borderId="85" applyNumberFormat="0" applyProtection="0">
      <alignment horizontal="left" vertical="center" indent="1"/>
    </xf>
    <xf numFmtId="4" fontId="28" fillId="10" borderId="85" applyNumberFormat="0" applyProtection="0">
      <alignment horizontal="right" vertical="center"/>
    </xf>
    <xf numFmtId="4" fontId="28" fillId="11" borderId="85" applyNumberFormat="0" applyProtection="0">
      <alignment horizontal="left" vertical="center" indent="1"/>
    </xf>
    <xf numFmtId="0" fontId="28" fillId="12" borderId="85" applyNumberFormat="0" applyProtection="0">
      <alignment horizontal="left" vertical="top" indent="1"/>
    </xf>
    <xf numFmtId="0" fontId="8" fillId="9" borderId="85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8" fillId="11" borderId="85" applyNumberFormat="0" applyProtection="0">
      <alignment horizontal="left" vertical="center" indent="1"/>
    </xf>
    <xf numFmtId="0" fontId="28" fillId="12" borderId="85" applyNumberFormat="0" applyProtection="0">
      <alignment horizontal="left" vertical="top" indent="1"/>
    </xf>
    <xf numFmtId="0" fontId="45" fillId="0" borderId="0" applyNumberFormat="0" applyFill="0" applyBorder="0" applyAlignment="0" applyProtection="0"/>
    <xf numFmtId="4" fontId="27" fillId="3" borderId="85" applyNumberFormat="0" applyProtection="0">
      <alignment vertical="center"/>
    </xf>
    <xf numFmtId="0" fontId="4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8" fillId="10" borderId="85" applyNumberFormat="0" applyProtection="0">
      <alignment horizontal="right" vertical="center"/>
    </xf>
    <xf numFmtId="0" fontId="8" fillId="9" borderId="85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8" fillId="8" borderId="85" applyNumberFormat="0" applyProtection="0">
      <alignment horizontal="right" vertical="center"/>
    </xf>
    <xf numFmtId="4" fontId="28" fillId="8" borderId="85" applyNumberFormat="0" applyProtection="0">
      <alignment horizontal="right" vertical="center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85" applyNumberFormat="0" applyProtection="0">
      <alignment vertical="center"/>
    </xf>
    <xf numFmtId="0" fontId="8" fillId="9" borderId="85" applyNumberFormat="0" applyProtection="0">
      <alignment horizontal="left" vertical="center" indent="1"/>
    </xf>
    <xf numFmtId="0" fontId="28" fillId="12" borderId="85" applyNumberFormat="0" applyProtection="0">
      <alignment horizontal="left" vertical="top" indent="1"/>
    </xf>
    <xf numFmtId="4" fontId="28" fillId="10" borderId="85" applyNumberFormat="0" applyProtection="0">
      <alignment horizontal="right" vertical="center"/>
    </xf>
    <xf numFmtId="4" fontId="28" fillId="11" borderId="85" applyNumberFormat="0" applyProtection="0">
      <alignment horizontal="left" vertical="center" indent="1"/>
    </xf>
    <xf numFmtId="0" fontId="28" fillId="12" borderId="85" applyNumberFormat="0" applyProtection="0">
      <alignment horizontal="left" vertical="top" indent="1"/>
    </xf>
    <xf numFmtId="0" fontId="8" fillId="9" borderId="93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85" applyNumberFormat="0" applyProtection="0">
      <alignment horizontal="left" vertical="center" indent="1"/>
    </xf>
    <xf numFmtId="0" fontId="27" fillId="6" borderId="85" applyNumberFormat="0" applyProtection="0">
      <alignment horizontal="left" vertical="top" indent="1"/>
    </xf>
    <xf numFmtId="4" fontId="28" fillId="8" borderId="85" applyNumberFormat="0" applyProtection="0">
      <alignment horizontal="right" vertical="center"/>
    </xf>
    <xf numFmtId="0" fontId="8" fillId="9" borderId="85" applyNumberFormat="0" applyProtection="0">
      <alignment horizontal="left" vertical="center" indent="1"/>
    </xf>
    <xf numFmtId="0" fontId="8" fillId="9" borderId="85" applyNumberFormat="0" applyProtection="0">
      <alignment horizontal="left" vertical="center" indent="1"/>
    </xf>
    <xf numFmtId="0" fontId="8" fillId="9" borderId="85" applyNumberFormat="0" applyProtection="0">
      <alignment horizontal="left" vertical="center" indent="1"/>
    </xf>
    <xf numFmtId="0" fontId="4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28" fillId="12" borderId="85" applyNumberFormat="0" applyProtection="0">
      <alignment horizontal="left" vertical="top" indent="1"/>
    </xf>
    <xf numFmtId="4" fontId="28" fillId="10" borderId="85" applyNumberFormat="0" applyProtection="0">
      <alignment horizontal="right" vertical="center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8" fillId="9" borderId="85" applyNumberFormat="0" applyProtection="0">
      <alignment horizontal="left" vertical="center" indent="1"/>
    </xf>
    <xf numFmtId="4" fontId="28" fillId="10" borderId="85" applyNumberFormat="0" applyProtection="0">
      <alignment horizontal="right" vertical="center"/>
    </xf>
    <xf numFmtId="4" fontId="28" fillId="11" borderId="85" applyNumberFormat="0" applyProtection="0">
      <alignment horizontal="left" vertical="center" indent="1"/>
    </xf>
    <xf numFmtId="0" fontId="28" fillId="12" borderId="85" applyNumberFormat="0" applyProtection="0">
      <alignment horizontal="left" vertical="top" indent="1"/>
    </xf>
    <xf numFmtId="0" fontId="43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8" fillId="9" borderId="85" applyNumberFormat="0" applyProtection="0">
      <alignment horizontal="left" vertical="center" indent="1"/>
    </xf>
    <xf numFmtId="4" fontId="27" fillId="3" borderId="85" applyNumberFormat="0" applyProtection="0">
      <alignment horizontal="left" vertical="center" indent="1"/>
    </xf>
    <xf numFmtId="0" fontId="4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8" fillId="11" borderId="85" applyNumberFormat="0" applyProtection="0">
      <alignment horizontal="left" vertical="center" indent="1"/>
    </xf>
    <xf numFmtId="4" fontId="27" fillId="3" borderId="85" applyNumberFormat="0" applyProtection="0">
      <alignment vertical="center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8" fillId="9" borderId="85" applyNumberFormat="0" applyProtection="0">
      <alignment horizontal="left" vertical="center" indent="1"/>
    </xf>
    <xf numFmtId="0" fontId="27" fillId="6" borderId="85" applyNumberFormat="0" applyProtection="0">
      <alignment horizontal="left" vertical="top" indent="1"/>
    </xf>
    <xf numFmtId="0" fontId="4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85" applyNumberFormat="0" applyProtection="0">
      <alignment vertical="center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8" fillId="9" borderId="85" applyNumberFormat="0" applyProtection="0">
      <alignment horizontal="left" vertical="center" indent="1"/>
    </xf>
    <xf numFmtId="0" fontId="27" fillId="6" borderId="85" applyNumberFormat="0" applyProtection="0">
      <alignment horizontal="left" vertical="top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8" fillId="9" borderId="85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27" fillId="6" borderId="85" applyNumberFormat="0" applyProtection="0">
      <alignment horizontal="left" vertical="top" indent="1"/>
    </xf>
    <xf numFmtId="4" fontId="27" fillId="3" borderId="85" applyNumberFormat="0" applyProtection="0">
      <alignment horizontal="left" vertical="center" indent="1"/>
    </xf>
    <xf numFmtId="4" fontId="27" fillId="3" borderId="85" applyNumberFormat="0" applyProtection="0">
      <alignment vertical="center"/>
    </xf>
    <xf numFmtId="0" fontId="43" fillId="0" borderId="0" applyNumberFormat="0" applyFill="0" applyBorder="0" applyAlignment="0" applyProtection="0"/>
    <xf numFmtId="0" fontId="28" fillId="12" borderId="85" applyNumberFormat="0" applyProtection="0">
      <alignment horizontal="left" vertical="top" indent="1"/>
    </xf>
    <xf numFmtId="4" fontId="28" fillId="11" borderId="85" applyNumberFormat="0" applyProtection="0">
      <alignment horizontal="left" vertical="center" indent="1"/>
    </xf>
    <xf numFmtId="4" fontId="28" fillId="10" borderId="85" applyNumberFormat="0" applyProtection="0">
      <alignment horizontal="right" vertical="center"/>
    </xf>
    <xf numFmtId="0" fontId="8" fillId="9" borderId="85" applyNumberFormat="0" applyProtection="0">
      <alignment horizontal="left" vertical="center" indent="1"/>
    </xf>
    <xf numFmtId="0" fontId="8" fillId="9" borderId="85" applyNumberFormat="0" applyProtection="0">
      <alignment horizontal="left" vertical="center" indent="1"/>
    </xf>
    <xf numFmtId="0" fontId="8" fillId="9" borderId="85" applyNumberFormat="0" applyProtection="0">
      <alignment horizontal="left" vertical="center" indent="1"/>
    </xf>
    <xf numFmtId="4" fontId="28" fillId="8" borderId="85" applyNumberFormat="0" applyProtection="0">
      <alignment horizontal="right" vertical="center"/>
    </xf>
    <xf numFmtId="0" fontId="27" fillId="6" borderId="85" applyNumberFormat="0" applyProtection="0">
      <alignment horizontal="left" vertical="top" indent="1"/>
    </xf>
    <xf numFmtId="4" fontId="27" fillId="3" borderId="85" applyNumberFormat="0" applyProtection="0">
      <alignment horizontal="left" vertical="center" indent="1"/>
    </xf>
    <xf numFmtId="4" fontId="27" fillId="3" borderId="85" applyNumberFormat="0" applyProtection="0">
      <alignment vertical="center"/>
    </xf>
    <xf numFmtId="0" fontId="28" fillId="12" borderId="85" applyNumberFormat="0" applyProtection="0">
      <alignment horizontal="left" vertical="top" indent="1"/>
    </xf>
    <xf numFmtId="4" fontId="28" fillId="11" borderId="85" applyNumberFormat="0" applyProtection="0">
      <alignment horizontal="left" vertical="center" indent="1"/>
    </xf>
    <xf numFmtId="4" fontId="28" fillId="10" borderId="85" applyNumberFormat="0" applyProtection="0">
      <alignment horizontal="right" vertical="center"/>
    </xf>
    <xf numFmtId="0" fontId="8" fillId="9" borderId="85" applyNumberFormat="0" applyProtection="0">
      <alignment horizontal="left" vertical="center" indent="1"/>
    </xf>
    <xf numFmtId="0" fontId="8" fillId="9" borderId="85" applyNumberFormat="0" applyProtection="0">
      <alignment horizontal="left" vertical="center" indent="1"/>
    </xf>
    <xf numFmtId="0" fontId="8" fillId="9" borderId="85" applyNumberFormat="0" applyProtection="0">
      <alignment horizontal="left" vertical="center" indent="1"/>
    </xf>
    <xf numFmtId="4" fontId="28" fillId="8" borderId="85" applyNumberFormat="0" applyProtection="0">
      <alignment horizontal="right" vertical="center"/>
    </xf>
    <xf numFmtId="0" fontId="43" fillId="0" borderId="0" applyNumberFormat="0" applyFill="0" applyBorder="0" applyAlignment="0" applyProtection="0"/>
    <xf numFmtId="0" fontId="27" fillId="6" borderId="85" applyNumberFormat="0" applyProtection="0">
      <alignment horizontal="left" vertical="top" indent="1"/>
    </xf>
    <xf numFmtId="4" fontId="27" fillId="3" borderId="85" applyNumberFormat="0" applyProtection="0">
      <alignment horizontal="left" vertical="center" indent="1"/>
    </xf>
    <xf numFmtId="4" fontId="27" fillId="3" borderId="85" applyNumberFormat="0" applyProtection="0">
      <alignment vertical="center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28" fillId="12" borderId="85" applyNumberFormat="0" applyProtection="0">
      <alignment horizontal="left" vertical="top" indent="1"/>
    </xf>
    <xf numFmtId="4" fontId="28" fillId="11" borderId="85" applyNumberFormat="0" applyProtection="0">
      <alignment horizontal="left" vertical="center" indent="1"/>
    </xf>
    <xf numFmtId="4" fontId="28" fillId="10" borderId="85" applyNumberFormat="0" applyProtection="0">
      <alignment horizontal="right" vertical="center"/>
    </xf>
    <xf numFmtId="0" fontId="8" fillId="9" borderId="85" applyNumberFormat="0" applyProtection="0">
      <alignment horizontal="left" vertical="center" indent="1"/>
    </xf>
    <xf numFmtId="0" fontId="8" fillId="9" borderId="85" applyNumberFormat="0" applyProtection="0">
      <alignment horizontal="left" vertical="center" indent="1"/>
    </xf>
    <xf numFmtId="0" fontId="27" fillId="6" borderId="85" applyNumberFormat="0" applyProtection="0">
      <alignment horizontal="left" vertical="top" indent="1"/>
    </xf>
    <xf numFmtId="4" fontId="27" fillId="3" borderId="85" applyNumberFormat="0" applyProtection="0">
      <alignment vertical="center"/>
    </xf>
    <xf numFmtId="4" fontId="28" fillId="11" borderId="85" applyNumberFormat="0" applyProtection="0">
      <alignment horizontal="left" vertical="center" indent="1"/>
    </xf>
    <xf numFmtId="0" fontId="8" fillId="9" borderId="85" applyNumberFormat="0" applyProtection="0">
      <alignment horizontal="left" vertical="center" indent="1"/>
    </xf>
    <xf numFmtId="0" fontId="8" fillId="9" borderId="85" applyNumberFormat="0" applyProtection="0">
      <alignment horizontal="left" vertical="center" indent="1"/>
    </xf>
    <xf numFmtId="4" fontId="28" fillId="8" borderId="85" applyNumberFormat="0" applyProtection="0">
      <alignment horizontal="right" vertical="center"/>
    </xf>
    <xf numFmtId="4" fontId="27" fillId="3" borderId="85" applyNumberFormat="0" applyProtection="0">
      <alignment horizontal="left" vertical="center" indent="1"/>
    </xf>
    <xf numFmtId="4" fontId="27" fillId="3" borderId="85" applyNumberFormat="0" applyProtection="0">
      <alignment vertical="center"/>
    </xf>
    <xf numFmtId="4" fontId="27" fillId="3" borderId="85" applyNumberFormat="0" applyProtection="0">
      <alignment vertical="center"/>
    </xf>
    <xf numFmtId="4" fontId="27" fillId="3" borderId="85" applyNumberFormat="0" applyProtection="0">
      <alignment horizontal="left" vertical="center" indent="1"/>
    </xf>
    <xf numFmtId="0" fontId="27" fillId="6" borderId="85" applyNumberFormat="0" applyProtection="0">
      <alignment horizontal="left" vertical="top" indent="1"/>
    </xf>
    <xf numFmtId="4" fontId="28" fillId="8" borderId="85" applyNumberFormat="0" applyProtection="0">
      <alignment horizontal="right" vertical="center"/>
    </xf>
    <xf numFmtId="0" fontId="8" fillId="9" borderId="85" applyNumberFormat="0" applyProtection="0">
      <alignment horizontal="left" vertical="center" indent="1"/>
    </xf>
    <xf numFmtId="0" fontId="8" fillId="9" borderId="85" applyNumberFormat="0" applyProtection="0">
      <alignment horizontal="left" vertical="center" indent="1"/>
    </xf>
    <xf numFmtId="0" fontId="8" fillId="9" borderId="85" applyNumberFormat="0" applyProtection="0">
      <alignment horizontal="left" vertical="center" indent="1"/>
    </xf>
    <xf numFmtId="4" fontId="28" fillId="10" borderId="85" applyNumberFormat="0" applyProtection="0">
      <alignment horizontal="right" vertical="center"/>
    </xf>
    <xf numFmtId="4" fontId="28" fillId="11" borderId="85" applyNumberFormat="0" applyProtection="0">
      <alignment horizontal="left" vertical="center" indent="1"/>
    </xf>
    <xf numFmtId="0" fontId="28" fillId="12" borderId="85" applyNumberFormat="0" applyProtection="0">
      <alignment horizontal="left" vertical="top" indent="1"/>
    </xf>
    <xf numFmtId="4" fontId="27" fillId="3" borderId="85" applyNumberFormat="0" applyProtection="0">
      <alignment vertical="center"/>
    </xf>
    <xf numFmtId="4" fontId="27" fillId="3" borderId="85" applyNumberFormat="0" applyProtection="0">
      <alignment horizontal="left" vertical="center" indent="1"/>
    </xf>
    <xf numFmtId="0" fontId="27" fillId="6" borderId="85" applyNumberFormat="0" applyProtection="0">
      <alignment horizontal="left" vertical="top" indent="1"/>
    </xf>
    <xf numFmtId="4" fontId="28" fillId="8" borderId="85" applyNumberFormat="0" applyProtection="0">
      <alignment horizontal="right" vertical="center"/>
    </xf>
    <xf numFmtId="0" fontId="8" fillId="9" borderId="85" applyNumberFormat="0" applyProtection="0">
      <alignment horizontal="left" vertical="center" indent="1"/>
    </xf>
    <xf numFmtId="0" fontId="8" fillId="9" borderId="85" applyNumberFormat="0" applyProtection="0">
      <alignment horizontal="left" vertical="center" indent="1"/>
    </xf>
    <xf numFmtId="0" fontId="8" fillId="9" borderId="85" applyNumberFormat="0" applyProtection="0">
      <alignment horizontal="left" vertical="center" indent="1"/>
    </xf>
    <xf numFmtId="4" fontId="28" fillId="10" borderId="85" applyNumberFormat="0" applyProtection="0">
      <alignment horizontal="right" vertical="center"/>
    </xf>
    <xf numFmtId="0" fontId="28" fillId="12" borderId="85" applyNumberFormat="0" applyProtection="0">
      <alignment horizontal="left" vertical="top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8" fillId="8" borderId="85" applyNumberFormat="0" applyProtection="0">
      <alignment horizontal="right" vertical="center"/>
    </xf>
    <xf numFmtId="4" fontId="28" fillId="11" borderId="85" applyNumberFormat="0" applyProtection="0">
      <alignment horizontal="left" vertical="center" indent="1"/>
    </xf>
    <xf numFmtId="0" fontId="28" fillId="12" borderId="85" applyNumberFormat="0" applyProtection="0">
      <alignment horizontal="left" vertical="top" indent="1"/>
    </xf>
    <xf numFmtId="4" fontId="27" fillId="3" borderId="85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8" fillId="9" borderId="85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8" fillId="8" borderId="85" applyNumberFormat="0" applyProtection="0">
      <alignment horizontal="right" vertical="center"/>
    </xf>
    <xf numFmtId="0" fontId="8" fillId="9" borderId="85" applyNumberFormat="0" applyProtection="0">
      <alignment horizontal="left" vertical="center" indent="1"/>
    </xf>
    <xf numFmtId="0" fontId="8" fillId="9" borderId="85" applyNumberFormat="0" applyProtection="0">
      <alignment horizontal="left" vertical="center" indent="1"/>
    </xf>
    <xf numFmtId="0" fontId="8" fillId="9" borderId="85" applyNumberFormat="0" applyProtection="0">
      <alignment horizontal="left" vertical="center" indent="1"/>
    </xf>
    <xf numFmtId="4" fontId="28" fillId="10" borderId="85" applyNumberFormat="0" applyProtection="0">
      <alignment horizontal="right" vertical="center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8" fillId="11" borderId="85" applyNumberFormat="0" applyProtection="0">
      <alignment horizontal="left" vertical="center" indent="1"/>
    </xf>
    <xf numFmtId="0" fontId="28" fillId="12" borderId="85" applyNumberFormat="0" applyProtection="0">
      <alignment horizontal="left" vertical="top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8" fillId="9" borderId="85" applyNumberFormat="0" applyProtection="0">
      <alignment horizontal="left" vertical="center" indent="1"/>
    </xf>
    <xf numFmtId="0" fontId="27" fillId="6" borderId="85" applyNumberFormat="0" applyProtection="0">
      <alignment horizontal="left" vertical="top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8" fillId="10" borderId="85" applyNumberFormat="0" applyProtection="0">
      <alignment horizontal="right" vertical="center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4" fontId="28" fillId="10" borderId="87" applyNumberFormat="0" applyProtection="0">
      <alignment horizontal="right" vertical="center"/>
    </xf>
    <xf numFmtId="4" fontId="28" fillId="11" borderId="87" applyNumberFormat="0" applyProtection="0">
      <alignment horizontal="left" vertical="center" indent="1"/>
    </xf>
    <xf numFmtId="0" fontId="28" fillId="12" borderId="87" applyNumberFormat="0" applyProtection="0">
      <alignment horizontal="left" vertical="top" indent="1"/>
    </xf>
    <xf numFmtId="0" fontId="45" fillId="0" borderId="0" applyNumberFormat="0" applyFill="0" applyBorder="0" applyAlignment="0" applyProtection="0"/>
    <xf numFmtId="4" fontId="28" fillId="8" borderId="93" applyNumberFormat="0" applyProtection="0">
      <alignment horizontal="right" vertical="center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10" fontId="20" fillId="5" borderId="92" applyNumberFormat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89" applyNumberFormat="0" applyProtection="0">
      <alignment vertical="center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8" fillId="9" borderId="89" applyNumberFormat="0" applyProtection="0">
      <alignment horizontal="left" vertical="center" indent="1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4" fontId="27" fillId="3" borderId="90" applyNumberFormat="0" applyProtection="0">
      <alignment vertical="center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8" fillId="9" borderId="87" applyNumberFormat="0" applyProtection="0">
      <alignment horizontal="left" vertical="center" indent="1"/>
    </xf>
    <xf numFmtId="0" fontId="27" fillId="6" borderId="87" applyNumberFormat="0" applyProtection="0">
      <alignment horizontal="left" vertical="top" indent="1"/>
    </xf>
    <xf numFmtId="10" fontId="20" fillId="5" borderId="92" applyNumberFormat="0" applyBorder="0" applyAlignment="0" applyProtection="0"/>
    <xf numFmtId="4" fontId="28" fillId="11" borderId="93" applyNumberFormat="0" applyProtection="0">
      <alignment horizontal="left" vertical="center" indent="1"/>
    </xf>
    <xf numFmtId="4" fontId="27" fillId="3" borderId="87" applyNumberFormat="0" applyProtection="0">
      <alignment vertical="center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4" fontId="28" fillId="11" borderId="89" applyNumberFormat="0" applyProtection="0">
      <alignment horizontal="left" vertical="center" indent="1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8" fillId="9" borderId="89" applyNumberFormat="0" applyProtection="0">
      <alignment horizontal="left" vertical="center" indent="1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8" fillId="9" borderId="90" applyNumberFormat="0" applyProtection="0">
      <alignment horizontal="left" vertical="center" indent="1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4" fontId="28" fillId="8" borderId="90" applyNumberFormat="0" applyProtection="0">
      <alignment horizontal="right" vertical="center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4" fontId="28" fillId="8" borderId="90" applyNumberFormat="0" applyProtection="0">
      <alignment horizontal="right" vertical="center"/>
    </xf>
    <xf numFmtId="0" fontId="45" fillId="0" borderId="0" applyNumberFormat="0" applyFill="0" applyBorder="0" applyAlignment="0" applyProtection="0"/>
    <xf numFmtId="0" fontId="8" fillId="9" borderId="93" applyNumberFormat="0" applyProtection="0">
      <alignment horizontal="left" vertical="center" indent="1"/>
    </xf>
    <xf numFmtId="4" fontId="28" fillId="10" borderId="93" applyNumberFormat="0" applyProtection="0">
      <alignment horizontal="right" vertical="center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27" fillId="6" borderId="90" applyNumberFormat="0" applyProtection="0">
      <alignment horizontal="left" vertical="top" indent="1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8" fillId="9" borderId="87" applyNumberFormat="0" applyProtection="0">
      <alignment horizontal="left" vertical="center" indent="1"/>
    </xf>
    <xf numFmtId="0" fontId="8" fillId="9" borderId="87" applyNumberFormat="0" applyProtection="0">
      <alignment horizontal="left" vertical="center" indent="1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4" fontId="28" fillId="10" borderId="90" applyNumberFormat="0" applyProtection="0">
      <alignment horizontal="right" vertical="center"/>
    </xf>
    <xf numFmtId="4" fontId="28" fillId="11" borderId="90" applyNumberFormat="0" applyProtection="0">
      <alignment horizontal="left" vertical="center" indent="1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10" fontId="20" fillId="5" borderId="92" applyNumberFormat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10" fontId="20" fillId="5" borderId="92" applyNumberFormat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4" fontId="28" fillId="8" borderId="93" applyNumberFormat="0" applyProtection="0">
      <alignment horizontal="right" vertical="center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8" fillId="9" borderId="91" applyNumberFormat="0" applyProtection="0">
      <alignment horizontal="left" vertical="center" indent="1"/>
    </xf>
    <xf numFmtId="4" fontId="28" fillId="11" borderId="91" applyNumberFormat="0" applyProtection="0">
      <alignment horizontal="left" vertical="center" indent="1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27" fillId="6" borderId="93" applyNumberFormat="0" applyProtection="0">
      <alignment horizontal="left" vertical="top" indent="1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4" fontId="28" fillId="11" borderId="93" applyNumberFormat="0" applyProtection="0">
      <alignment horizontal="left" vertical="center" indent="1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4" fontId="27" fillId="3" borderId="93" applyNumberFormat="0" applyProtection="0">
      <alignment vertical="center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4" fontId="27" fillId="3" borderId="93" applyNumberFormat="0" applyProtection="0">
      <alignment horizontal="left" vertical="center" indent="1"/>
    </xf>
    <xf numFmtId="0" fontId="4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28" fillId="12" borderId="90" applyNumberFormat="0" applyProtection="0">
      <alignment horizontal="left" vertical="top" indent="1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8" fillId="9" borderId="90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4" fontId="28" fillId="8" borderId="93" applyNumberFormat="0" applyProtection="0">
      <alignment horizontal="right" vertical="center"/>
    </xf>
    <xf numFmtId="4" fontId="27" fillId="3" borderId="90" applyNumberFormat="0" applyProtection="0">
      <alignment horizontal="left" vertical="center" indent="1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4" fontId="27" fillId="3" borderId="87" applyNumberFormat="0" applyProtection="0">
      <alignment vertical="center"/>
    </xf>
    <xf numFmtId="4" fontId="27" fillId="3" borderId="87" applyNumberFormat="0" applyProtection="0">
      <alignment vertical="center"/>
    </xf>
    <xf numFmtId="4" fontId="27" fillId="3" borderId="87" applyNumberFormat="0" applyProtection="0">
      <alignment horizontal="left" vertical="center" indent="1"/>
    </xf>
    <xf numFmtId="4" fontId="27" fillId="3" borderId="87" applyNumberFormat="0" applyProtection="0">
      <alignment horizontal="left" vertical="center" indent="1"/>
    </xf>
    <xf numFmtId="0" fontId="27" fillId="6" borderId="87" applyNumberFormat="0" applyProtection="0">
      <alignment horizontal="left" vertical="top" indent="1"/>
    </xf>
    <xf numFmtId="0" fontId="27" fillId="6" borderId="87" applyNumberFormat="0" applyProtection="0">
      <alignment horizontal="left" vertical="top" indent="1"/>
    </xf>
    <xf numFmtId="4" fontId="28" fillId="8" borderId="87" applyNumberFormat="0" applyProtection="0">
      <alignment horizontal="right" vertical="center"/>
    </xf>
    <xf numFmtId="4" fontId="28" fillId="8" borderId="87" applyNumberFormat="0" applyProtection="0">
      <alignment horizontal="right" vertical="center"/>
    </xf>
    <xf numFmtId="0" fontId="8" fillId="9" borderId="87" applyNumberFormat="0" applyProtection="0">
      <alignment horizontal="left" vertical="center" indent="1"/>
    </xf>
    <xf numFmtId="0" fontId="8" fillId="9" borderId="87" applyNumberFormat="0" applyProtection="0">
      <alignment horizontal="left" vertical="center" indent="1"/>
    </xf>
    <xf numFmtId="0" fontId="8" fillId="9" borderId="87" applyNumberFormat="0" applyProtection="0">
      <alignment horizontal="left" vertical="center" indent="1"/>
    </xf>
    <xf numFmtId="0" fontId="8" fillId="9" borderId="87" applyNumberFormat="0" applyProtection="0">
      <alignment horizontal="left" vertical="center" indent="1"/>
    </xf>
    <xf numFmtId="0" fontId="8" fillId="9" borderId="87" applyNumberFormat="0" applyProtection="0">
      <alignment horizontal="left" vertical="center" indent="1"/>
    </xf>
    <xf numFmtId="0" fontId="8" fillId="9" borderId="87" applyNumberFormat="0" applyProtection="0">
      <alignment horizontal="left" vertical="center" indent="1"/>
    </xf>
    <xf numFmtId="4" fontId="28" fillId="10" borderId="87" applyNumberFormat="0" applyProtection="0">
      <alignment horizontal="right" vertical="center"/>
    </xf>
    <xf numFmtId="4" fontId="28" fillId="10" borderId="87" applyNumberFormat="0" applyProtection="0">
      <alignment horizontal="right" vertical="center"/>
    </xf>
    <xf numFmtId="4" fontId="28" fillId="11" borderId="87" applyNumberFormat="0" applyProtection="0">
      <alignment horizontal="left" vertical="center" indent="1"/>
    </xf>
    <xf numFmtId="4" fontId="28" fillId="11" borderId="87" applyNumberFormat="0" applyProtection="0">
      <alignment horizontal="left" vertical="center" indent="1"/>
    </xf>
    <xf numFmtId="0" fontId="28" fillId="12" borderId="87" applyNumberFormat="0" applyProtection="0">
      <alignment horizontal="left" vertical="top" indent="1"/>
    </xf>
    <xf numFmtId="0" fontId="28" fillId="12" borderId="87" applyNumberFormat="0" applyProtection="0">
      <alignment horizontal="left" vertical="top" indent="1"/>
    </xf>
    <xf numFmtId="0" fontId="45" fillId="0" borderId="0" applyNumberFormat="0" applyFill="0" applyBorder="0" applyAlignment="0" applyProtection="0"/>
    <xf numFmtId="10" fontId="20" fillId="5" borderId="92" applyNumberFormat="0" applyBorder="0" applyAlignment="0" applyProtection="0"/>
    <xf numFmtId="0" fontId="45" fillId="0" borderId="0" applyNumberFormat="0" applyFill="0" applyBorder="0" applyAlignment="0" applyProtection="0"/>
    <xf numFmtId="4" fontId="27" fillId="3" borderId="89" applyNumberFormat="0" applyProtection="0">
      <alignment vertical="center"/>
    </xf>
    <xf numFmtId="4" fontId="28" fillId="10" borderId="89" applyNumberFormat="0" applyProtection="0">
      <alignment horizontal="right" vertical="center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10" fontId="20" fillId="5" borderId="88" applyNumberFormat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8" fillId="9" borderId="89" applyNumberFormat="0" applyProtection="0">
      <alignment horizontal="left" vertical="center" indent="1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4" fontId="27" fillId="3" borderId="89" applyNumberFormat="0" applyProtection="0">
      <alignment horizontal="left" vertical="center" indent="1"/>
    </xf>
    <xf numFmtId="0" fontId="27" fillId="6" borderId="89" applyNumberFormat="0" applyProtection="0">
      <alignment horizontal="left" vertical="top" indent="1"/>
    </xf>
    <xf numFmtId="0" fontId="45" fillId="0" borderId="0" applyNumberFormat="0" applyFill="0" applyBorder="0" applyAlignment="0" applyProtection="0"/>
    <xf numFmtId="0" fontId="8" fillId="9" borderId="87" applyNumberFormat="0" applyProtection="0">
      <alignment horizontal="left" vertical="center" indent="1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4" fontId="27" fillId="3" borderId="89" applyNumberFormat="0" applyProtection="0">
      <alignment vertical="center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4" fontId="27" fillId="3" borderId="87" applyNumberFormat="0" applyProtection="0">
      <alignment vertical="center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8" fillId="9" borderId="87" applyNumberFormat="0" applyProtection="0">
      <alignment horizontal="left" vertical="center" indent="1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4" fontId="27" fillId="3" borderId="87" applyNumberFormat="0" applyProtection="0">
      <alignment vertical="center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4" fontId="27" fillId="3" borderId="87" applyNumberFormat="0" applyProtection="0">
      <alignment horizontal="left" vertical="center" indent="1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4" fontId="28" fillId="11" borderId="89" applyNumberFormat="0" applyProtection="0">
      <alignment horizontal="left" vertical="center" indent="1"/>
    </xf>
    <xf numFmtId="0" fontId="27" fillId="6" borderId="89" applyNumberFormat="0" applyProtection="0">
      <alignment horizontal="left" vertical="top" indent="1"/>
    </xf>
    <xf numFmtId="0" fontId="45" fillId="0" borderId="0" applyNumberFormat="0" applyFill="0" applyBorder="0" applyAlignment="0" applyProtection="0"/>
    <xf numFmtId="0" fontId="28" fillId="12" borderId="87" applyNumberFormat="0" applyProtection="0">
      <alignment horizontal="left" vertical="top" indent="1"/>
    </xf>
    <xf numFmtId="0" fontId="8" fillId="9" borderId="87" applyNumberFormat="0" applyProtection="0">
      <alignment horizontal="left" vertical="center" indent="1"/>
    </xf>
    <xf numFmtId="4" fontId="28" fillId="10" borderId="87" applyNumberFormat="0" applyProtection="0">
      <alignment horizontal="right" vertical="center"/>
    </xf>
    <xf numFmtId="4" fontId="28" fillId="11" borderId="87" applyNumberFormat="0" applyProtection="0">
      <alignment horizontal="left" vertical="center" indent="1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27" fillId="6" borderId="89" applyNumberFormat="0" applyProtection="0">
      <alignment horizontal="left" vertical="top" indent="1"/>
    </xf>
    <xf numFmtId="4" fontId="27" fillId="3" borderId="89" applyNumberFormat="0" applyProtection="0">
      <alignment horizontal="left" vertical="center" indent="1"/>
    </xf>
    <xf numFmtId="0" fontId="8" fillId="9" borderId="89" applyNumberFormat="0" applyProtection="0">
      <alignment horizontal="left" vertical="center" indent="1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10" fontId="20" fillId="5" borderId="88" applyNumberFormat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10" fontId="20" fillId="5" borderId="88" applyNumberFormat="0" applyBorder="0" applyAlignment="0" applyProtection="0"/>
    <xf numFmtId="0" fontId="43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4" fontId="28" fillId="11" borderId="89" applyNumberFormat="0" applyProtection="0">
      <alignment horizontal="left" vertical="center" indent="1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10" fontId="20" fillId="5" borderId="88" applyNumberFormat="0" applyBorder="0" applyAlignment="0" applyProtection="0"/>
    <xf numFmtId="0" fontId="8" fillId="9" borderId="87" applyNumberFormat="0" applyProtection="0">
      <alignment horizontal="left" vertical="center" indent="1"/>
    </xf>
    <xf numFmtId="0" fontId="45" fillId="0" borderId="0" applyNumberFormat="0" applyFill="0" applyBorder="0" applyAlignment="0" applyProtection="0"/>
    <xf numFmtId="4" fontId="28" fillId="11" borderId="89" applyNumberFormat="0" applyProtection="0">
      <alignment horizontal="left" vertical="center" indent="1"/>
    </xf>
    <xf numFmtId="0" fontId="4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8" fillId="8" borderId="87" applyNumberFormat="0" applyProtection="0">
      <alignment horizontal="right" vertical="center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4" fontId="28" fillId="10" borderId="89" applyNumberFormat="0" applyProtection="0">
      <alignment horizontal="right" vertical="center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8" fillId="9" borderId="89" applyNumberFormat="0" applyProtection="0">
      <alignment horizontal="left" vertical="center" indent="1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8" fillId="9" borderId="89" applyNumberFormat="0" applyProtection="0">
      <alignment horizontal="left" vertical="center" indent="1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4" fontId="28" fillId="10" borderId="87" applyNumberFormat="0" applyProtection="0">
      <alignment horizontal="right" vertical="center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4" fontId="28" fillId="8" borderId="89" applyNumberFormat="0" applyProtection="0">
      <alignment horizontal="right" vertical="center"/>
    </xf>
    <xf numFmtId="4" fontId="27" fillId="3" borderId="87" applyNumberFormat="0" applyProtection="0">
      <alignment horizontal="left" vertical="center" indent="1"/>
    </xf>
    <xf numFmtId="4" fontId="28" fillId="8" borderId="87" applyNumberFormat="0" applyProtection="0">
      <alignment horizontal="right" vertical="center"/>
    </xf>
    <xf numFmtId="0" fontId="28" fillId="12" borderId="87" applyNumberFormat="0" applyProtection="0">
      <alignment horizontal="left" vertical="top" indent="1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4" fontId="28" fillId="11" borderId="87" applyNumberFormat="0" applyProtection="0">
      <alignment horizontal="left" vertical="center" indent="1"/>
    </xf>
    <xf numFmtId="0" fontId="45" fillId="0" borderId="0" applyNumberFormat="0" applyFill="0" applyBorder="0" applyAlignment="0" applyProtection="0"/>
    <xf numFmtId="4" fontId="27" fillId="3" borderId="89" applyNumberFormat="0" applyProtection="0">
      <alignment vertical="center"/>
    </xf>
    <xf numFmtId="0" fontId="45" fillId="0" borderId="0" applyNumberFormat="0" applyFill="0" applyBorder="0" applyAlignment="0" applyProtection="0"/>
    <xf numFmtId="4" fontId="28" fillId="8" borderId="89" applyNumberFormat="0" applyProtection="0">
      <alignment horizontal="right" vertical="center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27" fillId="6" borderId="87" applyNumberFormat="0" applyProtection="0">
      <alignment horizontal="left" vertical="top" indent="1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4" fontId="28" fillId="10" borderId="89" applyNumberFormat="0" applyProtection="0">
      <alignment horizontal="right" vertical="center"/>
    </xf>
    <xf numFmtId="4" fontId="28" fillId="8" borderId="89" applyNumberFormat="0" applyProtection="0">
      <alignment horizontal="right" vertical="center"/>
    </xf>
    <xf numFmtId="4" fontId="27" fillId="3" borderId="89" applyNumberFormat="0" applyProtection="0">
      <alignment horizontal="left" vertical="center" indent="1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10" fontId="20" fillId="5" borderId="88" applyNumberFormat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4" fontId="28" fillId="11" borderId="89" applyNumberFormat="0" applyProtection="0">
      <alignment horizontal="left" vertical="center" indent="1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4" fontId="27" fillId="3" borderId="87" applyNumberFormat="0" applyProtection="0">
      <alignment vertical="center"/>
    </xf>
    <xf numFmtId="0" fontId="45" fillId="0" borderId="0" applyNumberFormat="0" applyFill="0" applyBorder="0" applyAlignment="0" applyProtection="0"/>
    <xf numFmtId="4" fontId="27" fillId="3" borderId="87" applyNumberFormat="0" applyProtection="0">
      <alignment vertical="center"/>
    </xf>
    <xf numFmtId="4" fontId="27" fillId="3" borderId="87" applyNumberFormat="0" applyProtection="0">
      <alignment horizontal="left" vertical="center" indent="1"/>
    </xf>
    <xf numFmtId="4" fontId="27" fillId="3" borderId="87" applyNumberFormat="0" applyProtection="0">
      <alignment horizontal="left" vertical="center" indent="1"/>
    </xf>
    <xf numFmtId="0" fontId="27" fillId="6" borderId="87" applyNumberFormat="0" applyProtection="0">
      <alignment horizontal="left" vertical="top" indent="1"/>
    </xf>
    <xf numFmtId="0" fontId="27" fillId="6" borderId="87" applyNumberFormat="0" applyProtection="0">
      <alignment horizontal="left" vertical="top" indent="1"/>
    </xf>
    <xf numFmtId="4" fontId="28" fillId="8" borderId="87" applyNumberFormat="0" applyProtection="0">
      <alignment horizontal="right" vertical="center"/>
    </xf>
    <xf numFmtId="4" fontId="28" fillId="8" borderId="87" applyNumberFormat="0" applyProtection="0">
      <alignment horizontal="right" vertical="center"/>
    </xf>
    <xf numFmtId="0" fontId="8" fillId="9" borderId="87" applyNumberFormat="0" applyProtection="0">
      <alignment horizontal="left" vertical="center" indent="1"/>
    </xf>
    <xf numFmtId="0" fontId="8" fillId="9" borderId="87" applyNumberFormat="0" applyProtection="0">
      <alignment horizontal="left" vertical="center" indent="1"/>
    </xf>
    <xf numFmtId="0" fontId="8" fillId="9" borderId="87" applyNumberFormat="0" applyProtection="0">
      <alignment horizontal="left" vertical="center" indent="1"/>
    </xf>
    <xf numFmtId="0" fontId="8" fillId="9" borderId="87" applyNumberFormat="0" applyProtection="0">
      <alignment horizontal="left" vertical="center" indent="1"/>
    </xf>
    <xf numFmtId="0" fontId="8" fillId="9" borderId="87" applyNumberFormat="0" applyProtection="0">
      <alignment horizontal="left" vertical="center" indent="1"/>
    </xf>
    <xf numFmtId="0" fontId="8" fillId="9" borderId="87" applyNumberFormat="0" applyProtection="0">
      <alignment horizontal="left" vertical="center" indent="1"/>
    </xf>
    <xf numFmtId="4" fontId="28" fillId="10" borderId="87" applyNumberFormat="0" applyProtection="0">
      <alignment horizontal="right" vertical="center"/>
    </xf>
    <xf numFmtId="4" fontId="28" fillId="10" borderId="87" applyNumberFormat="0" applyProtection="0">
      <alignment horizontal="right" vertical="center"/>
    </xf>
    <xf numFmtId="4" fontId="28" fillId="11" borderId="87" applyNumberFormat="0" applyProtection="0">
      <alignment horizontal="left" vertical="center" indent="1"/>
    </xf>
    <xf numFmtId="4" fontId="28" fillId="11" borderId="87" applyNumberFormat="0" applyProtection="0">
      <alignment horizontal="left" vertical="center" indent="1"/>
    </xf>
    <xf numFmtId="0" fontId="28" fillId="12" borderId="87" applyNumberFormat="0" applyProtection="0">
      <alignment horizontal="left" vertical="top" indent="1"/>
    </xf>
    <xf numFmtId="0" fontId="28" fillId="12" borderId="87" applyNumberFormat="0" applyProtection="0">
      <alignment horizontal="left" vertical="top" indent="1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8" fillId="9" borderId="89" applyNumberFormat="0" applyProtection="0">
      <alignment horizontal="left" vertical="center" indent="1"/>
    </xf>
    <xf numFmtId="4" fontId="27" fillId="3" borderId="89" applyNumberFormat="0" applyProtection="0">
      <alignment horizontal="left" vertical="center" indent="1"/>
    </xf>
    <xf numFmtId="0" fontId="45" fillId="0" borderId="0" applyNumberFormat="0" applyFill="0" applyBorder="0" applyAlignment="0" applyProtection="0"/>
    <xf numFmtId="0" fontId="27" fillId="6" borderId="89" applyNumberFormat="0" applyProtection="0">
      <alignment horizontal="left" vertical="top" indent="1"/>
    </xf>
    <xf numFmtId="0" fontId="45" fillId="0" borderId="0" applyNumberFormat="0" applyFill="0" applyBorder="0" applyAlignment="0" applyProtection="0"/>
    <xf numFmtId="4" fontId="27" fillId="3" borderId="89" applyNumberFormat="0" applyProtection="0">
      <alignment vertical="center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8" fillId="9" borderId="89" applyNumberFormat="0" applyProtection="0">
      <alignment horizontal="left" vertical="center" indent="1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8" fillId="9" borderId="89" applyNumberFormat="0" applyProtection="0">
      <alignment horizontal="left" vertical="center" indent="1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4" fontId="28" fillId="11" borderId="89" applyNumberFormat="0" applyProtection="0">
      <alignment horizontal="left" vertical="center" indent="1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8" fillId="9" borderId="87" applyNumberFormat="0" applyProtection="0">
      <alignment horizontal="left" vertical="center" indent="1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8" fillId="9" borderId="89" applyNumberFormat="0" applyProtection="0">
      <alignment horizontal="left" vertical="center" indent="1"/>
    </xf>
    <xf numFmtId="0" fontId="8" fillId="9" borderId="89" applyNumberFormat="0" applyProtection="0">
      <alignment horizontal="left" vertical="center" indent="1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28" fillId="12" borderId="89" applyNumberFormat="0" applyProtection="0">
      <alignment horizontal="left" vertical="top" indent="1"/>
    </xf>
    <xf numFmtId="0" fontId="8" fillId="9" borderId="89" applyNumberFormat="0" applyProtection="0">
      <alignment horizontal="left" vertical="center" indent="1"/>
    </xf>
    <xf numFmtId="0" fontId="27" fillId="6" borderId="89" applyNumberFormat="0" applyProtection="0">
      <alignment horizontal="left" vertical="top" indent="1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28" fillId="12" borderId="89" applyNumberFormat="0" applyProtection="0">
      <alignment horizontal="left" vertical="top" indent="1"/>
    </xf>
    <xf numFmtId="4" fontId="27" fillId="3" borderId="89" applyNumberFormat="0" applyProtection="0">
      <alignment vertical="center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10" fontId="20" fillId="5" borderId="88" applyNumberFormat="0" applyBorder="0" applyAlignment="0" applyProtection="0"/>
    <xf numFmtId="4" fontId="27" fillId="3" borderId="89" applyNumberFormat="0" applyProtection="0">
      <alignment horizontal="left" vertical="center" indent="1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8" fillId="8" borderId="89" applyNumberFormat="0" applyProtection="0">
      <alignment horizontal="right" vertical="center"/>
    </xf>
    <xf numFmtId="0" fontId="45" fillId="0" borderId="0" applyNumberFormat="0" applyFill="0" applyBorder="0" applyAlignment="0" applyProtection="0"/>
    <xf numFmtId="4" fontId="27" fillId="3" borderId="89" applyNumberFormat="0" applyProtection="0">
      <alignment horizontal="left" vertical="center" indent="1"/>
    </xf>
    <xf numFmtId="4" fontId="28" fillId="10" borderId="89" applyNumberFormat="0" applyProtection="0">
      <alignment horizontal="right" vertical="center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4" fontId="27" fillId="3" borderId="87" applyNumberFormat="0" applyProtection="0">
      <alignment vertical="center"/>
    </xf>
    <xf numFmtId="4" fontId="27" fillId="3" borderId="87" applyNumberFormat="0" applyProtection="0">
      <alignment horizontal="left" vertical="center" indent="1"/>
    </xf>
    <xf numFmtId="4" fontId="27" fillId="3" borderId="87" applyNumberFormat="0" applyProtection="0">
      <alignment horizontal="left" vertical="center" indent="1"/>
    </xf>
    <xf numFmtId="0" fontId="27" fillId="6" borderId="87" applyNumberFormat="0" applyProtection="0">
      <alignment horizontal="left" vertical="top" indent="1"/>
    </xf>
    <xf numFmtId="0" fontId="27" fillId="6" borderId="87" applyNumberFormat="0" applyProtection="0">
      <alignment horizontal="left" vertical="top" indent="1"/>
    </xf>
    <xf numFmtId="4" fontId="28" fillId="8" borderId="87" applyNumberFormat="0" applyProtection="0">
      <alignment horizontal="right" vertical="center"/>
    </xf>
    <xf numFmtId="4" fontId="28" fillId="8" borderId="87" applyNumberFormat="0" applyProtection="0">
      <alignment horizontal="right" vertical="center"/>
    </xf>
    <xf numFmtId="0" fontId="8" fillId="9" borderId="87" applyNumberFormat="0" applyProtection="0">
      <alignment horizontal="left" vertical="center" indent="1"/>
    </xf>
    <xf numFmtId="0" fontId="8" fillId="9" borderId="87" applyNumberFormat="0" applyProtection="0">
      <alignment horizontal="left" vertical="center" indent="1"/>
    </xf>
    <xf numFmtId="0" fontId="8" fillId="9" borderId="87" applyNumberFormat="0" applyProtection="0">
      <alignment horizontal="left" vertical="center" indent="1"/>
    </xf>
    <xf numFmtId="0" fontId="8" fillId="9" borderId="87" applyNumberFormat="0" applyProtection="0">
      <alignment horizontal="left" vertical="center" indent="1"/>
    </xf>
    <xf numFmtId="0" fontId="8" fillId="9" borderId="87" applyNumberFormat="0" applyProtection="0">
      <alignment horizontal="left" vertical="center" indent="1"/>
    </xf>
    <xf numFmtId="0" fontId="8" fillId="9" borderId="87" applyNumberFormat="0" applyProtection="0">
      <alignment horizontal="left" vertical="center" indent="1"/>
    </xf>
    <xf numFmtId="4" fontId="28" fillId="10" borderId="87" applyNumberFormat="0" applyProtection="0">
      <alignment horizontal="right" vertical="center"/>
    </xf>
    <xf numFmtId="4" fontId="28" fillId="10" borderId="87" applyNumberFormat="0" applyProtection="0">
      <alignment horizontal="right" vertical="center"/>
    </xf>
    <xf numFmtId="4" fontId="28" fillId="11" borderId="87" applyNumberFormat="0" applyProtection="0">
      <alignment horizontal="left" vertical="center" indent="1"/>
    </xf>
    <xf numFmtId="4" fontId="28" fillId="11" borderId="87" applyNumberFormat="0" applyProtection="0">
      <alignment horizontal="left" vertical="center" indent="1"/>
    </xf>
    <xf numFmtId="0" fontId="28" fillId="12" borderId="87" applyNumberFormat="0" applyProtection="0">
      <alignment horizontal="left" vertical="top" indent="1"/>
    </xf>
    <xf numFmtId="0" fontId="28" fillId="12" borderId="87" applyNumberFormat="0" applyProtection="0">
      <alignment horizontal="left" vertical="top" indent="1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4" fontId="27" fillId="3" borderId="89" applyNumberFormat="0" applyProtection="0">
      <alignment horizontal="left" vertical="center" indent="1"/>
    </xf>
    <xf numFmtId="0" fontId="8" fillId="9" borderId="89" applyNumberFormat="0" applyProtection="0">
      <alignment horizontal="left" vertical="center" indent="1"/>
    </xf>
    <xf numFmtId="4" fontId="28" fillId="10" borderId="89" applyNumberFormat="0" applyProtection="0">
      <alignment horizontal="right" vertical="center"/>
    </xf>
    <xf numFmtId="4" fontId="28" fillId="8" borderId="89" applyNumberFormat="0" applyProtection="0">
      <alignment horizontal="right" vertical="center"/>
    </xf>
    <xf numFmtId="4" fontId="28" fillId="10" borderId="89" applyNumberFormat="0" applyProtection="0">
      <alignment horizontal="right" vertical="center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4" fontId="27" fillId="3" borderId="89" applyNumberFormat="0" applyProtection="0">
      <alignment vertical="center"/>
    </xf>
    <xf numFmtId="4" fontId="27" fillId="3" borderId="89" applyNumberFormat="0" applyProtection="0">
      <alignment vertical="center"/>
    </xf>
    <xf numFmtId="4" fontId="27" fillId="3" borderId="89" applyNumberFormat="0" applyProtection="0">
      <alignment horizontal="left" vertical="center" indent="1"/>
    </xf>
    <xf numFmtId="4" fontId="27" fillId="3" borderId="89" applyNumberFormat="0" applyProtection="0">
      <alignment horizontal="left" vertical="center" indent="1"/>
    </xf>
    <xf numFmtId="0" fontId="27" fillId="6" borderId="89" applyNumberFormat="0" applyProtection="0">
      <alignment horizontal="left" vertical="top" indent="1"/>
    </xf>
    <xf numFmtId="0" fontId="27" fillId="6" borderId="89" applyNumberFormat="0" applyProtection="0">
      <alignment horizontal="left" vertical="top" indent="1"/>
    </xf>
    <xf numFmtId="4" fontId="28" fillId="8" borderId="89" applyNumberFormat="0" applyProtection="0">
      <alignment horizontal="right" vertical="center"/>
    </xf>
    <xf numFmtId="4" fontId="28" fillId="8" borderId="89" applyNumberFormat="0" applyProtection="0">
      <alignment horizontal="right" vertical="center"/>
    </xf>
    <xf numFmtId="0" fontId="8" fillId="9" borderId="89" applyNumberFormat="0" applyProtection="0">
      <alignment horizontal="left" vertical="center" indent="1"/>
    </xf>
    <xf numFmtId="0" fontId="8" fillId="9" borderId="89" applyNumberFormat="0" applyProtection="0">
      <alignment horizontal="left" vertical="center" indent="1"/>
    </xf>
    <xf numFmtId="0" fontId="8" fillId="9" borderId="89" applyNumberFormat="0" applyProtection="0">
      <alignment horizontal="left" vertical="center" indent="1"/>
    </xf>
    <xf numFmtId="0" fontId="8" fillId="9" borderId="89" applyNumberFormat="0" applyProtection="0">
      <alignment horizontal="left" vertical="center" indent="1"/>
    </xf>
    <xf numFmtId="0" fontId="8" fillId="9" borderId="89" applyNumberFormat="0" applyProtection="0">
      <alignment horizontal="left" vertical="center" indent="1"/>
    </xf>
    <xf numFmtId="0" fontId="8" fillId="9" borderId="89" applyNumberFormat="0" applyProtection="0">
      <alignment horizontal="left" vertical="center" indent="1"/>
    </xf>
    <xf numFmtId="4" fontId="28" fillId="10" borderId="89" applyNumberFormat="0" applyProtection="0">
      <alignment horizontal="right" vertical="center"/>
    </xf>
    <xf numFmtId="4" fontId="28" fillId="10" borderId="89" applyNumberFormat="0" applyProtection="0">
      <alignment horizontal="right" vertical="center"/>
    </xf>
    <xf numFmtId="4" fontId="28" fillId="11" borderId="89" applyNumberFormat="0" applyProtection="0">
      <alignment horizontal="left" vertical="center" indent="1"/>
    </xf>
    <xf numFmtId="4" fontId="28" fillId="11" borderId="89" applyNumberFormat="0" applyProtection="0">
      <alignment horizontal="left" vertical="center" indent="1"/>
    </xf>
    <xf numFmtId="0" fontId="28" fillId="12" borderId="89" applyNumberFormat="0" applyProtection="0">
      <alignment horizontal="left" vertical="top" indent="1"/>
    </xf>
    <xf numFmtId="0" fontId="28" fillId="12" borderId="89" applyNumberFormat="0" applyProtection="0">
      <alignment horizontal="left" vertical="top" indent="1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89" applyNumberFormat="0" applyProtection="0">
      <alignment vertical="center"/>
    </xf>
    <xf numFmtId="0" fontId="8" fillId="9" borderId="89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4" fontId="27" fillId="3" borderId="89" applyNumberFormat="0" applyProtection="0">
      <alignment vertical="center"/>
    </xf>
    <xf numFmtId="0" fontId="27" fillId="6" borderId="89" applyNumberFormat="0" applyProtection="0">
      <alignment horizontal="left" vertical="top" indent="1"/>
    </xf>
    <xf numFmtId="0" fontId="27" fillId="6" borderId="89" applyNumberFormat="0" applyProtection="0">
      <alignment horizontal="left" vertical="top" indent="1"/>
    </xf>
    <xf numFmtId="4" fontId="28" fillId="8" borderId="89" applyNumberFormat="0" applyProtection="0">
      <alignment horizontal="right" vertical="center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28" fillId="12" borderId="89" applyNumberFormat="0" applyProtection="0">
      <alignment horizontal="left" vertical="top" indent="1"/>
    </xf>
    <xf numFmtId="0" fontId="8" fillId="9" borderId="89" applyNumberFormat="0" applyProtection="0">
      <alignment horizontal="left" vertical="center" indent="1"/>
    </xf>
    <xf numFmtId="0" fontId="27" fillId="6" borderId="89" applyNumberFormat="0" applyProtection="0">
      <alignment horizontal="left" vertical="top" indent="1"/>
    </xf>
    <xf numFmtId="4" fontId="27" fillId="3" borderId="89" applyNumberFormat="0" applyProtection="0">
      <alignment vertical="center"/>
    </xf>
    <xf numFmtId="4" fontId="28" fillId="10" borderId="89" applyNumberFormat="0" applyProtection="0">
      <alignment horizontal="right" vertical="center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8" fillId="9" borderId="89" applyNumberFormat="0" applyProtection="0">
      <alignment horizontal="left" vertical="center" indent="1"/>
    </xf>
    <xf numFmtId="0" fontId="8" fillId="9" borderId="89" applyNumberFormat="0" applyProtection="0">
      <alignment horizontal="left" vertical="center" indent="1"/>
    </xf>
    <xf numFmtId="4" fontId="27" fillId="3" borderId="89" applyNumberFormat="0" applyProtection="0">
      <alignment horizontal="left" vertical="center" indent="1"/>
    </xf>
    <xf numFmtId="0" fontId="28" fillId="12" borderId="89" applyNumberFormat="0" applyProtection="0">
      <alignment horizontal="left" vertical="top" indent="1"/>
    </xf>
    <xf numFmtId="0" fontId="8" fillId="9" borderId="89" applyNumberFormat="0" applyProtection="0">
      <alignment horizontal="left" vertical="center" indent="1"/>
    </xf>
    <xf numFmtId="4" fontId="28" fillId="8" borderId="89" applyNumberFormat="0" applyProtection="0">
      <alignment horizontal="right" vertical="center"/>
    </xf>
    <xf numFmtId="0" fontId="8" fillId="9" borderId="89" applyNumberFormat="0" applyProtection="0">
      <alignment horizontal="left" vertical="center" indent="1"/>
    </xf>
    <xf numFmtId="4" fontId="28" fillId="11" borderId="89" applyNumberFormat="0" applyProtection="0">
      <alignment horizontal="left" vertical="center" indent="1"/>
    </xf>
    <xf numFmtId="4" fontId="27" fillId="3" borderId="89" applyNumberFormat="0" applyProtection="0">
      <alignment vertical="center"/>
    </xf>
    <xf numFmtId="0" fontId="27" fillId="6" borderId="89" applyNumberFormat="0" applyProtection="0">
      <alignment horizontal="left" vertical="top" indent="1"/>
    </xf>
    <xf numFmtId="4" fontId="27" fillId="3" borderId="89" applyNumberFormat="0" applyProtection="0">
      <alignment horizontal="left" vertical="center" indent="1"/>
    </xf>
    <xf numFmtId="0" fontId="27" fillId="6" borderId="89" applyNumberFormat="0" applyProtection="0">
      <alignment horizontal="left" vertical="top" indent="1"/>
    </xf>
    <xf numFmtId="4" fontId="27" fillId="3" borderId="89" applyNumberFormat="0" applyProtection="0">
      <alignment horizontal="left" vertical="center" indent="1"/>
    </xf>
    <xf numFmtId="0" fontId="8" fillId="9" borderId="89" applyNumberFormat="0" applyProtection="0">
      <alignment horizontal="left" vertical="center" indent="1"/>
    </xf>
    <xf numFmtId="0" fontId="8" fillId="9" borderId="89" applyNumberFormat="0" applyProtection="0">
      <alignment horizontal="left" vertical="center" indent="1"/>
    </xf>
    <xf numFmtId="0" fontId="27" fillId="6" borderId="89" applyNumberFormat="0" applyProtection="0">
      <alignment horizontal="left" vertical="top" indent="1"/>
    </xf>
    <xf numFmtId="4" fontId="28" fillId="8" borderId="89" applyNumberFormat="0" applyProtection="0">
      <alignment horizontal="right" vertical="center"/>
    </xf>
    <xf numFmtId="4" fontId="27" fillId="3" borderId="89" applyNumberFormat="0" applyProtection="0">
      <alignment vertical="center"/>
    </xf>
    <xf numFmtId="0" fontId="27" fillId="6" borderId="89" applyNumberFormat="0" applyProtection="0">
      <alignment horizontal="left" vertical="top" indent="1"/>
    </xf>
    <xf numFmtId="4" fontId="27" fillId="3" borderId="89" applyNumberFormat="0" applyProtection="0">
      <alignment horizontal="left" vertical="center" indent="1"/>
    </xf>
    <xf numFmtId="0" fontId="27" fillId="6" borderId="89" applyNumberFormat="0" applyProtection="0">
      <alignment horizontal="left" vertical="top" indent="1"/>
    </xf>
    <xf numFmtId="0" fontId="27" fillId="6" borderId="89" applyNumberFormat="0" applyProtection="0">
      <alignment horizontal="left" vertical="top" indent="1"/>
    </xf>
    <xf numFmtId="4" fontId="27" fillId="3" borderId="89" applyNumberFormat="0" applyProtection="0">
      <alignment horizontal="left" vertical="center" indent="1"/>
    </xf>
    <xf numFmtId="0" fontId="27" fillId="6" borderId="89" applyNumberFormat="0" applyProtection="0">
      <alignment horizontal="left" vertical="top" indent="1"/>
    </xf>
    <xf numFmtId="4" fontId="27" fillId="3" borderId="89" applyNumberFormat="0" applyProtection="0">
      <alignment horizontal="left" vertical="center" indent="1"/>
    </xf>
    <xf numFmtId="4" fontId="27" fillId="3" borderId="89" applyNumberFormat="0" applyProtection="0">
      <alignment vertical="center"/>
    </xf>
    <xf numFmtId="0" fontId="27" fillId="6" borderId="89" applyNumberFormat="0" applyProtection="0">
      <alignment horizontal="left" vertical="top" indent="1"/>
    </xf>
    <xf numFmtId="4" fontId="27" fillId="3" borderId="89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8" fillId="9" borderId="89" applyNumberFormat="0" applyProtection="0">
      <alignment horizontal="left" vertical="center" indent="1"/>
    </xf>
    <xf numFmtId="4" fontId="27" fillId="3" borderId="89" applyNumberFormat="0" applyProtection="0">
      <alignment horizontal="left" vertical="center" indent="1"/>
    </xf>
    <xf numFmtId="0" fontId="8" fillId="9" borderId="89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28" fillId="12" borderId="89" applyNumberFormat="0" applyProtection="0">
      <alignment horizontal="left" vertical="top" indent="1"/>
    </xf>
    <xf numFmtId="0" fontId="8" fillId="9" borderId="89" applyNumberFormat="0" applyProtection="0">
      <alignment horizontal="left" vertical="center" indent="1"/>
    </xf>
    <xf numFmtId="0" fontId="27" fillId="6" borderId="89" applyNumberFormat="0" applyProtection="0">
      <alignment horizontal="left" vertical="top" indent="1"/>
    </xf>
    <xf numFmtId="0" fontId="27" fillId="6" borderId="89" applyNumberFormat="0" applyProtection="0">
      <alignment horizontal="left" vertical="top" indent="1"/>
    </xf>
    <xf numFmtId="0" fontId="27" fillId="6" borderId="89" applyNumberFormat="0" applyProtection="0">
      <alignment horizontal="left" vertical="top" indent="1"/>
    </xf>
    <xf numFmtId="4" fontId="27" fillId="3" borderId="89" applyNumberFormat="0" applyProtection="0">
      <alignment vertical="center"/>
    </xf>
    <xf numFmtId="0" fontId="27" fillId="6" borderId="89" applyNumberFormat="0" applyProtection="0">
      <alignment horizontal="left" vertical="top" indent="1"/>
    </xf>
    <xf numFmtId="4" fontId="27" fillId="3" borderId="89" applyNumberFormat="0" applyProtection="0">
      <alignment vertical="center"/>
    </xf>
    <xf numFmtId="4" fontId="27" fillId="3" borderId="89" applyNumberFormat="0" applyProtection="0">
      <alignment horizontal="left" vertical="center" indent="1"/>
    </xf>
    <xf numFmtId="4" fontId="27" fillId="3" borderId="89" applyNumberFormat="0" applyProtection="0">
      <alignment horizontal="left" vertical="center" indent="1"/>
    </xf>
    <xf numFmtId="0" fontId="27" fillId="6" borderId="89" applyNumberFormat="0" applyProtection="0">
      <alignment horizontal="left" vertical="top" indent="1"/>
    </xf>
    <xf numFmtId="0" fontId="27" fillId="6" borderId="89" applyNumberFormat="0" applyProtection="0">
      <alignment horizontal="left" vertical="top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8" fillId="9" borderId="89" applyNumberFormat="0" applyProtection="0">
      <alignment horizontal="left" vertical="center" indent="1"/>
    </xf>
    <xf numFmtId="0" fontId="8" fillId="9" borderId="89" applyNumberFormat="0" applyProtection="0">
      <alignment horizontal="left" vertical="center" indent="1"/>
    </xf>
    <xf numFmtId="4" fontId="28" fillId="10" borderId="89" applyNumberFormat="0" applyProtection="0">
      <alignment horizontal="right" vertical="center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8" fillId="10" borderId="89" applyNumberFormat="0" applyProtection="0">
      <alignment horizontal="right" vertical="center"/>
    </xf>
    <xf numFmtId="0" fontId="8" fillId="9" borderId="89" applyNumberFormat="0" applyProtection="0">
      <alignment horizontal="left" vertical="center" indent="1"/>
    </xf>
    <xf numFmtId="0" fontId="27" fillId="6" borderId="89" applyNumberFormat="0" applyProtection="0">
      <alignment horizontal="left" vertical="top" indent="1"/>
    </xf>
    <xf numFmtId="0" fontId="27" fillId="6" borderId="89" applyNumberFormat="0" applyProtection="0">
      <alignment horizontal="left" vertical="top" indent="1"/>
    </xf>
    <xf numFmtId="4" fontId="27" fillId="3" borderId="89" applyNumberFormat="0" applyProtection="0">
      <alignment horizontal="left" vertical="center" indent="1"/>
    </xf>
    <xf numFmtId="4" fontId="27" fillId="3" borderId="89" applyNumberFormat="0" applyProtection="0">
      <alignment vertical="center"/>
    </xf>
    <xf numFmtId="4" fontId="27" fillId="3" borderId="89" applyNumberFormat="0" applyProtection="0">
      <alignment horizontal="left" vertical="center" indent="1"/>
    </xf>
    <xf numFmtId="0" fontId="27" fillId="6" borderId="89" applyNumberFormat="0" applyProtection="0">
      <alignment horizontal="left" vertical="top" indent="1"/>
    </xf>
    <xf numFmtId="4" fontId="27" fillId="3" borderId="89" applyNumberFormat="0" applyProtection="0">
      <alignment horizontal="left" vertical="center" indent="1"/>
    </xf>
    <xf numFmtId="4" fontId="28" fillId="8" borderId="89" applyNumberFormat="0" applyProtection="0">
      <alignment horizontal="right" vertical="center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89" applyNumberFormat="0" applyProtection="0">
      <alignment horizontal="left" vertical="center" indent="1"/>
    </xf>
    <xf numFmtId="4" fontId="27" fillId="3" borderId="89" applyNumberFormat="0" applyProtection="0">
      <alignment horizontal="left" vertical="center" indent="1"/>
    </xf>
    <xf numFmtId="0" fontId="8" fillId="9" borderId="89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28" fillId="12" borderId="89" applyNumberFormat="0" applyProtection="0">
      <alignment horizontal="left" vertical="top" indent="1"/>
    </xf>
    <xf numFmtId="0" fontId="8" fillId="9" borderId="89" applyNumberFormat="0" applyProtection="0">
      <alignment horizontal="left" vertical="center" indent="1"/>
    </xf>
    <xf numFmtId="0" fontId="27" fillId="6" borderId="89" applyNumberFormat="0" applyProtection="0">
      <alignment horizontal="left" vertical="top" indent="1"/>
    </xf>
    <xf numFmtId="0" fontId="27" fillId="6" borderId="89" applyNumberFormat="0" applyProtection="0">
      <alignment horizontal="left" vertical="top" indent="1"/>
    </xf>
    <xf numFmtId="4" fontId="28" fillId="10" borderId="89" applyNumberFormat="0" applyProtection="0">
      <alignment horizontal="right" vertical="center"/>
    </xf>
    <xf numFmtId="4" fontId="27" fillId="3" borderId="89" applyNumberFormat="0" applyProtection="0">
      <alignment vertical="center"/>
    </xf>
    <xf numFmtId="4" fontId="27" fillId="3" borderId="89" applyNumberFormat="0" applyProtection="0">
      <alignment horizontal="left" vertical="center" indent="1"/>
    </xf>
    <xf numFmtId="0" fontId="27" fillId="6" borderId="89" applyNumberFormat="0" applyProtection="0">
      <alignment horizontal="left" vertical="top" indent="1"/>
    </xf>
    <xf numFmtId="4" fontId="28" fillId="8" borderId="89" applyNumberFormat="0" applyProtection="0">
      <alignment horizontal="right" vertical="center"/>
    </xf>
    <xf numFmtId="4" fontId="28" fillId="8" borderId="89" applyNumberFormat="0" applyProtection="0">
      <alignment horizontal="right" vertical="center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89" applyNumberFormat="0" applyProtection="0">
      <alignment vertical="center"/>
    </xf>
    <xf numFmtId="4" fontId="28" fillId="8" borderId="89" applyNumberFormat="0" applyProtection="0">
      <alignment horizontal="right" vertical="center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28" fillId="12" borderId="89" applyNumberFormat="0" applyProtection="0">
      <alignment horizontal="left" vertical="top" indent="1"/>
    </xf>
    <xf numFmtId="4" fontId="27" fillId="3" borderId="89" applyNumberFormat="0" applyProtection="0">
      <alignment vertical="center"/>
    </xf>
    <xf numFmtId="4" fontId="27" fillId="3" borderId="89" applyNumberFormat="0" applyProtection="0">
      <alignment vertical="center"/>
    </xf>
    <xf numFmtId="4" fontId="27" fillId="3" borderId="89" applyNumberFormat="0" applyProtection="0">
      <alignment horizontal="left" vertical="center" indent="1"/>
    </xf>
    <xf numFmtId="0" fontId="27" fillId="6" borderId="89" applyNumberFormat="0" applyProtection="0">
      <alignment horizontal="left" vertical="top" indent="1"/>
    </xf>
    <xf numFmtId="4" fontId="28" fillId="8" borderId="89" applyNumberFormat="0" applyProtection="0">
      <alignment horizontal="right" vertical="center"/>
    </xf>
    <xf numFmtId="4" fontId="27" fillId="3" borderId="89" applyNumberFormat="0" applyProtection="0">
      <alignment vertical="center"/>
    </xf>
    <xf numFmtId="4" fontId="27" fillId="3" borderId="89" applyNumberFormat="0" applyProtection="0">
      <alignment horizontal="left" vertical="center" indent="1"/>
    </xf>
    <xf numFmtId="0" fontId="27" fillId="6" borderId="89" applyNumberFormat="0" applyProtection="0">
      <alignment horizontal="left" vertical="top" indent="1"/>
    </xf>
    <xf numFmtId="4" fontId="27" fillId="3" borderId="89" applyNumberFormat="0" applyProtection="0">
      <alignment vertical="center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89" applyNumberFormat="0" applyProtection="0">
      <alignment horizontal="left" vertical="center" indent="1"/>
    </xf>
    <xf numFmtId="4" fontId="27" fillId="3" borderId="89" applyNumberFormat="0" applyProtection="0">
      <alignment vertical="center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8" fillId="9" borderId="89" applyNumberFormat="0" applyProtection="0">
      <alignment horizontal="left" vertical="center" indent="1"/>
    </xf>
    <xf numFmtId="4" fontId="28" fillId="8" borderId="89" applyNumberFormat="0" applyProtection="0">
      <alignment horizontal="right" vertical="center"/>
    </xf>
    <xf numFmtId="4" fontId="28" fillId="8" borderId="89" applyNumberFormat="0" applyProtection="0">
      <alignment horizontal="right" vertical="center"/>
    </xf>
    <xf numFmtId="4" fontId="27" fillId="3" borderId="89" applyNumberFormat="0" applyProtection="0">
      <alignment vertical="center"/>
    </xf>
    <xf numFmtId="4" fontId="27" fillId="3" borderId="89" applyNumberFormat="0" applyProtection="0">
      <alignment horizontal="left" vertical="center" indent="1"/>
    </xf>
    <xf numFmtId="0" fontId="27" fillId="6" borderId="89" applyNumberFormat="0" applyProtection="0">
      <alignment horizontal="left" vertical="top" indent="1"/>
    </xf>
    <xf numFmtId="4" fontId="27" fillId="3" borderId="89" applyNumberFormat="0" applyProtection="0">
      <alignment horizontal="left" vertical="center" indent="1"/>
    </xf>
    <xf numFmtId="4" fontId="28" fillId="8" borderId="89" applyNumberFormat="0" applyProtection="0">
      <alignment horizontal="right" vertical="center"/>
    </xf>
    <xf numFmtId="0" fontId="8" fillId="9" borderId="89" applyNumberFormat="0" applyProtection="0">
      <alignment horizontal="left" vertical="center" indent="1"/>
    </xf>
    <xf numFmtId="0" fontId="8" fillId="9" borderId="89" applyNumberFormat="0" applyProtection="0">
      <alignment horizontal="left" vertical="center" indent="1"/>
    </xf>
    <xf numFmtId="0" fontId="8" fillId="9" borderId="89" applyNumberFormat="0" applyProtection="0">
      <alignment horizontal="left" vertical="center" indent="1"/>
    </xf>
    <xf numFmtId="4" fontId="28" fillId="10" borderId="89" applyNumberFormat="0" applyProtection="0">
      <alignment horizontal="right" vertical="center"/>
    </xf>
    <xf numFmtId="4" fontId="27" fillId="3" borderId="89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8" fillId="8" borderId="89" applyNumberFormat="0" applyProtection="0">
      <alignment horizontal="right" vertical="center"/>
    </xf>
    <xf numFmtId="4" fontId="28" fillId="8" borderId="89" applyNumberFormat="0" applyProtection="0">
      <alignment horizontal="right" vertical="center"/>
    </xf>
    <xf numFmtId="0" fontId="27" fillId="6" borderId="89" applyNumberFormat="0" applyProtection="0">
      <alignment horizontal="left" vertical="top" indent="1"/>
    </xf>
    <xf numFmtId="4" fontId="28" fillId="11" borderId="89" applyNumberFormat="0" applyProtection="0">
      <alignment horizontal="left" vertical="center" indent="1"/>
    </xf>
    <xf numFmtId="0" fontId="28" fillId="12" borderId="89" applyNumberFormat="0" applyProtection="0">
      <alignment horizontal="left" vertical="top" indent="1"/>
    </xf>
    <xf numFmtId="0" fontId="27" fillId="6" borderId="89" applyNumberFormat="0" applyProtection="0">
      <alignment horizontal="left" vertical="top" indent="1"/>
    </xf>
    <xf numFmtId="4" fontId="28" fillId="8" borderId="89" applyNumberFormat="0" applyProtection="0">
      <alignment horizontal="right" vertical="center"/>
    </xf>
    <xf numFmtId="4" fontId="28" fillId="8" borderId="89" applyNumberFormat="0" applyProtection="0">
      <alignment horizontal="right" vertical="center"/>
    </xf>
    <xf numFmtId="0" fontId="8" fillId="9" borderId="89" applyNumberFormat="0" applyProtection="0">
      <alignment horizontal="left" vertical="center" indent="1"/>
    </xf>
    <xf numFmtId="0" fontId="27" fillId="6" borderId="89" applyNumberFormat="0" applyProtection="0">
      <alignment horizontal="left" vertical="top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89" applyNumberFormat="0" applyProtection="0">
      <alignment vertical="center"/>
    </xf>
    <xf numFmtId="4" fontId="27" fillId="3" borderId="89" applyNumberFormat="0" applyProtection="0">
      <alignment vertical="center"/>
    </xf>
    <xf numFmtId="4" fontId="27" fillId="3" borderId="89" applyNumberFormat="0" applyProtection="0">
      <alignment vertical="center"/>
    </xf>
    <xf numFmtId="4" fontId="28" fillId="11" borderId="89" applyNumberFormat="0" applyProtection="0">
      <alignment horizontal="left" vertical="center" indent="1"/>
    </xf>
    <xf numFmtId="0" fontId="28" fillId="12" borderId="89" applyNumberFormat="0" applyProtection="0">
      <alignment horizontal="left" vertical="top" indent="1"/>
    </xf>
    <xf numFmtId="4" fontId="28" fillId="10" borderId="89" applyNumberFormat="0" applyProtection="0">
      <alignment horizontal="right" vertical="center"/>
    </xf>
    <xf numFmtId="4" fontId="27" fillId="3" borderId="89" applyNumberFormat="0" applyProtection="0">
      <alignment vertical="center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89" applyNumberFormat="0" applyProtection="0">
      <alignment vertical="center"/>
    </xf>
    <xf numFmtId="4" fontId="27" fillId="3" borderId="89" applyNumberFormat="0" applyProtection="0">
      <alignment horizontal="left" vertical="center" indent="1"/>
    </xf>
    <xf numFmtId="4" fontId="27" fillId="3" borderId="89" applyNumberFormat="0" applyProtection="0">
      <alignment horizontal="left" vertical="center" indent="1"/>
    </xf>
    <xf numFmtId="0" fontId="8" fillId="9" borderId="89" applyNumberFormat="0" applyProtection="0">
      <alignment horizontal="left" vertical="center" indent="1"/>
    </xf>
    <xf numFmtId="0" fontId="8" fillId="9" borderId="89" applyNumberFormat="0" applyProtection="0">
      <alignment horizontal="left" vertical="center" indent="1"/>
    </xf>
    <xf numFmtId="4" fontId="28" fillId="10" borderId="89" applyNumberFormat="0" applyProtection="0">
      <alignment horizontal="right" vertical="center"/>
    </xf>
    <xf numFmtId="4" fontId="28" fillId="11" borderId="89" applyNumberFormat="0" applyProtection="0">
      <alignment horizontal="left" vertical="center" indent="1"/>
    </xf>
    <xf numFmtId="0" fontId="28" fillId="12" borderId="89" applyNumberFormat="0" applyProtection="0">
      <alignment horizontal="left" vertical="top" indent="1"/>
    </xf>
    <xf numFmtId="4" fontId="27" fillId="3" borderId="89" applyNumberFormat="0" applyProtection="0">
      <alignment vertical="center"/>
    </xf>
    <xf numFmtId="4" fontId="27" fillId="3" borderId="89" applyNumberFormat="0" applyProtection="0">
      <alignment horizontal="left" vertical="center" indent="1"/>
    </xf>
    <xf numFmtId="0" fontId="27" fillId="6" borderId="89" applyNumberFormat="0" applyProtection="0">
      <alignment horizontal="left" vertical="top" indent="1"/>
    </xf>
    <xf numFmtId="4" fontId="28" fillId="8" borderId="89" applyNumberFormat="0" applyProtection="0">
      <alignment horizontal="right" vertical="center"/>
    </xf>
    <xf numFmtId="4" fontId="28" fillId="8" borderId="89" applyNumberFormat="0" applyProtection="0">
      <alignment horizontal="right" vertical="center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89" applyNumberFormat="0" applyProtection="0">
      <alignment vertical="center"/>
    </xf>
    <xf numFmtId="4" fontId="27" fillId="3" borderId="89" applyNumberFormat="0" applyProtection="0">
      <alignment vertical="center"/>
    </xf>
    <xf numFmtId="4" fontId="28" fillId="11" borderId="89" applyNumberFormat="0" applyProtection="0">
      <alignment horizontal="left" vertical="center" indent="1"/>
    </xf>
    <xf numFmtId="0" fontId="28" fillId="12" borderId="89" applyNumberFormat="0" applyProtection="0">
      <alignment horizontal="left" vertical="top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89" applyNumberFormat="0" applyProtection="0">
      <alignment horizontal="left" vertical="center" indent="1"/>
    </xf>
    <xf numFmtId="4" fontId="27" fillId="3" borderId="89" applyNumberFormat="0" applyProtection="0">
      <alignment horizontal="left" vertical="center" indent="1"/>
    </xf>
    <xf numFmtId="4" fontId="27" fillId="3" borderId="89" applyNumberFormat="0" applyProtection="0">
      <alignment vertical="center"/>
    </xf>
    <xf numFmtId="4" fontId="27" fillId="3" borderId="89" applyNumberFormat="0" applyProtection="0">
      <alignment vertical="center"/>
    </xf>
    <xf numFmtId="4" fontId="27" fillId="3" borderId="89" applyNumberFormat="0" applyProtection="0">
      <alignment horizontal="left" vertical="center" indent="1"/>
    </xf>
    <xf numFmtId="0" fontId="27" fillId="6" borderId="89" applyNumberFormat="0" applyProtection="0">
      <alignment horizontal="left" vertical="top" indent="1"/>
    </xf>
    <xf numFmtId="4" fontId="28" fillId="8" borderId="89" applyNumberFormat="0" applyProtection="0">
      <alignment horizontal="right" vertical="center"/>
    </xf>
    <xf numFmtId="4" fontId="28" fillId="8" borderId="89" applyNumberFormat="0" applyProtection="0">
      <alignment horizontal="right" vertical="center"/>
    </xf>
    <xf numFmtId="0" fontId="8" fillId="9" borderId="89" applyNumberFormat="0" applyProtection="0">
      <alignment horizontal="left" vertical="center" indent="1"/>
    </xf>
    <xf numFmtId="0" fontId="8" fillId="9" borderId="89" applyNumberFormat="0" applyProtection="0">
      <alignment horizontal="left" vertical="center" indent="1"/>
    </xf>
    <xf numFmtId="0" fontId="8" fillId="9" borderId="89" applyNumberFormat="0" applyProtection="0">
      <alignment horizontal="left" vertical="center" indent="1"/>
    </xf>
    <xf numFmtId="4" fontId="28" fillId="10" borderId="89" applyNumberFormat="0" applyProtection="0">
      <alignment horizontal="right" vertical="center"/>
    </xf>
    <xf numFmtId="4" fontId="28" fillId="11" borderId="89" applyNumberFormat="0" applyProtection="0">
      <alignment horizontal="left" vertical="center" indent="1"/>
    </xf>
    <xf numFmtId="0" fontId="28" fillId="12" borderId="89" applyNumberFormat="0" applyProtection="0">
      <alignment horizontal="left" vertical="top" indent="1"/>
    </xf>
    <xf numFmtId="0" fontId="8" fillId="9" borderId="89" applyNumberFormat="0" applyProtection="0">
      <alignment horizontal="left" vertical="center" indent="1"/>
    </xf>
    <xf numFmtId="0" fontId="8" fillId="9" borderId="89" applyNumberFormat="0" applyProtection="0">
      <alignment horizontal="left" vertical="center" indent="1"/>
    </xf>
    <xf numFmtId="0" fontId="8" fillId="9" borderId="89" applyNumberFormat="0" applyProtection="0">
      <alignment horizontal="left" vertical="center" indent="1"/>
    </xf>
    <xf numFmtId="4" fontId="28" fillId="10" borderId="89" applyNumberFormat="0" applyProtection="0">
      <alignment horizontal="right" vertical="center"/>
    </xf>
    <xf numFmtId="4" fontId="27" fillId="3" borderId="89" applyNumberFormat="0" applyProtection="0">
      <alignment vertical="center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89" applyNumberFormat="0" applyProtection="0">
      <alignment vertical="center"/>
    </xf>
    <xf numFmtId="4" fontId="27" fillId="3" borderId="89" applyNumberFormat="0" applyProtection="0">
      <alignment vertical="center"/>
    </xf>
    <xf numFmtId="0" fontId="27" fillId="6" borderId="89" applyNumberFormat="0" applyProtection="0">
      <alignment horizontal="left" vertical="top" indent="1"/>
    </xf>
    <xf numFmtId="4" fontId="28" fillId="11" borderId="89" applyNumberFormat="0" applyProtection="0">
      <alignment horizontal="left" vertical="center" indent="1"/>
    </xf>
    <xf numFmtId="0" fontId="28" fillId="12" borderId="89" applyNumberFormat="0" applyProtection="0">
      <alignment horizontal="left" vertical="top" indent="1"/>
    </xf>
    <xf numFmtId="0" fontId="8" fillId="9" borderId="89" applyNumberFormat="0" applyProtection="0">
      <alignment horizontal="left" vertical="center" indent="1"/>
    </xf>
    <xf numFmtId="0" fontId="8" fillId="9" borderId="89" applyNumberFormat="0" applyProtection="0">
      <alignment horizontal="left" vertical="center" indent="1"/>
    </xf>
    <xf numFmtId="0" fontId="8" fillId="9" borderId="89" applyNumberFormat="0" applyProtection="0">
      <alignment horizontal="left" vertical="center" indent="1"/>
    </xf>
    <xf numFmtId="4" fontId="28" fillId="10" borderId="89" applyNumberFormat="0" applyProtection="0">
      <alignment horizontal="right" vertical="center"/>
    </xf>
    <xf numFmtId="4" fontId="27" fillId="3" borderId="89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89" applyNumberFormat="0" applyProtection="0">
      <alignment vertical="center"/>
    </xf>
    <xf numFmtId="0" fontId="27" fillId="6" borderId="89" applyNumberFormat="0" applyProtection="0">
      <alignment horizontal="left" vertical="top" indent="1"/>
    </xf>
    <xf numFmtId="4" fontId="27" fillId="3" borderId="89" applyNumberFormat="0" applyProtection="0">
      <alignment vertical="center"/>
    </xf>
    <xf numFmtId="4" fontId="28" fillId="11" borderId="89" applyNumberFormat="0" applyProtection="0">
      <alignment horizontal="left" vertical="center" indent="1"/>
    </xf>
    <xf numFmtId="0" fontId="28" fillId="12" borderId="89" applyNumberFormat="0" applyProtection="0">
      <alignment horizontal="left" vertical="top" indent="1"/>
    </xf>
    <xf numFmtId="0" fontId="8" fillId="9" borderId="89" applyNumberFormat="0" applyProtection="0">
      <alignment horizontal="left" vertical="center" indent="1"/>
    </xf>
    <xf numFmtId="0" fontId="8" fillId="9" borderId="89" applyNumberFormat="0" applyProtection="0">
      <alignment horizontal="left" vertical="center" indent="1"/>
    </xf>
    <xf numFmtId="0" fontId="8" fillId="9" borderId="89" applyNumberFormat="0" applyProtection="0">
      <alignment horizontal="left" vertical="center" indent="1"/>
    </xf>
    <xf numFmtId="4" fontId="28" fillId="10" borderId="89" applyNumberFormat="0" applyProtection="0">
      <alignment horizontal="right" vertical="center"/>
    </xf>
    <xf numFmtId="0" fontId="27" fillId="6" borderId="89" applyNumberFormat="0" applyProtection="0">
      <alignment horizontal="left" vertical="top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27" fillId="6" borderId="89" applyNumberFormat="0" applyProtection="0">
      <alignment horizontal="left" vertical="top" indent="1"/>
    </xf>
    <xf numFmtId="4" fontId="27" fillId="3" borderId="89" applyNumberFormat="0" applyProtection="0">
      <alignment vertical="center"/>
    </xf>
    <xf numFmtId="0" fontId="27" fillId="6" borderId="89" applyNumberFormat="0" applyProtection="0">
      <alignment horizontal="left" vertical="top" indent="1"/>
    </xf>
    <xf numFmtId="4" fontId="28" fillId="11" borderId="89" applyNumberFormat="0" applyProtection="0">
      <alignment horizontal="left" vertical="center" indent="1"/>
    </xf>
    <xf numFmtId="0" fontId="28" fillId="12" borderId="89" applyNumberFormat="0" applyProtection="0">
      <alignment horizontal="left" vertical="top" indent="1"/>
    </xf>
    <xf numFmtId="0" fontId="8" fillId="9" borderId="89" applyNumberFormat="0" applyProtection="0">
      <alignment horizontal="left" vertical="center" indent="1"/>
    </xf>
    <xf numFmtId="0" fontId="8" fillId="9" borderId="89" applyNumberFormat="0" applyProtection="0">
      <alignment horizontal="left" vertical="center" indent="1"/>
    </xf>
    <xf numFmtId="0" fontId="8" fillId="9" borderId="89" applyNumberFormat="0" applyProtection="0">
      <alignment horizontal="left" vertical="center" indent="1"/>
    </xf>
    <xf numFmtId="4" fontId="28" fillId="10" borderId="89" applyNumberFormat="0" applyProtection="0">
      <alignment horizontal="right" vertical="center"/>
    </xf>
    <xf numFmtId="4" fontId="27" fillId="3" borderId="89" applyNumberFormat="0" applyProtection="0">
      <alignment vertical="center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89" applyNumberFormat="0" applyProtection="0">
      <alignment vertical="center"/>
    </xf>
    <xf numFmtId="0" fontId="27" fillId="6" borderId="89" applyNumberFormat="0" applyProtection="0">
      <alignment horizontal="left" vertical="top" indent="1"/>
    </xf>
    <xf numFmtId="4" fontId="27" fillId="3" borderId="89" applyNumberFormat="0" applyProtection="0">
      <alignment vertical="center"/>
    </xf>
    <xf numFmtId="4" fontId="28" fillId="11" borderId="89" applyNumberFormat="0" applyProtection="0">
      <alignment horizontal="left" vertical="center" indent="1"/>
    </xf>
    <xf numFmtId="0" fontId="28" fillId="12" borderId="89" applyNumberFormat="0" applyProtection="0">
      <alignment horizontal="left" vertical="top" indent="1"/>
    </xf>
    <xf numFmtId="0" fontId="8" fillId="9" borderId="89" applyNumberFormat="0" applyProtection="0">
      <alignment horizontal="left" vertical="center" indent="1"/>
    </xf>
    <xf numFmtId="0" fontId="8" fillId="9" borderId="89" applyNumberFormat="0" applyProtection="0">
      <alignment horizontal="left" vertical="center" indent="1"/>
    </xf>
    <xf numFmtId="0" fontId="8" fillId="9" borderId="89" applyNumberFormat="0" applyProtection="0">
      <alignment horizontal="left" vertical="center" indent="1"/>
    </xf>
    <xf numFmtId="4" fontId="28" fillId="10" borderId="89" applyNumberFormat="0" applyProtection="0">
      <alignment horizontal="right" vertical="center"/>
    </xf>
    <xf numFmtId="4" fontId="27" fillId="3" borderId="89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89" applyNumberFormat="0" applyProtection="0">
      <alignment horizontal="left" vertical="center" indent="1"/>
    </xf>
    <xf numFmtId="4" fontId="27" fillId="3" borderId="89" applyNumberFormat="0" applyProtection="0">
      <alignment vertical="center"/>
    </xf>
    <xf numFmtId="0" fontId="8" fillId="9" borderId="89" applyNumberFormat="0" applyProtection="0">
      <alignment horizontal="left" vertical="center" indent="1"/>
    </xf>
    <xf numFmtId="4" fontId="28" fillId="11" borderId="89" applyNumberFormat="0" applyProtection="0">
      <alignment horizontal="left" vertical="center" indent="1"/>
    </xf>
    <xf numFmtId="0" fontId="28" fillId="12" borderId="89" applyNumberFormat="0" applyProtection="0">
      <alignment horizontal="left" vertical="top" indent="1"/>
    </xf>
    <xf numFmtId="0" fontId="8" fillId="9" borderId="89" applyNumberFormat="0" applyProtection="0">
      <alignment horizontal="left" vertical="center" indent="1"/>
    </xf>
    <xf numFmtId="0" fontId="8" fillId="9" borderId="89" applyNumberFormat="0" applyProtection="0">
      <alignment horizontal="left" vertical="center" indent="1"/>
    </xf>
    <xf numFmtId="0" fontId="8" fillId="9" borderId="89" applyNumberFormat="0" applyProtection="0">
      <alignment horizontal="left" vertical="center" indent="1"/>
    </xf>
    <xf numFmtId="4" fontId="28" fillId="10" borderId="89" applyNumberFormat="0" applyProtection="0">
      <alignment horizontal="right" vertical="center"/>
    </xf>
    <xf numFmtId="0" fontId="27" fillId="6" borderId="89" applyNumberFormat="0" applyProtection="0">
      <alignment horizontal="left" vertical="top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27" fillId="6" borderId="89" applyNumberFormat="0" applyProtection="0">
      <alignment horizontal="left" vertical="top" indent="1"/>
    </xf>
    <xf numFmtId="0" fontId="27" fillId="6" borderId="89" applyNumberFormat="0" applyProtection="0">
      <alignment horizontal="left" vertical="top" indent="1"/>
    </xf>
    <xf numFmtId="4" fontId="28" fillId="8" borderId="89" applyNumberFormat="0" applyProtection="0">
      <alignment horizontal="right" vertical="center"/>
    </xf>
    <xf numFmtId="4" fontId="28" fillId="11" borderId="89" applyNumberFormat="0" applyProtection="0">
      <alignment horizontal="left" vertical="center" indent="1"/>
    </xf>
    <xf numFmtId="0" fontId="28" fillId="12" borderId="89" applyNumberFormat="0" applyProtection="0">
      <alignment horizontal="left" vertical="top" indent="1"/>
    </xf>
    <xf numFmtId="0" fontId="8" fillId="9" borderId="89" applyNumberFormat="0" applyProtection="0">
      <alignment horizontal="left" vertical="center" indent="1"/>
    </xf>
    <xf numFmtId="0" fontId="8" fillId="9" borderId="89" applyNumberFormat="0" applyProtection="0">
      <alignment horizontal="left" vertical="center" indent="1"/>
    </xf>
    <xf numFmtId="0" fontId="8" fillId="9" borderId="89" applyNumberFormat="0" applyProtection="0">
      <alignment horizontal="left" vertical="center" indent="1"/>
    </xf>
    <xf numFmtId="4" fontId="28" fillId="10" borderId="89" applyNumberFormat="0" applyProtection="0">
      <alignment horizontal="right" vertical="center"/>
    </xf>
    <xf numFmtId="4" fontId="27" fillId="3" borderId="89" applyNumberFormat="0" applyProtection="0">
      <alignment vertical="center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89" applyNumberFormat="0" applyProtection="0">
      <alignment vertical="center"/>
    </xf>
    <xf numFmtId="4" fontId="27" fillId="3" borderId="89" applyNumberFormat="0" applyProtection="0">
      <alignment vertical="center"/>
    </xf>
    <xf numFmtId="0" fontId="27" fillId="6" borderId="89" applyNumberFormat="0" applyProtection="0">
      <alignment horizontal="left" vertical="top" indent="1"/>
    </xf>
    <xf numFmtId="4" fontId="28" fillId="11" borderId="89" applyNumberFormat="0" applyProtection="0">
      <alignment horizontal="left" vertical="center" indent="1"/>
    </xf>
    <xf numFmtId="0" fontId="28" fillId="12" borderId="89" applyNumberFormat="0" applyProtection="0">
      <alignment horizontal="left" vertical="top" indent="1"/>
    </xf>
    <xf numFmtId="0" fontId="8" fillId="9" borderId="89" applyNumberFormat="0" applyProtection="0">
      <alignment horizontal="left" vertical="center" indent="1"/>
    </xf>
    <xf numFmtId="0" fontId="8" fillId="9" borderId="89" applyNumberFormat="0" applyProtection="0">
      <alignment horizontal="left" vertical="center" indent="1"/>
    </xf>
    <xf numFmtId="0" fontId="8" fillId="9" borderId="89" applyNumberFormat="0" applyProtection="0">
      <alignment horizontal="left" vertical="center" indent="1"/>
    </xf>
    <xf numFmtId="4" fontId="28" fillId="10" borderId="89" applyNumberFormat="0" applyProtection="0">
      <alignment horizontal="right" vertical="center"/>
    </xf>
    <xf numFmtId="4" fontId="27" fillId="3" borderId="89" applyNumberFormat="0" applyProtection="0">
      <alignment vertical="center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89" applyNumberFormat="0" applyProtection="0">
      <alignment horizontal="left" vertical="center" indent="1"/>
    </xf>
    <xf numFmtId="0" fontId="27" fillId="6" borderId="89" applyNumberFormat="0" applyProtection="0">
      <alignment horizontal="left" vertical="top" indent="1"/>
    </xf>
    <xf numFmtId="4" fontId="27" fillId="3" borderId="89" applyNumberFormat="0" applyProtection="0">
      <alignment horizontal="left" vertical="center" indent="1"/>
    </xf>
    <xf numFmtId="4" fontId="28" fillId="11" borderId="89" applyNumberFormat="0" applyProtection="0">
      <alignment horizontal="left" vertical="center" indent="1"/>
    </xf>
    <xf numFmtId="0" fontId="28" fillId="12" borderId="89" applyNumberFormat="0" applyProtection="0">
      <alignment horizontal="left" vertical="top" indent="1"/>
    </xf>
    <xf numFmtId="0" fontId="8" fillId="9" borderId="89" applyNumberFormat="0" applyProtection="0">
      <alignment horizontal="left" vertical="center" indent="1"/>
    </xf>
    <xf numFmtId="0" fontId="8" fillId="9" borderId="89" applyNumberFormat="0" applyProtection="0">
      <alignment horizontal="left" vertical="center" indent="1"/>
    </xf>
    <xf numFmtId="0" fontId="8" fillId="9" borderId="89" applyNumberFormat="0" applyProtection="0">
      <alignment horizontal="left" vertical="center" indent="1"/>
    </xf>
    <xf numFmtId="4" fontId="28" fillId="10" borderId="89" applyNumberFormat="0" applyProtection="0">
      <alignment horizontal="right" vertical="center"/>
    </xf>
    <xf numFmtId="0" fontId="27" fillId="6" borderId="89" applyNumberFormat="0" applyProtection="0">
      <alignment horizontal="left" vertical="top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27" fillId="6" borderId="89" applyNumberFormat="0" applyProtection="0">
      <alignment horizontal="left" vertical="top" indent="1"/>
    </xf>
    <xf numFmtId="4" fontId="27" fillId="3" borderId="89" applyNumberFormat="0" applyProtection="0">
      <alignment vertical="center"/>
    </xf>
    <xf numFmtId="0" fontId="8" fillId="9" borderId="89" applyNumberFormat="0" applyProtection="0">
      <alignment horizontal="left" vertical="center" indent="1"/>
    </xf>
    <xf numFmtId="4" fontId="28" fillId="11" borderId="89" applyNumberFormat="0" applyProtection="0">
      <alignment horizontal="left" vertical="center" indent="1"/>
    </xf>
    <xf numFmtId="0" fontId="28" fillId="12" borderId="89" applyNumberFormat="0" applyProtection="0">
      <alignment horizontal="left" vertical="top" indent="1"/>
    </xf>
    <xf numFmtId="0" fontId="8" fillId="9" borderId="89" applyNumberFormat="0" applyProtection="0">
      <alignment horizontal="left" vertical="center" indent="1"/>
    </xf>
    <xf numFmtId="0" fontId="8" fillId="9" borderId="89" applyNumberFormat="0" applyProtection="0">
      <alignment horizontal="left" vertical="center" indent="1"/>
    </xf>
    <xf numFmtId="0" fontId="8" fillId="9" borderId="89" applyNumberFormat="0" applyProtection="0">
      <alignment horizontal="left" vertical="center" indent="1"/>
    </xf>
    <xf numFmtId="4" fontId="28" fillId="10" borderId="89" applyNumberFormat="0" applyProtection="0">
      <alignment horizontal="right" vertical="center"/>
    </xf>
    <xf numFmtId="0" fontId="27" fillId="6" borderId="89" applyNumberFormat="0" applyProtection="0">
      <alignment horizontal="left" vertical="top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89" applyNumberFormat="0" applyProtection="0">
      <alignment vertical="center"/>
    </xf>
    <xf numFmtId="4" fontId="27" fillId="3" borderId="89" applyNumberFormat="0" applyProtection="0">
      <alignment vertical="center"/>
    </xf>
    <xf numFmtId="4" fontId="28" fillId="11" borderId="89" applyNumberFormat="0" applyProtection="0">
      <alignment horizontal="left" vertical="center" indent="1"/>
    </xf>
    <xf numFmtId="0" fontId="28" fillId="12" borderId="89" applyNumberFormat="0" applyProtection="0">
      <alignment horizontal="left" vertical="top" indent="1"/>
    </xf>
    <xf numFmtId="4" fontId="28" fillId="8" borderId="89" applyNumberFormat="0" applyProtection="0">
      <alignment horizontal="right" vertical="center"/>
    </xf>
    <xf numFmtId="0" fontId="8" fillId="9" borderId="89" applyNumberFormat="0" applyProtection="0">
      <alignment horizontal="left" vertical="center" indent="1"/>
    </xf>
    <xf numFmtId="0" fontId="8" fillId="9" borderId="89" applyNumberFormat="0" applyProtection="0">
      <alignment horizontal="left" vertical="center" indent="1"/>
    </xf>
    <xf numFmtId="0" fontId="8" fillId="9" borderId="89" applyNumberFormat="0" applyProtection="0">
      <alignment horizontal="left" vertical="center" indent="1"/>
    </xf>
    <xf numFmtId="4" fontId="27" fillId="3" borderId="89" applyNumberFormat="0" applyProtection="0">
      <alignment vertical="center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89" applyNumberFormat="0" applyProtection="0">
      <alignment horizontal="left" vertical="center" indent="1"/>
    </xf>
    <xf numFmtId="0" fontId="8" fillId="9" borderId="89" applyNumberFormat="0" applyProtection="0">
      <alignment horizontal="left" vertical="center" indent="1"/>
    </xf>
    <xf numFmtId="0" fontId="8" fillId="9" borderId="89" applyNumberFormat="0" applyProtection="0">
      <alignment horizontal="left" vertical="center" indent="1"/>
    </xf>
    <xf numFmtId="4" fontId="28" fillId="11" borderId="89" applyNumberFormat="0" applyProtection="0">
      <alignment horizontal="left" vertical="center" indent="1"/>
    </xf>
    <xf numFmtId="0" fontId="28" fillId="12" borderId="89" applyNumberFormat="0" applyProtection="0">
      <alignment horizontal="left" vertical="top" indent="1"/>
    </xf>
    <xf numFmtId="0" fontId="8" fillId="9" borderId="89" applyNumberFormat="0" applyProtection="0">
      <alignment horizontal="left" vertical="center" indent="1"/>
    </xf>
    <xf numFmtId="0" fontId="8" fillId="9" borderId="89" applyNumberFormat="0" applyProtection="0">
      <alignment horizontal="left" vertical="center" indent="1"/>
    </xf>
    <xf numFmtId="0" fontId="8" fillId="9" borderId="89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27" fillId="6" borderId="89" applyNumberFormat="0" applyProtection="0">
      <alignment horizontal="left" vertical="top" indent="1"/>
    </xf>
    <xf numFmtId="4" fontId="28" fillId="10" borderId="89" applyNumberFormat="0" applyProtection="0">
      <alignment horizontal="right" vertical="center"/>
    </xf>
    <xf numFmtId="4" fontId="28" fillId="10" borderId="89" applyNumberFormat="0" applyProtection="0">
      <alignment horizontal="right" vertical="center"/>
    </xf>
    <xf numFmtId="4" fontId="28" fillId="11" borderId="89" applyNumberFormat="0" applyProtection="0">
      <alignment horizontal="left" vertical="center" indent="1"/>
    </xf>
    <xf numFmtId="0" fontId="28" fillId="12" borderId="89" applyNumberFormat="0" applyProtection="0">
      <alignment horizontal="left" vertical="top" indent="1"/>
    </xf>
    <xf numFmtId="4" fontId="28" fillId="8" borderId="89" applyNumberFormat="0" applyProtection="0">
      <alignment horizontal="right" vertical="center"/>
    </xf>
    <xf numFmtId="0" fontId="8" fillId="9" borderId="89" applyNumberFormat="0" applyProtection="0">
      <alignment horizontal="left" vertical="center" indent="1"/>
    </xf>
    <xf numFmtId="0" fontId="8" fillId="9" borderId="89" applyNumberFormat="0" applyProtection="0">
      <alignment horizontal="left" vertical="center" indent="1"/>
    </xf>
    <xf numFmtId="0" fontId="8" fillId="9" borderId="89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89" applyNumberFormat="0" applyProtection="0">
      <alignment horizontal="left" vertical="center" indent="1"/>
    </xf>
    <xf numFmtId="4" fontId="28" fillId="8" borderId="89" applyNumberFormat="0" applyProtection="0">
      <alignment horizontal="right" vertical="center"/>
    </xf>
    <xf numFmtId="4" fontId="28" fillId="8" borderId="89" applyNumberFormat="0" applyProtection="0">
      <alignment horizontal="right" vertical="center"/>
    </xf>
    <xf numFmtId="4" fontId="28" fillId="10" borderId="89" applyNumberFormat="0" applyProtection="0">
      <alignment horizontal="right" vertical="center"/>
    </xf>
    <xf numFmtId="4" fontId="28" fillId="11" borderId="89" applyNumberFormat="0" applyProtection="0">
      <alignment horizontal="left" vertical="center" indent="1"/>
    </xf>
    <xf numFmtId="0" fontId="28" fillId="12" borderId="89" applyNumberFormat="0" applyProtection="0">
      <alignment horizontal="left" vertical="top" indent="1"/>
    </xf>
    <xf numFmtId="4" fontId="28" fillId="8" borderId="89" applyNumberFormat="0" applyProtection="0">
      <alignment horizontal="right" vertical="center"/>
    </xf>
    <xf numFmtId="0" fontId="8" fillId="9" borderId="89" applyNumberFormat="0" applyProtection="0">
      <alignment horizontal="left" vertical="center" indent="1"/>
    </xf>
    <xf numFmtId="0" fontId="8" fillId="9" borderId="89" applyNumberFormat="0" applyProtection="0">
      <alignment horizontal="left" vertical="center" indent="1"/>
    </xf>
    <xf numFmtId="0" fontId="8" fillId="9" borderId="89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89" applyNumberFormat="0" applyProtection="0">
      <alignment horizontal="left" vertical="center" indent="1"/>
    </xf>
    <xf numFmtId="4" fontId="27" fillId="3" borderId="89" applyNumberFormat="0" applyProtection="0">
      <alignment vertical="center"/>
    </xf>
    <xf numFmtId="0" fontId="8" fillId="9" borderId="89" applyNumberFormat="0" applyProtection="0">
      <alignment horizontal="left" vertical="center" indent="1"/>
    </xf>
    <xf numFmtId="4" fontId="28" fillId="10" borderId="89" applyNumberFormat="0" applyProtection="0">
      <alignment horizontal="right" vertical="center"/>
    </xf>
    <xf numFmtId="4" fontId="28" fillId="11" borderId="89" applyNumberFormat="0" applyProtection="0">
      <alignment horizontal="left" vertical="center" indent="1"/>
    </xf>
    <xf numFmtId="0" fontId="28" fillId="12" borderId="89" applyNumberFormat="0" applyProtection="0">
      <alignment horizontal="left" vertical="top" indent="1"/>
    </xf>
    <xf numFmtId="4" fontId="28" fillId="8" borderId="89" applyNumberFormat="0" applyProtection="0">
      <alignment horizontal="right" vertical="center"/>
    </xf>
    <xf numFmtId="0" fontId="8" fillId="9" borderId="89" applyNumberFormat="0" applyProtection="0">
      <alignment horizontal="left" vertical="center" indent="1"/>
    </xf>
    <xf numFmtId="0" fontId="8" fillId="9" borderId="89" applyNumberFormat="0" applyProtection="0">
      <alignment horizontal="left" vertical="center" indent="1"/>
    </xf>
    <xf numFmtId="0" fontId="8" fillId="9" borderId="89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89" applyNumberFormat="0" applyProtection="0">
      <alignment horizontal="left" vertical="center" indent="1"/>
    </xf>
    <xf numFmtId="4" fontId="27" fillId="3" borderId="89" applyNumberFormat="0" applyProtection="0">
      <alignment horizontal="left" vertical="center" indent="1"/>
    </xf>
    <xf numFmtId="4" fontId="27" fillId="3" borderId="89" applyNumberFormat="0" applyProtection="0">
      <alignment horizontal="left" vertical="center" indent="1"/>
    </xf>
    <xf numFmtId="4" fontId="28" fillId="10" borderId="89" applyNumberFormat="0" applyProtection="0">
      <alignment horizontal="right" vertical="center"/>
    </xf>
    <xf numFmtId="4" fontId="28" fillId="11" borderId="89" applyNumberFormat="0" applyProtection="0">
      <alignment horizontal="left" vertical="center" indent="1"/>
    </xf>
    <xf numFmtId="0" fontId="28" fillId="12" borderId="89" applyNumberFormat="0" applyProtection="0">
      <alignment horizontal="left" vertical="top" indent="1"/>
    </xf>
    <xf numFmtId="4" fontId="28" fillId="8" borderId="89" applyNumberFormat="0" applyProtection="0">
      <alignment horizontal="right" vertical="center"/>
    </xf>
    <xf numFmtId="0" fontId="8" fillId="9" borderId="89" applyNumberFormat="0" applyProtection="0">
      <alignment horizontal="left" vertical="center" indent="1"/>
    </xf>
    <xf numFmtId="0" fontId="8" fillId="9" borderId="89" applyNumberFormat="0" applyProtection="0">
      <alignment horizontal="left" vertical="center" indent="1"/>
    </xf>
    <xf numFmtId="0" fontId="8" fillId="9" borderId="89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89" applyNumberFormat="0" applyProtection="0">
      <alignment horizontal="left" vertical="center" indent="1"/>
    </xf>
    <xf numFmtId="0" fontId="28" fillId="12" borderId="89" applyNumberFormat="0" applyProtection="0">
      <alignment horizontal="left" vertical="top" indent="1"/>
    </xf>
    <xf numFmtId="0" fontId="27" fillId="6" borderId="89" applyNumberFormat="0" applyProtection="0">
      <alignment horizontal="left" vertical="top" indent="1"/>
    </xf>
    <xf numFmtId="4" fontId="28" fillId="10" borderId="89" applyNumberFormat="0" applyProtection="0">
      <alignment horizontal="right" vertical="center"/>
    </xf>
    <xf numFmtId="4" fontId="28" fillId="11" borderId="89" applyNumberFormat="0" applyProtection="0">
      <alignment horizontal="left" vertical="center" indent="1"/>
    </xf>
    <xf numFmtId="0" fontId="28" fillId="12" borderId="89" applyNumberFormat="0" applyProtection="0">
      <alignment horizontal="left" vertical="top" indent="1"/>
    </xf>
    <xf numFmtId="4" fontId="28" fillId="8" borderId="89" applyNumberFormat="0" applyProtection="0">
      <alignment horizontal="right" vertical="center"/>
    </xf>
    <xf numFmtId="0" fontId="8" fillId="9" borderId="89" applyNumberFormat="0" applyProtection="0">
      <alignment horizontal="left" vertical="center" indent="1"/>
    </xf>
    <xf numFmtId="0" fontId="8" fillId="9" borderId="89" applyNumberFormat="0" applyProtection="0">
      <alignment horizontal="left" vertical="center" indent="1"/>
    </xf>
    <xf numFmtId="0" fontId="8" fillId="9" borderId="89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89" applyNumberFormat="0" applyProtection="0">
      <alignment horizontal="left" vertical="center" indent="1"/>
    </xf>
    <xf numFmtId="0" fontId="8" fillId="9" borderId="89" applyNumberFormat="0" applyProtection="0">
      <alignment horizontal="left" vertical="center" indent="1"/>
    </xf>
    <xf numFmtId="0" fontId="45" fillId="0" borderId="0" applyNumberFormat="0" applyFill="0" applyBorder="0" applyAlignment="0" applyProtection="0"/>
    <xf numFmtId="4" fontId="28" fillId="10" borderId="89" applyNumberFormat="0" applyProtection="0">
      <alignment horizontal="right" vertical="center"/>
    </xf>
    <xf numFmtId="4" fontId="28" fillId="11" borderId="89" applyNumberFormat="0" applyProtection="0">
      <alignment horizontal="left" vertical="center" indent="1"/>
    </xf>
    <xf numFmtId="0" fontId="28" fillId="12" borderId="89" applyNumberFormat="0" applyProtection="0">
      <alignment horizontal="left" vertical="top" indent="1"/>
    </xf>
    <xf numFmtId="4" fontId="28" fillId="8" borderId="89" applyNumberFormat="0" applyProtection="0">
      <alignment horizontal="right" vertical="center"/>
    </xf>
    <xf numFmtId="0" fontId="8" fillId="9" borderId="89" applyNumberFormat="0" applyProtection="0">
      <alignment horizontal="left" vertical="center" indent="1"/>
    </xf>
    <xf numFmtId="0" fontId="8" fillId="9" borderId="89" applyNumberFormat="0" applyProtection="0">
      <alignment horizontal="left" vertical="center" indent="1"/>
    </xf>
    <xf numFmtId="0" fontId="8" fillId="9" borderId="89" applyNumberFormat="0" applyProtection="0">
      <alignment horizontal="left" vertical="center" indent="1"/>
    </xf>
    <xf numFmtId="4" fontId="28" fillId="11" borderId="90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89" applyNumberFormat="0" applyProtection="0">
      <alignment horizontal="left" vertical="center" indent="1"/>
    </xf>
    <xf numFmtId="0" fontId="8" fillId="9" borderId="89" applyNumberFormat="0" applyProtection="0">
      <alignment horizontal="left" vertical="center" indent="1"/>
    </xf>
    <xf numFmtId="4" fontId="28" fillId="10" borderId="89" applyNumberFormat="0" applyProtection="0">
      <alignment horizontal="right" vertical="center"/>
    </xf>
    <xf numFmtId="4" fontId="28" fillId="11" borderId="89" applyNumberFormat="0" applyProtection="0">
      <alignment horizontal="left" vertical="center" indent="1"/>
    </xf>
    <xf numFmtId="0" fontId="28" fillId="12" borderId="89" applyNumberFormat="0" applyProtection="0">
      <alignment horizontal="left" vertical="top" indent="1"/>
    </xf>
    <xf numFmtId="4" fontId="28" fillId="8" borderId="89" applyNumberFormat="0" applyProtection="0">
      <alignment horizontal="right" vertical="center"/>
    </xf>
    <xf numFmtId="0" fontId="8" fillId="9" borderId="89" applyNumberFormat="0" applyProtection="0">
      <alignment horizontal="left" vertical="center" indent="1"/>
    </xf>
    <xf numFmtId="0" fontId="8" fillId="9" borderId="89" applyNumberFormat="0" applyProtection="0">
      <alignment horizontal="left" vertical="center" indent="1"/>
    </xf>
    <xf numFmtId="0" fontId="8" fillId="9" borderId="89" applyNumberFormat="0" applyProtection="0">
      <alignment horizontal="left" vertical="center" indent="1"/>
    </xf>
    <xf numFmtId="4" fontId="28" fillId="10" borderId="90" applyNumberFormat="0" applyProtection="0">
      <alignment horizontal="right" vertical="center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89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4" fontId="28" fillId="10" borderId="89" applyNumberFormat="0" applyProtection="0">
      <alignment horizontal="right" vertical="center"/>
    </xf>
    <xf numFmtId="4" fontId="28" fillId="10" borderId="89" applyNumberFormat="0" applyProtection="0">
      <alignment horizontal="right" vertical="center"/>
    </xf>
    <xf numFmtId="4" fontId="28" fillId="11" borderId="89" applyNumberFormat="0" applyProtection="0">
      <alignment horizontal="left" vertical="center" indent="1"/>
    </xf>
    <xf numFmtId="0" fontId="28" fillId="12" borderId="89" applyNumberFormat="0" applyProtection="0">
      <alignment horizontal="left" vertical="top" indent="1"/>
    </xf>
    <xf numFmtId="4" fontId="28" fillId="8" borderId="89" applyNumberFormat="0" applyProtection="0">
      <alignment horizontal="right" vertical="center"/>
    </xf>
    <xf numFmtId="0" fontId="8" fillId="9" borderId="89" applyNumberFormat="0" applyProtection="0">
      <alignment horizontal="left" vertical="center" indent="1"/>
    </xf>
    <xf numFmtId="0" fontId="8" fillId="9" borderId="89" applyNumberFormat="0" applyProtection="0">
      <alignment horizontal="left" vertical="center" indent="1"/>
    </xf>
    <xf numFmtId="0" fontId="8" fillId="9" borderId="89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89" applyNumberFormat="0" applyProtection="0">
      <alignment horizontal="left" vertical="center" indent="1"/>
    </xf>
    <xf numFmtId="4" fontId="28" fillId="8" borderId="89" applyNumberFormat="0" applyProtection="0">
      <alignment horizontal="right" vertical="center"/>
    </xf>
    <xf numFmtId="4" fontId="28" fillId="10" borderId="89" applyNumberFormat="0" applyProtection="0">
      <alignment horizontal="right" vertical="center"/>
    </xf>
    <xf numFmtId="4" fontId="28" fillId="11" borderId="89" applyNumberFormat="0" applyProtection="0">
      <alignment horizontal="left" vertical="center" indent="1"/>
    </xf>
    <xf numFmtId="0" fontId="28" fillId="12" borderId="89" applyNumberFormat="0" applyProtection="0">
      <alignment horizontal="left" vertical="top" indent="1"/>
    </xf>
    <xf numFmtId="4" fontId="28" fillId="8" borderId="89" applyNumberFormat="0" applyProtection="0">
      <alignment horizontal="right" vertical="center"/>
    </xf>
    <xf numFmtId="0" fontId="8" fillId="9" borderId="89" applyNumberFormat="0" applyProtection="0">
      <alignment horizontal="left" vertical="center" indent="1"/>
    </xf>
    <xf numFmtId="0" fontId="8" fillId="9" borderId="89" applyNumberFormat="0" applyProtection="0">
      <alignment horizontal="left" vertical="center" indent="1"/>
    </xf>
    <xf numFmtId="0" fontId="8" fillId="9" borderId="89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89" applyNumberFormat="0" applyProtection="0">
      <alignment horizontal="left" vertical="center" indent="1"/>
    </xf>
    <xf numFmtId="4" fontId="27" fillId="3" borderId="89" applyNumberFormat="0" applyProtection="0">
      <alignment vertical="center"/>
    </xf>
    <xf numFmtId="0" fontId="8" fillId="9" borderId="89" applyNumberFormat="0" applyProtection="0">
      <alignment horizontal="left" vertical="center" indent="1"/>
    </xf>
    <xf numFmtId="4" fontId="28" fillId="10" borderId="89" applyNumberFormat="0" applyProtection="0">
      <alignment horizontal="right" vertical="center"/>
    </xf>
    <xf numFmtId="4" fontId="28" fillId="11" borderId="89" applyNumberFormat="0" applyProtection="0">
      <alignment horizontal="left" vertical="center" indent="1"/>
    </xf>
    <xf numFmtId="0" fontId="28" fillId="12" borderId="89" applyNumberFormat="0" applyProtection="0">
      <alignment horizontal="left" vertical="top" indent="1"/>
    </xf>
    <xf numFmtId="4" fontId="28" fillId="8" borderId="89" applyNumberFormat="0" applyProtection="0">
      <alignment horizontal="right" vertical="center"/>
    </xf>
    <xf numFmtId="0" fontId="8" fillId="9" borderId="89" applyNumberFormat="0" applyProtection="0">
      <alignment horizontal="left" vertical="center" indent="1"/>
    </xf>
    <xf numFmtId="0" fontId="8" fillId="9" borderId="89" applyNumberFormat="0" applyProtection="0">
      <alignment horizontal="left" vertical="center" indent="1"/>
    </xf>
    <xf numFmtId="0" fontId="8" fillId="9" borderId="89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89" applyNumberFormat="0" applyProtection="0">
      <alignment horizontal="left" vertical="center" indent="1"/>
    </xf>
    <xf numFmtId="4" fontId="27" fillId="3" borderId="89" applyNumberFormat="0" applyProtection="0">
      <alignment horizontal="left" vertical="center" indent="1"/>
    </xf>
    <xf numFmtId="4" fontId="28" fillId="10" borderId="89" applyNumberFormat="0" applyProtection="0">
      <alignment horizontal="right" vertical="center"/>
    </xf>
    <xf numFmtId="4" fontId="28" fillId="11" borderId="89" applyNumberFormat="0" applyProtection="0">
      <alignment horizontal="left" vertical="center" indent="1"/>
    </xf>
    <xf numFmtId="0" fontId="28" fillId="12" borderId="89" applyNumberFormat="0" applyProtection="0">
      <alignment horizontal="left" vertical="top" indent="1"/>
    </xf>
    <xf numFmtId="4" fontId="28" fillId="8" borderId="89" applyNumberFormat="0" applyProtection="0">
      <alignment horizontal="right" vertical="center"/>
    </xf>
    <xf numFmtId="0" fontId="8" fillId="9" borderId="89" applyNumberFormat="0" applyProtection="0">
      <alignment horizontal="left" vertical="center" indent="1"/>
    </xf>
    <xf numFmtId="0" fontId="8" fillId="9" borderId="89" applyNumberFormat="0" applyProtection="0">
      <alignment horizontal="left" vertical="center" indent="1"/>
    </xf>
    <xf numFmtId="0" fontId="8" fillId="9" borderId="89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89" applyNumberFormat="0" applyProtection="0">
      <alignment horizontal="left" vertical="center" indent="1"/>
    </xf>
    <xf numFmtId="0" fontId="28" fillId="12" borderId="89" applyNumberFormat="0" applyProtection="0">
      <alignment horizontal="left" vertical="top" indent="1"/>
    </xf>
    <xf numFmtId="0" fontId="27" fillId="6" borderId="89" applyNumberFormat="0" applyProtection="0">
      <alignment horizontal="left" vertical="top" indent="1"/>
    </xf>
    <xf numFmtId="4" fontId="28" fillId="10" borderId="89" applyNumberFormat="0" applyProtection="0">
      <alignment horizontal="right" vertical="center"/>
    </xf>
    <xf numFmtId="4" fontId="28" fillId="11" borderId="89" applyNumberFormat="0" applyProtection="0">
      <alignment horizontal="left" vertical="center" indent="1"/>
    </xf>
    <xf numFmtId="0" fontId="28" fillId="12" borderId="89" applyNumberFormat="0" applyProtection="0">
      <alignment horizontal="left" vertical="top" indent="1"/>
    </xf>
    <xf numFmtId="4" fontId="28" fillId="8" borderId="89" applyNumberFormat="0" applyProtection="0">
      <alignment horizontal="right" vertical="center"/>
    </xf>
    <xf numFmtId="0" fontId="8" fillId="9" borderId="89" applyNumberFormat="0" applyProtection="0">
      <alignment horizontal="left" vertical="center" indent="1"/>
    </xf>
    <xf numFmtId="0" fontId="8" fillId="9" borderId="89" applyNumberFormat="0" applyProtection="0">
      <alignment horizontal="left" vertical="center" indent="1"/>
    </xf>
    <xf numFmtId="0" fontId="8" fillId="9" borderId="89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89" applyNumberFormat="0" applyProtection="0">
      <alignment horizontal="left" vertical="center" indent="1"/>
    </xf>
    <xf numFmtId="4" fontId="28" fillId="10" borderId="89" applyNumberFormat="0" applyProtection="0">
      <alignment horizontal="right" vertical="center"/>
    </xf>
    <xf numFmtId="4" fontId="28" fillId="11" borderId="89" applyNumberFormat="0" applyProtection="0">
      <alignment horizontal="left" vertical="center" indent="1"/>
    </xf>
    <xf numFmtId="0" fontId="28" fillId="12" borderId="89" applyNumberFormat="0" applyProtection="0">
      <alignment horizontal="left" vertical="top" indent="1"/>
    </xf>
    <xf numFmtId="4" fontId="28" fillId="8" borderId="89" applyNumberFormat="0" applyProtection="0">
      <alignment horizontal="right" vertical="center"/>
    </xf>
    <xf numFmtId="0" fontId="8" fillId="9" borderId="89" applyNumberFormat="0" applyProtection="0">
      <alignment horizontal="left" vertical="center" indent="1"/>
    </xf>
    <xf numFmtId="0" fontId="8" fillId="9" borderId="89" applyNumberFormat="0" applyProtection="0">
      <alignment horizontal="left" vertical="center" indent="1"/>
    </xf>
    <xf numFmtId="0" fontId="8" fillId="9" borderId="89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89" applyNumberFormat="0" applyProtection="0">
      <alignment horizontal="left" vertical="center" indent="1"/>
    </xf>
    <xf numFmtId="0" fontId="8" fillId="9" borderId="89" applyNumberFormat="0" applyProtection="0">
      <alignment horizontal="left" vertical="center" indent="1"/>
    </xf>
    <xf numFmtId="4" fontId="28" fillId="10" borderId="89" applyNumberFormat="0" applyProtection="0">
      <alignment horizontal="right" vertical="center"/>
    </xf>
    <xf numFmtId="4" fontId="28" fillId="11" borderId="89" applyNumberFormat="0" applyProtection="0">
      <alignment horizontal="left" vertical="center" indent="1"/>
    </xf>
    <xf numFmtId="0" fontId="28" fillId="12" borderId="89" applyNumberFormat="0" applyProtection="0">
      <alignment horizontal="left" vertical="top" indent="1"/>
    </xf>
    <xf numFmtId="4" fontId="28" fillId="8" borderId="89" applyNumberFormat="0" applyProtection="0">
      <alignment horizontal="right" vertical="center"/>
    </xf>
    <xf numFmtId="0" fontId="8" fillId="9" borderId="89" applyNumberFormat="0" applyProtection="0">
      <alignment horizontal="left" vertical="center" indent="1"/>
    </xf>
    <xf numFmtId="0" fontId="8" fillId="9" borderId="89" applyNumberFormat="0" applyProtection="0">
      <alignment horizontal="left" vertical="center" indent="1"/>
    </xf>
    <xf numFmtId="0" fontId="8" fillId="9" borderId="89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8" fillId="9" borderId="89" applyNumberFormat="0" applyProtection="0">
      <alignment horizontal="left" vertical="center" indent="1"/>
    </xf>
    <xf numFmtId="4" fontId="28" fillId="10" borderId="89" applyNumberFormat="0" applyProtection="0">
      <alignment horizontal="right" vertical="center"/>
    </xf>
    <xf numFmtId="4" fontId="28" fillId="11" borderId="89" applyNumberFormat="0" applyProtection="0">
      <alignment horizontal="left" vertical="center" indent="1"/>
    </xf>
    <xf numFmtId="0" fontId="28" fillId="12" borderId="89" applyNumberFormat="0" applyProtection="0">
      <alignment horizontal="left" vertical="top" indent="1"/>
    </xf>
    <xf numFmtId="4" fontId="28" fillId="8" borderId="89" applyNumberFormat="0" applyProtection="0">
      <alignment horizontal="right" vertical="center"/>
    </xf>
    <xf numFmtId="0" fontId="8" fillId="9" borderId="89" applyNumberFormat="0" applyProtection="0">
      <alignment horizontal="left" vertical="center" indent="1"/>
    </xf>
    <xf numFmtId="0" fontId="8" fillId="9" borderId="89" applyNumberFormat="0" applyProtection="0">
      <alignment horizontal="left" vertical="center" indent="1"/>
    </xf>
    <xf numFmtId="0" fontId="8" fillId="9" borderId="89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8" fillId="9" borderId="89" applyNumberFormat="0" applyProtection="0">
      <alignment horizontal="left" vertical="center" indent="1"/>
    </xf>
    <xf numFmtId="4" fontId="28" fillId="8" borderId="89" applyNumberFormat="0" applyProtection="0">
      <alignment horizontal="right" vertical="center"/>
    </xf>
    <xf numFmtId="4" fontId="28" fillId="11" borderId="89" applyNumberFormat="0" applyProtection="0">
      <alignment horizontal="left" vertical="center" indent="1"/>
    </xf>
    <xf numFmtId="4" fontId="28" fillId="10" borderId="89" applyNumberFormat="0" applyProtection="0">
      <alignment horizontal="right" vertical="center"/>
    </xf>
    <xf numFmtId="4" fontId="28" fillId="11" borderId="89" applyNumberFormat="0" applyProtection="0">
      <alignment horizontal="left" vertical="center" indent="1"/>
    </xf>
    <xf numFmtId="0" fontId="28" fillId="12" borderId="89" applyNumberFormat="0" applyProtection="0">
      <alignment horizontal="left" vertical="top" indent="1"/>
    </xf>
    <xf numFmtId="4" fontId="28" fillId="8" borderId="89" applyNumberFormat="0" applyProtection="0">
      <alignment horizontal="right" vertical="center"/>
    </xf>
    <xf numFmtId="0" fontId="8" fillId="9" borderId="89" applyNumberFormat="0" applyProtection="0">
      <alignment horizontal="left" vertical="center" indent="1"/>
    </xf>
    <xf numFmtId="0" fontId="8" fillId="9" borderId="89" applyNumberFormat="0" applyProtection="0">
      <alignment horizontal="left" vertical="center" indent="1"/>
    </xf>
    <xf numFmtId="0" fontId="8" fillId="9" borderId="89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27" fillId="6" borderId="89" applyNumberFormat="0" applyProtection="0">
      <alignment horizontal="left" vertical="top" indent="1"/>
    </xf>
    <xf numFmtId="4" fontId="28" fillId="10" borderId="89" applyNumberFormat="0" applyProtection="0">
      <alignment horizontal="right" vertical="center"/>
    </xf>
    <xf numFmtId="4" fontId="28" fillId="11" borderId="89" applyNumberFormat="0" applyProtection="0">
      <alignment horizontal="left" vertical="center" indent="1"/>
    </xf>
    <xf numFmtId="0" fontId="28" fillId="12" borderId="89" applyNumberFormat="0" applyProtection="0">
      <alignment horizontal="left" vertical="top" indent="1"/>
    </xf>
    <xf numFmtId="4" fontId="28" fillId="8" borderId="89" applyNumberFormat="0" applyProtection="0">
      <alignment horizontal="right" vertical="center"/>
    </xf>
    <xf numFmtId="0" fontId="8" fillId="9" borderId="89" applyNumberFormat="0" applyProtection="0">
      <alignment horizontal="left" vertical="center" indent="1"/>
    </xf>
    <xf numFmtId="0" fontId="8" fillId="9" borderId="89" applyNumberFormat="0" applyProtection="0">
      <alignment horizontal="left" vertical="center" indent="1"/>
    </xf>
    <xf numFmtId="0" fontId="8" fillId="9" borderId="89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8" fillId="10" borderId="89" applyNumberFormat="0" applyProtection="0">
      <alignment horizontal="right" vertical="center"/>
    </xf>
    <xf numFmtId="4" fontId="27" fillId="3" borderId="89" applyNumberFormat="0" applyProtection="0">
      <alignment horizontal="left" vertical="center" indent="1"/>
    </xf>
    <xf numFmtId="0" fontId="8" fillId="9" borderId="89" applyNumberFormat="0" applyProtection="0">
      <alignment horizontal="left" vertical="center" indent="1"/>
    </xf>
    <xf numFmtId="4" fontId="28" fillId="10" borderId="89" applyNumberFormat="0" applyProtection="0">
      <alignment horizontal="right" vertical="center"/>
    </xf>
    <xf numFmtId="4" fontId="28" fillId="11" borderId="89" applyNumberFormat="0" applyProtection="0">
      <alignment horizontal="left" vertical="center" indent="1"/>
    </xf>
    <xf numFmtId="0" fontId="28" fillId="12" borderId="89" applyNumberFormat="0" applyProtection="0">
      <alignment horizontal="left" vertical="top" indent="1"/>
    </xf>
    <xf numFmtId="4" fontId="28" fillId="8" borderId="89" applyNumberFormat="0" applyProtection="0">
      <alignment horizontal="right" vertical="center"/>
    </xf>
    <xf numFmtId="0" fontId="8" fillId="9" borderId="89" applyNumberFormat="0" applyProtection="0">
      <alignment horizontal="left" vertical="center" indent="1"/>
    </xf>
    <xf numFmtId="0" fontId="8" fillId="9" borderId="89" applyNumberFormat="0" applyProtection="0">
      <alignment horizontal="left" vertical="center" indent="1"/>
    </xf>
    <xf numFmtId="0" fontId="8" fillId="9" borderId="89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8" fillId="10" borderId="89" applyNumberFormat="0" applyProtection="0">
      <alignment horizontal="right" vertical="center"/>
    </xf>
    <xf numFmtId="4" fontId="28" fillId="11" borderId="89" applyNumberFormat="0" applyProtection="0">
      <alignment horizontal="left" vertical="center" indent="1"/>
    </xf>
    <xf numFmtId="0" fontId="28" fillId="12" borderId="89" applyNumberFormat="0" applyProtection="0">
      <alignment horizontal="left" vertical="top" indent="1"/>
    </xf>
    <xf numFmtId="4" fontId="28" fillId="8" borderId="89" applyNumberFormat="0" applyProtection="0">
      <alignment horizontal="right" vertical="center"/>
    </xf>
    <xf numFmtId="0" fontId="8" fillId="9" borderId="89" applyNumberFormat="0" applyProtection="0">
      <alignment horizontal="left" vertical="center" indent="1"/>
    </xf>
    <xf numFmtId="0" fontId="8" fillId="9" borderId="89" applyNumberFormat="0" applyProtection="0">
      <alignment horizontal="left" vertical="center" indent="1"/>
    </xf>
    <xf numFmtId="0" fontId="8" fillId="9" borderId="89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89" applyNumberFormat="0" applyProtection="0">
      <alignment vertical="center"/>
    </xf>
    <xf numFmtId="0" fontId="45" fillId="0" borderId="0" applyNumberFormat="0" applyFill="0" applyBorder="0" applyAlignment="0" applyProtection="0"/>
    <xf numFmtId="4" fontId="28" fillId="8" borderId="89" applyNumberFormat="0" applyProtection="0">
      <alignment horizontal="right" vertical="center"/>
    </xf>
    <xf numFmtId="4" fontId="28" fillId="10" borderId="89" applyNumberFormat="0" applyProtection="0">
      <alignment horizontal="right" vertical="center"/>
    </xf>
    <xf numFmtId="4" fontId="28" fillId="11" borderId="89" applyNumberFormat="0" applyProtection="0">
      <alignment horizontal="left" vertical="center" indent="1"/>
    </xf>
    <xf numFmtId="0" fontId="28" fillId="12" borderId="89" applyNumberFormat="0" applyProtection="0">
      <alignment horizontal="left" vertical="top" indent="1"/>
    </xf>
    <xf numFmtId="4" fontId="28" fillId="8" borderId="89" applyNumberFormat="0" applyProtection="0">
      <alignment horizontal="right" vertical="center"/>
    </xf>
    <xf numFmtId="0" fontId="8" fillId="9" borderId="89" applyNumberFormat="0" applyProtection="0">
      <alignment horizontal="left" vertical="center" indent="1"/>
    </xf>
    <xf numFmtId="0" fontId="8" fillId="9" borderId="89" applyNumberFormat="0" applyProtection="0">
      <alignment horizontal="left" vertical="center" indent="1"/>
    </xf>
    <xf numFmtId="0" fontId="8" fillId="9" borderId="89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8" fillId="11" borderId="89" applyNumberFormat="0" applyProtection="0">
      <alignment horizontal="left" vertical="center" indent="1"/>
    </xf>
    <xf numFmtId="4" fontId="28" fillId="10" borderId="89" applyNumberFormat="0" applyProtection="0">
      <alignment horizontal="right" vertical="center"/>
    </xf>
    <xf numFmtId="4" fontId="28" fillId="11" borderId="89" applyNumberFormat="0" applyProtection="0">
      <alignment horizontal="left" vertical="center" indent="1"/>
    </xf>
    <xf numFmtId="0" fontId="28" fillId="12" borderId="89" applyNumberFormat="0" applyProtection="0">
      <alignment horizontal="left" vertical="top" indent="1"/>
    </xf>
    <xf numFmtId="4" fontId="28" fillId="8" borderId="89" applyNumberFormat="0" applyProtection="0">
      <alignment horizontal="right" vertical="center"/>
    </xf>
    <xf numFmtId="0" fontId="8" fillId="9" borderId="89" applyNumberFormat="0" applyProtection="0">
      <alignment horizontal="left" vertical="center" indent="1"/>
    </xf>
    <xf numFmtId="0" fontId="8" fillId="9" borderId="89" applyNumberFormat="0" applyProtection="0">
      <alignment horizontal="left" vertical="center" indent="1"/>
    </xf>
    <xf numFmtId="0" fontId="8" fillId="9" borderId="89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8" fillId="9" borderId="89" applyNumberFormat="0" applyProtection="0">
      <alignment horizontal="left" vertical="center" indent="1"/>
    </xf>
    <xf numFmtId="4" fontId="28" fillId="10" borderId="89" applyNumberFormat="0" applyProtection="0">
      <alignment horizontal="right" vertical="center"/>
    </xf>
    <xf numFmtId="0" fontId="27" fillId="6" borderId="89" applyNumberFormat="0" applyProtection="0">
      <alignment horizontal="left" vertical="top" indent="1"/>
    </xf>
    <xf numFmtId="4" fontId="28" fillId="10" borderId="89" applyNumberFormat="0" applyProtection="0">
      <alignment horizontal="right" vertical="center"/>
    </xf>
    <xf numFmtId="4" fontId="28" fillId="11" borderId="89" applyNumberFormat="0" applyProtection="0">
      <alignment horizontal="left" vertical="center" indent="1"/>
    </xf>
    <xf numFmtId="0" fontId="28" fillId="12" borderId="89" applyNumberFormat="0" applyProtection="0">
      <alignment horizontal="left" vertical="top" indent="1"/>
    </xf>
    <xf numFmtId="4" fontId="28" fillId="8" borderId="89" applyNumberFormat="0" applyProtection="0">
      <alignment horizontal="right" vertical="center"/>
    </xf>
    <xf numFmtId="0" fontId="8" fillId="9" borderId="89" applyNumberFormat="0" applyProtection="0">
      <alignment horizontal="left" vertical="center" indent="1"/>
    </xf>
    <xf numFmtId="0" fontId="8" fillId="9" borderId="89" applyNumberFormat="0" applyProtection="0">
      <alignment horizontal="left" vertical="center" indent="1"/>
    </xf>
    <xf numFmtId="0" fontId="8" fillId="9" borderId="89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8" fillId="9" borderId="89" applyNumberFormat="0" applyProtection="0">
      <alignment horizontal="left" vertical="center" indent="1"/>
    </xf>
    <xf numFmtId="4" fontId="28" fillId="10" borderId="89" applyNumberFormat="0" applyProtection="0">
      <alignment horizontal="right" vertical="center"/>
    </xf>
    <xf numFmtId="4" fontId="28" fillId="11" borderId="89" applyNumberFormat="0" applyProtection="0">
      <alignment horizontal="left" vertical="center" indent="1"/>
    </xf>
    <xf numFmtId="0" fontId="28" fillId="12" borderId="89" applyNumberFormat="0" applyProtection="0">
      <alignment horizontal="left" vertical="top" indent="1"/>
    </xf>
    <xf numFmtId="4" fontId="28" fillId="8" borderId="89" applyNumberFormat="0" applyProtection="0">
      <alignment horizontal="right" vertical="center"/>
    </xf>
    <xf numFmtId="0" fontId="8" fillId="9" borderId="89" applyNumberFormat="0" applyProtection="0">
      <alignment horizontal="left" vertical="center" indent="1"/>
    </xf>
    <xf numFmtId="0" fontId="8" fillId="9" borderId="89" applyNumberFormat="0" applyProtection="0">
      <alignment horizontal="left" vertical="center" indent="1"/>
    </xf>
    <xf numFmtId="0" fontId="8" fillId="9" borderId="89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27" fillId="6" borderId="89" applyNumberFormat="0" applyProtection="0">
      <alignment horizontal="left" vertical="top" indent="1"/>
    </xf>
    <xf numFmtId="0" fontId="8" fillId="9" borderId="89" applyNumberFormat="0" applyProtection="0">
      <alignment horizontal="left" vertical="center" indent="1"/>
    </xf>
    <xf numFmtId="4" fontId="28" fillId="10" borderId="89" applyNumberFormat="0" applyProtection="0">
      <alignment horizontal="right" vertical="center"/>
    </xf>
    <xf numFmtId="4" fontId="28" fillId="11" borderId="89" applyNumberFormat="0" applyProtection="0">
      <alignment horizontal="left" vertical="center" indent="1"/>
    </xf>
    <xf numFmtId="0" fontId="28" fillId="12" borderId="89" applyNumberFormat="0" applyProtection="0">
      <alignment horizontal="left" vertical="top" indent="1"/>
    </xf>
    <xf numFmtId="4" fontId="28" fillId="8" borderId="89" applyNumberFormat="0" applyProtection="0">
      <alignment horizontal="right" vertical="center"/>
    </xf>
    <xf numFmtId="0" fontId="8" fillId="9" borderId="89" applyNumberFormat="0" applyProtection="0">
      <alignment horizontal="left" vertical="center" indent="1"/>
    </xf>
    <xf numFmtId="0" fontId="8" fillId="9" borderId="89" applyNumberFormat="0" applyProtection="0">
      <alignment horizontal="left" vertical="center" indent="1"/>
    </xf>
    <xf numFmtId="0" fontId="8" fillId="9" borderId="89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8" fillId="10" borderId="89" applyNumberFormat="0" applyProtection="0">
      <alignment horizontal="right" vertical="center"/>
    </xf>
    <xf numFmtId="4" fontId="28" fillId="11" borderId="89" applyNumberFormat="0" applyProtection="0">
      <alignment horizontal="left" vertical="center" indent="1"/>
    </xf>
    <xf numFmtId="0" fontId="28" fillId="12" borderId="89" applyNumberFormat="0" applyProtection="0">
      <alignment horizontal="left" vertical="top" indent="1"/>
    </xf>
    <xf numFmtId="4" fontId="28" fillId="8" borderId="89" applyNumberFormat="0" applyProtection="0">
      <alignment horizontal="right" vertical="center"/>
    </xf>
    <xf numFmtId="0" fontId="8" fillId="9" borderId="89" applyNumberFormat="0" applyProtection="0">
      <alignment horizontal="left" vertical="center" indent="1"/>
    </xf>
    <xf numFmtId="0" fontId="8" fillId="9" borderId="89" applyNumberFormat="0" applyProtection="0">
      <alignment horizontal="left" vertical="center" indent="1"/>
    </xf>
    <xf numFmtId="0" fontId="8" fillId="9" borderId="89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28" fillId="12" borderId="89" applyNumberFormat="0" applyProtection="0">
      <alignment horizontal="left" vertical="top" indent="1"/>
    </xf>
    <xf numFmtId="4" fontId="28" fillId="10" borderId="89" applyNumberFormat="0" applyProtection="0">
      <alignment horizontal="right" vertical="center"/>
    </xf>
    <xf numFmtId="4" fontId="28" fillId="11" borderId="89" applyNumberFormat="0" applyProtection="0">
      <alignment horizontal="left" vertical="center" indent="1"/>
    </xf>
    <xf numFmtId="0" fontId="28" fillId="12" borderId="89" applyNumberFormat="0" applyProtection="0">
      <alignment horizontal="left" vertical="top" indent="1"/>
    </xf>
    <xf numFmtId="0" fontId="27" fillId="6" borderId="89" applyNumberFormat="0" applyProtection="0">
      <alignment horizontal="left" vertical="top" indent="1"/>
    </xf>
    <xf numFmtId="0" fontId="8" fillId="9" borderId="89" applyNumberFormat="0" applyProtection="0">
      <alignment horizontal="left" vertical="center" indent="1"/>
    </xf>
    <xf numFmtId="4" fontId="28" fillId="8" borderId="89" applyNumberFormat="0" applyProtection="0">
      <alignment horizontal="right" vertical="center"/>
    </xf>
    <xf numFmtId="0" fontId="8" fillId="9" borderId="89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89" applyNumberFormat="0" applyProtection="0">
      <alignment vertical="center"/>
    </xf>
    <xf numFmtId="4" fontId="28" fillId="10" borderId="89" applyNumberFormat="0" applyProtection="0">
      <alignment horizontal="right" vertical="center"/>
    </xf>
    <xf numFmtId="4" fontId="28" fillId="11" borderId="89" applyNumberFormat="0" applyProtection="0">
      <alignment horizontal="left" vertical="center" indent="1"/>
    </xf>
    <xf numFmtId="0" fontId="28" fillId="12" borderId="89" applyNumberFormat="0" applyProtection="0">
      <alignment horizontal="left" vertical="top" indent="1"/>
    </xf>
    <xf numFmtId="4" fontId="28" fillId="11" borderId="89" applyNumberFormat="0" applyProtection="0">
      <alignment horizontal="left" vertical="center" indent="1"/>
    </xf>
    <xf numFmtId="0" fontId="28" fillId="12" borderId="89" applyNumberFormat="0" applyProtection="0">
      <alignment horizontal="left" vertical="top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8" fillId="11" borderId="89" applyNumberFormat="0" applyProtection="0">
      <alignment horizontal="left" vertical="center" indent="1"/>
    </xf>
    <xf numFmtId="4" fontId="27" fillId="3" borderId="89" applyNumberFormat="0" applyProtection="0">
      <alignment vertical="center"/>
    </xf>
    <xf numFmtId="4" fontId="28" fillId="11" borderId="89" applyNumberFormat="0" applyProtection="0">
      <alignment horizontal="left" vertical="center" indent="1"/>
    </xf>
    <xf numFmtId="0" fontId="8" fillId="9" borderId="89" applyNumberFormat="0" applyProtection="0">
      <alignment horizontal="left" vertical="center" indent="1"/>
    </xf>
    <xf numFmtId="0" fontId="8" fillId="9" borderId="89" applyNumberFormat="0" applyProtection="0">
      <alignment horizontal="left" vertical="center" indent="1"/>
    </xf>
    <xf numFmtId="4" fontId="28" fillId="10" borderId="89" applyNumberFormat="0" applyProtection="0">
      <alignment horizontal="right" vertical="center"/>
    </xf>
    <xf numFmtId="4" fontId="28" fillId="11" borderId="89" applyNumberFormat="0" applyProtection="0">
      <alignment horizontal="left" vertical="center" indent="1"/>
    </xf>
    <xf numFmtId="0" fontId="28" fillId="12" borderId="89" applyNumberFormat="0" applyProtection="0">
      <alignment horizontal="left" vertical="top" indent="1"/>
    </xf>
    <xf numFmtId="0" fontId="8" fillId="9" borderId="89" applyNumberFormat="0" applyProtection="0">
      <alignment horizontal="left" vertical="center" indent="1"/>
    </xf>
    <xf numFmtId="4" fontId="28" fillId="11" borderId="91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91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8" fillId="11" borderId="89" applyNumberFormat="0" applyProtection="0">
      <alignment horizontal="left" vertical="center" indent="1"/>
    </xf>
    <xf numFmtId="0" fontId="28" fillId="12" borderId="89" applyNumberFormat="0" applyProtection="0">
      <alignment horizontal="left" vertical="top" indent="1"/>
    </xf>
    <xf numFmtId="0" fontId="45" fillId="0" borderId="0" applyNumberFormat="0" applyFill="0" applyBorder="0" applyAlignment="0" applyProtection="0"/>
    <xf numFmtId="4" fontId="27" fillId="3" borderId="89" applyNumberFormat="0" applyProtection="0">
      <alignment vertical="center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91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8" fillId="10" borderId="89" applyNumberFormat="0" applyProtection="0">
      <alignment horizontal="right" vertical="center"/>
    </xf>
    <xf numFmtId="0" fontId="8" fillId="9" borderId="89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8" fillId="8" borderId="89" applyNumberFormat="0" applyProtection="0">
      <alignment horizontal="right" vertical="center"/>
    </xf>
    <xf numFmtId="4" fontId="28" fillId="8" borderId="89" applyNumberFormat="0" applyProtection="0">
      <alignment horizontal="right" vertical="center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89" applyNumberFormat="0" applyProtection="0">
      <alignment vertical="center"/>
    </xf>
    <xf numFmtId="0" fontId="8" fillId="9" borderId="89" applyNumberFormat="0" applyProtection="0">
      <alignment horizontal="left" vertical="center" indent="1"/>
    </xf>
    <xf numFmtId="0" fontId="28" fillId="12" borderId="89" applyNumberFormat="0" applyProtection="0">
      <alignment horizontal="left" vertical="top" indent="1"/>
    </xf>
    <xf numFmtId="4" fontId="28" fillId="10" borderId="89" applyNumberFormat="0" applyProtection="0">
      <alignment horizontal="right" vertical="center"/>
    </xf>
    <xf numFmtId="4" fontId="28" fillId="11" borderId="89" applyNumberFormat="0" applyProtection="0">
      <alignment horizontal="left" vertical="center" indent="1"/>
    </xf>
    <xf numFmtId="0" fontId="28" fillId="12" borderId="89" applyNumberFormat="0" applyProtection="0">
      <alignment horizontal="left" vertical="top" indent="1"/>
    </xf>
    <xf numFmtId="0" fontId="4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8" fillId="10" borderId="93" applyNumberFormat="0" applyProtection="0">
      <alignment horizontal="right" vertical="center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89" applyNumberFormat="0" applyProtection="0">
      <alignment horizontal="left" vertical="center" indent="1"/>
    </xf>
    <xf numFmtId="0" fontId="27" fillId="6" borderId="89" applyNumberFormat="0" applyProtection="0">
      <alignment horizontal="left" vertical="top" indent="1"/>
    </xf>
    <xf numFmtId="4" fontId="28" fillId="8" borderId="89" applyNumberFormat="0" applyProtection="0">
      <alignment horizontal="right" vertical="center"/>
    </xf>
    <xf numFmtId="0" fontId="8" fillId="9" borderId="89" applyNumberFormat="0" applyProtection="0">
      <alignment horizontal="left" vertical="center" indent="1"/>
    </xf>
    <xf numFmtId="0" fontId="8" fillId="9" borderId="89" applyNumberFormat="0" applyProtection="0">
      <alignment horizontal="left" vertical="center" indent="1"/>
    </xf>
    <xf numFmtId="0" fontId="8" fillId="9" borderId="89" applyNumberFormat="0" applyProtection="0">
      <alignment horizontal="left" vertical="center" indent="1"/>
    </xf>
    <xf numFmtId="0" fontId="4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28" fillId="12" borderId="89" applyNumberFormat="0" applyProtection="0">
      <alignment horizontal="left" vertical="top" indent="1"/>
    </xf>
    <xf numFmtId="4" fontId="28" fillId="10" borderId="89" applyNumberFormat="0" applyProtection="0">
      <alignment horizontal="right" vertical="center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8" fillId="9" borderId="89" applyNumberFormat="0" applyProtection="0">
      <alignment horizontal="left" vertical="center" indent="1"/>
    </xf>
    <xf numFmtId="4" fontId="28" fillId="10" borderId="89" applyNumberFormat="0" applyProtection="0">
      <alignment horizontal="right" vertical="center"/>
    </xf>
    <xf numFmtId="4" fontId="28" fillId="11" borderId="89" applyNumberFormat="0" applyProtection="0">
      <alignment horizontal="left" vertical="center" indent="1"/>
    </xf>
    <xf numFmtId="0" fontId="28" fillId="12" borderId="89" applyNumberFormat="0" applyProtection="0">
      <alignment horizontal="left" vertical="top" indent="1"/>
    </xf>
    <xf numFmtId="0" fontId="43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93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8" fillId="9" borderId="89" applyNumberFormat="0" applyProtection="0">
      <alignment horizontal="left" vertical="center" indent="1"/>
    </xf>
    <xf numFmtId="4" fontId="27" fillId="3" borderId="89" applyNumberFormat="0" applyProtection="0">
      <alignment horizontal="left" vertical="center" indent="1"/>
    </xf>
    <xf numFmtId="0" fontId="4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8" fillId="11" borderId="89" applyNumberFormat="0" applyProtection="0">
      <alignment horizontal="left" vertical="center" indent="1"/>
    </xf>
    <xf numFmtId="4" fontId="27" fillId="3" borderId="89" applyNumberFormat="0" applyProtection="0">
      <alignment vertical="center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8" fillId="9" borderId="89" applyNumberFormat="0" applyProtection="0">
      <alignment horizontal="left" vertical="center" indent="1"/>
    </xf>
    <xf numFmtId="0" fontId="27" fillId="6" borderId="89" applyNumberFormat="0" applyProtection="0">
      <alignment horizontal="left" vertical="top" indent="1"/>
    </xf>
    <xf numFmtId="0" fontId="4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89" applyNumberFormat="0" applyProtection="0">
      <alignment vertical="center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8" fillId="9" borderId="89" applyNumberFormat="0" applyProtection="0">
      <alignment horizontal="left" vertical="center" indent="1"/>
    </xf>
    <xf numFmtId="0" fontId="27" fillId="6" borderId="89" applyNumberFormat="0" applyProtection="0">
      <alignment horizontal="left" vertical="top" indent="1"/>
    </xf>
    <xf numFmtId="0" fontId="4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8" fillId="9" borderId="89" applyNumberFormat="0" applyProtection="0">
      <alignment horizontal="left" vertical="center" indent="1"/>
    </xf>
    <xf numFmtId="0" fontId="4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27" fillId="6" borderId="89" applyNumberFormat="0" applyProtection="0">
      <alignment horizontal="left" vertical="top" indent="1"/>
    </xf>
    <xf numFmtId="4" fontId="27" fillId="3" borderId="89" applyNumberFormat="0" applyProtection="0">
      <alignment horizontal="left" vertical="center" indent="1"/>
    </xf>
    <xf numFmtId="4" fontId="27" fillId="3" borderId="89" applyNumberFormat="0" applyProtection="0">
      <alignment vertical="center"/>
    </xf>
    <xf numFmtId="0" fontId="43" fillId="0" borderId="0" applyNumberFormat="0" applyFill="0" applyBorder="0" applyAlignment="0" applyProtection="0"/>
    <xf numFmtId="0" fontId="28" fillId="12" borderId="89" applyNumberFormat="0" applyProtection="0">
      <alignment horizontal="left" vertical="top" indent="1"/>
    </xf>
    <xf numFmtId="4" fontId="28" fillId="11" borderId="89" applyNumberFormat="0" applyProtection="0">
      <alignment horizontal="left" vertical="center" indent="1"/>
    </xf>
    <xf numFmtId="4" fontId="28" fillId="10" borderId="89" applyNumberFormat="0" applyProtection="0">
      <alignment horizontal="right" vertical="center"/>
    </xf>
    <xf numFmtId="0" fontId="8" fillId="9" borderId="89" applyNumberFormat="0" applyProtection="0">
      <alignment horizontal="left" vertical="center" indent="1"/>
    </xf>
    <xf numFmtId="0" fontId="8" fillId="9" borderId="89" applyNumberFormat="0" applyProtection="0">
      <alignment horizontal="left" vertical="center" indent="1"/>
    </xf>
    <xf numFmtId="0" fontId="8" fillId="9" borderId="89" applyNumberFormat="0" applyProtection="0">
      <alignment horizontal="left" vertical="center" indent="1"/>
    </xf>
    <xf numFmtId="4" fontId="28" fillId="8" borderId="89" applyNumberFormat="0" applyProtection="0">
      <alignment horizontal="right" vertical="center"/>
    </xf>
    <xf numFmtId="0" fontId="27" fillId="6" borderId="89" applyNumberFormat="0" applyProtection="0">
      <alignment horizontal="left" vertical="top" indent="1"/>
    </xf>
    <xf numFmtId="4" fontId="27" fillId="3" borderId="89" applyNumberFormat="0" applyProtection="0">
      <alignment horizontal="left" vertical="center" indent="1"/>
    </xf>
    <xf numFmtId="4" fontId="27" fillId="3" borderId="89" applyNumberFormat="0" applyProtection="0">
      <alignment vertical="center"/>
    </xf>
    <xf numFmtId="0" fontId="28" fillId="12" borderId="89" applyNumberFormat="0" applyProtection="0">
      <alignment horizontal="left" vertical="top" indent="1"/>
    </xf>
    <xf numFmtId="4" fontId="28" fillId="11" borderId="89" applyNumberFormat="0" applyProtection="0">
      <alignment horizontal="left" vertical="center" indent="1"/>
    </xf>
    <xf numFmtId="4" fontId="28" fillId="10" borderId="89" applyNumberFormat="0" applyProtection="0">
      <alignment horizontal="right" vertical="center"/>
    </xf>
    <xf numFmtId="0" fontId="8" fillId="9" borderId="89" applyNumberFormat="0" applyProtection="0">
      <alignment horizontal="left" vertical="center" indent="1"/>
    </xf>
    <xf numFmtId="0" fontId="8" fillId="9" borderId="89" applyNumberFormat="0" applyProtection="0">
      <alignment horizontal="left" vertical="center" indent="1"/>
    </xf>
    <xf numFmtId="0" fontId="8" fillId="9" borderId="89" applyNumberFormat="0" applyProtection="0">
      <alignment horizontal="left" vertical="center" indent="1"/>
    </xf>
    <xf numFmtId="4" fontId="28" fillId="8" borderId="89" applyNumberFormat="0" applyProtection="0">
      <alignment horizontal="right" vertical="center"/>
    </xf>
    <xf numFmtId="0" fontId="43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4" fontId="27" fillId="3" borderId="93" applyNumberFormat="0" applyProtection="0">
      <alignment horizontal="left" vertical="center" indent="1"/>
    </xf>
    <xf numFmtId="0" fontId="27" fillId="6" borderId="89" applyNumberFormat="0" applyProtection="0">
      <alignment horizontal="left" vertical="top" indent="1"/>
    </xf>
    <xf numFmtId="4" fontId="27" fillId="3" borderId="89" applyNumberFormat="0" applyProtection="0">
      <alignment horizontal="left" vertical="center" indent="1"/>
    </xf>
    <xf numFmtId="4" fontId="27" fillId="3" borderId="89" applyNumberFormat="0" applyProtection="0">
      <alignment vertical="center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28" fillId="12" borderId="89" applyNumberFormat="0" applyProtection="0">
      <alignment horizontal="left" vertical="top" indent="1"/>
    </xf>
    <xf numFmtId="4" fontId="28" fillId="11" borderId="89" applyNumberFormat="0" applyProtection="0">
      <alignment horizontal="left" vertical="center" indent="1"/>
    </xf>
    <xf numFmtId="4" fontId="28" fillId="10" borderId="89" applyNumberFormat="0" applyProtection="0">
      <alignment horizontal="right" vertical="center"/>
    </xf>
    <xf numFmtId="0" fontId="8" fillId="9" borderId="89" applyNumberFormat="0" applyProtection="0">
      <alignment horizontal="left" vertical="center" indent="1"/>
    </xf>
    <xf numFmtId="0" fontId="8" fillId="9" borderId="89" applyNumberFormat="0" applyProtection="0">
      <alignment horizontal="left" vertical="center" indent="1"/>
    </xf>
    <xf numFmtId="0" fontId="27" fillId="6" borderId="89" applyNumberFormat="0" applyProtection="0">
      <alignment horizontal="left" vertical="top" indent="1"/>
    </xf>
    <xf numFmtId="4" fontId="27" fillId="3" borderId="89" applyNumberFormat="0" applyProtection="0">
      <alignment vertical="center"/>
    </xf>
    <xf numFmtId="4" fontId="28" fillId="11" borderId="89" applyNumberFormat="0" applyProtection="0">
      <alignment horizontal="left" vertical="center" indent="1"/>
    </xf>
    <xf numFmtId="0" fontId="8" fillId="9" borderId="89" applyNumberFormat="0" applyProtection="0">
      <alignment horizontal="left" vertical="center" indent="1"/>
    </xf>
    <xf numFmtId="0" fontId="8" fillId="9" borderId="89" applyNumberFormat="0" applyProtection="0">
      <alignment horizontal="left" vertical="center" indent="1"/>
    </xf>
    <xf numFmtId="4" fontId="28" fillId="8" borderId="89" applyNumberFormat="0" applyProtection="0">
      <alignment horizontal="right" vertical="center"/>
    </xf>
    <xf numFmtId="4" fontId="27" fillId="3" borderId="89" applyNumberFormat="0" applyProtection="0">
      <alignment horizontal="left" vertical="center" indent="1"/>
    </xf>
    <xf numFmtId="4" fontId="27" fillId="3" borderId="89" applyNumberFormat="0" applyProtection="0">
      <alignment vertical="center"/>
    </xf>
    <xf numFmtId="4" fontId="27" fillId="3" borderId="89" applyNumberFormat="0" applyProtection="0">
      <alignment vertical="center"/>
    </xf>
    <xf numFmtId="4" fontId="27" fillId="3" borderId="89" applyNumberFormat="0" applyProtection="0">
      <alignment horizontal="left" vertical="center" indent="1"/>
    </xf>
    <xf numFmtId="0" fontId="27" fillId="6" borderId="89" applyNumberFormat="0" applyProtection="0">
      <alignment horizontal="left" vertical="top" indent="1"/>
    </xf>
    <xf numFmtId="4" fontId="28" fillId="8" borderId="89" applyNumberFormat="0" applyProtection="0">
      <alignment horizontal="right" vertical="center"/>
    </xf>
    <xf numFmtId="0" fontId="8" fillId="9" borderId="89" applyNumberFormat="0" applyProtection="0">
      <alignment horizontal="left" vertical="center" indent="1"/>
    </xf>
    <xf numFmtId="0" fontId="8" fillId="9" borderId="89" applyNumberFormat="0" applyProtection="0">
      <alignment horizontal="left" vertical="center" indent="1"/>
    </xf>
    <xf numFmtId="0" fontId="8" fillId="9" borderId="89" applyNumberFormat="0" applyProtection="0">
      <alignment horizontal="left" vertical="center" indent="1"/>
    </xf>
    <xf numFmtId="4" fontId="28" fillId="10" borderId="89" applyNumberFormat="0" applyProtection="0">
      <alignment horizontal="right" vertical="center"/>
    </xf>
    <xf numFmtId="4" fontId="28" fillId="11" borderId="89" applyNumberFormat="0" applyProtection="0">
      <alignment horizontal="left" vertical="center" indent="1"/>
    </xf>
    <xf numFmtId="0" fontId="28" fillId="12" borderId="89" applyNumberFormat="0" applyProtection="0">
      <alignment horizontal="left" vertical="top" indent="1"/>
    </xf>
    <xf numFmtId="4" fontId="27" fillId="3" borderId="89" applyNumberFormat="0" applyProtection="0">
      <alignment vertical="center"/>
    </xf>
    <xf numFmtId="4" fontId="27" fillId="3" borderId="89" applyNumberFormat="0" applyProtection="0">
      <alignment horizontal="left" vertical="center" indent="1"/>
    </xf>
    <xf numFmtId="0" fontId="27" fillId="6" borderId="89" applyNumberFormat="0" applyProtection="0">
      <alignment horizontal="left" vertical="top" indent="1"/>
    </xf>
    <xf numFmtId="4" fontId="28" fillId="8" borderId="89" applyNumberFormat="0" applyProtection="0">
      <alignment horizontal="right" vertical="center"/>
    </xf>
    <xf numFmtId="0" fontId="8" fillId="9" borderId="89" applyNumberFormat="0" applyProtection="0">
      <alignment horizontal="left" vertical="center" indent="1"/>
    </xf>
    <xf numFmtId="0" fontId="8" fillId="9" borderId="89" applyNumberFormat="0" applyProtection="0">
      <alignment horizontal="left" vertical="center" indent="1"/>
    </xf>
    <xf numFmtId="0" fontId="8" fillId="9" borderId="89" applyNumberFormat="0" applyProtection="0">
      <alignment horizontal="left" vertical="center" indent="1"/>
    </xf>
    <xf numFmtId="4" fontId="28" fillId="10" borderId="89" applyNumberFormat="0" applyProtection="0">
      <alignment horizontal="right" vertical="center"/>
    </xf>
    <xf numFmtId="0" fontId="28" fillId="12" borderId="89" applyNumberFormat="0" applyProtection="0">
      <alignment horizontal="left" vertical="top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8" fillId="8" borderId="89" applyNumberFormat="0" applyProtection="0">
      <alignment horizontal="right" vertical="center"/>
    </xf>
    <xf numFmtId="4" fontId="28" fillId="11" borderId="89" applyNumberFormat="0" applyProtection="0">
      <alignment horizontal="left" vertical="center" indent="1"/>
    </xf>
    <xf numFmtId="0" fontId="28" fillId="12" borderId="89" applyNumberFormat="0" applyProtection="0">
      <alignment horizontal="left" vertical="top" indent="1"/>
    </xf>
    <xf numFmtId="4" fontId="27" fillId="3" borderId="89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8" fillId="9" borderId="89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8" fillId="8" borderId="89" applyNumberFormat="0" applyProtection="0">
      <alignment horizontal="right" vertical="center"/>
    </xf>
    <xf numFmtId="0" fontId="8" fillId="9" borderId="89" applyNumberFormat="0" applyProtection="0">
      <alignment horizontal="left" vertical="center" indent="1"/>
    </xf>
    <xf numFmtId="0" fontId="8" fillId="9" borderId="89" applyNumberFormat="0" applyProtection="0">
      <alignment horizontal="left" vertical="center" indent="1"/>
    </xf>
    <xf numFmtId="0" fontId="8" fillId="9" borderId="89" applyNumberFormat="0" applyProtection="0">
      <alignment horizontal="left" vertical="center" indent="1"/>
    </xf>
    <xf numFmtId="4" fontId="28" fillId="10" borderId="89" applyNumberFormat="0" applyProtection="0">
      <alignment horizontal="right" vertical="center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8" fillId="11" borderId="89" applyNumberFormat="0" applyProtection="0">
      <alignment horizontal="left" vertical="center" indent="1"/>
    </xf>
    <xf numFmtId="0" fontId="28" fillId="12" borderId="89" applyNumberFormat="0" applyProtection="0">
      <alignment horizontal="left" vertical="top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8" fillId="9" borderId="89" applyNumberFormat="0" applyProtection="0">
      <alignment horizontal="left" vertical="center" indent="1"/>
    </xf>
    <xf numFmtId="0" fontId="27" fillId="6" borderId="89" applyNumberFormat="0" applyProtection="0">
      <alignment horizontal="left" vertical="top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8" fillId="10" borderId="89" applyNumberFormat="0" applyProtection="0">
      <alignment horizontal="right" vertical="center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93" applyNumberFormat="0" applyProtection="0">
      <alignment vertical="center"/>
    </xf>
    <xf numFmtId="0" fontId="45" fillId="0" borderId="0" applyNumberFormat="0" applyFill="0" applyBorder="0" applyAlignment="0" applyProtection="0"/>
    <xf numFmtId="0" fontId="28" fillId="12" borderId="91" applyNumberFormat="0" applyProtection="0">
      <alignment horizontal="left" vertical="top" indent="1"/>
    </xf>
    <xf numFmtId="0" fontId="28" fillId="12" borderId="91" applyNumberFormat="0" applyProtection="0">
      <alignment horizontal="left" vertical="top" indent="1"/>
    </xf>
    <xf numFmtId="4" fontId="28" fillId="10" borderId="91" applyNumberFormat="0" applyProtection="0">
      <alignment horizontal="right" vertical="center"/>
    </xf>
    <xf numFmtId="4" fontId="28" fillId="10" borderId="91" applyNumberFormat="0" applyProtection="0">
      <alignment horizontal="right" vertical="center"/>
    </xf>
    <xf numFmtId="0" fontId="8" fillId="9" borderId="91" applyNumberFormat="0" applyProtection="0">
      <alignment horizontal="left" vertical="center" indent="1"/>
    </xf>
    <xf numFmtId="0" fontId="8" fillId="9" borderId="91" applyNumberFormat="0" applyProtection="0">
      <alignment horizontal="left" vertical="center" indent="1"/>
    </xf>
    <xf numFmtId="0" fontId="8" fillId="9" borderId="91" applyNumberFormat="0" applyProtection="0">
      <alignment horizontal="left" vertical="center" indent="1"/>
    </xf>
    <xf numFmtId="4" fontId="27" fillId="3" borderId="91" applyNumberFormat="0" applyProtection="0">
      <alignment vertical="center"/>
    </xf>
    <xf numFmtId="4" fontId="27" fillId="3" borderId="91" applyNumberFormat="0" applyProtection="0">
      <alignment vertical="center"/>
    </xf>
    <xf numFmtId="0" fontId="43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4" fontId="28" fillId="10" borderId="91" applyNumberFormat="0" applyProtection="0">
      <alignment horizontal="right" vertical="center"/>
    </xf>
    <xf numFmtId="0" fontId="28" fillId="12" borderId="90" applyNumberFormat="0" applyProtection="0">
      <alignment horizontal="left" vertical="top" indent="1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27" fillId="6" borderId="93" applyNumberFormat="0" applyProtection="0">
      <alignment horizontal="left" vertical="top" indent="1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28" fillId="12" borderId="91" applyNumberFormat="0" applyProtection="0">
      <alignment horizontal="left" vertical="top" indent="1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4" fontId="27" fillId="3" borderId="94" applyNumberFormat="0" applyProtection="0">
      <alignment vertical="center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8" fillId="9" borderId="90" applyNumberFormat="0" applyProtection="0">
      <alignment horizontal="left" vertical="center" indent="1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8" fillId="9" borderId="93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27" fillId="6" borderId="90" applyNumberFormat="0" applyProtection="0">
      <alignment horizontal="left" vertical="top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8" fillId="9" borderId="90" applyNumberFormat="0" applyProtection="0">
      <alignment horizontal="left" vertical="center" indent="1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8" fillId="9" borderId="90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8" fillId="9" borderId="93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8" fillId="11" borderId="93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4" fontId="28" fillId="11" borderId="91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8" fillId="9" borderId="91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90" applyNumberFormat="0" applyProtection="0">
      <alignment vertical="center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8" fillId="9" borderId="91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27" fillId="6" borderId="90" applyNumberFormat="0" applyProtection="0">
      <alignment horizontal="left" vertical="top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8" fillId="9" borderId="91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8" fillId="8" borderId="91" applyNumberFormat="0" applyProtection="0">
      <alignment horizontal="right" vertical="center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8" fillId="8" borderId="91" applyNumberFormat="0" applyProtection="0">
      <alignment horizontal="right" vertical="center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8" fillId="8" borderId="94" applyNumberFormat="0" applyProtection="0">
      <alignment horizontal="right" vertical="center"/>
    </xf>
    <xf numFmtId="0" fontId="27" fillId="6" borderId="91" applyNumberFormat="0" applyProtection="0">
      <alignment horizontal="left" vertical="top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27" fillId="6" borderId="91" applyNumberFormat="0" applyProtection="0">
      <alignment horizontal="left" vertical="top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28" fillId="12" borderId="94" applyNumberFormat="0" applyProtection="0">
      <alignment horizontal="left" vertical="top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8" fillId="9" borderId="94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8" fillId="9" borderId="94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27" fillId="6" borderId="94" applyNumberFormat="0" applyProtection="0">
      <alignment horizontal="left" vertical="top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8" fillId="9" borderId="93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4" fontId="27" fillId="3" borderId="93" applyNumberFormat="0" applyProtection="0">
      <alignment vertical="center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8" fillId="9" borderId="91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8" fillId="10" borderId="94" applyNumberFormat="0" applyProtection="0">
      <alignment horizontal="right" vertical="center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8" fillId="9" borderId="91" applyNumberFormat="0" applyProtection="0">
      <alignment horizontal="left" vertical="center" indent="1"/>
    </xf>
    <xf numFmtId="0" fontId="8" fillId="9" borderId="91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8" fillId="8" borderId="91" applyNumberFormat="0" applyProtection="0">
      <alignment horizontal="right" vertical="center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8" fillId="11" borderId="94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8" fillId="8" borderId="90" applyNumberFormat="0" applyProtection="0">
      <alignment horizontal="right" vertical="center"/>
    </xf>
    <xf numFmtId="0" fontId="8" fillId="9" borderId="94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4" fontId="27" fillId="3" borderId="94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91" applyNumberFormat="0" applyProtection="0">
      <alignment horizontal="left" vertical="center" indent="1"/>
    </xf>
    <xf numFmtId="4" fontId="27" fillId="3" borderId="90" applyNumberFormat="0" applyProtection="0">
      <alignment vertical="center"/>
    </xf>
    <xf numFmtId="0" fontId="43" fillId="0" borderId="0" applyNumberFormat="0" applyFill="0" applyBorder="0" applyAlignment="0" applyProtection="0"/>
    <xf numFmtId="0" fontId="8" fillId="9" borderId="90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8" fillId="9" borderId="91" applyNumberFormat="0" applyProtection="0">
      <alignment horizontal="left" vertical="center" indent="1"/>
    </xf>
    <xf numFmtId="0" fontId="4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27" fillId="6" borderId="91" applyNumberFormat="0" applyProtection="0">
      <alignment horizontal="left" vertical="top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91" applyNumberFormat="0" applyProtection="0">
      <alignment vertical="center"/>
    </xf>
    <xf numFmtId="4" fontId="27" fillId="3" borderId="90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4" fontId="28" fillId="11" borderId="93" applyNumberFormat="0" applyProtection="0">
      <alignment horizontal="left" vertical="center" indent="1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4" fontId="27" fillId="3" borderId="90" applyNumberFormat="0" applyProtection="0">
      <alignment vertical="center"/>
    </xf>
    <xf numFmtId="0" fontId="45" fillId="0" borderId="0" applyNumberFormat="0" applyFill="0" applyBorder="0" applyAlignment="0" applyProtection="0"/>
    <xf numFmtId="4" fontId="27" fillId="3" borderId="90" applyNumberFormat="0" applyProtection="0">
      <alignment vertical="center"/>
    </xf>
    <xf numFmtId="4" fontId="27" fillId="3" borderId="90" applyNumberFormat="0" applyProtection="0">
      <alignment horizontal="left" vertical="center" indent="1"/>
    </xf>
    <xf numFmtId="4" fontId="27" fillId="3" borderId="90" applyNumberFormat="0" applyProtection="0">
      <alignment horizontal="left" vertical="center" indent="1"/>
    </xf>
    <xf numFmtId="0" fontId="27" fillId="6" borderId="90" applyNumberFormat="0" applyProtection="0">
      <alignment horizontal="left" vertical="top" indent="1"/>
    </xf>
    <xf numFmtId="0" fontId="27" fillId="6" borderId="90" applyNumberFormat="0" applyProtection="0">
      <alignment horizontal="left" vertical="top" indent="1"/>
    </xf>
    <xf numFmtId="4" fontId="28" fillId="8" borderId="90" applyNumberFormat="0" applyProtection="0">
      <alignment horizontal="right" vertical="center"/>
    </xf>
    <xf numFmtId="4" fontId="28" fillId="8" borderId="90" applyNumberFormat="0" applyProtection="0">
      <alignment horizontal="right" vertical="center"/>
    </xf>
    <xf numFmtId="0" fontId="8" fillId="9" borderId="90" applyNumberFormat="0" applyProtection="0">
      <alignment horizontal="left" vertical="center" indent="1"/>
    </xf>
    <xf numFmtId="0" fontId="8" fillId="9" borderId="90" applyNumberFormat="0" applyProtection="0">
      <alignment horizontal="left" vertical="center" indent="1"/>
    </xf>
    <xf numFmtId="0" fontId="8" fillId="9" borderId="90" applyNumberFormat="0" applyProtection="0">
      <alignment horizontal="left" vertical="center" indent="1"/>
    </xf>
    <xf numFmtId="0" fontId="8" fillId="9" borderId="90" applyNumberFormat="0" applyProtection="0">
      <alignment horizontal="left" vertical="center" indent="1"/>
    </xf>
    <xf numFmtId="0" fontId="8" fillId="9" borderId="90" applyNumberFormat="0" applyProtection="0">
      <alignment horizontal="left" vertical="center" indent="1"/>
    </xf>
    <xf numFmtId="0" fontId="8" fillId="9" borderId="90" applyNumberFormat="0" applyProtection="0">
      <alignment horizontal="left" vertical="center" indent="1"/>
    </xf>
    <xf numFmtId="4" fontId="28" fillId="10" borderId="90" applyNumberFormat="0" applyProtection="0">
      <alignment horizontal="right" vertical="center"/>
    </xf>
    <xf numFmtId="4" fontId="28" fillId="10" borderId="90" applyNumberFormat="0" applyProtection="0">
      <alignment horizontal="right" vertical="center"/>
    </xf>
    <xf numFmtId="4" fontId="28" fillId="11" borderId="90" applyNumberFormat="0" applyProtection="0">
      <alignment horizontal="left" vertical="center" indent="1"/>
    </xf>
    <xf numFmtId="4" fontId="28" fillId="11" borderId="90" applyNumberFormat="0" applyProtection="0">
      <alignment horizontal="left" vertical="center" indent="1"/>
    </xf>
    <xf numFmtId="0" fontId="28" fillId="12" borderId="90" applyNumberFormat="0" applyProtection="0">
      <alignment horizontal="left" vertical="top" indent="1"/>
    </xf>
    <xf numFmtId="0" fontId="28" fillId="12" borderId="90" applyNumberFormat="0" applyProtection="0">
      <alignment horizontal="left" vertical="top" indent="1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8" fillId="9" borderId="93" applyNumberFormat="0" applyProtection="0">
      <alignment horizontal="left" vertical="center" indent="1"/>
    </xf>
    <xf numFmtId="4" fontId="27" fillId="3" borderId="93" applyNumberFormat="0" applyProtection="0">
      <alignment horizontal="left" vertical="center" indent="1"/>
    </xf>
    <xf numFmtId="0" fontId="45" fillId="0" borderId="0" applyNumberFormat="0" applyFill="0" applyBorder="0" applyAlignment="0" applyProtection="0"/>
    <xf numFmtId="0" fontId="27" fillId="6" borderId="93" applyNumberFormat="0" applyProtection="0">
      <alignment horizontal="left" vertical="top" indent="1"/>
    </xf>
    <xf numFmtId="0" fontId="45" fillId="0" borderId="0" applyNumberFormat="0" applyFill="0" applyBorder="0" applyAlignment="0" applyProtection="0"/>
    <xf numFmtId="4" fontId="27" fillId="3" borderId="93" applyNumberFormat="0" applyProtection="0">
      <alignment vertical="center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8" fillId="9" borderId="93" applyNumberFormat="0" applyProtection="0">
      <alignment horizontal="left" vertical="center" indent="1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8" fillId="9" borderId="93" applyNumberFormat="0" applyProtection="0">
      <alignment horizontal="left" vertical="center" indent="1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4" fontId="28" fillId="11" borderId="93" applyNumberFormat="0" applyProtection="0">
      <alignment horizontal="left" vertical="center" indent="1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8" fillId="9" borderId="90" applyNumberFormat="0" applyProtection="0">
      <alignment horizontal="left" vertical="center" indent="1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8" fillId="9" borderId="93" applyNumberFormat="0" applyProtection="0">
      <alignment horizontal="left" vertical="center" indent="1"/>
    </xf>
    <xf numFmtId="0" fontId="8" fillId="9" borderId="93" applyNumberFormat="0" applyProtection="0">
      <alignment horizontal="left" vertical="center" indent="1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28" fillId="12" borderId="93" applyNumberFormat="0" applyProtection="0">
      <alignment horizontal="left" vertical="top" indent="1"/>
    </xf>
    <xf numFmtId="0" fontId="8" fillId="9" borderId="93" applyNumberFormat="0" applyProtection="0">
      <alignment horizontal="left" vertical="center" indent="1"/>
    </xf>
    <xf numFmtId="0" fontId="27" fillId="6" borderId="93" applyNumberFormat="0" applyProtection="0">
      <alignment horizontal="left" vertical="top" indent="1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28" fillId="12" borderId="93" applyNumberFormat="0" applyProtection="0">
      <alignment horizontal="left" vertical="top" indent="1"/>
    </xf>
    <xf numFmtId="4" fontId="27" fillId="3" borderId="93" applyNumberFormat="0" applyProtection="0">
      <alignment vertical="center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10" fontId="20" fillId="5" borderId="92" applyNumberFormat="0" applyBorder="0" applyAlignment="0" applyProtection="0"/>
    <xf numFmtId="4" fontId="27" fillId="3" borderId="93" applyNumberFormat="0" applyProtection="0">
      <alignment horizontal="left" vertical="center" indent="1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8" fillId="8" borderId="93" applyNumberFormat="0" applyProtection="0">
      <alignment horizontal="right" vertical="center"/>
    </xf>
    <xf numFmtId="0" fontId="45" fillId="0" borderId="0" applyNumberFormat="0" applyFill="0" applyBorder="0" applyAlignment="0" applyProtection="0"/>
    <xf numFmtId="4" fontId="27" fillId="3" borderId="93" applyNumberFormat="0" applyProtection="0">
      <alignment horizontal="left" vertical="center" indent="1"/>
    </xf>
    <xf numFmtId="4" fontId="28" fillId="10" borderId="93" applyNumberFormat="0" applyProtection="0">
      <alignment horizontal="right" vertical="center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4" fontId="27" fillId="3" borderId="90" applyNumberFormat="0" applyProtection="0">
      <alignment vertical="center"/>
    </xf>
    <xf numFmtId="4" fontId="27" fillId="3" borderId="90" applyNumberFormat="0" applyProtection="0">
      <alignment horizontal="left" vertical="center" indent="1"/>
    </xf>
    <xf numFmtId="4" fontId="27" fillId="3" borderId="90" applyNumberFormat="0" applyProtection="0">
      <alignment horizontal="left" vertical="center" indent="1"/>
    </xf>
    <xf numFmtId="0" fontId="27" fillId="6" borderId="90" applyNumberFormat="0" applyProtection="0">
      <alignment horizontal="left" vertical="top" indent="1"/>
    </xf>
    <xf numFmtId="0" fontId="27" fillId="6" borderId="90" applyNumberFormat="0" applyProtection="0">
      <alignment horizontal="left" vertical="top" indent="1"/>
    </xf>
    <xf numFmtId="4" fontId="28" fillId="8" borderId="90" applyNumberFormat="0" applyProtection="0">
      <alignment horizontal="right" vertical="center"/>
    </xf>
    <xf numFmtId="4" fontId="28" fillId="8" borderId="90" applyNumberFormat="0" applyProtection="0">
      <alignment horizontal="right" vertical="center"/>
    </xf>
    <xf numFmtId="0" fontId="8" fillId="9" borderId="90" applyNumberFormat="0" applyProtection="0">
      <alignment horizontal="left" vertical="center" indent="1"/>
    </xf>
    <xf numFmtId="0" fontId="8" fillId="9" borderId="90" applyNumberFormat="0" applyProtection="0">
      <alignment horizontal="left" vertical="center" indent="1"/>
    </xf>
    <xf numFmtId="0" fontId="8" fillId="9" borderId="90" applyNumberFormat="0" applyProtection="0">
      <alignment horizontal="left" vertical="center" indent="1"/>
    </xf>
    <xf numFmtId="0" fontId="8" fillId="9" borderId="90" applyNumberFormat="0" applyProtection="0">
      <alignment horizontal="left" vertical="center" indent="1"/>
    </xf>
    <xf numFmtId="0" fontId="8" fillId="9" borderId="90" applyNumberFormat="0" applyProtection="0">
      <alignment horizontal="left" vertical="center" indent="1"/>
    </xf>
    <xf numFmtId="0" fontId="8" fillId="9" borderId="90" applyNumberFormat="0" applyProtection="0">
      <alignment horizontal="left" vertical="center" indent="1"/>
    </xf>
    <xf numFmtId="4" fontId="28" fillId="10" borderId="90" applyNumberFormat="0" applyProtection="0">
      <alignment horizontal="right" vertical="center"/>
    </xf>
    <xf numFmtId="4" fontId="28" fillId="10" borderId="90" applyNumberFormat="0" applyProtection="0">
      <alignment horizontal="right" vertical="center"/>
    </xf>
    <xf numFmtId="4" fontId="28" fillId="11" borderId="90" applyNumberFormat="0" applyProtection="0">
      <alignment horizontal="left" vertical="center" indent="1"/>
    </xf>
    <xf numFmtId="4" fontId="28" fillId="11" borderId="90" applyNumberFormat="0" applyProtection="0">
      <alignment horizontal="left" vertical="center" indent="1"/>
    </xf>
    <xf numFmtId="0" fontId="28" fillId="12" borderId="90" applyNumberFormat="0" applyProtection="0">
      <alignment horizontal="left" vertical="top" indent="1"/>
    </xf>
    <xf numFmtId="0" fontId="28" fillId="12" borderId="90" applyNumberFormat="0" applyProtection="0">
      <alignment horizontal="left" vertical="top" indent="1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4" fontId="27" fillId="3" borderId="93" applyNumberFormat="0" applyProtection="0">
      <alignment horizontal="left" vertical="center" indent="1"/>
    </xf>
    <xf numFmtId="0" fontId="8" fillId="9" borderId="93" applyNumberFormat="0" applyProtection="0">
      <alignment horizontal="left" vertical="center" indent="1"/>
    </xf>
    <xf numFmtId="4" fontId="28" fillId="10" borderId="93" applyNumberFormat="0" applyProtection="0">
      <alignment horizontal="right" vertical="center"/>
    </xf>
    <xf numFmtId="4" fontId="28" fillId="8" borderId="93" applyNumberFormat="0" applyProtection="0">
      <alignment horizontal="right" vertical="center"/>
    </xf>
    <xf numFmtId="4" fontId="28" fillId="10" borderId="93" applyNumberFormat="0" applyProtection="0">
      <alignment horizontal="right" vertical="center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4" fontId="27" fillId="3" borderId="93" applyNumberFormat="0" applyProtection="0">
      <alignment vertical="center"/>
    </xf>
    <xf numFmtId="4" fontId="27" fillId="3" borderId="93" applyNumberFormat="0" applyProtection="0">
      <alignment vertical="center"/>
    </xf>
    <xf numFmtId="4" fontId="27" fillId="3" borderId="93" applyNumberFormat="0" applyProtection="0">
      <alignment horizontal="left" vertical="center" indent="1"/>
    </xf>
    <xf numFmtId="4" fontId="27" fillId="3" borderId="93" applyNumberFormat="0" applyProtection="0">
      <alignment horizontal="left" vertical="center" indent="1"/>
    </xf>
    <xf numFmtId="0" fontId="27" fillId="6" borderId="93" applyNumberFormat="0" applyProtection="0">
      <alignment horizontal="left" vertical="top" indent="1"/>
    </xf>
    <xf numFmtId="0" fontId="27" fillId="6" borderId="93" applyNumberFormat="0" applyProtection="0">
      <alignment horizontal="left" vertical="top" indent="1"/>
    </xf>
    <xf numFmtId="4" fontId="28" fillId="8" borderId="93" applyNumberFormat="0" applyProtection="0">
      <alignment horizontal="right" vertical="center"/>
    </xf>
    <xf numFmtId="4" fontId="28" fillId="8" borderId="93" applyNumberFormat="0" applyProtection="0">
      <alignment horizontal="right" vertical="center"/>
    </xf>
    <xf numFmtId="0" fontId="8" fillId="9" borderId="93" applyNumberFormat="0" applyProtection="0">
      <alignment horizontal="left" vertical="center" indent="1"/>
    </xf>
    <xf numFmtId="0" fontId="8" fillId="9" borderId="93" applyNumberFormat="0" applyProtection="0">
      <alignment horizontal="left" vertical="center" indent="1"/>
    </xf>
    <xf numFmtId="0" fontId="8" fillId="9" borderId="93" applyNumberFormat="0" applyProtection="0">
      <alignment horizontal="left" vertical="center" indent="1"/>
    </xf>
    <xf numFmtId="0" fontId="8" fillId="9" borderId="93" applyNumberFormat="0" applyProtection="0">
      <alignment horizontal="left" vertical="center" indent="1"/>
    </xf>
    <xf numFmtId="0" fontId="8" fillId="9" borderId="93" applyNumberFormat="0" applyProtection="0">
      <alignment horizontal="left" vertical="center" indent="1"/>
    </xf>
    <xf numFmtId="0" fontId="8" fillId="9" borderId="93" applyNumberFormat="0" applyProtection="0">
      <alignment horizontal="left" vertical="center" indent="1"/>
    </xf>
    <xf numFmtId="4" fontId="28" fillId="10" borderId="93" applyNumberFormat="0" applyProtection="0">
      <alignment horizontal="right" vertical="center"/>
    </xf>
    <xf numFmtId="4" fontId="28" fillId="10" borderId="93" applyNumberFormat="0" applyProtection="0">
      <alignment horizontal="right" vertical="center"/>
    </xf>
    <xf numFmtId="4" fontId="28" fillId="11" borderId="93" applyNumberFormat="0" applyProtection="0">
      <alignment horizontal="left" vertical="center" indent="1"/>
    </xf>
    <xf numFmtId="4" fontId="28" fillId="11" borderId="93" applyNumberFormat="0" applyProtection="0">
      <alignment horizontal="left" vertical="center" indent="1"/>
    </xf>
    <xf numFmtId="0" fontId="28" fillId="12" borderId="93" applyNumberFormat="0" applyProtection="0">
      <alignment horizontal="left" vertical="top" indent="1"/>
    </xf>
    <xf numFmtId="0" fontId="28" fillId="12" borderId="93" applyNumberFormat="0" applyProtection="0">
      <alignment horizontal="left" vertical="top" indent="1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93" applyNumberFormat="0" applyProtection="0">
      <alignment vertical="center"/>
    </xf>
    <xf numFmtId="0" fontId="8" fillId="9" borderId="93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4" fontId="27" fillId="3" borderId="93" applyNumberFormat="0" applyProtection="0">
      <alignment vertical="center"/>
    </xf>
    <xf numFmtId="0" fontId="27" fillId="6" borderId="93" applyNumberFormat="0" applyProtection="0">
      <alignment horizontal="left" vertical="top" indent="1"/>
    </xf>
    <xf numFmtId="0" fontId="27" fillId="6" borderId="93" applyNumberFormat="0" applyProtection="0">
      <alignment horizontal="left" vertical="top" indent="1"/>
    </xf>
    <xf numFmtId="4" fontId="28" fillId="8" borderId="93" applyNumberFormat="0" applyProtection="0">
      <alignment horizontal="right" vertical="center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28" fillId="12" borderId="93" applyNumberFormat="0" applyProtection="0">
      <alignment horizontal="left" vertical="top" indent="1"/>
    </xf>
    <xf numFmtId="0" fontId="8" fillId="9" borderId="93" applyNumberFormat="0" applyProtection="0">
      <alignment horizontal="left" vertical="center" indent="1"/>
    </xf>
    <xf numFmtId="0" fontId="27" fillId="6" borderId="93" applyNumberFormat="0" applyProtection="0">
      <alignment horizontal="left" vertical="top" indent="1"/>
    </xf>
    <xf numFmtId="4" fontId="27" fillId="3" borderId="93" applyNumberFormat="0" applyProtection="0">
      <alignment vertical="center"/>
    </xf>
    <xf numFmtId="4" fontId="28" fillId="10" borderId="93" applyNumberFormat="0" applyProtection="0">
      <alignment horizontal="right" vertical="center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8" fillId="9" borderId="93" applyNumberFormat="0" applyProtection="0">
      <alignment horizontal="left" vertical="center" indent="1"/>
    </xf>
    <xf numFmtId="0" fontId="8" fillId="9" borderId="93" applyNumberFormat="0" applyProtection="0">
      <alignment horizontal="left" vertical="center" indent="1"/>
    </xf>
    <xf numFmtId="4" fontId="27" fillId="3" borderId="93" applyNumberFormat="0" applyProtection="0">
      <alignment horizontal="left" vertical="center" indent="1"/>
    </xf>
    <xf numFmtId="0" fontId="28" fillId="12" borderId="93" applyNumberFormat="0" applyProtection="0">
      <alignment horizontal="left" vertical="top" indent="1"/>
    </xf>
    <xf numFmtId="0" fontId="8" fillId="9" borderId="93" applyNumberFormat="0" applyProtection="0">
      <alignment horizontal="left" vertical="center" indent="1"/>
    </xf>
    <xf numFmtId="4" fontId="28" fillId="8" borderId="93" applyNumberFormat="0" applyProtection="0">
      <alignment horizontal="right" vertical="center"/>
    </xf>
    <xf numFmtId="0" fontId="8" fillId="9" borderId="93" applyNumberFormat="0" applyProtection="0">
      <alignment horizontal="left" vertical="center" indent="1"/>
    </xf>
    <xf numFmtId="4" fontId="28" fillId="11" borderId="93" applyNumberFormat="0" applyProtection="0">
      <alignment horizontal="left" vertical="center" indent="1"/>
    </xf>
    <xf numFmtId="4" fontId="27" fillId="3" borderId="93" applyNumberFormat="0" applyProtection="0">
      <alignment vertical="center"/>
    </xf>
    <xf numFmtId="0" fontId="27" fillId="6" borderId="93" applyNumberFormat="0" applyProtection="0">
      <alignment horizontal="left" vertical="top" indent="1"/>
    </xf>
    <xf numFmtId="4" fontId="27" fillId="3" borderId="93" applyNumberFormat="0" applyProtection="0">
      <alignment horizontal="left" vertical="center" indent="1"/>
    </xf>
    <xf numFmtId="0" fontId="27" fillId="6" borderId="93" applyNumberFormat="0" applyProtection="0">
      <alignment horizontal="left" vertical="top" indent="1"/>
    </xf>
    <xf numFmtId="4" fontId="27" fillId="3" borderId="93" applyNumberFormat="0" applyProtection="0">
      <alignment horizontal="left" vertical="center" indent="1"/>
    </xf>
    <xf numFmtId="0" fontId="8" fillId="9" borderId="93" applyNumberFormat="0" applyProtection="0">
      <alignment horizontal="left" vertical="center" indent="1"/>
    </xf>
    <xf numFmtId="0" fontId="8" fillId="9" borderId="93" applyNumberFormat="0" applyProtection="0">
      <alignment horizontal="left" vertical="center" indent="1"/>
    </xf>
    <xf numFmtId="0" fontId="27" fillId="6" borderId="93" applyNumberFormat="0" applyProtection="0">
      <alignment horizontal="left" vertical="top" indent="1"/>
    </xf>
    <xf numFmtId="4" fontId="28" fillId="8" borderId="93" applyNumberFormat="0" applyProtection="0">
      <alignment horizontal="right" vertical="center"/>
    </xf>
    <xf numFmtId="4" fontId="27" fillId="3" borderId="93" applyNumberFormat="0" applyProtection="0">
      <alignment vertical="center"/>
    </xf>
    <xf numFmtId="0" fontId="27" fillId="6" borderId="93" applyNumberFormat="0" applyProtection="0">
      <alignment horizontal="left" vertical="top" indent="1"/>
    </xf>
    <xf numFmtId="4" fontId="27" fillId="3" borderId="93" applyNumberFormat="0" applyProtection="0">
      <alignment horizontal="left" vertical="center" indent="1"/>
    </xf>
    <xf numFmtId="0" fontId="27" fillId="6" borderId="93" applyNumberFormat="0" applyProtection="0">
      <alignment horizontal="left" vertical="top" indent="1"/>
    </xf>
    <xf numFmtId="0" fontId="27" fillId="6" borderId="93" applyNumberFormat="0" applyProtection="0">
      <alignment horizontal="left" vertical="top" indent="1"/>
    </xf>
    <xf numFmtId="4" fontId="27" fillId="3" borderId="93" applyNumberFormat="0" applyProtection="0">
      <alignment horizontal="left" vertical="center" indent="1"/>
    </xf>
    <xf numFmtId="0" fontId="27" fillId="6" borderId="93" applyNumberFormat="0" applyProtection="0">
      <alignment horizontal="left" vertical="top" indent="1"/>
    </xf>
    <xf numFmtId="4" fontId="27" fillId="3" borderId="93" applyNumberFormat="0" applyProtection="0">
      <alignment horizontal="left" vertical="center" indent="1"/>
    </xf>
    <xf numFmtId="4" fontId="27" fillId="3" borderId="93" applyNumberFormat="0" applyProtection="0">
      <alignment vertical="center"/>
    </xf>
    <xf numFmtId="0" fontId="27" fillId="6" borderId="93" applyNumberFormat="0" applyProtection="0">
      <alignment horizontal="left" vertical="top" indent="1"/>
    </xf>
    <xf numFmtId="4" fontId="27" fillId="3" borderId="93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8" fillId="9" borderId="93" applyNumberFormat="0" applyProtection="0">
      <alignment horizontal="left" vertical="center" indent="1"/>
    </xf>
    <xf numFmtId="4" fontId="27" fillId="3" borderId="93" applyNumberFormat="0" applyProtection="0">
      <alignment horizontal="left" vertical="center" indent="1"/>
    </xf>
    <xf numFmtId="0" fontId="8" fillId="9" borderId="93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28" fillId="12" borderId="93" applyNumberFormat="0" applyProtection="0">
      <alignment horizontal="left" vertical="top" indent="1"/>
    </xf>
    <xf numFmtId="0" fontId="8" fillId="9" borderId="93" applyNumberFormat="0" applyProtection="0">
      <alignment horizontal="left" vertical="center" indent="1"/>
    </xf>
    <xf numFmtId="0" fontId="27" fillId="6" borderId="93" applyNumberFormat="0" applyProtection="0">
      <alignment horizontal="left" vertical="top" indent="1"/>
    </xf>
    <xf numFmtId="0" fontId="27" fillId="6" borderId="93" applyNumberFormat="0" applyProtection="0">
      <alignment horizontal="left" vertical="top" indent="1"/>
    </xf>
    <xf numFmtId="0" fontId="27" fillId="6" borderId="93" applyNumberFormat="0" applyProtection="0">
      <alignment horizontal="left" vertical="top" indent="1"/>
    </xf>
    <xf numFmtId="4" fontId="27" fillId="3" borderId="93" applyNumberFormat="0" applyProtection="0">
      <alignment vertical="center"/>
    </xf>
    <xf numFmtId="0" fontId="27" fillId="6" borderId="93" applyNumberFormat="0" applyProtection="0">
      <alignment horizontal="left" vertical="top" indent="1"/>
    </xf>
    <xf numFmtId="4" fontId="27" fillId="3" borderId="93" applyNumberFormat="0" applyProtection="0">
      <alignment vertical="center"/>
    </xf>
    <xf numFmtId="4" fontId="27" fillId="3" borderId="93" applyNumberFormat="0" applyProtection="0">
      <alignment horizontal="left" vertical="center" indent="1"/>
    </xf>
    <xf numFmtId="4" fontId="27" fillId="3" borderId="93" applyNumberFormat="0" applyProtection="0">
      <alignment horizontal="left" vertical="center" indent="1"/>
    </xf>
    <xf numFmtId="0" fontId="27" fillId="6" borderId="93" applyNumberFormat="0" applyProtection="0">
      <alignment horizontal="left" vertical="top" indent="1"/>
    </xf>
    <xf numFmtId="0" fontId="27" fillId="6" borderId="93" applyNumberFormat="0" applyProtection="0">
      <alignment horizontal="left" vertical="top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8" fillId="9" borderId="93" applyNumberFormat="0" applyProtection="0">
      <alignment horizontal="left" vertical="center" indent="1"/>
    </xf>
    <xf numFmtId="0" fontId="8" fillId="9" borderId="93" applyNumberFormat="0" applyProtection="0">
      <alignment horizontal="left" vertical="center" indent="1"/>
    </xf>
    <xf numFmtId="4" fontId="28" fillId="10" borderId="93" applyNumberFormat="0" applyProtection="0">
      <alignment horizontal="right" vertical="center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8" fillId="10" borderId="93" applyNumberFormat="0" applyProtection="0">
      <alignment horizontal="right" vertical="center"/>
    </xf>
    <xf numFmtId="0" fontId="8" fillId="9" borderId="93" applyNumberFormat="0" applyProtection="0">
      <alignment horizontal="left" vertical="center" indent="1"/>
    </xf>
    <xf numFmtId="0" fontId="27" fillId="6" borderId="93" applyNumberFormat="0" applyProtection="0">
      <alignment horizontal="left" vertical="top" indent="1"/>
    </xf>
    <xf numFmtId="0" fontId="27" fillId="6" borderId="93" applyNumberFormat="0" applyProtection="0">
      <alignment horizontal="left" vertical="top" indent="1"/>
    </xf>
    <xf numFmtId="4" fontId="27" fillId="3" borderId="93" applyNumberFormat="0" applyProtection="0">
      <alignment horizontal="left" vertical="center" indent="1"/>
    </xf>
    <xf numFmtId="4" fontId="27" fillId="3" borderId="93" applyNumberFormat="0" applyProtection="0">
      <alignment vertical="center"/>
    </xf>
    <xf numFmtId="4" fontId="27" fillId="3" borderId="93" applyNumberFormat="0" applyProtection="0">
      <alignment horizontal="left" vertical="center" indent="1"/>
    </xf>
    <xf numFmtId="0" fontId="27" fillId="6" borderId="93" applyNumberFormat="0" applyProtection="0">
      <alignment horizontal="left" vertical="top" indent="1"/>
    </xf>
    <xf numFmtId="4" fontId="27" fillId="3" borderId="93" applyNumberFormat="0" applyProtection="0">
      <alignment horizontal="left" vertical="center" indent="1"/>
    </xf>
    <xf numFmtId="4" fontId="28" fillId="8" borderId="93" applyNumberFormat="0" applyProtection="0">
      <alignment horizontal="right" vertical="center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93" applyNumberFormat="0" applyProtection="0">
      <alignment horizontal="left" vertical="center" indent="1"/>
    </xf>
    <xf numFmtId="4" fontId="27" fillId="3" borderId="93" applyNumberFormat="0" applyProtection="0">
      <alignment horizontal="left" vertical="center" indent="1"/>
    </xf>
    <xf numFmtId="0" fontId="8" fillId="9" borderId="93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28" fillId="12" borderId="93" applyNumberFormat="0" applyProtection="0">
      <alignment horizontal="left" vertical="top" indent="1"/>
    </xf>
    <xf numFmtId="0" fontId="8" fillId="9" borderId="93" applyNumberFormat="0" applyProtection="0">
      <alignment horizontal="left" vertical="center" indent="1"/>
    </xf>
    <xf numFmtId="0" fontId="27" fillId="6" borderId="93" applyNumberFormat="0" applyProtection="0">
      <alignment horizontal="left" vertical="top" indent="1"/>
    </xf>
    <xf numFmtId="0" fontId="27" fillId="6" borderId="93" applyNumberFormat="0" applyProtection="0">
      <alignment horizontal="left" vertical="top" indent="1"/>
    </xf>
    <xf numFmtId="4" fontId="28" fillId="10" borderId="93" applyNumberFormat="0" applyProtection="0">
      <alignment horizontal="right" vertical="center"/>
    </xf>
    <xf numFmtId="4" fontId="27" fillId="3" borderId="93" applyNumberFormat="0" applyProtection="0">
      <alignment vertical="center"/>
    </xf>
    <xf numFmtId="4" fontId="27" fillId="3" borderId="93" applyNumberFormat="0" applyProtection="0">
      <alignment horizontal="left" vertical="center" indent="1"/>
    </xf>
    <xf numFmtId="0" fontId="27" fillId="6" borderId="93" applyNumberFormat="0" applyProtection="0">
      <alignment horizontal="left" vertical="top" indent="1"/>
    </xf>
    <xf numFmtId="4" fontId="28" fillId="8" borderId="93" applyNumberFormat="0" applyProtection="0">
      <alignment horizontal="right" vertical="center"/>
    </xf>
    <xf numFmtId="4" fontId="28" fillId="8" borderId="93" applyNumberFormat="0" applyProtection="0">
      <alignment horizontal="right" vertical="center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93" applyNumberFormat="0" applyProtection="0">
      <alignment vertical="center"/>
    </xf>
    <xf numFmtId="4" fontId="28" fillId="8" borderId="93" applyNumberFormat="0" applyProtection="0">
      <alignment horizontal="right" vertical="center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28" fillId="12" borderId="93" applyNumberFormat="0" applyProtection="0">
      <alignment horizontal="left" vertical="top" indent="1"/>
    </xf>
    <xf numFmtId="4" fontId="27" fillId="3" borderId="93" applyNumberFormat="0" applyProtection="0">
      <alignment vertical="center"/>
    </xf>
    <xf numFmtId="4" fontId="27" fillId="3" borderId="93" applyNumberFormat="0" applyProtection="0">
      <alignment vertical="center"/>
    </xf>
    <xf numFmtId="4" fontId="27" fillId="3" borderId="93" applyNumberFormat="0" applyProtection="0">
      <alignment horizontal="left" vertical="center" indent="1"/>
    </xf>
    <xf numFmtId="0" fontId="27" fillId="6" borderId="93" applyNumberFormat="0" applyProtection="0">
      <alignment horizontal="left" vertical="top" indent="1"/>
    </xf>
    <xf numFmtId="4" fontId="28" fillId="8" borderId="93" applyNumberFormat="0" applyProtection="0">
      <alignment horizontal="right" vertical="center"/>
    </xf>
    <xf numFmtId="4" fontId="27" fillId="3" borderId="93" applyNumberFormat="0" applyProtection="0">
      <alignment vertical="center"/>
    </xf>
    <xf numFmtId="4" fontId="27" fillId="3" borderId="93" applyNumberFormat="0" applyProtection="0">
      <alignment horizontal="left" vertical="center" indent="1"/>
    </xf>
    <xf numFmtId="0" fontId="27" fillId="6" borderId="93" applyNumberFormat="0" applyProtection="0">
      <alignment horizontal="left" vertical="top" indent="1"/>
    </xf>
    <xf numFmtId="4" fontId="27" fillId="3" borderId="93" applyNumberFormat="0" applyProtection="0">
      <alignment vertical="center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93" applyNumberFormat="0" applyProtection="0">
      <alignment horizontal="left" vertical="center" indent="1"/>
    </xf>
    <xf numFmtId="4" fontId="27" fillId="3" borderId="93" applyNumberFormat="0" applyProtection="0">
      <alignment vertical="center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8" fillId="9" borderId="93" applyNumberFormat="0" applyProtection="0">
      <alignment horizontal="left" vertical="center" indent="1"/>
    </xf>
    <xf numFmtId="4" fontId="28" fillId="8" borderId="93" applyNumberFormat="0" applyProtection="0">
      <alignment horizontal="right" vertical="center"/>
    </xf>
    <xf numFmtId="4" fontId="28" fillId="8" borderId="93" applyNumberFormat="0" applyProtection="0">
      <alignment horizontal="right" vertical="center"/>
    </xf>
    <xf numFmtId="4" fontId="27" fillId="3" borderId="93" applyNumberFormat="0" applyProtection="0">
      <alignment vertical="center"/>
    </xf>
    <xf numFmtId="4" fontId="27" fillId="3" borderId="93" applyNumberFormat="0" applyProtection="0">
      <alignment horizontal="left" vertical="center" indent="1"/>
    </xf>
    <xf numFmtId="0" fontId="27" fillId="6" borderId="93" applyNumberFormat="0" applyProtection="0">
      <alignment horizontal="left" vertical="top" indent="1"/>
    </xf>
    <xf numFmtId="4" fontId="27" fillId="3" borderId="93" applyNumberFormat="0" applyProtection="0">
      <alignment horizontal="left" vertical="center" indent="1"/>
    </xf>
    <xf numFmtId="4" fontId="28" fillId="8" borderId="93" applyNumberFormat="0" applyProtection="0">
      <alignment horizontal="right" vertical="center"/>
    </xf>
    <xf numFmtId="0" fontId="8" fillId="9" borderId="93" applyNumberFormat="0" applyProtection="0">
      <alignment horizontal="left" vertical="center" indent="1"/>
    </xf>
    <xf numFmtId="0" fontId="8" fillId="9" borderId="93" applyNumberFormat="0" applyProtection="0">
      <alignment horizontal="left" vertical="center" indent="1"/>
    </xf>
    <xf numFmtId="0" fontId="8" fillId="9" borderId="93" applyNumberFormat="0" applyProtection="0">
      <alignment horizontal="left" vertical="center" indent="1"/>
    </xf>
    <xf numFmtId="4" fontId="28" fillId="10" borderId="93" applyNumberFormat="0" applyProtection="0">
      <alignment horizontal="right" vertical="center"/>
    </xf>
    <xf numFmtId="4" fontId="27" fillId="3" borderId="93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8" fillId="8" borderId="93" applyNumberFormat="0" applyProtection="0">
      <alignment horizontal="right" vertical="center"/>
    </xf>
    <xf numFmtId="4" fontId="28" fillId="8" borderId="93" applyNumberFormat="0" applyProtection="0">
      <alignment horizontal="right" vertical="center"/>
    </xf>
    <xf numFmtId="0" fontId="27" fillId="6" borderId="93" applyNumberFormat="0" applyProtection="0">
      <alignment horizontal="left" vertical="top" indent="1"/>
    </xf>
    <xf numFmtId="4" fontId="28" fillId="11" borderId="93" applyNumberFormat="0" applyProtection="0">
      <alignment horizontal="left" vertical="center" indent="1"/>
    </xf>
    <xf numFmtId="0" fontId="28" fillId="12" borderId="93" applyNumberFormat="0" applyProtection="0">
      <alignment horizontal="left" vertical="top" indent="1"/>
    </xf>
    <xf numFmtId="0" fontId="27" fillId="6" borderId="93" applyNumberFormat="0" applyProtection="0">
      <alignment horizontal="left" vertical="top" indent="1"/>
    </xf>
    <xf numFmtId="4" fontId="28" fillId="8" borderId="93" applyNumberFormat="0" applyProtection="0">
      <alignment horizontal="right" vertical="center"/>
    </xf>
    <xf numFmtId="4" fontId="28" fillId="8" borderId="93" applyNumberFormat="0" applyProtection="0">
      <alignment horizontal="right" vertical="center"/>
    </xf>
    <xf numFmtId="0" fontId="8" fillId="9" borderId="93" applyNumberFormat="0" applyProtection="0">
      <alignment horizontal="left" vertical="center" indent="1"/>
    </xf>
    <xf numFmtId="0" fontId="27" fillId="6" borderId="93" applyNumberFormat="0" applyProtection="0">
      <alignment horizontal="left" vertical="top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93" applyNumberFormat="0" applyProtection="0">
      <alignment vertical="center"/>
    </xf>
    <xf numFmtId="4" fontId="27" fillId="3" borderId="93" applyNumberFormat="0" applyProtection="0">
      <alignment vertical="center"/>
    </xf>
    <xf numFmtId="4" fontId="27" fillId="3" borderId="93" applyNumberFormat="0" applyProtection="0">
      <alignment vertical="center"/>
    </xf>
    <xf numFmtId="4" fontId="28" fillId="11" borderId="93" applyNumberFormat="0" applyProtection="0">
      <alignment horizontal="left" vertical="center" indent="1"/>
    </xf>
    <xf numFmtId="0" fontId="28" fillId="12" borderId="93" applyNumberFormat="0" applyProtection="0">
      <alignment horizontal="left" vertical="top" indent="1"/>
    </xf>
    <xf numFmtId="4" fontId="28" fillId="10" borderId="93" applyNumberFormat="0" applyProtection="0">
      <alignment horizontal="right" vertical="center"/>
    </xf>
    <xf numFmtId="4" fontId="27" fillId="3" borderId="93" applyNumberFormat="0" applyProtection="0">
      <alignment vertical="center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93" applyNumberFormat="0" applyProtection="0">
      <alignment vertical="center"/>
    </xf>
    <xf numFmtId="4" fontId="27" fillId="3" borderId="93" applyNumberFormat="0" applyProtection="0">
      <alignment horizontal="left" vertical="center" indent="1"/>
    </xf>
    <xf numFmtId="4" fontId="27" fillId="3" borderId="93" applyNumberFormat="0" applyProtection="0">
      <alignment horizontal="left" vertical="center" indent="1"/>
    </xf>
    <xf numFmtId="0" fontId="8" fillId="9" borderId="93" applyNumberFormat="0" applyProtection="0">
      <alignment horizontal="left" vertical="center" indent="1"/>
    </xf>
    <xf numFmtId="0" fontId="8" fillId="9" borderId="93" applyNumberFormat="0" applyProtection="0">
      <alignment horizontal="left" vertical="center" indent="1"/>
    </xf>
    <xf numFmtId="4" fontId="28" fillId="10" borderId="93" applyNumberFormat="0" applyProtection="0">
      <alignment horizontal="right" vertical="center"/>
    </xf>
    <xf numFmtId="4" fontId="28" fillId="11" borderId="93" applyNumberFormat="0" applyProtection="0">
      <alignment horizontal="left" vertical="center" indent="1"/>
    </xf>
    <xf numFmtId="0" fontId="28" fillId="12" borderId="93" applyNumberFormat="0" applyProtection="0">
      <alignment horizontal="left" vertical="top" indent="1"/>
    </xf>
    <xf numFmtId="4" fontId="27" fillId="3" borderId="93" applyNumberFormat="0" applyProtection="0">
      <alignment vertical="center"/>
    </xf>
    <xf numFmtId="4" fontId="27" fillId="3" borderId="93" applyNumberFormat="0" applyProtection="0">
      <alignment horizontal="left" vertical="center" indent="1"/>
    </xf>
    <xf numFmtId="0" fontId="27" fillId="6" borderId="93" applyNumberFormat="0" applyProtection="0">
      <alignment horizontal="left" vertical="top" indent="1"/>
    </xf>
    <xf numFmtId="4" fontId="28" fillId="8" borderId="93" applyNumberFormat="0" applyProtection="0">
      <alignment horizontal="right" vertical="center"/>
    </xf>
    <xf numFmtId="4" fontId="28" fillId="8" borderId="93" applyNumberFormat="0" applyProtection="0">
      <alignment horizontal="right" vertical="center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93" applyNumberFormat="0" applyProtection="0">
      <alignment vertical="center"/>
    </xf>
    <xf numFmtId="4" fontId="27" fillId="3" borderId="93" applyNumberFormat="0" applyProtection="0">
      <alignment vertical="center"/>
    </xf>
    <xf numFmtId="4" fontId="28" fillId="11" borderId="93" applyNumberFormat="0" applyProtection="0">
      <alignment horizontal="left" vertical="center" indent="1"/>
    </xf>
    <xf numFmtId="0" fontId="28" fillId="12" borderId="93" applyNumberFormat="0" applyProtection="0">
      <alignment horizontal="left" vertical="top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93" applyNumberFormat="0" applyProtection="0">
      <alignment horizontal="left" vertical="center" indent="1"/>
    </xf>
    <xf numFmtId="4" fontId="27" fillId="3" borderId="93" applyNumberFormat="0" applyProtection="0">
      <alignment horizontal="left" vertical="center" indent="1"/>
    </xf>
    <xf numFmtId="4" fontId="27" fillId="3" borderId="93" applyNumberFormat="0" applyProtection="0">
      <alignment vertical="center"/>
    </xf>
    <xf numFmtId="4" fontId="27" fillId="3" borderId="93" applyNumberFormat="0" applyProtection="0">
      <alignment vertical="center"/>
    </xf>
    <xf numFmtId="4" fontId="27" fillId="3" borderId="93" applyNumberFormat="0" applyProtection="0">
      <alignment horizontal="left" vertical="center" indent="1"/>
    </xf>
    <xf numFmtId="0" fontId="27" fillId="6" borderId="93" applyNumberFormat="0" applyProtection="0">
      <alignment horizontal="left" vertical="top" indent="1"/>
    </xf>
    <xf numFmtId="4" fontId="28" fillId="8" borderId="93" applyNumberFormat="0" applyProtection="0">
      <alignment horizontal="right" vertical="center"/>
    </xf>
    <xf numFmtId="4" fontId="28" fillId="8" borderId="93" applyNumberFormat="0" applyProtection="0">
      <alignment horizontal="right" vertical="center"/>
    </xf>
    <xf numFmtId="0" fontId="8" fillId="9" borderId="93" applyNumberFormat="0" applyProtection="0">
      <alignment horizontal="left" vertical="center" indent="1"/>
    </xf>
    <xf numFmtId="0" fontId="8" fillId="9" borderId="93" applyNumberFormat="0" applyProtection="0">
      <alignment horizontal="left" vertical="center" indent="1"/>
    </xf>
    <xf numFmtId="0" fontId="8" fillId="9" borderId="93" applyNumberFormat="0" applyProtection="0">
      <alignment horizontal="left" vertical="center" indent="1"/>
    </xf>
    <xf numFmtId="4" fontId="28" fillId="10" borderId="93" applyNumberFormat="0" applyProtection="0">
      <alignment horizontal="right" vertical="center"/>
    </xf>
    <xf numFmtId="4" fontId="28" fillId="11" borderId="93" applyNumberFormat="0" applyProtection="0">
      <alignment horizontal="left" vertical="center" indent="1"/>
    </xf>
    <xf numFmtId="0" fontId="28" fillId="12" borderId="93" applyNumberFormat="0" applyProtection="0">
      <alignment horizontal="left" vertical="top" indent="1"/>
    </xf>
    <xf numFmtId="0" fontId="8" fillId="9" borderId="93" applyNumberFormat="0" applyProtection="0">
      <alignment horizontal="left" vertical="center" indent="1"/>
    </xf>
    <xf numFmtId="0" fontId="8" fillId="9" borderId="93" applyNumberFormat="0" applyProtection="0">
      <alignment horizontal="left" vertical="center" indent="1"/>
    </xf>
    <xf numFmtId="0" fontId="8" fillId="9" borderId="93" applyNumberFormat="0" applyProtection="0">
      <alignment horizontal="left" vertical="center" indent="1"/>
    </xf>
    <xf numFmtId="4" fontId="28" fillId="10" borderId="93" applyNumberFormat="0" applyProtection="0">
      <alignment horizontal="right" vertical="center"/>
    </xf>
    <xf numFmtId="4" fontId="27" fillId="3" borderId="93" applyNumberFormat="0" applyProtection="0">
      <alignment vertical="center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93" applyNumberFormat="0" applyProtection="0">
      <alignment vertical="center"/>
    </xf>
    <xf numFmtId="4" fontId="27" fillId="3" borderId="93" applyNumberFormat="0" applyProtection="0">
      <alignment vertical="center"/>
    </xf>
    <xf numFmtId="0" fontId="27" fillId="6" borderId="93" applyNumberFormat="0" applyProtection="0">
      <alignment horizontal="left" vertical="top" indent="1"/>
    </xf>
    <xf numFmtId="4" fontId="28" fillId="11" borderId="93" applyNumberFormat="0" applyProtection="0">
      <alignment horizontal="left" vertical="center" indent="1"/>
    </xf>
    <xf numFmtId="0" fontId="28" fillId="12" borderId="93" applyNumberFormat="0" applyProtection="0">
      <alignment horizontal="left" vertical="top" indent="1"/>
    </xf>
    <xf numFmtId="0" fontId="8" fillId="9" borderId="93" applyNumberFormat="0" applyProtection="0">
      <alignment horizontal="left" vertical="center" indent="1"/>
    </xf>
    <xf numFmtId="0" fontId="8" fillId="9" borderId="93" applyNumberFormat="0" applyProtection="0">
      <alignment horizontal="left" vertical="center" indent="1"/>
    </xf>
    <xf numFmtId="0" fontId="8" fillId="9" borderId="93" applyNumberFormat="0" applyProtection="0">
      <alignment horizontal="left" vertical="center" indent="1"/>
    </xf>
    <xf numFmtId="4" fontId="28" fillId="10" borderId="93" applyNumberFormat="0" applyProtection="0">
      <alignment horizontal="right" vertical="center"/>
    </xf>
    <xf numFmtId="4" fontId="27" fillId="3" borderId="93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93" applyNumberFormat="0" applyProtection="0">
      <alignment vertical="center"/>
    </xf>
    <xf numFmtId="0" fontId="27" fillId="6" borderId="93" applyNumberFormat="0" applyProtection="0">
      <alignment horizontal="left" vertical="top" indent="1"/>
    </xf>
    <xf numFmtId="4" fontId="27" fillId="3" borderId="93" applyNumberFormat="0" applyProtection="0">
      <alignment vertical="center"/>
    </xf>
    <xf numFmtId="4" fontId="28" fillId="11" borderId="93" applyNumberFormat="0" applyProtection="0">
      <alignment horizontal="left" vertical="center" indent="1"/>
    </xf>
    <xf numFmtId="0" fontId="28" fillId="12" borderId="93" applyNumberFormat="0" applyProtection="0">
      <alignment horizontal="left" vertical="top" indent="1"/>
    </xf>
    <xf numFmtId="0" fontId="8" fillId="9" borderId="93" applyNumberFormat="0" applyProtection="0">
      <alignment horizontal="left" vertical="center" indent="1"/>
    </xf>
    <xf numFmtId="0" fontId="8" fillId="9" borderId="93" applyNumberFormat="0" applyProtection="0">
      <alignment horizontal="left" vertical="center" indent="1"/>
    </xf>
    <xf numFmtId="0" fontId="8" fillId="9" borderId="93" applyNumberFormat="0" applyProtection="0">
      <alignment horizontal="left" vertical="center" indent="1"/>
    </xf>
    <xf numFmtId="4" fontId="28" fillId="10" borderId="93" applyNumberFormat="0" applyProtection="0">
      <alignment horizontal="right" vertical="center"/>
    </xf>
    <xf numFmtId="0" fontId="27" fillId="6" borderId="93" applyNumberFormat="0" applyProtection="0">
      <alignment horizontal="left" vertical="top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27" fillId="6" borderId="93" applyNumberFormat="0" applyProtection="0">
      <alignment horizontal="left" vertical="top" indent="1"/>
    </xf>
    <xf numFmtId="4" fontId="27" fillId="3" borderId="93" applyNumberFormat="0" applyProtection="0">
      <alignment vertical="center"/>
    </xf>
    <xf numFmtId="0" fontId="27" fillId="6" borderId="93" applyNumberFormat="0" applyProtection="0">
      <alignment horizontal="left" vertical="top" indent="1"/>
    </xf>
    <xf numFmtId="4" fontId="28" fillId="11" borderId="93" applyNumberFormat="0" applyProtection="0">
      <alignment horizontal="left" vertical="center" indent="1"/>
    </xf>
    <xf numFmtId="0" fontId="28" fillId="12" borderId="93" applyNumberFormat="0" applyProtection="0">
      <alignment horizontal="left" vertical="top" indent="1"/>
    </xf>
    <xf numFmtId="0" fontId="8" fillId="9" borderId="93" applyNumberFormat="0" applyProtection="0">
      <alignment horizontal="left" vertical="center" indent="1"/>
    </xf>
    <xf numFmtId="0" fontId="8" fillId="9" borderId="93" applyNumberFormat="0" applyProtection="0">
      <alignment horizontal="left" vertical="center" indent="1"/>
    </xf>
    <xf numFmtId="0" fontId="8" fillId="9" borderId="93" applyNumberFormat="0" applyProtection="0">
      <alignment horizontal="left" vertical="center" indent="1"/>
    </xf>
    <xf numFmtId="4" fontId="28" fillId="10" borderId="93" applyNumberFormat="0" applyProtection="0">
      <alignment horizontal="right" vertical="center"/>
    </xf>
    <xf numFmtId="4" fontId="27" fillId="3" borderId="93" applyNumberFormat="0" applyProtection="0">
      <alignment vertical="center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93" applyNumberFormat="0" applyProtection="0">
      <alignment vertical="center"/>
    </xf>
    <xf numFmtId="0" fontId="27" fillId="6" borderId="93" applyNumberFormat="0" applyProtection="0">
      <alignment horizontal="left" vertical="top" indent="1"/>
    </xf>
    <xf numFmtId="4" fontId="27" fillId="3" borderId="93" applyNumberFormat="0" applyProtection="0">
      <alignment vertical="center"/>
    </xf>
    <xf numFmtId="4" fontId="28" fillId="11" borderId="93" applyNumberFormat="0" applyProtection="0">
      <alignment horizontal="left" vertical="center" indent="1"/>
    </xf>
    <xf numFmtId="0" fontId="28" fillId="12" borderId="93" applyNumberFormat="0" applyProtection="0">
      <alignment horizontal="left" vertical="top" indent="1"/>
    </xf>
    <xf numFmtId="0" fontId="8" fillId="9" borderId="93" applyNumberFormat="0" applyProtection="0">
      <alignment horizontal="left" vertical="center" indent="1"/>
    </xf>
    <xf numFmtId="0" fontId="8" fillId="9" borderId="93" applyNumberFormat="0" applyProtection="0">
      <alignment horizontal="left" vertical="center" indent="1"/>
    </xf>
    <xf numFmtId="0" fontId="8" fillId="9" borderId="93" applyNumberFormat="0" applyProtection="0">
      <alignment horizontal="left" vertical="center" indent="1"/>
    </xf>
    <xf numFmtId="4" fontId="28" fillId="10" borderId="93" applyNumberFormat="0" applyProtection="0">
      <alignment horizontal="right" vertical="center"/>
    </xf>
    <xf numFmtId="4" fontId="27" fillId="3" borderId="93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93" applyNumberFormat="0" applyProtection="0">
      <alignment horizontal="left" vertical="center" indent="1"/>
    </xf>
    <xf numFmtId="4" fontId="27" fillId="3" borderId="93" applyNumberFormat="0" applyProtection="0">
      <alignment vertical="center"/>
    </xf>
    <xf numFmtId="0" fontId="8" fillId="9" borderId="93" applyNumberFormat="0" applyProtection="0">
      <alignment horizontal="left" vertical="center" indent="1"/>
    </xf>
    <xf numFmtId="4" fontId="28" fillId="11" borderId="93" applyNumberFormat="0" applyProtection="0">
      <alignment horizontal="left" vertical="center" indent="1"/>
    </xf>
    <xf numFmtId="0" fontId="28" fillId="12" borderId="93" applyNumberFormat="0" applyProtection="0">
      <alignment horizontal="left" vertical="top" indent="1"/>
    </xf>
    <xf numFmtId="0" fontId="8" fillId="9" borderId="93" applyNumberFormat="0" applyProtection="0">
      <alignment horizontal="left" vertical="center" indent="1"/>
    </xf>
    <xf numFmtId="0" fontId="8" fillId="9" borderId="93" applyNumberFormat="0" applyProtection="0">
      <alignment horizontal="left" vertical="center" indent="1"/>
    </xf>
    <xf numFmtId="0" fontId="8" fillId="9" borderId="93" applyNumberFormat="0" applyProtection="0">
      <alignment horizontal="left" vertical="center" indent="1"/>
    </xf>
    <xf numFmtId="4" fontId="28" fillId="10" borderId="93" applyNumberFormat="0" applyProtection="0">
      <alignment horizontal="right" vertical="center"/>
    </xf>
    <xf numFmtId="0" fontId="27" fillId="6" borderId="93" applyNumberFormat="0" applyProtection="0">
      <alignment horizontal="left" vertical="top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27" fillId="6" borderId="93" applyNumberFormat="0" applyProtection="0">
      <alignment horizontal="left" vertical="top" indent="1"/>
    </xf>
    <xf numFmtId="0" fontId="27" fillId="6" borderId="93" applyNumberFormat="0" applyProtection="0">
      <alignment horizontal="left" vertical="top" indent="1"/>
    </xf>
    <xf numFmtId="4" fontId="28" fillId="8" borderId="93" applyNumberFormat="0" applyProtection="0">
      <alignment horizontal="right" vertical="center"/>
    </xf>
    <xf numFmtId="4" fontId="28" fillId="11" borderId="93" applyNumberFormat="0" applyProtection="0">
      <alignment horizontal="left" vertical="center" indent="1"/>
    </xf>
    <xf numFmtId="0" fontId="28" fillId="12" borderId="93" applyNumberFormat="0" applyProtection="0">
      <alignment horizontal="left" vertical="top" indent="1"/>
    </xf>
    <xf numFmtId="0" fontId="8" fillId="9" borderId="93" applyNumberFormat="0" applyProtection="0">
      <alignment horizontal="left" vertical="center" indent="1"/>
    </xf>
    <xf numFmtId="0" fontId="8" fillId="9" borderId="93" applyNumberFormat="0" applyProtection="0">
      <alignment horizontal="left" vertical="center" indent="1"/>
    </xf>
    <xf numFmtId="0" fontId="8" fillId="9" borderId="93" applyNumberFormat="0" applyProtection="0">
      <alignment horizontal="left" vertical="center" indent="1"/>
    </xf>
    <xf numFmtId="4" fontId="28" fillId="10" borderId="93" applyNumberFormat="0" applyProtection="0">
      <alignment horizontal="right" vertical="center"/>
    </xf>
    <xf numFmtId="4" fontId="27" fillId="3" borderId="93" applyNumberFormat="0" applyProtection="0">
      <alignment vertical="center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93" applyNumberFormat="0" applyProtection="0">
      <alignment vertical="center"/>
    </xf>
    <xf numFmtId="4" fontId="27" fillId="3" borderId="93" applyNumberFormat="0" applyProtection="0">
      <alignment vertical="center"/>
    </xf>
    <xf numFmtId="0" fontId="27" fillId="6" borderId="93" applyNumberFormat="0" applyProtection="0">
      <alignment horizontal="left" vertical="top" indent="1"/>
    </xf>
    <xf numFmtId="4" fontId="28" fillId="11" borderId="93" applyNumberFormat="0" applyProtection="0">
      <alignment horizontal="left" vertical="center" indent="1"/>
    </xf>
    <xf numFmtId="0" fontId="28" fillId="12" borderId="93" applyNumberFormat="0" applyProtection="0">
      <alignment horizontal="left" vertical="top" indent="1"/>
    </xf>
    <xf numFmtId="0" fontId="8" fillId="9" borderId="93" applyNumberFormat="0" applyProtection="0">
      <alignment horizontal="left" vertical="center" indent="1"/>
    </xf>
    <xf numFmtId="0" fontId="8" fillId="9" borderId="93" applyNumberFormat="0" applyProtection="0">
      <alignment horizontal="left" vertical="center" indent="1"/>
    </xf>
    <xf numFmtId="0" fontId="8" fillId="9" borderId="93" applyNumberFormat="0" applyProtection="0">
      <alignment horizontal="left" vertical="center" indent="1"/>
    </xf>
    <xf numFmtId="4" fontId="28" fillId="10" borderId="93" applyNumberFormat="0" applyProtection="0">
      <alignment horizontal="right" vertical="center"/>
    </xf>
    <xf numFmtId="4" fontId="27" fillId="3" borderId="93" applyNumberFormat="0" applyProtection="0">
      <alignment vertical="center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93" applyNumberFormat="0" applyProtection="0">
      <alignment horizontal="left" vertical="center" indent="1"/>
    </xf>
    <xf numFmtId="0" fontId="27" fillId="6" borderId="93" applyNumberFormat="0" applyProtection="0">
      <alignment horizontal="left" vertical="top" indent="1"/>
    </xf>
    <xf numFmtId="4" fontId="27" fillId="3" borderId="93" applyNumberFormat="0" applyProtection="0">
      <alignment horizontal="left" vertical="center" indent="1"/>
    </xf>
    <xf numFmtId="4" fontId="28" fillId="11" borderId="93" applyNumberFormat="0" applyProtection="0">
      <alignment horizontal="left" vertical="center" indent="1"/>
    </xf>
    <xf numFmtId="0" fontId="28" fillId="12" borderId="93" applyNumberFormat="0" applyProtection="0">
      <alignment horizontal="left" vertical="top" indent="1"/>
    </xf>
    <xf numFmtId="0" fontId="8" fillId="9" borderId="93" applyNumberFormat="0" applyProtection="0">
      <alignment horizontal="left" vertical="center" indent="1"/>
    </xf>
    <xf numFmtId="0" fontId="8" fillId="9" borderId="93" applyNumberFormat="0" applyProtection="0">
      <alignment horizontal="left" vertical="center" indent="1"/>
    </xf>
    <xf numFmtId="0" fontId="8" fillId="9" borderId="93" applyNumberFormat="0" applyProtection="0">
      <alignment horizontal="left" vertical="center" indent="1"/>
    </xf>
    <xf numFmtId="4" fontId="28" fillId="10" borderId="93" applyNumberFormat="0" applyProtection="0">
      <alignment horizontal="right" vertical="center"/>
    </xf>
    <xf numFmtId="0" fontId="27" fillId="6" borderId="93" applyNumberFormat="0" applyProtection="0">
      <alignment horizontal="left" vertical="top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27" fillId="6" borderId="93" applyNumberFormat="0" applyProtection="0">
      <alignment horizontal="left" vertical="top" indent="1"/>
    </xf>
    <xf numFmtId="4" fontId="27" fillId="3" borderId="93" applyNumberFormat="0" applyProtection="0">
      <alignment vertical="center"/>
    </xf>
    <xf numFmtId="0" fontId="8" fillId="9" borderId="93" applyNumberFormat="0" applyProtection="0">
      <alignment horizontal="left" vertical="center" indent="1"/>
    </xf>
    <xf numFmtId="4" fontId="28" fillId="11" borderId="93" applyNumberFormat="0" applyProtection="0">
      <alignment horizontal="left" vertical="center" indent="1"/>
    </xf>
    <xf numFmtId="0" fontId="28" fillId="12" borderId="93" applyNumberFormat="0" applyProtection="0">
      <alignment horizontal="left" vertical="top" indent="1"/>
    </xf>
    <xf numFmtId="0" fontId="8" fillId="9" borderId="93" applyNumberFormat="0" applyProtection="0">
      <alignment horizontal="left" vertical="center" indent="1"/>
    </xf>
    <xf numFmtId="0" fontId="8" fillId="9" borderId="93" applyNumberFormat="0" applyProtection="0">
      <alignment horizontal="left" vertical="center" indent="1"/>
    </xf>
    <xf numFmtId="0" fontId="8" fillId="9" borderId="93" applyNumberFormat="0" applyProtection="0">
      <alignment horizontal="left" vertical="center" indent="1"/>
    </xf>
    <xf numFmtId="4" fontId="28" fillId="10" borderId="93" applyNumberFormat="0" applyProtection="0">
      <alignment horizontal="right" vertical="center"/>
    </xf>
    <xf numFmtId="0" fontId="27" fillId="6" borderId="93" applyNumberFormat="0" applyProtection="0">
      <alignment horizontal="left" vertical="top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93" applyNumberFormat="0" applyProtection="0">
      <alignment vertical="center"/>
    </xf>
    <xf numFmtId="4" fontId="27" fillId="3" borderId="93" applyNumberFormat="0" applyProtection="0">
      <alignment vertical="center"/>
    </xf>
    <xf numFmtId="4" fontId="28" fillId="11" borderId="93" applyNumberFormat="0" applyProtection="0">
      <alignment horizontal="left" vertical="center" indent="1"/>
    </xf>
    <xf numFmtId="0" fontId="28" fillId="12" borderId="93" applyNumberFormat="0" applyProtection="0">
      <alignment horizontal="left" vertical="top" indent="1"/>
    </xf>
    <xf numFmtId="4" fontId="28" fillId="8" borderId="93" applyNumberFormat="0" applyProtection="0">
      <alignment horizontal="right" vertical="center"/>
    </xf>
    <xf numFmtId="0" fontId="8" fillId="9" borderId="93" applyNumberFormat="0" applyProtection="0">
      <alignment horizontal="left" vertical="center" indent="1"/>
    </xf>
    <xf numFmtId="0" fontId="8" fillId="9" borderId="93" applyNumberFormat="0" applyProtection="0">
      <alignment horizontal="left" vertical="center" indent="1"/>
    </xf>
    <xf numFmtId="0" fontId="8" fillId="9" borderId="93" applyNumberFormat="0" applyProtection="0">
      <alignment horizontal="left" vertical="center" indent="1"/>
    </xf>
    <xf numFmtId="4" fontId="27" fillId="3" borderId="93" applyNumberFormat="0" applyProtection="0">
      <alignment vertical="center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93" applyNumberFormat="0" applyProtection="0">
      <alignment horizontal="left" vertical="center" indent="1"/>
    </xf>
    <xf numFmtId="0" fontId="8" fillId="9" borderId="93" applyNumberFormat="0" applyProtection="0">
      <alignment horizontal="left" vertical="center" indent="1"/>
    </xf>
    <xf numFmtId="0" fontId="8" fillId="9" borderId="93" applyNumberFormat="0" applyProtection="0">
      <alignment horizontal="left" vertical="center" indent="1"/>
    </xf>
    <xf numFmtId="4" fontId="28" fillId="11" borderId="93" applyNumberFormat="0" applyProtection="0">
      <alignment horizontal="left" vertical="center" indent="1"/>
    </xf>
    <xf numFmtId="0" fontId="28" fillId="12" borderId="93" applyNumberFormat="0" applyProtection="0">
      <alignment horizontal="left" vertical="top" indent="1"/>
    </xf>
    <xf numFmtId="0" fontId="8" fillId="9" borderId="93" applyNumberFormat="0" applyProtection="0">
      <alignment horizontal="left" vertical="center" indent="1"/>
    </xf>
    <xf numFmtId="0" fontId="8" fillId="9" borderId="93" applyNumberFormat="0" applyProtection="0">
      <alignment horizontal="left" vertical="center" indent="1"/>
    </xf>
    <xf numFmtId="0" fontId="8" fillId="9" borderId="93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27" fillId="6" borderId="93" applyNumberFormat="0" applyProtection="0">
      <alignment horizontal="left" vertical="top" indent="1"/>
    </xf>
    <xf numFmtId="4" fontId="28" fillId="10" borderId="93" applyNumberFormat="0" applyProtection="0">
      <alignment horizontal="right" vertical="center"/>
    </xf>
    <xf numFmtId="4" fontId="28" fillId="10" borderId="93" applyNumberFormat="0" applyProtection="0">
      <alignment horizontal="right" vertical="center"/>
    </xf>
    <xf numFmtId="4" fontId="28" fillId="11" borderId="93" applyNumberFormat="0" applyProtection="0">
      <alignment horizontal="left" vertical="center" indent="1"/>
    </xf>
    <xf numFmtId="0" fontId="28" fillId="12" borderId="93" applyNumberFormat="0" applyProtection="0">
      <alignment horizontal="left" vertical="top" indent="1"/>
    </xf>
    <xf numFmtId="4" fontId="28" fillId="8" borderId="93" applyNumberFormat="0" applyProtection="0">
      <alignment horizontal="right" vertical="center"/>
    </xf>
    <xf numFmtId="0" fontId="8" fillId="9" borderId="93" applyNumberFormat="0" applyProtection="0">
      <alignment horizontal="left" vertical="center" indent="1"/>
    </xf>
    <xf numFmtId="0" fontId="8" fillId="9" borderId="93" applyNumberFormat="0" applyProtection="0">
      <alignment horizontal="left" vertical="center" indent="1"/>
    </xf>
    <xf numFmtId="0" fontId="8" fillId="9" borderId="93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93" applyNumberFormat="0" applyProtection="0">
      <alignment horizontal="left" vertical="center" indent="1"/>
    </xf>
    <xf numFmtId="4" fontId="28" fillId="8" borderId="93" applyNumberFormat="0" applyProtection="0">
      <alignment horizontal="right" vertical="center"/>
    </xf>
    <xf numFmtId="4" fontId="28" fillId="8" borderId="93" applyNumberFormat="0" applyProtection="0">
      <alignment horizontal="right" vertical="center"/>
    </xf>
    <xf numFmtId="4" fontId="28" fillId="10" borderId="93" applyNumberFormat="0" applyProtection="0">
      <alignment horizontal="right" vertical="center"/>
    </xf>
    <xf numFmtId="4" fontId="28" fillId="11" borderId="93" applyNumberFormat="0" applyProtection="0">
      <alignment horizontal="left" vertical="center" indent="1"/>
    </xf>
    <xf numFmtId="0" fontId="28" fillId="12" borderId="93" applyNumberFormat="0" applyProtection="0">
      <alignment horizontal="left" vertical="top" indent="1"/>
    </xf>
    <xf numFmtId="4" fontId="28" fillId="8" borderId="93" applyNumberFormat="0" applyProtection="0">
      <alignment horizontal="right" vertical="center"/>
    </xf>
    <xf numFmtId="0" fontId="8" fillId="9" borderId="93" applyNumberFormat="0" applyProtection="0">
      <alignment horizontal="left" vertical="center" indent="1"/>
    </xf>
    <xf numFmtId="0" fontId="8" fillId="9" borderId="93" applyNumberFormat="0" applyProtection="0">
      <alignment horizontal="left" vertical="center" indent="1"/>
    </xf>
    <xf numFmtId="0" fontId="8" fillId="9" borderId="93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93" applyNumberFormat="0" applyProtection="0">
      <alignment horizontal="left" vertical="center" indent="1"/>
    </xf>
    <xf numFmtId="4" fontId="27" fillId="3" borderId="93" applyNumberFormat="0" applyProtection="0">
      <alignment vertical="center"/>
    </xf>
    <xf numFmtId="0" fontId="8" fillId="9" borderId="93" applyNumberFormat="0" applyProtection="0">
      <alignment horizontal="left" vertical="center" indent="1"/>
    </xf>
    <xf numFmtId="4" fontId="28" fillId="10" borderId="93" applyNumberFormat="0" applyProtection="0">
      <alignment horizontal="right" vertical="center"/>
    </xf>
    <xf numFmtId="4" fontId="28" fillId="11" borderId="93" applyNumberFormat="0" applyProtection="0">
      <alignment horizontal="left" vertical="center" indent="1"/>
    </xf>
    <xf numFmtId="0" fontId="28" fillId="12" borderId="93" applyNumberFormat="0" applyProtection="0">
      <alignment horizontal="left" vertical="top" indent="1"/>
    </xf>
    <xf numFmtId="4" fontId="28" fillId="8" borderId="93" applyNumberFormat="0" applyProtection="0">
      <alignment horizontal="right" vertical="center"/>
    </xf>
    <xf numFmtId="0" fontId="8" fillId="9" borderId="93" applyNumberFormat="0" applyProtection="0">
      <alignment horizontal="left" vertical="center" indent="1"/>
    </xf>
    <xf numFmtId="0" fontId="8" fillId="9" borderId="93" applyNumberFormat="0" applyProtection="0">
      <alignment horizontal="left" vertical="center" indent="1"/>
    </xf>
    <xf numFmtId="0" fontId="8" fillId="9" borderId="93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93" applyNumberFormat="0" applyProtection="0">
      <alignment horizontal="left" vertical="center" indent="1"/>
    </xf>
    <xf numFmtId="4" fontId="27" fillId="3" borderId="93" applyNumberFormat="0" applyProtection="0">
      <alignment horizontal="left" vertical="center" indent="1"/>
    </xf>
    <xf numFmtId="4" fontId="27" fillId="3" borderId="93" applyNumberFormat="0" applyProtection="0">
      <alignment horizontal="left" vertical="center" indent="1"/>
    </xf>
    <xf numFmtId="4" fontId="28" fillId="10" borderId="93" applyNumberFormat="0" applyProtection="0">
      <alignment horizontal="right" vertical="center"/>
    </xf>
    <xf numFmtId="4" fontId="28" fillId="11" borderId="93" applyNumberFormat="0" applyProtection="0">
      <alignment horizontal="left" vertical="center" indent="1"/>
    </xf>
    <xf numFmtId="0" fontId="28" fillId="12" borderId="93" applyNumberFormat="0" applyProtection="0">
      <alignment horizontal="left" vertical="top" indent="1"/>
    </xf>
    <xf numFmtId="4" fontId="28" fillId="8" borderId="93" applyNumberFormat="0" applyProtection="0">
      <alignment horizontal="right" vertical="center"/>
    </xf>
    <xf numFmtId="0" fontId="8" fillId="9" borderId="93" applyNumberFormat="0" applyProtection="0">
      <alignment horizontal="left" vertical="center" indent="1"/>
    </xf>
    <xf numFmtId="0" fontId="8" fillId="9" borderId="93" applyNumberFormat="0" applyProtection="0">
      <alignment horizontal="left" vertical="center" indent="1"/>
    </xf>
    <xf numFmtId="0" fontId="8" fillId="9" borderId="93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93" applyNumberFormat="0" applyProtection="0">
      <alignment horizontal="left" vertical="center" indent="1"/>
    </xf>
    <xf numFmtId="0" fontId="28" fillId="12" borderId="93" applyNumberFormat="0" applyProtection="0">
      <alignment horizontal="left" vertical="top" indent="1"/>
    </xf>
    <xf numFmtId="0" fontId="27" fillId="6" borderId="93" applyNumberFormat="0" applyProtection="0">
      <alignment horizontal="left" vertical="top" indent="1"/>
    </xf>
    <xf numFmtId="4" fontId="28" fillId="10" borderId="93" applyNumberFormat="0" applyProtection="0">
      <alignment horizontal="right" vertical="center"/>
    </xf>
    <xf numFmtId="4" fontId="28" fillId="11" borderId="93" applyNumberFormat="0" applyProtection="0">
      <alignment horizontal="left" vertical="center" indent="1"/>
    </xf>
    <xf numFmtId="0" fontId="28" fillId="12" borderId="93" applyNumberFormat="0" applyProtection="0">
      <alignment horizontal="left" vertical="top" indent="1"/>
    </xf>
    <xf numFmtId="4" fontId="28" fillId="8" borderId="93" applyNumberFormat="0" applyProtection="0">
      <alignment horizontal="right" vertical="center"/>
    </xf>
    <xf numFmtId="0" fontId="8" fillId="9" borderId="93" applyNumberFormat="0" applyProtection="0">
      <alignment horizontal="left" vertical="center" indent="1"/>
    </xf>
    <xf numFmtId="0" fontId="8" fillId="9" borderId="93" applyNumberFormat="0" applyProtection="0">
      <alignment horizontal="left" vertical="center" indent="1"/>
    </xf>
    <xf numFmtId="0" fontId="8" fillId="9" borderId="93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93" applyNumberFormat="0" applyProtection="0">
      <alignment horizontal="left" vertical="center" indent="1"/>
    </xf>
    <xf numFmtId="0" fontId="8" fillId="9" borderId="93" applyNumberFormat="0" applyProtection="0">
      <alignment horizontal="left" vertical="center" indent="1"/>
    </xf>
    <xf numFmtId="4" fontId="28" fillId="10" borderId="93" applyNumberFormat="0" applyProtection="0">
      <alignment horizontal="right" vertical="center"/>
    </xf>
    <xf numFmtId="4" fontId="28" fillId="11" borderId="93" applyNumberFormat="0" applyProtection="0">
      <alignment horizontal="left" vertical="center" indent="1"/>
    </xf>
    <xf numFmtId="0" fontId="28" fillId="12" borderId="93" applyNumberFormat="0" applyProtection="0">
      <alignment horizontal="left" vertical="top" indent="1"/>
    </xf>
    <xf numFmtId="4" fontId="28" fillId="8" borderId="93" applyNumberFormat="0" applyProtection="0">
      <alignment horizontal="right" vertical="center"/>
    </xf>
    <xf numFmtId="0" fontId="8" fillId="9" borderId="93" applyNumberFormat="0" applyProtection="0">
      <alignment horizontal="left" vertical="center" indent="1"/>
    </xf>
    <xf numFmtId="0" fontId="8" fillId="9" borderId="93" applyNumberFormat="0" applyProtection="0">
      <alignment horizontal="left" vertical="center" indent="1"/>
    </xf>
    <xf numFmtId="0" fontId="8" fillId="9" borderId="93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93" applyNumberFormat="0" applyProtection="0">
      <alignment horizontal="left" vertical="center" indent="1"/>
    </xf>
    <xf numFmtId="0" fontId="8" fillId="9" borderId="93" applyNumberFormat="0" applyProtection="0">
      <alignment horizontal="left" vertical="center" indent="1"/>
    </xf>
    <xf numFmtId="4" fontId="28" fillId="10" borderId="93" applyNumberFormat="0" applyProtection="0">
      <alignment horizontal="right" vertical="center"/>
    </xf>
    <xf numFmtId="4" fontId="28" fillId="11" borderId="93" applyNumberFormat="0" applyProtection="0">
      <alignment horizontal="left" vertical="center" indent="1"/>
    </xf>
    <xf numFmtId="0" fontId="28" fillId="12" borderId="93" applyNumberFormat="0" applyProtection="0">
      <alignment horizontal="left" vertical="top" indent="1"/>
    </xf>
    <xf numFmtId="4" fontId="28" fillId="8" borderId="93" applyNumberFormat="0" applyProtection="0">
      <alignment horizontal="right" vertical="center"/>
    </xf>
    <xf numFmtId="0" fontId="8" fillId="9" borderId="93" applyNumberFormat="0" applyProtection="0">
      <alignment horizontal="left" vertical="center" indent="1"/>
    </xf>
    <xf numFmtId="0" fontId="8" fillId="9" borderId="93" applyNumberFormat="0" applyProtection="0">
      <alignment horizontal="left" vertical="center" indent="1"/>
    </xf>
    <xf numFmtId="0" fontId="8" fillId="9" borderId="93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93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4" fontId="28" fillId="10" borderId="93" applyNumberFormat="0" applyProtection="0">
      <alignment horizontal="right" vertical="center"/>
    </xf>
    <xf numFmtId="4" fontId="28" fillId="10" borderId="93" applyNumberFormat="0" applyProtection="0">
      <alignment horizontal="right" vertical="center"/>
    </xf>
    <xf numFmtId="4" fontId="28" fillId="11" borderId="93" applyNumberFormat="0" applyProtection="0">
      <alignment horizontal="left" vertical="center" indent="1"/>
    </xf>
    <xf numFmtId="0" fontId="28" fillId="12" borderId="93" applyNumberFormat="0" applyProtection="0">
      <alignment horizontal="left" vertical="top" indent="1"/>
    </xf>
    <xf numFmtId="4" fontId="28" fillId="8" borderId="93" applyNumberFormat="0" applyProtection="0">
      <alignment horizontal="right" vertical="center"/>
    </xf>
    <xf numFmtId="0" fontId="8" fillId="9" borderId="93" applyNumberFormat="0" applyProtection="0">
      <alignment horizontal="left" vertical="center" indent="1"/>
    </xf>
    <xf numFmtId="0" fontId="8" fillId="9" borderId="93" applyNumberFormat="0" applyProtection="0">
      <alignment horizontal="left" vertical="center" indent="1"/>
    </xf>
    <xf numFmtId="0" fontId="8" fillId="9" borderId="93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93" applyNumberFormat="0" applyProtection="0">
      <alignment horizontal="left" vertical="center" indent="1"/>
    </xf>
    <xf numFmtId="4" fontId="28" fillId="8" borderId="93" applyNumberFormat="0" applyProtection="0">
      <alignment horizontal="right" vertical="center"/>
    </xf>
    <xf numFmtId="4" fontId="28" fillId="10" borderId="93" applyNumberFormat="0" applyProtection="0">
      <alignment horizontal="right" vertical="center"/>
    </xf>
    <xf numFmtId="4" fontId="28" fillId="11" borderId="93" applyNumberFormat="0" applyProtection="0">
      <alignment horizontal="left" vertical="center" indent="1"/>
    </xf>
    <xf numFmtId="0" fontId="28" fillId="12" borderId="93" applyNumberFormat="0" applyProtection="0">
      <alignment horizontal="left" vertical="top" indent="1"/>
    </xf>
    <xf numFmtId="4" fontId="28" fillId="8" borderId="93" applyNumberFormat="0" applyProtection="0">
      <alignment horizontal="right" vertical="center"/>
    </xf>
    <xf numFmtId="0" fontId="8" fillId="9" borderId="93" applyNumberFormat="0" applyProtection="0">
      <alignment horizontal="left" vertical="center" indent="1"/>
    </xf>
    <xf numFmtId="0" fontId="8" fillId="9" borderId="93" applyNumberFormat="0" applyProtection="0">
      <alignment horizontal="left" vertical="center" indent="1"/>
    </xf>
    <xf numFmtId="0" fontId="8" fillId="9" borderId="93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93" applyNumberFormat="0" applyProtection="0">
      <alignment horizontal="left" vertical="center" indent="1"/>
    </xf>
    <xf numFmtId="4" fontId="27" fillId="3" borderId="93" applyNumberFormat="0" applyProtection="0">
      <alignment vertical="center"/>
    </xf>
    <xf numFmtId="0" fontId="8" fillId="9" borderId="93" applyNumberFormat="0" applyProtection="0">
      <alignment horizontal="left" vertical="center" indent="1"/>
    </xf>
    <xf numFmtId="4" fontId="28" fillId="10" borderId="93" applyNumberFormat="0" applyProtection="0">
      <alignment horizontal="right" vertical="center"/>
    </xf>
    <xf numFmtId="4" fontId="28" fillId="11" borderId="93" applyNumberFormat="0" applyProtection="0">
      <alignment horizontal="left" vertical="center" indent="1"/>
    </xf>
    <xf numFmtId="0" fontId="28" fillId="12" borderId="93" applyNumberFormat="0" applyProtection="0">
      <alignment horizontal="left" vertical="top" indent="1"/>
    </xf>
    <xf numFmtId="4" fontId="28" fillId="8" borderId="93" applyNumberFormat="0" applyProtection="0">
      <alignment horizontal="right" vertical="center"/>
    </xf>
    <xf numFmtId="0" fontId="8" fillId="9" borderId="93" applyNumberFormat="0" applyProtection="0">
      <alignment horizontal="left" vertical="center" indent="1"/>
    </xf>
    <xf numFmtId="0" fontId="8" fillId="9" borderId="93" applyNumberFormat="0" applyProtection="0">
      <alignment horizontal="left" vertical="center" indent="1"/>
    </xf>
    <xf numFmtId="0" fontId="8" fillId="9" borderId="93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93" applyNumberFormat="0" applyProtection="0">
      <alignment horizontal="left" vertical="center" indent="1"/>
    </xf>
    <xf numFmtId="4" fontId="27" fillId="3" borderId="93" applyNumberFormat="0" applyProtection="0">
      <alignment horizontal="left" vertical="center" indent="1"/>
    </xf>
    <xf numFmtId="4" fontId="28" fillId="10" borderId="93" applyNumberFormat="0" applyProtection="0">
      <alignment horizontal="right" vertical="center"/>
    </xf>
    <xf numFmtId="4" fontId="28" fillId="11" borderId="93" applyNumberFormat="0" applyProtection="0">
      <alignment horizontal="left" vertical="center" indent="1"/>
    </xf>
    <xf numFmtId="0" fontId="28" fillId="12" borderId="93" applyNumberFormat="0" applyProtection="0">
      <alignment horizontal="left" vertical="top" indent="1"/>
    </xf>
    <xf numFmtId="4" fontId="28" fillId="8" borderId="93" applyNumberFormat="0" applyProtection="0">
      <alignment horizontal="right" vertical="center"/>
    </xf>
    <xf numFmtId="0" fontId="8" fillId="9" borderId="93" applyNumberFormat="0" applyProtection="0">
      <alignment horizontal="left" vertical="center" indent="1"/>
    </xf>
    <xf numFmtId="0" fontId="8" fillId="9" borderId="93" applyNumberFormat="0" applyProtection="0">
      <alignment horizontal="left" vertical="center" indent="1"/>
    </xf>
    <xf numFmtId="0" fontId="8" fillId="9" borderId="93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93" applyNumberFormat="0" applyProtection="0">
      <alignment horizontal="left" vertical="center" indent="1"/>
    </xf>
    <xf numFmtId="0" fontId="28" fillId="12" borderId="93" applyNumberFormat="0" applyProtection="0">
      <alignment horizontal="left" vertical="top" indent="1"/>
    </xf>
    <xf numFmtId="0" fontId="27" fillId="6" borderId="93" applyNumberFormat="0" applyProtection="0">
      <alignment horizontal="left" vertical="top" indent="1"/>
    </xf>
    <xf numFmtId="4" fontId="28" fillId="10" borderId="93" applyNumberFormat="0" applyProtection="0">
      <alignment horizontal="right" vertical="center"/>
    </xf>
    <xf numFmtId="4" fontId="28" fillId="11" borderId="93" applyNumberFormat="0" applyProtection="0">
      <alignment horizontal="left" vertical="center" indent="1"/>
    </xf>
    <xf numFmtId="0" fontId="28" fillId="12" borderId="93" applyNumberFormat="0" applyProtection="0">
      <alignment horizontal="left" vertical="top" indent="1"/>
    </xf>
    <xf numFmtId="4" fontId="28" fillId="8" borderId="93" applyNumberFormat="0" applyProtection="0">
      <alignment horizontal="right" vertical="center"/>
    </xf>
    <xf numFmtId="0" fontId="8" fillId="9" borderId="93" applyNumberFormat="0" applyProtection="0">
      <alignment horizontal="left" vertical="center" indent="1"/>
    </xf>
    <xf numFmtId="0" fontId="8" fillId="9" borderId="93" applyNumberFormat="0" applyProtection="0">
      <alignment horizontal="left" vertical="center" indent="1"/>
    </xf>
    <xf numFmtId="0" fontId="8" fillId="9" borderId="93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93" applyNumberFormat="0" applyProtection="0">
      <alignment horizontal="left" vertical="center" indent="1"/>
    </xf>
    <xf numFmtId="4" fontId="28" fillId="10" borderId="93" applyNumberFormat="0" applyProtection="0">
      <alignment horizontal="right" vertical="center"/>
    </xf>
    <xf numFmtId="4" fontId="28" fillId="11" borderId="93" applyNumberFormat="0" applyProtection="0">
      <alignment horizontal="left" vertical="center" indent="1"/>
    </xf>
    <xf numFmtId="0" fontId="28" fillId="12" borderId="93" applyNumberFormat="0" applyProtection="0">
      <alignment horizontal="left" vertical="top" indent="1"/>
    </xf>
    <xf numFmtId="4" fontId="28" fillId="8" borderId="93" applyNumberFormat="0" applyProtection="0">
      <alignment horizontal="right" vertical="center"/>
    </xf>
    <xf numFmtId="0" fontId="8" fillId="9" borderId="93" applyNumberFormat="0" applyProtection="0">
      <alignment horizontal="left" vertical="center" indent="1"/>
    </xf>
    <xf numFmtId="0" fontId="8" fillId="9" borderId="93" applyNumberFormat="0" applyProtection="0">
      <alignment horizontal="left" vertical="center" indent="1"/>
    </xf>
    <xf numFmtId="0" fontId="8" fillId="9" borderId="93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93" applyNumberFormat="0" applyProtection="0">
      <alignment horizontal="left" vertical="center" indent="1"/>
    </xf>
    <xf numFmtId="0" fontId="8" fillId="9" borderId="93" applyNumberFormat="0" applyProtection="0">
      <alignment horizontal="left" vertical="center" indent="1"/>
    </xf>
    <xf numFmtId="4" fontId="28" fillId="10" borderId="93" applyNumberFormat="0" applyProtection="0">
      <alignment horizontal="right" vertical="center"/>
    </xf>
    <xf numFmtId="4" fontId="28" fillId="11" borderId="93" applyNumberFormat="0" applyProtection="0">
      <alignment horizontal="left" vertical="center" indent="1"/>
    </xf>
    <xf numFmtId="0" fontId="28" fillId="12" borderId="93" applyNumberFormat="0" applyProtection="0">
      <alignment horizontal="left" vertical="top" indent="1"/>
    </xf>
    <xf numFmtId="4" fontId="28" fillId="8" borderId="93" applyNumberFormat="0" applyProtection="0">
      <alignment horizontal="right" vertical="center"/>
    </xf>
    <xf numFmtId="0" fontId="8" fillId="9" borderId="93" applyNumberFormat="0" applyProtection="0">
      <alignment horizontal="left" vertical="center" indent="1"/>
    </xf>
    <xf numFmtId="0" fontId="8" fillId="9" borderId="93" applyNumberFormat="0" applyProtection="0">
      <alignment horizontal="left" vertical="center" indent="1"/>
    </xf>
    <xf numFmtId="0" fontId="8" fillId="9" borderId="93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8" fillId="9" borderId="93" applyNumberFormat="0" applyProtection="0">
      <alignment horizontal="left" vertical="center" indent="1"/>
    </xf>
    <xf numFmtId="4" fontId="28" fillId="10" borderId="93" applyNumberFormat="0" applyProtection="0">
      <alignment horizontal="right" vertical="center"/>
    </xf>
    <xf numFmtId="4" fontId="28" fillId="11" borderId="93" applyNumberFormat="0" applyProtection="0">
      <alignment horizontal="left" vertical="center" indent="1"/>
    </xf>
    <xf numFmtId="0" fontId="28" fillId="12" borderId="93" applyNumberFormat="0" applyProtection="0">
      <alignment horizontal="left" vertical="top" indent="1"/>
    </xf>
    <xf numFmtId="4" fontId="28" fillId="8" borderId="93" applyNumberFormat="0" applyProtection="0">
      <alignment horizontal="right" vertical="center"/>
    </xf>
    <xf numFmtId="0" fontId="8" fillId="9" borderId="93" applyNumberFormat="0" applyProtection="0">
      <alignment horizontal="left" vertical="center" indent="1"/>
    </xf>
    <xf numFmtId="0" fontId="8" fillId="9" borderId="93" applyNumberFormat="0" applyProtection="0">
      <alignment horizontal="left" vertical="center" indent="1"/>
    </xf>
    <xf numFmtId="0" fontId="8" fillId="9" borderId="93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8" fillId="9" borderId="93" applyNumberFormat="0" applyProtection="0">
      <alignment horizontal="left" vertical="center" indent="1"/>
    </xf>
    <xf numFmtId="4" fontId="28" fillId="8" borderId="93" applyNumberFormat="0" applyProtection="0">
      <alignment horizontal="right" vertical="center"/>
    </xf>
    <xf numFmtId="4" fontId="28" fillId="11" borderId="93" applyNumberFormat="0" applyProtection="0">
      <alignment horizontal="left" vertical="center" indent="1"/>
    </xf>
    <xf numFmtId="4" fontId="28" fillId="10" borderId="93" applyNumberFormat="0" applyProtection="0">
      <alignment horizontal="right" vertical="center"/>
    </xf>
    <xf numFmtId="4" fontId="28" fillId="11" borderId="93" applyNumberFormat="0" applyProtection="0">
      <alignment horizontal="left" vertical="center" indent="1"/>
    </xf>
    <xf numFmtId="0" fontId="28" fillId="12" borderId="93" applyNumberFormat="0" applyProtection="0">
      <alignment horizontal="left" vertical="top" indent="1"/>
    </xf>
    <xf numFmtId="4" fontId="28" fillId="8" borderId="93" applyNumberFormat="0" applyProtection="0">
      <alignment horizontal="right" vertical="center"/>
    </xf>
    <xf numFmtId="0" fontId="8" fillId="9" borderId="93" applyNumberFormat="0" applyProtection="0">
      <alignment horizontal="left" vertical="center" indent="1"/>
    </xf>
    <xf numFmtId="0" fontId="8" fillId="9" borderId="93" applyNumberFormat="0" applyProtection="0">
      <alignment horizontal="left" vertical="center" indent="1"/>
    </xf>
    <xf numFmtId="0" fontId="8" fillId="9" borderId="93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27" fillId="6" borderId="93" applyNumberFormat="0" applyProtection="0">
      <alignment horizontal="left" vertical="top" indent="1"/>
    </xf>
    <xf numFmtId="4" fontId="28" fillId="10" borderId="93" applyNumberFormat="0" applyProtection="0">
      <alignment horizontal="right" vertical="center"/>
    </xf>
    <xf numFmtId="4" fontId="28" fillId="11" borderId="93" applyNumberFormat="0" applyProtection="0">
      <alignment horizontal="left" vertical="center" indent="1"/>
    </xf>
    <xf numFmtId="0" fontId="28" fillId="12" borderId="93" applyNumberFormat="0" applyProtection="0">
      <alignment horizontal="left" vertical="top" indent="1"/>
    </xf>
    <xf numFmtId="4" fontId="28" fillId="8" borderId="93" applyNumberFormat="0" applyProtection="0">
      <alignment horizontal="right" vertical="center"/>
    </xf>
    <xf numFmtId="0" fontId="8" fillId="9" borderId="93" applyNumberFormat="0" applyProtection="0">
      <alignment horizontal="left" vertical="center" indent="1"/>
    </xf>
    <xf numFmtId="0" fontId="8" fillId="9" borderId="93" applyNumberFormat="0" applyProtection="0">
      <alignment horizontal="left" vertical="center" indent="1"/>
    </xf>
    <xf numFmtId="0" fontId="8" fillId="9" borderId="93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8" fillId="10" borderId="93" applyNumberFormat="0" applyProtection="0">
      <alignment horizontal="right" vertical="center"/>
    </xf>
    <xf numFmtId="4" fontId="27" fillId="3" borderId="93" applyNumberFormat="0" applyProtection="0">
      <alignment horizontal="left" vertical="center" indent="1"/>
    </xf>
    <xf numFmtId="0" fontId="8" fillId="9" borderId="93" applyNumberFormat="0" applyProtection="0">
      <alignment horizontal="left" vertical="center" indent="1"/>
    </xf>
    <xf numFmtId="4" fontId="28" fillId="10" borderId="93" applyNumberFormat="0" applyProtection="0">
      <alignment horizontal="right" vertical="center"/>
    </xf>
    <xf numFmtId="4" fontId="28" fillId="11" borderId="93" applyNumberFormat="0" applyProtection="0">
      <alignment horizontal="left" vertical="center" indent="1"/>
    </xf>
    <xf numFmtId="0" fontId="28" fillId="12" borderId="93" applyNumberFormat="0" applyProtection="0">
      <alignment horizontal="left" vertical="top" indent="1"/>
    </xf>
    <xf numFmtId="4" fontId="28" fillId="8" borderId="93" applyNumberFormat="0" applyProtection="0">
      <alignment horizontal="right" vertical="center"/>
    </xf>
    <xf numFmtId="0" fontId="8" fillId="9" borderId="93" applyNumberFormat="0" applyProtection="0">
      <alignment horizontal="left" vertical="center" indent="1"/>
    </xf>
    <xf numFmtId="0" fontId="8" fillId="9" borderId="93" applyNumberFormat="0" applyProtection="0">
      <alignment horizontal="left" vertical="center" indent="1"/>
    </xf>
    <xf numFmtId="0" fontId="8" fillId="9" borderId="93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8" fillId="10" borderId="93" applyNumberFormat="0" applyProtection="0">
      <alignment horizontal="right" vertical="center"/>
    </xf>
    <xf numFmtId="4" fontId="28" fillId="11" borderId="93" applyNumberFormat="0" applyProtection="0">
      <alignment horizontal="left" vertical="center" indent="1"/>
    </xf>
    <xf numFmtId="0" fontId="28" fillId="12" borderId="93" applyNumberFormat="0" applyProtection="0">
      <alignment horizontal="left" vertical="top" indent="1"/>
    </xf>
    <xf numFmtId="4" fontId="28" fillId="8" borderId="93" applyNumberFormat="0" applyProtection="0">
      <alignment horizontal="right" vertical="center"/>
    </xf>
    <xf numFmtId="0" fontId="8" fillId="9" borderId="93" applyNumberFormat="0" applyProtection="0">
      <alignment horizontal="left" vertical="center" indent="1"/>
    </xf>
    <xf numFmtId="0" fontId="8" fillId="9" borderId="93" applyNumberFormat="0" applyProtection="0">
      <alignment horizontal="left" vertical="center" indent="1"/>
    </xf>
    <xf numFmtId="0" fontId="8" fillId="9" borderId="93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93" applyNumberFormat="0" applyProtection="0">
      <alignment vertical="center"/>
    </xf>
    <xf numFmtId="4" fontId="28" fillId="8" borderId="93" applyNumberFormat="0" applyProtection="0">
      <alignment horizontal="right" vertical="center"/>
    </xf>
    <xf numFmtId="4" fontId="28" fillId="10" borderId="93" applyNumberFormat="0" applyProtection="0">
      <alignment horizontal="right" vertical="center"/>
    </xf>
    <xf numFmtId="4" fontId="28" fillId="11" borderId="93" applyNumberFormat="0" applyProtection="0">
      <alignment horizontal="left" vertical="center" indent="1"/>
    </xf>
    <xf numFmtId="0" fontId="28" fillId="12" borderId="93" applyNumberFormat="0" applyProtection="0">
      <alignment horizontal="left" vertical="top" indent="1"/>
    </xf>
    <xf numFmtId="4" fontId="28" fillId="8" borderId="93" applyNumberFormat="0" applyProtection="0">
      <alignment horizontal="right" vertical="center"/>
    </xf>
    <xf numFmtId="0" fontId="8" fillId="9" borderId="93" applyNumberFormat="0" applyProtection="0">
      <alignment horizontal="left" vertical="center" indent="1"/>
    </xf>
    <xf numFmtId="0" fontId="8" fillId="9" borderId="93" applyNumberFormat="0" applyProtection="0">
      <alignment horizontal="left" vertical="center" indent="1"/>
    </xf>
    <xf numFmtId="0" fontId="8" fillId="9" borderId="93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8" fillId="11" borderId="93" applyNumberFormat="0" applyProtection="0">
      <alignment horizontal="left" vertical="center" indent="1"/>
    </xf>
    <xf numFmtId="4" fontId="28" fillId="10" borderId="93" applyNumberFormat="0" applyProtection="0">
      <alignment horizontal="right" vertical="center"/>
    </xf>
    <xf numFmtId="4" fontId="28" fillId="11" borderId="93" applyNumberFormat="0" applyProtection="0">
      <alignment horizontal="left" vertical="center" indent="1"/>
    </xf>
    <xf numFmtId="0" fontId="28" fillId="12" borderId="93" applyNumberFormat="0" applyProtection="0">
      <alignment horizontal="left" vertical="top" indent="1"/>
    </xf>
    <xf numFmtId="4" fontId="28" fillId="8" borderId="93" applyNumberFormat="0" applyProtection="0">
      <alignment horizontal="right" vertical="center"/>
    </xf>
    <xf numFmtId="0" fontId="8" fillId="9" borderId="93" applyNumberFormat="0" applyProtection="0">
      <alignment horizontal="left" vertical="center" indent="1"/>
    </xf>
    <xf numFmtId="0" fontId="8" fillId="9" borderId="93" applyNumberFormat="0" applyProtection="0">
      <alignment horizontal="left" vertical="center" indent="1"/>
    </xf>
    <xf numFmtId="0" fontId="8" fillId="9" borderId="93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8" fillId="9" borderId="93" applyNumberFormat="0" applyProtection="0">
      <alignment horizontal="left" vertical="center" indent="1"/>
    </xf>
    <xf numFmtId="4" fontId="28" fillId="10" borderId="93" applyNumberFormat="0" applyProtection="0">
      <alignment horizontal="right" vertical="center"/>
    </xf>
    <xf numFmtId="0" fontId="27" fillId="6" borderId="93" applyNumberFormat="0" applyProtection="0">
      <alignment horizontal="left" vertical="top" indent="1"/>
    </xf>
    <xf numFmtId="4" fontId="28" fillId="10" borderId="93" applyNumberFormat="0" applyProtection="0">
      <alignment horizontal="right" vertical="center"/>
    </xf>
    <xf numFmtId="4" fontId="28" fillId="11" borderId="93" applyNumberFormat="0" applyProtection="0">
      <alignment horizontal="left" vertical="center" indent="1"/>
    </xf>
    <xf numFmtId="0" fontId="28" fillId="12" borderId="93" applyNumberFormat="0" applyProtection="0">
      <alignment horizontal="left" vertical="top" indent="1"/>
    </xf>
    <xf numFmtId="4" fontId="28" fillId="8" borderId="93" applyNumberFormat="0" applyProtection="0">
      <alignment horizontal="right" vertical="center"/>
    </xf>
    <xf numFmtId="0" fontId="8" fillId="9" borderId="93" applyNumberFormat="0" applyProtection="0">
      <alignment horizontal="left" vertical="center" indent="1"/>
    </xf>
    <xf numFmtId="0" fontId="8" fillId="9" borderId="93" applyNumberFormat="0" applyProtection="0">
      <alignment horizontal="left" vertical="center" indent="1"/>
    </xf>
    <xf numFmtId="0" fontId="8" fillId="9" borderId="93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8" fillId="9" borderId="93" applyNumberFormat="0" applyProtection="0">
      <alignment horizontal="left" vertical="center" indent="1"/>
    </xf>
    <xf numFmtId="4" fontId="28" fillId="10" borderId="93" applyNumberFormat="0" applyProtection="0">
      <alignment horizontal="right" vertical="center"/>
    </xf>
    <xf numFmtId="4" fontId="28" fillId="11" borderId="93" applyNumberFormat="0" applyProtection="0">
      <alignment horizontal="left" vertical="center" indent="1"/>
    </xf>
    <xf numFmtId="0" fontId="28" fillId="12" borderId="93" applyNumberFormat="0" applyProtection="0">
      <alignment horizontal="left" vertical="top" indent="1"/>
    </xf>
    <xf numFmtId="4" fontId="28" fillId="8" borderId="93" applyNumberFormat="0" applyProtection="0">
      <alignment horizontal="right" vertical="center"/>
    </xf>
    <xf numFmtId="0" fontId="8" fillId="9" borderId="93" applyNumberFormat="0" applyProtection="0">
      <alignment horizontal="left" vertical="center" indent="1"/>
    </xf>
    <xf numFmtId="0" fontId="8" fillId="9" borderId="93" applyNumberFormat="0" applyProtection="0">
      <alignment horizontal="left" vertical="center" indent="1"/>
    </xf>
    <xf numFmtId="0" fontId="8" fillId="9" borderId="93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27" fillId="6" borderId="93" applyNumberFormat="0" applyProtection="0">
      <alignment horizontal="left" vertical="top" indent="1"/>
    </xf>
    <xf numFmtId="0" fontId="8" fillId="9" borderId="93" applyNumberFormat="0" applyProtection="0">
      <alignment horizontal="left" vertical="center" indent="1"/>
    </xf>
    <xf numFmtId="4" fontId="28" fillId="10" borderId="93" applyNumberFormat="0" applyProtection="0">
      <alignment horizontal="right" vertical="center"/>
    </xf>
    <xf numFmtId="4" fontId="28" fillId="11" borderId="93" applyNumberFormat="0" applyProtection="0">
      <alignment horizontal="left" vertical="center" indent="1"/>
    </xf>
    <xf numFmtId="0" fontId="28" fillId="12" borderId="93" applyNumberFormat="0" applyProtection="0">
      <alignment horizontal="left" vertical="top" indent="1"/>
    </xf>
    <xf numFmtId="4" fontId="28" fillId="8" borderId="93" applyNumberFormat="0" applyProtection="0">
      <alignment horizontal="right" vertical="center"/>
    </xf>
    <xf numFmtId="0" fontId="8" fillId="9" borderId="93" applyNumberFormat="0" applyProtection="0">
      <alignment horizontal="left" vertical="center" indent="1"/>
    </xf>
    <xf numFmtId="0" fontId="8" fillId="9" borderId="93" applyNumberFormat="0" applyProtection="0">
      <alignment horizontal="left" vertical="center" indent="1"/>
    </xf>
    <xf numFmtId="0" fontId="8" fillId="9" borderId="93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8" fillId="10" borderId="93" applyNumberFormat="0" applyProtection="0">
      <alignment horizontal="right" vertical="center"/>
    </xf>
    <xf numFmtId="4" fontId="28" fillId="11" borderId="93" applyNumberFormat="0" applyProtection="0">
      <alignment horizontal="left" vertical="center" indent="1"/>
    </xf>
    <xf numFmtId="0" fontId="28" fillId="12" borderId="93" applyNumberFormat="0" applyProtection="0">
      <alignment horizontal="left" vertical="top" indent="1"/>
    </xf>
    <xf numFmtId="4" fontId="28" fillId="8" borderId="93" applyNumberFormat="0" applyProtection="0">
      <alignment horizontal="right" vertical="center"/>
    </xf>
    <xf numFmtId="0" fontId="8" fillId="9" borderId="93" applyNumberFormat="0" applyProtection="0">
      <alignment horizontal="left" vertical="center" indent="1"/>
    </xf>
    <xf numFmtId="0" fontId="8" fillId="9" borderId="93" applyNumberFormat="0" applyProtection="0">
      <alignment horizontal="left" vertical="center" indent="1"/>
    </xf>
    <xf numFmtId="0" fontId="8" fillId="9" borderId="93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28" fillId="12" borderId="93" applyNumberFormat="0" applyProtection="0">
      <alignment horizontal="left" vertical="top" indent="1"/>
    </xf>
    <xf numFmtId="4" fontId="28" fillId="10" borderId="93" applyNumberFormat="0" applyProtection="0">
      <alignment horizontal="right" vertical="center"/>
    </xf>
    <xf numFmtId="4" fontId="28" fillId="11" borderId="93" applyNumberFormat="0" applyProtection="0">
      <alignment horizontal="left" vertical="center" indent="1"/>
    </xf>
    <xf numFmtId="0" fontId="28" fillId="12" borderId="93" applyNumberFormat="0" applyProtection="0">
      <alignment horizontal="left" vertical="top" indent="1"/>
    </xf>
    <xf numFmtId="0" fontId="27" fillId="6" borderId="93" applyNumberFormat="0" applyProtection="0">
      <alignment horizontal="left" vertical="top" indent="1"/>
    </xf>
    <xf numFmtId="0" fontId="8" fillId="9" borderId="93" applyNumberFormat="0" applyProtection="0">
      <alignment horizontal="left" vertical="center" indent="1"/>
    </xf>
    <xf numFmtId="4" fontId="28" fillId="8" borderId="93" applyNumberFormat="0" applyProtection="0">
      <alignment horizontal="right" vertical="center"/>
    </xf>
    <xf numFmtId="0" fontId="8" fillId="9" borderId="93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93" applyNumberFormat="0" applyProtection="0">
      <alignment vertical="center"/>
    </xf>
    <xf numFmtId="4" fontId="28" fillId="10" borderId="93" applyNumberFormat="0" applyProtection="0">
      <alignment horizontal="right" vertical="center"/>
    </xf>
    <xf numFmtId="4" fontId="28" fillId="11" borderId="93" applyNumberFormat="0" applyProtection="0">
      <alignment horizontal="left" vertical="center" indent="1"/>
    </xf>
    <xf numFmtId="0" fontId="28" fillId="12" borderId="93" applyNumberFormat="0" applyProtection="0">
      <alignment horizontal="left" vertical="top" indent="1"/>
    </xf>
    <xf numFmtId="4" fontId="28" fillId="11" borderId="93" applyNumberFormat="0" applyProtection="0">
      <alignment horizontal="left" vertical="center" indent="1"/>
    </xf>
    <xf numFmtId="0" fontId="28" fillId="12" borderId="93" applyNumberFormat="0" applyProtection="0">
      <alignment horizontal="left" vertical="top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8" fillId="11" borderId="93" applyNumberFormat="0" applyProtection="0">
      <alignment horizontal="left" vertical="center" indent="1"/>
    </xf>
    <xf numFmtId="4" fontId="27" fillId="3" borderId="93" applyNumberFormat="0" applyProtection="0">
      <alignment vertical="center"/>
    </xf>
    <xf numFmtId="4" fontId="28" fillId="11" borderId="93" applyNumberFormat="0" applyProtection="0">
      <alignment horizontal="left" vertical="center" indent="1"/>
    </xf>
    <xf numFmtId="0" fontId="8" fillId="9" borderId="93" applyNumberFormat="0" applyProtection="0">
      <alignment horizontal="left" vertical="center" indent="1"/>
    </xf>
    <xf numFmtId="0" fontId="8" fillId="9" borderId="93" applyNumberFormat="0" applyProtection="0">
      <alignment horizontal="left" vertical="center" indent="1"/>
    </xf>
    <xf numFmtId="4" fontId="28" fillId="10" borderId="93" applyNumberFormat="0" applyProtection="0">
      <alignment horizontal="right" vertical="center"/>
    </xf>
    <xf numFmtId="4" fontId="28" fillId="11" borderId="93" applyNumberFormat="0" applyProtection="0">
      <alignment horizontal="left" vertical="center" indent="1"/>
    </xf>
    <xf numFmtId="0" fontId="28" fillId="12" borderId="93" applyNumberFormat="0" applyProtection="0">
      <alignment horizontal="left" vertical="top" indent="1"/>
    </xf>
    <xf numFmtId="0" fontId="8" fillId="9" borderId="93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8" fillId="11" borderId="93" applyNumberFormat="0" applyProtection="0">
      <alignment horizontal="left" vertical="center" indent="1"/>
    </xf>
    <xf numFmtId="0" fontId="28" fillId="12" borderId="93" applyNumberFormat="0" applyProtection="0">
      <alignment horizontal="left" vertical="top" indent="1"/>
    </xf>
    <xf numFmtId="4" fontId="27" fillId="3" borderId="93" applyNumberFormat="0" applyProtection="0">
      <alignment vertical="center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8" fillId="10" borderId="93" applyNumberFormat="0" applyProtection="0">
      <alignment horizontal="right" vertical="center"/>
    </xf>
    <xf numFmtId="0" fontId="8" fillId="9" borderId="93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8" fillId="8" borderId="93" applyNumberFormat="0" applyProtection="0">
      <alignment horizontal="right" vertical="center"/>
    </xf>
    <xf numFmtId="4" fontId="28" fillId="8" borderId="93" applyNumberFormat="0" applyProtection="0">
      <alignment horizontal="right" vertical="center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93" applyNumberFormat="0" applyProtection="0">
      <alignment vertical="center"/>
    </xf>
    <xf numFmtId="0" fontId="8" fillId="9" borderId="93" applyNumberFormat="0" applyProtection="0">
      <alignment horizontal="left" vertical="center" indent="1"/>
    </xf>
    <xf numFmtId="0" fontId="28" fillId="12" borderId="93" applyNumberFormat="0" applyProtection="0">
      <alignment horizontal="left" vertical="top" indent="1"/>
    </xf>
    <xf numFmtId="4" fontId="28" fillId="10" borderId="93" applyNumberFormat="0" applyProtection="0">
      <alignment horizontal="right" vertical="center"/>
    </xf>
    <xf numFmtId="4" fontId="28" fillId="11" borderId="93" applyNumberFormat="0" applyProtection="0">
      <alignment horizontal="left" vertical="center" indent="1"/>
    </xf>
    <xf numFmtId="0" fontId="28" fillId="12" borderId="93" applyNumberFormat="0" applyProtection="0">
      <alignment horizontal="left" vertical="top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93" applyNumberFormat="0" applyProtection="0">
      <alignment horizontal="left" vertical="center" indent="1"/>
    </xf>
    <xf numFmtId="0" fontId="27" fillId="6" borderId="93" applyNumberFormat="0" applyProtection="0">
      <alignment horizontal="left" vertical="top" indent="1"/>
    </xf>
    <xf numFmtId="4" fontId="28" fillId="8" borderId="93" applyNumberFormat="0" applyProtection="0">
      <alignment horizontal="right" vertical="center"/>
    </xf>
    <xf numFmtId="0" fontId="8" fillId="9" borderId="93" applyNumberFormat="0" applyProtection="0">
      <alignment horizontal="left" vertical="center" indent="1"/>
    </xf>
    <xf numFmtId="0" fontId="8" fillId="9" borderId="93" applyNumberFormat="0" applyProtection="0">
      <alignment horizontal="left" vertical="center" indent="1"/>
    </xf>
    <xf numFmtId="0" fontId="8" fillId="9" borderId="93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28" fillId="12" borderId="93" applyNumberFormat="0" applyProtection="0">
      <alignment horizontal="left" vertical="top" indent="1"/>
    </xf>
    <xf numFmtId="4" fontId="28" fillId="10" borderId="93" applyNumberFormat="0" applyProtection="0">
      <alignment horizontal="right" vertical="center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8" fillId="9" borderId="93" applyNumberFormat="0" applyProtection="0">
      <alignment horizontal="left" vertical="center" indent="1"/>
    </xf>
    <xf numFmtId="4" fontId="28" fillId="10" borderId="93" applyNumberFormat="0" applyProtection="0">
      <alignment horizontal="right" vertical="center"/>
    </xf>
    <xf numFmtId="4" fontId="28" fillId="11" borderId="93" applyNumberFormat="0" applyProtection="0">
      <alignment horizontal="left" vertical="center" indent="1"/>
    </xf>
    <xf numFmtId="0" fontId="28" fillId="12" borderId="93" applyNumberFormat="0" applyProtection="0">
      <alignment horizontal="left" vertical="top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8" fillId="9" borderId="93" applyNumberFormat="0" applyProtection="0">
      <alignment horizontal="left" vertical="center" indent="1"/>
    </xf>
    <xf numFmtId="4" fontId="27" fillId="3" borderId="93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8" fillId="11" borderId="93" applyNumberFormat="0" applyProtection="0">
      <alignment horizontal="left" vertical="center" indent="1"/>
    </xf>
    <xf numFmtId="4" fontId="27" fillId="3" borderId="93" applyNumberFormat="0" applyProtection="0">
      <alignment vertical="center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8" fillId="9" borderId="93" applyNumberFormat="0" applyProtection="0">
      <alignment horizontal="left" vertical="center" indent="1"/>
    </xf>
    <xf numFmtId="0" fontId="27" fillId="6" borderId="93" applyNumberFormat="0" applyProtection="0">
      <alignment horizontal="left" vertical="top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93" applyNumberFormat="0" applyProtection="0">
      <alignment vertical="center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8" fillId="9" borderId="93" applyNumberFormat="0" applyProtection="0">
      <alignment horizontal="left" vertical="center" indent="1"/>
    </xf>
    <xf numFmtId="0" fontId="27" fillId="6" borderId="93" applyNumberFormat="0" applyProtection="0">
      <alignment horizontal="left" vertical="top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8" fillId="9" borderId="93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27" fillId="6" borderId="93" applyNumberFormat="0" applyProtection="0">
      <alignment horizontal="left" vertical="top" indent="1"/>
    </xf>
    <xf numFmtId="4" fontId="27" fillId="3" borderId="93" applyNumberFormat="0" applyProtection="0">
      <alignment horizontal="left" vertical="center" indent="1"/>
    </xf>
    <xf numFmtId="4" fontId="27" fillId="3" borderId="93" applyNumberFormat="0" applyProtection="0">
      <alignment vertical="center"/>
    </xf>
    <xf numFmtId="0" fontId="43" fillId="0" borderId="0" applyNumberFormat="0" applyFill="0" applyBorder="0" applyAlignment="0" applyProtection="0"/>
    <xf numFmtId="0" fontId="28" fillId="12" borderId="93" applyNumberFormat="0" applyProtection="0">
      <alignment horizontal="left" vertical="top" indent="1"/>
    </xf>
    <xf numFmtId="4" fontId="28" fillId="11" borderId="93" applyNumberFormat="0" applyProtection="0">
      <alignment horizontal="left" vertical="center" indent="1"/>
    </xf>
    <xf numFmtId="4" fontId="28" fillId="10" borderId="93" applyNumberFormat="0" applyProtection="0">
      <alignment horizontal="right" vertical="center"/>
    </xf>
    <xf numFmtId="0" fontId="8" fillId="9" borderId="93" applyNumberFormat="0" applyProtection="0">
      <alignment horizontal="left" vertical="center" indent="1"/>
    </xf>
    <xf numFmtId="0" fontId="8" fillId="9" borderId="93" applyNumberFormat="0" applyProtection="0">
      <alignment horizontal="left" vertical="center" indent="1"/>
    </xf>
    <xf numFmtId="0" fontId="8" fillId="9" borderId="93" applyNumberFormat="0" applyProtection="0">
      <alignment horizontal="left" vertical="center" indent="1"/>
    </xf>
    <xf numFmtId="4" fontId="28" fillId="8" borderId="93" applyNumberFormat="0" applyProtection="0">
      <alignment horizontal="right" vertical="center"/>
    </xf>
    <xf numFmtId="0" fontId="27" fillId="6" borderId="93" applyNumberFormat="0" applyProtection="0">
      <alignment horizontal="left" vertical="top" indent="1"/>
    </xf>
    <xf numFmtId="4" fontId="27" fillId="3" borderId="93" applyNumberFormat="0" applyProtection="0">
      <alignment horizontal="left" vertical="center" indent="1"/>
    </xf>
    <xf numFmtId="4" fontId="27" fillId="3" borderId="93" applyNumberFormat="0" applyProtection="0">
      <alignment vertical="center"/>
    </xf>
    <xf numFmtId="0" fontId="28" fillId="12" borderId="93" applyNumberFormat="0" applyProtection="0">
      <alignment horizontal="left" vertical="top" indent="1"/>
    </xf>
    <xf numFmtId="4" fontId="28" fillId="11" borderId="93" applyNumberFormat="0" applyProtection="0">
      <alignment horizontal="left" vertical="center" indent="1"/>
    </xf>
    <xf numFmtId="4" fontId="28" fillId="10" borderId="93" applyNumberFormat="0" applyProtection="0">
      <alignment horizontal="right" vertical="center"/>
    </xf>
    <xf numFmtId="0" fontId="8" fillId="9" borderId="93" applyNumberFormat="0" applyProtection="0">
      <alignment horizontal="left" vertical="center" indent="1"/>
    </xf>
    <xf numFmtId="0" fontId="8" fillId="9" borderId="93" applyNumberFormat="0" applyProtection="0">
      <alignment horizontal="left" vertical="center" indent="1"/>
    </xf>
    <xf numFmtId="0" fontId="8" fillId="9" borderId="93" applyNumberFormat="0" applyProtection="0">
      <alignment horizontal="left" vertical="center" indent="1"/>
    </xf>
    <xf numFmtId="4" fontId="28" fillId="8" borderId="93" applyNumberFormat="0" applyProtection="0">
      <alignment horizontal="right" vertical="center"/>
    </xf>
    <xf numFmtId="0" fontId="43" fillId="0" borderId="0" applyNumberFormat="0" applyFill="0" applyBorder="0" applyAlignment="0" applyProtection="0"/>
    <xf numFmtId="0" fontId="27" fillId="6" borderId="93" applyNumberFormat="0" applyProtection="0">
      <alignment horizontal="left" vertical="top" indent="1"/>
    </xf>
    <xf numFmtId="4" fontId="27" fillId="3" borderId="93" applyNumberFormat="0" applyProtection="0">
      <alignment horizontal="left" vertical="center" indent="1"/>
    </xf>
    <xf numFmtId="4" fontId="27" fillId="3" borderId="93" applyNumberFormat="0" applyProtection="0">
      <alignment vertical="center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28" fillId="12" borderId="93" applyNumberFormat="0" applyProtection="0">
      <alignment horizontal="left" vertical="top" indent="1"/>
    </xf>
    <xf numFmtId="4" fontId="28" fillId="11" borderId="93" applyNumberFormat="0" applyProtection="0">
      <alignment horizontal="left" vertical="center" indent="1"/>
    </xf>
    <xf numFmtId="4" fontId="28" fillId="10" borderId="93" applyNumberFormat="0" applyProtection="0">
      <alignment horizontal="right" vertical="center"/>
    </xf>
    <xf numFmtId="0" fontId="8" fillId="9" borderId="93" applyNumberFormat="0" applyProtection="0">
      <alignment horizontal="left" vertical="center" indent="1"/>
    </xf>
    <xf numFmtId="0" fontId="8" fillId="9" borderId="93" applyNumberFormat="0" applyProtection="0">
      <alignment horizontal="left" vertical="center" indent="1"/>
    </xf>
    <xf numFmtId="0" fontId="27" fillId="6" borderId="93" applyNumberFormat="0" applyProtection="0">
      <alignment horizontal="left" vertical="top" indent="1"/>
    </xf>
    <xf numFmtId="4" fontId="27" fillId="3" borderId="93" applyNumberFormat="0" applyProtection="0">
      <alignment vertical="center"/>
    </xf>
    <xf numFmtId="4" fontId="28" fillId="11" borderId="93" applyNumberFormat="0" applyProtection="0">
      <alignment horizontal="left" vertical="center" indent="1"/>
    </xf>
    <xf numFmtId="0" fontId="8" fillId="9" borderId="93" applyNumberFormat="0" applyProtection="0">
      <alignment horizontal="left" vertical="center" indent="1"/>
    </xf>
    <xf numFmtId="0" fontId="8" fillId="9" borderId="93" applyNumberFormat="0" applyProtection="0">
      <alignment horizontal="left" vertical="center" indent="1"/>
    </xf>
    <xf numFmtId="4" fontId="28" fillId="8" borderId="93" applyNumberFormat="0" applyProtection="0">
      <alignment horizontal="right" vertical="center"/>
    </xf>
    <xf numFmtId="4" fontId="27" fillId="3" borderId="93" applyNumberFormat="0" applyProtection="0">
      <alignment horizontal="left" vertical="center" indent="1"/>
    </xf>
    <xf numFmtId="4" fontId="27" fillId="3" borderId="93" applyNumberFormat="0" applyProtection="0">
      <alignment vertical="center"/>
    </xf>
    <xf numFmtId="4" fontId="27" fillId="3" borderId="93" applyNumberFormat="0" applyProtection="0">
      <alignment vertical="center"/>
    </xf>
    <xf numFmtId="4" fontId="27" fillId="3" borderId="93" applyNumberFormat="0" applyProtection="0">
      <alignment horizontal="left" vertical="center" indent="1"/>
    </xf>
    <xf numFmtId="0" fontId="27" fillId="6" borderId="93" applyNumberFormat="0" applyProtection="0">
      <alignment horizontal="left" vertical="top" indent="1"/>
    </xf>
    <xf numFmtId="4" fontId="28" fillId="8" borderId="93" applyNumberFormat="0" applyProtection="0">
      <alignment horizontal="right" vertical="center"/>
    </xf>
    <xf numFmtId="0" fontId="8" fillId="9" borderId="93" applyNumberFormat="0" applyProtection="0">
      <alignment horizontal="left" vertical="center" indent="1"/>
    </xf>
    <xf numFmtId="0" fontId="8" fillId="9" borderId="93" applyNumberFormat="0" applyProtection="0">
      <alignment horizontal="left" vertical="center" indent="1"/>
    </xf>
    <xf numFmtId="0" fontId="8" fillId="9" borderId="93" applyNumberFormat="0" applyProtection="0">
      <alignment horizontal="left" vertical="center" indent="1"/>
    </xf>
    <xf numFmtId="4" fontId="28" fillId="10" borderId="93" applyNumberFormat="0" applyProtection="0">
      <alignment horizontal="right" vertical="center"/>
    </xf>
    <xf numFmtId="4" fontId="28" fillId="11" borderId="93" applyNumberFormat="0" applyProtection="0">
      <alignment horizontal="left" vertical="center" indent="1"/>
    </xf>
    <xf numFmtId="0" fontId="28" fillId="12" borderId="93" applyNumberFormat="0" applyProtection="0">
      <alignment horizontal="left" vertical="top" indent="1"/>
    </xf>
    <xf numFmtId="4" fontId="27" fillId="3" borderId="93" applyNumberFormat="0" applyProtection="0">
      <alignment vertical="center"/>
    </xf>
    <xf numFmtId="4" fontId="27" fillId="3" borderId="93" applyNumberFormat="0" applyProtection="0">
      <alignment horizontal="left" vertical="center" indent="1"/>
    </xf>
    <xf numFmtId="0" fontId="27" fillId="6" borderId="93" applyNumberFormat="0" applyProtection="0">
      <alignment horizontal="left" vertical="top" indent="1"/>
    </xf>
    <xf numFmtId="4" fontId="28" fillId="8" borderId="93" applyNumberFormat="0" applyProtection="0">
      <alignment horizontal="right" vertical="center"/>
    </xf>
    <xf numFmtId="0" fontId="8" fillId="9" borderId="93" applyNumberFormat="0" applyProtection="0">
      <alignment horizontal="left" vertical="center" indent="1"/>
    </xf>
    <xf numFmtId="0" fontId="8" fillId="9" borderId="93" applyNumberFormat="0" applyProtection="0">
      <alignment horizontal="left" vertical="center" indent="1"/>
    </xf>
    <xf numFmtId="0" fontId="8" fillId="9" borderId="93" applyNumberFormat="0" applyProtection="0">
      <alignment horizontal="left" vertical="center" indent="1"/>
    </xf>
    <xf numFmtId="4" fontId="28" fillId="10" borderId="93" applyNumberFormat="0" applyProtection="0">
      <alignment horizontal="right" vertical="center"/>
    </xf>
    <xf numFmtId="0" fontId="28" fillId="12" borderId="93" applyNumberFormat="0" applyProtection="0">
      <alignment horizontal="left" vertical="top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8" fillId="8" borderId="93" applyNumberFormat="0" applyProtection="0">
      <alignment horizontal="right" vertical="center"/>
    </xf>
    <xf numFmtId="4" fontId="28" fillId="11" borderId="93" applyNumberFormat="0" applyProtection="0">
      <alignment horizontal="left" vertical="center" indent="1"/>
    </xf>
    <xf numFmtId="0" fontId="28" fillId="12" borderId="93" applyNumberFormat="0" applyProtection="0">
      <alignment horizontal="left" vertical="top" indent="1"/>
    </xf>
    <xf numFmtId="4" fontId="27" fillId="3" borderId="93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8" fillId="9" borderId="93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8" fillId="8" borderId="93" applyNumberFormat="0" applyProtection="0">
      <alignment horizontal="right" vertical="center"/>
    </xf>
    <xf numFmtId="0" fontId="8" fillId="9" borderId="93" applyNumberFormat="0" applyProtection="0">
      <alignment horizontal="left" vertical="center" indent="1"/>
    </xf>
    <xf numFmtId="0" fontId="8" fillId="9" borderId="93" applyNumberFormat="0" applyProtection="0">
      <alignment horizontal="left" vertical="center" indent="1"/>
    </xf>
    <xf numFmtId="0" fontId="8" fillId="9" borderId="93" applyNumberFormat="0" applyProtection="0">
      <alignment horizontal="left" vertical="center" indent="1"/>
    </xf>
    <xf numFmtId="4" fontId="28" fillId="10" borderId="93" applyNumberFormat="0" applyProtection="0">
      <alignment horizontal="right" vertical="center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8" fillId="11" borderId="93" applyNumberFormat="0" applyProtection="0">
      <alignment horizontal="left" vertical="center" indent="1"/>
    </xf>
    <xf numFmtId="0" fontId="28" fillId="12" borderId="93" applyNumberFormat="0" applyProtection="0">
      <alignment horizontal="left" vertical="top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8" fillId="9" borderId="93" applyNumberFormat="0" applyProtection="0">
      <alignment horizontal="left" vertical="center" indent="1"/>
    </xf>
    <xf numFmtId="0" fontId="27" fillId="6" borderId="93" applyNumberFormat="0" applyProtection="0">
      <alignment horizontal="left" vertical="top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8" fillId="10" borderId="93" applyNumberFormat="0" applyProtection="0">
      <alignment horizontal="right" vertical="center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96" applyNumberFormat="0" applyProtection="0">
      <alignment vertical="center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8" fillId="9" borderId="96" applyNumberFormat="0" applyProtection="0">
      <alignment horizontal="left" vertical="center" indent="1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8" fillId="9" borderId="94" applyNumberFormat="0" applyProtection="0">
      <alignment horizontal="left" vertical="center" indent="1"/>
    </xf>
    <xf numFmtId="0" fontId="27" fillId="6" borderId="94" applyNumberFormat="0" applyProtection="0">
      <alignment horizontal="left" vertical="top" indent="1"/>
    </xf>
    <xf numFmtId="4" fontId="27" fillId="3" borderId="94" applyNumberFormat="0" applyProtection="0">
      <alignment vertical="center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4" fontId="28" fillId="11" borderId="96" applyNumberFormat="0" applyProtection="0">
      <alignment horizontal="left" vertical="center" indent="1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8" fillId="9" borderId="96" applyNumberFormat="0" applyProtection="0">
      <alignment horizontal="left" vertical="center" indent="1"/>
    </xf>
    <xf numFmtId="0" fontId="4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28" fillId="12" borderId="99" applyNumberFormat="0" applyProtection="0">
      <alignment horizontal="left" vertical="top" indent="1"/>
    </xf>
    <xf numFmtId="0" fontId="43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8" fillId="9" borderId="94" applyNumberFormat="0" applyProtection="0">
      <alignment horizontal="left" vertical="center" indent="1"/>
    </xf>
    <xf numFmtId="0" fontId="8" fillId="9" borderId="94" applyNumberFormat="0" applyProtection="0">
      <alignment horizontal="left" vertical="center" indent="1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27" fillId="6" borderId="99" applyNumberFormat="0" applyProtection="0">
      <alignment horizontal="left" vertical="top" indent="1"/>
    </xf>
    <xf numFmtId="0" fontId="8" fillId="9" borderId="99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94" applyNumberFormat="0" applyProtection="0">
      <alignment vertical="center"/>
    </xf>
    <xf numFmtId="4" fontId="27" fillId="3" borderId="94" applyNumberFormat="0" applyProtection="0">
      <alignment vertical="center"/>
    </xf>
    <xf numFmtId="4" fontId="27" fillId="3" borderId="94" applyNumberFormat="0" applyProtection="0">
      <alignment horizontal="left" vertical="center" indent="1"/>
    </xf>
    <xf numFmtId="4" fontId="27" fillId="3" borderId="94" applyNumberFormat="0" applyProtection="0">
      <alignment horizontal="left" vertical="center" indent="1"/>
    </xf>
    <xf numFmtId="0" fontId="27" fillId="6" borderId="94" applyNumberFormat="0" applyProtection="0">
      <alignment horizontal="left" vertical="top" indent="1"/>
    </xf>
    <xf numFmtId="0" fontId="27" fillId="6" borderId="94" applyNumberFormat="0" applyProtection="0">
      <alignment horizontal="left" vertical="top" indent="1"/>
    </xf>
    <xf numFmtId="4" fontId="28" fillId="8" borderId="94" applyNumberFormat="0" applyProtection="0">
      <alignment horizontal="right" vertical="center"/>
    </xf>
    <xf numFmtId="4" fontId="28" fillId="8" borderId="94" applyNumberFormat="0" applyProtection="0">
      <alignment horizontal="right" vertical="center"/>
    </xf>
    <xf numFmtId="0" fontId="8" fillId="9" borderId="94" applyNumberFormat="0" applyProtection="0">
      <alignment horizontal="left" vertical="center" indent="1"/>
    </xf>
    <xf numFmtId="0" fontId="8" fillId="9" borderId="94" applyNumberFormat="0" applyProtection="0">
      <alignment horizontal="left" vertical="center" indent="1"/>
    </xf>
    <xf numFmtId="0" fontId="8" fillId="9" borderId="94" applyNumberFormat="0" applyProtection="0">
      <alignment horizontal="left" vertical="center" indent="1"/>
    </xf>
    <xf numFmtId="0" fontId="8" fillId="9" borderId="94" applyNumberFormat="0" applyProtection="0">
      <alignment horizontal="left" vertical="center" indent="1"/>
    </xf>
    <xf numFmtId="0" fontId="8" fillId="9" borderId="94" applyNumberFormat="0" applyProtection="0">
      <alignment horizontal="left" vertical="center" indent="1"/>
    </xf>
    <xf numFmtId="0" fontId="8" fillId="9" borderId="94" applyNumberFormat="0" applyProtection="0">
      <alignment horizontal="left" vertical="center" indent="1"/>
    </xf>
    <xf numFmtId="4" fontId="28" fillId="10" borderId="94" applyNumberFormat="0" applyProtection="0">
      <alignment horizontal="right" vertical="center"/>
    </xf>
    <xf numFmtId="4" fontId="28" fillId="10" borderId="94" applyNumberFormat="0" applyProtection="0">
      <alignment horizontal="right" vertical="center"/>
    </xf>
    <xf numFmtId="4" fontId="28" fillId="11" borderId="94" applyNumberFormat="0" applyProtection="0">
      <alignment horizontal="left" vertical="center" indent="1"/>
    </xf>
    <xf numFmtId="4" fontId="28" fillId="11" borderId="94" applyNumberFormat="0" applyProtection="0">
      <alignment horizontal="left" vertical="center" indent="1"/>
    </xf>
    <xf numFmtId="0" fontId="28" fillId="12" borderId="94" applyNumberFormat="0" applyProtection="0">
      <alignment horizontal="left" vertical="top" indent="1"/>
    </xf>
    <xf numFmtId="0" fontId="28" fillId="12" borderId="94" applyNumberFormat="0" applyProtection="0">
      <alignment horizontal="left" vertical="top" indent="1"/>
    </xf>
    <xf numFmtId="0" fontId="45" fillId="0" borderId="0" applyNumberFormat="0" applyFill="0" applyBorder="0" applyAlignment="0" applyProtection="0"/>
    <xf numFmtId="4" fontId="27" fillId="3" borderId="96" applyNumberFormat="0" applyProtection="0">
      <alignment vertical="center"/>
    </xf>
    <xf numFmtId="4" fontId="28" fillId="10" borderId="96" applyNumberFormat="0" applyProtection="0">
      <alignment horizontal="right" vertical="center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10" fontId="20" fillId="5" borderId="95" applyNumberFormat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8" fillId="9" borderId="96" applyNumberFormat="0" applyProtection="0">
      <alignment horizontal="left" vertical="center" indent="1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4" fontId="27" fillId="3" borderId="96" applyNumberFormat="0" applyProtection="0">
      <alignment horizontal="left" vertical="center" indent="1"/>
    </xf>
    <xf numFmtId="0" fontId="27" fillId="6" borderId="96" applyNumberFormat="0" applyProtection="0">
      <alignment horizontal="left" vertical="top" indent="1"/>
    </xf>
    <xf numFmtId="0" fontId="45" fillId="0" borderId="0" applyNumberFormat="0" applyFill="0" applyBorder="0" applyAlignment="0" applyProtection="0"/>
    <xf numFmtId="0" fontId="8" fillId="9" borderId="94" applyNumberFormat="0" applyProtection="0">
      <alignment horizontal="left" vertical="center" indent="1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4" fontId="27" fillId="3" borderId="96" applyNumberFormat="0" applyProtection="0">
      <alignment vertical="center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4" fontId="27" fillId="3" borderId="94" applyNumberFormat="0" applyProtection="0">
      <alignment vertical="center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8" fillId="9" borderId="94" applyNumberFormat="0" applyProtection="0">
      <alignment horizontal="left" vertical="center" indent="1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4" fontId="27" fillId="3" borderId="94" applyNumberFormat="0" applyProtection="0">
      <alignment vertical="center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4" fontId="27" fillId="3" borderId="94" applyNumberFormat="0" applyProtection="0">
      <alignment horizontal="left" vertical="center" indent="1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4" fontId="28" fillId="11" borderId="96" applyNumberFormat="0" applyProtection="0">
      <alignment horizontal="left" vertical="center" indent="1"/>
    </xf>
    <xf numFmtId="0" fontId="27" fillId="6" borderId="96" applyNumberFormat="0" applyProtection="0">
      <alignment horizontal="left" vertical="top" indent="1"/>
    </xf>
    <xf numFmtId="0" fontId="45" fillId="0" borderId="0" applyNumberFormat="0" applyFill="0" applyBorder="0" applyAlignment="0" applyProtection="0"/>
    <xf numFmtId="0" fontId="28" fillId="12" borderId="94" applyNumberFormat="0" applyProtection="0">
      <alignment horizontal="left" vertical="top" indent="1"/>
    </xf>
    <xf numFmtId="0" fontId="8" fillId="9" borderId="94" applyNumberFormat="0" applyProtection="0">
      <alignment horizontal="left" vertical="center" indent="1"/>
    </xf>
    <xf numFmtId="4" fontId="28" fillId="10" borderId="94" applyNumberFormat="0" applyProtection="0">
      <alignment horizontal="right" vertical="center"/>
    </xf>
    <xf numFmtId="4" fontId="28" fillId="11" borderId="94" applyNumberFormat="0" applyProtection="0">
      <alignment horizontal="left" vertical="center" indent="1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27" fillId="6" borderId="96" applyNumberFormat="0" applyProtection="0">
      <alignment horizontal="left" vertical="top" indent="1"/>
    </xf>
    <xf numFmtId="4" fontId="27" fillId="3" borderId="96" applyNumberFormat="0" applyProtection="0">
      <alignment horizontal="left" vertical="center" indent="1"/>
    </xf>
    <xf numFmtId="0" fontId="8" fillId="9" borderId="96" applyNumberFormat="0" applyProtection="0">
      <alignment horizontal="left" vertical="center" indent="1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10" fontId="20" fillId="5" borderId="95" applyNumberFormat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10" fontId="20" fillId="5" borderId="95" applyNumberFormat="0" applyBorder="0" applyAlignment="0" applyProtection="0"/>
    <xf numFmtId="0" fontId="43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4" fontId="28" fillId="11" borderId="96" applyNumberFormat="0" applyProtection="0">
      <alignment horizontal="left" vertical="center" indent="1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10" fontId="20" fillId="5" borderId="95" applyNumberFormat="0" applyBorder="0" applyAlignment="0" applyProtection="0"/>
    <xf numFmtId="0" fontId="8" fillId="9" borderId="94" applyNumberFormat="0" applyProtection="0">
      <alignment horizontal="left" vertical="center" indent="1"/>
    </xf>
    <xf numFmtId="0" fontId="45" fillId="0" borderId="0" applyNumberFormat="0" applyFill="0" applyBorder="0" applyAlignment="0" applyProtection="0"/>
    <xf numFmtId="4" fontId="28" fillId="11" borderId="96" applyNumberFormat="0" applyProtection="0">
      <alignment horizontal="left" vertical="center" indent="1"/>
    </xf>
    <xf numFmtId="0" fontId="4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8" fillId="8" borderId="94" applyNumberFormat="0" applyProtection="0">
      <alignment horizontal="right" vertical="center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4" fontId="28" fillId="10" borderId="96" applyNumberFormat="0" applyProtection="0">
      <alignment horizontal="right" vertical="center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8" fillId="9" borderId="96" applyNumberFormat="0" applyProtection="0">
      <alignment horizontal="left" vertical="center" indent="1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8" fillId="9" borderId="96" applyNumberFormat="0" applyProtection="0">
      <alignment horizontal="left" vertical="center" indent="1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4" fontId="28" fillId="10" borderId="94" applyNumberFormat="0" applyProtection="0">
      <alignment horizontal="right" vertical="center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4" fontId="28" fillId="8" borderId="96" applyNumberFormat="0" applyProtection="0">
      <alignment horizontal="right" vertical="center"/>
    </xf>
    <xf numFmtId="4" fontId="27" fillId="3" borderId="94" applyNumberFormat="0" applyProtection="0">
      <alignment horizontal="left" vertical="center" indent="1"/>
    </xf>
    <xf numFmtId="4" fontId="28" fillId="8" borderId="94" applyNumberFormat="0" applyProtection="0">
      <alignment horizontal="right" vertical="center"/>
    </xf>
    <xf numFmtId="0" fontId="28" fillId="12" borderId="94" applyNumberFormat="0" applyProtection="0">
      <alignment horizontal="left" vertical="top" indent="1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4" fontId="28" fillId="11" borderId="94" applyNumberFormat="0" applyProtection="0">
      <alignment horizontal="left" vertical="center" indent="1"/>
    </xf>
    <xf numFmtId="0" fontId="45" fillId="0" borderId="0" applyNumberFormat="0" applyFill="0" applyBorder="0" applyAlignment="0" applyProtection="0"/>
    <xf numFmtId="4" fontId="27" fillId="3" borderId="96" applyNumberFormat="0" applyProtection="0">
      <alignment vertical="center"/>
    </xf>
    <xf numFmtId="0" fontId="45" fillId="0" borderId="0" applyNumberFormat="0" applyFill="0" applyBorder="0" applyAlignment="0" applyProtection="0"/>
    <xf numFmtId="4" fontId="28" fillId="8" borderId="96" applyNumberFormat="0" applyProtection="0">
      <alignment horizontal="right" vertical="center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27" fillId="6" borderId="94" applyNumberFormat="0" applyProtection="0">
      <alignment horizontal="left" vertical="top" indent="1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4" fontId="28" fillId="10" borderId="96" applyNumberFormat="0" applyProtection="0">
      <alignment horizontal="right" vertical="center"/>
    </xf>
    <xf numFmtId="4" fontId="28" fillId="8" borderId="96" applyNumberFormat="0" applyProtection="0">
      <alignment horizontal="right" vertical="center"/>
    </xf>
    <xf numFmtId="4" fontId="27" fillId="3" borderId="96" applyNumberFormat="0" applyProtection="0">
      <alignment horizontal="left" vertical="center" indent="1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10" fontId="20" fillId="5" borderId="95" applyNumberFormat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4" fontId="28" fillId="11" borderId="96" applyNumberFormat="0" applyProtection="0">
      <alignment horizontal="left" vertical="center" indent="1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4" fontId="27" fillId="3" borderId="94" applyNumberFormat="0" applyProtection="0">
      <alignment vertical="center"/>
    </xf>
    <xf numFmtId="0" fontId="45" fillId="0" borderId="0" applyNumberFormat="0" applyFill="0" applyBorder="0" applyAlignment="0" applyProtection="0"/>
    <xf numFmtId="4" fontId="27" fillId="3" borderId="94" applyNumberFormat="0" applyProtection="0">
      <alignment vertical="center"/>
    </xf>
    <xf numFmtId="4" fontId="27" fillId="3" borderId="94" applyNumberFormat="0" applyProtection="0">
      <alignment horizontal="left" vertical="center" indent="1"/>
    </xf>
    <xf numFmtId="4" fontId="27" fillId="3" borderId="94" applyNumberFormat="0" applyProtection="0">
      <alignment horizontal="left" vertical="center" indent="1"/>
    </xf>
    <xf numFmtId="0" fontId="27" fillId="6" borderId="94" applyNumberFormat="0" applyProtection="0">
      <alignment horizontal="left" vertical="top" indent="1"/>
    </xf>
    <xf numFmtId="0" fontId="27" fillId="6" borderId="94" applyNumberFormat="0" applyProtection="0">
      <alignment horizontal="left" vertical="top" indent="1"/>
    </xf>
    <xf numFmtId="4" fontId="28" fillId="8" borderId="94" applyNumberFormat="0" applyProtection="0">
      <alignment horizontal="right" vertical="center"/>
    </xf>
    <xf numFmtId="4" fontId="28" fillId="8" borderId="94" applyNumberFormat="0" applyProtection="0">
      <alignment horizontal="right" vertical="center"/>
    </xf>
    <xf numFmtId="0" fontId="8" fillId="9" borderId="94" applyNumberFormat="0" applyProtection="0">
      <alignment horizontal="left" vertical="center" indent="1"/>
    </xf>
    <xf numFmtId="0" fontId="8" fillId="9" borderId="94" applyNumberFormat="0" applyProtection="0">
      <alignment horizontal="left" vertical="center" indent="1"/>
    </xf>
    <xf numFmtId="0" fontId="8" fillId="9" borderId="94" applyNumberFormat="0" applyProtection="0">
      <alignment horizontal="left" vertical="center" indent="1"/>
    </xf>
    <xf numFmtId="0" fontId="8" fillId="9" borderId="94" applyNumberFormat="0" applyProtection="0">
      <alignment horizontal="left" vertical="center" indent="1"/>
    </xf>
    <xf numFmtId="0" fontId="8" fillId="9" borderId="94" applyNumberFormat="0" applyProtection="0">
      <alignment horizontal="left" vertical="center" indent="1"/>
    </xf>
    <xf numFmtId="0" fontId="8" fillId="9" borderId="94" applyNumberFormat="0" applyProtection="0">
      <alignment horizontal="left" vertical="center" indent="1"/>
    </xf>
    <xf numFmtId="4" fontId="28" fillId="10" borderId="94" applyNumberFormat="0" applyProtection="0">
      <alignment horizontal="right" vertical="center"/>
    </xf>
    <xf numFmtId="4" fontId="28" fillId="10" borderId="94" applyNumberFormat="0" applyProtection="0">
      <alignment horizontal="right" vertical="center"/>
    </xf>
    <xf numFmtId="4" fontId="28" fillId="11" borderId="94" applyNumberFormat="0" applyProtection="0">
      <alignment horizontal="left" vertical="center" indent="1"/>
    </xf>
    <xf numFmtId="4" fontId="28" fillId="11" borderId="94" applyNumberFormat="0" applyProtection="0">
      <alignment horizontal="left" vertical="center" indent="1"/>
    </xf>
    <xf numFmtId="0" fontId="28" fillId="12" borderId="94" applyNumberFormat="0" applyProtection="0">
      <alignment horizontal="left" vertical="top" indent="1"/>
    </xf>
    <xf numFmtId="0" fontId="28" fillId="12" borderId="94" applyNumberFormat="0" applyProtection="0">
      <alignment horizontal="left" vertical="top" indent="1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8" fillId="9" borderId="96" applyNumberFormat="0" applyProtection="0">
      <alignment horizontal="left" vertical="center" indent="1"/>
    </xf>
    <xf numFmtId="4" fontId="27" fillId="3" borderId="96" applyNumberFormat="0" applyProtection="0">
      <alignment horizontal="left" vertical="center" indent="1"/>
    </xf>
    <xf numFmtId="0" fontId="45" fillId="0" borderId="0" applyNumberFormat="0" applyFill="0" applyBorder="0" applyAlignment="0" applyProtection="0"/>
    <xf numFmtId="0" fontId="27" fillId="6" borderId="96" applyNumberFormat="0" applyProtection="0">
      <alignment horizontal="left" vertical="top" indent="1"/>
    </xf>
    <xf numFmtId="0" fontId="45" fillId="0" borderId="0" applyNumberFormat="0" applyFill="0" applyBorder="0" applyAlignment="0" applyProtection="0"/>
    <xf numFmtId="4" fontId="27" fillId="3" borderId="96" applyNumberFormat="0" applyProtection="0">
      <alignment vertical="center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8" fillId="9" borderId="96" applyNumberFormat="0" applyProtection="0">
      <alignment horizontal="left" vertical="center" indent="1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8" fillId="9" borderId="96" applyNumberFormat="0" applyProtection="0">
      <alignment horizontal="left" vertical="center" indent="1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4" fontId="28" fillId="11" borderId="96" applyNumberFormat="0" applyProtection="0">
      <alignment horizontal="left" vertical="center" indent="1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8" fillId="9" borderId="94" applyNumberFormat="0" applyProtection="0">
      <alignment horizontal="left" vertical="center" indent="1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8" fillId="9" borderId="96" applyNumberFormat="0" applyProtection="0">
      <alignment horizontal="left" vertical="center" indent="1"/>
    </xf>
    <xf numFmtId="0" fontId="8" fillId="9" borderId="96" applyNumberFormat="0" applyProtection="0">
      <alignment horizontal="left" vertical="center" indent="1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28" fillId="12" borderId="96" applyNumberFormat="0" applyProtection="0">
      <alignment horizontal="left" vertical="top" indent="1"/>
    </xf>
    <xf numFmtId="0" fontId="8" fillId="9" borderId="96" applyNumberFormat="0" applyProtection="0">
      <alignment horizontal="left" vertical="center" indent="1"/>
    </xf>
    <xf numFmtId="0" fontId="27" fillId="6" borderId="96" applyNumberFormat="0" applyProtection="0">
      <alignment horizontal="left" vertical="top" indent="1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28" fillId="12" borderId="96" applyNumberFormat="0" applyProtection="0">
      <alignment horizontal="left" vertical="top" indent="1"/>
    </xf>
    <xf numFmtId="4" fontId="27" fillId="3" borderId="96" applyNumberFormat="0" applyProtection="0">
      <alignment vertical="center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10" fontId="20" fillId="5" borderId="95" applyNumberFormat="0" applyBorder="0" applyAlignment="0" applyProtection="0"/>
    <xf numFmtId="4" fontId="27" fillId="3" borderId="96" applyNumberFormat="0" applyProtection="0">
      <alignment horizontal="left" vertical="center" indent="1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8" fillId="8" borderId="96" applyNumberFormat="0" applyProtection="0">
      <alignment horizontal="right" vertical="center"/>
    </xf>
    <xf numFmtId="0" fontId="45" fillId="0" borderId="0" applyNumberFormat="0" applyFill="0" applyBorder="0" applyAlignment="0" applyProtection="0"/>
    <xf numFmtId="4" fontId="27" fillId="3" borderId="96" applyNumberFormat="0" applyProtection="0">
      <alignment horizontal="left" vertical="center" indent="1"/>
    </xf>
    <xf numFmtId="4" fontId="28" fillId="10" borderId="96" applyNumberFormat="0" applyProtection="0">
      <alignment horizontal="right" vertical="center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4" fontId="27" fillId="3" borderId="94" applyNumberFormat="0" applyProtection="0">
      <alignment vertical="center"/>
    </xf>
    <xf numFmtId="4" fontId="27" fillId="3" borderId="94" applyNumberFormat="0" applyProtection="0">
      <alignment horizontal="left" vertical="center" indent="1"/>
    </xf>
    <xf numFmtId="4" fontId="27" fillId="3" borderId="94" applyNumberFormat="0" applyProtection="0">
      <alignment horizontal="left" vertical="center" indent="1"/>
    </xf>
    <xf numFmtId="0" fontId="27" fillId="6" borderId="94" applyNumberFormat="0" applyProtection="0">
      <alignment horizontal="left" vertical="top" indent="1"/>
    </xf>
    <xf numFmtId="0" fontId="27" fillId="6" borderId="94" applyNumberFormat="0" applyProtection="0">
      <alignment horizontal="left" vertical="top" indent="1"/>
    </xf>
    <xf numFmtId="4" fontId="28" fillId="8" borderId="94" applyNumberFormat="0" applyProtection="0">
      <alignment horizontal="right" vertical="center"/>
    </xf>
    <xf numFmtId="4" fontId="28" fillId="8" borderId="94" applyNumberFormat="0" applyProtection="0">
      <alignment horizontal="right" vertical="center"/>
    </xf>
    <xf numFmtId="0" fontId="8" fillId="9" borderId="94" applyNumberFormat="0" applyProtection="0">
      <alignment horizontal="left" vertical="center" indent="1"/>
    </xf>
    <xf numFmtId="0" fontId="8" fillId="9" borderId="94" applyNumberFormat="0" applyProtection="0">
      <alignment horizontal="left" vertical="center" indent="1"/>
    </xf>
    <xf numFmtId="0" fontId="8" fillId="9" borderId="94" applyNumberFormat="0" applyProtection="0">
      <alignment horizontal="left" vertical="center" indent="1"/>
    </xf>
    <xf numFmtId="0" fontId="8" fillId="9" borderId="94" applyNumberFormat="0" applyProtection="0">
      <alignment horizontal="left" vertical="center" indent="1"/>
    </xf>
    <xf numFmtId="0" fontId="8" fillId="9" borderId="94" applyNumberFormat="0" applyProtection="0">
      <alignment horizontal="left" vertical="center" indent="1"/>
    </xf>
    <xf numFmtId="0" fontId="8" fillId="9" borderId="94" applyNumberFormat="0" applyProtection="0">
      <alignment horizontal="left" vertical="center" indent="1"/>
    </xf>
    <xf numFmtId="4" fontId="28" fillId="10" borderId="94" applyNumberFormat="0" applyProtection="0">
      <alignment horizontal="right" vertical="center"/>
    </xf>
    <xf numFmtId="4" fontId="28" fillId="10" borderId="94" applyNumberFormat="0" applyProtection="0">
      <alignment horizontal="right" vertical="center"/>
    </xf>
    <xf numFmtId="4" fontId="28" fillId="11" borderId="94" applyNumberFormat="0" applyProtection="0">
      <alignment horizontal="left" vertical="center" indent="1"/>
    </xf>
    <xf numFmtId="4" fontId="28" fillId="11" borderId="94" applyNumberFormat="0" applyProtection="0">
      <alignment horizontal="left" vertical="center" indent="1"/>
    </xf>
    <xf numFmtId="0" fontId="28" fillId="12" borderId="94" applyNumberFormat="0" applyProtection="0">
      <alignment horizontal="left" vertical="top" indent="1"/>
    </xf>
    <xf numFmtId="0" fontId="28" fillId="12" borderId="94" applyNumberFormat="0" applyProtection="0">
      <alignment horizontal="left" vertical="top" indent="1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4" fontId="27" fillId="3" borderId="96" applyNumberFormat="0" applyProtection="0">
      <alignment horizontal="left" vertical="center" indent="1"/>
    </xf>
    <xf numFmtId="0" fontId="8" fillId="9" borderId="96" applyNumberFormat="0" applyProtection="0">
      <alignment horizontal="left" vertical="center" indent="1"/>
    </xf>
    <xf numFmtId="4" fontId="28" fillId="10" borderId="96" applyNumberFormat="0" applyProtection="0">
      <alignment horizontal="right" vertical="center"/>
    </xf>
    <xf numFmtId="4" fontId="28" fillId="8" borderId="96" applyNumberFormat="0" applyProtection="0">
      <alignment horizontal="right" vertical="center"/>
    </xf>
    <xf numFmtId="4" fontId="28" fillId="10" borderId="96" applyNumberFormat="0" applyProtection="0">
      <alignment horizontal="right" vertical="center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4" fontId="27" fillId="3" borderId="96" applyNumberFormat="0" applyProtection="0">
      <alignment vertical="center"/>
    </xf>
    <xf numFmtId="4" fontId="27" fillId="3" borderId="96" applyNumberFormat="0" applyProtection="0">
      <alignment vertical="center"/>
    </xf>
    <xf numFmtId="4" fontId="27" fillId="3" borderId="96" applyNumberFormat="0" applyProtection="0">
      <alignment horizontal="left" vertical="center" indent="1"/>
    </xf>
    <xf numFmtId="4" fontId="27" fillId="3" borderId="96" applyNumberFormat="0" applyProtection="0">
      <alignment horizontal="left" vertical="center" indent="1"/>
    </xf>
    <xf numFmtId="0" fontId="27" fillId="6" borderId="96" applyNumberFormat="0" applyProtection="0">
      <alignment horizontal="left" vertical="top" indent="1"/>
    </xf>
    <xf numFmtId="0" fontId="27" fillId="6" borderId="96" applyNumberFormat="0" applyProtection="0">
      <alignment horizontal="left" vertical="top" indent="1"/>
    </xf>
    <xf numFmtId="4" fontId="28" fillId="8" borderId="96" applyNumberFormat="0" applyProtection="0">
      <alignment horizontal="right" vertical="center"/>
    </xf>
    <xf numFmtId="4" fontId="28" fillId="8" borderId="96" applyNumberFormat="0" applyProtection="0">
      <alignment horizontal="right" vertical="center"/>
    </xf>
    <xf numFmtId="0" fontId="8" fillId="9" borderId="96" applyNumberFormat="0" applyProtection="0">
      <alignment horizontal="left" vertical="center" indent="1"/>
    </xf>
    <xf numFmtId="0" fontId="8" fillId="9" borderId="96" applyNumberFormat="0" applyProtection="0">
      <alignment horizontal="left" vertical="center" indent="1"/>
    </xf>
    <xf numFmtId="0" fontId="8" fillId="9" borderId="96" applyNumberFormat="0" applyProtection="0">
      <alignment horizontal="left" vertical="center" indent="1"/>
    </xf>
    <xf numFmtId="0" fontId="8" fillId="9" borderId="96" applyNumberFormat="0" applyProtection="0">
      <alignment horizontal="left" vertical="center" indent="1"/>
    </xf>
    <xf numFmtId="0" fontId="8" fillId="9" borderId="96" applyNumberFormat="0" applyProtection="0">
      <alignment horizontal="left" vertical="center" indent="1"/>
    </xf>
    <xf numFmtId="0" fontId="8" fillId="9" borderId="96" applyNumberFormat="0" applyProtection="0">
      <alignment horizontal="left" vertical="center" indent="1"/>
    </xf>
    <xf numFmtId="4" fontId="28" fillId="10" borderId="96" applyNumberFormat="0" applyProtection="0">
      <alignment horizontal="right" vertical="center"/>
    </xf>
    <xf numFmtId="4" fontId="28" fillId="10" borderId="96" applyNumberFormat="0" applyProtection="0">
      <alignment horizontal="right" vertical="center"/>
    </xf>
    <xf numFmtId="4" fontId="28" fillId="11" borderId="96" applyNumberFormat="0" applyProtection="0">
      <alignment horizontal="left" vertical="center" indent="1"/>
    </xf>
    <xf numFmtId="4" fontId="28" fillId="11" borderId="96" applyNumberFormat="0" applyProtection="0">
      <alignment horizontal="left" vertical="center" indent="1"/>
    </xf>
    <xf numFmtId="0" fontId="28" fillId="12" borderId="96" applyNumberFormat="0" applyProtection="0">
      <alignment horizontal="left" vertical="top" indent="1"/>
    </xf>
    <xf numFmtId="0" fontId="28" fillId="12" borderId="96" applyNumberFormat="0" applyProtection="0">
      <alignment horizontal="left" vertical="top" indent="1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96" applyNumberFormat="0" applyProtection="0">
      <alignment vertical="center"/>
    </xf>
    <xf numFmtId="0" fontId="8" fillId="9" borderId="96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4" fontId="27" fillId="3" borderId="96" applyNumberFormat="0" applyProtection="0">
      <alignment vertical="center"/>
    </xf>
    <xf numFmtId="0" fontId="27" fillId="6" borderId="96" applyNumberFormat="0" applyProtection="0">
      <alignment horizontal="left" vertical="top" indent="1"/>
    </xf>
    <xf numFmtId="0" fontId="27" fillId="6" borderId="96" applyNumberFormat="0" applyProtection="0">
      <alignment horizontal="left" vertical="top" indent="1"/>
    </xf>
    <xf numFmtId="4" fontId="28" fillId="8" borderId="96" applyNumberFormat="0" applyProtection="0">
      <alignment horizontal="right" vertical="center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28" fillId="12" borderId="96" applyNumberFormat="0" applyProtection="0">
      <alignment horizontal="left" vertical="top" indent="1"/>
    </xf>
    <xf numFmtId="0" fontId="8" fillId="9" borderId="96" applyNumberFormat="0" applyProtection="0">
      <alignment horizontal="left" vertical="center" indent="1"/>
    </xf>
    <xf numFmtId="0" fontId="27" fillId="6" borderId="96" applyNumberFormat="0" applyProtection="0">
      <alignment horizontal="left" vertical="top" indent="1"/>
    </xf>
    <xf numFmtId="4" fontId="27" fillId="3" borderId="96" applyNumberFormat="0" applyProtection="0">
      <alignment vertical="center"/>
    </xf>
    <xf numFmtId="4" fontId="28" fillId="10" borderId="96" applyNumberFormat="0" applyProtection="0">
      <alignment horizontal="right" vertical="center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8" fillId="9" borderId="96" applyNumberFormat="0" applyProtection="0">
      <alignment horizontal="left" vertical="center" indent="1"/>
    </xf>
    <xf numFmtId="0" fontId="8" fillId="9" borderId="96" applyNumberFormat="0" applyProtection="0">
      <alignment horizontal="left" vertical="center" indent="1"/>
    </xf>
    <xf numFmtId="4" fontId="27" fillId="3" borderId="96" applyNumberFormat="0" applyProtection="0">
      <alignment horizontal="left" vertical="center" indent="1"/>
    </xf>
    <xf numFmtId="0" fontId="28" fillId="12" borderId="96" applyNumberFormat="0" applyProtection="0">
      <alignment horizontal="left" vertical="top" indent="1"/>
    </xf>
    <xf numFmtId="0" fontId="8" fillId="9" borderId="96" applyNumberFormat="0" applyProtection="0">
      <alignment horizontal="left" vertical="center" indent="1"/>
    </xf>
    <xf numFmtId="4" fontId="28" fillId="8" borderId="96" applyNumberFormat="0" applyProtection="0">
      <alignment horizontal="right" vertical="center"/>
    </xf>
    <xf numFmtId="0" fontId="8" fillId="9" borderId="96" applyNumberFormat="0" applyProtection="0">
      <alignment horizontal="left" vertical="center" indent="1"/>
    </xf>
    <xf numFmtId="4" fontId="28" fillId="11" borderId="96" applyNumberFormat="0" applyProtection="0">
      <alignment horizontal="left" vertical="center" indent="1"/>
    </xf>
    <xf numFmtId="4" fontId="27" fillId="3" borderId="96" applyNumberFormat="0" applyProtection="0">
      <alignment vertical="center"/>
    </xf>
    <xf numFmtId="0" fontId="27" fillId="6" borderId="96" applyNumberFormat="0" applyProtection="0">
      <alignment horizontal="left" vertical="top" indent="1"/>
    </xf>
    <xf numFmtId="4" fontId="27" fillId="3" borderId="96" applyNumberFormat="0" applyProtection="0">
      <alignment horizontal="left" vertical="center" indent="1"/>
    </xf>
    <xf numFmtId="0" fontId="27" fillId="6" borderId="96" applyNumberFormat="0" applyProtection="0">
      <alignment horizontal="left" vertical="top" indent="1"/>
    </xf>
    <xf numFmtId="4" fontId="27" fillId="3" borderId="96" applyNumberFormat="0" applyProtection="0">
      <alignment horizontal="left" vertical="center" indent="1"/>
    </xf>
    <xf numFmtId="0" fontId="8" fillId="9" borderId="96" applyNumberFormat="0" applyProtection="0">
      <alignment horizontal="left" vertical="center" indent="1"/>
    </xf>
    <xf numFmtId="0" fontId="8" fillId="9" borderId="96" applyNumberFormat="0" applyProtection="0">
      <alignment horizontal="left" vertical="center" indent="1"/>
    </xf>
    <xf numFmtId="0" fontId="27" fillId="6" borderId="96" applyNumberFormat="0" applyProtection="0">
      <alignment horizontal="left" vertical="top" indent="1"/>
    </xf>
    <xf numFmtId="4" fontId="28" fillId="8" borderId="96" applyNumberFormat="0" applyProtection="0">
      <alignment horizontal="right" vertical="center"/>
    </xf>
    <xf numFmtId="4" fontId="27" fillId="3" borderId="96" applyNumberFormat="0" applyProtection="0">
      <alignment vertical="center"/>
    </xf>
    <xf numFmtId="0" fontId="27" fillId="6" borderId="96" applyNumberFormat="0" applyProtection="0">
      <alignment horizontal="left" vertical="top" indent="1"/>
    </xf>
    <xf numFmtId="4" fontId="27" fillId="3" borderId="96" applyNumberFormat="0" applyProtection="0">
      <alignment horizontal="left" vertical="center" indent="1"/>
    </xf>
    <xf numFmtId="0" fontId="27" fillId="6" borderId="96" applyNumberFormat="0" applyProtection="0">
      <alignment horizontal="left" vertical="top" indent="1"/>
    </xf>
    <xf numFmtId="0" fontId="27" fillId="6" borderId="96" applyNumberFormat="0" applyProtection="0">
      <alignment horizontal="left" vertical="top" indent="1"/>
    </xf>
    <xf numFmtId="4" fontId="27" fillId="3" borderId="96" applyNumberFormat="0" applyProtection="0">
      <alignment horizontal="left" vertical="center" indent="1"/>
    </xf>
    <xf numFmtId="0" fontId="27" fillId="6" borderId="96" applyNumberFormat="0" applyProtection="0">
      <alignment horizontal="left" vertical="top" indent="1"/>
    </xf>
    <xf numFmtId="4" fontId="27" fillId="3" borderId="96" applyNumberFormat="0" applyProtection="0">
      <alignment horizontal="left" vertical="center" indent="1"/>
    </xf>
    <xf numFmtId="4" fontId="27" fillId="3" borderId="96" applyNumberFormat="0" applyProtection="0">
      <alignment vertical="center"/>
    </xf>
    <xf numFmtId="0" fontId="27" fillId="6" borderId="96" applyNumberFormat="0" applyProtection="0">
      <alignment horizontal="left" vertical="top" indent="1"/>
    </xf>
    <xf numFmtId="4" fontId="27" fillId="3" borderId="96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8" fillId="9" borderId="96" applyNumberFormat="0" applyProtection="0">
      <alignment horizontal="left" vertical="center" indent="1"/>
    </xf>
    <xf numFmtId="4" fontId="27" fillId="3" borderId="96" applyNumberFormat="0" applyProtection="0">
      <alignment horizontal="left" vertical="center" indent="1"/>
    </xf>
    <xf numFmtId="0" fontId="8" fillId="9" borderId="96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28" fillId="12" borderId="96" applyNumberFormat="0" applyProtection="0">
      <alignment horizontal="left" vertical="top" indent="1"/>
    </xf>
    <xf numFmtId="0" fontId="8" fillId="9" borderId="96" applyNumberFormat="0" applyProtection="0">
      <alignment horizontal="left" vertical="center" indent="1"/>
    </xf>
    <xf numFmtId="0" fontId="27" fillId="6" borderId="96" applyNumberFormat="0" applyProtection="0">
      <alignment horizontal="left" vertical="top" indent="1"/>
    </xf>
    <xf numFmtId="0" fontId="27" fillId="6" borderId="96" applyNumberFormat="0" applyProtection="0">
      <alignment horizontal="left" vertical="top" indent="1"/>
    </xf>
    <xf numFmtId="0" fontId="27" fillId="6" borderId="96" applyNumberFormat="0" applyProtection="0">
      <alignment horizontal="left" vertical="top" indent="1"/>
    </xf>
    <xf numFmtId="4" fontId="27" fillId="3" borderId="96" applyNumberFormat="0" applyProtection="0">
      <alignment vertical="center"/>
    </xf>
    <xf numFmtId="0" fontId="27" fillId="6" borderId="96" applyNumberFormat="0" applyProtection="0">
      <alignment horizontal="left" vertical="top" indent="1"/>
    </xf>
    <xf numFmtId="4" fontId="27" fillId="3" borderId="96" applyNumberFormat="0" applyProtection="0">
      <alignment vertical="center"/>
    </xf>
    <xf numFmtId="4" fontId="27" fillId="3" borderId="96" applyNumberFormat="0" applyProtection="0">
      <alignment horizontal="left" vertical="center" indent="1"/>
    </xf>
    <xf numFmtId="4" fontId="27" fillId="3" borderId="96" applyNumberFormat="0" applyProtection="0">
      <alignment horizontal="left" vertical="center" indent="1"/>
    </xf>
    <xf numFmtId="0" fontId="27" fillId="6" borderId="96" applyNumberFormat="0" applyProtection="0">
      <alignment horizontal="left" vertical="top" indent="1"/>
    </xf>
    <xf numFmtId="0" fontId="27" fillId="6" borderId="96" applyNumberFormat="0" applyProtection="0">
      <alignment horizontal="left" vertical="top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8" fillId="9" borderId="96" applyNumberFormat="0" applyProtection="0">
      <alignment horizontal="left" vertical="center" indent="1"/>
    </xf>
    <xf numFmtId="0" fontId="8" fillId="9" borderId="96" applyNumberFormat="0" applyProtection="0">
      <alignment horizontal="left" vertical="center" indent="1"/>
    </xf>
    <xf numFmtId="4" fontId="28" fillId="10" borderId="96" applyNumberFormat="0" applyProtection="0">
      <alignment horizontal="right" vertical="center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8" fillId="10" borderId="96" applyNumberFormat="0" applyProtection="0">
      <alignment horizontal="right" vertical="center"/>
    </xf>
    <xf numFmtId="0" fontId="8" fillId="9" borderId="96" applyNumberFormat="0" applyProtection="0">
      <alignment horizontal="left" vertical="center" indent="1"/>
    </xf>
    <xf numFmtId="0" fontId="27" fillId="6" borderId="96" applyNumberFormat="0" applyProtection="0">
      <alignment horizontal="left" vertical="top" indent="1"/>
    </xf>
    <xf numFmtId="0" fontId="27" fillId="6" borderId="96" applyNumberFormat="0" applyProtection="0">
      <alignment horizontal="left" vertical="top" indent="1"/>
    </xf>
    <xf numFmtId="4" fontId="27" fillId="3" borderId="96" applyNumberFormat="0" applyProtection="0">
      <alignment horizontal="left" vertical="center" indent="1"/>
    </xf>
    <xf numFmtId="4" fontId="27" fillId="3" borderId="96" applyNumberFormat="0" applyProtection="0">
      <alignment vertical="center"/>
    </xf>
    <xf numFmtId="4" fontId="27" fillId="3" borderId="96" applyNumberFormat="0" applyProtection="0">
      <alignment horizontal="left" vertical="center" indent="1"/>
    </xf>
    <xf numFmtId="0" fontId="27" fillId="6" borderId="96" applyNumberFormat="0" applyProtection="0">
      <alignment horizontal="left" vertical="top" indent="1"/>
    </xf>
    <xf numFmtId="4" fontId="27" fillId="3" borderId="96" applyNumberFormat="0" applyProtection="0">
      <alignment horizontal="left" vertical="center" indent="1"/>
    </xf>
    <xf numFmtId="4" fontId="28" fillId="8" borderId="96" applyNumberFormat="0" applyProtection="0">
      <alignment horizontal="right" vertical="center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96" applyNumberFormat="0" applyProtection="0">
      <alignment horizontal="left" vertical="center" indent="1"/>
    </xf>
    <xf numFmtId="4" fontId="27" fillId="3" borderId="96" applyNumberFormat="0" applyProtection="0">
      <alignment horizontal="left" vertical="center" indent="1"/>
    </xf>
    <xf numFmtId="0" fontId="8" fillId="9" borderId="96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28" fillId="12" borderId="96" applyNumberFormat="0" applyProtection="0">
      <alignment horizontal="left" vertical="top" indent="1"/>
    </xf>
    <xf numFmtId="0" fontId="8" fillId="9" borderId="96" applyNumberFormat="0" applyProtection="0">
      <alignment horizontal="left" vertical="center" indent="1"/>
    </xf>
    <xf numFmtId="0" fontId="27" fillId="6" borderId="96" applyNumberFormat="0" applyProtection="0">
      <alignment horizontal="left" vertical="top" indent="1"/>
    </xf>
    <xf numFmtId="0" fontId="27" fillId="6" borderId="96" applyNumberFormat="0" applyProtection="0">
      <alignment horizontal="left" vertical="top" indent="1"/>
    </xf>
    <xf numFmtId="4" fontId="28" fillId="10" borderId="96" applyNumberFormat="0" applyProtection="0">
      <alignment horizontal="right" vertical="center"/>
    </xf>
    <xf numFmtId="4" fontId="27" fillId="3" borderId="96" applyNumberFormat="0" applyProtection="0">
      <alignment vertical="center"/>
    </xf>
    <xf numFmtId="4" fontId="27" fillId="3" borderId="96" applyNumberFormat="0" applyProtection="0">
      <alignment horizontal="left" vertical="center" indent="1"/>
    </xf>
    <xf numFmtId="0" fontId="27" fillId="6" borderId="96" applyNumberFormat="0" applyProtection="0">
      <alignment horizontal="left" vertical="top" indent="1"/>
    </xf>
    <xf numFmtId="4" fontId="28" fillId="8" borderId="96" applyNumberFormat="0" applyProtection="0">
      <alignment horizontal="right" vertical="center"/>
    </xf>
    <xf numFmtId="4" fontId="28" fillId="8" borderId="96" applyNumberFormat="0" applyProtection="0">
      <alignment horizontal="right" vertical="center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96" applyNumberFormat="0" applyProtection="0">
      <alignment vertical="center"/>
    </xf>
    <xf numFmtId="4" fontId="28" fillId="8" borderId="96" applyNumberFormat="0" applyProtection="0">
      <alignment horizontal="right" vertical="center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28" fillId="12" borderId="96" applyNumberFormat="0" applyProtection="0">
      <alignment horizontal="left" vertical="top" indent="1"/>
    </xf>
    <xf numFmtId="4" fontId="27" fillId="3" borderId="96" applyNumberFormat="0" applyProtection="0">
      <alignment vertical="center"/>
    </xf>
    <xf numFmtId="4" fontId="27" fillId="3" borderId="96" applyNumberFormat="0" applyProtection="0">
      <alignment vertical="center"/>
    </xf>
    <xf numFmtId="4" fontId="27" fillId="3" borderId="96" applyNumberFormat="0" applyProtection="0">
      <alignment horizontal="left" vertical="center" indent="1"/>
    </xf>
    <xf numFmtId="0" fontId="27" fillId="6" borderId="96" applyNumberFormat="0" applyProtection="0">
      <alignment horizontal="left" vertical="top" indent="1"/>
    </xf>
    <xf numFmtId="4" fontId="28" fillId="8" borderId="96" applyNumberFormat="0" applyProtection="0">
      <alignment horizontal="right" vertical="center"/>
    </xf>
    <xf numFmtId="4" fontId="27" fillId="3" borderId="96" applyNumberFormat="0" applyProtection="0">
      <alignment vertical="center"/>
    </xf>
    <xf numFmtId="4" fontId="27" fillId="3" borderId="96" applyNumberFormat="0" applyProtection="0">
      <alignment horizontal="left" vertical="center" indent="1"/>
    </xf>
    <xf numFmtId="0" fontId="27" fillId="6" borderId="96" applyNumberFormat="0" applyProtection="0">
      <alignment horizontal="left" vertical="top" indent="1"/>
    </xf>
    <xf numFmtId="4" fontId="27" fillId="3" borderId="96" applyNumberFormat="0" applyProtection="0">
      <alignment vertical="center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96" applyNumberFormat="0" applyProtection="0">
      <alignment horizontal="left" vertical="center" indent="1"/>
    </xf>
    <xf numFmtId="4" fontId="27" fillId="3" borderId="96" applyNumberFormat="0" applyProtection="0">
      <alignment vertical="center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8" fillId="9" borderId="96" applyNumberFormat="0" applyProtection="0">
      <alignment horizontal="left" vertical="center" indent="1"/>
    </xf>
    <xf numFmtId="4" fontId="28" fillId="8" borderId="96" applyNumberFormat="0" applyProtection="0">
      <alignment horizontal="right" vertical="center"/>
    </xf>
    <xf numFmtId="4" fontId="28" fillId="8" borderId="96" applyNumberFormat="0" applyProtection="0">
      <alignment horizontal="right" vertical="center"/>
    </xf>
    <xf numFmtId="4" fontId="27" fillId="3" borderId="96" applyNumberFormat="0" applyProtection="0">
      <alignment vertical="center"/>
    </xf>
    <xf numFmtId="4" fontId="27" fillId="3" borderId="96" applyNumberFormat="0" applyProtection="0">
      <alignment horizontal="left" vertical="center" indent="1"/>
    </xf>
    <xf numFmtId="0" fontId="27" fillId="6" borderId="96" applyNumberFormat="0" applyProtection="0">
      <alignment horizontal="left" vertical="top" indent="1"/>
    </xf>
    <xf numFmtId="4" fontId="27" fillId="3" borderId="96" applyNumberFormat="0" applyProtection="0">
      <alignment horizontal="left" vertical="center" indent="1"/>
    </xf>
    <xf numFmtId="4" fontId="28" fillId="8" borderId="96" applyNumberFormat="0" applyProtection="0">
      <alignment horizontal="right" vertical="center"/>
    </xf>
    <xf numFmtId="0" fontId="8" fillId="9" borderId="96" applyNumberFormat="0" applyProtection="0">
      <alignment horizontal="left" vertical="center" indent="1"/>
    </xf>
    <xf numFmtId="0" fontId="8" fillId="9" borderId="96" applyNumberFormat="0" applyProtection="0">
      <alignment horizontal="left" vertical="center" indent="1"/>
    </xf>
    <xf numFmtId="0" fontId="8" fillId="9" borderId="96" applyNumberFormat="0" applyProtection="0">
      <alignment horizontal="left" vertical="center" indent="1"/>
    </xf>
    <xf numFmtId="4" fontId="28" fillId="10" borderId="96" applyNumberFormat="0" applyProtection="0">
      <alignment horizontal="right" vertical="center"/>
    </xf>
    <xf numFmtId="4" fontId="27" fillId="3" borderId="96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8" fillId="8" borderId="96" applyNumberFormat="0" applyProtection="0">
      <alignment horizontal="right" vertical="center"/>
    </xf>
    <xf numFmtId="4" fontId="28" fillId="8" borderId="96" applyNumberFormat="0" applyProtection="0">
      <alignment horizontal="right" vertical="center"/>
    </xf>
    <xf numFmtId="0" fontId="27" fillId="6" borderId="96" applyNumberFormat="0" applyProtection="0">
      <alignment horizontal="left" vertical="top" indent="1"/>
    </xf>
    <xf numFmtId="4" fontId="28" fillId="11" borderId="96" applyNumberFormat="0" applyProtection="0">
      <alignment horizontal="left" vertical="center" indent="1"/>
    </xf>
    <xf numFmtId="0" fontId="28" fillId="12" borderId="96" applyNumberFormat="0" applyProtection="0">
      <alignment horizontal="left" vertical="top" indent="1"/>
    </xf>
    <xf numFmtId="0" fontId="27" fillId="6" borderId="96" applyNumberFormat="0" applyProtection="0">
      <alignment horizontal="left" vertical="top" indent="1"/>
    </xf>
    <xf numFmtId="4" fontId="28" fillId="8" borderId="96" applyNumberFormat="0" applyProtection="0">
      <alignment horizontal="right" vertical="center"/>
    </xf>
    <xf numFmtId="4" fontId="28" fillId="8" borderId="96" applyNumberFormat="0" applyProtection="0">
      <alignment horizontal="right" vertical="center"/>
    </xf>
    <xf numFmtId="0" fontId="8" fillId="9" borderId="96" applyNumberFormat="0" applyProtection="0">
      <alignment horizontal="left" vertical="center" indent="1"/>
    </xf>
    <xf numFmtId="0" fontId="27" fillId="6" borderId="96" applyNumberFormat="0" applyProtection="0">
      <alignment horizontal="left" vertical="top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96" applyNumberFormat="0" applyProtection="0">
      <alignment vertical="center"/>
    </xf>
    <xf numFmtId="4" fontId="27" fillId="3" borderId="96" applyNumberFormat="0" applyProtection="0">
      <alignment vertical="center"/>
    </xf>
    <xf numFmtId="4" fontId="27" fillId="3" borderId="96" applyNumberFormat="0" applyProtection="0">
      <alignment vertical="center"/>
    </xf>
    <xf numFmtId="4" fontId="28" fillId="11" borderId="96" applyNumberFormat="0" applyProtection="0">
      <alignment horizontal="left" vertical="center" indent="1"/>
    </xf>
    <xf numFmtId="0" fontId="28" fillId="12" borderId="96" applyNumberFormat="0" applyProtection="0">
      <alignment horizontal="left" vertical="top" indent="1"/>
    </xf>
    <xf numFmtId="4" fontId="28" fillId="10" borderId="96" applyNumberFormat="0" applyProtection="0">
      <alignment horizontal="right" vertical="center"/>
    </xf>
    <xf numFmtId="4" fontId="27" fillId="3" borderId="96" applyNumberFormat="0" applyProtection="0">
      <alignment vertical="center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96" applyNumberFormat="0" applyProtection="0">
      <alignment vertical="center"/>
    </xf>
    <xf numFmtId="4" fontId="27" fillId="3" borderId="96" applyNumberFormat="0" applyProtection="0">
      <alignment horizontal="left" vertical="center" indent="1"/>
    </xf>
    <xf numFmtId="4" fontId="27" fillId="3" borderId="96" applyNumberFormat="0" applyProtection="0">
      <alignment horizontal="left" vertical="center" indent="1"/>
    </xf>
    <xf numFmtId="0" fontId="8" fillId="9" borderId="96" applyNumberFormat="0" applyProtection="0">
      <alignment horizontal="left" vertical="center" indent="1"/>
    </xf>
    <xf numFmtId="0" fontId="8" fillId="9" borderId="96" applyNumberFormat="0" applyProtection="0">
      <alignment horizontal="left" vertical="center" indent="1"/>
    </xf>
    <xf numFmtId="4" fontId="28" fillId="10" borderId="96" applyNumberFormat="0" applyProtection="0">
      <alignment horizontal="right" vertical="center"/>
    </xf>
    <xf numFmtId="4" fontId="28" fillId="11" borderId="96" applyNumberFormat="0" applyProtection="0">
      <alignment horizontal="left" vertical="center" indent="1"/>
    </xf>
    <xf numFmtId="0" fontId="28" fillId="12" borderId="96" applyNumberFormat="0" applyProtection="0">
      <alignment horizontal="left" vertical="top" indent="1"/>
    </xf>
    <xf numFmtId="4" fontId="27" fillId="3" borderId="96" applyNumberFormat="0" applyProtection="0">
      <alignment vertical="center"/>
    </xf>
    <xf numFmtId="4" fontId="27" fillId="3" borderId="96" applyNumberFormat="0" applyProtection="0">
      <alignment horizontal="left" vertical="center" indent="1"/>
    </xf>
    <xf numFmtId="0" fontId="27" fillId="6" borderId="96" applyNumberFormat="0" applyProtection="0">
      <alignment horizontal="left" vertical="top" indent="1"/>
    </xf>
    <xf numFmtId="4" fontId="28" fillId="8" borderId="96" applyNumberFormat="0" applyProtection="0">
      <alignment horizontal="right" vertical="center"/>
    </xf>
    <xf numFmtId="4" fontId="28" fillId="8" borderId="96" applyNumberFormat="0" applyProtection="0">
      <alignment horizontal="right" vertical="center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96" applyNumberFormat="0" applyProtection="0">
      <alignment vertical="center"/>
    </xf>
    <xf numFmtId="4" fontId="27" fillId="3" borderId="96" applyNumberFormat="0" applyProtection="0">
      <alignment vertical="center"/>
    </xf>
    <xf numFmtId="4" fontId="28" fillId="11" borderId="96" applyNumberFormat="0" applyProtection="0">
      <alignment horizontal="left" vertical="center" indent="1"/>
    </xf>
    <xf numFmtId="0" fontId="28" fillId="12" borderId="96" applyNumberFormat="0" applyProtection="0">
      <alignment horizontal="left" vertical="top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96" applyNumberFormat="0" applyProtection="0">
      <alignment horizontal="left" vertical="center" indent="1"/>
    </xf>
    <xf numFmtId="4" fontId="27" fillId="3" borderId="96" applyNumberFormat="0" applyProtection="0">
      <alignment horizontal="left" vertical="center" indent="1"/>
    </xf>
    <xf numFmtId="4" fontId="27" fillId="3" borderId="96" applyNumberFormat="0" applyProtection="0">
      <alignment vertical="center"/>
    </xf>
    <xf numFmtId="4" fontId="27" fillId="3" borderId="96" applyNumberFormat="0" applyProtection="0">
      <alignment vertical="center"/>
    </xf>
    <xf numFmtId="4" fontId="27" fillId="3" borderId="96" applyNumberFormat="0" applyProtection="0">
      <alignment horizontal="left" vertical="center" indent="1"/>
    </xf>
    <xf numFmtId="0" fontId="27" fillId="6" borderId="96" applyNumberFormat="0" applyProtection="0">
      <alignment horizontal="left" vertical="top" indent="1"/>
    </xf>
    <xf numFmtId="4" fontId="28" fillId="8" borderId="96" applyNumberFormat="0" applyProtection="0">
      <alignment horizontal="right" vertical="center"/>
    </xf>
    <xf numFmtId="4" fontId="28" fillId="8" borderId="96" applyNumberFormat="0" applyProtection="0">
      <alignment horizontal="right" vertical="center"/>
    </xf>
    <xf numFmtId="0" fontId="8" fillId="9" borderId="96" applyNumberFormat="0" applyProtection="0">
      <alignment horizontal="left" vertical="center" indent="1"/>
    </xf>
    <xf numFmtId="0" fontId="8" fillId="9" borderId="96" applyNumberFormat="0" applyProtection="0">
      <alignment horizontal="left" vertical="center" indent="1"/>
    </xf>
    <xf numFmtId="0" fontId="8" fillId="9" borderId="96" applyNumberFormat="0" applyProtection="0">
      <alignment horizontal="left" vertical="center" indent="1"/>
    </xf>
    <xf numFmtId="4" fontId="28" fillId="10" borderId="96" applyNumberFormat="0" applyProtection="0">
      <alignment horizontal="right" vertical="center"/>
    </xf>
    <xf numFmtId="4" fontId="28" fillId="11" borderId="96" applyNumberFormat="0" applyProtection="0">
      <alignment horizontal="left" vertical="center" indent="1"/>
    </xf>
    <xf numFmtId="0" fontId="28" fillId="12" borderId="96" applyNumberFormat="0" applyProtection="0">
      <alignment horizontal="left" vertical="top" indent="1"/>
    </xf>
    <xf numFmtId="0" fontId="8" fillId="9" borderId="96" applyNumberFormat="0" applyProtection="0">
      <alignment horizontal="left" vertical="center" indent="1"/>
    </xf>
    <xf numFmtId="0" fontId="8" fillId="9" borderId="96" applyNumberFormat="0" applyProtection="0">
      <alignment horizontal="left" vertical="center" indent="1"/>
    </xf>
    <xf numFmtId="0" fontId="8" fillId="9" borderId="96" applyNumberFormat="0" applyProtection="0">
      <alignment horizontal="left" vertical="center" indent="1"/>
    </xf>
    <xf numFmtId="4" fontId="28" fillId="10" borderId="96" applyNumberFormat="0" applyProtection="0">
      <alignment horizontal="right" vertical="center"/>
    </xf>
    <xf numFmtId="4" fontId="27" fillId="3" borderId="96" applyNumberFormat="0" applyProtection="0">
      <alignment vertical="center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96" applyNumberFormat="0" applyProtection="0">
      <alignment vertical="center"/>
    </xf>
    <xf numFmtId="4" fontId="27" fillId="3" borderId="96" applyNumberFormat="0" applyProtection="0">
      <alignment vertical="center"/>
    </xf>
    <xf numFmtId="0" fontId="27" fillId="6" borderId="96" applyNumberFormat="0" applyProtection="0">
      <alignment horizontal="left" vertical="top" indent="1"/>
    </xf>
    <xf numFmtId="4" fontId="28" fillId="11" borderId="96" applyNumberFormat="0" applyProtection="0">
      <alignment horizontal="left" vertical="center" indent="1"/>
    </xf>
    <xf numFmtId="0" fontId="28" fillId="12" borderId="96" applyNumberFormat="0" applyProtection="0">
      <alignment horizontal="left" vertical="top" indent="1"/>
    </xf>
    <xf numFmtId="0" fontId="8" fillId="9" borderId="96" applyNumberFormat="0" applyProtection="0">
      <alignment horizontal="left" vertical="center" indent="1"/>
    </xf>
    <xf numFmtId="0" fontId="8" fillId="9" borderId="96" applyNumberFormat="0" applyProtection="0">
      <alignment horizontal="left" vertical="center" indent="1"/>
    </xf>
    <xf numFmtId="0" fontId="8" fillId="9" borderId="96" applyNumberFormat="0" applyProtection="0">
      <alignment horizontal="left" vertical="center" indent="1"/>
    </xf>
    <xf numFmtId="4" fontId="28" fillId="10" borderId="96" applyNumberFormat="0" applyProtection="0">
      <alignment horizontal="right" vertical="center"/>
    </xf>
    <xf numFmtId="4" fontId="27" fillId="3" borderId="96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96" applyNumberFormat="0" applyProtection="0">
      <alignment vertical="center"/>
    </xf>
    <xf numFmtId="0" fontId="27" fillId="6" borderId="96" applyNumberFormat="0" applyProtection="0">
      <alignment horizontal="left" vertical="top" indent="1"/>
    </xf>
    <xf numFmtId="4" fontId="27" fillId="3" borderId="96" applyNumberFormat="0" applyProtection="0">
      <alignment vertical="center"/>
    </xf>
    <xf numFmtId="4" fontId="28" fillId="11" borderId="96" applyNumberFormat="0" applyProtection="0">
      <alignment horizontal="left" vertical="center" indent="1"/>
    </xf>
    <xf numFmtId="0" fontId="28" fillId="12" borderId="96" applyNumberFormat="0" applyProtection="0">
      <alignment horizontal="left" vertical="top" indent="1"/>
    </xf>
    <xf numFmtId="0" fontId="8" fillId="9" borderId="96" applyNumberFormat="0" applyProtection="0">
      <alignment horizontal="left" vertical="center" indent="1"/>
    </xf>
    <xf numFmtId="0" fontId="8" fillId="9" borderId="96" applyNumberFormat="0" applyProtection="0">
      <alignment horizontal="left" vertical="center" indent="1"/>
    </xf>
    <xf numFmtId="0" fontId="8" fillId="9" borderId="96" applyNumberFormat="0" applyProtection="0">
      <alignment horizontal="left" vertical="center" indent="1"/>
    </xf>
    <xf numFmtId="4" fontId="28" fillId="10" borderId="96" applyNumberFormat="0" applyProtection="0">
      <alignment horizontal="right" vertical="center"/>
    </xf>
    <xf numFmtId="0" fontId="27" fillId="6" borderId="96" applyNumberFormat="0" applyProtection="0">
      <alignment horizontal="left" vertical="top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27" fillId="6" borderId="96" applyNumberFormat="0" applyProtection="0">
      <alignment horizontal="left" vertical="top" indent="1"/>
    </xf>
    <xf numFmtId="4" fontId="27" fillId="3" borderId="96" applyNumberFormat="0" applyProtection="0">
      <alignment vertical="center"/>
    </xf>
    <xf numFmtId="0" fontId="27" fillId="6" borderId="96" applyNumberFormat="0" applyProtection="0">
      <alignment horizontal="left" vertical="top" indent="1"/>
    </xf>
    <xf numFmtId="4" fontId="28" fillId="11" borderId="96" applyNumberFormat="0" applyProtection="0">
      <alignment horizontal="left" vertical="center" indent="1"/>
    </xf>
    <xf numFmtId="0" fontId="28" fillId="12" borderId="96" applyNumberFormat="0" applyProtection="0">
      <alignment horizontal="left" vertical="top" indent="1"/>
    </xf>
    <xf numFmtId="0" fontId="8" fillId="9" borderId="96" applyNumberFormat="0" applyProtection="0">
      <alignment horizontal="left" vertical="center" indent="1"/>
    </xf>
    <xf numFmtId="0" fontId="8" fillId="9" borderId="96" applyNumberFormat="0" applyProtection="0">
      <alignment horizontal="left" vertical="center" indent="1"/>
    </xf>
    <xf numFmtId="0" fontId="8" fillId="9" borderId="96" applyNumberFormat="0" applyProtection="0">
      <alignment horizontal="left" vertical="center" indent="1"/>
    </xf>
    <xf numFmtId="4" fontId="28" fillId="10" borderId="96" applyNumberFormat="0" applyProtection="0">
      <alignment horizontal="right" vertical="center"/>
    </xf>
    <xf numFmtId="4" fontId="27" fillId="3" borderId="96" applyNumberFormat="0" applyProtection="0">
      <alignment vertical="center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96" applyNumberFormat="0" applyProtection="0">
      <alignment vertical="center"/>
    </xf>
    <xf numFmtId="0" fontId="27" fillId="6" borderId="96" applyNumberFormat="0" applyProtection="0">
      <alignment horizontal="left" vertical="top" indent="1"/>
    </xf>
    <xf numFmtId="4" fontId="27" fillId="3" borderId="96" applyNumberFormat="0" applyProtection="0">
      <alignment vertical="center"/>
    </xf>
    <xf numFmtId="4" fontId="28" fillId="11" borderId="96" applyNumberFormat="0" applyProtection="0">
      <alignment horizontal="left" vertical="center" indent="1"/>
    </xf>
    <xf numFmtId="0" fontId="28" fillId="12" borderId="96" applyNumberFormat="0" applyProtection="0">
      <alignment horizontal="left" vertical="top" indent="1"/>
    </xf>
    <xf numFmtId="0" fontId="8" fillId="9" borderId="96" applyNumberFormat="0" applyProtection="0">
      <alignment horizontal="left" vertical="center" indent="1"/>
    </xf>
    <xf numFmtId="0" fontId="8" fillId="9" borderId="96" applyNumberFormat="0" applyProtection="0">
      <alignment horizontal="left" vertical="center" indent="1"/>
    </xf>
    <xf numFmtId="0" fontId="8" fillId="9" borderId="96" applyNumberFormat="0" applyProtection="0">
      <alignment horizontal="left" vertical="center" indent="1"/>
    </xf>
    <xf numFmtId="4" fontId="28" fillId="10" borderId="96" applyNumberFormat="0" applyProtection="0">
      <alignment horizontal="right" vertical="center"/>
    </xf>
    <xf numFmtId="4" fontId="27" fillId="3" borderId="96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96" applyNumberFormat="0" applyProtection="0">
      <alignment horizontal="left" vertical="center" indent="1"/>
    </xf>
    <xf numFmtId="4" fontId="27" fillId="3" borderId="96" applyNumberFormat="0" applyProtection="0">
      <alignment vertical="center"/>
    </xf>
    <xf numFmtId="0" fontId="8" fillId="9" borderId="96" applyNumberFormat="0" applyProtection="0">
      <alignment horizontal="left" vertical="center" indent="1"/>
    </xf>
    <xf numFmtId="4" fontId="28" fillId="11" borderId="96" applyNumberFormat="0" applyProtection="0">
      <alignment horizontal="left" vertical="center" indent="1"/>
    </xf>
    <xf numFmtId="0" fontId="28" fillId="12" borderId="96" applyNumberFormat="0" applyProtection="0">
      <alignment horizontal="left" vertical="top" indent="1"/>
    </xf>
    <xf numFmtId="0" fontId="8" fillId="9" borderId="96" applyNumberFormat="0" applyProtection="0">
      <alignment horizontal="left" vertical="center" indent="1"/>
    </xf>
    <xf numFmtId="0" fontId="8" fillId="9" borderId="96" applyNumberFormat="0" applyProtection="0">
      <alignment horizontal="left" vertical="center" indent="1"/>
    </xf>
    <xf numFmtId="0" fontId="8" fillId="9" borderId="96" applyNumberFormat="0" applyProtection="0">
      <alignment horizontal="left" vertical="center" indent="1"/>
    </xf>
    <xf numFmtId="4" fontId="28" fillId="10" borderId="96" applyNumberFormat="0" applyProtection="0">
      <alignment horizontal="right" vertical="center"/>
    </xf>
    <xf numFmtId="0" fontId="27" fillId="6" borderId="96" applyNumberFormat="0" applyProtection="0">
      <alignment horizontal="left" vertical="top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27" fillId="6" borderId="96" applyNumberFormat="0" applyProtection="0">
      <alignment horizontal="left" vertical="top" indent="1"/>
    </xf>
    <xf numFmtId="0" fontId="27" fillId="6" borderId="96" applyNumberFormat="0" applyProtection="0">
      <alignment horizontal="left" vertical="top" indent="1"/>
    </xf>
    <xf numFmtId="4" fontId="28" fillId="8" borderId="96" applyNumberFormat="0" applyProtection="0">
      <alignment horizontal="right" vertical="center"/>
    </xf>
    <xf numFmtId="4" fontId="28" fillId="11" borderId="96" applyNumberFormat="0" applyProtection="0">
      <alignment horizontal="left" vertical="center" indent="1"/>
    </xf>
    <xf numFmtId="0" fontId="28" fillId="12" borderId="96" applyNumberFormat="0" applyProtection="0">
      <alignment horizontal="left" vertical="top" indent="1"/>
    </xf>
    <xf numFmtId="0" fontId="8" fillId="9" borderId="96" applyNumberFormat="0" applyProtection="0">
      <alignment horizontal="left" vertical="center" indent="1"/>
    </xf>
    <xf numFmtId="0" fontId="8" fillId="9" borderId="96" applyNumberFormat="0" applyProtection="0">
      <alignment horizontal="left" vertical="center" indent="1"/>
    </xf>
    <xf numFmtId="0" fontId="8" fillId="9" borderId="96" applyNumberFormat="0" applyProtection="0">
      <alignment horizontal="left" vertical="center" indent="1"/>
    </xf>
    <xf numFmtId="4" fontId="28" fillId="10" borderId="96" applyNumberFormat="0" applyProtection="0">
      <alignment horizontal="right" vertical="center"/>
    </xf>
    <xf numFmtId="4" fontId="27" fillId="3" borderId="96" applyNumberFormat="0" applyProtection="0">
      <alignment vertical="center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96" applyNumberFormat="0" applyProtection="0">
      <alignment vertical="center"/>
    </xf>
    <xf numFmtId="4" fontId="27" fillId="3" borderId="96" applyNumberFormat="0" applyProtection="0">
      <alignment vertical="center"/>
    </xf>
    <xf numFmtId="0" fontId="27" fillId="6" borderId="96" applyNumberFormat="0" applyProtection="0">
      <alignment horizontal="left" vertical="top" indent="1"/>
    </xf>
    <xf numFmtId="4" fontId="28" fillId="11" borderId="96" applyNumberFormat="0" applyProtection="0">
      <alignment horizontal="left" vertical="center" indent="1"/>
    </xf>
    <xf numFmtId="0" fontId="28" fillId="12" borderId="96" applyNumberFormat="0" applyProtection="0">
      <alignment horizontal="left" vertical="top" indent="1"/>
    </xf>
    <xf numFmtId="0" fontId="8" fillId="9" borderId="96" applyNumberFormat="0" applyProtection="0">
      <alignment horizontal="left" vertical="center" indent="1"/>
    </xf>
    <xf numFmtId="0" fontId="8" fillId="9" borderId="96" applyNumberFormat="0" applyProtection="0">
      <alignment horizontal="left" vertical="center" indent="1"/>
    </xf>
    <xf numFmtId="0" fontId="8" fillId="9" borderId="96" applyNumberFormat="0" applyProtection="0">
      <alignment horizontal="left" vertical="center" indent="1"/>
    </xf>
    <xf numFmtId="4" fontId="28" fillId="10" borderId="96" applyNumberFormat="0" applyProtection="0">
      <alignment horizontal="right" vertical="center"/>
    </xf>
    <xf numFmtId="4" fontId="27" fillId="3" borderId="96" applyNumberFormat="0" applyProtection="0">
      <alignment vertical="center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96" applyNumberFormat="0" applyProtection="0">
      <alignment horizontal="left" vertical="center" indent="1"/>
    </xf>
    <xf numFmtId="0" fontId="27" fillId="6" borderId="96" applyNumberFormat="0" applyProtection="0">
      <alignment horizontal="left" vertical="top" indent="1"/>
    </xf>
    <xf numFmtId="4" fontId="27" fillId="3" borderId="96" applyNumberFormat="0" applyProtection="0">
      <alignment horizontal="left" vertical="center" indent="1"/>
    </xf>
    <xf numFmtId="4" fontId="28" fillId="11" borderId="96" applyNumberFormat="0" applyProtection="0">
      <alignment horizontal="left" vertical="center" indent="1"/>
    </xf>
    <xf numFmtId="0" fontId="28" fillId="12" borderId="96" applyNumberFormat="0" applyProtection="0">
      <alignment horizontal="left" vertical="top" indent="1"/>
    </xf>
    <xf numFmtId="0" fontId="8" fillId="9" borderId="96" applyNumberFormat="0" applyProtection="0">
      <alignment horizontal="left" vertical="center" indent="1"/>
    </xf>
    <xf numFmtId="0" fontId="8" fillId="9" borderId="96" applyNumberFormat="0" applyProtection="0">
      <alignment horizontal="left" vertical="center" indent="1"/>
    </xf>
    <xf numFmtId="0" fontId="8" fillId="9" borderId="96" applyNumberFormat="0" applyProtection="0">
      <alignment horizontal="left" vertical="center" indent="1"/>
    </xf>
    <xf numFmtId="4" fontId="28" fillId="10" borderId="96" applyNumberFormat="0" applyProtection="0">
      <alignment horizontal="right" vertical="center"/>
    </xf>
    <xf numFmtId="0" fontId="27" fillId="6" borderId="96" applyNumberFormat="0" applyProtection="0">
      <alignment horizontal="left" vertical="top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27" fillId="6" borderId="96" applyNumberFormat="0" applyProtection="0">
      <alignment horizontal="left" vertical="top" indent="1"/>
    </xf>
    <xf numFmtId="4" fontId="27" fillId="3" borderId="96" applyNumberFormat="0" applyProtection="0">
      <alignment vertical="center"/>
    </xf>
    <xf numFmtId="0" fontId="8" fillId="9" borderId="96" applyNumberFormat="0" applyProtection="0">
      <alignment horizontal="left" vertical="center" indent="1"/>
    </xf>
    <xf numFmtId="4" fontId="28" fillId="11" borderId="96" applyNumberFormat="0" applyProtection="0">
      <alignment horizontal="left" vertical="center" indent="1"/>
    </xf>
    <xf numFmtId="0" fontId="28" fillId="12" borderId="96" applyNumberFormat="0" applyProtection="0">
      <alignment horizontal="left" vertical="top" indent="1"/>
    </xf>
    <xf numFmtId="0" fontId="8" fillId="9" borderId="96" applyNumberFormat="0" applyProtection="0">
      <alignment horizontal="left" vertical="center" indent="1"/>
    </xf>
    <xf numFmtId="0" fontId="8" fillId="9" borderId="96" applyNumberFormat="0" applyProtection="0">
      <alignment horizontal="left" vertical="center" indent="1"/>
    </xf>
    <xf numFmtId="0" fontId="8" fillId="9" borderId="96" applyNumberFormat="0" applyProtection="0">
      <alignment horizontal="left" vertical="center" indent="1"/>
    </xf>
    <xf numFmtId="4" fontId="28" fillId="10" borderId="96" applyNumberFormat="0" applyProtection="0">
      <alignment horizontal="right" vertical="center"/>
    </xf>
    <xf numFmtId="0" fontId="27" fillId="6" borderId="96" applyNumberFormat="0" applyProtection="0">
      <alignment horizontal="left" vertical="top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96" applyNumberFormat="0" applyProtection="0">
      <alignment vertical="center"/>
    </xf>
    <xf numFmtId="4" fontId="27" fillId="3" borderId="96" applyNumberFormat="0" applyProtection="0">
      <alignment vertical="center"/>
    </xf>
    <xf numFmtId="4" fontId="28" fillId="11" borderId="96" applyNumberFormat="0" applyProtection="0">
      <alignment horizontal="left" vertical="center" indent="1"/>
    </xf>
    <xf numFmtId="0" fontId="28" fillId="12" borderId="96" applyNumberFormat="0" applyProtection="0">
      <alignment horizontal="left" vertical="top" indent="1"/>
    </xf>
    <xf numFmtId="4" fontId="28" fillId="8" borderId="96" applyNumberFormat="0" applyProtection="0">
      <alignment horizontal="right" vertical="center"/>
    </xf>
    <xf numFmtId="0" fontId="8" fillId="9" borderId="96" applyNumberFormat="0" applyProtection="0">
      <alignment horizontal="left" vertical="center" indent="1"/>
    </xf>
    <xf numFmtId="0" fontId="8" fillId="9" borderId="96" applyNumberFormat="0" applyProtection="0">
      <alignment horizontal="left" vertical="center" indent="1"/>
    </xf>
    <xf numFmtId="0" fontId="8" fillId="9" borderId="96" applyNumberFormat="0" applyProtection="0">
      <alignment horizontal="left" vertical="center" indent="1"/>
    </xf>
    <xf numFmtId="4" fontId="27" fillId="3" borderId="96" applyNumberFormat="0" applyProtection="0">
      <alignment vertical="center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96" applyNumberFormat="0" applyProtection="0">
      <alignment horizontal="left" vertical="center" indent="1"/>
    </xf>
    <xf numFmtId="0" fontId="8" fillId="9" borderId="96" applyNumberFormat="0" applyProtection="0">
      <alignment horizontal="left" vertical="center" indent="1"/>
    </xf>
    <xf numFmtId="0" fontId="8" fillId="9" borderId="96" applyNumberFormat="0" applyProtection="0">
      <alignment horizontal="left" vertical="center" indent="1"/>
    </xf>
    <xf numFmtId="4" fontId="28" fillId="11" borderId="96" applyNumberFormat="0" applyProtection="0">
      <alignment horizontal="left" vertical="center" indent="1"/>
    </xf>
    <xf numFmtId="0" fontId="28" fillId="12" borderId="96" applyNumberFormat="0" applyProtection="0">
      <alignment horizontal="left" vertical="top" indent="1"/>
    </xf>
    <xf numFmtId="0" fontId="8" fillId="9" borderId="96" applyNumberFormat="0" applyProtection="0">
      <alignment horizontal="left" vertical="center" indent="1"/>
    </xf>
    <xf numFmtId="0" fontId="8" fillId="9" borderId="96" applyNumberFormat="0" applyProtection="0">
      <alignment horizontal="left" vertical="center" indent="1"/>
    </xf>
    <xf numFmtId="0" fontId="8" fillId="9" borderId="96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27" fillId="6" borderId="96" applyNumberFormat="0" applyProtection="0">
      <alignment horizontal="left" vertical="top" indent="1"/>
    </xf>
    <xf numFmtId="4" fontId="28" fillId="10" borderId="96" applyNumberFormat="0" applyProtection="0">
      <alignment horizontal="right" vertical="center"/>
    </xf>
    <xf numFmtId="4" fontId="28" fillId="10" borderId="96" applyNumberFormat="0" applyProtection="0">
      <alignment horizontal="right" vertical="center"/>
    </xf>
    <xf numFmtId="4" fontId="28" fillId="11" borderId="96" applyNumberFormat="0" applyProtection="0">
      <alignment horizontal="left" vertical="center" indent="1"/>
    </xf>
    <xf numFmtId="0" fontId="28" fillId="12" borderId="96" applyNumberFormat="0" applyProtection="0">
      <alignment horizontal="left" vertical="top" indent="1"/>
    </xf>
    <xf numFmtId="4" fontId="28" fillId="8" borderId="96" applyNumberFormat="0" applyProtection="0">
      <alignment horizontal="right" vertical="center"/>
    </xf>
    <xf numFmtId="0" fontId="8" fillId="9" borderId="96" applyNumberFormat="0" applyProtection="0">
      <alignment horizontal="left" vertical="center" indent="1"/>
    </xf>
    <xf numFmtId="0" fontId="8" fillId="9" borderId="96" applyNumberFormat="0" applyProtection="0">
      <alignment horizontal="left" vertical="center" indent="1"/>
    </xf>
    <xf numFmtId="0" fontId="8" fillId="9" borderId="96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96" applyNumberFormat="0" applyProtection="0">
      <alignment horizontal="left" vertical="center" indent="1"/>
    </xf>
    <xf numFmtId="4" fontId="28" fillId="8" borderId="96" applyNumberFormat="0" applyProtection="0">
      <alignment horizontal="right" vertical="center"/>
    </xf>
    <xf numFmtId="4" fontId="28" fillId="8" borderId="96" applyNumberFormat="0" applyProtection="0">
      <alignment horizontal="right" vertical="center"/>
    </xf>
    <xf numFmtId="4" fontId="28" fillId="10" borderId="96" applyNumberFormat="0" applyProtection="0">
      <alignment horizontal="right" vertical="center"/>
    </xf>
    <xf numFmtId="4" fontId="28" fillId="11" borderId="96" applyNumberFormat="0" applyProtection="0">
      <alignment horizontal="left" vertical="center" indent="1"/>
    </xf>
    <xf numFmtId="0" fontId="28" fillId="12" borderId="96" applyNumberFormat="0" applyProtection="0">
      <alignment horizontal="left" vertical="top" indent="1"/>
    </xf>
    <xf numFmtId="4" fontId="28" fillId="8" borderId="96" applyNumberFormat="0" applyProtection="0">
      <alignment horizontal="right" vertical="center"/>
    </xf>
    <xf numFmtId="0" fontId="8" fillId="9" borderId="96" applyNumberFormat="0" applyProtection="0">
      <alignment horizontal="left" vertical="center" indent="1"/>
    </xf>
    <xf numFmtId="0" fontId="8" fillId="9" borderId="96" applyNumberFormat="0" applyProtection="0">
      <alignment horizontal="left" vertical="center" indent="1"/>
    </xf>
    <xf numFmtId="0" fontId="8" fillId="9" borderId="96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96" applyNumberFormat="0" applyProtection="0">
      <alignment horizontal="left" vertical="center" indent="1"/>
    </xf>
    <xf numFmtId="4" fontId="27" fillId="3" borderId="96" applyNumberFormat="0" applyProtection="0">
      <alignment vertical="center"/>
    </xf>
    <xf numFmtId="0" fontId="8" fillId="9" borderId="96" applyNumberFormat="0" applyProtection="0">
      <alignment horizontal="left" vertical="center" indent="1"/>
    </xf>
    <xf numFmtId="4" fontId="28" fillId="10" borderId="96" applyNumberFormat="0" applyProtection="0">
      <alignment horizontal="right" vertical="center"/>
    </xf>
    <xf numFmtId="4" fontId="28" fillId="11" borderId="96" applyNumberFormat="0" applyProtection="0">
      <alignment horizontal="left" vertical="center" indent="1"/>
    </xf>
    <xf numFmtId="0" fontId="28" fillId="12" borderId="96" applyNumberFormat="0" applyProtection="0">
      <alignment horizontal="left" vertical="top" indent="1"/>
    </xf>
    <xf numFmtId="4" fontId="28" fillId="8" borderId="96" applyNumberFormat="0" applyProtection="0">
      <alignment horizontal="right" vertical="center"/>
    </xf>
    <xf numFmtId="0" fontId="8" fillId="9" borderId="96" applyNumberFormat="0" applyProtection="0">
      <alignment horizontal="left" vertical="center" indent="1"/>
    </xf>
    <xf numFmtId="0" fontId="8" fillId="9" borderId="96" applyNumberFormat="0" applyProtection="0">
      <alignment horizontal="left" vertical="center" indent="1"/>
    </xf>
    <xf numFmtId="0" fontId="8" fillId="9" borderId="96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96" applyNumberFormat="0" applyProtection="0">
      <alignment horizontal="left" vertical="center" indent="1"/>
    </xf>
    <xf numFmtId="4" fontId="27" fillId="3" borderId="96" applyNumberFormat="0" applyProtection="0">
      <alignment horizontal="left" vertical="center" indent="1"/>
    </xf>
    <xf numFmtId="4" fontId="27" fillId="3" borderId="96" applyNumberFormat="0" applyProtection="0">
      <alignment horizontal="left" vertical="center" indent="1"/>
    </xf>
    <xf numFmtId="4" fontId="28" fillId="10" borderId="96" applyNumberFormat="0" applyProtection="0">
      <alignment horizontal="right" vertical="center"/>
    </xf>
    <xf numFmtId="4" fontId="28" fillId="11" borderId="96" applyNumberFormat="0" applyProtection="0">
      <alignment horizontal="left" vertical="center" indent="1"/>
    </xf>
    <xf numFmtId="0" fontId="28" fillId="12" borderId="96" applyNumberFormat="0" applyProtection="0">
      <alignment horizontal="left" vertical="top" indent="1"/>
    </xf>
    <xf numFmtId="4" fontId="28" fillId="8" borderId="96" applyNumberFormat="0" applyProtection="0">
      <alignment horizontal="right" vertical="center"/>
    </xf>
    <xf numFmtId="0" fontId="8" fillId="9" borderId="96" applyNumberFormat="0" applyProtection="0">
      <alignment horizontal="left" vertical="center" indent="1"/>
    </xf>
    <xf numFmtId="0" fontId="8" fillId="9" borderId="96" applyNumberFormat="0" applyProtection="0">
      <alignment horizontal="left" vertical="center" indent="1"/>
    </xf>
    <xf numFmtId="0" fontId="8" fillId="9" borderId="96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96" applyNumberFormat="0" applyProtection="0">
      <alignment horizontal="left" vertical="center" indent="1"/>
    </xf>
    <xf numFmtId="0" fontId="28" fillId="12" borderId="96" applyNumberFormat="0" applyProtection="0">
      <alignment horizontal="left" vertical="top" indent="1"/>
    </xf>
    <xf numFmtId="0" fontId="27" fillId="6" borderId="96" applyNumberFormat="0" applyProtection="0">
      <alignment horizontal="left" vertical="top" indent="1"/>
    </xf>
    <xf numFmtId="4" fontId="28" fillId="10" borderId="96" applyNumberFormat="0" applyProtection="0">
      <alignment horizontal="right" vertical="center"/>
    </xf>
    <xf numFmtId="4" fontId="28" fillId="11" borderId="96" applyNumberFormat="0" applyProtection="0">
      <alignment horizontal="left" vertical="center" indent="1"/>
    </xf>
    <xf numFmtId="0" fontId="28" fillId="12" borderId="96" applyNumberFormat="0" applyProtection="0">
      <alignment horizontal="left" vertical="top" indent="1"/>
    </xf>
    <xf numFmtId="4" fontId="28" fillId="8" borderId="96" applyNumberFormat="0" applyProtection="0">
      <alignment horizontal="right" vertical="center"/>
    </xf>
    <xf numFmtId="0" fontId="8" fillId="9" borderId="96" applyNumberFormat="0" applyProtection="0">
      <alignment horizontal="left" vertical="center" indent="1"/>
    </xf>
    <xf numFmtId="0" fontId="8" fillId="9" borderId="96" applyNumberFormat="0" applyProtection="0">
      <alignment horizontal="left" vertical="center" indent="1"/>
    </xf>
    <xf numFmtId="0" fontId="8" fillId="9" borderId="96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96" applyNumberFormat="0" applyProtection="0">
      <alignment horizontal="left" vertical="center" indent="1"/>
    </xf>
    <xf numFmtId="0" fontId="8" fillId="9" borderId="96" applyNumberFormat="0" applyProtection="0">
      <alignment horizontal="left" vertical="center" indent="1"/>
    </xf>
    <xf numFmtId="4" fontId="28" fillId="10" borderId="96" applyNumberFormat="0" applyProtection="0">
      <alignment horizontal="right" vertical="center"/>
    </xf>
    <xf numFmtId="4" fontId="28" fillId="11" borderId="96" applyNumberFormat="0" applyProtection="0">
      <alignment horizontal="left" vertical="center" indent="1"/>
    </xf>
    <xf numFmtId="0" fontId="28" fillId="12" borderId="96" applyNumberFormat="0" applyProtection="0">
      <alignment horizontal="left" vertical="top" indent="1"/>
    </xf>
    <xf numFmtId="4" fontId="28" fillId="8" borderId="96" applyNumberFormat="0" applyProtection="0">
      <alignment horizontal="right" vertical="center"/>
    </xf>
    <xf numFmtId="0" fontId="8" fillId="9" borderId="96" applyNumberFormat="0" applyProtection="0">
      <alignment horizontal="left" vertical="center" indent="1"/>
    </xf>
    <xf numFmtId="0" fontId="8" fillId="9" borderId="96" applyNumberFormat="0" applyProtection="0">
      <alignment horizontal="left" vertical="center" indent="1"/>
    </xf>
    <xf numFmtId="0" fontId="8" fillId="9" borderId="96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96" applyNumberFormat="0" applyProtection="0">
      <alignment horizontal="left" vertical="center" indent="1"/>
    </xf>
    <xf numFmtId="0" fontId="8" fillId="9" borderId="96" applyNumberFormat="0" applyProtection="0">
      <alignment horizontal="left" vertical="center" indent="1"/>
    </xf>
    <xf numFmtId="4" fontId="28" fillId="10" borderId="96" applyNumberFormat="0" applyProtection="0">
      <alignment horizontal="right" vertical="center"/>
    </xf>
    <xf numFmtId="4" fontId="28" fillId="11" borderId="96" applyNumberFormat="0" applyProtection="0">
      <alignment horizontal="left" vertical="center" indent="1"/>
    </xf>
    <xf numFmtId="0" fontId="28" fillId="12" borderId="96" applyNumberFormat="0" applyProtection="0">
      <alignment horizontal="left" vertical="top" indent="1"/>
    </xf>
    <xf numFmtId="4" fontId="28" fillId="8" borderId="96" applyNumberFormat="0" applyProtection="0">
      <alignment horizontal="right" vertical="center"/>
    </xf>
    <xf numFmtId="0" fontId="8" fillId="9" borderId="96" applyNumberFormat="0" applyProtection="0">
      <alignment horizontal="left" vertical="center" indent="1"/>
    </xf>
    <xf numFmtId="0" fontId="8" fillId="9" borderId="96" applyNumberFormat="0" applyProtection="0">
      <alignment horizontal="left" vertical="center" indent="1"/>
    </xf>
    <xf numFmtId="0" fontId="8" fillId="9" borderId="96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96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4" fontId="28" fillId="10" borderId="96" applyNumberFormat="0" applyProtection="0">
      <alignment horizontal="right" vertical="center"/>
    </xf>
    <xf numFmtId="4" fontId="28" fillId="10" borderId="96" applyNumberFormat="0" applyProtection="0">
      <alignment horizontal="right" vertical="center"/>
    </xf>
    <xf numFmtId="4" fontId="28" fillId="11" borderId="96" applyNumberFormat="0" applyProtection="0">
      <alignment horizontal="left" vertical="center" indent="1"/>
    </xf>
    <xf numFmtId="0" fontId="28" fillId="12" borderId="96" applyNumberFormat="0" applyProtection="0">
      <alignment horizontal="left" vertical="top" indent="1"/>
    </xf>
    <xf numFmtId="4" fontId="28" fillId="8" borderId="96" applyNumberFormat="0" applyProtection="0">
      <alignment horizontal="right" vertical="center"/>
    </xf>
    <xf numFmtId="0" fontId="8" fillId="9" borderId="96" applyNumberFormat="0" applyProtection="0">
      <alignment horizontal="left" vertical="center" indent="1"/>
    </xf>
    <xf numFmtId="0" fontId="8" fillId="9" borderId="96" applyNumberFormat="0" applyProtection="0">
      <alignment horizontal="left" vertical="center" indent="1"/>
    </xf>
    <xf numFmtId="0" fontId="8" fillId="9" borderId="96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96" applyNumberFormat="0" applyProtection="0">
      <alignment horizontal="left" vertical="center" indent="1"/>
    </xf>
    <xf numFmtId="4" fontId="28" fillId="8" borderId="96" applyNumberFormat="0" applyProtection="0">
      <alignment horizontal="right" vertical="center"/>
    </xf>
    <xf numFmtId="4" fontId="28" fillId="10" borderId="96" applyNumberFormat="0" applyProtection="0">
      <alignment horizontal="right" vertical="center"/>
    </xf>
    <xf numFmtId="4" fontId="28" fillId="11" borderId="96" applyNumberFormat="0" applyProtection="0">
      <alignment horizontal="left" vertical="center" indent="1"/>
    </xf>
    <xf numFmtId="0" fontId="28" fillId="12" borderId="96" applyNumberFormat="0" applyProtection="0">
      <alignment horizontal="left" vertical="top" indent="1"/>
    </xf>
    <xf numFmtId="4" fontId="28" fillId="8" borderId="96" applyNumberFormat="0" applyProtection="0">
      <alignment horizontal="right" vertical="center"/>
    </xf>
    <xf numFmtId="0" fontId="8" fillId="9" borderId="96" applyNumberFormat="0" applyProtection="0">
      <alignment horizontal="left" vertical="center" indent="1"/>
    </xf>
    <xf numFmtId="0" fontId="8" fillId="9" borderId="96" applyNumberFormat="0" applyProtection="0">
      <alignment horizontal="left" vertical="center" indent="1"/>
    </xf>
    <xf numFmtId="0" fontId="8" fillId="9" borderId="96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96" applyNumberFormat="0" applyProtection="0">
      <alignment horizontal="left" vertical="center" indent="1"/>
    </xf>
    <xf numFmtId="4" fontId="27" fillId="3" borderId="96" applyNumberFormat="0" applyProtection="0">
      <alignment vertical="center"/>
    </xf>
    <xf numFmtId="0" fontId="8" fillId="9" borderId="96" applyNumberFormat="0" applyProtection="0">
      <alignment horizontal="left" vertical="center" indent="1"/>
    </xf>
    <xf numFmtId="4" fontId="28" fillId="10" borderId="96" applyNumberFormat="0" applyProtection="0">
      <alignment horizontal="right" vertical="center"/>
    </xf>
    <xf numFmtId="4" fontId="28" fillId="11" borderId="96" applyNumberFormat="0" applyProtection="0">
      <alignment horizontal="left" vertical="center" indent="1"/>
    </xf>
    <xf numFmtId="0" fontId="28" fillId="12" borderId="96" applyNumberFormat="0" applyProtection="0">
      <alignment horizontal="left" vertical="top" indent="1"/>
    </xf>
    <xf numFmtId="4" fontId="28" fillId="8" borderId="96" applyNumberFormat="0" applyProtection="0">
      <alignment horizontal="right" vertical="center"/>
    </xf>
    <xf numFmtId="0" fontId="8" fillId="9" borderId="96" applyNumberFormat="0" applyProtection="0">
      <alignment horizontal="left" vertical="center" indent="1"/>
    </xf>
    <xf numFmtId="0" fontId="8" fillId="9" borderId="96" applyNumberFormat="0" applyProtection="0">
      <alignment horizontal="left" vertical="center" indent="1"/>
    </xf>
    <xf numFmtId="0" fontId="8" fillId="9" borderId="96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96" applyNumberFormat="0" applyProtection="0">
      <alignment horizontal="left" vertical="center" indent="1"/>
    </xf>
    <xf numFmtId="4" fontId="27" fillId="3" borderId="96" applyNumberFormat="0" applyProtection="0">
      <alignment horizontal="left" vertical="center" indent="1"/>
    </xf>
    <xf numFmtId="4" fontId="28" fillId="10" borderId="96" applyNumberFormat="0" applyProtection="0">
      <alignment horizontal="right" vertical="center"/>
    </xf>
    <xf numFmtId="4" fontId="28" fillId="11" borderId="96" applyNumberFormat="0" applyProtection="0">
      <alignment horizontal="left" vertical="center" indent="1"/>
    </xf>
    <xf numFmtId="0" fontId="28" fillId="12" borderId="96" applyNumberFormat="0" applyProtection="0">
      <alignment horizontal="left" vertical="top" indent="1"/>
    </xf>
    <xf numFmtId="4" fontId="28" fillId="8" borderId="96" applyNumberFormat="0" applyProtection="0">
      <alignment horizontal="right" vertical="center"/>
    </xf>
    <xf numFmtId="0" fontId="8" fillId="9" borderId="96" applyNumberFormat="0" applyProtection="0">
      <alignment horizontal="left" vertical="center" indent="1"/>
    </xf>
    <xf numFmtId="0" fontId="8" fillId="9" borderId="96" applyNumberFormat="0" applyProtection="0">
      <alignment horizontal="left" vertical="center" indent="1"/>
    </xf>
    <xf numFmtId="0" fontId="8" fillId="9" borderId="96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96" applyNumberFormat="0" applyProtection="0">
      <alignment horizontal="left" vertical="center" indent="1"/>
    </xf>
    <xf numFmtId="0" fontId="28" fillId="12" borderId="96" applyNumberFormat="0" applyProtection="0">
      <alignment horizontal="left" vertical="top" indent="1"/>
    </xf>
    <xf numFmtId="0" fontId="27" fillId="6" borderId="96" applyNumberFormat="0" applyProtection="0">
      <alignment horizontal="left" vertical="top" indent="1"/>
    </xf>
    <xf numFmtId="4" fontId="28" fillId="10" borderId="96" applyNumberFormat="0" applyProtection="0">
      <alignment horizontal="right" vertical="center"/>
    </xf>
    <xf numFmtId="4" fontId="28" fillId="11" borderId="96" applyNumberFormat="0" applyProtection="0">
      <alignment horizontal="left" vertical="center" indent="1"/>
    </xf>
    <xf numFmtId="0" fontId="28" fillId="12" borderId="96" applyNumberFormat="0" applyProtection="0">
      <alignment horizontal="left" vertical="top" indent="1"/>
    </xf>
    <xf numFmtId="4" fontId="28" fillId="8" borderId="96" applyNumberFormat="0" applyProtection="0">
      <alignment horizontal="right" vertical="center"/>
    </xf>
    <xf numFmtId="0" fontId="8" fillId="9" borderId="96" applyNumberFormat="0" applyProtection="0">
      <alignment horizontal="left" vertical="center" indent="1"/>
    </xf>
    <xf numFmtId="0" fontId="8" fillId="9" borderId="96" applyNumberFormat="0" applyProtection="0">
      <alignment horizontal="left" vertical="center" indent="1"/>
    </xf>
    <xf numFmtId="0" fontId="8" fillId="9" borderId="96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96" applyNumberFormat="0" applyProtection="0">
      <alignment horizontal="left" vertical="center" indent="1"/>
    </xf>
    <xf numFmtId="4" fontId="28" fillId="10" borderId="96" applyNumberFormat="0" applyProtection="0">
      <alignment horizontal="right" vertical="center"/>
    </xf>
    <xf numFmtId="4" fontId="28" fillId="11" borderId="96" applyNumberFormat="0" applyProtection="0">
      <alignment horizontal="left" vertical="center" indent="1"/>
    </xf>
    <xf numFmtId="0" fontId="28" fillId="12" borderId="96" applyNumberFormat="0" applyProtection="0">
      <alignment horizontal="left" vertical="top" indent="1"/>
    </xf>
    <xf numFmtId="4" fontId="28" fillId="8" borderId="96" applyNumberFormat="0" applyProtection="0">
      <alignment horizontal="right" vertical="center"/>
    </xf>
    <xf numFmtId="0" fontId="8" fillId="9" borderId="96" applyNumberFormat="0" applyProtection="0">
      <alignment horizontal="left" vertical="center" indent="1"/>
    </xf>
    <xf numFmtId="0" fontId="8" fillId="9" borderId="96" applyNumberFormat="0" applyProtection="0">
      <alignment horizontal="left" vertical="center" indent="1"/>
    </xf>
    <xf numFmtId="0" fontId="8" fillId="9" borderId="96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96" applyNumberFormat="0" applyProtection="0">
      <alignment horizontal="left" vertical="center" indent="1"/>
    </xf>
    <xf numFmtId="0" fontId="8" fillId="9" borderId="96" applyNumberFormat="0" applyProtection="0">
      <alignment horizontal="left" vertical="center" indent="1"/>
    </xf>
    <xf numFmtId="4" fontId="28" fillId="10" borderId="96" applyNumberFormat="0" applyProtection="0">
      <alignment horizontal="right" vertical="center"/>
    </xf>
    <xf numFmtId="4" fontId="28" fillId="11" borderId="96" applyNumberFormat="0" applyProtection="0">
      <alignment horizontal="left" vertical="center" indent="1"/>
    </xf>
    <xf numFmtId="0" fontId="28" fillId="12" borderId="96" applyNumberFormat="0" applyProtection="0">
      <alignment horizontal="left" vertical="top" indent="1"/>
    </xf>
    <xf numFmtId="4" fontId="28" fillId="8" borderId="96" applyNumberFormat="0" applyProtection="0">
      <alignment horizontal="right" vertical="center"/>
    </xf>
    <xf numFmtId="0" fontId="8" fillId="9" borderId="96" applyNumberFormat="0" applyProtection="0">
      <alignment horizontal="left" vertical="center" indent="1"/>
    </xf>
    <xf numFmtId="0" fontId="8" fillId="9" borderId="96" applyNumberFormat="0" applyProtection="0">
      <alignment horizontal="left" vertical="center" indent="1"/>
    </xf>
    <xf numFmtId="0" fontId="8" fillId="9" borderId="96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8" fillId="9" borderId="96" applyNumberFormat="0" applyProtection="0">
      <alignment horizontal="left" vertical="center" indent="1"/>
    </xf>
    <xf numFmtId="4" fontId="28" fillId="10" borderId="96" applyNumberFormat="0" applyProtection="0">
      <alignment horizontal="right" vertical="center"/>
    </xf>
    <xf numFmtId="4" fontId="28" fillId="11" borderId="96" applyNumberFormat="0" applyProtection="0">
      <alignment horizontal="left" vertical="center" indent="1"/>
    </xf>
    <xf numFmtId="0" fontId="28" fillId="12" borderId="96" applyNumberFormat="0" applyProtection="0">
      <alignment horizontal="left" vertical="top" indent="1"/>
    </xf>
    <xf numFmtId="4" fontId="28" fillId="8" borderId="96" applyNumberFormat="0" applyProtection="0">
      <alignment horizontal="right" vertical="center"/>
    </xf>
    <xf numFmtId="0" fontId="8" fillId="9" borderId="96" applyNumberFormat="0" applyProtection="0">
      <alignment horizontal="left" vertical="center" indent="1"/>
    </xf>
    <xf numFmtId="0" fontId="8" fillId="9" borderId="96" applyNumberFormat="0" applyProtection="0">
      <alignment horizontal="left" vertical="center" indent="1"/>
    </xf>
    <xf numFmtId="0" fontId="8" fillId="9" borderId="96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8" fillId="9" borderId="96" applyNumberFormat="0" applyProtection="0">
      <alignment horizontal="left" vertical="center" indent="1"/>
    </xf>
    <xf numFmtId="4" fontId="28" fillId="8" borderId="96" applyNumberFormat="0" applyProtection="0">
      <alignment horizontal="right" vertical="center"/>
    </xf>
    <xf numFmtId="4" fontId="28" fillId="11" borderId="96" applyNumberFormat="0" applyProtection="0">
      <alignment horizontal="left" vertical="center" indent="1"/>
    </xf>
    <xf numFmtId="4" fontId="28" fillId="10" borderId="96" applyNumberFormat="0" applyProtection="0">
      <alignment horizontal="right" vertical="center"/>
    </xf>
    <xf numFmtId="4" fontId="28" fillId="11" borderId="96" applyNumberFormat="0" applyProtection="0">
      <alignment horizontal="left" vertical="center" indent="1"/>
    </xf>
    <xf numFmtId="0" fontId="28" fillId="12" borderId="96" applyNumberFormat="0" applyProtection="0">
      <alignment horizontal="left" vertical="top" indent="1"/>
    </xf>
    <xf numFmtId="4" fontId="28" fillId="8" borderId="96" applyNumberFormat="0" applyProtection="0">
      <alignment horizontal="right" vertical="center"/>
    </xf>
    <xf numFmtId="0" fontId="8" fillId="9" borderId="96" applyNumberFormat="0" applyProtection="0">
      <alignment horizontal="left" vertical="center" indent="1"/>
    </xf>
    <xf numFmtId="0" fontId="8" fillId="9" borderId="96" applyNumberFormat="0" applyProtection="0">
      <alignment horizontal="left" vertical="center" indent="1"/>
    </xf>
    <xf numFmtId="0" fontId="8" fillId="9" borderId="96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27" fillId="6" borderId="96" applyNumberFormat="0" applyProtection="0">
      <alignment horizontal="left" vertical="top" indent="1"/>
    </xf>
    <xf numFmtId="4" fontId="28" fillId="10" borderId="96" applyNumberFormat="0" applyProtection="0">
      <alignment horizontal="right" vertical="center"/>
    </xf>
    <xf numFmtId="4" fontId="28" fillId="11" borderId="96" applyNumberFormat="0" applyProtection="0">
      <alignment horizontal="left" vertical="center" indent="1"/>
    </xf>
    <xf numFmtId="0" fontId="28" fillId="12" borderId="96" applyNumberFormat="0" applyProtection="0">
      <alignment horizontal="left" vertical="top" indent="1"/>
    </xf>
    <xf numFmtId="4" fontId="28" fillId="8" borderId="96" applyNumberFormat="0" applyProtection="0">
      <alignment horizontal="right" vertical="center"/>
    </xf>
    <xf numFmtId="0" fontId="8" fillId="9" borderId="96" applyNumberFormat="0" applyProtection="0">
      <alignment horizontal="left" vertical="center" indent="1"/>
    </xf>
    <xf numFmtId="0" fontId="8" fillId="9" borderId="96" applyNumberFormat="0" applyProtection="0">
      <alignment horizontal="left" vertical="center" indent="1"/>
    </xf>
    <xf numFmtId="0" fontId="8" fillId="9" borderId="96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8" fillId="10" borderId="96" applyNumberFormat="0" applyProtection="0">
      <alignment horizontal="right" vertical="center"/>
    </xf>
    <xf numFmtId="4" fontId="27" fillId="3" borderId="96" applyNumberFormat="0" applyProtection="0">
      <alignment horizontal="left" vertical="center" indent="1"/>
    </xf>
    <xf numFmtId="0" fontId="8" fillId="9" borderId="96" applyNumberFormat="0" applyProtection="0">
      <alignment horizontal="left" vertical="center" indent="1"/>
    </xf>
    <xf numFmtId="4" fontId="28" fillId="10" borderId="96" applyNumberFormat="0" applyProtection="0">
      <alignment horizontal="right" vertical="center"/>
    </xf>
    <xf numFmtId="4" fontId="28" fillId="11" borderId="96" applyNumberFormat="0" applyProtection="0">
      <alignment horizontal="left" vertical="center" indent="1"/>
    </xf>
    <xf numFmtId="0" fontId="28" fillId="12" borderId="96" applyNumberFormat="0" applyProtection="0">
      <alignment horizontal="left" vertical="top" indent="1"/>
    </xf>
    <xf numFmtId="4" fontId="28" fillId="8" borderId="96" applyNumberFormat="0" applyProtection="0">
      <alignment horizontal="right" vertical="center"/>
    </xf>
    <xf numFmtId="0" fontId="8" fillId="9" borderId="96" applyNumberFormat="0" applyProtection="0">
      <alignment horizontal="left" vertical="center" indent="1"/>
    </xf>
    <xf numFmtId="0" fontId="8" fillId="9" borderId="96" applyNumberFormat="0" applyProtection="0">
      <alignment horizontal="left" vertical="center" indent="1"/>
    </xf>
    <xf numFmtId="0" fontId="8" fillId="9" borderId="96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8" fillId="10" borderId="96" applyNumberFormat="0" applyProtection="0">
      <alignment horizontal="right" vertical="center"/>
    </xf>
    <xf numFmtId="4" fontId="28" fillId="11" borderId="96" applyNumberFormat="0" applyProtection="0">
      <alignment horizontal="left" vertical="center" indent="1"/>
    </xf>
    <xf numFmtId="0" fontId="28" fillId="12" borderId="96" applyNumberFormat="0" applyProtection="0">
      <alignment horizontal="left" vertical="top" indent="1"/>
    </xf>
    <xf numFmtId="4" fontId="28" fillId="8" borderId="96" applyNumberFormat="0" applyProtection="0">
      <alignment horizontal="right" vertical="center"/>
    </xf>
    <xf numFmtId="0" fontId="8" fillId="9" borderId="96" applyNumberFormat="0" applyProtection="0">
      <alignment horizontal="left" vertical="center" indent="1"/>
    </xf>
    <xf numFmtId="0" fontId="8" fillId="9" borderId="96" applyNumberFormat="0" applyProtection="0">
      <alignment horizontal="left" vertical="center" indent="1"/>
    </xf>
    <xf numFmtId="0" fontId="8" fillId="9" borderId="96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96" applyNumberFormat="0" applyProtection="0">
      <alignment vertical="center"/>
    </xf>
    <xf numFmtId="4" fontId="28" fillId="8" borderId="96" applyNumberFormat="0" applyProtection="0">
      <alignment horizontal="right" vertical="center"/>
    </xf>
    <xf numFmtId="4" fontId="28" fillId="10" borderId="96" applyNumberFormat="0" applyProtection="0">
      <alignment horizontal="right" vertical="center"/>
    </xf>
    <xf numFmtId="4" fontId="28" fillId="11" borderId="96" applyNumberFormat="0" applyProtection="0">
      <alignment horizontal="left" vertical="center" indent="1"/>
    </xf>
    <xf numFmtId="0" fontId="28" fillId="12" borderId="96" applyNumberFormat="0" applyProtection="0">
      <alignment horizontal="left" vertical="top" indent="1"/>
    </xf>
    <xf numFmtId="4" fontId="28" fillId="8" borderId="96" applyNumberFormat="0" applyProtection="0">
      <alignment horizontal="right" vertical="center"/>
    </xf>
    <xf numFmtId="0" fontId="8" fillId="9" borderId="96" applyNumberFormat="0" applyProtection="0">
      <alignment horizontal="left" vertical="center" indent="1"/>
    </xf>
    <xf numFmtId="0" fontId="8" fillId="9" borderId="96" applyNumberFormat="0" applyProtection="0">
      <alignment horizontal="left" vertical="center" indent="1"/>
    </xf>
    <xf numFmtId="0" fontId="8" fillId="9" borderId="96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8" fillId="11" borderId="96" applyNumberFormat="0" applyProtection="0">
      <alignment horizontal="left" vertical="center" indent="1"/>
    </xf>
    <xf numFmtId="4" fontId="28" fillId="10" borderId="96" applyNumberFormat="0" applyProtection="0">
      <alignment horizontal="right" vertical="center"/>
    </xf>
    <xf numFmtId="4" fontId="28" fillId="11" borderId="96" applyNumberFormat="0" applyProtection="0">
      <alignment horizontal="left" vertical="center" indent="1"/>
    </xf>
    <xf numFmtId="0" fontId="28" fillId="12" borderId="96" applyNumberFormat="0" applyProtection="0">
      <alignment horizontal="left" vertical="top" indent="1"/>
    </xf>
    <xf numFmtId="4" fontId="28" fillId="8" borderId="96" applyNumberFormat="0" applyProtection="0">
      <alignment horizontal="right" vertical="center"/>
    </xf>
    <xf numFmtId="0" fontId="8" fillId="9" borderId="96" applyNumberFormat="0" applyProtection="0">
      <alignment horizontal="left" vertical="center" indent="1"/>
    </xf>
    <xf numFmtId="0" fontId="8" fillId="9" borderId="96" applyNumberFormat="0" applyProtection="0">
      <alignment horizontal="left" vertical="center" indent="1"/>
    </xf>
    <xf numFmtId="0" fontId="8" fillId="9" borderId="96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8" fillId="9" borderId="96" applyNumberFormat="0" applyProtection="0">
      <alignment horizontal="left" vertical="center" indent="1"/>
    </xf>
    <xf numFmtId="4" fontId="28" fillId="10" borderId="96" applyNumberFormat="0" applyProtection="0">
      <alignment horizontal="right" vertical="center"/>
    </xf>
    <xf numFmtId="0" fontId="27" fillId="6" borderId="96" applyNumberFormat="0" applyProtection="0">
      <alignment horizontal="left" vertical="top" indent="1"/>
    </xf>
    <xf numFmtId="4" fontId="28" fillId="10" borderId="96" applyNumberFormat="0" applyProtection="0">
      <alignment horizontal="right" vertical="center"/>
    </xf>
    <xf numFmtId="4" fontId="28" fillId="11" borderId="96" applyNumberFormat="0" applyProtection="0">
      <alignment horizontal="left" vertical="center" indent="1"/>
    </xf>
    <xf numFmtId="0" fontId="28" fillId="12" borderId="96" applyNumberFormat="0" applyProtection="0">
      <alignment horizontal="left" vertical="top" indent="1"/>
    </xf>
    <xf numFmtId="4" fontId="28" fillId="8" borderId="96" applyNumberFormat="0" applyProtection="0">
      <alignment horizontal="right" vertical="center"/>
    </xf>
    <xf numFmtId="0" fontId="8" fillId="9" borderId="96" applyNumberFormat="0" applyProtection="0">
      <alignment horizontal="left" vertical="center" indent="1"/>
    </xf>
    <xf numFmtId="0" fontId="8" fillId="9" borderId="96" applyNumberFormat="0" applyProtection="0">
      <alignment horizontal="left" vertical="center" indent="1"/>
    </xf>
    <xf numFmtId="0" fontId="8" fillId="9" borderId="96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8" fillId="9" borderId="96" applyNumberFormat="0" applyProtection="0">
      <alignment horizontal="left" vertical="center" indent="1"/>
    </xf>
    <xf numFmtId="4" fontId="28" fillId="10" borderId="96" applyNumberFormat="0" applyProtection="0">
      <alignment horizontal="right" vertical="center"/>
    </xf>
    <xf numFmtId="4" fontId="28" fillId="11" borderId="96" applyNumberFormat="0" applyProtection="0">
      <alignment horizontal="left" vertical="center" indent="1"/>
    </xf>
    <xf numFmtId="0" fontId="28" fillId="12" borderId="96" applyNumberFormat="0" applyProtection="0">
      <alignment horizontal="left" vertical="top" indent="1"/>
    </xf>
    <xf numFmtId="4" fontId="28" fillId="8" borderId="96" applyNumberFormat="0" applyProtection="0">
      <alignment horizontal="right" vertical="center"/>
    </xf>
    <xf numFmtId="0" fontId="8" fillId="9" borderId="96" applyNumberFormat="0" applyProtection="0">
      <alignment horizontal="left" vertical="center" indent="1"/>
    </xf>
    <xf numFmtId="0" fontId="8" fillId="9" borderId="96" applyNumberFormat="0" applyProtection="0">
      <alignment horizontal="left" vertical="center" indent="1"/>
    </xf>
    <xf numFmtId="0" fontId="8" fillId="9" borderId="96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27" fillId="6" borderId="96" applyNumberFormat="0" applyProtection="0">
      <alignment horizontal="left" vertical="top" indent="1"/>
    </xf>
    <xf numFmtId="0" fontId="8" fillId="9" borderId="96" applyNumberFormat="0" applyProtection="0">
      <alignment horizontal="left" vertical="center" indent="1"/>
    </xf>
    <xf numFmtId="4" fontId="28" fillId="10" borderId="96" applyNumberFormat="0" applyProtection="0">
      <alignment horizontal="right" vertical="center"/>
    </xf>
    <xf numFmtId="4" fontId="28" fillId="11" borderId="96" applyNumberFormat="0" applyProtection="0">
      <alignment horizontal="left" vertical="center" indent="1"/>
    </xf>
    <xf numFmtId="0" fontId="28" fillId="12" borderId="96" applyNumberFormat="0" applyProtection="0">
      <alignment horizontal="left" vertical="top" indent="1"/>
    </xf>
    <xf numFmtId="4" fontId="28" fillId="8" borderId="96" applyNumberFormat="0" applyProtection="0">
      <alignment horizontal="right" vertical="center"/>
    </xf>
    <xf numFmtId="0" fontId="8" fillId="9" borderId="96" applyNumberFormat="0" applyProtection="0">
      <alignment horizontal="left" vertical="center" indent="1"/>
    </xf>
    <xf numFmtId="0" fontId="8" fillId="9" borderId="96" applyNumberFormat="0" applyProtection="0">
      <alignment horizontal="left" vertical="center" indent="1"/>
    </xf>
    <xf numFmtId="0" fontId="8" fillId="9" borderId="96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8" fillId="10" borderId="96" applyNumberFormat="0" applyProtection="0">
      <alignment horizontal="right" vertical="center"/>
    </xf>
    <xf numFmtId="4" fontId="28" fillId="11" borderId="96" applyNumberFormat="0" applyProtection="0">
      <alignment horizontal="left" vertical="center" indent="1"/>
    </xf>
    <xf numFmtId="0" fontId="28" fillId="12" borderId="96" applyNumberFormat="0" applyProtection="0">
      <alignment horizontal="left" vertical="top" indent="1"/>
    </xf>
    <xf numFmtId="4" fontId="28" fillId="8" borderId="96" applyNumberFormat="0" applyProtection="0">
      <alignment horizontal="right" vertical="center"/>
    </xf>
    <xf numFmtId="0" fontId="8" fillId="9" borderId="96" applyNumberFormat="0" applyProtection="0">
      <alignment horizontal="left" vertical="center" indent="1"/>
    </xf>
    <xf numFmtId="0" fontId="8" fillId="9" borderId="96" applyNumberFormat="0" applyProtection="0">
      <alignment horizontal="left" vertical="center" indent="1"/>
    </xf>
    <xf numFmtId="0" fontId="8" fillId="9" borderId="96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28" fillId="12" borderId="96" applyNumberFormat="0" applyProtection="0">
      <alignment horizontal="left" vertical="top" indent="1"/>
    </xf>
    <xf numFmtId="4" fontId="28" fillId="10" borderId="96" applyNumberFormat="0" applyProtection="0">
      <alignment horizontal="right" vertical="center"/>
    </xf>
    <xf numFmtId="4" fontId="28" fillId="11" borderId="96" applyNumberFormat="0" applyProtection="0">
      <alignment horizontal="left" vertical="center" indent="1"/>
    </xf>
    <xf numFmtId="0" fontId="28" fillId="12" borderId="96" applyNumberFormat="0" applyProtection="0">
      <alignment horizontal="left" vertical="top" indent="1"/>
    </xf>
    <xf numFmtId="0" fontId="27" fillId="6" borderId="96" applyNumberFormat="0" applyProtection="0">
      <alignment horizontal="left" vertical="top" indent="1"/>
    </xf>
    <xf numFmtId="0" fontId="8" fillId="9" borderId="96" applyNumberFormat="0" applyProtection="0">
      <alignment horizontal="left" vertical="center" indent="1"/>
    </xf>
    <xf numFmtId="4" fontId="28" fillId="8" borderId="96" applyNumberFormat="0" applyProtection="0">
      <alignment horizontal="right" vertical="center"/>
    </xf>
    <xf numFmtId="0" fontId="8" fillId="9" borderId="96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96" applyNumberFormat="0" applyProtection="0">
      <alignment vertical="center"/>
    </xf>
    <xf numFmtId="4" fontId="28" fillId="10" borderId="96" applyNumberFormat="0" applyProtection="0">
      <alignment horizontal="right" vertical="center"/>
    </xf>
    <xf numFmtId="4" fontId="28" fillId="11" borderId="96" applyNumberFormat="0" applyProtection="0">
      <alignment horizontal="left" vertical="center" indent="1"/>
    </xf>
    <xf numFmtId="0" fontId="28" fillId="12" borderId="96" applyNumberFormat="0" applyProtection="0">
      <alignment horizontal="left" vertical="top" indent="1"/>
    </xf>
    <xf numFmtId="4" fontId="28" fillId="11" borderId="96" applyNumberFormat="0" applyProtection="0">
      <alignment horizontal="left" vertical="center" indent="1"/>
    </xf>
    <xf numFmtId="0" fontId="28" fillId="12" borderId="96" applyNumberFormat="0" applyProtection="0">
      <alignment horizontal="left" vertical="top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8" fillId="11" borderId="96" applyNumberFormat="0" applyProtection="0">
      <alignment horizontal="left" vertical="center" indent="1"/>
    </xf>
    <xf numFmtId="4" fontId="27" fillId="3" borderId="96" applyNumberFormat="0" applyProtection="0">
      <alignment vertical="center"/>
    </xf>
    <xf numFmtId="4" fontId="28" fillId="11" borderId="96" applyNumberFormat="0" applyProtection="0">
      <alignment horizontal="left" vertical="center" indent="1"/>
    </xf>
    <xf numFmtId="0" fontId="8" fillId="9" borderId="96" applyNumberFormat="0" applyProtection="0">
      <alignment horizontal="left" vertical="center" indent="1"/>
    </xf>
    <xf numFmtId="0" fontId="8" fillId="9" borderId="96" applyNumberFormat="0" applyProtection="0">
      <alignment horizontal="left" vertical="center" indent="1"/>
    </xf>
    <xf numFmtId="4" fontId="28" fillId="10" borderId="96" applyNumberFormat="0" applyProtection="0">
      <alignment horizontal="right" vertical="center"/>
    </xf>
    <xf numFmtId="4" fontId="28" fillId="11" borderId="96" applyNumberFormat="0" applyProtection="0">
      <alignment horizontal="left" vertical="center" indent="1"/>
    </xf>
    <xf numFmtId="0" fontId="28" fillId="12" borderId="96" applyNumberFormat="0" applyProtection="0">
      <alignment horizontal="left" vertical="top" indent="1"/>
    </xf>
    <xf numFmtId="0" fontId="8" fillId="9" borderId="96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8" fillId="11" borderId="96" applyNumberFormat="0" applyProtection="0">
      <alignment horizontal="left" vertical="center" indent="1"/>
    </xf>
    <xf numFmtId="0" fontId="28" fillId="12" borderId="96" applyNumberFormat="0" applyProtection="0">
      <alignment horizontal="left" vertical="top" indent="1"/>
    </xf>
    <xf numFmtId="4" fontId="27" fillId="3" borderId="96" applyNumberFormat="0" applyProtection="0">
      <alignment vertical="center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8" fillId="10" borderId="96" applyNumberFormat="0" applyProtection="0">
      <alignment horizontal="right" vertical="center"/>
    </xf>
    <xf numFmtId="0" fontId="8" fillId="9" borderId="96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8" fillId="8" borderId="96" applyNumberFormat="0" applyProtection="0">
      <alignment horizontal="right" vertical="center"/>
    </xf>
    <xf numFmtId="4" fontId="28" fillId="8" borderId="96" applyNumberFormat="0" applyProtection="0">
      <alignment horizontal="right" vertical="center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96" applyNumberFormat="0" applyProtection="0">
      <alignment vertical="center"/>
    </xf>
    <xf numFmtId="0" fontId="8" fillId="9" borderId="96" applyNumberFormat="0" applyProtection="0">
      <alignment horizontal="left" vertical="center" indent="1"/>
    </xf>
    <xf numFmtId="0" fontId="28" fillId="12" borderId="96" applyNumberFormat="0" applyProtection="0">
      <alignment horizontal="left" vertical="top" indent="1"/>
    </xf>
    <xf numFmtId="4" fontId="28" fillId="10" borderId="96" applyNumberFormat="0" applyProtection="0">
      <alignment horizontal="right" vertical="center"/>
    </xf>
    <xf numFmtId="4" fontId="28" fillId="11" borderId="96" applyNumberFormat="0" applyProtection="0">
      <alignment horizontal="left" vertical="center" indent="1"/>
    </xf>
    <xf numFmtId="0" fontId="28" fillId="12" borderId="96" applyNumberFormat="0" applyProtection="0">
      <alignment horizontal="left" vertical="top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96" applyNumberFormat="0" applyProtection="0">
      <alignment horizontal="left" vertical="center" indent="1"/>
    </xf>
    <xf numFmtId="0" fontId="27" fillId="6" borderId="96" applyNumberFormat="0" applyProtection="0">
      <alignment horizontal="left" vertical="top" indent="1"/>
    </xf>
    <xf numFmtId="4" fontId="28" fillId="8" borderId="96" applyNumberFormat="0" applyProtection="0">
      <alignment horizontal="right" vertical="center"/>
    </xf>
    <xf numFmtId="0" fontId="8" fillId="9" borderId="96" applyNumberFormat="0" applyProtection="0">
      <alignment horizontal="left" vertical="center" indent="1"/>
    </xf>
    <xf numFmtId="0" fontId="8" fillId="9" borderId="96" applyNumberFormat="0" applyProtection="0">
      <alignment horizontal="left" vertical="center" indent="1"/>
    </xf>
    <xf numFmtId="0" fontId="8" fillId="9" borderId="96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28" fillId="12" borderId="96" applyNumberFormat="0" applyProtection="0">
      <alignment horizontal="left" vertical="top" indent="1"/>
    </xf>
    <xf numFmtId="4" fontId="28" fillId="10" borderId="96" applyNumberFormat="0" applyProtection="0">
      <alignment horizontal="right" vertical="center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8" fillId="9" borderId="96" applyNumberFormat="0" applyProtection="0">
      <alignment horizontal="left" vertical="center" indent="1"/>
    </xf>
    <xf numFmtId="4" fontId="28" fillId="10" borderId="96" applyNumberFormat="0" applyProtection="0">
      <alignment horizontal="right" vertical="center"/>
    </xf>
    <xf numFmtId="4" fontId="28" fillId="11" borderId="96" applyNumberFormat="0" applyProtection="0">
      <alignment horizontal="left" vertical="center" indent="1"/>
    </xf>
    <xf numFmtId="0" fontId="28" fillId="12" borderId="96" applyNumberFormat="0" applyProtection="0">
      <alignment horizontal="left" vertical="top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8" fillId="9" borderId="96" applyNumberFormat="0" applyProtection="0">
      <alignment horizontal="left" vertical="center" indent="1"/>
    </xf>
    <xf numFmtId="4" fontId="27" fillId="3" borderId="96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8" fillId="11" borderId="96" applyNumberFormat="0" applyProtection="0">
      <alignment horizontal="left" vertical="center" indent="1"/>
    </xf>
    <xf numFmtId="4" fontId="27" fillId="3" borderId="96" applyNumberFormat="0" applyProtection="0">
      <alignment vertical="center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8" fillId="9" borderId="96" applyNumberFormat="0" applyProtection="0">
      <alignment horizontal="left" vertical="center" indent="1"/>
    </xf>
    <xf numFmtId="0" fontId="27" fillId="6" borderId="96" applyNumberFormat="0" applyProtection="0">
      <alignment horizontal="left" vertical="top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96" applyNumberFormat="0" applyProtection="0">
      <alignment vertical="center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8" fillId="9" borderId="96" applyNumberFormat="0" applyProtection="0">
      <alignment horizontal="left" vertical="center" indent="1"/>
    </xf>
    <xf numFmtId="0" fontId="27" fillId="6" borderId="96" applyNumberFormat="0" applyProtection="0">
      <alignment horizontal="left" vertical="top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8" fillId="9" borderId="96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27" fillId="6" borderId="96" applyNumberFormat="0" applyProtection="0">
      <alignment horizontal="left" vertical="top" indent="1"/>
    </xf>
    <xf numFmtId="4" fontId="27" fillId="3" borderId="96" applyNumberFormat="0" applyProtection="0">
      <alignment horizontal="left" vertical="center" indent="1"/>
    </xf>
    <xf numFmtId="4" fontId="27" fillId="3" borderId="96" applyNumberFormat="0" applyProtection="0">
      <alignment vertical="center"/>
    </xf>
    <xf numFmtId="0" fontId="43" fillId="0" borderId="0" applyNumberFormat="0" applyFill="0" applyBorder="0" applyAlignment="0" applyProtection="0"/>
    <xf numFmtId="0" fontId="28" fillId="12" borderId="96" applyNumberFormat="0" applyProtection="0">
      <alignment horizontal="left" vertical="top" indent="1"/>
    </xf>
    <xf numFmtId="4" fontId="28" fillId="11" borderId="96" applyNumberFormat="0" applyProtection="0">
      <alignment horizontal="left" vertical="center" indent="1"/>
    </xf>
    <xf numFmtId="4" fontId="28" fillId="10" borderId="96" applyNumberFormat="0" applyProtection="0">
      <alignment horizontal="right" vertical="center"/>
    </xf>
    <xf numFmtId="0" fontId="8" fillId="9" borderId="96" applyNumberFormat="0" applyProtection="0">
      <alignment horizontal="left" vertical="center" indent="1"/>
    </xf>
    <xf numFmtId="0" fontId="8" fillId="9" borderId="96" applyNumberFormat="0" applyProtection="0">
      <alignment horizontal="left" vertical="center" indent="1"/>
    </xf>
    <xf numFmtId="0" fontId="8" fillId="9" borderId="96" applyNumberFormat="0" applyProtection="0">
      <alignment horizontal="left" vertical="center" indent="1"/>
    </xf>
    <xf numFmtId="4" fontId="28" fillId="8" borderId="96" applyNumberFormat="0" applyProtection="0">
      <alignment horizontal="right" vertical="center"/>
    </xf>
    <xf numFmtId="0" fontId="27" fillId="6" borderId="96" applyNumberFormat="0" applyProtection="0">
      <alignment horizontal="left" vertical="top" indent="1"/>
    </xf>
    <xf numFmtId="4" fontId="27" fillId="3" borderId="96" applyNumberFormat="0" applyProtection="0">
      <alignment horizontal="left" vertical="center" indent="1"/>
    </xf>
    <xf numFmtId="4" fontId="27" fillId="3" borderId="96" applyNumberFormat="0" applyProtection="0">
      <alignment vertical="center"/>
    </xf>
    <xf numFmtId="0" fontId="28" fillId="12" borderId="96" applyNumberFormat="0" applyProtection="0">
      <alignment horizontal="left" vertical="top" indent="1"/>
    </xf>
    <xf numFmtId="4" fontId="28" fillId="11" borderId="96" applyNumberFormat="0" applyProtection="0">
      <alignment horizontal="left" vertical="center" indent="1"/>
    </xf>
    <xf numFmtId="4" fontId="28" fillId="10" borderId="96" applyNumberFormat="0" applyProtection="0">
      <alignment horizontal="right" vertical="center"/>
    </xf>
    <xf numFmtId="0" fontId="8" fillId="9" borderId="96" applyNumberFormat="0" applyProtection="0">
      <alignment horizontal="left" vertical="center" indent="1"/>
    </xf>
    <xf numFmtId="0" fontId="8" fillId="9" borderId="96" applyNumberFormat="0" applyProtection="0">
      <alignment horizontal="left" vertical="center" indent="1"/>
    </xf>
    <xf numFmtId="0" fontId="8" fillId="9" borderId="96" applyNumberFormat="0" applyProtection="0">
      <alignment horizontal="left" vertical="center" indent="1"/>
    </xf>
    <xf numFmtId="4" fontId="28" fillId="8" borderId="96" applyNumberFormat="0" applyProtection="0">
      <alignment horizontal="right" vertical="center"/>
    </xf>
    <xf numFmtId="0" fontId="43" fillId="0" borderId="0" applyNumberFormat="0" applyFill="0" applyBorder="0" applyAlignment="0" applyProtection="0"/>
    <xf numFmtId="0" fontId="27" fillId="6" borderId="96" applyNumberFormat="0" applyProtection="0">
      <alignment horizontal="left" vertical="top" indent="1"/>
    </xf>
    <xf numFmtId="4" fontId="27" fillId="3" borderId="96" applyNumberFormat="0" applyProtection="0">
      <alignment horizontal="left" vertical="center" indent="1"/>
    </xf>
    <xf numFmtId="4" fontId="27" fillId="3" borderId="96" applyNumberFormat="0" applyProtection="0">
      <alignment vertical="center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28" fillId="12" borderId="96" applyNumberFormat="0" applyProtection="0">
      <alignment horizontal="left" vertical="top" indent="1"/>
    </xf>
    <xf numFmtId="4" fontId="28" fillId="11" borderId="96" applyNumberFormat="0" applyProtection="0">
      <alignment horizontal="left" vertical="center" indent="1"/>
    </xf>
    <xf numFmtId="4" fontId="28" fillId="10" borderId="96" applyNumberFormat="0" applyProtection="0">
      <alignment horizontal="right" vertical="center"/>
    </xf>
    <xf numFmtId="0" fontId="8" fillId="9" borderId="96" applyNumberFormat="0" applyProtection="0">
      <alignment horizontal="left" vertical="center" indent="1"/>
    </xf>
    <xf numFmtId="0" fontId="8" fillId="9" borderId="96" applyNumberFormat="0" applyProtection="0">
      <alignment horizontal="left" vertical="center" indent="1"/>
    </xf>
    <xf numFmtId="0" fontId="27" fillId="6" borderId="96" applyNumberFormat="0" applyProtection="0">
      <alignment horizontal="left" vertical="top" indent="1"/>
    </xf>
    <xf numFmtId="4" fontId="27" fillId="3" borderId="96" applyNumberFormat="0" applyProtection="0">
      <alignment vertical="center"/>
    </xf>
    <xf numFmtId="4" fontId="28" fillId="11" borderId="96" applyNumberFormat="0" applyProtection="0">
      <alignment horizontal="left" vertical="center" indent="1"/>
    </xf>
    <xf numFmtId="0" fontId="8" fillId="9" borderId="96" applyNumberFormat="0" applyProtection="0">
      <alignment horizontal="left" vertical="center" indent="1"/>
    </xf>
    <xf numFmtId="0" fontId="8" fillId="9" borderId="96" applyNumberFormat="0" applyProtection="0">
      <alignment horizontal="left" vertical="center" indent="1"/>
    </xf>
    <xf numFmtId="4" fontId="28" fillId="8" borderId="96" applyNumberFormat="0" applyProtection="0">
      <alignment horizontal="right" vertical="center"/>
    </xf>
    <xf numFmtId="4" fontId="27" fillId="3" borderId="96" applyNumberFormat="0" applyProtection="0">
      <alignment horizontal="left" vertical="center" indent="1"/>
    </xf>
    <xf numFmtId="4" fontId="27" fillId="3" borderId="96" applyNumberFormat="0" applyProtection="0">
      <alignment vertical="center"/>
    </xf>
    <xf numFmtId="4" fontId="27" fillId="3" borderId="96" applyNumberFormat="0" applyProtection="0">
      <alignment vertical="center"/>
    </xf>
    <xf numFmtId="4" fontId="27" fillId="3" borderId="96" applyNumberFormat="0" applyProtection="0">
      <alignment horizontal="left" vertical="center" indent="1"/>
    </xf>
    <xf numFmtId="0" fontId="27" fillId="6" borderId="96" applyNumberFormat="0" applyProtection="0">
      <alignment horizontal="left" vertical="top" indent="1"/>
    </xf>
    <xf numFmtId="4" fontId="28" fillId="8" borderId="96" applyNumberFormat="0" applyProtection="0">
      <alignment horizontal="right" vertical="center"/>
    </xf>
    <xf numFmtId="0" fontId="8" fillId="9" borderId="96" applyNumberFormat="0" applyProtection="0">
      <alignment horizontal="left" vertical="center" indent="1"/>
    </xf>
    <xf numFmtId="0" fontId="8" fillId="9" borderId="96" applyNumberFormat="0" applyProtection="0">
      <alignment horizontal="left" vertical="center" indent="1"/>
    </xf>
    <xf numFmtId="0" fontId="8" fillId="9" borderId="96" applyNumberFormat="0" applyProtection="0">
      <alignment horizontal="left" vertical="center" indent="1"/>
    </xf>
    <xf numFmtId="4" fontId="28" fillId="10" borderId="96" applyNumberFormat="0" applyProtection="0">
      <alignment horizontal="right" vertical="center"/>
    </xf>
    <xf numFmtId="4" fontId="28" fillId="11" borderId="96" applyNumberFormat="0" applyProtection="0">
      <alignment horizontal="left" vertical="center" indent="1"/>
    </xf>
    <xf numFmtId="0" fontId="28" fillId="12" borderId="96" applyNumberFormat="0" applyProtection="0">
      <alignment horizontal="left" vertical="top" indent="1"/>
    </xf>
    <xf numFmtId="4" fontId="27" fillId="3" borderId="96" applyNumberFormat="0" applyProtection="0">
      <alignment vertical="center"/>
    </xf>
    <xf numFmtId="4" fontId="27" fillId="3" borderId="96" applyNumberFormat="0" applyProtection="0">
      <alignment horizontal="left" vertical="center" indent="1"/>
    </xf>
    <xf numFmtId="0" fontId="27" fillId="6" borderId="96" applyNumberFormat="0" applyProtection="0">
      <alignment horizontal="left" vertical="top" indent="1"/>
    </xf>
    <xf numFmtId="4" fontId="28" fillId="8" borderId="96" applyNumberFormat="0" applyProtection="0">
      <alignment horizontal="right" vertical="center"/>
    </xf>
    <xf numFmtId="0" fontId="8" fillId="9" borderId="96" applyNumberFormat="0" applyProtection="0">
      <alignment horizontal="left" vertical="center" indent="1"/>
    </xf>
    <xf numFmtId="0" fontId="8" fillId="9" borderId="96" applyNumberFormat="0" applyProtection="0">
      <alignment horizontal="left" vertical="center" indent="1"/>
    </xf>
    <xf numFmtId="0" fontId="8" fillId="9" borderId="96" applyNumberFormat="0" applyProtection="0">
      <alignment horizontal="left" vertical="center" indent="1"/>
    </xf>
    <xf numFmtId="4" fontId="28" fillId="10" borderId="96" applyNumberFormat="0" applyProtection="0">
      <alignment horizontal="right" vertical="center"/>
    </xf>
    <xf numFmtId="0" fontId="28" fillId="12" borderId="96" applyNumberFormat="0" applyProtection="0">
      <alignment horizontal="left" vertical="top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8" fillId="8" borderId="96" applyNumberFormat="0" applyProtection="0">
      <alignment horizontal="right" vertical="center"/>
    </xf>
    <xf numFmtId="4" fontId="28" fillId="11" borderId="96" applyNumberFormat="0" applyProtection="0">
      <alignment horizontal="left" vertical="center" indent="1"/>
    </xf>
    <xf numFmtId="0" fontId="28" fillId="12" borderId="96" applyNumberFormat="0" applyProtection="0">
      <alignment horizontal="left" vertical="top" indent="1"/>
    </xf>
    <xf numFmtId="4" fontId="27" fillId="3" borderId="96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8" fillId="9" borderId="96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8" fillId="8" borderId="96" applyNumberFormat="0" applyProtection="0">
      <alignment horizontal="right" vertical="center"/>
    </xf>
    <xf numFmtId="0" fontId="8" fillId="9" borderId="96" applyNumberFormat="0" applyProtection="0">
      <alignment horizontal="left" vertical="center" indent="1"/>
    </xf>
    <xf numFmtId="0" fontId="8" fillId="9" borderId="96" applyNumberFormat="0" applyProtection="0">
      <alignment horizontal="left" vertical="center" indent="1"/>
    </xf>
    <xf numFmtId="0" fontId="8" fillId="9" borderId="96" applyNumberFormat="0" applyProtection="0">
      <alignment horizontal="left" vertical="center" indent="1"/>
    </xf>
    <xf numFmtId="4" fontId="28" fillId="10" borderId="96" applyNumberFormat="0" applyProtection="0">
      <alignment horizontal="right" vertical="center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8" fillId="11" borderId="96" applyNumberFormat="0" applyProtection="0">
      <alignment horizontal="left" vertical="center" indent="1"/>
    </xf>
    <xf numFmtId="0" fontId="28" fillId="12" borderId="96" applyNumberFormat="0" applyProtection="0">
      <alignment horizontal="left" vertical="top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8" fillId="9" borderId="96" applyNumberFormat="0" applyProtection="0">
      <alignment horizontal="left" vertical="center" indent="1"/>
    </xf>
    <xf numFmtId="0" fontId="27" fillId="6" borderId="96" applyNumberFormat="0" applyProtection="0">
      <alignment horizontal="left" vertical="top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8" fillId="10" borderId="96" applyNumberFormat="0" applyProtection="0">
      <alignment horizontal="right" vertical="center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98" applyNumberFormat="0" applyProtection="0">
      <alignment vertical="center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8" fillId="9" borderId="98" applyNumberFormat="0" applyProtection="0">
      <alignment horizontal="left" vertical="center" indent="1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8" fillId="9" borderId="96" applyNumberFormat="0" applyProtection="0">
      <alignment horizontal="left" vertical="center" indent="1"/>
    </xf>
    <xf numFmtId="0" fontId="27" fillId="6" borderId="96" applyNumberFormat="0" applyProtection="0">
      <alignment horizontal="left" vertical="top" indent="1"/>
    </xf>
    <xf numFmtId="4" fontId="27" fillId="3" borderId="96" applyNumberFormat="0" applyProtection="0">
      <alignment vertical="center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4" fontId="28" fillId="11" borderId="98" applyNumberFormat="0" applyProtection="0">
      <alignment horizontal="left" vertical="center" indent="1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8" fillId="9" borderId="98" applyNumberFormat="0" applyProtection="0">
      <alignment horizontal="left" vertical="center" indent="1"/>
    </xf>
    <xf numFmtId="0" fontId="4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8" fillId="9" borderId="96" applyNumberFormat="0" applyProtection="0">
      <alignment horizontal="left" vertical="center" indent="1"/>
    </xf>
    <xf numFmtId="0" fontId="8" fillId="9" borderId="96" applyNumberFormat="0" applyProtection="0">
      <alignment horizontal="left" vertical="center" indent="1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102" applyNumberFormat="0" applyProtection="0">
      <alignment vertical="center"/>
    </xf>
    <xf numFmtId="4" fontId="27" fillId="3" borderId="99" applyNumberFormat="0" applyProtection="0">
      <alignment vertical="center"/>
    </xf>
    <xf numFmtId="4" fontId="27" fillId="3" borderId="99" applyNumberFormat="0" applyProtection="0">
      <alignment horizontal="left" vertical="center" indent="1"/>
    </xf>
    <xf numFmtId="4" fontId="28" fillId="8" borderId="99" applyNumberFormat="0" applyProtection="0">
      <alignment horizontal="right" vertical="center"/>
    </xf>
    <xf numFmtId="0" fontId="8" fillId="9" borderId="99" applyNumberFormat="0" applyProtection="0">
      <alignment horizontal="left" vertical="center" indent="1"/>
    </xf>
    <xf numFmtId="0" fontId="8" fillId="9" borderId="99" applyNumberFormat="0" applyProtection="0">
      <alignment horizontal="left" vertical="center" indent="1"/>
    </xf>
    <xf numFmtId="4" fontId="28" fillId="10" borderId="99" applyNumberFormat="0" applyProtection="0">
      <alignment horizontal="right" vertical="center"/>
    </xf>
    <xf numFmtId="4" fontId="28" fillId="11" borderId="99" applyNumberFormat="0" applyProtection="0">
      <alignment horizontal="left" vertical="center" indent="1"/>
    </xf>
    <xf numFmtId="0" fontId="45" fillId="0" borderId="0" applyNumberFormat="0" applyFill="0" applyBorder="0" applyAlignment="0" applyProtection="0"/>
    <xf numFmtId="4" fontId="27" fillId="3" borderId="98" applyNumberFormat="0" applyProtection="0">
      <alignment vertical="center"/>
    </xf>
    <xf numFmtId="4" fontId="28" fillId="10" borderId="98" applyNumberFormat="0" applyProtection="0">
      <alignment horizontal="right" vertical="center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10" fontId="20" fillId="5" borderId="97" applyNumberFormat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8" fillId="9" borderId="98" applyNumberFormat="0" applyProtection="0">
      <alignment horizontal="left" vertical="center" indent="1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4" fontId="27" fillId="3" borderId="98" applyNumberFormat="0" applyProtection="0">
      <alignment horizontal="left" vertical="center" indent="1"/>
    </xf>
    <xf numFmtId="0" fontId="27" fillId="6" borderId="98" applyNumberFormat="0" applyProtection="0">
      <alignment horizontal="left" vertical="top" indent="1"/>
    </xf>
    <xf numFmtId="0" fontId="45" fillId="0" borderId="0" applyNumberFormat="0" applyFill="0" applyBorder="0" applyAlignment="0" applyProtection="0"/>
    <xf numFmtId="0" fontId="8" fillId="9" borderId="96" applyNumberFormat="0" applyProtection="0">
      <alignment horizontal="left" vertical="center" indent="1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4" fontId="27" fillId="3" borderId="98" applyNumberFormat="0" applyProtection="0">
      <alignment vertical="center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4" fontId="27" fillId="3" borderId="96" applyNumberFormat="0" applyProtection="0">
      <alignment vertical="center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8" fillId="9" borderId="96" applyNumberFormat="0" applyProtection="0">
      <alignment horizontal="left" vertical="center" indent="1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4" fontId="27" fillId="3" borderId="96" applyNumberFormat="0" applyProtection="0">
      <alignment vertical="center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4" fontId="27" fillId="3" borderId="96" applyNumberFormat="0" applyProtection="0">
      <alignment horizontal="left" vertical="center" indent="1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4" fontId="28" fillId="11" borderId="98" applyNumberFormat="0" applyProtection="0">
      <alignment horizontal="left" vertical="center" indent="1"/>
    </xf>
    <xf numFmtId="0" fontId="27" fillId="6" borderId="98" applyNumberFormat="0" applyProtection="0">
      <alignment horizontal="left" vertical="top" indent="1"/>
    </xf>
    <xf numFmtId="0" fontId="45" fillId="0" borderId="0" applyNumberFormat="0" applyFill="0" applyBorder="0" applyAlignment="0" applyProtection="0"/>
    <xf numFmtId="0" fontId="28" fillId="12" borderId="96" applyNumberFormat="0" applyProtection="0">
      <alignment horizontal="left" vertical="top" indent="1"/>
    </xf>
    <xf numFmtId="0" fontId="8" fillId="9" borderId="96" applyNumberFormat="0" applyProtection="0">
      <alignment horizontal="left" vertical="center" indent="1"/>
    </xf>
    <xf numFmtId="4" fontId="28" fillId="10" borderId="96" applyNumberFormat="0" applyProtection="0">
      <alignment horizontal="right" vertical="center"/>
    </xf>
    <xf numFmtId="4" fontId="28" fillId="11" borderId="96" applyNumberFormat="0" applyProtection="0">
      <alignment horizontal="left" vertical="center" indent="1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27" fillId="6" borderId="98" applyNumberFormat="0" applyProtection="0">
      <alignment horizontal="left" vertical="top" indent="1"/>
    </xf>
    <xf numFmtId="4" fontId="27" fillId="3" borderId="98" applyNumberFormat="0" applyProtection="0">
      <alignment horizontal="left" vertical="center" indent="1"/>
    </xf>
    <xf numFmtId="0" fontId="8" fillId="9" borderId="98" applyNumberFormat="0" applyProtection="0">
      <alignment horizontal="left" vertical="center" indent="1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10" fontId="20" fillId="5" borderId="97" applyNumberFormat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10" fontId="20" fillId="5" borderId="97" applyNumberFormat="0" applyBorder="0" applyAlignment="0" applyProtection="0"/>
    <xf numFmtId="0" fontId="43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4" fontId="28" fillId="11" borderId="98" applyNumberFormat="0" applyProtection="0">
      <alignment horizontal="left" vertical="center" indent="1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10" fontId="20" fillId="5" borderId="97" applyNumberFormat="0" applyBorder="0" applyAlignment="0" applyProtection="0"/>
    <xf numFmtId="0" fontId="8" fillId="9" borderId="96" applyNumberFormat="0" applyProtection="0">
      <alignment horizontal="left" vertical="center" indent="1"/>
    </xf>
    <xf numFmtId="0" fontId="45" fillId="0" borderId="0" applyNumberFormat="0" applyFill="0" applyBorder="0" applyAlignment="0" applyProtection="0"/>
    <xf numFmtId="4" fontId="28" fillId="11" borderId="98" applyNumberFormat="0" applyProtection="0">
      <alignment horizontal="left" vertical="center" indent="1"/>
    </xf>
    <xf numFmtId="0" fontId="4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8" fillId="8" borderId="96" applyNumberFormat="0" applyProtection="0">
      <alignment horizontal="right" vertical="center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4" fontId="28" fillId="10" borderId="98" applyNumberFormat="0" applyProtection="0">
      <alignment horizontal="right" vertical="center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8" fillId="9" borderId="98" applyNumberFormat="0" applyProtection="0">
      <alignment horizontal="left" vertical="center" indent="1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8" fillId="9" borderId="98" applyNumberFormat="0" applyProtection="0">
      <alignment horizontal="left" vertical="center" indent="1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4" fontId="28" fillId="10" borderId="96" applyNumberFormat="0" applyProtection="0">
      <alignment horizontal="right" vertical="center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4" fontId="28" fillId="8" borderId="98" applyNumberFormat="0" applyProtection="0">
      <alignment horizontal="right" vertical="center"/>
    </xf>
    <xf numFmtId="4" fontId="27" fillId="3" borderId="96" applyNumberFormat="0" applyProtection="0">
      <alignment horizontal="left" vertical="center" indent="1"/>
    </xf>
    <xf numFmtId="4" fontId="28" fillId="8" borderId="96" applyNumberFormat="0" applyProtection="0">
      <alignment horizontal="right" vertical="center"/>
    </xf>
    <xf numFmtId="0" fontId="28" fillId="12" borderId="96" applyNumberFormat="0" applyProtection="0">
      <alignment horizontal="left" vertical="top" indent="1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4" fontId="28" fillId="11" borderId="96" applyNumberFormat="0" applyProtection="0">
      <alignment horizontal="left" vertical="center" indent="1"/>
    </xf>
    <xf numFmtId="0" fontId="45" fillId="0" borderId="0" applyNumberFormat="0" applyFill="0" applyBorder="0" applyAlignment="0" applyProtection="0"/>
    <xf numFmtId="4" fontId="27" fillId="3" borderId="98" applyNumberFormat="0" applyProtection="0">
      <alignment vertical="center"/>
    </xf>
    <xf numFmtId="0" fontId="45" fillId="0" borderId="0" applyNumberFormat="0" applyFill="0" applyBorder="0" applyAlignment="0" applyProtection="0"/>
    <xf numFmtId="4" fontId="28" fillId="8" borderId="98" applyNumberFormat="0" applyProtection="0">
      <alignment horizontal="right" vertical="center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27" fillId="6" borderId="96" applyNumberFormat="0" applyProtection="0">
      <alignment horizontal="left" vertical="top" indent="1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4" fontId="28" fillId="10" borderId="98" applyNumberFormat="0" applyProtection="0">
      <alignment horizontal="right" vertical="center"/>
    </xf>
    <xf numFmtId="4" fontId="28" fillId="8" borderId="98" applyNumberFormat="0" applyProtection="0">
      <alignment horizontal="right" vertical="center"/>
    </xf>
    <xf numFmtId="4" fontId="27" fillId="3" borderId="98" applyNumberFormat="0" applyProtection="0">
      <alignment horizontal="left" vertical="center" indent="1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10" fontId="20" fillId="5" borderId="97" applyNumberFormat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4" fontId="28" fillId="11" borderId="98" applyNumberFormat="0" applyProtection="0">
      <alignment horizontal="left" vertical="center" indent="1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4" fontId="27" fillId="3" borderId="96" applyNumberFormat="0" applyProtection="0">
      <alignment vertical="center"/>
    </xf>
    <xf numFmtId="0" fontId="45" fillId="0" borderId="0" applyNumberFormat="0" applyFill="0" applyBorder="0" applyAlignment="0" applyProtection="0"/>
    <xf numFmtId="4" fontId="27" fillId="3" borderId="96" applyNumberFormat="0" applyProtection="0">
      <alignment vertical="center"/>
    </xf>
    <xf numFmtId="4" fontId="27" fillId="3" borderId="96" applyNumberFormat="0" applyProtection="0">
      <alignment horizontal="left" vertical="center" indent="1"/>
    </xf>
    <xf numFmtId="4" fontId="27" fillId="3" borderId="96" applyNumberFormat="0" applyProtection="0">
      <alignment horizontal="left" vertical="center" indent="1"/>
    </xf>
    <xf numFmtId="0" fontId="27" fillId="6" borderId="96" applyNumberFormat="0" applyProtection="0">
      <alignment horizontal="left" vertical="top" indent="1"/>
    </xf>
    <xf numFmtId="0" fontId="27" fillId="6" borderId="96" applyNumberFormat="0" applyProtection="0">
      <alignment horizontal="left" vertical="top" indent="1"/>
    </xf>
    <xf numFmtId="4" fontId="28" fillId="8" borderId="96" applyNumberFormat="0" applyProtection="0">
      <alignment horizontal="right" vertical="center"/>
    </xf>
    <xf numFmtId="4" fontId="28" fillId="8" borderId="96" applyNumberFormat="0" applyProtection="0">
      <alignment horizontal="right" vertical="center"/>
    </xf>
    <xf numFmtId="0" fontId="8" fillId="9" borderId="96" applyNumberFormat="0" applyProtection="0">
      <alignment horizontal="left" vertical="center" indent="1"/>
    </xf>
    <xf numFmtId="0" fontId="8" fillId="9" borderId="96" applyNumberFormat="0" applyProtection="0">
      <alignment horizontal="left" vertical="center" indent="1"/>
    </xf>
    <xf numFmtId="0" fontId="8" fillId="9" borderId="96" applyNumberFormat="0" applyProtection="0">
      <alignment horizontal="left" vertical="center" indent="1"/>
    </xf>
    <xf numFmtId="0" fontId="8" fillId="9" borderId="96" applyNumberFormat="0" applyProtection="0">
      <alignment horizontal="left" vertical="center" indent="1"/>
    </xf>
    <xf numFmtId="0" fontId="8" fillId="9" borderId="96" applyNumberFormat="0" applyProtection="0">
      <alignment horizontal="left" vertical="center" indent="1"/>
    </xf>
    <xf numFmtId="0" fontId="8" fillId="9" borderId="96" applyNumberFormat="0" applyProtection="0">
      <alignment horizontal="left" vertical="center" indent="1"/>
    </xf>
    <xf numFmtId="4" fontId="28" fillId="10" borderId="96" applyNumberFormat="0" applyProtection="0">
      <alignment horizontal="right" vertical="center"/>
    </xf>
    <xf numFmtId="4" fontId="28" fillId="10" borderId="96" applyNumberFormat="0" applyProtection="0">
      <alignment horizontal="right" vertical="center"/>
    </xf>
    <xf numFmtId="4" fontId="28" fillId="11" borderId="96" applyNumberFormat="0" applyProtection="0">
      <alignment horizontal="left" vertical="center" indent="1"/>
    </xf>
    <xf numFmtId="4" fontId="28" fillId="11" borderId="96" applyNumberFormat="0" applyProtection="0">
      <alignment horizontal="left" vertical="center" indent="1"/>
    </xf>
    <xf numFmtId="0" fontId="28" fillId="12" borderId="96" applyNumberFormat="0" applyProtection="0">
      <alignment horizontal="left" vertical="top" indent="1"/>
    </xf>
    <xf numFmtId="0" fontId="28" fillId="12" borderId="96" applyNumberFormat="0" applyProtection="0">
      <alignment horizontal="left" vertical="top" indent="1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8" fillId="9" borderId="98" applyNumberFormat="0" applyProtection="0">
      <alignment horizontal="left" vertical="center" indent="1"/>
    </xf>
    <xf numFmtId="4" fontId="27" fillId="3" borderId="98" applyNumberFormat="0" applyProtection="0">
      <alignment horizontal="left" vertical="center" indent="1"/>
    </xf>
    <xf numFmtId="0" fontId="45" fillId="0" borderId="0" applyNumberFormat="0" applyFill="0" applyBorder="0" applyAlignment="0" applyProtection="0"/>
    <xf numFmtId="0" fontId="27" fillId="6" borderId="98" applyNumberFormat="0" applyProtection="0">
      <alignment horizontal="left" vertical="top" indent="1"/>
    </xf>
    <xf numFmtId="0" fontId="45" fillId="0" borderId="0" applyNumberFormat="0" applyFill="0" applyBorder="0" applyAlignment="0" applyProtection="0"/>
    <xf numFmtId="4" fontId="27" fillId="3" borderId="98" applyNumberFormat="0" applyProtection="0">
      <alignment vertical="center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8" fillId="9" borderId="98" applyNumberFormat="0" applyProtection="0">
      <alignment horizontal="left" vertical="center" indent="1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8" fillId="9" borderId="98" applyNumberFormat="0" applyProtection="0">
      <alignment horizontal="left" vertical="center" indent="1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4" fontId="28" fillId="11" borderId="98" applyNumberFormat="0" applyProtection="0">
      <alignment horizontal="left" vertical="center" indent="1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8" fillId="9" borderId="96" applyNumberFormat="0" applyProtection="0">
      <alignment horizontal="left" vertical="center" indent="1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8" fillId="9" borderId="98" applyNumberFormat="0" applyProtection="0">
      <alignment horizontal="left" vertical="center" indent="1"/>
    </xf>
    <xf numFmtId="0" fontId="8" fillId="9" borderId="98" applyNumberFormat="0" applyProtection="0">
      <alignment horizontal="left" vertical="center" indent="1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28" fillId="12" borderId="98" applyNumberFormat="0" applyProtection="0">
      <alignment horizontal="left" vertical="top" indent="1"/>
    </xf>
    <xf numFmtId="0" fontId="8" fillId="9" borderId="98" applyNumberFormat="0" applyProtection="0">
      <alignment horizontal="left" vertical="center" indent="1"/>
    </xf>
    <xf numFmtId="0" fontId="27" fillId="6" borderId="98" applyNumberFormat="0" applyProtection="0">
      <alignment horizontal="left" vertical="top" indent="1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28" fillId="12" borderId="98" applyNumberFormat="0" applyProtection="0">
      <alignment horizontal="left" vertical="top" indent="1"/>
    </xf>
    <xf numFmtId="4" fontId="27" fillId="3" borderId="98" applyNumberFormat="0" applyProtection="0">
      <alignment vertical="center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10" fontId="20" fillId="5" borderId="97" applyNumberFormat="0" applyBorder="0" applyAlignment="0" applyProtection="0"/>
    <xf numFmtId="4" fontId="27" fillId="3" borderId="98" applyNumberFormat="0" applyProtection="0">
      <alignment horizontal="left" vertical="center" indent="1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8" fillId="8" borderId="98" applyNumberFormat="0" applyProtection="0">
      <alignment horizontal="right" vertical="center"/>
    </xf>
    <xf numFmtId="0" fontId="45" fillId="0" borderId="0" applyNumberFormat="0" applyFill="0" applyBorder="0" applyAlignment="0" applyProtection="0"/>
    <xf numFmtId="4" fontId="27" fillId="3" borderId="98" applyNumberFormat="0" applyProtection="0">
      <alignment horizontal="left" vertical="center" indent="1"/>
    </xf>
    <xf numFmtId="4" fontId="28" fillId="10" borderId="98" applyNumberFormat="0" applyProtection="0">
      <alignment horizontal="right" vertical="center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4" fontId="27" fillId="3" borderId="96" applyNumberFormat="0" applyProtection="0">
      <alignment vertical="center"/>
    </xf>
    <xf numFmtId="4" fontId="27" fillId="3" borderId="96" applyNumberFormat="0" applyProtection="0">
      <alignment horizontal="left" vertical="center" indent="1"/>
    </xf>
    <xf numFmtId="4" fontId="27" fillId="3" borderId="96" applyNumberFormat="0" applyProtection="0">
      <alignment horizontal="left" vertical="center" indent="1"/>
    </xf>
    <xf numFmtId="0" fontId="27" fillId="6" borderId="96" applyNumberFormat="0" applyProtection="0">
      <alignment horizontal="left" vertical="top" indent="1"/>
    </xf>
    <xf numFmtId="0" fontId="27" fillId="6" borderId="96" applyNumberFormat="0" applyProtection="0">
      <alignment horizontal="left" vertical="top" indent="1"/>
    </xf>
    <xf numFmtId="4" fontId="28" fillId="8" borderId="96" applyNumberFormat="0" applyProtection="0">
      <alignment horizontal="right" vertical="center"/>
    </xf>
    <xf numFmtId="4" fontId="28" fillId="8" borderId="96" applyNumberFormat="0" applyProtection="0">
      <alignment horizontal="right" vertical="center"/>
    </xf>
    <xf numFmtId="0" fontId="8" fillId="9" borderId="96" applyNumberFormat="0" applyProtection="0">
      <alignment horizontal="left" vertical="center" indent="1"/>
    </xf>
    <xf numFmtId="0" fontId="8" fillId="9" borderId="96" applyNumberFormat="0" applyProtection="0">
      <alignment horizontal="left" vertical="center" indent="1"/>
    </xf>
    <xf numFmtId="0" fontId="8" fillId="9" borderId="96" applyNumberFormat="0" applyProtection="0">
      <alignment horizontal="left" vertical="center" indent="1"/>
    </xf>
    <xf numFmtId="0" fontId="8" fillId="9" borderId="96" applyNumberFormat="0" applyProtection="0">
      <alignment horizontal="left" vertical="center" indent="1"/>
    </xf>
    <xf numFmtId="0" fontId="8" fillId="9" borderId="96" applyNumberFormat="0" applyProtection="0">
      <alignment horizontal="left" vertical="center" indent="1"/>
    </xf>
    <xf numFmtId="0" fontId="8" fillId="9" borderId="96" applyNumberFormat="0" applyProtection="0">
      <alignment horizontal="left" vertical="center" indent="1"/>
    </xf>
    <xf numFmtId="4" fontId="28" fillId="10" borderId="96" applyNumberFormat="0" applyProtection="0">
      <alignment horizontal="right" vertical="center"/>
    </xf>
    <xf numFmtId="4" fontId="28" fillId="10" borderId="96" applyNumberFormat="0" applyProtection="0">
      <alignment horizontal="right" vertical="center"/>
    </xf>
    <xf numFmtId="4" fontId="28" fillId="11" borderId="96" applyNumberFormat="0" applyProtection="0">
      <alignment horizontal="left" vertical="center" indent="1"/>
    </xf>
    <xf numFmtId="4" fontId="28" fillId="11" borderId="96" applyNumberFormat="0" applyProtection="0">
      <alignment horizontal="left" vertical="center" indent="1"/>
    </xf>
    <xf numFmtId="0" fontId="28" fillId="12" borderId="96" applyNumberFormat="0" applyProtection="0">
      <alignment horizontal="left" vertical="top" indent="1"/>
    </xf>
    <xf numFmtId="0" fontId="28" fillId="12" borderId="96" applyNumberFormat="0" applyProtection="0">
      <alignment horizontal="left" vertical="top" indent="1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4" fontId="27" fillId="3" borderId="98" applyNumberFormat="0" applyProtection="0">
      <alignment horizontal="left" vertical="center" indent="1"/>
    </xf>
    <xf numFmtId="0" fontId="8" fillId="9" borderId="98" applyNumberFormat="0" applyProtection="0">
      <alignment horizontal="left" vertical="center" indent="1"/>
    </xf>
    <xf numFmtId="4" fontId="28" fillId="10" borderId="98" applyNumberFormat="0" applyProtection="0">
      <alignment horizontal="right" vertical="center"/>
    </xf>
    <xf numFmtId="4" fontId="28" fillId="8" borderId="98" applyNumberFormat="0" applyProtection="0">
      <alignment horizontal="right" vertical="center"/>
    </xf>
    <xf numFmtId="4" fontId="28" fillId="10" borderId="98" applyNumberFormat="0" applyProtection="0">
      <alignment horizontal="right" vertical="center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4" fontId="27" fillId="3" borderId="98" applyNumberFormat="0" applyProtection="0">
      <alignment vertical="center"/>
    </xf>
    <xf numFmtId="4" fontId="27" fillId="3" borderId="98" applyNumberFormat="0" applyProtection="0">
      <alignment vertical="center"/>
    </xf>
    <xf numFmtId="4" fontId="27" fillId="3" borderId="98" applyNumberFormat="0" applyProtection="0">
      <alignment horizontal="left" vertical="center" indent="1"/>
    </xf>
    <xf numFmtId="4" fontId="27" fillId="3" borderId="98" applyNumberFormat="0" applyProtection="0">
      <alignment horizontal="left" vertical="center" indent="1"/>
    </xf>
    <xf numFmtId="0" fontId="27" fillId="6" borderId="98" applyNumberFormat="0" applyProtection="0">
      <alignment horizontal="left" vertical="top" indent="1"/>
    </xf>
    <xf numFmtId="0" fontId="27" fillId="6" borderId="98" applyNumberFormat="0" applyProtection="0">
      <alignment horizontal="left" vertical="top" indent="1"/>
    </xf>
    <xf numFmtId="4" fontId="28" fillId="8" borderId="98" applyNumberFormat="0" applyProtection="0">
      <alignment horizontal="right" vertical="center"/>
    </xf>
    <xf numFmtId="4" fontId="28" fillId="8" borderId="98" applyNumberFormat="0" applyProtection="0">
      <alignment horizontal="right" vertical="center"/>
    </xf>
    <xf numFmtId="0" fontId="8" fillId="9" borderId="98" applyNumberFormat="0" applyProtection="0">
      <alignment horizontal="left" vertical="center" indent="1"/>
    </xf>
    <xf numFmtId="0" fontId="8" fillId="9" borderId="98" applyNumberFormat="0" applyProtection="0">
      <alignment horizontal="left" vertical="center" indent="1"/>
    </xf>
    <xf numFmtId="0" fontId="8" fillId="9" borderId="98" applyNumberFormat="0" applyProtection="0">
      <alignment horizontal="left" vertical="center" indent="1"/>
    </xf>
    <xf numFmtId="0" fontId="8" fillId="9" borderId="98" applyNumberFormat="0" applyProtection="0">
      <alignment horizontal="left" vertical="center" indent="1"/>
    </xf>
    <xf numFmtId="0" fontId="8" fillId="9" borderId="98" applyNumberFormat="0" applyProtection="0">
      <alignment horizontal="left" vertical="center" indent="1"/>
    </xf>
    <xf numFmtId="0" fontId="8" fillId="9" borderId="98" applyNumberFormat="0" applyProtection="0">
      <alignment horizontal="left" vertical="center" indent="1"/>
    </xf>
    <xf numFmtId="4" fontId="28" fillId="10" borderId="98" applyNumberFormat="0" applyProtection="0">
      <alignment horizontal="right" vertical="center"/>
    </xf>
    <xf numFmtId="4" fontId="28" fillId="10" borderId="98" applyNumberFormat="0" applyProtection="0">
      <alignment horizontal="right" vertical="center"/>
    </xf>
    <xf numFmtId="4" fontId="28" fillId="11" borderId="98" applyNumberFormat="0" applyProtection="0">
      <alignment horizontal="left" vertical="center" indent="1"/>
    </xf>
    <xf numFmtId="4" fontId="28" fillId="11" borderId="98" applyNumberFormat="0" applyProtection="0">
      <alignment horizontal="left" vertical="center" indent="1"/>
    </xf>
    <xf numFmtId="0" fontId="28" fillId="12" borderId="98" applyNumberFormat="0" applyProtection="0">
      <alignment horizontal="left" vertical="top" indent="1"/>
    </xf>
    <xf numFmtId="0" fontId="28" fillId="12" borderId="98" applyNumberFormat="0" applyProtection="0">
      <alignment horizontal="left" vertical="top" indent="1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98" applyNumberFormat="0" applyProtection="0">
      <alignment vertical="center"/>
    </xf>
    <xf numFmtId="0" fontId="8" fillId="9" borderId="98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4" fontId="27" fillId="3" borderId="98" applyNumberFormat="0" applyProtection="0">
      <alignment vertical="center"/>
    </xf>
    <xf numFmtId="0" fontId="27" fillId="6" borderId="98" applyNumberFormat="0" applyProtection="0">
      <alignment horizontal="left" vertical="top" indent="1"/>
    </xf>
    <xf numFmtId="0" fontId="27" fillId="6" borderId="98" applyNumberFormat="0" applyProtection="0">
      <alignment horizontal="left" vertical="top" indent="1"/>
    </xf>
    <xf numFmtId="4" fontId="28" fillId="8" borderId="98" applyNumberFormat="0" applyProtection="0">
      <alignment horizontal="right" vertical="center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28" fillId="12" borderId="98" applyNumberFormat="0" applyProtection="0">
      <alignment horizontal="left" vertical="top" indent="1"/>
    </xf>
    <xf numFmtId="0" fontId="8" fillId="9" borderId="98" applyNumberFormat="0" applyProtection="0">
      <alignment horizontal="left" vertical="center" indent="1"/>
    </xf>
    <xf numFmtId="0" fontId="27" fillId="6" borderId="98" applyNumberFormat="0" applyProtection="0">
      <alignment horizontal="left" vertical="top" indent="1"/>
    </xf>
    <xf numFmtId="4" fontId="27" fillId="3" borderId="98" applyNumberFormat="0" applyProtection="0">
      <alignment vertical="center"/>
    </xf>
    <xf numFmtId="4" fontId="28" fillId="10" borderId="98" applyNumberFormat="0" applyProtection="0">
      <alignment horizontal="right" vertical="center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8" fillId="9" borderId="98" applyNumberFormat="0" applyProtection="0">
      <alignment horizontal="left" vertical="center" indent="1"/>
    </xf>
    <xf numFmtId="0" fontId="8" fillId="9" borderId="98" applyNumberFormat="0" applyProtection="0">
      <alignment horizontal="left" vertical="center" indent="1"/>
    </xf>
    <xf numFmtId="4" fontId="27" fillId="3" borderId="98" applyNumberFormat="0" applyProtection="0">
      <alignment horizontal="left" vertical="center" indent="1"/>
    </xf>
    <xf numFmtId="0" fontId="28" fillId="12" borderId="98" applyNumberFormat="0" applyProtection="0">
      <alignment horizontal="left" vertical="top" indent="1"/>
    </xf>
    <xf numFmtId="0" fontId="8" fillId="9" borderId="98" applyNumberFormat="0" applyProtection="0">
      <alignment horizontal="left" vertical="center" indent="1"/>
    </xf>
    <xf numFmtId="4" fontId="28" fillId="8" borderId="98" applyNumberFormat="0" applyProtection="0">
      <alignment horizontal="right" vertical="center"/>
    </xf>
    <xf numFmtId="0" fontId="8" fillId="9" borderId="98" applyNumberFormat="0" applyProtection="0">
      <alignment horizontal="left" vertical="center" indent="1"/>
    </xf>
    <xf numFmtId="4" fontId="28" fillId="11" borderId="98" applyNumberFormat="0" applyProtection="0">
      <alignment horizontal="left" vertical="center" indent="1"/>
    </xf>
    <xf numFmtId="4" fontId="27" fillId="3" borderId="98" applyNumberFormat="0" applyProtection="0">
      <alignment vertical="center"/>
    </xf>
    <xf numFmtId="0" fontId="27" fillId="6" borderId="98" applyNumberFormat="0" applyProtection="0">
      <alignment horizontal="left" vertical="top" indent="1"/>
    </xf>
    <xf numFmtId="4" fontId="27" fillId="3" borderId="98" applyNumberFormat="0" applyProtection="0">
      <alignment horizontal="left" vertical="center" indent="1"/>
    </xf>
    <xf numFmtId="0" fontId="27" fillId="6" borderId="98" applyNumberFormat="0" applyProtection="0">
      <alignment horizontal="left" vertical="top" indent="1"/>
    </xf>
    <xf numFmtId="4" fontId="27" fillId="3" borderId="98" applyNumberFormat="0" applyProtection="0">
      <alignment horizontal="left" vertical="center" indent="1"/>
    </xf>
    <xf numFmtId="0" fontId="8" fillId="9" borderId="98" applyNumberFormat="0" applyProtection="0">
      <alignment horizontal="left" vertical="center" indent="1"/>
    </xf>
    <xf numFmtId="0" fontId="8" fillId="9" borderId="98" applyNumberFormat="0" applyProtection="0">
      <alignment horizontal="left" vertical="center" indent="1"/>
    </xf>
    <xf numFmtId="0" fontId="27" fillId="6" borderId="98" applyNumberFormat="0" applyProtection="0">
      <alignment horizontal="left" vertical="top" indent="1"/>
    </xf>
    <xf numFmtId="4" fontId="28" fillId="8" borderId="98" applyNumberFormat="0" applyProtection="0">
      <alignment horizontal="right" vertical="center"/>
    </xf>
    <xf numFmtId="4" fontId="27" fillId="3" borderId="98" applyNumberFormat="0" applyProtection="0">
      <alignment vertical="center"/>
    </xf>
    <xf numFmtId="0" fontId="27" fillId="6" borderId="98" applyNumberFormat="0" applyProtection="0">
      <alignment horizontal="left" vertical="top" indent="1"/>
    </xf>
    <xf numFmtId="4" fontId="27" fillId="3" borderId="98" applyNumberFormat="0" applyProtection="0">
      <alignment horizontal="left" vertical="center" indent="1"/>
    </xf>
    <xf numFmtId="0" fontId="27" fillId="6" borderId="98" applyNumberFormat="0" applyProtection="0">
      <alignment horizontal="left" vertical="top" indent="1"/>
    </xf>
    <xf numFmtId="0" fontId="27" fillId="6" borderId="98" applyNumberFormat="0" applyProtection="0">
      <alignment horizontal="left" vertical="top" indent="1"/>
    </xf>
    <xf numFmtId="4" fontId="27" fillId="3" borderId="98" applyNumberFormat="0" applyProtection="0">
      <alignment horizontal="left" vertical="center" indent="1"/>
    </xf>
    <xf numFmtId="0" fontId="27" fillId="6" borderId="98" applyNumberFormat="0" applyProtection="0">
      <alignment horizontal="left" vertical="top" indent="1"/>
    </xf>
    <xf numFmtId="4" fontId="27" fillId="3" borderId="98" applyNumberFormat="0" applyProtection="0">
      <alignment horizontal="left" vertical="center" indent="1"/>
    </xf>
    <xf numFmtId="4" fontId="27" fillId="3" borderId="98" applyNumberFormat="0" applyProtection="0">
      <alignment vertical="center"/>
    </xf>
    <xf numFmtId="0" fontId="27" fillId="6" borderId="98" applyNumberFormat="0" applyProtection="0">
      <alignment horizontal="left" vertical="top" indent="1"/>
    </xf>
    <xf numFmtId="4" fontId="27" fillId="3" borderId="98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8" fillId="9" borderId="98" applyNumberFormat="0" applyProtection="0">
      <alignment horizontal="left" vertical="center" indent="1"/>
    </xf>
    <xf numFmtId="4" fontId="27" fillId="3" borderId="98" applyNumberFormat="0" applyProtection="0">
      <alignment horizontal="left" vertical="center" indent="1"/>
    </xf>
    <xf numFmtId="0" fontId="8" fillId="9" borderId="98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28" fillId="12" borderId="98" applyNumberFormat="0" applyProtection="0">
      <alignment horizontal="left" vertical="top" indent="1"/>
    </xf>
    <xf numFmtId="0" fontId="8" fillId="9" borderId="98" applyNumberFormat="0" applyProtection="0">
      <alignment horizontal="left" vertical="center" indent="1"/>
    </xf>
    <xf numFmtId="0" fontId="27" fillId="6" borderId="98" applyNumberFormat="0" applyProtection="0">
      <alignment horizontal="left" vertical="top" indent="1"/>
    </xf>
    <xf numFmtId="0" fontId="27" fillId="6" borderId="98" applyNumberFormat="0" applyProtection="0">
      <alignment horizontal="left" vertical="top" indent="1"/>
    </xf>
    <xf numFmtId="0" fontId="27" fillId="6" borderId="98" applyNumberFormat="0" applyProtection="0">
      <alignment horizontal="left" vertical="top" indent="1"/>
    </xf>
    <xf numFmtId="4" fontId="27" fillId="3" borderId="98" applyNumberFormat="0" applyProtection="0">
      <alignment vertical="center"/>
    </xf>
    <xf numFmtId="0" fontId="27" fillId="6" borderId="98" applyNumberFormat="0" applyProtection="0">
      <alignment horizontal="left" vertical="top" indent="1"/>
    </xf>
    <xf numFmtId="4" fontId="27" fillId="3" borderId="98" applyNumberFormat="0" applyProtection="0">
      <alignment vertical="center"/>
    </xf>
    <xf numFmtId="4" fontId="27" fillId="3" borderId="98" applyNumberFormat="0" applyProtection="0">
      <alignment horizontal="left" vertical="center" indent="1"/>
    </xf>
    <xf numFmtId="4" fontId="27" fillId="3" borderId="98" applyNumberFormat="0" applyProtection="0">
      <alignment horizontal="left" vertical="center" indent="1"/>
    </xf>
    <xf numFmtId="0" fontId="27" fillId="6" borderId="98" applyNumberFormat="0" applyProtection="0">
      <alignment horizontal="left" vertical="top" indent="1"/>
    </xf>
    <xf numFmtId="0" fontId="27" fillId="6" borderId="98" applyNumberFormat="0" applyProtection="0">
      <alignment horizontal="left" vertical="top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8" fillId="9" borderId="98" applyNumberFormat="0" applyProtection="0">
      <alignment horizontal="left" vertical="center" indent="1"/>
    </xf>
    <xf numFmtId="0" fontId="8" fillId="9" borderId="98" applyNumberFormat="0" applyProtection="0">
      <alignment horizontal="left" vertical="center" indent="1"/>
    </xf>
    <xf numFmtId="4" fontId="28" fillId="10" borderId="98" applyNumberFormat="0" applyProtection="0">
      <alignment horizontal="right" vertical="center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8" fillId="10" borderId="98" applyNumberFormat="0" applyProtection="0">
      <alignment horizontal="right" vertical="center"/>
    </xf>
    <xf numFmtId="0" fontId="8" fillId="9" borderId="98" applyNumberFormat="0" applyProtection="0">
      <alignment horizontal="left" vertical="center" indent="1"/>
    </xf>
    <xf numFmtId="0" fontId="27" fillId="6" borderId="98" applyNumberFormat="0" applyProtection="0">
      <alignment horizontal="left" vertical="top" indent="1"/>
    </xf>
    <xf numFmtId="0" fontId="27" fillId="6" borderId="98" applyNumberFormat="0" applyProtection="0">
      <alignment horizontal="left" vertical="top" indent="1"/>
    </xf>
    <xf numFmtId="4" fontId="27" fillId="3" borderId="98" applyNumberFormat="0" applyProtection="0">
      <alignment horizontal="left" vertical="center" indent="1"/>
    </xf>
    <xf numFmtId="4" fontId="27" fillId="3" borderId="98" applyNumberFormat="0" applyProtection="0">
      <alignment vertical="center"/>
    </xf>
    <xf numFmtId="4" fontId="27" fillId="3" borderId="98" applyNumberFormat="0" applyProtection="0">
      <alignment horizontal="left" vertical="center" indent="1"/>
    </xf>
    <xf numFmtId="0" fontId="27" fillId="6" borderId="98" applyNumberFormat="0" applyProtection="0">
      <alignment horizontal="left" vertical="top" indent="1"/>
    </xf>
    <xf numFmtId="4" fontId="27" fillId="3" borderId="98" applyNumberFormat="0" applyProtection="0">
      <alignment horizontal="left" vertical="center" indent="1"/>
    </xf>
    <xf numFmtId="4" fontId="28" fillId="8" borderId="98" applyNumberFormat="0" applyProtection="0">
      <alignment horizontal="right" vertical="center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98" applyNumberFormat="0" applyProtection="0">
      <alignment horizontal="left" vertical="center" indent="1"/>
    </xf>
    <xf numFmtId="4" fontId="27" fillId="3" borderId="98" applyNumberFormat="0" applyProtection="0">
      <alignment horizontal="left" vertical="center" indent="1"/>
    </xf>
    <xf numFmtId="0" fontId="8" fillId="9" borderId="98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28" fillId="12" borderId="98" applyNumberFormat="0" applyProtection="0">
      <alignment horizontal="left" vertical="top" indent="1"/>
    </xf>
    <xf numFmtId="0" fontId="8" fillId="9" borderId="98" applyNumberFormat="0" applyProtection="0">
      <alignment horizontal="left" vertical="center" indent="1"/>
    </xf>
    <xf numFmtId="0" fontId="27" fillId="6" borderId="98" applyNumberFormat="0" applyProtection="0">
      <alignment horizontal="left" vertical="top" indent="1"/>
    </xf>
    <xf numFmtId="0" fontId="27" fillId="6" borderId="98" applyNumberFormat="0" applyProtection="0">
      <alignment horizontal="left" vertical="top" indent="1"/>
    </xf>
    <xf numFmtId="4" fontId="28" fillId="10" borderId="98" applyNumberFormat="0" applyProtection="0">
      <alignment horizontal="right" vertical="center"/>
    </xf>
    <xf numFmtId="4" fontId="27" fillId="3" borderId="98" applyNumberFormat="0" applyProtection="0">
      <alignment vertical="center"/>
    </xf>
    <xf numFmtId="4" fontId="27" fillId="3" borderId="98" applyNumberFormat="0" applyProtection="0">
      <alignment horizontal="left" vertical="center" indent="1"/>
    </xf>
    <xf numFmtId="0" fontId="27" fillId="6" borderId="98" applyNumberFormat="0" applyProtection="0">
      <alignment horizontal="left" vertical="top" indent="1"/>
    </xf>
    <xf numFmtId="4" fontId="28" fillId="8" borderId="98" applyNumberFormat="0" applyProtection="0">
      <alignment horizontal="right" vertical="center"/>
    </xf>
    <xf numFmtId="4" fontId="28" fillId="8" borderId="98" applyNumberFormat="0" applyProtection="0">
      <alignment horizontal="right" vertical="center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98" applyNumberFormat="0" applyProtection="0">
      <alignment vertical="center"/>
    </xf>
    <xf numFmtId="4" fontId="28" fillId="8" borderId="98" applyNumberFormat="0" applyProtection="0">
      <alignment horizontal="right" vertical="center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28" fillId="12" borderId="98" applyNumberFormat="0" applyProtection="0">
      <alignment horizontal="left" vertical="top" indent="1"/>
    </xf>
    <xf numFmtId="4" fontId="27" fillId="3" borderId="98" applyNumberFormat="0" applyProtection="0">
      <alignment vertical="center"/>
    </xf>
    <xf numFmtId="4" fontId="27" fillId="3" borderId="98" applyNumberFormat="0" applyProtection="0">
      <alignment vertical="center"/>
    </xf>
    <xf numFmtId="4" fontId="27" fillId="3" borderId="98" applyNumberFormat="0" applyProtection="0">
      <alignment horizontal="left" vertical="center" indent="1"/>
    </xf>
    <xf numFmtId="0" fontId="27" fillId="6" borderId="98" applyNumberFormat="0" applyProtection="0">
      <alignment horizontal="left" vertical="top" indent="1"/>
    </xf>
    <xf numFmtId="4" fontId="28" fillId="8" borderId="98" applyNumberFormat="0" applyProtection="0">
      <alignment horizontal="right" vertical="center"/>
    </xf>
    <xf numFmtId="4" fontId="27" fillId="3" borderId="98" applyNumberFormat="0" applyProtection="0">
      <alignment vertical="center"/>
    </xf>
    <xf numFmtId="4" fontId="27" fillId="3" borderId="98" applyNumberFormat="0" applyProtection="0">
      <alignment horizontal="left" vertical="center" indent="1"/>
    </xf>
    <xf numFmtId="0" fontId="27" fillId="6" borderId="98" applyNumberFormat="0" applyProtection="0">
      <alignment horizontal="left" vertical="top" indent="1"/>
    </xf>
    <xf numFmtId="4" fontId="27" fillId="3" borderId="98" applyNumberFormat="0" applyProtection="0">
      <alignment vertical="center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98" applyNumberFormat="0" applyProtection="0">
      <alignment horizontal="left" vertical="center" indent="1"/>
    </xf>
    <xf numFmtId="4" fontId="27" fillId="3" borderId="98" applyNumberFormat="0" applyProtection="0">
      <alignment vertical="center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8" fillId="9" borderId="98" applyNumberFormat="0" applyProtection="0">
      <alignment horizontal="left" vertical="center" indent="1"/>
    </xf>
    <xf numFmtId="4" fontId="28" fillId="8" borderId="98" applyNumberFormat="0" applyProtection="0">
      <alignment horizontal="right" vertical="center"/>
    </xf>
    <xf numFmtId="4" fontId="28" fillId="8" borderId="98" applyNumberFormat="0" applyProtection="0">
      <alignment horizontal="right" vertical="center"/>
    </xf>
    <xf numFmtId="4" fontId="27" fillId="3" borderId="98" applyNumberFormat="0" applyProtection="0">
      <alignment vertical="center"/>
    </xf>
    <xf numFmtId="4" fontId="27" fillId="3" borderId="98" applyNumberFormat="0" applyProtection="0">
      <alignment horizontal="left" vertical="center" indent="1"/>
    </xf>
    <xf numFmtId="0" fontId="27" fillId="6" borderId="98" applyNumberFormat="0" applyProtection="0">
      <alignment horizontal="left" vertical="top" indent="1"/>
    </xf>
    <xf numFmtId="4" fontId="27" fillId="3" borderId="98" applyNumberFormat="0" applyProtection="0">
      <alignment horizontal="left" vertical="center" indent="1"/>
    </xf>
    <xf numFmtId="4" fontId="28" fillId="8" borderId="98" applyNumberFormat="0" applyProtection="0">
      <alignment horizontal="right" vertical="center"/>
    </xf>
    <xf numFmtId="0" fontId="8" fillId="9" borderId="98" applyNumberFormat="0" applyProtection="0">
      <alignment horizontal="left" vertical="center" indent="1"/>
    </xf>
    <xf numFmtId="0" fontId="8" fillId="9" borderId="98" applyNumberFormat="0" applyProtection="0">
      <alignment horizontal="left" vertical="center" indent="1"/>
    </xf>
    <xf numFmtId="0" fontId="8" fillId="9" borderId="98" applyNumberFormat="0" applyProtection="0">
      <alignment horizontal="left" vertical="center" indent="1"/>
    </xf>
    <xf numFmtId="4" fontId="28" fillId="10" borderId="98" applyNumberFormat="0" applyProtection="0">
      <alignment horizontal="right" vertical="center"/>
    </xf>
    <xf numFmtId="4" fontId="27" fillId="3" borderId="98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8" fillId="8" borderId="98" applyNumberFormat="0" applyProtection="0">
      <alignment horizontal="right" vertical="center"/>
    </xf>
    <xf numFmtId="4" fontId="28" fillId="8" borderId="98" applyNumberFormat="0" applyProtection="0">
      <alignment horizontal="right" vertical="center"/>
    </xf>
    <xf numFmtId="0" fontId="27" fillId="6" borderId="98" applyNumberFormat="0" applyProtection="0">
      <alignment horizontal="left" vertical="top" indent="1"/>
    </xf>
    <xf numFmtId="4" fontId="28" fillId="11" borderId="98" applyNumberFormat="0" applyProtection="0">
      <alignment horizontal="left" vertical="center" indent="1"/>
    </xf>
    <xf numFmtId="0" fontId="28" fillId="12" borderId="98" applyNumberFormat="0" applyProtection="0">
      <alignment horizontal="left" vertical="top" indent="1"/>
    </xf>
    <xf numFmtId="0" fontId="27" fillId="6" borderId="98" applyNumberFormat="0" applyProtection="0">
      <alignment horizontal="left" vertical="top" indent="1"/>
    </xf>
    <xf numFmtId="4" fontId="28" fillId="8" borderId="98" applyNumberFormat="0" applyProtection="0">
      <alignment horizontal="right" vertical="center"/>
    </xf>
    <xf numFmtId="4" fontId="28" fillId="8" borderId="98" applyNumberFormat="0" applyProtection="0">
      <alignment horizontal="right" vertical="center"/>
    </xf>
    <xf numFmtId="0" fontId="8" fillId="9" borderId="98" applyNumberFormat="0" applyProtection="0">
      <alignment horizontal="left" vertical="center" indent="1"/>
    </xf>
    <xf numFmtId="0" fontId="27" fillId="6" borderId="98" applyNumberFormat="0" applyProtection="0">
      <alignment horizontal="left" vertical="top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98" applyNumberFormat="0" applyProtection="0">
      <alignment vertical="center"/>
    </xf>
    <xf numFmtId="4" fontId="27" fillId="3" borderId="98" applyNumberFormat="0" applyProtection="0">
      <alignment vertical="center"/>
    </xf>
    <xf numFmtId="4" fontId="27" fillId="3" borderId="98" applyNumberFormat="0" applyProtection="0">
      <alignment vertical="center"/>
    </xf>
    <xf numFmtId="4" fontId="28" fillId="11" borderId="98" applyNumberFormat="0" applyProtection="0">
      <alignment horizontal="left" vertical="center" indent="1"/>
    </xf>
    <xf numFmtId="0" fontId="28" fillId="12" borderId="98" applyNumberFormat="0" applyProtection="0">
      <alignment horizontal="left" vertical="top" indent="1"/>
    </xf>
    <xf numFmtId="4" fontId="28" fillId="10" borderId="98" applyNumberFormat="0" applyProtection="0">
      <alignment horizontal="right" vertical="center"/>
    </xf>
    <xf numFmtId="4" fontId="27" fillId="3" borderId="98" applyNumberFormat="0" applyProtection="0">
      <alignment vertical="center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98" applyNumberFormat="0" applyProtection="0">
      <alignment vertical="center"/>
    </xf>
    <xf numFmtId="4" fontId="27" fillId="3" borderId="98" applyNumberFormat="0" applyProtection="0">
      <alignment horizontal="left" vertical="center" indent="1"/>
    </xf>
    <xf numFmtId="4" fontId="27" fillId="3" borderId="98" applyNumberFormat="0" applyProtection="0">
      <alignment horizontal="left" vertical="center" indent="1"/>
    </xf>
    <xf numFmtId="0" fontId="8" fillId="9" borderId="98" applyNumberFormat="0" applyProtection="0">
      <alignment horizontal="left" vertical="center" indent="1"/>
    </xf>
    <xf numFmtId="0" fontId="8" fillId="9" borderId="98" applyNumberFormat="0" applyProtection="0">
      <alignment horizontal="left" vertical="center" indent="1"/>
    </xf>
    <xf numFmtId="4" fontId="28" fillId="10" borderId="98" applyNumberFormat="0" applyProtection="0">
      <alignment horizontal="right" vertical="center"/>
    </xf>
    <xf numFmtId="4" fontId="28" fillId="11" borderId="98" applyNumberFormat="0" applyProtection="0">
      <alignment horizontal="left" vertical="center" indent="1"/>
    </xf>
    <xf numFmtId="0" fontId="28" fillId="12" borderId="98" applyNumberFormat="0" applyProtection="0">
      <alignment horizontal="left" vertical="top" indent="1"/>
    </xf>
    <xf numFmtId="4" fontId="27" fillId="3" borderId="98" applyNumberFormat="0" applyProtection="0">
      <alignment vertical="center"/>
    </xf>
    <xf numFmtId="4" fontId="27" fillId="3" borderId="98" applyNumberFormat="0" applyProtection="0">
      <alignment horizontal="left" vertical="center" indent="1"/>
    </xf>
    <xf numFmtId="0" fontId="27" fillId="6" borderId="98" applyNumberFormat="0" applyProtection="0">
      <alignment horizontal="left" vertical="top" indent="1"/>
    </xf>
    <xf numFmtId="4" fontId="28" fillId="8" borderId="98" applyNumberFormat="0" applyProtection="0">
      <alignment horizontal="right" vertical="center"/>
    </xf>
    <xf numFmtId="4" fontId="28" fillId="8" borderId="98" applyNumberFormat="0" applyProtection="0">
      <alignment horizontal="right" vertical="center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98" applyNumberFormat="0" applyProtection="0">
      <alignment vertical="center"/>
    </xf>
    <xf numFmtId="4" fontId="27" fillId="3" borderId="98" applyNumberFormat="0" applyProtection="0">
      <alignment vertical="center"/>
    </xf>
    <xf numFmtId="4" fontId="28" fillId="11" borderId="98" applyNumberFormat="0" applyProtection="0">
      <alignment horizontal="left" vertical="center" indent="1"/>
    </xf>
    <xf numFmtId="0" fontId="28" fillId="12" borderId="98" applyNumberFormat="0" applyProtection="0">
      <alignment horizontal="left" vertical="top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98" applyNumberFormat="0" applyProtection="0">
      <alignment horizontal="left" vertical="center" indent="1"/>
    </xf>
    <xf numFmtId="4" fontId="27" fillId="3" borderId="98" applyNumberFormat="0" applyProtection="0">
      <alignment horizontal="left" vertical="center" indent="1"/>
    </xf>
    <xf numFmtId="4" fontId="27" fillId="3" borderId="98" applyNumberFormat="0" applyProtection="0">
      <alignment vertical="center"/>
    </xf>
    <xf numFmtId="4" fontId="27" fillId="3" borderId="98" applyNumberFormat="0" applyProtection="0">
      <alignment vertical="center"/>
    </xf>
    <xf numFmtId="4" fontId="27" fillId="3" borderId="98" applyNumberFormat="0" applyProtection="0">
      <alignment horizontal="left" vertical="center" indent="1"/>
    </xf>
    <xf numFmtId="0" fontId="27" fillId="6" borderId="98" applyNumberFormat="0" applyProtection="0">
      <alignment horizontal="left" vertical="top" indent="1"/>
    </xf>
    <xf numFmtId="4" fontId="28" fillId="8" borderId="98" applyNumberFormat="0" applyProtection="0">
      <alignment horizontal="right" vertical="center"/>
    </xf>
    <xf numFmtId="4" fontId="28" fillId="8" borderId="98" applyNumberFormat="0" applyProtection="0">
      <alignment horizontal="right" vertical="center"/>
    </xf>
    <xf numFmtId="0" fontId="8" fillId="9" borderId="98" applyNumberFormat="0" applyProtection="0">
      <alignment horizontal="left" vertical="center" indent="1"/>
    </xf>
    <xf numFmtId="0" fontId="8" fillId="9" borderId="98" applyNumberFormat="0" applyProtection="0">
      <alignment horizontal="left" vertical="center" indent="1"/>
    </xf>
    <xf numFmtId="0" fontId="8" fillId="9" borderId="98" applyNumberFormat="0" applyProtection="0">
      <alignment horizontal="left" vertical="center" indent="1"/>
    </xf>
    <xf numFmtId="4" fontId="28" fillId="10" borderId="98" applyNumberFormat="0" applyProtection="0">
      <alignment horizontal="right" vertical="center"/>
    </xf>
    <xf numFmtId="4" fontId="28" fillId="11" borderId="98" applyNumberFormat="0" applyProtection="0">
      <alignment horizontal="left" vertical="center" indent="1"/>
    </xf>
    <xf numFmtId="0" fontId="28" fillId="12" borderId="98" applyNumberFormat="0" applyProtection="0">
      <alignment horizontal="left" vertical="top" indent="1"/>
    </xf>
    <xf numFmtId="0" fontId="8" fillId="9" borderId="98" applyNumberFormat="0" applyProtection="0">
      <alignment horizontal="left" vertical="center" indent="1"/>
    </xf>
    <xf numFmtId="0" fontId="8" fillId="9" borderId="98" applyNumberFormat="0" applyProtection="0">
      <alignment horizontal="left" vertical="center" indent="1"/>
    </xf>
    <xf numFmtId="0" fontId="8" fillId="9" borderId="98" applyNumberFormat="0" applyProtection="0">
      <alignment horizontal="left" vertical="center" indent="1"/>
    </xf>
    <xf numFmtId="4" fontId="28" fillId="10" borderId="98" applyNumberFormat="0" applyProtection="0">
      <alignment horizontal="right" vertical="center"/>
    </xf>
    <xf numFmtId="4" fontId="27" fillId="3" borderId="98" applyNumberFormat="0" applyProtection="0">
      <alignment vertical="center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98" applyNumberFormat="0" applyProtection="0">
      <alignment vertical="center"/>
    </xf>
    <xf numFmtId="4" fontId="27" fillId="3" borderId="98" applyNumberFormat="0" applyProtection="0">
      <alignment vertical="center"/>
    </xf>
    <xf numFmtId="0" fontId="27" fillId="6" borderId="98" applyNumberFormat="0" applyProtection="0">
      <alignment horizontal="left" vertical="top" indent="1"/>
    </xf>
    <xf numFmtId="4" fontId="28" fillId="11" borderId="98" applyNumberFormat="0" applyProtection="0">
      <alignment horizontal="left" vertical="center" indent="1"/>
    </xf>
    <xf numFmtId="0" fontId="28" fillId="12" borderId="98" applyNumberFormat="0" applyProtection="0">
      <alignment horizontal="left" vertical="top" indent="1"/>
    </xf>
    <xf numFmtId="0" fontId="8" fillId="9" borderId="98" applyNumberFormat="0" applyProtection="0">
      <alignment horizontal="left" vertical="center" indent="1"/>
    </xf>
    <xf numFmtId="0" fontId="8" fillId="9" borderId="98" applyNumberFormat="0" applyProtection="0">
      <alignment horizontal="left" vertical="center" indent="1"/>
    </xf>
    <xf numFmtId="0" fontId="8" fillId="9" borderId="98" applyNumberFormat="0" applyProtection="0">
      <alignment horizontal="left" vertical="center" indent="1"/>
    </xf>
    <xf numFmtId="4" fontId="28" fillId="10" borderId="98" applyNumberFormat="0" applyProtection="0">
      <alignment horizontal="right" vertical="center"/>
    </xf>
    <xf numFmtId="4" fontId="27" fillId="3" borderId="98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98" applyNumberFormat="0" applyProtection="0">
      <alignment vertical="center"/>
    </xf>
    <xf numFmtId="0" fontId="27" fillId="6" borderId="98" applyNumberFormat="0" applyProtection="0">
      <alignment horizontal="left" vertical="top" indent="1"/>
    </xf>
    <xf numFmtId="4" fontId="27" fillId="3" borderId="98" applyNumberFormat="0" applyProtection="0">
      <alignment vertical="center"/>
    </xf>
    <xf numFmtId="4" fontId="28" fillId="11" borderId="98" applyNumberFormat="0" applyProtection="0">
      <alignment horizontal="left" vertical="center" indent="1"/>
    </xf>
    <xf numFmtId="0" fontId="28" fillId="12" borderId="98" applyNumberFormat="0" applyProtection="0">
      <alignment horizontal="left" vertical="top" indent="1"/>
    </xf>
    <xf numFmtId="0" fontId="8" fillId="9" borderId="98" applyNumberFormat="0" applyProtection="0">
      <alignment horizontal="left" vertical="center" indent="1"/>
    </xf>
    <xf numFmtId="0" fontId="8" fillId="9" borderId="98" applyNumberFormat="0" applyProtection="0">
      <alignment horizontal="left" vertical="center" indent="1"/>
    </xf>
    <xf numFmtId="0" fontId="8" fillId="9" borderId="98" applyNumberFormat="0" applyProtection="0">
      <alignment horizontal="left" vertical="center" indent="1"/>
    </xf>
    <xf numFmtId="4" fontId="28" fillId="10" borderId="98" applyNumberFormat="0" applyProtection="0">
      <alignment horizontal="right" vertical="center"/>
    </xf>
    <xf numFmtId="0" fontId="27" fillId="6" borderId="98" applyNumberFormat="0" applyProtection="0">
      <alignment horizontal="left" vertical="top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27" fillId="6" borderId="98" applyNumberFormat="0" applyProtection="0">
      <alignment horizontal="left" vertical="top" indent="1"/>
    </xf>
    <xf numFmtId="4" fontId="27" fillId="3" borderId="98" applyNumberFormat="0" applyProtection="0">
      <alignment vertical="center"/>
    </xf>
    <xf numFmtId="0" fontId="27" fillId="6" borderId="98" applyNumberFormat="0" applyProtection="0">
      <alignment horizontal="left" vertical="top" indent="1"/>
    </xf>
    <xf numFmtId="4" fontId="28" fillId="11" borderId="98" applyNumberFormat="0" applyProtection="0">
      <alignment horizontal="left" vertical="center" indent="1"/>
    </xf>
    <xf numFmtId="0" fontId="28" fillId="12" borderId="98" applyNumberFormat="0" applyProtection="0">
      <alignment horizontal="left" vertical="top" indent="1"/>
    </xf>
    <xf numFmtId="0" fontId="8" fillId="9" borderId="98" applyNumberFormat="0" applyProtection="0">
      <alignment horizontal="left" vertical="center" indent="1"/>
    </xf>
    <xf numFmtId="0" fontId="8" fillId="9" borderId="98" applyNumberFormat="0" applyProtection="0">
      <alignment horizontal="left" vertical="center" indent="1"/>
    </xf>
    <xf numFmtId="0" fontId="8" fillId="9" borderId="98" applyNumberFormat="0" applyProtection="0">
      <alignment horizontal="left" vertical="center" indent="1"/>
    </xf>
    <xf numFmtId="4" fontId="28" fillId="10" borderId="98" applyNumberFormat="0" applyProtection="0">
      <alignment horizontal="right" vertical="center"/>
    </xf>
    <xf numFmtId="4" fontId="27" fillId="3" borderId="98" applyNumberFormat="0" applyProtection="0">
      <alignment vertical="center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98" applyNumberFormat="0" applyProtection="0">
      <alignment vertical="center"/>
    </xf>
    <xf numFmtId="0" fontId="27" fillId="6" borderId="98" applyNumberFormat="0" applyProtection="0">
      <alignment horizontal="left" vertical="top" indent="1"/>
    </xf>
    <xf numFmtId="4" fontId="27" fillId="3" borderId="98" applyNumberFormat="0" applyProtection="0">
      <alignment vertical="center"/>
    </xf>
    <xf numFmtId="4" fontId="28" fillId="11" borderId="98" applyNumberFormat="0" applyProtection="0">
      <alignment horizontal="left" vertical="center" indent="1"/>
    </xf>
    <xf numFmtId="0" fontId="28" fillId="12" borderId="98" applyNumberFormat="0" applyProtection="0">
      <alignment horizontal="left" vertical="top" indent="1"/>
    </xf>
    <xf numFmtId="0" fontId="8" fillId="9" borderId="98" applyNumberFormat="0" applyProtection="0">
      <alignment horizontal="left" vertical="center" indent="1"/>
    </xf>
    <xf numFmtId="0" fontId="8" fillId="9" borderId="98" applyNumberFormat="0" applyProtection="0">
      <alignment horizontal="left" vertical="center" indent="1"/>
    </xf>
    <xf numFmtId="0" fontId="8" fillId="9" borderId="98" applyNumberFormat="0" applyProtection="0">
      <alignment horizontal="left" vertical="center" indent="1"/>
    </xf>
    <xf numFmtId="4" fontId="28" fillId="10" borderId="98" applyNumberFormat="0" applyProtection="0">
      <alignment horizontal="right" vertical="center"/>
    </xf>
    <xf numFmtId="4" fontId="27" fillId="3" borderId="98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98" applyNumberFormat="0" applyProtection="0">
      <alignment horizontal="left" vertical="center" indent="1"/>
    </xf>
    <xf numFmtId="4" fontId="27" fillId="3" borderId="98" applyNumberFormat="0" applyProtection="0">
      <alignment vertical="center"/>
    </xf>
    <xf numFmtId="0" fontId="8" fillId="9" borderId="98" applyNumberFormat="0" applyProtection="0">
      <alignment horizontal="left" vertical="center" indent="1"/>
    </xf>
    <xf numFmtId="4" fontId="28" fillId="11" borderId="98" applyNumberFormat="0" applyProtection="0">
      <alignment horizontal="left" vertical="center" indent="1"/>
    </xf>
    <xf numFmtId="0" fontId="28" fillId="12" borderId="98" applyNumberFormat="0" applyProtection="0">
      <alignment horizontal="left" vertical="top" indent="1"/>
    </xf>
    <xf numFmtId="0" fontId="8" fillId="9" borderId="98" applyNumberFormat="0" applyProtection="0">
      <alignment horizontal="left" vertical="center" indent="1"/>
    </xf>
    <xf numFmtId="0" fontId="8" fillId="9" borderId="98" applyNumberFormat="0" applyProtection="0">
      <alignment horizontal="left" vertical="center" indent="1"/>
    </xf>
    <xf numFmtId="0" fontId="8" fillId="9" borderId="98" applyNumberFormat="0" applyProtection="0">
      <alignment horizontal="left" vertical="center" indent="1"/>
    </xf>
    <xf numFmtId="4" fontId="28" fillId="10" borderId="98" applyNumberFormat="0" applyProtection="0">
      <alignment horizontal="right" vertical="center"/>
    </xf>
    <xf numFmtId="0" fontId="27" fillId="6" borderId="98" applyNumberFormat="0" applyProtection="0">
      <alignment horizontal="left" vertical="top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27" fillId="6" borderId="98" applyNumberFormat="0" applyProtection="0">
      <alignment horizontal="left" vertical="top" indent="1"/>
    </xf>
    <xf numFmtId="0" fontId="27" fillId="6" borderId="98" applyNumberFormat="0" applyProtection="0">
      <alignment horizontal="left" vertical="top" indent="1"/>
    </xf>
    <xf numFmtId="4" fontId="28" fillId="8" borderId="98" applyNumberFormat="0" applyProtection="0">
      <alignment horizontal="right" vertical="center"/>
    </xf>
    <xf numFmtId="4" fontId="28" fillId="11" borderId="98" applyNumberFormat="0" applyProtection="0">
      <alignment horizontal="left" vertical="center" indent="1"/>
    </xf>
    <xf numFmtId="0" fontId="28" fillId="12" borderId="98" applyNumberFormat="0" applyProtection="0">
      <alignment horizontal="left" vertical="top" indent="1"/>
    </xf>
    <xf numFmtId="0" fontId="8" fillId="9" borderId="98" applyNumberFormat="0" applyProtection="0">
      <alignment horizontal="left" vertical="center" indent="1"/>
    </xf>
    <xf numFmtId="0" fontId="8" fillId="9" borderId="98" applyNumberFormat="0" applyProtection="0">
      <alignment horizontal="left" vertical="center" indent="1"/>
    </xf>
    <xf numFmtId="0" fontId="8" fillId="9" borderId="98" applyNumberFormat="0" applyProtection="0">
      <alignment horizontal="left" vertical="center" indent="1"/>
    </xf>
    <xf numFmtId="4" fontId="28" fillId="10" borderId="98" applyNumberFormat="0" applyProtection="0">
      <alignment horizontal="right" vertical="center"/>
    </xf>
    <xf numFmtId="4" fontId="27" fillId="3" borderId="98" applyNumberFormat="0" applyProtection="0">
      <alignment vertical="center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98" applyNumberFormat="0" applyProtection="0">
      <alignment vertical="center"/>
    </xf>
    <xf numFmtId="4" fontId="27" fillId="3" borderId="98" applyNumberFormat="0" applyProtection="0">
      <alignment vertical="center"/>
    </xf>
    <xf numFmtId="0" fontId="27" fillId="6" borderId="98" applyNumberFormat="0" applyProtection="0">
      <alignment horizontal="left" vertical="top" indent="1"/>
    </xf>
    <xf numFmtId="4" fontId="28" fillId="11" borderId="98" applyNumberFormat="0" applyProtection="0">
      <alignment horizontal="left" vertical="center" indent="1"/>
    </xf>
    <xf numFmtId="0" fontId="28" fillId="12" borderId="98" applyNumberFormat="0" applyProtection="0">
      <alignment horizontal="left" vertical="top" indent="1"/>
    </xf>
    <xf numFmtId="0" fontId="8" fillId="9" borderId="98" applyNumberFormat="0" applyProtection="0">
      <alignment horizontal="left" vertical="center" indent="1"/>
    </xf>
    <xf numFmtId="0" fontId="8" fillId="9" borderId="98" applyNumberFormat="0" applyProtection="0">
      <alignment horizontal="left" vertical="center" indent="1"/>
    </xf>
    <xf numFmtId="0" fontId="8" fillId="9" borderId="98" applyNumberFormat="0" applyProtection="0">
      <alignment horizontal="left" vertical="center" indent="1"/>
    </xf>
    <xf numFmtId="4" fontId="28" fillId="10" borderId="98" applyNumberFormat="0" applyProtection="0">
      <alignment horizontal="right" vertical="center"/>
    </xf>
    <xf numFmtId="4" fontId="27" fillId="3" borderId="98" applyNumberFormat="0" applyProtection="0">
      <alignment vertical="center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98" applyNumberFormat="0" applyProtection="0">
      <alignment horizontal="left" vertical="center" indent="1"/>
    </xf>
    <xf numFmtId="0" fontId="27" fillId="6" borderId="98" applyNumberFormat="0" applyProtection="0">
      <alignment horizontal="left" vertical="top" indent="1"/>
    </xf>
    <xf numFmtId="4" fontId="27" fillId="3" borderId="98" applyNumberFormat="0" applyProtection="0">
      <alignment horizontal="left" vertical="center" indent="1"/>
    </xf>
    <xf numFmtId="4" fontId="28" fillId="11" borderId="98" applyNumberFormat="0" applyProtection="0">
      <alignment horizontal="left" vertical="center" indent="1"/>
    </xf>
    <xf numFmtId="0" fontId="28" fillId="12" borderId="98" applyNumberFormat="0" applyProtection="0">
      <alignment horizontal="left" vertical="top" indent="1"/>
    </xf>
    <xf numFmtId="0" fontId="8" fillId="9" borderId="98" applyNumberFormat="0" applyProtection="0">
      <alignment horizontal="left" vertical="center" indent="1"/>
    </xf>
    <xf numFmtId="0" fontId="8" fillId="9" borderId="98" applyNumberFormat="0" applyProtection="0">
      <alignment horizontal="left" vertical="center" indent="1"/>
    </xf>
    <xf numFmtId="0" fontId="8" fillId="9" borderId="98" applyNumberFormat="0" applyProtection="0">
      <alignment horizontal="left" vertical="center" indent="1"/>
    </xf>
    <xf numFmtId="4" fontId="28" fillId="10" borderId="98" applyNumberFormat="0" applyProtection="0">
      <alignment horizontal="right" vertical="center"/>
    </xf>
    <xf numFmtId="0" fontId="27" fillId="6" borderId="98" applyNumberFormat="0" applyProtection="0">
      <alignment horizontal="left" vertical="top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27" fillId="6" borderId="98" applyNumberFormat="0" applyProtection="0">
      <alignment horizontal="left" vertical="top" indent="1"/>
    </xf>
    <xf numFmtId="4" fontId="27" fillId="3" borderId="98" applyNumberFormat="0" applyProtection="0">
      <alignment vertical="center"/>
    </xf>
    <xf numFmtId="0" fontId="8" fillId="9" borderId="98" applyNumberFormat="0" applyProtection="0">
      <alignment horizontal="left" vertical="center" indent="1"/>
    </xf>
    <xf numFmtId="4" fontId="28" fillId="11" borderId="98" applyNumberFormat="0" applyProtection="0">
      <alignment horizontal="left" vertical="center" indent="1"/>
    </xf>
    <xf numFmtId="0" fontId="28" fillId="12" borderId="98" applyNumberFormat="0" applyProtection="0">
      <alignment horizontal="left" vertical="top" indent="1"/>
    </xf>
    <xf numFmtId="0" fontId="8" fillId="9" borderId="98" applyNumberFormat="0" applyProtection="0">
      <alignment horizontal="left" vertical="center" indent="1"/>
    </xf>
    <xf numFmtId="0" fontId="8" fillId="9" borderId="98" applyNumberFormat="0" applyProtection="0">
      <alignment horizontal="left" vertical="center" indent="1"/>
    </xf>
    <xf numFmtId="0" fontId="8" fillId="9" borderId="98" applyNumberFormat="0" applyProtection="0">
      <alignment horizontal="left" vertical="center" indent="1"/>
    </xf>
    <xf numFmtId="4" fontId="28" fillId="10" borderId="98" applyNumberFormat="0" applyProtection="0">
      <alignment horizontal="right" vertical="center"/>
    </xf>
    <xf numFmtId="0" fontId="27" fillId="6" borderId="98" applyNumberFormat="0" applyProtection="0">
      <alignment horizontal="left" vertical="top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98" applyNumberFormat="0" applyProtection="0">
      <alignment vertical="center"/>
    </xf>
    <xf numFmtId="4" fontId="27" fillId="3" borderId="98" applyNumberFormat="0" applyProtection="0">
      <alignment vertical="center"/>
    </xf>
    <xf numFmtId="4" fontId="28" fillId="11" borderId="98" applyNumberFormat="0" applyProtection="0">
      <alignment horizontal="left" vertical="center" indent="1"/>
    </xf>
    <xf numFmtId="0" fontId="28" fillId="12" borderId="98" applyNumberFormat="0" applyProtection="0">
      <alignment horizontal="left" vertical="top" indent="1"/>
    </xf>
    <xf numFmtId="4" fontId="28" fillId="8" borderId="98" applyNumberFormat="0" applyProtection="0">
      <alignment horizontal="right" vertical="center"/>
    </xf>
    <xf numFmtId="0" fontId="8" fillId="9" borderId="98" applyNumberFormat="0" applyProtection="0">
      <alignment horizontal="left" vertical="center" indent="1"/>
    </xf>
    <xf numFmtId="0" fontId="8" fillId="9" borderId="98" applyNumberFormat="0" applyProtection="0">
      <alignment horizontal="left" vertical="center" indent="1"/>
    </xf>
    <xf numFmtId="0" fontId="8" fillId="9" borderId="98" applyNumberFormat="0" applyProtection="0">
      <alignment horizontal="left" vertical="center" indent="1"/>
    </xf>
    <xf numFmtId="4" fontId="27" fillId="3" borderId="98" applyNumberFormat="0" applyProtection="0">
      <alignment vertical="center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98" applyNumberFormat="0" applyProtection="0">
      <alignment horizontal="left" vertical="center" indent="1"/>
    </xf>
    <xf numFmtId="0" fontId="8" fillId="9" borderId="98" applyNumberFormat="0" applyProtection="0">
      <alignment horizontal="left" vertical="center" indent="1"/>
    </xf>
    <xf numFmtId="0" fontId="8" fillId="9" borderId="98" applyNumberFormat="0" applyProtection="0">
      <alignment horizontal="left" vertical="center" indent="1"/>
    </xf>
    <xf numFmtId="4" fontId="28" fillId="11" borderId="98" applyNumberFormat="0" applyProtection="0">
      <alignment horizontal="left" vertical="center" indent="1"/>
    </xf>
    <xf numFmtId="0" fontId="28" fillId="12" borderId="98" applyNumberFormat="0" applyProtection="0">
      <alignment horizontal="left" vertical="top" indent="1"/>
    </xf>
    <xf numFmtId="0" fontId="8" fillId="9" borderId="98" applyNumberFormat="0" applyProtection="0">
      <alignment horizontal="left" vertical="center" indent="1"/>
    </xf>
    <xf numFmtId="0" fontId="8" fillId="9" borderId="98" applyNumberFormat="0" applyProtection="0">
      <alignment horizontal="left" vertical="center" indent="1"/>
    </xf>
    <xf numFmtId="0" fontId="8" fillId="9" borderId="98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27" fillId="6" borderId="98" applyNumberFormat="0" applyProtection="0">
      <alignment horizontal="left" vertical="top" indent="1"/>
    </xf>
    <xf numFmtId="4" fontId="28" fillId="10" borderId="98" applyNumberFormat="0" applyProtection="0">
      <alignment horizontal="right" vertical="center"/>
    </xf>
    <xf numFmtId="4" fontId="28" fillId="10" borderId="98" applyNumberFormat="0" applyProtection="0">
      <alignment horizontal="right" vertical="center"/>
    </xf>
    <xf numFmtId="4" fontId="28" fillId="11" borderId="98" applyNumberFormat="0" applyProtection="0">
      <alignment horizontal="left" vertical="center" indent="1"/>
    </xf>
    <xf numFmtId="0" fontId="28" fillId="12" borderId="98" applyNumberFormat="0" applyProtection="0">
      <alignment horizontal="left" vertical="top" indent="1"/>
    </xf>
    <xf numFmtId="4" fontId="28" fillId="8" borderId="98" applyNumberFormat="0" applyProtection="0">
      <alignment horizontal="right" vertical="center"/>
    </xf>
    <xf numFmtId="0" fontId="8" fillId="9" borderId="98" applyNumberFormat="0" applyProtection="0">
      <alignment horizontal="left" vertical="center" indent="1"/>
    </xf>
    <xf numFmtId="0" fontId="8" fillId="9" borderId="98" applyNumberFormat="0" applyProtection="0">
      <alignment horizontal="left" vertical="center" indent="1"/>
    </xf>
    <xf numFmtId="0" fontId="8" fillId="9" borderId="98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98" applyNumberFormat="0" applyProtection="0">
      <alignment horizontal="left" vertical="center" indent="1"/>
    </xf>
    <xf numFmtId="4" fontId="28" fillId="8" borderId="98" applyNumberFormat="0" applyProtection="0">
      <alignment horizontal="right" vertical="center"/>
    </xf>
    <xf numFmtId="4" fontId="28" fillId="8" borderId="98" applyNumberFormat="0" applyProtection="0">
      <alignment horizontal="right" vertical="center"/>
    </xf>
    <xf numFmtId="4" fontId="28" fillId="10" borderId="98" applyNumberFormat="0" applyProtection="0">
      <alignment horizontal="right" vertical="center"/>
    </xf>
    <xf numFmtId="4" fontId="28" fillId="11" borderId="98" applyNumberFormat="0" applyProtection="0">
      <alignment horizontal="left" vertical="center" indent="1"/>
    </xf>
    <xf numFmtId="0" fontId="28" fillId="12" borderId="98" applyNumberFormat="0" applyProtection="0">
      <alignment horizontal="left" vertical="top" indent="1"/>
    </xf>
    <xf numFmtId="4" fontId="28" fillId="8" borderId="98" applyNumberFormat="0" applyProtection="0">
      <alignment horizontal="right" vertical="center"/>
    </xf>
    <xf numFmtId="0" fontId="8" fillId="9" borderId="98" applyNumberFormat="0" applyProtection="0">
      <alignment horizontal="left" vertical="center" indent="1"/>
    </xf>
    <xf numFmtId="0" fontId="8" fillId="9" borderId="98" applyNumberFormat="0" applyProtection="0">
      <alignment horizontal="left" vertical="center" indent="1"/>
    </xf>
    <xf numFmtId="0" fontId="8" fillId="9" borderId="98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98" applyNumberFormat="0" applyProtection="0">
      <alignment horizontal="left" vertical="center" indent="1"/>
    </xf>
    <xf numFmtId="4" fontId="27" fillId="3" borderId="98" applyNumberFormat="0" applyProtection="0">
      <alignment vertical="center"/>
    </xf>
    <xf numFmtId="0" fontId="8" fillId="9" borderId="98" applyNumberFormat="0" applyProtection="0">
      <alignment horizontal="left" vertical="center" indent="1"/>
    </xf>
    <xf numFmtId="4" fontId="28" fillId="10" borderId="98" applyNumberFormat="0" applyProtection="0">
      <alignment horizontal="right" vertical="center"/>
    </xf>
    <xf numFmtId="4" fontId="28" fillId="11" borderId="98" applyNumberFormat="0" applyProtection="0">
      <alignment horizontal="left" vertical="center" indent="1"/>
    </xf>
    <xf numFmtId="0" fontId="28" fillId="12" borderId="98" applyNumberFormat="0" applyProtection="0">
      <alignment horizontal="left" vertical="top" indent="1"/>
    </xf>
    <xf numFmtId="4" fontId="28" fillId="8" borderId="98" applyNumberFormat="0" applyProtection="0">
      <alignment horizontal="right" vertical="center"/>
    </xf>
    <xf numFmtId="0" fontId="8" fillId="9" borderId="98" applyNumberFormat="0" applyProtection="0">
      <alignment horizontal="left" vertical="center" indent="1"/>
    </xf>
    <xf numFmtId="0" fontId="8" fillId="9" borderId="98" applyNumberFormat="0" applyProtection="0">
      <alignment horizontal="left" vertical="center" indent="1"/>
    </xf>
    <xf numFmtId="0" fontId="8" fillId="9" borderId="98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98" applyNumberFormat="0" applyProtection="0">
      <alignment horizontal="left" vertical="center" indent="1"/>
    </xf>
    <xf numFmtId="4" fontId="27" fillId="3" borderId="98" applyNumberFormat="0" applyProtection="0">
      <alignment horizontal="left" vertical="center" indent="1"/>
    </xf>
    <xf numFmtId="4" fontId="27" fillId="3" borderId="98" applyNumberFormat="0" applyProtection="0">
      <alignment horizontal="left" vertical="center" indent="1"/>
    </xf>
    <xf numFmtId="4" fontId="28" fillId="10" borderId="98" applyNumberFormat="0" applyProtection="0">
      <alignment horizontal="right" vertical="center"/>
    </xf>
    <xf numFmtId="4" fontId="28" fillId="11" borderId="98" applyNumberFormat="0" applyProtection="0">
      <alignment horizontal="left" vertical="center" indent="1"/>
    </xf>
    <xf numFmtId="0" fontId="28" fillId="12" borderId="98" applyNumberFormat="0" applyProtection="0">
      <alignment horizontal="left" vertical="top" indent="1"/>
    </xf>
    <xf numFmtId="4" fontId="28" fillId="8" borderId="98" applyNumberFormat="0" applyProtection="0">
      <alignment horizontal="right" vertical="center"/>
    </xf>
    <xf numFmtId="0" fontId="8" fillId="9" borderId="98" applyNumberFormat="0" applyProtection="0">
      <alignment horizontal="left" vertical="center" indent="1"/>
    </xf>
    <xf numFmtId="0" fontId="8" fillId="9" borderId="98" applyNumberFormat="0" applyProtection="0">
      <alignment horizontal="left" vertical="center" indent="1"/>
    </xf>
    <xf numFmtId="0" fontId="8" fillId="9" borderId="98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98" applyNumberFormat="0" applyProtection="0">
      <alignment horizontal="left" vertical="center" indent="1"/>
    </xf>
    <xf numFmtId="0" fontId="28" fillId="12" borderId="98" applyNumberFormat="0" applyProtection="0">
      <alignment horizontal="left" vertical="top" indent="1"/>
    </xf>
    <xf numFmtId="0" fontId="27" fillId="6" borderId="98" applyNumberFormat="0" applyProtection="0">
      <alignment horizontal="left" vertical="top" indent="1"/>
    </xf>
    <xf numFmtId="4" fontId="28" fillId="10" borderId="98" applyNumberFormat="0" applyProtection="0">
      <alignment horizontal="right" vertical="center"/>
    </xf>
    <xf numFmtId="4" fontId="28" fillId="11" borderId="98" applyNumberFormat="0" applyProtection="0">
      <alignment horizontal="left" vertical="center" indent="1"/>
    </xf>
    <xf numFmtId="0" fontId="28" fillId="12" borderId="98" applyNumberFormat="0" applyProtection="0">
      <alignment horizontal="left" vertical="top" indent="1"/>
    </xf>
    <xf numFmtId="4" fontId="28" fillId="8" borderId="98" applyNumberFormat="0" applyProtection="0">
      <alignment horizontal="right" vertical="center"/>
    </xf>
    <xf numFmtId="0" fontId="8" fillId="9" borderId="98" applyNumberFormat="0" applyProtection="0">
      <alignment horizontal="left" vertical="center" indent="1"/>
    </xf>
    <xf numFmtId="0" fontId="8" fillId="9" borderId="98" applyNumberFormat="0" applyProtection="0">
      <alignment horizontal="left" vertical="center" indent="1"/>
    </xf>
    <xf numFmtId="0" fontId="8" fillId="9" borderId="98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98" applyNumberFormat="0" applyProtection="0">
      <alignment horizontal="left" vertical="center" indent="1"/>
    </xf>
    <xf numFmtId="0" fontId="8" fillId="9" borderId="98" applyNumberFormat="0" applyProtection="0">
      <alignment horizontal="left" vertical="center" indent="1"/>
    </xf>
    <xf numFmtId="4" fontId="28" fillId="10" borderId="98" applyNumberFormat="0" applyProtection="0">
      <alignment horizontal="right" vertical="center"/>
    </xf>
    <xf numFmtId="4" fontId="28" fillId="11" borderId="98" applyNumberFormat="0" applyProtection="0">
      <alignment horizontal="left" vertical="center" indent="1"/>
    </xf>
    <xf numFmtId="0" fontId="28" fillId="12" borderId="98" applyNumberFormat="0" applyProtection="0">
      <alignment horizontal="left" vertical="top" indent="1"/>
    </xf>
    <xf numFmtId="4" fontId="28" fillId="8" borderId="98" applyNumberFormat="0" applyProtection="0">
      <alignment horizontal="right" vertical="center"/>
    </xf>
    <xf numFmtId="0" fontId="8" fillId="9" borderId="98" applyNumberFormat="0" applyProtection="0">
      <alignment horizontal="left" vertical="center" indent="1"/>
    </xf>
    <xf numFmtId="0" fontId="8" fillId="9" borderId="98" applyNumberFormat="0" applyProtection="0">
      <alignment horizontal="left" vertical="center" indent="1"/>
    </xf>
    <xf numFmtId="0" fontId="8" fillId="9" borderId="98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98" applyNumberFormat="0" applyProtection="0">
      <alignment horizontal="left" vertical="center" indent="1"/>
    </xf>
    <xf numFmtId="0" fontId="8" fillId="9" borderId="98" applyNumberFormat="0" applyProtection="0">
      <alignment horizontal="left" vertical="center" indent="1"/>
    </xf>
    <xf numFmtId="4" fontId="28" fillId="10" borderId="98" applyNumberFormat="0" applyProtection="0">
      <alignment horizontal="right" vertical="center"/>
    </xf>
    <xf numFmtId="4" fontId="28" fillId="11" borderId="98" applyNumberFormat="0" applyProtection="0">
      <alignment horizontal="left" vertical="center" indent="1"/>
    </xf>
    <xf numFmtId="0" fontId="28" fillId="12" borderId="98" applyNumberFormat="0" applyProtection="0">
      <alignment horizontal="left" vertical="top" indent="1"/>
    </xf>
    <xf numFmtId="4" fontId="28" fillId="8" borderId="98" applyNumberFormat="0" applyProtection="0">
      <alignment horizontal="right" vertical="center"/>
    </xf>
    <xf numFmtId="0" fontId="8" fillId="9" borderId="98" applyNumberFormat="0" applyProtection="0">
      <alignment horizontal="left" vertical="center" indent="1"/>
    </xf>
    <xf numFmtId="0" fontId="8" fillId="9" borderId="98" applyNumberFormat="0" applyProtection="0">
      <alignment horizontal="left" vertical="center" indent="1"/>
    </xf>
    <xf numFmtId="0" fontId="8" fillId="9" borderId="98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98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4" fontId="28" fillId="10" borderId="98" applyNumberFormat="0" applyProtection="0">
      <alignment horizontal="right" vertical="center"/>
    </xf>
    <xf numFmtId="4" fontId="28" fillId="10" borderId="98" applyNumberFormat="0" applyProtection="0">
      <alignment horizontal="right" vertical="center"/>
    </xf>
    <xf numFmtId="4" fontId="28" fillId="11" borderId="98" applyNumberFormat="0" applyProtection="0">
      <alignment horizontal="left" vertical="center" indent="1"/>
    </xf>
    <xf numFmtId="0" fontId="28" fillId="12" borderId="98" applyNumberFormat="0" applyProtection="0">
      <alignment horizontal="left" vertical="top" indent="1"/>
    </xf>
    <xf numFmtId="4" fontId="28" fillId="8" borderId="98" applyNumberFormat="0" applyProtection="0">
      <alignment horizontal="right" vertical="center"/>
    </xf>
    <xf numFmtId="0" fontId="8" fillId="9" borderId="98" applyNumberFormat="0" applyProtection="0">
      <alignment horizontal="left" vertical="center" indent="1"/>
    </xf>
    <xf numFmtId="0" fontId="8" fillId="9" borderId="98" applyNumberFormat="0" applyProtection="0">
      <alignment horizontal="left" vertical="center" indent="1"/>
    </xf>
    <xf numFmtId="0" fontId="8" fillId="9" borderId="98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98" applyNumberFormat="0" applyProtection="0">
      <alignment horizontal="left" vertical="center" indent="1"/>
    </xf>
    <xf numFmtId="4" fontId="28" fillId="8" borderId="98" applyNumberFormat="0" applyProtection="0">
      <alignment horizontal="right" vertical="center"/>
    </xf>
    <xf numFmtId="4" fontId="28" fillId="10" borderId="98" applyNumberFormat="0" applyProtection="0">
      <alignment horizontal="right" vertical="center"/>
    </xf>
    <xf numFmtId="4" fontId="28" fillId="11" borderId="98" applyNumberFormat="0" applyProtection="0">
      <alignment horizontal="left" vertical="center" indent="1"/>
    </xf>
    <xf numFmtId="0" fontId="28" fillId="12" borderId="98" applyNumberFormat="0" applyProtection="0">
      <alignment horizontal="left" vertical="top" indent="1"/>
    </xf>
    <xf numFmtId="4" fontId="28" fillId="8" borderId="98" applyNumberFormat="0" applyProtection="0">
      <alignment horizontal="right" vertical="center"/>
    </xf>
    <xf numFmtId="0" fontId="8" fillId="9" borderId="98" applyNumberFormat="0" applyProtection="0">
      <alignment horizontal="left" vertical="center" indent="1"/>
    </xf>
    <xf numFmtId="0" fontId="8" fillId="9" borderId="98" applyNumberFormat="0" applyProtection="0">
      <alignment horizontal="left" vertical="center" indent="1"/>
    </xf>
    <xf numFmtId="0" fontId="8" fillId="9" borderId="98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98" applyNumberFormat="0" applyProtection="0">
      <alignment horizontal="left" vertical="center" indent="1"/>
    </xf>
    <xf numFmtId="4" fontId="27" fillId="3" borderId="98" applyNumberFormat="0" applyProtection="0">
      <alignment vertical="center"/>
    </xf>
    <xf numFmtId="0" fontId="8" fillId="9" borderId="98" applyNumberFormat="0" applyProtection="0">
      <alignment horizontal="left" vertical="center" indent="1"/>
    </xf>
    <xf numFmtId="4" fontId="28" fillId="10" borderId="98" applyNumberFormat="0" applyProtection="0">
      <alignment horizontal="right" vertical="center"/>
    </xf>
    <xf numFmtId="4" fontId="28" fillId="11" borderId="98" applyNumberFormat="0" applyProtection="0">
      <alignment horizontal="left" vertical="center" indent="1"/>
    </xf>
    <xf numFmtId="0" fontId="28" fillId="12" borderId="98" applyNumberFormat="0" applyProtection="0">
      <alignment horizontal="left" vertical="top" indent="1"/>
    </xf>
    <xf numFmtId="4" fontId="28" fillId="8" borderId="98" applyNumberFormat="0" applyProtection="0">
      <alignment horizontal="right" vertical="center"/>
    </xf>
    <xf numFmtId="0" fontId="8" fillId="9" borderId="98" applyNumberFormat="0" applyProtection="0">
      <alignment horizontal="left" vertical="center" indent="1"/>
    </xf>
    <xf numFmtId="0" fontId="8" fillId="9" borderId="98" applyNumberFormat="0" applyProtection="0">
      <alignment horizontal="left" vertical="center" indent="1"/>
    </xf>
    <xf numFmtId="0" fontId="8" fillId="9" borderId="98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98" applyNumberFormat="0" applyProtection="0">
      <alignment horizontal="left" vertical="center" indent="1"/>
    </xf>
    <xf numFmtId="4" fontId="27" fillId="3" borderId="98" applyNumberFormat="0" applyProtection="0">
      <alignment horizontal="left" vertical="center" indent="1"/>
    </xf>
    <xf numFmtId="4" fontId="28" fillId="10" borderId="98" applyNumberFormat="0" applyProtection="0">
      <alignment horizontal="right" vertical="center"/>
    </xf>
    <xf numFmtId="4" fontId="28" fillId="11" borderId="98" applyNumberFormat="0" applyProtection="0">
      <alignment horizontal="left" vertical="center" indent="1"/>
    </xf>
    <xf numFmtId="0" fontId="28" fillId="12" borderId="98" applyNumberFormat="0" applyProtection="0">
      <alignment horizontal="left" vertical="top" indent="1"/>
    </xf>
    <xf numFmtId="4" fontId="28" fillId="8" borderId="98" applyNumberFormat="0" applyProtection="0">
      <alignment horizontal="right" vertical="center"/>
    </xf>
    <xf numFmtId="0" fontId="8" fillId="9" borderId="98" applyNumberFormat="0" applyProtection="0">
      <alignment horizontal="left" vertical="center" indent="1"/>
    </xf>
    <xf numFmtId="0" fontId="8" fillId="9" borderId="98" applyNumberFormat="0" applyProtection="0">
      <alignment horizontal="left" vertical="center" indent="1"/>
    </xf>
    <xf numFmtId="0" fontId="8" fillId="9" borderId="98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98" applyNumberFormat="0" applyProtection="0">
      <alignment horizontal="left" vertical="center" indent="1"/>
    </xf>
    <xf numFmtId="0" fontId="28" fillId="12" borderId="98" applyNumberFormat="0" applyProtection="0">
      <alignment horizontal="left" vertical="top" indent="1"/>
    </xf>
    <xf numFmtId="0" fontId="27" fillId="6" borderId="98" applyNumberFormat="0" applyProtection="0">
      <alignment horizontal="left" vertical="top" indent="1"/>
    </xf>
    <xf numFmtId="4" fontId="28" fillId="10" borderId="98" applyNumberFormat="0" applyProtection="0">
      <alignment horizontal="right" vertical="center"/>
    </xf>
    <xf numFmtId="4" fontId="28" fillId="11" borderId="98" applyNumberFormat="0" applyProtection="0">
      <alignment horizontal="left" vertical="center" indent="1"/>
    </xf>
    <xf numFmtId="0" fontId="28" fillId="12" borderId="98" applyNumberFormat="0" applyProtection="0">
      <alignment horizontal="left" vertical="top" indent="1"/>
    </xf>
    <xf numFmtId="4" fontId="28" fillId="8" borderId="98" applyNumberFormat="0" applyProtection="0">
      <alignment horizontal="right" vertical="center"/>
    </xf>
    <xf numFmtId="0" fontId="8" fillId="9" borderId="98" applyNumberFormat="0" applyProtection="0">
      <alignment horizontal="left" vertical="center" indent="1"/>
    </xf>
    <xf numFmtId="0" fontId="8" fillId="9" borderId="98" applyNumberFormat="0" applyProtection="0">
      <alignment horizontal="left" vertical="center" indent="1"/>
    </xf>
    <xf numFmtId="0" fontId="8" fillId="9" borderId="98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98" applyNumberFormat="0" applyProtection="0">
      <alignment horizontal="left" vertical="center" indent="1"/>
    </xf>
    <xf numFmtId="4" fontId="28" fillId="10" borderId="98" applyNumberFormat="0" applyProtection="0">
      <alignment horizontal="right" vertical="center"/>
    </xf>
    <xf numFmtId="4" fontId="28" fillId="11" borderId="98" applyNumberFormat="0" applyProtection="0">
      <alignment horizontal="left" vertical="center" indent="1"/>
    </xf>
    <xf numFmtId="0" fontId="28" fillId="12" borderId="98" applyNumberFormat="0" applyProtection="0">
      <alignment horizontal="left" vertical="top" indent="1"/>
    </xf>
    <xf numFmtId="4" fontId="28" fillId="8" borderId="98" applyNumberFormat="0" applyProtection="0">
      <alignment horizontal="right" vertical="center"/>
    </xf>
    <xf numFmtId="0" fontId="8" fillId="9" borderId="98" applyNumberFormat="0" applyProtection="0">
      <alignment horizontal="left" vertical="center" indent="1"/>
    </xf>
    <xf numFmtId="0" fontId="8" fillId="9" borderId="98" applyNumberFormat="0" applyProtection="0">
      <alignment horizontal="left" vertical="center" indent="1"/>
    </xf>
    <xf numFmtId="0" fontId="8" fillId="9" borderId="98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98" applyNumberFormat="0" applyProtection="0">
      <alignment horizontal="left" vertical="center" indent="1"/>
    </xf>
    <xf numFmtId="0" fontId="8" fillId="9" borderId="98" applyNumberFormat="0" applyProtection="0">
      <alignment horizontal="left" vertical="center" indent="1"/>
    </xf>
    <xf numFmtId="4" fontId="28" fillId="10" borderId="98" applyNumberFormat="0" applyProtection="0">
      <alignment horizontal="right" vertical="center"/>
    </xf>
    <xf numFmtId="4" fontId="28" fillId="11" borderId="98" applyNumberFormat="0" applyProtection="0">
      <alignment horizontal="left" vertical="center" indent="1"/>
    </xf>
    <xf numFmtId="0" fontId="28" fillId="12" borderId="98" applyNumberFormat="0" applyProtection="0">
      <alignment horizontal="left" vertical="top" indent="1"/>
    </xf>
    <xf numFmtId="4" fontId="28" fillId="8" borderId="98" applyNumberFormat="0" applyProtection="0">
      <alignment horizontal="right" vertical="center"/>
    </xf>
    <xf numFmtId="0" fontId="8" fillId="9" borderId="98" applyNumberFormat="0" applyProtection="0">
      <alignment horizontal="left" vertical="center" indent="1"/>
    </xf>
    <xf numFmtId="0" fontId="8" fillId="9" borderId="98" applyNumberFormat="0" applyProtection="0">
      <alignment horizontal="left" vertical="center" indent="1"/>
    </xf>
    <xf numFmtId="0" fontId="8" fillId="9" borderId="98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8" fillId="9" borderId="98" applyNumberFormat="0" applyProtection="0">
      <alignment horizontal="left" vertical="center" indent="1"/>
    </xf>
    <xf numFmtId="4" fontId="28" fillId="10" borderId="98" applyNumberFormat="0" applyProtection="0">
      <alignment horizontal="right" vertical="center"/>
    </xf>
    <xf numFmtId="4" fontId="28" fillId="11" borderId="98" applyNumberFormat="0" applyProtection="0">
      <alignment horizontal="left" vertical="center" indent="1"/>
    </xf>
    <xf numFmtId="0" fontId="28" fillId="12" borderId="98" applyNumberFormat="0" applyProtection="0">
      <alignment horizontal="left" vertical="top" indent="1"/>
    </xf>
    <xf numFmtId="4" fontId="28" fillId="8" borderId="98" applyNumberFormat="0" applyProtection="0">
      <alignment horizontal="right" vertical="center"/>
    </xf>
    <xf numFmtId="0" fontId="8" fillId="9" borderId="98" applyNumberFormat="0" applyProtection="0">
      <alignment horizontal="left" vertical="center" indent="1"/>
    </xf>
    <xf numFmtId="0" fontId="8" fillId="9" borderId="98" applyNumberFormat="0" applyProtection="0">
      <alignment horizontal="left" vertical="center" indent="1"/>
    </xf>
    <xf numFmtId="0" fontId="8" fillId="9" borderId="98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8" fillId="9" borderId="98" applyNumberFormat="0" applyProtection="0">
      <alignment horizontal="left" vertical="center" indent="1"/>
    </xf>
    <xf numFmtId="4" fontId="28" fillId="8" borderId="98" applyNumberFormat="0" applyProtection="0">
      <alignment horizontal="right" vertical="center"/>
    </xf>
    <xf numFmtId="4" fontId="28" fillId="11" borderId="98" applyNumberFormat="0" applyProtection="0">
      <alignment horizontal="left" vertical="center" indent="1"/>
    </xf>
    <xf numFmtId="4" fontId="28" fillId="10" borderId="98" applyNumberFormat="0" applyProtection="0">
      <alignment horizontal="right" vertical="center"/>
    </xf>
    <xf numFmtId="4" fontId="28" fillId="11" borderId="98" applyNumberFormat="0" applyProtection="0">
      <alignment horizontal="left" vertical="center" indent="1"/>
    </xf>
    <xf numFmtId="0" fontId="28" fillId="12" borderId="98" applyNumberFormat="0" applyProtection="0">
      <alignment horizontal="left" vertical="top" indent="1"/>
    </xf>
    <xf numFmtId="4" fontId="28" fillId="8" borderId="98" applyNumberFormat="0" applyProtection="0">
      <alignment horizontal="right" vertical="center"/>
    </xf>
    <xf numFmtId="0" fontId="8" fillId="9" borderId="98" applyNumberFormat="0" applyProtection="0">
      <alignment horizontal="left" vertical="center" indent="1"/>
    </xf>
    <xf numFmtId="0" fontId="8" fillId="9" borderId="98" applyNumberFormat="0" applyProtection="0">
      <alignment horizontal="left" vertical="center" indent="1"/>
    </xf>
    <xf numFmtId="0" fontId="8" fillId="9" borderId="98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27" fillId="6" borderId="98" applyNumberFormat="0" applyProtection="0">
      <alignment horizontal="left" vertical="top" indent="1"/>
    </xf>
    <xf numFmtId="4" fontId="28" fillId="10" borderId="98" applyNumberFormat="0" applyProtection="0">
      <alignment horizontal="right" vertical="center"/>
    </xf>
    <xf numFmtId="4" fontId="28" fillId="11" borderId="98" applyNumberFormat="0" applyProtection="0">
      <alignment horizontal="left" vertical="center" indent="1"/>
    </xf>
    <xf numFmtId="0" fontId="28" fillId="12" borderId="98" applyNumberFormat="0" applyProtection="0">
      <alignment horizontal="left" vertical="top" indent="1"/>
    </xf>
    <xf numFmtId="4" fontId="28" fillId="8" borderId="98" applyNumberFormat="0" applyProtection="0">
      <alignment horizontal="right" vertical="center"/>
    </xf>
    <xf numFmtId="0" fontId="8" fillId="9" borderId="98" applyNumberFormat="0" applyProtection="0">
      <alignment horizontal="left" vertical="center" indent="1"/>
    </xf>
    <xf numFmtId="0" fontId="8" fillId="9" borderId="98" applyNumberFormat="0" applyProtection="0">
      <alignment horizontal="left" vertical="center" indent="1"/>
    </xf>
    <xf numFmtId="0" fontId="8" fillId="9" borderId="98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8" fillId="10" borderId="98" applyNumberFormat="0" applyProtection="0">
      <alignment horizontal="right" vertical="center"/>
    </xf>
    <xf numFmtId="4" fontId="27" fillId="3" borderId="98" applyNumberFormat="0" applyProtection="0">
      <alignment horizontal="left" vertical="center" indent="1"/>
    </xf>
    <xf numFmtId="0" fontId="8" fillId="9" borderId="98" applyNumberFormat="0" applyProtection="0">
      <alignment horizontal="left" vertical="center" indent="1"/>
    </xf>
    <xf numFmtId="4" fontId="28" fillId="10" borderId="98" applyNumberFormat="0" applyProtection="0">
      <alignment horizontal="right" vertical="center"/>
    </xf>
    <xf numFmtId="4" fontId="28" fillId="11" borderId="98" applyNumberFormat="0" applyProtection="0">
      <alignment horizontal="left" vertical="center" indent="1"/>
    </xf>
    <xf numFmtId="0" fontId="28" fillId="12" borderId="98" applyNumberFormat="0" applyProtection="0">
      <alignment horizontal="left" vertical="top" indent="1"/>
    </xf>
    <xf numFmtId="4" fontId="28" fillId="8" borderId="98" applyNumberFormat="0" applyProtection="0">
      <alignment horizontal="right" vertical="center"/>
    </xf>
    <xf numFmtId="0" fontId="8" fillId="9" borderId="98" applyNumberFormat="0" applyProtection="0">
      <alignment horizontal="left" vertical="center" indent="1"/>
    </xf>
    <xf numFmtId="0" fontId="8" fillId="9" borderId="98" applyNumberFormat="0" applyProtection="0">
      <alignment horizontal="left" vertical="center" indent="1"/>
    </xf>
    <xf numFmtId="0" fontId="8" fillId="9" borderId="98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8" fillId="10" borderId="98" applyNumberFormat="0" applyProtection="0">
      <alignment horizontal="right" vertical="center"/>
    </xf>
    <xf numFmtId="4" fontId="28" fillId="11" borderId="98" applyNumberFormat="0" applyProtection="0">
      <alignment horizontal="left" vertical="center" indent="1"/>
    </xf>
    <xf numFmtId="0" fontId="28" fillId="12" borderId="98" applyNumberFormat="0" applyProtection="0">
      <alignment horizontal="left" vertical="top" indent="1"/>
    </xf>
    <xf numFmtId="4" fontId="28" fillId="8" borderId="98" applyNumberFormat="0" applyProtection="0">
      <alignment horizontal="right" vertical="center"/>
    </xf>
    <xf numFmtId="0" fontId="8" fillId="9" borderId="98" applyNumberFormat="0" applyProtection="0">
      <alignment horizontal="left" vertical="center" indent="1"/>
    </xf>
    <xf numFmtId="0" fontId="8" fillId="9" borderId="98" applyNumberFormat="0" applyProtection="0">
      <alignment horizontal="left" vertical="center" indent="1"/>
    </xf>
    <xf numFmtId="0" fontId="8" fillId="9" borderId="98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98" applyNumberFormat="0" applyProtection="0">
      <alignment vertical="center"/>
    </xf>
    <xf numFmtId="4" fontId="28" fillId="8" borderId="98" applyNumberFormat="0" applyProtection="0">
      <alignment horizontal="right" vertical="center"/>
    </xf>
    <xf numFmtId="4" fontId="28" fillId="10" borderId="98" applyNumberFormat="0" applyProtection="0">
      <alignment horizontal="right" vertical="center"/>
    </xf>
    <xf numFmtId="4" fontId="28" fillId="11" borderId="98" applyNumberFormat="0" applyProtection="0">
      <alignment horizontal="left" vertical="center" indent="1"/>
    </xf>
    <xf numFmtId="0" fontId="28" fillId="12" borderId="98" applyNumberFormat="0" applyProtection="0">
      <alignment horizontal="left" vertical="top" indent="1"/>
    </xf>
    <xf numFmtId="4" fontId="28" fillId="8" borderId="98" applyNumberFormat="0" applyProtection="0">
      <alignment horizontal="right" vertical="center"/>
    </xf>
    <xf numFmtId="0" fontId="8" fillId="9" borderId="98" applyNumberFormat="0" applyProtection="0">
      <alignment horizontal="left" vertical="center" indent="1"/>
    </xf>
    <xf numFmtId="0" fontId="8" fillId="9" borderId="98" applyNumberFormat="0" applyProtection="0">
      <alignment horizontal="left" vertical="center" indent="1"/>
    </xf>
    <xf numFmtId="0" fontId="8" fillId="9" borderId="98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8" fillId="11" borderId="98" applyNumberFormat="0" applyProtection="0">
      <alignment horizontal="left" vertical="center" indent="1"/>
    </xf>
    <xf numFmtId="4" fontId="28" fillId="10" borderId="98" applyNumberFormat="0" applyProtection="0">
      <alignment horizontal="right" vertical="center"/>
    </xf>
    <xf numFmtId="4" fontId="28" fillId="11" borderId="98" applyNumberFormat="0" applyProtection="0">
      <alignment horizontal="left" vertical="center" indent="1"/>
    </xf>
    <xf numFmtId="0" fontId="28" fillId="12" borderId="98" applyNumberFormat="0" applyProtection="0">
      <alignment horizontal="left" vertical="top" indent="1"/>
    </xf>
    <xf numFmtId="4" fontId="28" fillId="8" borderId="98" applyNumberFormat="0" applyProtection="0">
      <alignment horizontal="right" vertical="center"/>
    </xf>
    <xf numFmtId="0" fontId="8" fillId="9" borderId="98" applyNumberFormat="0" applyProtection="0">
      <alignment horizontal="left" vertical="center" indent="1"/>
    </xf>
    <xf numFmtId="0" fontId="8" fillId="9" borderId="98" applyNumberFormat="0" applyProtection="0">
      <alignment horizontal="left" vertical="center" indent="1"/>
    </xf>
    <xf numFmtId="0" fontId="8" fillId="9" borderId="98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8" fillId="9" borderId="98" applyNumberFormat="0" applyProtection="0">
      <alignment horizontal="left" vertical="center" indent="1"/>
    </xf>
    <xf numFmtId="4" fontId="28" fillId="10" borderId="98" applyNumberFormat="0" applyProtection="0">
      <alignment horizontal="right" vertical="center"/>
    </xf>
    <xf numFmtId="0" fontId="27" fillId="6" borderId="98" applyNumberFormat="0" applyProtection="0">
      <alignment horizontal="left" vertical="top" indent="1"/>
    </xf>
    <xf numFmtId="4" fontId="28" fillId="10" borderId="98" applyNumberFormat="0" applyProtection="0">
      <alignment horizontal="right" vertical="center"/>
    </xf>
    <xf numFmtId="4" fontId="28" fillId="11" borderId="98" applyNumberFormat="0" applyProtection="0">
      <alignment horizontal="left" vertical="center" indent="1"/>
    </xf>
    <xf numFmtId="0" fontId="28" fillId="12" borderId="98" applyNumberFormat="0" applyProtection="0">
      <alignment horizontal="left" vertical="top" indent="1"/>
    </xf>
    <xf numFmtId="4" fontId="28" fillId="8" borderId="98" applyNumberFormat="0" applyProtection="0">
      <alignment horizontal="right" vertical="center"/>
    </xf>
    <xf numFmtId="0" fontId="8" fillId="9" borderId="98" applyNumberFormat="0" applyProtection="0">
      <alignment horizontal="left" vertical="center" indent="1"/>
    </xf>
    <xf numFmtId="0" fontId="8" fillId="9" borderId="98" applyNumberFormat="0" applyProtection="0">
      <alignment horizontal="left" vertical="center" indent="1"/>
    </xf>
    <xf numFmtId="0" fontId="8" fillId="9" borderId="98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8" fillId="9" borderId="98" applyNumberFormat="0" applyProtection="0">
      <alignment horizontal="left" vertical="center" indent="1"/>
    </xf>
    <xf numFmtId="4" fontId="28" fillId="10" borderId="98" applyNumberFormat="0" applyProtection="0">
      <alignment horizontal="right" vertical="center"/>
    </xf>
    <xf numFmtId="4" fontId="28" fillId="11" borderId="98" applyNumberFormat="0" applyProtection="0">
      <alignment horizontal="left" vertical="center" indent="1"/>
    </xf>
    <xf numFmtId="0" fontId="28" fillId="12" borderId="98" applyNumberFormat="0" applyProtection="0">
      <alignment horizontal="left" vertical="top" indent="1"/>
    </xf>
    <xf numFmtId="4" fontId="28" fillId="8" borderId="98" applyNumberFormat="0" applyProtection="0">
      <alignment horizontal="right" vertical="center"/>
    </xf>
    <xf numFmtId="0" fontId="8" fillId="9" borderId="98" applyNumberFormat="0" applyProtection="0">
      <alignment horizontal="left" vertical="center" indent="1"/>
    </xf>
    <xf numFmtId="0" fontId="8" fillId="9" borderId="98" applyNumberFormat="0" applyProtection="0">
      <alignment horizontal="left" vertical="center" indent="1"/>
    </xf>
    <xf numFmtId="0" fontId="8" fillId="9" borderId="98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27" fillId="6" borderId="98" applyNumberFormat="0" applyProtection="0">
      <alignment horizontal="left" vertical="top" indent="1"/>
    </xf>
    <xf numFmtId="0" fontId="8" fillId="9" borderId="98" applyNumberFormat="0" applyProtection="0">
      <alignment horizontal="left" vertical="center" indent="1"/>
    </xf>
    <xf numFmtId="4" fontId="28" fillId="10" borderId="98" applyNumberFormat="0" applyProtection="0">
      <alignment horizontal="right" vertical="center"/>
    </xf>
    <xf numFmtId="4" fontId="28" fillId="11" borderId="98" applyNumberFormat="0" applyProtection="0">
      <alignment horizontal="left" vertical="center" indent="1"/>
    </xf>
    <xf numFmtId="0" fontId="28" fillId="12" borderId="98" applyNumberFormat="0" applyProtection="0">
      <alignment horizontal="left" vertical="top" indent="1"/>
    </xf>
    <xf numFmtId="4" fontId="28" fillId="8" borderId="98" applyNumberFormat="0" applyProtection="0">
      <alignment horizontal="right" vertical="center"/>
    </xf>
    <xf numFmtId="0" fontId="8" fillId="9" borderId="98" applyNumberFormat="0" applyProtection="0">
      <alignment horizontal="left" vertical="center" indent="1"/>
    </xf>
    <xf numFmtId="0" fontId="8" fillId="9" borderId="98" applyNumberFormat="0" applyProtection="0">
      <alignment horizontal="left" vertical="center" indent="1"/>
    </xf>
    <xf numFmtId="0" fontId="8" fillId="9" borderId="98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8" fillId="10" borderId="98" applyNumberFormat="0" applyProtection="0">
      <alignment horizontal="right" vertical="center"/>
    </xf>
    <xf numFmtId="4" fontId="28" fillId="11" borderId="98" applyNumberFormat="0" applyProtection="0">
      <alignment horizontal="left" vertical="center" indent="1"/>
    </xf>
    <xf numFmtId="0" fontId="28" fillId="12" borderId="98" applyNumberFormat="0" applyProtection="0">
      <alignment horizontal="left" vertical="top" indent="1"/>
    </xf>
    <xf numFmtId="4" fontId="28" fillId="8" borderId="98" applyNumberFormat="0" applyProtection="0">
      <alignment horizontal="right" vertical="center"/>
    </xf>
    <xf numFmtId="0" fontId="8" fillId="9" borderId="98" applyNumberFormat="0" applyProtection="0">
      <alignment horizontal="left" vertical="center" indent="1"/>
    </xf>
    <xf numFmtId="0" fontId="8" fillId="9" borderId="98" applyNumberFormat="0" applyProtection="0">
      <alignment horizontal="left" vertical="center" indent="1"/>
    </xf>
    <xf numFmtId="0" fontId="8" fillId="9" borderId="98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28" fillId="12" borderId="98" applyNumberFormat="0" applyProtection="0">
      <alignment horizontal="left" vertical="top" indent="1"/>
    </xf>
    <xf numFmtId="4" fontId="28" fillId="10" borderId="98" applyNumberFormat="0" applyProtection="0">
      <alignment horizontal="right" vertical="center"/>
    </xf>
    <xf numFmtId="4" fontId="28" fillId="11" borderId="98" applyNumberFormat="0" applyProtection="0">
      <alignment horizontal="left" vertical="center" indent="1"/>
    </xf>
    <xf numFmtId="0" fontId="28" fillId="12" borderId="98" applyNumberFormat="0" applyProtection="0">
      <alignment horizontal="left" vertical="top" indent="1"/>
    </xf>
    <xf numFmtId="0" fontId="27" fillId="6" borderId="98" applyNumberFormat="0" applyProtection="0">
      <alignment horizontal="left" vertical="top" indent="1"/>
    </xf>
    <xf numFmtId="0" fontId="8" fillId="9" borderId="98" applyNumberFormat="0" applyProtection="0">
      <alignment horizontal="left" vertical="center" indent="1"/>
    </xf>
    <xf numFmtId="4" fontId="28" fillId="8" borderId="98" applyNumberFormat="0" applyProtection="0">
      <alignment horizontal="right" vertical="center"/>
    </xf>
    <xf numFmtId="0" fontId="8" fillId="9" borderId="98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98" applyNumberFormat="0" applyProtection="0">
      <alignment vertical="center"/>
    </xf>
    <xf numFmtId="4" fontId="28" fillId="10" borderId="98" applyNumberFormat="0" applyProtection="0">
      <alignment horizontal="right" vertical="center"/>
    </xf>
    <xf numFmtId="4" fontId="28" fillId="11" borderId="98" applyNumberFormat="0" applyProtection="0">
      <alignment horizontal="left" vertical="center" indent="1"/>
    </xf>
    <xf numFmtId="0" fontId="28" fillId="12" borderId="98" applyNumberFormat="0" applyProtection="0">
      <alignment horizontal="left" vertical="top" indent="1"/>
    </xf>
    <xf numFmtId="4" fontId="28" fillId="11" borderId="98" applyNumberFormat="0" applyProtection="0">
      <alignment horizontal="left" vertical="center" indent="1"/>
    </xf>
    <xf numFmtId="0" fontId="28" fillId="12" borderId="98" applyNumberFormat="0" applyProtection="0">
      <alignment horizontal="left" vertical="top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8" fillId="11" borderId="98" applyNumberFormat="0" applyProtection="0">
      <alignment horizontal="left" vertical="center" indent="1"/>
    </xf>
    <xf numFmtId="4" fontId="27" fillId="3" borderId="98" applyNumberFormat="0" applyProtection="0">
      <alignment vertical="center"/>
    </xf>
    <xf numFmtId="4" fontId="28" fillId="11" borderId="98" applyNumberFormat="0" applyProtection="0">
      <alignment horizontal="left" vertical="center" indent="1"/>
    </xf>
    <xf numFmtId="0" fontId="8" fillId="9" borderId="98" applyNumberFormat="0" applyProtection="0">
      <alignment horizontal="left" vertical="center" indent="1"/>
    </xf>
    <xf numFmtId="0" fontId="8" fillId="9" borderId="98" applyNumberFormat="0" applyProtection="0">
      <alignment horizontal="left" vertical="center" indent="1"/>
    </xf>
    <xf numFmtId="4" fontId="28" fillId="10" borderId="98" applyNumberFormat="0" applyProtection="0">
      <alignment horizontal="right" vertical="center"/>
    </xf>
    <xf numFmtId="4" fontId="28" fillId="11" borderId="98" applyNumberFormat="0" applyProtection="0">
      <alignment horizontal="left" vertical="center" indent="1"/>
    </xf>
    <xf numFmtId="0" fontId="28" fillId="12" borderId="98" applyNumberFormat="0" applyProtection="0">
      <alignment horizontal="left" vertical="top" indent="1"/>
    </xf>
    <xf numFmtId="0" fontId="8" fillId="9" borderId="98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8" fillId="11" borderId="98" applyNumberFormat="0" applyProtection="0">
      <alignment horizontal="left" vertical="center" indent="1"/>
    </xf>
    <xf numFmtId="0" fontId="28" fillId="12" borderId="98" applyNumberFormat="0" applyProtection="0">
      <alignment horizontal="left" vertical="top" indent="1"/>
    </xf>
    <xf numFmtId="4" fontId="27" fillId="3" borderId="98" applyNumberFormat="0" applyProtection="0">
      <alignment vertical="center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8" fillId="10" borderId="98" applyNumberFormat="0" applyProtection="0">
      <alignment horizontal="right" vertical="center"/>
    </xf>
    <xf numFmtId="0" fontId="8" fillId="9" borderId="98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8" fillId="8" borderId="98" applyNumberFormat="0" applyProtection="0">
      <alignment horizontal="right" vertical="center"/>
    </xf>
    <xf numFmtId="4" fontId="28" fillId="8" borderId="98" applyNumberFormat="0" applyProtection="0">
      <alignment horizontal="right" vertical="center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98" applyNumberFormat="0" applyProtection="0">
      <alignment vertical="center"/>
    </xf>
    <xf numFmtId="0" fontId="8" fillId="9" borderId="98" applyNumberFormat="0" applyProtection="0">
      <alignment horizontal="left" vertical="center" indent="1"/>
    </xf>
    <xf numFmtId="0" fontId="28" fillId="12" borderId="98" applyNumberFormat="0" applyProtection="0">
      <alignment horizontal="left" vertical="top" indent="1"/>
    </xf>
    <xf numFmtId="4" fontId="28" fillId="10" borderId="98" applyNumberFormat="0" applyProtection="0">
      <alignment horizontal="right" vertical="center"/>
    </xf>
    <xf numFmtId="4" fontId="28" fillId="11" borderId="98" applyNumberFormat="0" applyProtection="0">
      <alignment horizontal="left" vertical="center" indent="1"/>
    </xf>
    <xf numFmtId="0" fontId="28" fillId="12" borderId="98" applyNumberFormat="0" applyProtection="0">
      <alignment horizontal="left" vertical="top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98" applyNumberFormat="0" applyProtection="0">
      <alignment horizontal="left" vertical="center" indent="1"/>
    </xf>
    <xf numFmtId="0" fontId="27" fillId="6" borderId="98" applyNumberFormat="0" applyProtection="0">
      <alignment horizontal="left" vertical="top" indent="1"/>
    </xf>
    <xf numFmtId="4" fontId="28" fillId="8" borderId="98" applyNumberFormat="0" applyProtection="0">
      <alignment horizontal="right" vertical="center"/>
    </xf>
    <xf numFmtId="0" fontId="8" fillId="9" borderId="98" applyNumberFormat="0" applyProtection="0">
      <alignment horizontal="left" vertical="center" indent="1"/>
    </xf>
    <xf numFmtId="0" fontId="8" fillId="9" borderId="98" applyNumberFormat="0" applyProtection="0">
      <alignment horizontal="left" vertical="center" indent="1"/>
    </xf>
    <xf numFmtId="0" fontId="8" fillId="9" borderId="98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28" fillId="12" borderId="98" applyNumberFormat="0" applyProtection="0">
      <alignment horizontal="left" vertical="top" indent="1"/>
    </xf>
    <xf numFmtId="4" fontId="28" fillId="10" borderId="98" applyNumberFormat="0" applyProtection="0">
      <alignment horizontal="right" vertical="center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8" fillId="9" borderId="98" applyNumberFormat="0" applyProtection="0">
      <alignment horizontal="left" vertical="center" indent="1"/>
    </xf>
    <xf numFmtId="4" fontId="28" fillId="10" borderId="98" applyNumberFormat="0" applyProtection="0">
      <alignment horizontal="right" vertical="center"/>
    </xf>
    <xf numFmtId="4" fontId="28" fillId="11" borderId="98" applyNumberFormat="0" applyProtection="0">
      <alignment horizontal="left" vertical="center" indent="1"/>
    </xf>
    <xf numFmtId="0" fontId="28" fillId="12" borderId="98" applyNumberFormat="0" applyProtection="0">
      <alignment horizontal="left" vertical="top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8" fillId="9" borderId="98" applyNumberFormat="0" applyProtection="0">
      <alignment horizontal="left" vertical="center" indent="1"/>
    </xf>
    <xf numFmtId="4" fontId="27" fillId="3" borderId="98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8" fillId="11" borderId="98" applyNumberFormat="0" applyProtection="0">
      <alignment horizontal="left" vertical="center" indent="1"/>
    </xf>
    <xf numFmtId="4" fontId="27" fillId="3" borderId="98" applyNumberFormat="0" applyProtection="0">
      <alignment vertical="center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8" fillId="9" borderId="98" applyNumberFormat="0" applyProtection="0">
      <alignment horizontal="left" vertical="center" indent="1"/>
    </xf>
    <xf numFmtId="0" fontId="27" fillId="6" borderId="98" applyNumberFormat="0" applyProtection="0">
      <alignment horizontal="left" vertical="top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98" applyNumberFormat="0" applyProtection="0">
      <alignment vertical="center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8" fillId="9" borderId="98" applyNumberFormat="0" applyProtection="0">
      <alignment horizontal="left" vertical="center" indent="1"/>
    </xf>
    <xf numFmtId="0" fontId="27" fillId="6" borderId="98" applyNumberFormat="0" applyProtection="0">
      <alignment horizontal="left" vertical="top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8" fillId="9" borderId="98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27" fillId="6" borderId="98" applyNumberFormat="0" applyProtection="0">
      <alignment horizontal="left" vertical="top" indent="1"/>
    </xf>
    <xf numFmtId="4" fontId="27" fillId="3" borderId="98" applyNumberFormat="0" applyProtection="0">
      <alignment horizontal="left" vertical="center" indent="1"/>
    </xf>
    <xf numFmtId="4" fontId="27" fillId="3" borderId="98" applyNumberFormat="0" applyProtection="0">
      <alignment vertical="center"/>
    </xf>
    <xf numFmtId="0" fontId="43" fillId="0" borderId="0" applyNumberFormat="0" applyFill="0" applyBorder="0" applyAlignment="0" applyProtection="0"/>
    <xf numFmtId="0" fontId="28" fillId="12" borderId="98" applyNumberFormat="0" applyProtection="0">
      <alignment horizontal="left" vertical="top" indent="1"/>
    </xf>
    <xf numFmtId="4" fontId="28" fillId="11" borderId="98" applyNumberFormat="0" applyProtection="0">
      <alignment horizontal="left" vertical="center" indent="1"/>
    </xf>
    <xf numFmtId="4" fontId="28" fillId="10" borderId="98" applyNumberFormat="0" applyProtection="0">
      <alignment horizontal="right" vertical="center"/>
    </xf>
    <xf numFmtId="0" fontId="8" fillId="9" borderId="98" applyNumberFormat="0" applyProtection="0">
      <alignment horizontal="left" vertical="center" indent="1"/>
    </xf>
    <xf numFmtId="0" fontId="8" fillId="9" borderId="98" applyNumberFormat="0" applyProtection="0">
      <alignment horizontal="left" vertical="center" indent="1"/>
    </xf>
    <xf numFmtId="0" fontId="8" fillId="9" borderId="98" applyNumberFormat="0" applyProtection="0">
      <alignment horizontal="left" vertical="center" indent="1"/>
    </xf>
    <xf numFmtId="4" fontId="28" fillId="8" borderId="98" applyNumberFormat="0" applyProtection="0">
      <alignment horizontal="right" vertical="center"/>
    </xf>
    <xf numFmtId="0" fontId="27" fillId="6" borderId="98" applyNumberFormat="0" applyProtection="0">
      <alignment horizontal="left" vertical="top" indent="1"/>
    </xf>
    <xf numFmtId="4" fontId="27" fillId="3" borderId="98" applyNumberFormat="0" applyProtection="0">
      <alignment horizontal="left" vertical="center" indent="1"/>
    </xf>
    <xf numFmtId="4" fontId="27" fillId="3" borderId="98" applyNumberFormat="0" applyProtection="0">
      <alignment vertical="center"/>
    </xf>
    <xf numFmtId="0" fontId="28" fillId="12" borderId="98" applyNumberFormat="0" applyProtection="0">
      <alignment horizontal="left" vertical="top" indent="1"/>
    </xf>
    <xf numFmtId="4" fontId="28" fillId="11" borderId="98" applyNumberFormat="0" applyProtection="0">
      <alignment horizontal="left" vertical="center" indent="1"/>
    </xf>
    <xf numFmtId="4" fontId="28" fillId="10" borderId="98" applyNumberFormat="0" applyProtection="0">
      <alignment horizontal="right" vertical="center"/>
    </xf>
    <xf numFmtId="0" fontId="8" fillId="9" borderId="98" applyNumberFormat="0" applyProtection="0">
      <alignment horizontal="left" vertical="center" indent="1"/>
    </xf>
    <xf numFmtId="0" fontId="8" fillId="9" borderId="98" applyNumberFormat="0" applyProtection="0">
      <alignment horizontal="left" vertical="center" indent="1"/>
    </xf>
    <xf numFmtId="0" fontId="8" fillId="9" borderId="98" applyNumberFormat="0" applyProtection="0">
      <alignment horizontal="left" vertical="center" indent="1"/>
    </xf>
    <xf numFmtId="4" fontId="28" fillId="8" borderId="98" applyNumberFormat="0" applyProtection="0">
      <alignment horizontal="right" vertical="center"/>
    </xf>
    <xf numFmtId="0" fontId="43" fillId="0" borderId="0" applyNumberFormat="0" applyFill="0" applyBorder="0" applyAlignment="0" applyProtection="0"/>
    <xf numFmtId="0" fontId="27" fillId="6" borderId="98" applyNumberFormat="0" applyProtection="0">
      <alignment horizontal="left" vertical="top" indent="1"/>
    </xf>
    <xf numFmtId="4" fontId="27" fillId="3" borderId="98" applyNumberFormat="0" applyProtection="0">
      <alignment horizontal="left" vertical="center" indent="1"/>
    </xf>
    <xf numFmtId="4" fontId="27" fillId="3" borderId="98" applyNumberFormat="0" applyProtection="0">
      <alignment vertical="center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28" fillId="12" borderId="98" applyNumberFormat="0" applyProtection="0">
      <alignment horizontal="left" vertical="top" indent="1"/>
    </xf>
    <xf numFmtId="4" fontId="28" fillId="11" borderId="98" applyNumberFormat="0" applyProtection="0">
      <alignment horizontal="left" vertical="center" indent="1"/>
    </xf>
    <xf numFmtId="4" fontId="28" fillId="10" borderId="98" applyNumberFormat="0" applyProtection="0">
      <alignment horizontal="right" vertical="center"/>
    </xf>
    <xf numFmtId="0" fontId="8" fillId="9" borderId="98" applyNumberFormat="0" applyProtection="0">
      <alignment horizontal="left" vertical="center" indent="1"/>
    </xf>
    <xf numFmtId="0" fontId="8" fillId="9" borderId="98" applyNumberFormat="0" applyProtection="0">
      <alignment horizontal="left" vertical="center" indent="1"/>
    </xf>
    <xf numFmtId="0" fontId="27" fillId="6" borderId="98" applyNumberFormat="0" applyProtection="0">
      <alignment horizontal="left" vertical="top" indent="1"/>
    </xf>
    <xf numFmtId="4" fontId="27" fillId="3" borderId="98" applyNumberFormat="0" applyProtection="0">
      <alignment vertical="center"/>
    </xf>
    <xf numFmtId="4" fontId="28" fillId="11" borderId="98" applyNumberFormat="0" applyProtection="0">
      <alignment horizontal="left" vertical="center" indent="1"/>
    </xf>
    <xf numFmtId="0" fontId="8" fillId="9" borderId="98" applyNumberFormat="0" applyProtection="0">
      <alignment horizontal="left" vertical="center" indent="1"/>
    </xf>
    <xf numFmtId="0" fontId="8" fillId="9" borderId="98" applyNumberFormat="0" applyProtection="0">
      <alignment horizontal="left" vertical="center" indent="1"/>
    </xf>
    <xf numFmtId="4" fontId="28" fillId="8" borderId="98" applyNumberFormat="0" applyProtection="0">
      <alignment horizontal="right" vertical="center"/>
    </xf>
    <xf numFmtId="4" fontId="27" fillId="3" borderId="98" applyNumberFormat="0" applyProtection="0">
      <alignment horizontal="left" vertical="center" indent="1"/>
    </xf>
    <xf numFmtId="4" fontId="27" fillId="3" borderId="98" applyNumberFormat="0" applyProtection="0">
      <alignment vertical="center"/>
    </xf>
    <xf numFmtId="4" fontId="27" fillId="3" borderId="98" applyNumberFormat="0" applyProtection="0">
      <alignment vertical="center"/>
    </xf>
    <xf numFmtId="4" fontId="27" fillId="3" borderId="98" applyNumberFormat="0" applyProtection="0">
      <alignment horizontal="left" vertical="center" indent="1"/>
    </xf>
    <xf numFmtId="0" fontId="27" fillId="6" borderId="98" applyNumberFormat="0" applyProtection="0">
      <alignment horizontal="left" vertical="top" indent="1"/>
    </xf>
    <xf numFmtId="4" fontId="28" fillId="8" borderId="98" applyNumberFormat="0" applyProtection="0">
      <alignment horizontal="right" vertical="center"/>
    </xf>
    <xf numFmtId="0" fontId="8" fillId="9" borderId="98" applyNumberFormat="0" applyProtection="0">
      <alignment horizontal="left" vertical="center" indent="1"/>
    </xf>
    <xf numFmtId="0" fontId="8" fillId="9" borderId="98" applyNumberFormat="0" applyProtection="0">
      <alignment horizontal="left" vertical="center" indent="1"/>
    </xf>
    <xf numFmtId="0" fontId="8" fillId="9" borderId="98" applyNumberFormat="0" applyProtection="0">
      <alignment horizontal="left" vertical="center" indent="1"/>
    </xf>
    <xf numFmtId="4" fontId="28" fillId="10" borderId="98" applyNumberFormat="0" applyProtection="0">
      <alignment horizontal="right" vertical="center"/>
    </xf>
    <xf numFmtId="4" fontId="28" fillId="11" borderId="98" applyNumberFormat="0" applyProtection="0">
      <alignment horizontal="left" vertical="center" indent="1"/>
    </xf>
    <xf numFmtId="0" fontId="28" fillId="12" borderId="98" applyNumberFormat="0" applyProtection="0">
      <alignment horizontal="left" vertical="top" indent="1"/>
    </xf>
    <xf numFmtId="4" fontId="27" fillId="3" borderId="98" applyNumberFormat="0" applyProtection="0">
      <alignment vertical="center"/>
    </xf>
    <xf numFmtId="4" fontId="27" fillId="3" borderId="98" applyNumberFormat="0" applyProtection="0">
      <alignment horizontal="left" vertical="center" indent="1"/>
    </xf>
    <xf numFmtId="0" fontId="27" fillId="6" borderId="98" applyNumberFormat="0" applyProtection="0">
      <alignment horizontal="left" vertical="top" indent="1"/>
    </xf>
    <xf numFmtId="4" fontId="28" fillId="8" borderId="98" applyNumberFormat="0" applyProtection="0">
      <alignment horizontal="right" vertical="center"/>
    </xf>
    <xf numFmtId="0" fontId="8" fillId="9" borderId="98" applyNumberFormat="0" applyProtection="0">
      <alignment horizontal="left" vertical="center" indent="1"/>
    </xf>
    <xf numFmtId="0" fontId="8" fillId="9" borderId="98" applyNumberFormat="0" applyProtection="0">
      <alignment horizontal="left" vertical="center" indent="1"/>
    </xf>
    <xf numFmtId="0" fontId="8" fillId="9" borderId="98" applyNumberFormat="0" applyProtection="0">
      <alignment horizontal="left" vertical="center" indent="1"/>
    </xf>
    <xf numFmtId="4" fontId="28" fillId="10" borderId="98" applyNumberFormat="0" applyProtection="0">
      <alignment horizontal="right" vertical="center"/>
    </xf>
    <xf numFmtId="0" fontId="28" fillId="12" borderId="98" applyNumberFormat="0" applyProtection="0">
      <alignment horizontal="left" vertical="top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8" fillId="8" borderId="98" applyNumberFormat="0" applyProtection="0">
      <alignment horizontal="right" vertical="center"/>
    </xf>
    <xf numFmtId="4" fontId="28" fillId="11" borderId="98" applyNumberFormat="0" applyProtection="0">
      <alignment horizontal="left" vertical="center" indent="1"/>
    </xf>
    <xf numFmtId="0" fontId="28" fillId="12" borderId="98" applyNumberFormat="0" applyProtection="0">
      <alignment horizontal="left" vertical="top" indent="1"/>
    </xf>
    <xf numFmtId="4" fontId="27" fillId="3" borderId="98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8" fillId="9" borderId="98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8" fillId="8" borderId="98" applyNumberFormat="0" applyProtection="0">
      <alignment horizontal="right" vertical="center"/>
    </xf>
    <xf numFmtId="0" fontId="8" fillId="9" borderId="98" applyNumberFormat="0" applyProtection="0">
      <alignment horizontal="left" vertical="center" indent="1"/>
    </xf>
    <xf numFmtId="0" fontId="8" fillId="9" borderId="98" applyNumberFormat="0" applyProtection="0">
      <alignment horizontal="left" vertical="center" indent="1"/>
    </xf>
    <xf numFmtId="0" fontId="8" fillId="9" borderId="98" applyNumberFormat="0" applyProtection="0">
      <alignment horizontal="left" vertical="center" indent="1"/>
    </xf>
    <xf numFmtId="4" fontId="28" fillId="10" borderId="98" applyNumberFormat="0" applyProtection="0">
      <alignment horizontal="right" vertical="center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8" fillId="11" borderId="98" applyNumberFormat="0" applyProtection="0">
      <alignment horizontal="left" vertical="center" indent="1"/>
    </xf>
    <xf numFmtId="0" fontId="28" fillId="12" borderId="98" applyNumberFormat="0" applyProtection="0">
      <alignment horizontal="left" vertical="top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8" fillId="9" borderId="98" applyNumberFormat="0" applyProtection="0">
      <alignment horizontal="left" vertical="center" indent="1"/>
    </xf>
    <xf numFmtId="0" fontId="27" fillId="6" borderId="98" applyNumberFormat="0" applyProtection="0">
      <alignment horizontal="left" vertical="top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8" fillId="10" borderId="98" applyNumberFormat="0" applyProtection="0">
      <alignment horizontal="right" vertical="center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101" applyNumberFormat="0" applyProtection="0">
      <alignment vertical="center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8" fillId="9" borderId="101" applyNumberFormat="0" applyProtection="0">
      <alignment horizontal="left" vertical="center" indent="1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8" fillId="9" borderId="98" applyNumberFormat="0" applyProtection="0">
      <alignment horizontal="left" vertical="center" indent="1"/>
    </xf>
    <xf numFmtId="0" fontId="27" fillId="6" borderId="98" applyNumberFormat="0" applyProtection="0">
      <alignment horizontal="left" vertical="top" indent="1"/>
    </xf>
    <xf numFmtId="4" fontId="27" fillId="3" borderId="98" applyNumberFormat="0" applyProtection="0">
      <alignment vertical="center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4" fontId="28" fillId="11" borderId="101" applyNumberFormat="0" applyProtection="0">
      <alignment horizontal="left" vertical="center" indent="1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8" fillId="9" borderId="101" applyNumberFormat="0" applyProtection="0">
      <alignment horizontal="left" vertical="center" indent="1"/>
    </xf>
    <xf numFmtId="0" fontId="4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8" fillId="9" borderId="99" applyNumberFormat="0" applyProtection="0">
      <alignment horizontal="left" vertical="center" indent="1"/>
    </xf>
    <xf numFmtId="0" fontId="8" fillId="9" borderId="99" applyNumberFormat="0" applyProtection="0">
      <alignment horizontal="left" vertical="center" indent="1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99" applyNumberFormat="0" applyProtection="0">
      <alignment vertical="center"/>
    </xf>
    <xf numFmtId="4" fontId="27" fillId="3" borderId="99" applyNumberFormat="0" applyProtection="0">
      <alignment vertical="center"/>
    </xf>
    <xf numFmtId="4" fontId="27" fillId="3" borderId="99" applyNumberFormat="0" applyProtection="0">
      <alignment horizontal="left" vertical="center" indent="1"/>
    </xf>
    <xf numFmtId="4" fontId="27" fillId="3" borderId="99" applyNumberFormat="0" applyProtection="0">
      <alignment horizontal="left" vertical="center" indent="1"/>
    </xf>
    <xf numFmtId="0" fontId="27" fillId="6" borderId="99" applyNumberFormat="0" applyProtection="0">
      <alignment horizontal="left" vertical="top" indent="1"/>
    </xf>
    <xf numFmtId="0" fontId="27" fillId="6" borderId="99" applyNumberFormat="0" applyProtection="0">
      <alignment horizontal="left" vertical="top" indent="1"/>
    </xf>
    <xf numFmtId="4" fontId="28" fillId="8" borderId="99" applyNumberFormat="0" applyProtection="0">
      <alignment horizontal="right" vertical="center"/>
    </xf>
    <xf numFmtId="4" fontId="28" fillId="8" borderId="99" applyNumberFormat="0" applyProtection="0">
      <alignment horizontal="right" vertical="center"/>
    </xf>
    <xf numFmtId="0" fontId="8" fillId="9" borderId="99" applyNumberFormat="0" applyProtection="0">
      <alignment horizontal="left" vertical="center" indent="1"/>
    </xf>
    <xf numFmtId="0" fontId="8" fillId="9" borderId="99" applyNumberFormat="0" applyProtection="0">
      <alignment horizontal="left" vertical="center" indent="1"/>
    </xf>
    <xf numFmtId="0" fontId="8" fillId="9" borderId="99" applyNumberFormat="0" applyProtection="0">
      <alignment horizontal="left" vertical="center" indent="1"/>
    </xf>
    <xf numFmtId="0" fontId="8" fillId="9" borderId="99" applyNumberFormat="0" applyProtection="0">
      <alignment horizontal="left" vertical="center" indent="1"/>
    </xf>
    <xf numFmtId="0" fontId="8" fillId="9" borderId="99" applyNumberFormat="0" applyProtection="0">
      <alignment horizontal="left" vertical="center" indent="1"/>
    </xf>
    <xf numFmtId="0" fontId="8" fillId="9" borderId="99" applyNumberFormat="0" applyProtection="0">
      <alignment horizontal="left" vertical="center" indent="1"/>
    </xf>
    <xf numFmtId="4" fontId="28" fillId="10" borderId="99" applyNumberFormat="0" applyProtection="0">
      <alignment horizontal="right" vertical="center"/>
    </xf>
    <xf numFmtId="4" fontId="28" fillId="10" borderId="99" applyNumberFormat="0" applyProtection="0">
      <alignment horizontal="right" vertical="center"/>
    </xf>
    <xf numFmtId="4" fontId="28" fillId="11" borderId="99" applyNumberFormat="0" applyProtection="0">
      <alignment horizontal="left" vertical="center" indent="1"/>
    </xf>
    <xf numFmtId="4" fontId="28" fillId="11" borderId="99" applyNumberFormat="0" applyProtection="0">
      <alignment horizontal="left" vertical="center" indent="1"/>
    </xf>
    <xf numFmtId="0" fontId="28" fillId="12" borderId="99" applyNumberFormat="0" applyProtection="0">
      <alignment horizontal="left" vertical="top" indent="1"/>
    </xf>
    <xf numFmtId="0" fontId="28" fillId="12" borderId="99" applyNumberFormat="0" applyProtection="0">
      <alignment horizontal="left" vertical="top" indent="1"/>
    </xf>
    <xf numFmtId="0" fontId="45" fillId="0" borderId="0" applyNumberFormat="0" applyFill="0" applyBorder="0" applyAlignment="0" applyProtection="0"/>
    <xf numFmtId="4" fontId="27" fillId="3" borderId="101" applyNumberFormat="0" applyProtection="0">
      <alignment vertical="center"/>
    </xf>
    <xf numFmtId="4" fontId="28" fillId="10" borderId="101" applyNumberFormat="0" applyProtection="0">
      <alignment horizontal="right" vertical="center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10" fontId="20" fillId="5" borderId="100" applyNumberFormat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8" fillId="9" borderId="101" applyNumberFormat="0" applyProtection="0">
      <alignment horizontal="left" vertical="center" indent="1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4" fontId="27" fillId="3" borderId="101" applyNumberFormat="0" applyProtection="0">
      <alignment horizontal="left" vertical="center" indent="1"/>
    </xf>
    <xf numFmtId="0" fontId="27" fillId="6" borderId="101" applyNumberFormat="0" applyProtection="0">
      <alignment horizontal="left" vertical="top" indent="1"/>
    </xf>
    <xf numFmtId="0" fontId="45" fillId="0" borderId="0" applyNumberFormat="0" applyFill="0" applyBorder="0" applyAlignment="0" applyProtection="0"/>
    <xf numFmtId="0" fontId="8" fillId="9" borderId="98" applyNumberFormat="0" applyProtection="0">
      <alignment horizontal="left" vertical="center" indent="1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4" fontId="27" fillId="3" borderId="101" applyNumberFormat="0" applyProtection="0">
      <alignment vertical="center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4" fontId="27" fillId="3" borderId="98" applyNumberFormat="0" applyProtection="0">
      <alignment vertical="center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8" fillId="9" borderId="98" applyNumberFormat="0" applyProtection="0">
      <alignment horizontal="left" vertical="center" indent="1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4" fontId="27" fillId="3" borderId="98" applyNumberFormat="0" applyProtection="0">
      <alignment vertical="center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4" fontId="27" fillId="3" borderId="98" applyNumberFormat="0" applyProtection="0">
      <alignment horizontal="left" vertical="center" indent="1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4" fontId="28" fillId="11" borderId="101" applyNumberFormat="0" applyProtection="0">
      <alignment horizontal="left" vertical="center" indent="1"/>
    </xf>
    <xf numFmtId="0" fontId="27" fillId="6" borderId="101" applyNumberFormat="0" applyProtection="0">
      <alignment horizontal="left" vertical="top" indent="1"/>
    </xf>
    <xf numFmtId="0" fontId="45" fillId="0" borderId="0" applyNumberFormat="0" applyFill="0" applyBorder="0" applyAlignment="0" applyProtection="0"/>
    <xf numFmtId="0" fontId="28" fillId="12" borderId="98" applyNumberFormat="0" applyProtection="0">
      <alignment horizontal="left" vertical="top" indent="1"/>
    </xf>
    <xf numFmtId="0" fontId="8" fillId="9" borderId="98" applyNumberFormat="0" applyProtection="0">
      <alignment horizontal="left" vertical="center" indent="1"/>
    </xf>
    <xf numFmtId="4" fontId="28" fillId="10" borderId="98" applyNumberFormat="0" applyProtection="0">
      <alignment horizontal="right" vertical="center"/>
    </xf>
    <xf numFmtId="4" fontId="28" fillId="11" borderId="98" applyNumberFormat="0" applyProtection="0">
      <alignment horizontal="left" vertical="center" indent="1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27" fillId="6" borderId="101" applyNumberFormat="0" applyProtection="0">
      <alignment horizontal="left" vertical="top" indent="1"/>
    </xf>
    <xf numFmtId="4" fontId="27" fillId="3" borderId="101" applyNumberFormat="0" applyProtection="0">
      <alignment horizontal="left" vertical="center" indent="1"/>
    </xf>
    <xf numFmtId="0" fontId="8" fillId="9" borderId="101" applyNumberFormat="0" applyProtection="0">
      <alignment horizontal="left" vertical="center" indent="1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10" fontId="20" fillId="5" borderId="100" applyNumberFormat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10" fontId="20" fillId="5" borderId="100" applyNumberFormat="0" applyBorder="0" applyAlignment="0" applyProtection="0"/>
    <xf numFmtId="0" fontId="43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4" fontId="28" fillId="11" borderId="101" applyNumberFormat="0" applyProtection="0">
      <alignment horizontal="left" vertical="center" indent="1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10" fontId="20" fillId="5" borderId="100" applyNumberFormat="0" applyBorder="0" applyAlignment="0" applyProtection="0"/>
    <xf numFmtId="0" fontId="8" fillId="9" borderId="98" applyNumberFormat="0" applyProtection="0">
      <alignment horizontal="left" vertical="center" indent="1"/>
    </xf>
    <xf numFmtId="0" fontId="45" fillId="0" borderId="0" applyNumberFormat="0" applyFill="0" applyBorder="0" applyAlignment="0" applyProtection="0"/>
    <xf numFmtId="4" fontId="28" fillId="11" borderId="101" applyNumberFormat="0" applyProtection="0">
      <alignment horizontal="left" vertical="center" indent="1"/>
    </xf>
    <xf numFmtId="0" fontId="4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8" fillId="8" borderId="98" applyNumberFormat="0" applyProtection="0">
      <alignment horizontal="right" vertical="center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4" fontId="28" fillId="10" borderId="101" applyNumberFormat="0" applyProtection="0">
      <alignment horizontal="right" vertical="center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8" fillId="9" borderId="101" applyNumberFormat="0" applyProtection="0">
      <alignment horizontal="left" vertical="center" indent="1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8" fillId="9" borderId="101" applyNumberFormat="0" applyProtection="0">
      <alignment horizontal="left" vertical="center" indent="1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4" fontId="28" fillId="10" borderId="98" applyNumberFormat="0" applyProtection="0">
      <alignment horizontal="right" vertical="center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4" fontId="28" fillId="8" borderId="101" applyNumberFormat="0" applyProtection="0">
      <alignment horizontal="right" vertical="center"/>
    </xf>
    <xf numFmtId="4" fontId="27" fillId="3" borderId="98" applyNumberFormat="0" applyProtection="0">
      <alignment horizontal="left" vertical="center" indent="1"/>
    </xf>
    <xf numFmtId="4" fontId="28" fillId="8" borderId="98" applyNumberFormat="0" applyProtection="0">
      <alignment horizontal="right" vertical="center"/>
    </xf>
    <xf numFmtId="0" fontId="28" fillId="12" borderId="98" applyNumberFormat="0" applyProtection="0">
      <alignment horizontal="left" vertical="top" indent="1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4" fontId="28" fillId="11" borderId="98" applyNumberFormat="0" applyProtection="0">
      <alignment horizontal="left" vertical="center" indent="1"/>
    </xf>
    <xf numFmtId="0" fontId="45" fillId="0" borderId="0" applyNumberFormat="0" applyFill="0" applyBorder="0" applyAlignment="0" applyProtection="0"/>
    <xf numFmtId="4" fontId="27" fillId="3" borderId="101" applyNumberFormat="0" applyProtection="0">
      <alignment vertical="center"/>
    </xf>
    <xf numFmtId="0" fontId="45" fillId="0" borderId="0" applyNumberFormat="0" applyFill="0" applyBorder="0" applyAlignment="0" applyProtection="0"/>
    <xf numFmtId="4" fontId="28" fillId="8" borderId="101" applyNumberFormat="0" applyProtection="0">
      <alignment horizontal="right" vertical="center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27" fillId="6" borderId="98" applyNumberFormat="0" applyProtection="0">
      <alignment horizontal="left" vertical="top" indent="1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4" fontId="28" fillId="10" borderId="101" applyNumberFormat="0" applyProtection="0">
      <alignment horizontal="right" vertical="center"/>
    </xf>
    <xf numFmtId="4" fontId="28" fillId="8" borderId="101" applyNumberFormat="0" applyProtection="0">
      <alignment horizontal="right" vertical="center"/>
    </xf>
    <xf numFmtId="4" fontId="27" fillId="3" borderId="101" applyNumberFormat="0" applyProtection="0">
      <alignment horizontal="left" vertical="center" indent="1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10" fontId="20" fillId="5" borderId="100" applyNumberFormat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4" fontId="28" fillId="11" borderId="101" applyNumberFormat="0" applyProtection="0">
      <alignment horizontal="left" vertical="center" indent="1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4" fontId="27" fillId="3" borderId="98" applyNumberFormat="0" applyProtection="0">
      <alignment vertical="center"/>
    </xf>
    <xf numFmtId="0" fontId="45" fillId="0" borderId="0" applyNumberFormat="0" applyFill="0" applyBorder="0" applyAlignment="0" applyProtection="0"/>
    <xf numFmtId="4" fontId="27" fillId="3" borderId="98" applyNumberFormat="0" applyProtection="0">
      <alignment vertical="center"/>
    </xf>
    <xf numFmtId="4" fontId="27" fillId="3" borderId="98" applyNumberFormat="0" applyProtection="0">
      <alignment horizontal="left" vertical="center" indent="1"/>
    </xf>
    <xf numFmtId="4" fontId="27" fillId="3" borderId="98" applyNumberFormat="0" applyProtection="0">
      <alignment horizontal="left" vertical="center" indent="1"/>
    </xf>
    <xf numFmtId="0" fontId="27" fillId="6" borderId="98" applyNumberFormat="0" applyProtection="0">
      <alignment horizontal="left" vertical="top" indent="1"/>
    </xf>
    <xf numFmtId="0" fontId="27" fillId="6" borderId="98" applyNumberFormat="0" applyProtection="0">
      <alignment horizontal="left" vertical="top" indent="1"/>
    </xf>
    <xf numFmtId="4" fontId="28" fillId="8" borderId="98" applyNumberFormat="0" applyProtection="0">
      <alignment horizontal="right" vertical="center"/>
    </xf>
    <xf numFmtId="4" fontId="28" fillId="8" borderId="98" applyNumberFormat="0" applyProtection="0">
      <alignment horizontal="right" vertical="center"/>
    </xf>
    <xf numFmtId="0" fontId="8" fillId="9" borderId="98" applyNumberFormat="0" applyProtection="0">
      <alignment horizontal="left" vertical="center" indent="1"/>
    </xf>
    <xf numFmtId="0" fontId="8" fillId="9" borderId="98" applyNumberFormat="0" applyProtection="0">
      <alignment horizontal="left" vertical="center" indent="1"/>
    </xf>
    <xf numFmtId="0" fontId="8" fillId="9" borderId="98" applyNumberFormat="0" applyProtection="0">
      <alignment horizontal="left" vertical="center" indent="1"/>
    </xf>
    <xf numFmtId="0" fontId="8" fillId="9" borderId="98" applyNumberFormat="0" applyProtection="0">
      <alignment horizontal="left" vertical="center" indent="1"/>
    </xf>
    <xf numFmtId="0" fontId="8" fillId="9" borderId="98" applyNumberFormat="0" applyProtection="0">
      <alignment horizontal="left" vertical="center" indent="1"/>
    </xf>
    <xf numFmtId="0" fontId="8" fillId="9" borderId="98" applyNumberFormat="0" applyProtection="0">
      <alignment horizontal="left" vertical="center" indent="1"/>
    </xf>
    <xf numFmtId="4" fontId="28" fillId="10" borderId="98" applyNumberFormat="0" applyProtection="0">
      <alignment horizontal="right" vertical="center"/>
    </xf>
    <xf numFmtId="4" fontId="28" fillId="10" borderId="98" applyNumberFormat="0" applyProtection="0">
      <alignment horizontal="right" vertical="center"/>
    </xf>
    <xf numFmtId="4" fontId="28" fillId="11" borderId="98" applyNumberFormat="0" applyProtection="0">
      <alignment horizontal="left" vertical="center" indent="1"/>
    </xf>
    <xf numFmtId="4" fontId="28" fillId="11" borderId="98" applyNumberFormat="0" applyProtection="0">
      <alignment horizontal="left" vertical="center" indent="1"/>
    </xf>
    <xf numFmtId="0" fontId="28" fillId="12" borderId="98" applyNumberFormat="0" applyProtection="0">
      <alignment horizontal="left" vertical="top" indent="1"/>
    </xf>
    <xf numFmtId="0" fontId="28" fillId="12" borderId="98" applyNumberFormat="0" applyProtection="0">
      <alignment horizontal="left" vertical="top" indent="1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8" fillId="9" borderId="101" applyNumberFormat="0" applyProtection="0">
      <alignment horizontal="left" vertical="center" indent="1"/>
    </xf>
    <xf numFmtId="4" fontId="27" fillId="3" borderId="101" applyNumberFormat="0" applyProtection="0">
      <alignment horizontal="left" vertical="center" indent="1"/>
    </xf>
    <xf numFmtId="0" fontId="45" fillId="0" borderId="0" applyNumberFormat="0" applyFill="0" applyBorder="0" applyAlignment="0" applyProtection="0"/>
    <xf numFmtId="0" fontId="27" fillId="6" borderId="101" applyNumberFormat="0" applyProtection="0">
      <alignment horizontal="left" vertical="top" indent="1"/>
    </xf>
    <xf numFmtId="0" fontId="45" fillId="0" borderId="0" applyNumberFormat="0" applyFill="0" applyBorder="0" applyAlignment="0" applyProtection="0"/>
    <xf numFmtId="4" fontId="27" fillId="3" borderId="101" applyNumberFormat="0" applyProtection="0">
      <alignment vertical="center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8" fillId="9" borderId="101" applyNumberFormat="0" applyProtection="0">
      <alignment horizontal="left" vertical="center" indent="1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8" fillId="9" borderId="101" applyNumberFormat="0" applyProtection="0">
      <alignment horizontal="left" vertical="center" indent="1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4" fontId="28" fillId="11" borderId="101" applyNumberFormat="0" applyProtection="0">
      <alignment horizontal="left" vertical="center" indent="1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8" fillId="9" borderId="98" applyNumberFormat="0" applyProtection="0">
      <alignment horizontal="left" vertical="center" indent="1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8" fillId="9" borderId="101" applyNumberFormat="0" applyProtection="0">
      <alignment horizontal="left" vertical="center" indent="1"/>
    </xf>
    <xf numFmtId="0" fontId="8" fillId="9" borderId="101" applyNumberFormat="0" applyProtection="0">
      <alignment horizontal="left" vertical="center" indent="1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28" fillId="12" borderId="101" applyNumberFormat="0" applyProtection="0">
      <alignment horizontal="left" vertical="top" indent="1"/>
    </xf>
    <xf numFmtId="0" fontId="8" fillId="9" borderId="101" applyNumberFormat="0" applyProtection="0">
      <alignment horizontal="left" vertical="center" indent="1"/>
    </xf>
    <xf numFmtId="0" fontId="27" fillId="6" borderId="101" applyNumberFormat="0" applyProtection="0">
      <alignment horizontal="left" vertical="top" indent="1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28" fillId="12" borderId="101" applyNumberFormat="0" applyProtection="0">
      <alignment horizontal="left" vertical="top" indent="1"/>
    </xf>
    <xf numFmtId="4" fontId="27" fillId="3" borderId="101" applyNumberFormat="0" applyProtection="0">
      <alignment vertical="center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10" fontId="20" fillId="5" borderId="100" applyNumberFormat="0" applyBorder="0" applyAlignment="0" applyProtection="0"/>
    <xf numFmtId="4" fontId="27" fillId="3" borderId="101" applyNumberFormat="0" applyProtection="0">
      <alignment horizontal="left" vertical="center" indent="1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8" fillId="8" borderId="101" applyNumberFormat="0" applyProtection="0">
      <alignment horizontal="right" vertical="center"/>
    </xf>
    <xf numFmtId="0" fontId="45" fillId="0" borderId="0" applyNumberFormat="0" applyFill="0" applyBorder="0" applyAlignment="0" applyProtection="0"/>
    <xf numFmtId="4" fontId="27" fillId="3" borderId="101" applyNumberFormat="0" applyProtection="0">
      <alignment horizontal="left" vertical="center" indent="1"/>
    </xf>
    <xf numFmtId="4" fontId="28" fillId="10" borderId="101" applyNumberFormat="0" applyProtection="0">
      <alignment horizontal="right" vertical="center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4" fontId="27" fillId="3" borderId="98" applyNumberFormat="0" applyProtection="0">
      <alignment vertical="center"/>
    </xf>
    <xf numFmtId="4" fontId="27" fillId="3" borderId="98" applyNumberFormat="0" applyProtection="0">
      <alignment horizontal="left" vertical="center" indent="1"/>
    </xf>
    <xf numFmtId="4" fontId="27" fillId="3" borderId="98" applyNumberFormat="0" applyProtection="0">
      <alignment horizontal="left" vertical="center" indent="1"/>
    </xf>
    <xf numFmtId="0" fontId="27" fillId="6" borderId="98" applyNumberFormat="0" applyProtection="0">
      <alignment horizontal="left" vertical="top" indent="1"/>
    </xf>
    <xf numFmtId="0" fontId="27" fillId="6" borderId="98" applyNumberFormat="0" applyProtection="0">
      <alignment horizontal="left" vertical="top" indent="1"/>
    </xf>
    <xf numFmtId="4" fontId="28" fillId="8" borderId="98" applyNumberFormat="0" applyProtection="0">
      <alignment horizontal="right" vertical="center"/>
    </xf>
    <xf numFmtId="4" fontId="28" fillId="8" borderId="98" applyNumberFormat="0" applyProtection="0">
      <alignment horizontal="right" vertical="center"/>
    </xf>
    <xf numFmtId="0" fontId="8" fillId="9" borderId="98" applyNumberFormat="0" applyProtection="0">
      <alignment horizontal="left" vertical="center" indent="1"/>
    </xf>
    <xf numFmtId="0" fontId="8" fillId="9" borderId="98" applyNumberFormat="0" applyProtection="0">
      <alignment horizontal="left" vertical="center" indent="1"/>
    </xf>
    <xf numFmtId="0" fontId="8" fillId="9" borderId="98" applyNumberFormat="0" applyProtection="0">
      <alignment horizontal="left" vertical="center" indent="1"/>
    </xf>
    <xf numFmtId="0" fontId="8" fillId="9" borderId="98" applyNumberFormat="0" applyProtection="0">
      <alignment horizontal="left" vertical="center" indent="1"/>
    </xf>
    <xf numFmtId="0" fontId="8" fillId="9" borderId="98" applyNumberFormat="0" applyProtection="0">
      <alignment horizontal="left" vertical="center" indent="1"/>
    </xf>
    <xf numFmtId="0" fontId="8" fillId="9" borderId="98" applyNumberFormat="0" applyProtection="0">
      <alignment horizontal="left" vertical="center" indent="1"/>
    </xf>
    <xf numFmtId="4" fontId="28" fillId="10" borderId="98" applyNumberFormat="0" applyProtection="0">
      <alignment horizontal="right" vertical="center"/>
    </xf>
    <xf numFmtId="4" fontId="28" fillId="10" borderId="98" applyNumberFormat="0" applyProtection="0">
      <alignment horizontal="right" vertical="center"/>
    </xf>
    <xf numFmtId="4" fontId="28" fillId="11" borderId="98" applyNumberFormat="0" applyProtection="0">
      <alignment horizontal="left" vertical="center" indent="1"/>
    </xf>
    <xf numFmtId="4" fontId="28" fillId="11" borderId="98" applyNumberFormat="0" applyProtection="0">
      <alignment horizontal="left" vertical="center" indent="1"/>
    </xf>
    <xf numFmtId="0" fontId="28" fillId="12" borderId="98" applyNumberFormat="0" applyProtection="0">
      <alignment horizontal="left" vertical="top" indent="1"/>
    </xf>
    <xf numFmtId="0" fontId="28" fillId="12" borderId="98" applyNumberFormat="0" applyProtection="0">
      <alignment horizontal="left" vertical="top" indent="1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4" fontId="27" fillId="3" borderId="101" applyNumberFormat="0" applyProtection="0">
      <alignment horizontal="left" vertical="center" indent="1"/>
    </xf>
    <xf numFmtId="0" fontId="8" fillId="9" borderId="101" applyNumberFormat="0" applyProtection="0">
      <alignment horizontal="left" vertical="center" indent="1"/>
    </xf>
    <xf numFmtId="4" fontId="28" fillId="10" borderId="101" applyNumberFormat="0" applyProtection="0">
      <alignment horizontal="right" vertical="center"/>
    </xf>
    <xf numFmtId="4" fontId="28" fillId="8" borderId="101" applyNumberFormat="0" applyProtection="0">
      <alignment horizontal="right" vertical="center"/>
    </xf>
    <xf numFmtId="4" fontId="28" fillId="10" borderId="101" applyNumberFormat="0" applyProtection="0">
      <alignment horizontal="right" vertical="center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4" fontId="27" fillId="3" borderId="101" applyNumberFormat="0" applyProtection="0">
      <alignment vertical="center"/>
    </xf>
    <xf numFmtId="4" fontId="27" fillId="3" borderId="101" applyNumberFormat="0" applyProtection="0">
      <alignment vertical="center"/>
    </xf>
    <xf numFmtId="4" fontId="27" fillId="3" borderId="101" applyNumberFormat="0" applyProtection="0">
      <alignment horizontal="left" vertical="center" indent="1"/>
    </xf>
    <xf numFmtId="4" fontId="27" fillId="3" borderId="101" applyNumberFormat="0" applyProtection="0">
      <alignment horizontal="left" vertical="center" indent="1"/>
    </xf>
    <xf numFmtId="0" fontId="27" fillId="6" borderId="101" applyNumberFormat="0" applyProtection="0">
      <alignment horizontal="left" vertical="top" indent="1"/>
    </xf>
    <xf numFmtId="0" fontId="27" fillId="6" borderId="101" applyNumberFormat="0" applyProtection="0">
      <alignment horizontal="left" vertical="top" indent="1"/>
    </xf>
    <xf numFmtId="4" fontId="28" fillId="8" borderId="101" applyNumberFormat="0" applyProtection="0">
      <alignment horizontal="right" vertical="center"/>
    </xf>
    <xf numFmtId="4" fontId="28" fillId="8" borderId="101" applyNumberFormat="0" applyProtection="0">
      <alignment horizontal="right" vertical="center"/>
    </xf>
    <xf numFmtId="0" fontId="8" fillId="9" borderId="101" applyNumberFormat="0" applyProtection="0">
      <alignment horizontal="left" vertical="center" indent="1"/>
    </xf>
    <xf numFmtId="0" fontId="8" fillId="9" borderId="101" applyNumberFormat="0" applyProtection="0">
      <alignment horizontal="left" vertical="center" indent="1"/>
    </xf>
    <xf numFmtId="0" fontId="8" fillId="9" borderId="101" applyNumberFormat="0" applyProtection="0">
      <alignment horizontal="left" vertical="center" indent="1"/>
    </xf>
    <xf numFmtId="0" fontId="8" fillId="9" borderId="101" applyNumberFormat="0" applyProtection="0">
      <alignment horizontal="left" vertical="center" indent="1"/>
    </xf>
    <xf numFmtId="0" fontId="8" fillId="9" borderId="101" applyNumberFormat="0" applyProtection="0">
      <alignment horizontal="left" vertical="center" indent="1"/>
    </xf>
    <xf numFmtId="0" fontId="8" fillId="9" borderId="101" applyNumberFormat="0" applyProtection="0">
      <alignment horizontal="left" vertical="center" indent="1"/>
    </xf>
    <xf numFmtId="4" fontId="28" fillId="10" borderId="101" applyNumberFormat="0" applyProtection="0">
      <alignment horizontal="right" vertical="center"/>
    </xf>
    <xf numFmtId="4" fontId="28" fillId="10" borderId="101" applyNumberFormat="0" applyProtection="0">
      <alignment horizontal="right" vertical="center"/>
    </xf>
    <xf numFmtId="4" fontId="28" fillId="11" borderId="101" applyNumberFormat="0" applyProtection="0">
      <alignment horizontal="left" vertical="center" indent="1"/>
    </xf>
    <xf numFmtId="4" fontId="28" fillId="11" borderId="101" applyNumberFormat="0" applyProtection="0">
      <alignment horizontal="left" vertical="center" indent="1"/>
    </xf>
    <xf numFmtId="0" fontId="28" fillId="12" borderId="101" applyNumberFormat="0" applyProtection="0">
      <alignment horizontal="left" vertical="top" indent="1"/>
    </xf>
    <xf numFmtId="0" fontId="28" fillId="12" borderId="101" applyNumberFormat="0" applyProtection="0">
      <alignment horizontal="left" vertical="top" indent="1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101" applyNumberFormat="0" applyProtection="0">
      <alignment vertical="center"/>
    </xf>
    <xf numFmtId="0" fontId="8" fillId="9" borderId="101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4" fontId="27" fillId="3" borderId="101" applyNumberFormat="0" applyProtection="0">
      <alignment vertical="center"/>
    </xf>
    <xf numFmtId="0" fontId="27" fillId="6" borderId="101" applyNumberFormat="0" applyProtection="0">
      <alignment horizontal="left" vertical="top" indent="1"/>
    </xf>
    <xf numFmtId="0" fontId="27" fillId="6" borderId="101" applyNumberFormat="0" applyProtection="0">
      <alignment horizontal="left" vertical="top" indent="1"/>
    </xf>
    <xf numFmtId="4" fontId="28" fillId="8" borderId="101" applyNumberFormat="0" applyProtection="0">
      <alignment horizontal="right" vertical="center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28" fillId="12" borderId="101" applyNumberFormat="0" applyProtection="0">
      <alignment horizontal="left" vertical="top" indent="1"/>
    </xf>
    <xf numFmtId="0" fontId="8" fillId="9" borderId="101" applyNumberFormat="0" applyProtection="0">
      <alignment horizontal="left" vertical="center" indent="1"/>
    </xf>
    <xf numFmtId="0" fontId="27" fillId="6" borderId="101" applyNumberFormat="0" applyProtection="0">
      <alignment horizontal="left" vertical="top" indent="1"/>
    </xf>
    <xf numFmtId="4" fontId="27" fillId="3" borderId="101" applyNumberFormat="0" applyProtection="0">
      <alignment vertical="center"/>
    </xf>
    <xf numFmtId="4" fontId="28" fillId="10" borderId="101" applyNumberFormat="0" applyProtection="0">
      <alignment horizontal="right" vertical="center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8" fillId="9" borderId="101" applyNumberFormat="0" applyProtection="0">
      <alignment horizontal="left" vertical="center" indent="1"/>
    </xf>
    <xf numFmtId="0" fontId="8" fillId="9" borderId="101" applyNumberFormat="0" applyProtection="0">
      <alignment horizontal="left" vertical="center" indent="1"/>
    </xf>
    <xf numFmtId="4" fontId="27" fillId="3" borderId="101" applyNumberFormat="0" applyProtection="0">
      <alignment horizontal="left" vertical="center" indent="1"/>
    </xf>
    <xf numFmtId="0" fontId="28" fillId="12" borderId="101" applyNumberFormat="0" applyProtection="0">
      <alignment horizontal="left" vertical="top" indent="1"/>
    </xf>
    <xf numFmtId="0" fontId="8" fillId="9" borderId="101" applyNumberFormat="0" applyProtection="0">
      <alignment horizontal="left" vertical="center" indent="1"/>
    </xf>
    <xf numFmtId="4" fontId="28" fillId="8" borderId="101" applyNumberFormat="0" applyProtection="0">
      <alignment horizontal="right" vertical="center"/>
    </xf>
    <xf numFmtId="0" fontId="8" fillId="9" borderId="101" applyNumberFormat="0" applyProtection="0">
      <alignment horizontal="left" vertical="center" indent="1"/>
    </xf>
    <xf numFmtId="4" fontId="28" fillId="11" borderId="101" applyNumberFormat="0" applyProtection="0">
      <alignment horizontal="left" vertical="center" indent="1"/>
    </xf>
    <xf numFmtId="4" fontId="27" fillId="3" borderId="101" applyNumberFormat="0" applyProtection="0">
      <alignment vertical="center"/>
    </xf>
    <xf numFmtId="0" fontId="27" fillId="6" borderId="101" applyNumberFormat="0" applyProtection="0">
      <alignment horizontal="left" vertical="top" indent="1"/>
    </xf>
    <xf numFmtId="4" fontId="27" fillId="3" borderId="101" applyNumberFormat="0" applyProtection="0">
      <alignment horizontal="left" vertical="center" indent="1"/>
    </xf>
    <xf numFmtId="0" fontId="27" fillId="6" borderId="101" applyNumberFormat="0" applyProtection="0">
      <alignment horizontal="left" vertical="top" indent="1"/>
    </xf>
    <xf numFmtId="4" fontId="27" fillId="3" borderId="101" applyNumberFormat="0" applyProtection="0">
      <alignment horizontal="left" vertical="center" indent="1"/>
    </xf>
    <xf numFmtId="0" fontId="8" fillId="9" borderId="101" applyNumberFormat="0" applyProtection="0">
      <alignment horizontal="left" vertical="center" indent="1"/>
    </xf>
    <xf numFmtId="0" fontId="8" fillId="9" borderId="101" applyNumberFormat="0" applyProtection="0">
      <alignment horizontal="left" vertical="center" indent="1"/>
    </xf>
    <xf numFmtId="0" fontId="27" fillId="6" borderId="101" applyNumberFormat="0" applyProtection="0">
      <alignment horizontal="left" vertical="top" indent="1"/>
    </xf>
    <xf numFmtId="4" fontId="28" fillId="8" borderId="101" applyNumberFormat="0" applyProtection="0">
      <alignment horizontal="right" vertical="center"/>
    </xf>
    <xf numFmtId="4" fontId="27" fillId="3" borderId="101" applyNumberFormat="0" applyProtection="0">
      <alignment vertical="center"/>
    </xf>
    <xf numFmtId="0" fontId="27" fillId="6" borderId="101" applyNumberFormat="0" applyProtection="0">
      <alignment horizontal="left" vertical="top" indent="1"/>
    </xf>
    <xf numFmtId="4" fontId="27" fillId="3" borderId="101" applyNumberFormat="0" applyProtection="0">
      <alignment horizontal="left" vertical="center" indent="1"/>
    </xf>
    <xf numFmtId="0" fontId="27" fillId="6" borderId="101" applyNumberFormat="0" applyProtection="0">
      <alignment horizontal="left" vertical="top" indent="1"/>
    </xf>
    <xf numFmtId="0" fontId="27" fillId="6" borderId="101" applyNumberFormat="0" applyProtection="0">
      <alignment horizontal="left" vertical="top" indent="1"/>
    </xf>
    <xf numFmtId="4" fontId="27" fillId="3" borderId="101" applyNumberFormat="0" applyProtection="0">
      <alignment horizontal="left" vertical="center" indent="1"/>
    </xf>
    <xf numFmtId="0" fontId="27" fillId="6" borderId="101" applyNumberFormat="0" applyProtection="0">
      <alignment horizontal="left" vertical="top" indent="1"/>
    </xf>
    <xf numFmtId="4" fontId="27" fillId="3" borderId="101" applyNumberFormat="0" applyProtection="0">
      <alignment horizontal="left" vertical="center" indent="1"/>
    </xf>
    <xf numFmtId="4" fontId="27" fillId="3" borderId="101" applyNumberFormat="0" applyProtection="0">
      <alignment vertical="center"/>
    </xf>
    <xf numFmtId="0" fontId="27" fillId="6" borderId="101" applyNumberFormat="0" applyProtection="0">
      <alignment horizontal="left" vertical="top" indent="1"/>
    </xf>
    <xf numFmtId="4" fontId="27" fillId="3" borderId="101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8" fillId="9" borderId="101" applyNumberFormat="0" applyProtection="0">
      <alignment horizontal="left" vertical="center" indent="1"/>
    </xf>
    <xf numFmtId="4" fontId="27" fillId="3" borderId="101" applyNumberFormat="0" applyProtection="0">
      <alignment horizontal="left" vertical="center" indent="1"/>
    </xf>
    <xf numFmtId="0" fontId="8" fillId="9" borderId="101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28" fillId="12" borderId="101" applyNumberFormat="0" applyProtection="0">
      <alignment horizontal="left" vertical="top" indent="1"/>
    </xf>
    <xf numFmtId="0" fontId="8" fillId="9" borderId="101" applyNumberFormat="0" applyProtection="0">
      <alignment horizontal="left" vertical="center" indent="1"/>
    </xf>
    <xf numFmtId="0" fontId="27" fillId="6" borderId="101" applyNumberFormat="0" applyProtection="0">
      <alignment horizontal="left" vertical="top" indent="1"/>
    </xf>
    <xf numFmtId="0" fontId="27" fillId="6" borderId="101" applyNumberFormat="0" applyProtection="0">
      <alignment horizontal="left" vertical="top" indent="1"/>
    </xf>
    <xf numFmtId="0" fontId="27" fillId="6" borderId="101" applyNumberFormat="0" applyProtection="0">
      <alignment horizontal="left" vertical="top" indent="1"/>
    </xf>
    <xf numFmtId="4" fontId="27" fillId="3" borderId="101" applyNumberFormat="0" applyProtection="0">
      <alignment vertical="center"/>
    </xf>
    <xf numFmtId="0" fontId="27" fillId="6" borderId="101" applyNumberFormat="0" applyProtection="0">
      <alignment horizontal="left" vertical="top" indent="1"/>
    </xf>
    <xf numFmtId="4" fontId="27" fillId="3" borderId="101" applyNumberFormat="0" applyProtection="0">
      <alignment vertical="center"/>
    </xf>
    <xf numFmtId="4" fontId="27" fillId="3" borderId="101" applyNumberFormat="0" applyProtection="0">
      <alignment horizontal="left" vertical="center" indent="1"/>
    </xf>
    <xf numFmtId="4" fontId="27" fillId="3" borderId="101" applyNumberFormat="0" applyProtection="0">
      <alignment horizontal="left" vertical="center" indent="1"/>
    </xf>
    <xf numFmtId="0" fontId="27" fillId="6" borderId="101" applyNumberFormat="0" applyProtection="0">
      <alignment horizontal="left" vertical="top" indent="1"/>
    </xf>
    <xf numFmtId="0" fontId="27" fillId="6" borderId="101" applyNumberFormat="0" applyProtection="0">
      <alignment horizontal="left" vertical="top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8" fillId="9" borderId="101" applyNumberFormat="0" applyProtection="0">
      <alignment horizontal="left" vertical="center" indent="1"/>
    </xf>
    <xf numFmtId="0" fontId="8" fillId="9" borderId="101" applyNumberFormat="0" applyProtection="0">
      <alignment horizontal="left" vertical="center" indent="1"/>
    </xf>
    <xf numFmtId="4" fontId="28" fillId="10" borderId="101" applyNumberFormat="0" applyProtection="0">
      <alignment horizontal="right" vertical="center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8" fillId="10" borderId="101" applyNumberFormat="0" applyProtection="0">
      <alignment horizontal="right" vertical="center"/>
    </xf>
    <xf numFmtId="0" fontId="8" fillId="9" borderId="101" applyNumberFormat="0" applyProtection="0">
      <alignment horizontal="left" vertical="center" indent="1"/>
    </xf>
    <xf numFmtId="0" fontId="27" fillId="6" borderId="101" applyNumberFormat="0" applyProtection="0">
      <alignment horizontal="left" vertical="top" indent="1"/>
    </xf>
    <xf numFmtId="0" fontId="27" fillId="6" borderId="101" applyNumberFormat="0" applyProtection="0">
      <alignment horizontal="left" vertical="top" indent="1"/>
    </xf>
    <xf numFmtId="4" fontId="27" fillId="3" borderId="101" applyNumberFormat="0" applyProtection="0">
      <alignment horizontal="left" vertical="center" indent="1"/>
    </xf>
    <xf numFmtId="4" fontId="27" fillId="3" borderId="101" applyNumberFormat="0" applyProtection="0">
      <alignment vertical="center"/>
    </xf>
    <xf numFmtId="4" fontId="27" fillId="3" borderId="101" applyNumberFormat="0" applyProtection="0">
      <alignment horizontal="left" vertical="center" indent="1"/>
    </xf>
    <xf numFmtId="0" fontId="27" fillId="6" borderId="101" applyNumberFormat="0" applyProtection="0">
      <alignment horizontal="left" vertical="top" indent="1"/>
    </xf>
    <xf numFmtId="4" fontId="27" fillId="3" borderId="101" applyNumberFormat="0" applyProtection="0">
      <alignment horizontal="left" vertical="center" indent="1"/>
    </xf>
    <xf numFmtId="4" fontId="28" fillId="8" borderId="101" applyNumberFormat="0" applyProtection="0">
      <alignment horizontal="right" vertical="center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101" applyNumberFormat="0" applyProtection="0">
      <alignment horizontal="left" vertical="center" indent="1"/>
    </xf>
    <xf numFmtId="4" fontId="27" fillId="3" borderId="101" applyNumberFormat="0" applyProtection="0">
      <alignment horizontal="left" vertical="center" indent="1"/>
    </xf>
    <xf numFmtId="0" fontId="8" fillId="9" borderId="101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28" fillId="12" borderId="101" applyNumberFormat="0" applyProtection="0">
      <alignment horizontal="left" vertical="top" indent="1"/>
    </xf>
    <xf numFmtId="0" fontId="8" fillId="9" borderId="101" applyNumberFormat="0" applyProtection="0">
      <alignment horizontal="left" vertical="center" indent="1"/>
    </xf>
    <xf numFmtId="0" fontId="27" fillId="6" borderId="101" applyNumberFormat="0" applyProtection="0">
      <alignment horizontal="left" vertical="top" indent="1"/>
    </xf>
    <xf numFmtId="0" fontId="27" fillId="6" borderId="101" applyNumberFormat="0" applyProtection="0">
      <alignment horizontal="left" vertical="top" indent="1"/>
    </xf>
    <xf numFmtId="4" fontId="28" fillId="10" borderId="101" applyNumberFormat="0" applyProtection="0">
      <alignment horizontal="right" vertical="center"/>
    </xf>
    <xf numFmtId="4" fontId="27" fillId="3" borderId="101" applyNumberFormat="0" applyProtection="0">
      <alignment vertical="center"/>
    </xf>
    <xf numFmtId="4" fontId="27" fillId="3" borderId="101" applyNumberFormat="0" applyProtection="0">
      <alignment horizontal="left" vertical="center" indent="1"/>
    </xf>
    <xf numFmtId="0" fontId="27" fillId="6" borderId="101" applyNumberFormat="0" applyProtection="0">
      <alignment horizontal="left" vertical="top" indent="1"/>
    </xf>
    <xf numFmtId="4" fontId="28" fillId="8" borderId="101" applyNumberFormat="0" applyProtection="0">
      <alignment horizontal="right" vertical="center"/>
    </xf>
    <xf numFmtId="4" fontId="28" fillId="8" borderId="101" applyNumberFormat="0" applyProtection="0">
      <alignment horizontal="right" vertical="center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101" applyNumberFormat="0" applyProtection="0">
      <alignment vertical="center"/>
    </xf>
    <xf numFmtId="4" fontId="28" fillId="8" borderId="101" applyNumberFormat="0" applyProtection="0">
      <alignment horizontal="right" vertical="center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28" fillId="12" borderId="101" applyNumberFormat="0" applyProtection="0">
      <alignment horizontal="left" vertical="top" indent="1"/>
    </xf>
    <xf numFmtId="4" fontId="27" fillId="3" borderId="101" applyNumberFormat="0" applyProtection="0">
      <alignment vertical="center"/>
    </xf>
    <xf numFmtId="4" fontId="27" fillId="3" borderId="101" applyNumberFormat="0" applyProtection="0">
      <alignment vertical="center"/>
    </xf>
    <xf numFmtId="4" fontId="27" fillId="3" borderId="101" applyNumberFormat="0" applyProtection="0">
      <alignment horizontal="left" vertical="center" indent="1"/>
    </xf>
    <xf numFmtId="0" fontId="27" fillId="6" borderId="101" applyNumberFormat="0" applyProtection="0">
      <alignment horizontal="left" vertical="top" indent="1"/>
    </xf>
    <xf numFmtId="4" fontId="28" fillId="8" borderId="101" applyNumberFormat="0" applyProtection="0">
      <alignment horizontal="right" vertical="center"/>
    </xf>
    <xf numFmtId="4" fontId="27" fillId="3" borderId="101" applyNumberFormat="0" applyProtection="0">
      <alignment vertical="center"/>
    </xf>
    <xf numFmtId="4" fontId="27" fillId="3" borderId="101" applyNumberFormat="0" applyProtection="0">
      <alignment horizontal="left" vertical="center" indent="1"/>
    </xf>
    <xf numFmtId="0" fontId="27" fillId="6" borderId="101" applyNumberFormat="0" applyProtection="0">
      <alignment horizontal="left" vertical="top" indent="1"/>
    </xf>
    <xf numFmtId="4" fontId="27" fillId="3" borderId="101" applyNumberFormat="0" applyProtection="0">
      <alignment vertical="center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101" applyNumberFormat="0" applyProtection="0">
      <alignment horizontal="left" vertical="center" indent="1"/>
    </xf>
    <xf numFmtId="4" fontId="27" fillId="3" borderId="101" applyNumberFormat="0" applyProtection="0">
      <alignment vertical="center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8" fillId="9" borderId="101" applyNumberFormat="0" applyProtection="0">
      <alignment horizontal="left" vertical="center" indent="1"/>
    </xf>
    <xf numFmtId="4" fontId="28" fillId="8" borderId="101" applyNumberFormat="0" applyProtection="0">
      <alignment horizontal="right" vertical="center"/>
    </xf>
    <xf numFmtId="4" fontId="28" fillId="8" borderId="101" applyNumberFormat="0" applyProtection="0">
      <alignment horizontal="right" vertical="center"/>
    </xf>
    <xf numFmtId="4" fontId="27" fillId="3" borderId="101" applyNumberFormat="0" applyProtection="0">
      <alignment vertical="center"/>
    </xf>
    <xf numFmtId="4" fontId="27" fillId="3" borderId="101" applyNumberFormat="0" applyProtection="0">
      <alignment horizontal="left" vertical="center" indent="1"/>
    </xf>
    <xf numFmtId="0" fontId="27" fillId="6" borderId="101" applyNumberFormat="0" applyProtection="0">
      <alignment horizontal="left" vertical="top" indent="1"/>
    </xf>
    <xf numFmtId="4" fontId="27" fillId="3" borderId="101" applyNumberFormat="0" applyProtection="0">
      <alignment horizontal="left" vertical="center" indent="1"/>
    </xf>
    <xf numFmtId="4" fontId="28" fillId="8" borderId="101" applyNumberFormat="0" applyProtection="0">
      <alignment horizontal="right" vertical="center"/>
    </xf>
    <xf numFmtId="0" fontId="8" fillId="9" borderId="101" applyNumberFormat="0" applyProtection="0">
      <alignment horizontal="left" vertical="center" indent="1"/>
    </xf>
    <xf numFmtId="0" fontId="8" fillId="9" borderId="101" applyNumberFormat="0" applyProtection="0">
      <alignment horizontal="left" vertical="center" indent="1"/>
    </xf>
    <xf numFmtId="0" fontId="8" fillId="9" borderId="101" applyNumberFormat="0" applyProtection="0">
      <alignment horizontal="left" vertical="center" indent="1"/>
    </xf>
    <xf numFmtId="4" fontId="28" fillId="10" borderId="101" applyNumberFormat="0" applyProtection="0">
      <alignment horizontal="right" vertical="center"/>
    </xf>
    <xf numFmtId="4" fontId="27" fillId="3" borderId="101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8" fillId="8" borderId="101" applyNumberFormat="0" applyProtection="0">
      <alignment horizontal="right" vertical="center"/>
    </xf>
    <xf numFmtId="4" fontId="28" fillId="8" borderId="101" applyNumberFormat="0" applyProtection="0">
      <alignment horizontal="right" vertical="center"/>
    </xf>
    <xf numFmtId="0" fontId="27" fillId="6" borderId="101" applyNumberFormat="0" applyProtection="0">
      <alignment horizontal="left" vertical="top" indent="1"/>
    </xf>
    <xf numFmtId="4" fontId="28" fillId="11" borderId="101" applyNumberFormat="0" applyProtection="0">
      <alignment horizontal="left" vertical="center" indent="1"/>
    </xf>
    <xf numFmtId="0" fontId="28" fillId="12" borderId="101" applyNumberFormat="0" applyProtection="0">
      <alignment horizontal="left" vertical="top" indent="1"/>
    </xf>
    <xf numFmtId="0" fontId="27" fillId="6" borderId="101" applyNumberFormat="0" applyProtection="0">
      <alignment horizontal="left" vertical="top" indent="1"/>
    </xf>
    <xf numFmtId="4" fontId="28" fillId="8" borderId="101" applyNumberFormat="0" applyProtection="0">
      <alignment horizontal="right" vertical="center"/>
    </xf>
    <xf numFmtId="4" fontId="28" fillId="8" borderId="101" applyNumberFormat="0" applyProtection="0">
      <alignment horizontal="right" vertical="center"/>
    </xf>
    <xf numFmtId="0" fontId="8" fillId="9" borderId="101" applyNumberFormat="0" applyProtection="0">
      <alignment horizontal="left" vertical="center" indent="1"/>
    </xf>
    <xf numFmtId="0" fontId="27" fillId="6" borderId="101" applyNumberFormat="0" applyProtection="0">
      <alignment horizontal="left" vertical="top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101" applyNumberFormat="0" applyProtection="0">
      <alignment vertical="center"/>
    </xf>
    <xf numFmtId="4" fontId="27" fillId="3" borderId="101" applyNumberFormat="0" applyProtection="0">
      <alignment vertical="center"/>
    </xf>
    <xf numFmtId="4" fontId="27" fillId="3" borderId="101" applyNumberFormat="0" applyProtection="0">
      <alignment vertical="center"/>
    </xf>
    <xf numFmtId="4" fontId="28" fillId="11" borderId="101" applyNumberFormat="0" applyProtection="0">
      <alignment horizontal="left" vertical="center" indent="1"/>
    </xf>
    <xf numFmtId="0" fontId="28" fillId="12" borderId="101" applyNumberFormat="0" applyProtection="0">
      <alignment horizontal="left" vertical="top" indent="1"/>
    </xf>
    <xf numFmtId="4" fontId="28" fillId="10" borderId="101" applyNumberFormat="0" applyProtection="0">
      <alignment horizontal="right" vertical="center"/>
    </xf>
    <xf numFmtId="4" fontId="27" fillId="3" borderId="101" applyNumberFormat="0" applyProtection="0">
      <alignment vertical="center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101" applyNumberFormat="0" applyProtection="0">
      <alignment vertical="center"/>
    </xf>
    <xf numFmtId="4" fontId="27" fillId="3" borderId="101" applyNumberFormat="0" applyProtection="0">
      <alignment horizontal="left" vertical="center" indent="1"/>
    </xf>
    <xf numFmtId="4" fontId="27" fillId="3" borderId="101" applyNumberFormat="0" applyProtection="0">
      <alignment horizontal="left" vertical="center" indent="1"/>
    </xf>
    <xf numFmtId="0" fontId="8" fillId="9" borderId="101" applyNumberFormat="0" applyProtection="0">
      <alignment horizontal="left" vertical="center" indent="1"/>
    </xf>
    <xf numFmtId="0" fontId="8" fillId="9" borderId="101" applyNumberFormat="0" applyProtection="0">
      <alignment horizontal="left" vertical="center" indent="1"/>
    </xf>
    <xf numFmtId="4" fontId="28" fillId="10" borderId="101" applyNumberFormat="0" applyProtection="0">
      <alignment horizontal="right" vertical="center"/>
    </xf>
    <xf numFmtId="4" fontId="28" fillId="11" borderId="101" applyNumberFormat="0" applyProtection="0">
      <alignment horizontal="left" vertical="center" indent="1"/>
    </xf>
    <xf numFmtId="0" fontId="28" fillId="12" borderId="101" applyNumberFormat="0" applyProtection="0">
      <alignment horizontal="left" vertical="top" indent="1"/>
    </xf>
    <xf numFmtId="4" fontId="27" fillId="3" borderId="101" applyNumberFormat="0" applyProtection="0">
      <alignment vertical="center"/>
    </xf>
    <xf numFmtId="4" fontId="27" fillId="3" borderId="101" applyNumberFormat="0" applyProtection="0">
      <alignment horizontal="left" vertical="center" indent="1"/>
    </xf>
    <xf numFmtId="0" fontId="27" fillId="6" borderId="101" applyNumberFormat="0" applyProtection="0">
      <alignment horizontal="left" vertical="top" indent="1"/>
    </xf>
    <xf numFmtId="4" fontId="28" fillId="8" borderId="101" applyNumberFormat="0" applyProtection="0">
      <alignment horizontal="right" vertical="center"/>
    </xf>
    <xf numFmtId="4" fontId="28" fillId="8" borderId="101" applyNumberFormat="0" applyProtection="0">
      <alignment horizontal="right" vertical="center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101" applyNumberFormat="0" applyProtection="0">
      <alignment vertical="center"/>
    </xf>
    <xf numFmtId="4" fontId="27" fillId="3" borderId="101" applyNumberFormat="0" applyProtection="0">
      <alignment vertical="center"/>
    </xf>
    <xf numFmtId="4" fontId="28" fillId="11" borderId="101" applyNumberFormat="0" applyProtection="0">
      <alignment horizontal="left" vertical="center" indent="1"/>
    </xf>
    <xf numFmtId="0" fontId="28" fillId="12" borderId="101" applyNumberFormat="0" applyProtection="0">
      <alignment horizontal="left" vertical="top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101" applyNumberFormat="0" applyProtection="0">
      <alignment horizontal="left" vertical="center" indent="1"/>
    </xf>
    <xf numFmtId="4" fontId="27" fillId="3" borderId="101" applyNumberFormat="0" applyProtection="0">
      <alignment horizontal="left" vertical="center" indent="1"/>
    </xf>
    <xf numFmtId="4" fontId="27" fillId="3" borderId="101" applyNumberFormat="0" applyProtection="0">
      <alignment vertical="center"/>
    </xf>
    <xf numFmtId="4" fontId="27" fillId="3" borderId="101" applyNumberFormat="0" applyProtection="0">
      <alignment vertical="center"/>
    </xf>
    <xf numFmtId="4" fontId="27" fillId="3" borderId="101" applyNumberFormat="0" applyProtection="0">
      <alignment horizontal="left" vertical="center" indent="1"/>
    </xf>
    <xf numFmtId="0" fontId="27" fillId="6" borderId="101" applyNumberFormat="0" applyProtection="0">
      <alignment horizontal="left" vertical="top" indent="1"/>
    </xf>
    <xf numFmtId="4" fontId="28" fillId="8" borderId="101" applyNumberFormat="0" applyProtection="0">
      <alignment horizontal="right" vertical="center"/>
    </xf>
    <xf numFmtId="4" fontId="28" fillId="8" borderId="101" applyNumberFormat="0" applyProtection="0">
      <alignment horizontal="right" vertical="center"/>
    </xf>
    <xf numFmtId="0" fontId="8" fillId="9" borderId="101" applyNumberFormat="0" applyProtection="0">
      <alignment horizontal="left" vertical="center" indent="1"/>
    </xf>
    <xf numFmtId="0" fontId="8" fillId="9" borderId="101" applyNumberFormat="0" applyProtection="0">
      <alignment horizontal="left" vertical="center" indent="1"/>
    </xf>
    <xf numFmtId="0" fontId="8" fillId="9" borderId="101" applyNumberFormat="0" applyProtection="0">
      <alignment horizontal="left" vertical="center" indent="1"/>
    </xf>
    <xf numFmtId="4" fontId="28" fillId="10" borderId="101" applyNumberFormat="0" applyProtection="0">
      <alignment horizontal="right" vertical="center"/>
    </xf>
    <xf numFmtId="4" fontId="28" fillId="11" borderId="101" applyNumberFormat="0" applyProtection="0">
      <alignment horizontal="left" vertical="center" indent="1"/>
    </xf>
    <xf numFmtId="0" fontId="28" fillId="12" borderId="101" applyNumberFormat="0" applyProtection="0">
      <alignment horizontal="left" vertical="top" indent="1"/>
    </xf>
    <xf numFmtId="0" fontId="8" fillId="9" borderId="101" applyNumberFormat="0" applyProtection="0">
      <alignment horizontal="left" vertical="center" indent="1"/>
    </xf>
    <xf numFmtId="0" fontId="8" fillId="9" borderId="101" applyNumberFormat="0" applyProtection="0">
      <alignment horizontal="left" vertical="center" indent="1"/>
    </xf>
    <xf numFmtId="0" fontId="8" fillId="9" borderId="101" applyNumberFormat="0" applyProtection="0">
      <alignment horizontal="left" vertical="center" indent="1"/>
    </xf>
    <xf numFmtId="4" fontId="28" fillId="10" borderId="101" applyNumberFormat="0" applyProtection="0">
      <alignment horizontal="right" vertical="center"/>
    </xf>
    <xf numFmtId="4" fontId="27" fillId="3" borderId="101" applyNumberFormat="0" applyProtection="0">
      <alignment vertical="center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101" applyNumberFormat="0" applyProtection="0">
      <alignment vertical="center"/>
    </xf>
    <xf numFmtId="4" fontId="27" fillId="3" borderId="101" applyNumberFormat="0" applyProtection="0">
      <alignment vertical="center"/>
    </xf>
    <xf numFmtId="0" fontId="27" fillId="6" borderId="101" applyNumberFormat="0" applyProtection="0">
      <alignment horizontal="left" vertical="top" indent="1"/>
    </xf>
    <xf numFmtId="4" fontId="28" fillId="11" borderId="101" applyNumberFormat="0" applyProtection="0">
      <alignment horizontal="left" vertical="center" indent="1"/>
    </xf>
    <xf numFmtId="0" fontId="28" fillId="12" borderId="101" applyNumberFormat="0" applyProtection="0">
      <alignment horizontal="left" vertical="top" indent="1"/>
    </xf>
    <xf numFmtId="0" fontId="8" fillId="9" borderId="101" applyNumberFormat="0" applyProtection="0">
      <alignment horizontal="left" vertical="center" indent="1"/>
    </xf>
    <xf numFmtId="0" fontId="8" fillId="9" borderId="101" applyNumberFormat="0" applyProtection="0">
      <alignment horizontal="left" vertical="center" indent="1"/>
    </xf>
    <xf numFmtId="0" fontId="8" fillId="9" borderId="101" applyNumberFormat="0" applyProtection="0">
      <alignment horizontal="left" vertical="center" indent="1"/>
    </xf>
    <xf numFmtId="4" fontId="28" fillId="10" borderId="101" applyNumberFormat="0" applyProtection="0">
      <alignment horizontal="right" vertical="center"/>
    </xf>
    <xf numFmtId="4" fontId="27" fillId="3" borderId="101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101" applyNumberFormat="0" applyProtection="0">
      <alignment vertical="center"/>
    </xf>
    <xf numFmtId="0" fontId="27" fillId="6" borderId="101" applyNumberFormat="0" applyProtection="0">
      <alignment horizontal="left" vertical="top" indent="1"/>
    </xf>
    <xf numFmtId="4" fontId="27" fillId="3" borderId="101" applyNumberFormat="0" applyProtection="0">
      <alignment vertical="center"/>
    </xf>
    <xf numFmtId="4" fontId="28" fillId="11" borderId="101" applyNumberFormat="0" applyProtection="0">
      <alignment horizontal="left" vertical="center" indent="1"/>
    </xf>
    <xf numFmtId="0" fontId="28" fillId="12" borderId="101" applyNumberFormat="0" applyProtection="0">
      <alignment horizontal="left" vertical="top" indent="1"/>
    </xf>
    <xf numFmtId="0" fontId="8" fillId="9" borderId="101" applyNumberFormat="0" applyProtection="0">
      <alignment horizontal="left" vertical="center" indent="1"/>
    </xf>
    <xf numFmtId="0" fontId="8" fillId="9" borderId="101" applyNumberFormat="0" applyProtection="0">
      <alignment horizontal="left" vertical="center" indent="1"/>
    </xf>
    <xf numFmtId="0" fontId="8" fillId="9" borderId="101" applyNumberFormat="0" applyProtection="0">
      <alignment horizontal="left" vertical="center" indent="1"/>
    </xf>
    <xf numFmtId="4" fontId="28" fillId="10" borderId="101" applyNumberFormat="0" applyProtection="0">
      <alignment horizontal="right" vertical="center"/>
    </xf>
    <xf numFmtId="0" fontId="27" fillId="6" borderId="101" applyNumberFormat="0" applyProtection="0">
      <alignment horizontal="left" vertical="top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27" fillId="6" borderId="101" applyNumberFormat="0" applyProtection="0">
      <alignment horizontal="left" vertical="top" indent="1"/>
    </xf>
    <xf numFmtId="4" fontId="27" fillId="3" borderId="101" applyNumberFormat="0" applyProtection="0">
      <alignment vertical="center"/>
    </xf>
    <xf numFmtId="0" fontId="27" fillId="6" borderId="101" applyNumberFormat="0" applyProtection="0">
      <alignment horizontal="left" vertical="top" indent="1"/>
    </xf>
    <xf numFmtId="4" fontId="28" fillId="11" borderId="101" applyNumberFormat="0" applyProtection="0">
      <alignment horizontal="left" vertical="center" indent="1"/>
    </xf>
    <xf numFmtId="0" fontId="28" fillId="12" borderId="101" applyNumberFormat="0" applyProtection="0">
      <alignment horizontal="left" vertical="top" indent="1"/>
    </xf>
    <xf numFmtId="0" fontId="8" fillId="9" borderId="101" applyNumberFormat="0" applyProtection="0">
      <alignment horizontal="left" vertical="center" indent="1"/>
    </xf>
    <xf numFmtId="0" fontId="8" fillId="9" borderId="101" applyNumberFormat="0" applyProtection="0">
      <alignment horizontal="left" vertical="center" indent="1"/>
    </xf>
    <xf numFmtId="0" fontId="8" fillId="9" borderId="101" applyNumberFormat="0" applyProtection="0">
      <alignment horizontal="left" vertical="center" indent="1"/>
    </xf>
    <xf numFmtId="4" fontId="28" fillId="10" borderId="101" applyNumberFormat="0" applyProtection="0">
      <alignment horizontal="right" vertical="center"/>
    </xf>
    <xf numFmtId="4" fontId="27" fillId="3" borderId="101" applyNumberFormat="0" applyProtection="0">
      <alignment vertical="center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101" applyNumberFormat="0" applyProtection="0">
      <alignment vertical="center"/>
    </xf>
    <xf numFmtId="0" fontId="27" fillId="6" borderId="101" applyNumberFormat="0" applyProtection="0">
      <alignment horizontal="left" vertical="top" indent="1"/>
    </xf>
    <xf numFmtId="4" fontId="27" fillId="3" borderId="101" applyNumberFormat="0" applyProtection="0">
      <alignment vertical="center"/>
    </xf>
    <xf numFmtId="4" fontId="28" fillId="11" borderId="101" applyNumberFormat="0" applyProtection="0">
      <alignment horizontal="left" vertical="center" indent="1"/>
    </xf>
    <xf numFmtId="0" fontId="28" fillId="12" borderId="101" applyNumberFormat="0" applyProtection="0">
      <alignment horizontal="left" vertical="top" indent="1"/>
    </xf>
    <xf numFmtId="0" fontId="8" fillId="9" borderId="101" applyNumberFormat="0" applyProtection="0">
      <alignment horizontal="left" vertical="center" indent="1"/>
    </xf>
    <xf numFmtId="0" fontId="8" fillId="9" borderId="101" applyNumberFormat="0" applyProtection="0">
      <alignment horizontal="left" vertical="center" indent="1"/>
    </xf>
    <xf numFmtId="0" fontId="8" fillId="9" borderId="101" applyNumberFormat="0" applyProtection="0">
      <alignment horizontal="left" vertical="center" indent="1"/>
    </xf>
    <xf numFmtId="4" fontId="28" fillId="10" borderId="101" applyNumberFormat="0" applyProtection="0">
      <alignment horizontal="right" vertical="center"/>
    </xf>
    <xf numFmtId="4" fontId="27" fillId="3" borderId="101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101" applyNumberFormat="0" applyProtection="0">
      <alignment horizontal="left" vertical="center" indent="1"/>
    </xf>
    <xf numFmtId="4" fontId="27" fillId="3" borderId="101" applyNumberFormat="0" applyProtection="0">
      <alignment vertical="center"/>
    </xf>
    <xf numFmtId="0" fontId="8" fillId="9" borderId="101" applyNumberFormat="0" applyProtection="0">
      <alignment horizontal="left" vertical="center" indent="1"/>
    </xf>
    <xf numFmtId="4" fontId="28" fillId="11" borderId="101" applyNumberFormat="0" applyProtection="0">
      <alignment horizontal="left" vertical="center" indent="1"/>
    </xf>
    <xf numFmtId="0" fontId="28" fillId="12" borderId="101" applyNumberFormat="0" applyProtection="0">
      <alignment horizontal="left" vertical="top" indent="1"/>
    </xf>
    <xf numFmtId="0" fontId="8" fillId="9" borderId="101" applyNumberFormat="0" applyProtection="0">
      <alignment horizontal="left" vertical="center" indent="1"/>
    </xf>
    <xf numFmtId="0" fontId="8" fillId="9" borderId="101" applyNumberFormat="0" applyProtection="0">
      <alignment horizontal="left" vertical="center" indent="1"/>
    </xf>
    <xf numFmtId="0" fontId="8" fillId="9" borderId="101" applyNumberFormat="0" applyProtection="0">
      <alignment horizontal="left" vertical="center" indent="1"/>
    </xf>
    <xf numFmtId="4" fontId="28" fillId="10" borderId="101" applyNumberFormat="0" applyProtection="0">
      <alignment horizontal="right" vertical="center"/>
    </xf>
    <xf numFmtId="0" fontId="27" fillId="6" borderId="101" applyNumberFormat="0" applyProtection="0">
      <alignment horizontal="left" vertical="top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27" fillId="6" borderId="101" applyNumberFormat="0" applyProtection="0">
      <alignment horizontal="left" vertical="top" indent="1"/>
    </xf>
    <xf numFmtId="0" fontId="27" fillId="6" borderId="101" applyNumberFormat="0" applyProtection="0">
      <alignment horizontal="left" vertical="top" indent="1"/>
    </xf>
    <xf numFmtId="4" fontId="28" fillId="8" borderId="101" applyNumberFormat="0" applyProtection="0">
      <alignment horizontal="right" vertical="center"/>
    </xf>
    <xf numFmtId="4" fontId="28" fillId="11" borderId="101" applyNumberFormat="0" applyProtection="0">
      <alignment horizontal="left" vertical="center" indent="1"/>
    </xf>
    <xf numFmtId="0" fontId="28" fillId="12" borderId="101" applyNumberFormat="0" applyProtection="0">
      <alignment horizontal="left" vertical="top" indent="1"/>
    </xf>
    <xf numFmtId="0" fontId="8" fillId="9" borderId="101" applyNumberFormat="0" applyProtection="0">
      <alignment horizontal="left" vertical="center" indent="1"/>
    </xf>
    <xf numFmtId="0" fontId="8" fillId="9" borderId="101" applyNumberFormat="0" applyProtection="0">
      <alignment horizontal="left" vertical="center" indent="1"/>
    </xf>
    <xf numFmtId="0" fontId="8" fillId="9" borderId="101" applyNumberFormat="0" applyProtection="0">
      <alignment horizontal="left" vertical="center" indent="1"/>
    </xf>
    <xf numFmtId="4" fontId="28" fillId="10" borderId="101" applyNumberFormat="0" applyProtection="0">
      <alignment horizontal="right" vertical="center"/>
    </xf>
    <xf numFmtId="4" fontId="27" fillId="3" borderId="101" applyNumberFormat="0" applyProtection="0">
      <alignment vertical="center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101" applyNumberFormat="0" applyProtection="0">
      <alignment vertical="center"/>
    </xf>
    <xf numFmtId="4" fontId="27" fillId="3" borderId="101" applyNumberFormat="0" applyProtection="0">
      <alignment vertical="center"/>
    </xf>
    <xf numFmtId="0" fontId="27" fillId="6" borderId="101" applyNumberFormat="0" applyProtection="0">
      <alignment horizontal="left" vertical="top" indent="1"/>
    </xf>
    <xf numFmtId="4" fontId="28" fillId="11" borderId="101" applyNumberFormat="0" applyProtection="0">
      <alignment horizontal="left" vertical="center" indent="1"/>
    </xf>
    <xf numFmtId="0" fontId="28" fillId="12" borderId="101" applyNumberFormat="0" applyProtection="0">
      <alignment horizontal="left" vertical="top" indent="1"/>
    </xf>
    <xf numFmtId="0" fontId="8" fillId="9" borderId="101" applyNumberFormat="0" applyProtection="0">
      <alignment horizontal="left" vertical="center" indent="1"/>
    </xf>
    <xf numFmtId="0" fontId="8" fillId="9" borderId="101" applyNumberFormat="0" applyProtection="0">
      <alignment horizontal="left" vertical="center" indent="1"/>
    </xf>
    <xf numFmtId="0" fontId="8" fillId="9" borderId="101" applyNumberFormat="0" applyProtection="0">
      <alignment horizontal="left" vertical="center" indent="1"/>
    </xf>
    <xf numFmtId="4" fontId="28" fillId="10" borderId="101" applyNumberFormat="0" applyProtection="0">
      <alignment horizontal="right" vertical="center"/>
    </xf>
    <xf numFmtId="4" fontId="27" fillId="3" borderId="101" applyNumberFormat="0" applyProtection="0">
      <alignment vertical="center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101" applyNumberFormat="0" applyProtection="0">
      <alignment horizontal="left" vertical="center" indent="1"/>
    </xf>
    <xf numFmtId="0" fontId="27" fillId="6" borderId="101" applyNumberFormat="0" applyProtection="0">
      <alignment horizontal="left" vertical="top" indent="1"/>
    </xf>
    <xf numFmtId="4" fontId="27" fillId="3" borderId="101" applyNumberFormat="0" applyProtection="0">
      <alignment horizontal="left" vertical="center" indent="1"/>
    </xf>
    <xf numFmtId="4" fontId="28" fillId="11" borderId="101" applyNumberFormat="0" applyProtection="0">
      <alignment horizontal="left" vertical="center" indent="1"/>
    </xf>
    <xf numFmtId="0" fontId="28" fillId="12" borderId="101" applyNumberFormat="0" applyProtection="0">
      <alignment horizontal="left" vertical="top" indent="1"/>
    </xf>
    <xf numFmtId="0" fontId="8" fillId="9" borderId="101" applyNumberFormat="0" applyProtection="0">
      <alignment horizontal="left" vertical="center" indent="1"/>
    </xf>
    <xf numFmtId="0" fontId="8" fillId="9" borderId="101" applyNumberFormat="0" applyProtection="0">
      <alignment horizontal="left" vertical="center" indent="1"/>
    </xf>
    <xf numFmtId="0" fontId="8" fillId="9" borderId="101" applyNumberFormat="0" applyProtection="0">
      <alignment horizontal="left" vertical="center" indent="1"/>
    </xf>
    <xf numFmtId="4" fontId="28" fillId="10" borderId="101" applyNumberFormat="0" applyProtection="0">
      <alignment horizontal="right" vertical="center"/>
    </xf>
    <xf numFmtId="0" fontId="27" fillId="6" borderId="101" applyNumberFormat="0" applyProtection="0">
      <alignment horizontal="left" vertical="top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27" fillId="6" borderId="101" applyNumberFormat="0" applyProtection="0">
      <alignment horizontal="left" vertical="top" indent="1"/>
    </xf>
    <xf numFmtId="4" fontId="27" fillId="3" borderId="101" applyNumberFormat="0" applyProtection="0">
      <alignment vertical="center"/>
    </xf>
    <xf numFmtId="0" fontId="8" fillId="9" borderId="101" applyNumberFormat="0" applyProtection="0">
      <alignment horizontal="left" vertical="center" indent="1"/>
    </xf>
    <xf numFmtId="4" fontId="28" fillId="11" borderId="101" applyNumberFormat="0" applyProtection="0">
      <alignment horizontal="left" vertical="center" indent="1"/>
    </xf>
    <xf numFmtId="0" fontId="28" fillId="12" borderId="101" applyNumberFormat="0" applyProtection="0">
      <alignment horizontal="left" vertical="top" indent="1"/>
    </xf>
    <xf numFmtId="0" fontId="8" fillId="9" borderId="101" applyNumberFormat="0" applyProtection="0">
      <alignment horizontal="left" vertical="center" indent="1"/>
    </xf>
    <xf numFmtId="0" fontId="8" fillId="9" borderId="101" applyNumberFormat="0" applyProtection="0">
      <alignment horizontal="left" vertical="center" indent="1"/>
    </xf>
    <xf numFmtId="0" fontId="8" fillId="9" borderId="101" applyNumberFormat="0" applyProtection="0">
      <alignment horizontal="left" vertical="center" indent="1"/>
    </xf>
    <xf numFmtId="4" fontId="28" fillId="10" borderId="101" applyNumberFormat="0" applyProtection="0">
      <alignment horizontal="right" vertical="center"/>
    </xf>
    <xf numFmtId="0" fontId="27" fillId="6" borderId="101" applyNumberFormat="0" applyProtection="0">
      <alignment horizontal="left" vertical="top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101" applyNumberFormat="0" applyProtection="0">
      <alignment vertical="center"/>
    </xf>
    <xf numFmtId="4" fontId="27" fillId="3" borderId="101" applyNumberFormat="0" applyProtection="0">
      <alignment vertical="center"/>
    </xf>
    <xf numFmtId="4" fontId="28" fillId="11" borderId="101" applyNumberFormat="0" applyProtection="0">
      <alignment horizontal="left" vertical="center" indent="1"/>
    </xf>
    <xf numFmtId="0" fontId="28" fillId="12" borderId="101" applyNumberFormat="0" applyProtection="0">
      <alignment horizontal="left" vertical="top" indent="1"/>
    </xf>
    <xf numFmtId="4" fontId="28" fillId="8" borderId="101" applyNumberFormat="0" applyProtection="0">
      <alignment horizontal="right" vertical="center"/>
    </xf>
    <xf numFmtId="0" fontId="8" fillId="9" borderId="101" applyNumberFormat="0" applyProtection="0">
      <alignment horizontal="left" vertical="center" indent="1"/>
    </xf>
    <xf numFmtId="0" fontId="8" fillId="9" borderId="101" applyNumberFormat="0" applyProtection="0">
      <alignment horizontal="left" vertical="center" indent="1"/>
    </xf>
    <xf numFmtId="0" fontId="8" fillId="9" borderId="101" applyNumberFormat="0" applyProtection="0">
      <alignment horizontal="left" vertical="center" indent="1"/>
    </xf>
    <xf numFmtId="4" fontId="27" fillId="3" borderId="101" applyNumberFormat="0" applyProtection="0">
      <alignment vertical="center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101" applyNumberFormat="0" applyProtection="0">
      <alignment horizontal="left" vertical="center" indent="1"/>
    </xf>
    <xf numFmtId="0" fontId="8" fillId="9" borderId="101" applyNumberFormat="0" applyProtection="0">
      <alignment horizontal="left" vertical="center" indent="1"/>
    </xf>
    <xf numFmtId="0" fontId="8" fillId="9" borderId="101" applyNumberFormat="0" applyProtection="0">
      <alignment horizontal="left" vertical="center" indent="1"/>
    </xf>
    <xf numFmtId="4" fontId="28" fillId="11" borderId="101" applyNumberFormat="0" applyProtection="0">
      <alignment horizontal="left" vertical="center" indent="1"/>
    </xf>
    <xf numFmtId="0" fontId="28" fillId="12" borderId="101" applyNumberFormat="0" applyProtection="0">
      <alignment horizontal="left" vertical="top" indent="1"/>
    </xf>
    <xf numFmtId="0" fontId="8" fillId="9" borderId="101" applyNumberFormat="0" applyProtection="0">
      <alignment horizontal="left" vertical="center" indent="1"/>
    </xf>
    <xf numFmtId="0" fontId="8" fillId="9" borderId="101" applyNumberFormat="0" applyProtection="0">
      <alignment horizontal="left" vertical="center" indent="1"/>
    </xf>
    <xf numFmtId="0" fontId="8" fillId="9" borderId="101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27" fillId="6" borderId="101" applyNumberFormat="0" applyProtection="0">
      <alignment horizontal="left" vertical="top" indent="1"/>
    </xf>
    <xf numFmtId="4" fontId="28" fillId="10" borderId="101" applyNumberFormat="0" applyProtection="0">
      <alignment horizontal="right" vertical="center"/>
    </xf>
    <xf numFmtId="4" fontId="28" fillId="10" borderId="101" applyNumberFormat="0" applyProtection="0">
      <alignment horizontal="right" vertical="center"/>
    </xf>
    <xf numFmtId="4" fontId="28" fillId="11" borderId="101" applyNumberFormat="0" applyProtection="0">
      <alignment horizontal="left" vertical="center" indent="1"/>
    </xf>
    <xf numFmtId="0" fontId="28" fillId="12" borderId="101" applyNumberFormat="0" applyProtection="0">
      <alignment horizontal="left" vertical="top" indent="1"/>
    </xf>
    <xf numFmtId="4" fontId="28" fillId="8" borderId="101" applyNumberFormat="0" applyProtection="0">
      <alignment horizontal="right" vertical="center"/>
    </xf>
    <xf numFmtId="0" fontId="8" fillId="9" borderId="101" applyNumberFormat="0" applyProtection="0">
      <alignment horizontal="left" vertical="center" indent="1"/>
    </xf>
    <xf numFmtId="0" fontId="8" fillId="9" borderId="101" applyNumberFormat="0" applyProtection="0">
      <alignment horizontal="left" vertical="center" indent="1"/>
    </xf>
    <xf numFmtId="0" fontId="8" fillId="9" borderId="101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101" applyNumberFormat="0" applyProtection="0">
      <alignment horizontal="left" vertical="center" indent="1"/>
    </xf>
    <xf numFmtId="4" fontId="28" fillId="8" borderId="101" applyNumberFormat="0" applyProtection="0">
      <alignment horizontal="right" vertical="center"/>
    </xf>
    <xf numFmtId="4" fontId="28" fillId="8" borderId="101" applyNumberFormat="0" applyProtection="0">
      <alignment horizontal="right" vertical="center"/>
    </xf>
    <xf numFmtId="4" fontId="28" fillId="10" borderId="101" applyNumberFormat="0" applyProtection="0">
      <alignment horizontal="right" vertical="center"/>
    </xf>
    <xf numFmtId="4" fontId="28" fillId="11" borderId="101" applyNumberFormat="0" applyProtection="0">
      <alignment horizontal="left" vertical="center" indent="1"/>
    </xf>
    <xf numFmtId="0" fontId="28" fillId="12" borderId="101" applyNumberFormat="0" applyProtection="0">
      <alignment horizontal="left" vertical="top" indent="1"/>
    </xf>
    <xf numFmtId="4" fontId="28" fillId="8" borderId="101" applyNumberFormat="0" applyProtection="0">
      <alignment horizontal="right" vertical="center"/>
    </xf>
    <xf numFmtId="0" fontId="8" fillId="9" borderId="101" applyNumberFormat="0" applyProtection="0">
      <alignment horizontal="left" vertical="center" indent="1"/>
    </xf>
    <xf numFmtId="0" fontId="8" fillId="9" borderId="101" applyNumberFormat="0" applyProtection="0">
      <alignment horizontal="left" vertical="center" indent="1"/>
    </xf>
    <xf numFmtId="0" fontId="8" fillId="9" borderId="101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101" applyNumberFormat="0" applyProtection="0">
      <alignment horizontal="left" vertical="center" indent="1"/>
    </xf>
    <xf numFmtId="4" fontId="27" fillId="3" borderId="101" applyNumberFormat="0" applyProtection="0">
      <alignment vertical="center"/>
    </xf>
    <xf numFmtId="0" fontId="8" fillId="9" borderId="101" applyNumberFormat="0" applyProtection="0">
      <alignment horizontal="left" vertical="center" indent="1"/>
    </xf>
    <xf numFmtId="4" fontId="28" fillId="10" borderId="101" applyNumberFormat="0" applyProtection="0">
      <alignment horizontal="right" vertical="center"/>
    </xf>
    <xf numFmtId="4" fontId="28" fillId="11" borderId="101" applyNumberFormat="0" applyProtection="0">
      <alignment horizontal="left" vertical="center" indent="1"/>
    </xf>
    <xf numFmtId="0" fontId="28" fillId="12" borderId="101" applyNumberFormat="0" applyProtection="0">
      <alignment horizontal="left" vertical="top" indent="1"/>
    </xf>
    <xf numFmtId="4" fontId="28" fillId="8" borderId="101" applyNumberFormat="0" applyProtection="0">
      <alignment horizontal="right" vertical="center"/>
    </xf>
    <xf numFmtId="0" fontId="8" fillId="9" borderId="101" applyNumberFormat="0" applyProtection="0">
      <alignment horizontal="left" vertical="center" indent="1"/>
    </xf>
    <xf numFmtId="0" fontId="8" fillId="9" borderId="101" applyNumberFormat="0" applyProtection="0">
      <alignment horizontal="left" vertical="center" indent="1"/>
    </xf>
    <xf numFmtId="0" fontId="8" fillId="9" borderId="101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101" applyNumberFormat="0" applyProtection="0">
      <alignment horizontal="left" vertical="center" indent="1"/>
    </xf>
    <xf numFmtId="4" fontId="27" fillId="3" borderId="101" applyNumberFormat="0" applyProtection="0">
      <alignment horizontal="left" vertical="center" indent="1"/>
    </xf>
    <xf numFmtId="4" fontId="27" fillId="3" borderId="101" applyNumberFormat="0" applyProtection="0">
      <alignment horizontal="left" vertical="center" indent="1"/>
    </xf>
    <xf numFmtId="4" fontId="28" fillId="10" borderId="101" applyNumberFormat="0" applyProtection="0">
      <alignment horizontal="right" vertical="center"/>
    </xf>
    <xf numFmtId="4" fontId="28" fillId="11" borderId="101" applyNumberFormat="0" applyProtection="0">
      <alignment horizontal="left" vertical="center" indent="1"/>
    </xf>
    <xf numFmtId="0" fontId="28" fillId="12" borderId="101" applyNumberFormat="0" applyProtection="0">
      <alignment horizontal="left" vertical="top" indent="1"/>
    </xf>
    <xf numFmtId="4" fontId="28" fillId="8" borderId="101" applyNumberFormat="0" applyProtection="0">
      <alignment horizontal="right" vertical="center"/>
    </xf>
    <xf numFmtId="0" fontId="8" fillId="9" borderId="101" applyNumberFormat="0" applyProtection="0">
      <alignment horizontal="left" vertical="center" indent="1"/>
    </xf>
    <xf numFmtId="0" fontId="8" fillId="9" borderId="101" applyNumberFormat="0" applyProtection="0">
      <alignment horizontal="left" vertical="center" indent="1"/>
    </xf>
    <xf numFmtId="0" fontId="8" fillId="9" borderId="101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101" applyNumberFormat="0" applyProtection="0">
      <alignment horizontal="left" vertical="center" indent="1"/>
    </xf>
    <xf numFmtId="0" fontId="28" fillId="12" borderId="101" applyNumberFormat="0" applyProtection="0">
      <alignment horizontal="left" vertical="top" indent="1"/>
    </xf>
    <xf numFmtId="0" fontId="27" fillId="6" borderId="101" applyNumberFormat="0" applyProtection="0">
      <alignment horizontal="left" vertical="top" indent="1"/>
    </xf>
    <xf numFmtId="4" fontId="28" fillId="10" borderId="101" applyNumberFormat="0" applyProtection="0">
      <alignment horizontal="right" vertical="center"/>
    </xf>
    <xf numFmtId="4" fontId="28" fillId="11" borderId="101" applyNumberFormat="0" applyProtection="0">
      <alignment horizontal="left" vertical="center" indent="1"/>
    </xf>
    <xf numFmtId="0" fontId="28" fillId="12" borderId="101" applyNumberFormat="0" applyProtection="0">
      <alignment horizontal="left" vertical="top" indent="1"/>
    </xf>
    <xf numFmtId="4" fontId="28" fillId="8" borderId="101" applyNumberFormat="0" applyProtection="0">
      <alignment horizontal="right" vertical="center"/>
    </xf>
    <xf numFmtId="0" fontId="8" fillId="9" borderId="101" applyNumberFormat="0" applyProtection="0">
      <alignment horizontal="left" vertical="center" indent="1"/>
    </xf>
    <xf numFmtId="0" fontId="8" fillId="9" borderId="101" applyNumberFormat="0" applyProtection="0">
      <alignment horizontal="left" vertical="center" indent="1"/>
    </xf>
    <xf numFmtId="0" fontId="8" fillId="9" borderId="101" applyNumberFormat="0" applyProtection="0">
      <alignment horizontal="left" vertical="center" indent="1"/>
    </xf>
    <xf numFmtId="0" fontId="28" fillId="12" borderId="102" applyNumberFormat="0" applyProtection="0">
      <alignment horizontal="left" vertical="top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101" applyNumberFormat="0" applyProtection="0">
      <alignment horizontal="left" vertical="center" indent="1"/>
    </xf>
    <xf numFmtId="0" fontId="8" fillId="9" borderId="101" applyNumberFormat="0" applyProtection="0">
      <alignment horizontal="left" vertical="center" indent="1"/>
    </xf>
    <xf numFmtId="4" fontId="28" fillId="10" borderId="101" applyNumberFormat="0" applyProtection="0">
      <alignment horizontal="right" vertical="center"/>
    </xf>
    <xf numFmtId="4" fontId="28" fillId="11" borderId="101" applyNumberFormat="0" applyProtection="0">
      <alignment horizontal="left" vertical="center" indent="1"/>
    </xf>
    <xf numFmtId="0" fontId="28" fillId="12" borderId="101" applyNumberFormat="0" applyProtection="0">
      <alignment horizontal="left" vertical="top" indent="1"/>
    </xf>
    <xf numFmtId="4" fontId="28" fillId="8" borderId="101" applyNumberFormat="0" applyProtection="0">
      <alignment horizontal="right" vertical="center"/>
    </xf>
    <xf numFmtId="0" fontId="8" fillId="9" borderId="101" applyNumberFormat="0" applyProtection="0">
      <alignment horizontal="left" vertical="center" indent="1"/>
    </xf>
    <xf numFmtId="0" fontId="8" fillId="9" borderId="101" applyNumberFormat="0" applyProtection="0">
      <alignment horizontal="left" vertical="center" indent="1"/>
    </xf>
    <xf numFmtId="0" fontId="8" fillId="9" borderId="101" applyNumberFormat="0" applyProtection="0">
      <alignment horizontal="left" vertical="center" indent="1"/>
    </xf>
    <xf numFmtId="4" fontId="28" fillId="11" borderId="102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101" applyNumberFormat="0" applyProtection="0">
      <alignment horizontal="left" vertical="center" indent="1"/>
    </xf>
    <xf numFmtId="0" fontId="8" fillId="9" borderId="101" applyNumberFormat="0" applyProtection="0">
      <alignment horizontal="left" vertical="center" indent="1"/>
    </xf>
    <xf numFmtId="4" fontId="28" fillId="10" borderId="101" applyNumberFormat="0" applyProtection="0">
      <alignment horizontal="right" vertical="center"/>
    </xf>
    <xf numFmtId="4" fontId="28" fillId="11" borderId="101" applyNumberFormat="0" applyProtection="0">
      <alignment horizontal="left" vertical="center" indent="1"/>
    </xf>
    <xf numFmtId="0" fontId="28" fillId="12" borderId="101" applyNumberFormat="0" applyProtection="0">
      <alignment horizontal="left" vertical="top" indent="1"/>
    </xf>
    <xf numFmtId="4" fontId="28" fillId="8" borderId="101" applyNumberFormat="0" applyProtection="0">
      <alignment horizontal="right" vertical="center"/>
    </xf>
    <xf numFmtId="0" fontId="8" fillId="9" borderId="101" applyNumberFormat="0" applyProtection="0">
      <alignment horizontal="left" vertical="center" indent="1"/>
    </xf>
    <xf numFmtId="0" fontId="8" fillId="9" borderId="101" applyNumberFormat="0" applyProtection="0">
      <alignment horizontal="left" vertical="center" indent="1"/>
    </xf>
    <xf numFmtId="0" fontId="8" fillId="9" borderId="101" applyNumberFormat="0" applyProtection="0">
      <alignment horizontal="left" vertical="center" indent="1"/>
    </xf>
    <xf numFmtId="4" fontId="28" fillId="10" borderId="102" applyNumberFormat="0" applyProtection="0">
      <alignment horizontal="right" vertical="center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101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4" fontId="28" fillId="10" borderId="101" applyNumberFormat="0" applyProtection="0">
      <alignment horizontal="right" vertical="center"/>
    </xf>
    <xf numFmtId="4" fontId="28" fillId="10" borderId="101" applyNumberFormat="0" applyProtection="0">
      <alignment horizontal="right" vertical="center"/>
    </xf>
    <xf numFmtId="4" fontId="28" fillId="11" borderId="101" applyNumberFormat="0" applyProtection="0">
      <alignment horizontal="left" vertical="center" indent="1"/>
    </xf>
    <xf numFmtId="0" fontId="28" fillId="12" borderId="101" applyNumberFormat="0" applyProtection="0">
      <alignment horizontal="left" vertical="top" indent="1"/>
    </xf>
    <xf numFmtId="4" fontId="28" fillId="8" borderId="101" applyNumberFormat="0" applyProtection="0">
      <alignment horizontal="right" vertical="center"/>
    </xf>
    <xf numFmtId="0" fontId="8" fillId="9" borderId="101" applyNumberFormat="0" applyProtection="0">
      <alignment horizontal="left" vertical="center" indent="1"/>
    </xf>
    <xf numFmtId="0" fontId="8" fillId="9" borderId="101" applyNumberFormat="0" applyProtection="0">
      <alignment horizontal="left" vertical="center" indent="1"/>
    </xf>
    <xf numFmtId="0" fontId="8" fillId="9" borderId="101" applyNumberFormat="0" applyProtection="0">
      <alignment horizontal="left" vertical="center" indent="1"/>
    </xf>
    <xf numFmtId="0" fontId="8" fillId="9" borderId="102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101" applyNumberFormat="0" applyProtection="0">
      <alignment horizontal="left" vertical="center" indent="1"/>
    </xf>
    <xf numFmtId="4" fontId="28" fillId="8" borderId="101" applyNumberFormat="0" applyProtection="0">
      <alignment horizontal="right" vertical="center"/>
    </xf>
    <xf numFmtId="4" fontId="28" fillId="10" borderId="101" applyNumberFormat="0" applyProtection="0">
      <alignment horizontal="right" vertical="center"/>
    </xf>
    <xf numFmtId="4" fontId="28" fillId="11" borderId="101" applyNumberFormat="0" applyProtection="0">
      <alignment horizontal="left" vertical="center" indent="1"/>
    </xf>
    <xf numFmtId="0" fontId="28" fillId="12" borderId="101" applyNumberFormat="0" applyProtection="0">
      <alignment horizontal="left" vertical="top" indent="1"/>
    </xf>
    <xf numFmtId="4" fontId="28" fillId="8" borderId="101" applyNumberFormat="0" applyProtection="0">
      <alignment horizontal="right" vertical="center"/>
    </xf>
    <xf numFmtId="0" fontId="8" fillId="9" borderId="101" applyNumberFormat="0" applyProtection="0">
      <alignment horizontal="left" vertical="center" indent="1"/>
    </xf>
    <xf numFmtId="0" fontId="8" fillId="9" borderId="101" applyNumberFormat="0" applyProtection="0">
      <alignment horizontal="left" vertical="center" indent="1"/>
    </xf>
    <xf numFmtId="0" fontId="8" fillId="9" borderId="101" applyNumberFormat="0" applyProtection="0">
      <alignment horizontal="left" vertical="center" indent="1"/>
    </xf>
    <xf numFmtId="0" fontId="8" fillId="9" borderId="102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101" applyNumberFormat="0" applyProtection="0">
      <alignment horizontal="left" vertical="center" indent="1"/>
    </xf>
    <xf numFmtId="4" fontId="27" fillId="3" borderId="101" applyNumberFormat="0" applyProtection="0">
      <alignment vertical="center"/>
    </xf>
    <xf numFmtId="0" fontId="8" fillId="9" borderId="101" applyNumberFormat="0" applyProtection="0">
      <alignment horizontal="left" vertical="center" indent="1"/>
    </xf>
    <xf numFmtId="4" fontId="28" fillId="10" borderId="101" applyNumberFormat="0" applyProtection="0">
      <alignment horizontal="right" vertical="center"/>
    </xf>
    <xf numFmtId="4" fontId="28" fillId="11" borderId="101" applyNumberFormat="0" applyProtection="0">
      <alignment horizontal="left" vertical="center" indent="1"/>
    </xf>
    <xf numFmtId="0" fontId="28" fillId="12" borderId="101" applyNumberFormat="0" applyProtection="0">
      <alignment horizontal="left" vertical="top" indent="1"/>
    </xf>
    <xf numFmtId="4" fontId="28" fillId="8" borderId="101" applyNumberFormat="0" applyProtection="0">
      <alignment horizontal="right" vertical="center"/>
    </xf>
    <xf numFmtId="0" fontId="8" fillId="9" borderId="101" applyNumberFormat="0" applyProtection="0">
      <alignment horizontal="left" vertical="center" indent="1"/>
    </xf>
    <xf numFmtId="0" fontId="8" fillId="9" borderId="101" applyNumberFormat="0" applyProtection="0">
      <alignment horizontal="left" vertical="center" indent="1"/>
    </xf>
    <xf numFmtId="0" fontId="8" fillId="9" borderId="101" applyNumberFormat="0" applyProtection="0">
      <alignment horizontal="left" vertical="center" indent="1"/>
    </xf>
    <xf numFmtId="0" fontId="8" fillId="9" borderId="102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101" applyNumberFormat="0" applyProtection="0">
      <alignment horizontal="left" vertical="center" indent="1"/>
    </xf>
    <xf numFmtId="4" fontId="27" fillId="3" borderId="101" applyNumberFormat="0" applyProtection="0">
      <alignment horizontal="left" vertical="center" indent="1"/>
    </xf>
    <xf numFmtId="4" fontId="28" fillId="10" borderId="101" applyNumberFormat="0" applyProtection="0">
      <alignment horizontal="right" vertical="center"/>
    </xf>
    <xf numFmtId="4" fontId="28" fillId="11" borderId="101" applyNumberFormat="0" applyProtection="0">
      <alignment horizontal="left" vertical="center" indent="1"/>
    </xf>
    <xf numFmtId="0" fontId="28" fillId="12" borderId="101" applyNumberFormat="0" applyProtection="0">
      <alignment horizontal="left" vertical="top" indent="1"/>
    </xf>
    <xf numFmtId="4" fontId="28" fillId="8" borderId="101" applyNumberFormat="0" applyProtection="0">
      <alignment horizontal="right" vertical="center"/>
    </xf>
    <xf numFmtId="0" fontId="8" fillId="9" borderId="101" applyNumberFormat="0" applyProtection="0">
      <alignment horizontal="left" vertical="center" indent="1"/>
    </xf>
    <xf numFmtId="0" fontId="8" fillId="9" borderId="101" applyNumberFormat="0" applyProtection="0">
      <alignment horizontal="left" vertical="center" indent="1"/>
    </xf>
    <xf numFmtId="0" fontId="8" fillId="9" borderId="101" applyNumberFormat="0" applyProtection="0">
      <alignment horizontal="left" vertical="center" indent="1"/>
    </xf>
    <xf numFmtId="4" fontId="28" fillId="8" borderId="102" applyNumberFormat="0" applyProtection="0">
      <alignment horizontal="right" vertical="center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101" applyNumberFormat="0" applyProtection="0">
      <alignment horizontal="left" vertical="center" indent="1"/>
    </xf>
    <xf numFmtId="0" fontId="28" fillId="12" borderId="101" applyNumberFormat="0" applyProtection="0">
      <alignment horizontal="left" vertical="top" indent="1"/>
    </xf>
    <xf numFmtId="0" fontId="27" fillId="6" borderId="101" applyNumberFormat="0" applyProtection="0">
      <alignment horizontal="left" vertical="top" indent="1"/>
    </xf>
    <xf numFmtId="4" fontId="28" fillId="10" borderId="101" applyNumberFormat="0" applyProtection="0">
      <alignment horizontal="right" vertical="center"/>
    </xf>
    <xf numFmtId="4" fontId="28" fillId="11" borderId="101" applyNumberFormat="0" applyProtection="0">
      <alignment horizontal="left" vertical="center" indent="1"/>
    </xf>
    <xf numFmtId="0" fontId="28" fillId="12" borderId="101" applyNumberFormat="0" applyProtection="0">
      <alignment horizontal="left" vertical="top" indent="1"/>
    </xf>
    <xf numFmtId="4" fontId="28" fillId="8" borderId="101" applyNumberFormat="0" applyProtection="0">
      <alignment horizontal="right" vertical="center"/>
    </xf>
    <xf numFmtId="0" fontId="8" fillId="9" borderId="101" applyNumberFormat="0" applyProtection="0">
      <alignment horizontal="left" vertical="center" indent="1"/>
    </xf>
    <xf numFmtId="0" fontId="8" fillId="9" borderId="101" applyNumberFormat="0" applyProtection="0">
      <alignment horizontal="left" vertical="center" indent="1"/>
    </xf>
    <xf numFmtId="0" fontId="8" fillId="9" borderId="101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101" applyNumberFormat="0" applyProtection="0">
      <alignment horizontal="left" vertical="center" indent="1"/>
    </xf>
    <xf numFmtId="4" fontId="28" fillId="10" borderId="101" applyNumberFormat="0" applyProtection="0">
      <alignment horizontal="right" vertical="center"/>
    </xf>
    <xf numFmtId="4" fontId="28" fillId="11" borderId="101" applyNumberFormat="0" applyProtection="0">
      <alignment horizontal="left" vertical="center" indent="1"/>
    </xf>
    <xf numFmtId="0" fontId="28" fillId="12" borderId="101" applyNumberFormat="0" applyProtection="0">
      <alignment horizontal="left" vertical="top" indent="1"/>
    </xf>
    <xf numFmtId="4" fontId="28" fillId="8" borderId="101" applyNumberFormat="0" applyProtection="0">
      <alignment horizontal="right" vertical="center"/>
    </xf>
    <xf numFmtId="0" fontId="8" fillId="9" borderId="101" applyNumberFormat="0" applyProtection="0">
      <alignment horizontal="left" vertical="center" indent="1"/>
    </xf>
    <xf numFmtId="0" fontId="8" fillId="9" borderId="101" applyNumberFormat="0" applyProtection="0">
      <alignment horizontal="left" vertical="center" indent="1"/>
    </xf>
    <xf numFmtId="0" fontId="8" fillId="9" borderId="101" applyNumberFormat="0" applyProtection="0">
      <alignment horizontal="left" vertical="center" indent="1"/>
    </xf>
    <xf numFmtId="0" fontId="27" fillId="6" borderId="102" applyNumberFormat="0" applyProtection="0">
      <alignment horizontal="left" vertical="top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101" applyNumberFormat="0" applyProtection="0">
      <alignment horizontal="left" vertical="center" indent="1"/>
    </xf>
    <xf numFmtId="0" fontId="8" fillId="9" borderId="101" applyNumberFormat="0" applyProtection="0">
      <alignment horizontal="left" vertical="center" indent="1"/>
    </xf>
    <xf numFmtId="4" fontId="28" fillId="10" borderId="101" applyNumberFormat="0" applyProtection="0">
      <alignment horizontal="right" vertical="center"/>
    </xf>
    <xf numFmtId="4" fontId="28" fillId="11" borderId="101" applyNumberFormat="0" applyProtection="0">
      <alignment horizontal="left" vertical="center" indent="1"/>
    </xf>
    <xf numFmtId="0" fontId="28" fillId="12" borderId="101" applyNumberFormat="0" applyProtection="0">
      <alignment horizontal="left" vertical="top" indent="1"/>
    </xf>
    <xf numFmtId="4" fontId="28" fillId="8" borderId="101" applyNumberFormat="0" applyProtection="0">
      <alignment horizontal="right" vertical="center"/>
    </xf>
    <xf numFmtId="0" fontId="8" fillId="9" borderId="101" applyNumberFormat="0" applyProtection="0">
      <alignment horizontal="left" vertical="center" indent="1"/>
    </xf>
    <xf numFmtId="0" fontId="8" fillId="9" borderId="101" applyNumberFormat="0" applyProtection="0">
      <alignment horizontal="left" vertical="center" indent="1"/>
    </xf>
    <xf numFmtId="0" fontId="8" fillId="9" borderId="101" applyNumberFormat="0" applyProtection="0">
      <alignment horizontal="left" vertical="center" indent="1"/>
    </xf>
    <xf numFmtId="4" fontId="27" fillId="3" borderId="102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8" fillId="9" borderId="101" applyNumberFormat="0" applyProtection="0">
      <alignment horizontal="left" vertical="center" indent="1"/>
    </xf>
    <xf numFmtId="4" fontId="28" fillId="10" borderId="101" applyNumberFormat="0" applyProtection="0">
      <alignment horizontal="right" vertical="center"/>
    </xf>
    <xf numFmtId="4" fontId="28" fillId="11" borderId="101" applyNumberFormat="0" applyProtection="0">
      <alignment horizontal="left" vertical="center" indent="1"/>
    </xf>
    <xf numFmtId="0" fontId="28" fillId="12" borderId="101" applyNumberFormat="0" applyProtection="0">
      <alignment horizontal="left" vertical="top" indent="1"/>
    </xf>
    <xf numFmtId="4" fontId="28" fillId="8" borderId="101" applyNumberFormat="0" applyProtection="0">
      <alignment horizontal="right" vertical="center"/>
    </xf>
    <xf numFmtId="0" fontId="8" fillId="9" borderId="101" applyNumberFormat="0" applyProtection="0">
      <alignment horizontal="left" vertical="center" indent="1"/>
    </xf>
    <xf numFmtId="0" fontId="8" fillId="9" borderId="101" applyNumberFormat="0" applyProtection="0">
      <alignment horizontal="left" vertical="center" indent="1"/>
    </xf>
    <xf numFmtId="0" fontId="8" fillId="9" borderId="101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8" fillId="9" borderId="101" applyNumberFormat="0" applyProtection="0">
      <alignment horizontal="left" vertical="center" indent="1"/>
    </xf>
    <xf numFmtId="4" fontId="28" fillId="8" borderId="101" applyNumberFormat="0" applyProtection="0">
      <alignment horizontal="right" vertical="center"/>
    </xf>
    <xf numFmtId="4" fontId="28" fillId="11" borderId="101" applyNumberFormat="0" applyProtection="0">
      <alignment horizontal="left" vertical="center" indent="1"/>
    </xf>
    <xf numFmtId="4" fontId="28" fillId="10" borderId="101" applyNumberFormat="0" applyProtection="0">
      <alignment horizontal="right" vertical="center"/>
    </xf>
    <xf numFmtId="4" fontId="28" fillId="11" borderId="101" applyNumberFormat="0" applyProtection="0">
      <alignment horizontal="left" vertical="center" indent="1"/>
    </xf>
    <xf numFmtId="0" fontId="28" fillId="12" borderId="101" applyNumberFormat="0" applyProtection="0">
      <alignment horizontal="left" vertical="top" indent="1"/>
    </xf>
    <xf numFmtId="4" fontId="28" fillId="8" borderId="101" applyNumberFormat="0" applyProtection="0">
      <alignment horizontal="right" vertical="center"/>
    </xf>
    <xf numFmtId="0" fontId="8" fillId="9" borderId="101" applyNumberFormat="0" applyProtection="0">
      <alignment horizontal="left" vertical="center" indent="1"/>
    </xf>
    <xf numFmtId="0" fontId="8" fillId="9" borderId="101" applyNumberFormat="0" applyProtection="0">
      <alignment horizontal="left" vertical="center" indent="1"/>
    </xf>
    <xf numFmtId="0" fontId="8" fillId="9" borderId="101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27" fillId="6" borderId="101" applyNumberFormat="0" applyProtection="0">
      <alignment horizontal="left" vertical="top" indent="1"/>
    </xf>
    <xf numFmtId="4" fontId="28" fillId="10" borderId="101" applyNumberFormat="0" applyProtection="0">
      <alignment horizontal="right" vertical="center"/>
    </xf>
    <xf numFmtId="4" fontId="28" fillId="11" borderId="101" applyNumberFormat="0" applyProtection="0">
      <alignment horizontal="left" vertical="center" indent="1"/>
    </xf>
    <xf numFmtId="0" fontId="28" fillId="12" borderId="101" applyNumberFormat="0" applyProtection="0">
      <alignment horizontal="left" vertical="top" indent="1"/>
    </xf>
    <xf numFmtId="4" fontId="28" fillId="8" borderId="101" applyNumberFormat="0" applyProtection="0">
      <alignment horizontal="right" vertical="center"/>
    </xf>
    <xf numFmtId="0" fontId="8" fillId="9" borderId="101" applyNumberFormat="0" applyProtection="0">
      <alignment horizontal="left" vertical="center" indent="1"/>
    </xf>
    <xf numFmtId="0" fontId="8" fillId="9" borderId="101" applyNumberFormat="0" applyProtection="0">
      <alignment horizontal="left" vertical="center" indent="1"/>
    </xf>
    <xf numFmtId="0" fontId="8" fillId="9" borderId="101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8" fillId="10" borderId="101" applyNumberFormat="0" applyProtection="0">
      <alignment horizontal="right" vertical="center"/>
    </xf>
    <xf numFmtId="4" fontId="27" fillId="3" borderId="101" applyNumberFormat="0" applyProtection="0">
      <alignment horizontal="left" vertical="center" indent="1"/>
    </xf>
    <xf numFmtId="0" fontId="8" fillId="9" borderId="101" applyNumberFormat="0" applyProtection="0">
      <alignment horizontal="left" vertical="center" indent="1"/>
    </xf>
    <xf numFmtId="4" fontId="28" fillId="10" borderId="101" applyNumberFormat="0" applyProtection="0">
      <alignment horizontal="right" vertical="center"/>
    </xf>
    <xf numFmtId="4" fontId="28" fillId="11" borderId="101" applyNumberFormat="0" applyProtection="0">
      <alignment horizontal="left" vertical="center" indent="1"/>
    </xf>
    <xf numFmtId="0" fontId="28" fillId="12" borderId="101" applyNumberFormat="0" applyProtection="0">
      <alignment horizontal="left" vertical="top" indent="1"/>
    </xf>
    <xf numFmtId="4" fontId="28" fillId="8" borderId="101" applyNumberFormat="0" applyProtection="0">
      <alignment horizontal="right" vertical="center"/>
    </xf>
    <xf numFmtId="0" fontId="8" fillId="9" borderId="101" applyNumberFormat="0" applyProtection="0">
      <alignment horizontal="left" vertical="center" indent="1"/>
    </xf>
    <xf numFmtId="0" fontId="8" fillId="9" borderId="101" applyNumberFormat="0" applyProtection="0">
      <alignment horizontal="left" vertical="center" indent="1"/>
    </xf>
    <xf numFmtId="0" fontId="8" fillId="9" borderId="101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8" fillId="10" borderId="101" applyNumberFormat="0" applyProtection="0">
      <alignment horizontal="right" vertical="center"/>
    </xf>
    <xf numFmtId="4" fontId="28" fillId="11" borderId="101" applyNumberFormat="0" applyProtection="0">
      <alignment horizontal="left" vertical="center" indent="1"/>
    </xf>
    <xf numFmtId="0" fontId="28" fillId="12" borderId="101" applyNumberFormat="0" applyProtection="0">
      <alignment horizontal="left" vertical="top" indent="1"/>
    </xf>
    <xf numFmtId="4" fontId="28" fillId="8" borderId="101" applyNumberFormat="0" applyProtection="0">
      <alignment horizontal="right" vertical="center"/>
    </xf>
    <xf numFmtId="0" fontId="8" fillId="9" borderId="101" applyNumberFormat="0" applyProtection="0">
      <alignment horizontal="left" vertical="center" indent="1"/>
    </xf>
    <xf numFmtId="0" fontId="8" fillId="9" borderId="101" applyNumberFormat="0" applyProtection="0">
      <alignment horizontal="left" vertical="center" indent="1"/>
    </xf>
    <xf numFmtId="0" fontId="8" fillId="9" borderId="101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101" applyNumberFormat="0" applyProtection="0">
      <alignment vertical="center"/>
    </xf>
    <xf numFmtId="4" fontId="28" fillId="8" borderId="101" applyNumberFormat="0" applyProtection="0">
      <alignment horizontal="right" vertical="center"/>
    </xf>
    <xf numFmtId="4" fontId="28" fillId="10" borderId="101" applyNumberFormat="0" applyProtection="0">
      <alignment horizontal="right" vertical="center"/>
    </xf>
    <xf numFmtId="4" fontId="28" fillId="11" borderId="101" applyNumberFormat="0" applyProtection="0">
      <alignment horizontal="left" vertical="center" indent="1"/>
    </xf>
    <xf numFmtId="0" fontId="28" fillId="12" borderId="101" applyNumberFormat="0" applyProtection="0">
      <alignment horizontal="left" vertical="top" indent="1"/>
    </xf>
    <xf numFmtId="4" fontId="28" fillId="8" borderId="101" applyNumberFormat="0" applyProtection="0">
      <alignment horizontal="right" vertical="center"/>
    </xf>
    <xf numFmtId="0" fontId="8" fillId="9" borderId="101" applyNumberFormat="0" applyProtection="0">
      <alignment horizontal="left" vertical="center" indent="1"/>
    </xf>
    <xf numFmtId="0" fontId="8" fillId="9" borderId="101" applyNumberFormat="0" applyProtection="0">
      <alignment horizontal="left" vertical="center" indent="1"/>
    </xf>
    <xf numFmtId="0" fontId="8" fillId="9" borderId="101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8" fillId="11" borderId="101" applyNumberFormat="0" applyProtection="0">
      <alignment horizontal="left" vertical="center" indent="1"/>
    </xf>
    <xf numFmtId="4" fontId="28" fillId="10" borderId="101" applyNumberFormat="0" applyProtection="0">
      <alignment horizontal="right" vertical="center"/>
    </xf>
    <xf numFmtId="4" fontId="28" fillId="11" borderId="101" applyNumberFormat="0" applyProtection="0">
      <alignment horizontal="left" vertical="center" indent="1"/>
    </xf>
    <xf numFmtId="0" fontId="28" fillId="12" borderId="101" applyNumberFormat="0" applyProtection="0">
      <alignment horizontal="left" vertical="top" indent="1"/>
    </xf>
    <xf numFmtId="4" fontId="28" fillId="8" borderId="101" applyNumberFormat="0" applyProtection="0">
      <alignment horizontal="right" vertical="center"/>
    </xf>
    <xf numFmtId="0" fontId="8" fillId="9" borderId="101" applyNumberFormat="0" applyProtection="0">
      <alignment horizontal="left" vertical="center" indent="1"/>
    </xf>
    <xf numFmtId="0" fontId="8" fillId="9" borderId="101" applyNumberFormat="0" applyProtection="0">
      <alignment horizontal="left" vertical="center" indent="1"/>
    </xf>
    <xf numFmtId="0" fontId="8" fillId="9" borderId="101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8" fillId="9" borderId="101" applyNumberFormat="0" applyProtection="0">
      <alignment horizontal="left" vertical="center" indent="1"/>
    </xf>
    <xf numFmtId="4" fontId="28" fillId="10" borderId="101" applyNumberFormat="0" applyProtection="0">
      <alignment horizontal="right" vertical="center"/>
    </xf>
    <xf numFmtId="0" fontId="27" fillId="6" borderId="101" applyNumberFormat="0" applyProtection="0">
      <alignment horizontal="left" vertical="top" indent="1"/>
    </xf>
    <xf numFmtId="4" fontId="28" fillId="10" borderId="101" applyNumberFormat="0" applyProtection="0">
      <alignment horizontal="right" vertical="center"/>
    </xf>
    <xf numFmtId="4" fontId="28" fillId="11" borderId="101" applyNumberFormat="0" applyProtection="0">
      <alignment horizontal="left" vertical="center" indent="1"/>
    </xf>
    <xf numFmtId="0" fontId="28" fillId="12" borderId="101" applyNumberFormat="0" applyProtection="0">
      <alignment horizontal="left" vertical="top" indent="1"/>
    </xf>
    <xf numFmtId="4" fontId="28" fillId="8" borderId="101" applyNumberFormat="0" applyProtection="0">
      <alignment horizontal="right" vertical="center"/>
    </xf>
    <xf numFmtId="0" fontId="8" fillId="9" borderId="101" applyNumberFormat="0" applyProtection="0">
      <alignment horizontal="left" vertical="center" indent="1"/>
    </xf>
    <xf numFmtId="0" fontId="8" fillId="9" borderId="101" applyNumberFormat="0" applyProtection="0">
      <alignment horizontal="left" vertical="center" indent="1"/>
    </xf>
    <xf numFmtId="0" fontId="8" fillId="9" borderId="101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8" fillId="9" borderId="101" applyNumberFormat="0" applyProtection="0">
      <alignment horizontal="left" vertical="center" indent="1"/>
    </xf>
    <xf numFmtId="4" fontId="28" fillId="10" borderId="101" applyNumberFormat="0" applyProtection="0">
      <alignment horizontal="right" vertical="center"/>
    </xf>
    <xf numFmtId="4" fontId="28" fillId="11" borderId="101" applyNumberFormat="0" applyProtection="0">
      <alignment horizontal="left" vertical="center" indent="1"/>
    </xf>
    <xf numFmtId="0" fontId="28" fillId="12" borderId="101" applyNumberFormat="0" applyProtection="0">
      <alignment horizontal="left" vertical="top" indent="1"/>
    </xf>
    <xf numFmtId="4" fontId="28" fillId="8" borderId="101" applyNumberFormat="0" applyProtection="0">
      <alignment horizontal="right" vertical="center"/>
    </xf>
    <xf numFmtId="0" fontId="8" fillId="9" borderId="101" applyNumberFormat="0" applyProtection="0">
      <alignment horizontal="left" vertical="center" indent="1"/>
    </xf>
    <xf numFmtId="0" fontId="8" fillId="9" borderId="101" applyNumberFormat="0" applyProtection="0">
      <alignment horizontal="left" vertical="center" indent="1"/>
    </xf>
    <xf numFmtId="0" fontId="8" fillId="9" borderId="101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27" fillId="6" borderId="101" applyNumberFormat="0" applyProtection="0">
      <alignment horizontal="left" vertical="top" indent="1"/>
    </xf>
    <xf numFmtId="0" fontId="8" fillId="9" borderId="101" applyNumberFormat="0" applyProtection="0">
      <alignment horizontal="left" vertical="center" indent="1"/>
    </xf>
    <xf numFmtId="4" fontId="28" fillId="10" borderId="101" applyNumberFormat="0" applyProtection="0">
      <alignment horizontal="right" vertical="center"/>
    </xf>
    <xf numFmtId="4" fontId="28" fillId="11" borderId="101" applyNumberFormat="0" applyProtection="0">
      <alignment horizontal="left" vertical="center" indent="1"/>
    </xf>
    <xf numFmtId="0" fontId="28" fillId="12" borderId="101" applyNumberFormat="0" applyProtection="0">
      <alignment horizontal="left" vertical="top" indent="1"/>
    </xf>
    <xf numFmtId="4" fontId="28" fillId="8" borderId="101" applyNumberFormat="0" applyProtection="0">
      <alignment horizontal="right" vertical="center"/>
    </xf>
    <xf numFmtId="0" fontId="8" fillId="9" borderId="101" applyNumberFormat="0" applyProtection="0">
      <alignment horizontal="left" vertical="center" indent="1"/>
    </xf>
    <xf numFmtId="0" fontId="8" fillId="9" borderId="101" applyNumberFormat="0" applyProtection="0">
      <alignment horizontal="left" vertical="center" indent="1"/>
    </xf>
    <xf numFmtId="0" fontId="8" fillId="9" borderId="101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8" fillId="10" borderId="101" applyNumberFormat="0" applyProtection="0">
      <alignment horizontal="right" vertical="center"/>
    </xf>
    <xf numFmtId="4" fontId="28" fillId="11" borderId="101" applyNumberFormat="0" applyProtection="0">
      <alignment horizontal="left" vertical="center" indent="1"/>
    </xf>
    <xf numFmtId="0" fontId="28" fillId="12" borderId="101" applyNumberFormat="0" applyProtection="0">
      <alignment horizontal="left" vertical="top" indent="1"/>
    </xf>
    <xf numFmtId="4" fontId="28" fillId="8" borderId="101" applyNumberFormat="0" applyProtection="0">
      <alignment horizontal="right" vertical="center"/>
    </xf>
    <xf numFmtId="0" fontId="8" fillId="9" borderId="101" applyNumberFormat="0" applyProtection="0">
      <alignment horizontal="left" vertical="center" indent="1"/>
    </xf>
    <xf numFmtId="0" fontId="8" fillId="9" borderId="101" applyNumberFormat="0" applyProtection="0">
      <alignment horizontal="left" vertical="center" indent="1"/>
    </xf>
    <xf numFmtId="0" fontId="8" fillId="9" borderId="101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28" fillId="12" borderId="101" applyNumberFormat="0" applyProtection="0">
      <alignment horizontal="left" vertical="top" indent="1"/>
    </xf>
    <xf numFmtId="4" fontId="28" fillId="10" borderId="101" applyNumberFormat="0" applyProtection="0">
      <alignment horizontal="right" vertical="center"/>
    </xf>
    <xf numFmtId="4" fontId="28" fillId="11" borderId="101" applyNumberFormat="0" applyProtection="0">
      <alignment horizontal="left" vertical="center" indent="1"/>
    </xf>
    <xf numFmtId="0" fontId="28" fillId="12" borderId="101" applyNumberFormat="0" applyProtection="0">
      <alignment horizontal="left" vertical="top" indent="1"/>
    </xf>
    <xf numFmtId="0" fontId="27" fillId="6" borderId="101" applyNumberFormat="0" applyProtection="0">
      <alignment horizontal="left" vertical="top" indent="1"/>
    </xf>
    <xf numFmtId="0" fontId="8" fillId="9" borderId="101" applyNumberFormat="0" applyProtection="0">
      <alignment horizontal="left" vertical="center" indent="1"/>
    </xf>
    <xf numFmtId="4" fontId="28" fillId="8" borderId="101" applyNumberFormat="0" applyProtection="0">
      <alignment horizontal="right" vertical="center"/>
    </xf>
    <xf numFmtId="0" fontId="8" fillId="9" borderId="101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101" applyNumberFormat="0" applyProtection="0">
      <alignment vertical="center"/>
    </xf>
    <xf numFmtId="4" fontId="28" fillId="10" borderId="101" applyNumberFormat="0" applyProtection="0">
      <alignment horizontal="right" vertical="center"/>
    </xf>
    <xf numFmtId="4" fontId="28" fillId="11" borderId="101" applyNumberFormat="0" applyProtection="0">
      <alignment horizontal="left" vertical="center" indent="1"/>
    </xf>
    <xf numFmtId="0" fontId="28" fillId="12" borderId="101" applyNumberFormat="0" applyProtection="0">
      <alignment horizontal="left" vertical="top" indent="1"/>
    </xf>
    <xf numFmtId="4" fontId="28" fillId="11" borderId="101" applyNumberFormat="0" applyProtection="0">
      <alignment horizontal="left" vertical="center" indent="1"/>
    </xf>
    <xf numFmtId="0" fontId="28" fillId="12" borderId="101" applyNumberFormat="0" applyProtection="0">
      <alignment horizontal="left" vertical="top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8" fillId="11" borderId="101" applyNumberFormat="0" applyProtection="0">
      <alignment horizontal="left" vertical="center" indent="1"/>
    </xf>
    <xf numFmtId="4" fontId="27" fillId="3" borderId="101" applyNumberFormat="0" applyProtection="0">
      <alignment vertical="center"/>
    </xf>
    <xf numFmtId="4" fontId="28" fillId="11" borderId="101" applyNumberFormat="0" applyProtection="0">
      <alignment horizontal="left" vertical="center" indent="1"/>
    </xf>
    <xf numFmtId="0" fontId="8" fillId="9" borderId="101" applyNumberFormat="0" applyProtection="0">
      <alignment horizontal="left" vertical="center" indent="1"/>
    </xf>
    <xf numFmtId="0" fontId="8" fillId="9" borderId="101" applyNumberFormat="0" applyProtection="0">
      <alignment horizontal="left" vertical="center" indent="1"/>
    </xf>
    <xf numFmtId="4" fontId="28" fillId="10" borderId="101" applyNumberFormat="0" applyProtection="0">
      <alignment horizontal="right" vertical="center"/>
    </xf>
    <xf numFmtId="4" fontId="28" fillId="11" borderId="101" applyNumberFormat="0" applyProtection="0">
      <alignment horizontal="left" vertical="center" indent="1"/>
    </xf>
    <xf numFmtId="0" fontId="28" fillId="12" borderId="101" applyNumberFormat="0" applyProtection="0">
      <alignment horizontal="left" vertical="top" indent="1"/>
    </xf>
    <xf numFmtId="0" fontId="8" fillId="9" borderId="101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8" fillId="11" borderId="101" applyNumberFormat="0" applyProtection="0">
      <alignment horizontal="left" vertical="center" indent="1"/>
    </xf>
    <xf numFmtId="0" fontId="28" fillId="12" borderId="101" applyNumberFormat="0" applyProtection="0">
      <alignment horizontal="left" vertical="top" indent="1"/>
    </xf>
    <xf numFmtId="4" fontId="27" fillId="3" borderId="101" applyNumberFormat="0" applyProtection="0">
      <alignment vertical="center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8" fillId="10" borderId="101" applyNumberFormat="0" applyProtection="0">
      <alignment horizontal="right" vertical="center"/>
    </xf>
    <xf numFmtId="0" fontId="8" fillId="9" borderId="101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8" fillId="8" borderId="101" applyNumberFormat="0" applyProtection="0">
      <alignment horizontal="right" vertical="center"/>
    </xf>
    <xf numFmtId="4" fontId="28" fillId="8" borderId="101" applyNumberFormat="0" applyProtection="0">
      <alignment horizontal="right" vertical="center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101" applyNumberFormat="0" applyProtection="0">
      <alignment vertical="center"/>
    </xf>
    <xf numFmtId="0" fontId="8" fillId="9" borderId="101" applyNumberFormat="0" applyProtection="0">
      <alignment horizontal="left" vertical="center" indent="1"/>
    </xf>
    <xf numFmtId="0" fontId="28" fillId="12" borderId="101" applyNumberFormat="0" applyProtection="0">
      <alignment horizontal="left" vertical="top" indent="1"/>
    </xf>
    <xf numFmtId="4" fontId="28" fillId="10" borderId="101" applyNumberFormat="0" applyProtection="0">
      <alignment horizontal="right" vertical="center"/>
    </xf>
    <xf numFmtId="4" fontId="28" fillId="11" borderId="101" applyNumberFormat="0" applyProtection="0">
      <alignment horizontal="left" vertical="center" indent="1"/>
    </xf>
    <xf numFmtId="0" fontId="28" fillId="12" borderId="101" applyNumberFormat="0" applyProtection="0">
      <alignment horizontal="left" vertical="top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101" applyNumberFormat="0" applyProtection="0">
      <alignment horizontal="left" vertical="center" indent="1"/>
    </xf>
    <xf numFmtId="0" fontId="27" fillId="6" borderId="101" applyNumberFormat="0" applyProtection="0">
      <alignment horizontal="left" vertical="top" indent="1"/>
    </xf>
    <xf numFmtId="4" fontId="28" fillId="8" borderId="101" applyNumberFormat="0" applyProtection="0">
      <alignment horizontal="right" vertical="center"/>
    </xf>
    <xf numFmtId="0" fontId="8" fillId="9" borderId="101" applyNumberFormat="0" applyProtection="0">
      <alignment horizontal="left" vertical="center" indent="1"/>
    </xf>
    <xf numFmtId="0" fontId="8" fillId="9" borderId="101" applyNumberFormat="0" applyProtection="0">
      <alignment horizontal="left" vertical="center" indent="1"/>
    </xf>
    <xf numFmtId="0" fontId="8" fillId="9" borderId="101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28" fillId="12" borderId="101" applyNumberFormat="0" applyProtection="0">
      <alignment horizontal="left" vertical="top" indent="1"/>
    </xf>
    <xf numFmtId="4" fontId="28" fillId="10" borderId="101" applyNumberFormat="0" applyProtection="0">
      <alignment horizontal="right" vertical="center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8" fillId="9" borderId="101" applyNumberFormat="0" applyProtection="0">
      <alignment horizontal="left" vertical="center" indent="1"/>
    </xf>
    <xf numFmtId="4" fontId="28" fillId="10" borderId="101" applyNumberFormat="0" applyProtection="0">
      <alignment horizontal="right" vertical="center"/>
    </xf>
    <xf numFmtId="4" fontId="28" fillId="11" borderId="101" applyNumberFormat="0" applyProtection="0">
      <alignment horizontal="left" vertical="center" indent="1"/>
    </xf>
    <xf numFmtId="0" fontId="28" fillId="12" borderId="101" applyNumberFormat="0" applyProtection="0">
      <alignment horizontal="left" vertical="top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8" fillId="9" borderId="101" applyNumberFormat="0" applyProtection="0">
      <alignment horizontal="left" vertical="center" indent="1"/>
    </xf>
    <xf numFmtId="4" fontId="27" fillId="3" borderId="101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8" fillId="11" borderId="101" applyNumberFormat="0" applyProtection="0">
      <alignment horizontal="left" vertical="center" indent="1"/>
    </xf>
    <xf numFmtId="4" fontId="27" fillId="3" borderId="101" applyNumberFormat="0" applyProtection="0">
      <alignment vertical="center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8" fillId="9" borderId="101" applyNumberFormat="0" applyProtection="0">
      <alignment horizontal="left" vertical="center" indent="1"/>
    </xf>
    <xf numFmtId="0" fontId="27" fillId="6" borderId="101" applyNumberFormat="0" applyProtection="0">
      <alignment horizontal="left" vertical="top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101" applyNumberFormat="0" applyProtection="0">
      <alignment vertical="center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8" fillId="9" borderId="101" applyNumberFormat="0" applyProtection="0">
      <alignment horizontal="left" vertical="center" indent="1"/>
    </xf>
    <xf numFmtId="0" fontId="27" fillId="6" borderId="101" applyNumberFormat="0" applyProtection="0">
      <alignment horizontal="left" vertical="top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8" fillId="9" borderId="101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27" fillId="6" borderId="101" applyNumberFormat="0" applyProtection="0">
      <alignment horizontal="left" vertical="top" indent="1"/>
    </xf>
    <xf numFmtId="4" fontId="27" fillId="3" borderId="101" applyNumberFormat="0" applyProtection="0">
      <alignment horizontal="left" vertical="center" indent="1"/>
    </xf>
    <xf numFmtId="4" fontId="27" fillId="3" borderId="101" applyNumberFormat="0" applyProtection="0">
      <alignment vertical="center"/>
    </xf>
    <xf numFmtId="0" fontId="43" fillId="0" borderId="0" applyNumberFormat="0" applyFill="0" applyBorder="0" applyAlignment="0" applyProtection="0"/>
    <xf numFmtId="0" fontId="28" fillId="12" borderId="101" applyNumberFormat="0" applyProtection="0">
      <alignment horizontal="left" vertical="top" indent="1"/>
    </xf>
    <xf numFmtId="4" fontId="28" fillId="11" borderId="101" applyNumberFormat="0" applyProtection="0">
      <alignment horizontal="left" vertical="center" indent="1"/>
    </xf>
    <xf numFmtId="4" fontId="28" fillId="10" borderId="101" applyNumberFormat="0" applyProtection="0">
      <alignment horizontal="right" vertical="center"/>
    </xf>
    <xf numFmtId="0" fontId="8" fillId="9" borderId="101" applyNumberFormat="0" applyProtection="0">
      <alignment horizontal="left" vertical="center" indent="1"/>
    </xf>
    <xf numFmtId="0" fontId="8" fillId="9" borderId="101" applyNumberFormat="0" applyProtection="0">
      <alignment horizontal="left" vertical="center" indent="1"/>
    </xf>
    <xf numFmtId="0" fontId="8" fillId="9" borderId="101" applyNumberFormat="0" applyProtection="0">
      <alignment horizontal="left" vertical="center" indent="1"/>
    </xf>
    <xf numFmtId="4" fontId="28" fillId="8" borderId="101" applyNumberFormat="0" applyProtection="0">
      <alignment horizontal="right" vertical="center"/>
    </xf>
    <xf numFmtId="0" fontId="27" fillId="6" borderId="101" applyNumberFormat="0" applyProtection="0">
      <alignment horizontal="left" vertical="top" indent="1"/>
    </xf>
    <xf numFmtId="4" fontId="27" fillId="3" borderId="101" applyNumberFormat="0" applyProtection="0">
      <alignment horizontal="left" vertical="center" indent="1"/>
    </xf>
    <xf numFmtId="4" fontId="27" fillId="3" borderId="101" applyNumberFormat="0" applyProtection="0">
      <alignment vertical="center"/>
    </xf>
    <xf numFmtId="0" fontId="28" fillId="12" borderId="101" applyNumberFormat="0" applyProtection="0">
      <alignment horizontal="left" vertical="top" indent="1"/>
    </xf>
    <xf numFmtId="4" fontId="28" fillId="11" borderId="101" applyNumberFormat="0" applyProtection="0">
      <alignment horizontal="left" vertical="center" indent="1"/>
    </xf>
    <xf numFmtId="4" fontId="28" fillId="10" borderId="101" applyNumberFormat="0" applyProtection="0">
      <alignment horizontal="right" vertical="center"/>
    </xf>
    <xf numFmtId="0" fontId="8" fillId="9" borderId="101" applyNumberFormat="0" applyProtection="0">
      <alignment horizontal="left" vertical="center" indent="1"/>
    </xf>
    <xf numFmtId="0" fontId="8" fillId="9" borderId="101" applyNumberFormat="0" applyProtection="0">
      <alignment horizontal="left" vertical="center" indent="1"/>
    </xf>
    <xf numFmtId="0" fontId="8" fillId="9" borderId="101" applyNumberFormat="0" applyProtection="0">
      <alignment horizontal="left" vertical="center" indent="1"/>
    </xf>
    <xf numFmtId="4" fontId="28" fillId="8" borderId="101" applyNumberFormat="0" applyProtection="0">
      <alignment horizontal="right" vertical="center"/>
    </xf>
    <xf numFmtId="0" fontId="43" fillId="0" borderId="0" applyNumberFormat="0" applyFill="0" applyBorder="0" applyAlignment="0" applyProtection="0"/>
    <xf numFmtId="0" fontId="27" fillId="6" borderId="101" applyNumberFormat="0" applyProtection="0">
      <alignment horizontal="left" vertical="top" indent="1"/>
    </xf>
    <xf numFmtId="4" fontId="27" fillId="3" borderId="101" applyNumberFormat="0" applyProtection="0">
      <alignment horizontal="left" vertical="center" indent="1"/>
    </xf>
    <xf numFmtId="4" fontId="27" fillId="3" borderId="101" applyNumberFormat="0" applyProtection="0">
      <alignment vertical="center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28" fillId="12" borderId="101" applyNumberFormat="0" applyProtection="0">
      <alignment horizontal="left" vertical="top" indent="1"/>
    </xf>
    <xf numFmtId="4" fontId="28" fillId="11" borderId="101" applyNumberFormat="0" applyProtection="0">
      <alignment horizontal="left" vertical="center" indent="1"/>
    </xf>
    <xf numFmtId="4" fontId="28" fillId="10" borderId="101" applyNumberFormat="0" applyProtection="0">
      <alignment horizontal="right" vertical="center"/>
    </xf>
    <xf numFmtId="0" fontId="8" fillId="9" borderId="101" applyNumberFormat="0" applyProtection="0">
      <alignment horizontal="left" vertical="center" indent="1"/>
    </xf>
    <xf numFmtId="0" fontId="8" fillId="9" borderId="101" applyNumberFormat="0" applyProtection="0">
      <alignment horizontal="left" vertical="center" indent="1"/>
    </xf>
    <xf numFmtId="0" fontId="27" fillId="6" borderId="101" applyNumberFormat="0" applyProtection="0">
      <alignment horizontal="left" vertical="top" indent="1"/>
    </xf>
    <xf numFmtId="4" fontId="27" fillId="3" borderId="101" applyNumberFormat="0" applyProtection="0">
      <alignment vertical="center"/>
    </xf>
    <xf numFmtId="4" fontId="28" fillId="11" borderId="101" applyNumberFormat="0" applyProtection="0">
      <alignment horizontal="left" vertical="center" indent="1"/>
    </xf>
    <xf numFmtId="0" fontId="8" fillId="9" borderId="101" applyNumberFormat="0" applyProtection="0">
      <alignment horizontal="left" vertical="center" indent="1"/>
    </xf>
    <xf numFmtId="0" fontId="8" fillId="9" borderId="101" applyNumberFormat="0" applyProtection="0">
      <alignment horizontal="left" vertical="center" indent="1"/>
    </xf>
    <xf numFmtId="4" fontId="28" fillId="8" borderId="101" applyNumberFormat="0" applyProtection="0">
      <alignment horizontal="right" vertical="center"/>
    </xf>
    <xf numFmtId="4" fontId="27" fillId="3" borderId="101" applyNumberFormat="0" applyProtection="0">
      <alignment horizontal="left" vertical="center" indent="1"/>
    </xf>
    <xf numFmtId="4" fontId="27" fillId="3" borderId="101" applyNumberFormat="0" applyProtection="0">
      <alignment vertical="center"/>
    </xf>
    <xf numFmtId="4" fontId="27" fillId="3" borderId="101" applyNumberFormat="0" applyProtection="0">
      <alignment vertical="center"/>
    </xf>
    <xf numFmtId="4" fontId="27" fillId="3" borderId="101" applyNumberFormat="0" applyProtection="0">
      <alignment horizontal="left" vertical="center" indent="1"/>
    </xf>
    <xf numFmtId="0" fontId="27" fillId="6" borderId="101" applyNumberFormat="0" applyProtection="0">
      <alignment horizontal="left" vertical="top" indent="1"/>
    </xf>
    <xf numFmtId="4" fontId="28" fillId="8" borderId="101" applyNumberFormat="0" applyProtection="0">
      <alignment horizontal="right" vertical="center"/>
    </xf>
    <xf numFmtId="0" fontId="8" fillId="9" borderId="101" applyNumberFormat="0" applyProtection="0">
      <alignment horizontal="left" vertical="center" indent="1"/>
    </xf>
    <xf numFmtId="0" fontId="8" fillId="9" borderId="101" applyNumberFormat="0" applyProtection="0">
      <alignment horizontal="left" vertical="center" indent="1"/>
    </xf>
    <xf numFmtId="0" fontId="8" fillId="9" borderId="101" applyNumberFormat="0" applyProtection="0">
      <alignment horizontal="left" vertical="center" indent="1"/>
    </xf>
    <xf numFmtId="4" fontId="28" fillId="10" borderId="101" applyNumberFormat="0" applyProtection="0">
      <alignment horizontal="right" vertical="center"/>
    </xf>
    <xf numFmtId="4" fontId="28" fillId="11" borderId="101" applyNumberFormat="0" applyProtection="0">
      <alignment horizontal="left" vertical="center" indent="1"/>
    </xf>
    <xf numFmtId="0" fontId="28" fillId="12" borderId="101" applyNumberFormat="0" applyProtection="0">
      <alignment horizontal="left" vertical="top" indent="1"/>
    </xf>
    <xf numFmtId="4" fontId="27" fillId="3" borderId="101" applyNumberFormat="0" applyProtection="0">
      <alignment vertical="center"/>
    </xf>
    <xf numFmtId="4" fontId="27" fillId="3" borderId="101" applyNumberFormat="0" applyProtection="0">
      <alignment horizontal="left" vertical="center" indent="1"/>
    </xf>
    <xf numFmtId="0" fontId="27" fillId="6" borderId="101" applyNumberFormat="0" applyProtection="0">
      <alignment horizontal="left" vertical="top" indent="1"/>
    </xf>
    <xf numFmtId="4" fontId="28" fillId="8" borderId="101" applyNumberFormat="0" applyProtection="0">
      <alignment horizontal="right" vertical="center"/>
    </xf>
    <xf numFmtId="0" fontId="8" fillId="9" borderId="101" applyNumberFormat="0" applyProtection="0">
      <alignment horizontal="left" vertical="center" indent="1"/>
    </xf>
    <xf numFmtId="0" fontId="8" fillId="9" borderId="101" applyNumberFormat="0" applyProtection="0">
      <alignment horizontal="left" vertical="center" indent="1"/>
    </xf>
    <xf numFmtId="0" fontId="8" fillId="9" borderId="101" applyNumberFormat="0" applyProtection="0">
      <alignment horizontal="left" vertical="center" indent="1"/>
    </xf>
    <xf numFmtId="4" fontId="28" fillId="10" borderId="101" applyNumberFormat="0" applyProtection="0">
      <alignment horizontal="right" vertical="center"/>
    </xf>
    <xf numFmtId="0" fontId="28" fillId="12" borderId="101" applyNumberFormat="0" applyProtection="0">
      <alignment horizontal="left" vertical="top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8" fillId="8" borderId="101" applyNumberFormat="0" applyProtection="0">
      <alignment horizontal="right" vertical="center"/>
    </xf>
    <xf numFmtId="4" fontId="28" fillId="11" borderId="101" applyNumberFormat="0" applyProtection="0">
      <alignment horizontal="left" vertical="center" indent="1"/>
    </xf>
    <xf numFmtId="0" fontId="28" fillId="12" borderId="101" applyNumberFormat="0" applyProtection="0">
      <alignment horizontal="left" vertical="top" indent="1"/>
    </xf>
    <xf numFmtId="4" fontId="27" fillId="3" borderId="101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8" fillId="9" borderId="101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8" fillId="8" borderId="101" applyNumberFormat="0" applyProtection="0">
      <alignment horizontal="right" vertical="center"/>
    </xf>
    <xf numFmtId="0" fontId="8" fillId="9" borderId="101" applyNumberFormat="0" applyProtection="0">
      <alignment horizontal="left" vertical="center" indent="1"/>
    </xf>
    <xf numFmtId="0" fontId="8" fillId="9" borderId="101" applyNumberFormat="0" applyProtection="0">
      <alignment horizontal="left" vertical="center" indent="1"/>
    </xf>
    <xf numFmtId="0" fontId="8" fillId="9" borderId="101" applyNumberFormat="0" applyProtection="0">
      <alignment horizontal="left" vertical="center" indent="1"/>
    </xf>
    <xf numFmtId="4" fontId="28" fillId="10" borderId="101" applyNumberFormat="0" applyProtection="0">
      <alignment horizontal="right" vertical="center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8" fillId="11" borderId="101" applyNumberFormat="0" applyProtection="0">
      <alignment horizontal="left" vertical="center" indent="1"/>
    </xf>
    <xf numFmtId="0" fontId="28" fillId="12" borderId="101" applyNumberFormat="0" applyProtection="0">
      <alignment horizontal="left" vertical="top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8" fillId="9" borderId="101" applyNumberFormat="0" applyProtection="0">
      <alignment horizontal="left" vertical="center" indent="1"/>
    </xf>
    <xf numFmtId="0" fontId="27" fillId="6" borderId="101" applyNumberFormat="0" applyProtection="0">
      <alignment horizontal="left" vertical="top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8" fillId="10" borderId="101" applyNumberFormat="0" applyProtection="0">
      <alignment horizontal="right" vertical="center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104" applyNumberFormat="0" applyProtection="0">
      <alignment vertical="center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8" fillId="9" borderId="104" applyNumberFormat="0" applyProtection="0">
      <alignment horizontal="left" vertical="center" indent="1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8" fillId="9" borderId="102" applyNumberFormat="0" applyProtection="0">
      <alignment horizontal="left" vertical="center" indent="1"/>
    </xf>
    <xf numFmtId="0" fontId="27" fillId="6" borderId="102" applyNumberFormat="0" applyProtection="0">
      <alignment horizontal="left" vertical="top" indent="1"/>
    </xf>
    <xf numFmtId="4" fontId="27" fillId="3" borderId="102" applyNumberFormat="0" applyProtection="0">
      <alignment vertical="center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4" fontId="28" fillId="11" borderId="104" applyNumberFormat="0" applyProtection="0">
      <alignment horizontal="left" vertical="center" indent="1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8" fillId="9" borderId="104" applyNumberFormat="0" applyProtection="0">
      <alignment horizontal="left" vertical="center" indent="1"/>
    </xf>
    <xf numFmtId="0" fontId="4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8" fillId="9" borderId="102" applyNumberFormat="0" applyProtection="0">
      <alignment horizontal="left" vertical="center" indent="1"/>
    </xf>
    <xf numFmtId="0" fontId="8" fillId="9" borderId="102" applyNumberFormat="0" applyProtection="0">
      <alignment horizontal="left" vertical="center" indent="1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102" applyNumberFormat="0" applyProtection="0">
      <alignment vertical="center"/>
    </xf>
    <xf numFmtId="4" fontId="27" fillId="3" borderId="102" applyNumberFormat="0" applyProtection="0">
      <alignment vertical="center"/>
    </xf>
    <xf numFmtId="4" fontId="27" fillId="3" borderId="102" applyNumberFormat="0" applyProtection="0">
      <alignment horizontal="left" vertical="center" indent="1"/>
    </xf>
    <xf numFmtId="4" fontId="27" fillId="3" borderId="102" applyNumberFormat="0" applyProtection="0">
      <alignment horizontal="left" vertical="center" indent="1"/>
    </xf>
    <xf numFmtId="0" fontId="27" fillId="6" borderId="102" applyNumberFormat="0" applyProtection="0">
      <alignment horizontal="left" vertical="top" indent="1"/>
    </xf>
    <xf numFmtId="0" fontId="27" fillId="6" borderId="102" applyNumberFormat="0" applyProtection="0">
      <alignment horizontal="left" vertical="top" indent="1"/>
    </xf>
    <xf numFmtId="4" fontId="28" fillId="8" borderId="102" applyNumberFormat="0" applyProtection="0">
      <alignment horizontal="right" vertical="center"/>
    </xf>
    <xf numFmtId="4" fontId="28" fillId="8" borderId="102" applyNumberFormat="0" applyProtection="0">
      <alignment horizontal="right" vertical="center"/>
    </xf>
    <xf numFmtId="0" fontId="8" fillId="9" borderId="102" applyNumberFormat="0" applyProtection="0">
      <alignment horizontal="left" vertical="center" indent="1"/>
    </xf>
    <xf numFmtId="0" fontId="8" fillId="9" borderId="102" applyNumberFormat="0" applyProtection="0">
      <alignment horizontal="left" vertical="center" indent="1"/>
    </xf>
    <xf numFmtId="0" fontId="8" fillId="9" borderId="102" applyNumberFormat="0" applyProtection="0">
      <alignment horizontal="left" vertical="center" indent="1"/>
    </xf>
    <xf numFmtId="0" fontId="8" fillId="9" borderId="102" applyNumberFormat="0" applyProtection="0">
      <alignment horizontal="left" vertical="center" indent="1"/>
    </xf>
    <xf numFmtId="0" fontId="8" fillId="9" borderId="102" applyNumberFormat="0" applyProtection="0">
      <alignment horizontal="left" vertical="center" indent="1"/>
    </xf>
    <xf numFmtId="0" fontId="8" fillId="9" borderId="102" applyNumberFormat="0" applyProtection="0">
      <alignment horizontal="left" vertical="center" indent="1"/>
    </xf>
    <xf numFmtId="4" fontId="28" fillId="10" borderId="102" applyNumberFormat="0" applyProtection="0">
      <alignment horizontal="right" vertical="center"/>
    </xf>
    <xf numFmtId="4" fontId="28" fillId="10" borderId="102" applyNumberFormat="0" applyProtection="0">
      <alignment horizontal="right" vertical="center"/>
    </xf>
    <xf numFmtId="4" fontId="28" fillId="11" borderId="102" applyNumberFormat="0" applyProtection="0">
      <alignment horizontal="left" vertical="center" indent="1"/>
    </xf>
    <xf numFmtId="4" fontId="28" fillId="11" borderId="102" applyNumberFormat="0" applyProtection="0">
      <alignment horizontal="left" vertical="center" indent="1"/>
    </xf>
    <xf numFmtId="0" fontId="28" fillId="12" borderId="102" applyNumberFormat="0" applyProtection="0">
      <alignment horizontal="left" vertical="top" indent="1"/>
    </xf>
    <xf numFmtId="0" fontId="28" fillId="12" borderId="102" applyNumberFormat="0" applyProtection="0">
      <alignment horizontal="left" vertical="top" indent="1"/>
    </xf>
    <xf numFmtId="0" fontId="43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4" fontId="27" fillId="3" borderId="104" applyNumberFormat="0" applyProtection="0">
      <alignment vertical="center"/>
    </xf>
    <xf numFmtId="4" fontId="28" fillId="10" borderId="104" applyNumberFormat="0" applyProtection="0">
      <alignment horizontal="right" vertical="center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10" fontId="20" fillId="5" borderId="103" applyNumberFormat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8" fillId="9" borderId="104" applyNumberFormat="0" applyProtection="0">
      <alignment horizontal="left" vertical="center" indent="1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4" fontId="27" fillId="3" borderId="104" applyNumberFormat="0" applyProtection="0">
      <alignment horizontal="left" vertical="center" indent="1"/>
    </xf>
    <xf numFmtId="0" fontId="27" fillId="6" borderId="104" applyNumberFormat="0" applyProtection="0">
      <alignment horizontal="left" vertical="top" indent="1"/>
    </xf>
    <xf numFmtId="0" fontId="45" fillId="0" borderId="0" applyNumberFormat="0" applyFill="0" applyBorder="0" applyAlignment="0" applyProtection="0"/>
    <xf numFmtId="0" fontId="8" fillId="9" borderId="102" applyNumberFormat="0" applyProtection="0">
      <alignment horizontal="left" vertical="center" indent="1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4" fontId="27" fillId="3" borderId="104" applyNumberFormat="0" applyProtection="0">
      <alignment vertical="center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4" fontId="27" fillId="3" borderId="102" applyNumberFormat="0" applyProtection="0">
      <alignment vertical="center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8" fillId="9" borderId="102" applyNumberFormat="0" applyProtection="0">
      <alignment horizontal="left" vertical="center" indent="1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4" fontId="27" fillId="3" borderId="102" applyNumberFormat="0" applyProtection="0">
      <alignment vertical="center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4" fontId="27" fillId="3" borderId="102" applyNumberFormat="0" applyProtection="0">
      <alignment horizontal="left" vertical="center" indent="1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4" fontId="28" fillId="11" borderId="104" applyNumberFormat="0" applyProtection="0">
      <alignment horizontal="left" vertical="center" indent="1"/>
    </xf>
    <xf numFmtId="0" fontId="27" fillId="6" borderId="104" applyNumberFormat="0" applyProtection="0">
      <alignment horizontal="left" vertical="top" indent="1"/>
    </xf>
    <xf numFmtId="0" fontId="45" fillId="0" borderId="0" applyNumberFormat="0" applyFill="0" applyBorder="0" applyAlignment="0" applyProtection="0"/>
    <xf numFmtId="0" fontId="28" fillId="12" borderId="102" applyNumberFormat="0" applyProtection="0">
      <alignment horizontal="left" vertical="top" indent="1"/>
    </xf>
    <xf numFmtId="0" fontId="8" fillId="9" borderId="102" applyNumberFormat="0" applyProtection="0">
      <alignment horizontal="left" vertical="center" indent="1"/>
    </xf>
    <xf numFmtId="4" fontId="28" fillId="10" borderId="102" applyNumberFormat="0" applyProtection="0">
      <alignment horizontal="right" vertical="center"/>
    </xf>
    <xf numFmtId="4" fontId="28" fillId="11" borderId="102" applyNumberFormat="0" applyProtection="0">
      <alignment horizontal="left" vertical="center" indent="1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27" fillId="6" borderId="104" applyNumberFormat="0" applyProtection="0">
      <alignment horizontal="left" vertical="top" indent="1"/>
    </xf>
    <xf numFmtId="4" fontId="27" fillId="3" borderId="104" applyNumberFormat="0" applyProtection="0">
      <alignment horizontal="left" vertical="center" indent="1"/>
    </xf>
    <xf numFmtId="0" fontId="8" fillId="9" borderId="104" applyNumberFormat="0" applyProtection="0">
      <alignment horizontal="left" vertical="center" indent="1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10" fontId="20" fillId="5" borderId="103" applyNumberFormat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10" fontId="20" fillId="5" borderId="103" applyNumberFormat="0" applyBorder="0" applyAlignment="0" applyProtection="0"/>
    <xf numFmtId="0" fontId="43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4" fontId="28" fillId="11" borderId="104" applyNumberFormat="0" applyProtection="0">
      <alignment horizontal="left" vertical="center" indent="1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10" fontId="20" fillId="5" borderId="103" applyNumberFormat="0" applyBorder="0" applyAlignment="0" applyProtection="0"/>
    <xf numFmtId="0" fontId="8" fillId="9" borderId="102" applyNumberFormat="0" applyProtection="0">
      <alignment horizontal="left" vertical="center" indent="1"/>
    </xf>
    <xf numFmtId="0" fontId="45" fillId="0" borderId="0" applyNumberFormat="0" applyFill="0" applyBorder="0" applyAlignment="0" applyProtection="0"/>
    <xf numFmtId="4" fontId="28" fillId="11" borderId="104" applyNumberFormat="0" applyProtection="0">
      <alignment horizontal="left" vertical="center" indent="1"/>
    </xf>
    <xf numFmtId="0" fontId="4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8" fillId="8" borderId="102" applyNumberFormat="0" applyProtection="0">
      <alignment horizontal="right" vertical="center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4" fontId="28" fillId="10" borderId="104" applyNumberFormat="0" applyProtection="0">
      <alignment horizontal="right" vertical="center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8" fillId="9" borderId="104" applyNumberFormat="0" applyProtection="0">
      <alignment horizontal="left" vertical="center" indent="1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8" fillId="9" borderId="104" applyNumberFormat="0" applyProtection="0">
      <alignment horizontal="left" vertical="center" indent="1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4" fontId="28" fillId="10" borderId="102" applyNumberFormat="0" applyProtection="0">
      <alignment horizontal="right" vertical="center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4" fontId="28" fillId="8" borderId="104" applyNumberFormat="0" applyProtection="0">
      <alignment horizontal="right" vertical="center"/>
    </xf>
    <xf numFmtId="4" fontId="27" fillId="3" borderId="102" applyNumberFormat="0" applyProtection="0">
      <alignment horizontal="left" vertical="center" indent="1"/>
    </xf>
    <xf numFmtId="4" fontId="28" fillId="8" borderId="102" applyNumberFormat="0" applyProtection="0">
      <alignment horizontal="right" vertical="center"/>
    </xf>
    <xf numFmtId="0" fontId="28" fillId="12" borderId="102" applyNumberFormat="0" applyProtection="0">
      <alignment horizontal="left" vertical="top" indent="1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4" fontId="28" fillId="11" borderId="102" applyNumberFormat="0" applyProtection="0">
      <alignment horizontal="left" vertical="center" indent="1"/>
    </xf>
    <xf numFmtId="0" fontId="45" fillId="0" borderId="0" applyNumberFormat="0" applyFill="0" applyBorder="0" applyAlignment="0" applyProtection="0"/>
    <xf numFmtId="4" fontId="27" fillId="3" borderId="104" applyNumberFormat="0" applyProtection="0">
      <alignment vertical="center"/>
    </xf>
    <xf numFmtId="0" fontId="45" fillId="0" borderId="0" applyNumberFormat="0" applyFill="0" applyBorder="0" applyAlignment="0" applyProtection="0"/>
    <xf numFmtId="4" fontId="28" fillId="8" borderId="104" applyNumberFormat="0" applyProtection="0">
      <alignment horizontal="right" vertical="center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27" fillId="6" borderId="102" applyNumberFormat="0" applyProtection="0">
      <alignment horizontal="left" vertical="top" indent="1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4" fontId="28" fillId="10" borderId="104" applyNumberFormat="0" applyProtection="0">
      <alignment horizontal="right" vertical="center"/>
    </xf>
    <xf numFmtId="4" fontId="28" fillId="8" borderId="104" applyNumberFormat="0" applyProtection="0">
      <alignment horizontal="right" vertical="center"/>
    </xf>
    <xf numFmtId="4" fontId="27" fillId="3" borderId="104" applyNumberFormat="0" applyProtection="0">
      <alignment horizontal="left" vertical="center" indent="1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10" fontId="20" fillId="5" borderId="103" applyNumberFormat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4" fontId="28" fillId="11" borderId="104" applyNumberFormat="0" applyProtection="0">
      <alignment horizontal="left" vertical="center" indent="1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4" fontId="27" fillId="3" borderId="102" applyNumberFormat="0" applyProtection="0">
      <alignment vertical="center"/>
    </xf>
    <xf numFmtId="0" fontId="45" fillId="0" borderId="0" applyNumberFormat="0" applyFill="0" applyBorder="0" applyAlignment="0" applyProtection="0"/>
    <xf numFmtId="4" fontId="27" fillId="3" borderId="102" applyNumberFormat="0" applyProtection="0">
      <alignment vertical="center"/>
    </xf>
    <xf numFmtId="4" fontId="27" fillId="3" borderId="102" applyNumberFormat="0" applyProtection="0">
      <alignment horizontal="left" vertical="center" indent="1"/>
    </xf>
    <xf numFmtId="4" fontId="27" fillId="3" borderId="102" applyNumberFormat="0" applyProtection="0">
      <alignment horizontal="left" vertical="center" indent="1"/>
    </xf>
    <xf numFmtId="0" fontId="27" fillId="6" borderId="102" applyNumberFormat="0" applyProtection="0">
      <alignment horizontal="left" vertical="top" indent="1"/>
    </xf>
    <xf numFmtId="0" fontId="27" fillId="6" borderId="102" applyNumberFormat="0" applyProtection="0">
      <alignment horizontal="left" vertical="top" indent="1"/>
    </xf>
    <xf numFmtId="4" fontId="28" fillId="8" borderId="102" applyNumberFormat="0" applyProtection="0">
      <alignment horizontal="right" vertical="center"/>
    </xf>
    <xf numFmtId="4" fontId="28" fillId="8" borderId="102" applyNumberFormat="0" applyProtection="0">
      <alignment horizontal="right" vertical="center"/>
    </xf>
    <xf numFmtId="0" fontId="8" fillId="9" borderId="102" applyNumberFormat="0" applyProtection="0">
      <alignment horizontal="left" vertical="center" indent="1"/>
    </xf>
    <xf numFmtId="0" fontId="8" fillId="9" borderId="102" applyNumberFormat="0" applyProtection="0">
      <alignment horizontal="left" vertical="center" indent="1"/>
    </xf>
    <xf numFmtId="0" fontId="8" fillId="9" borderId="102" applyNumberFormat="0" applyProtection="0">
      <alignment horizontal="left" vertical="center" indent="1"/>
    </xf>
    <xf numFmtId="0" fontId="8" fillId="9" borderId="102" applyNumberFormat="0" applyProtection="0">
      <alignment horizontal="left" vertical="center" indent="1"/>
    </xf>
    <xf numFmtId="0" fontId="8" fillId="9" borderId="102" applyNumberFormat="0" applyProtection="0">
      <alignment horizontal="left" vertical="center" indent="1"/>
    </xf>
    <xf numFmtId="0" fontId="8" fillId="9" borderId="102" applyNumberFormat="0" applyProtection="0">
      <alignment horizontal="left" vertical="center" indent="1"/>
    </xf>
    <xf numFmtId="4" fontId="28" fillId="10" borderId="102" applyNumberFormat="0" applyProtection="0">
      <alignment horizontal="right" vertical="center"/>
    </xf>
    <xf numFmtId="4" fontId="28" fillId="10" borderId="102" applyNumberFormat="0" applyProtection="0">
      <alignment horizontal="right" vertical="center"/>
    </xf>
    <xf numFmtId="4" fontId="28" fillId="11" borderId="102" applyNumberFormat="0" applyProtection="0">
      <alignment horizontal="left" vertical="center" indent="1"/>
    </xf>
    <xf numFmtId="4" fontId="28" fillId="11" borderId="102" applyNumberFormat="0" applyProtection="0">
      <alignment horizontal="left" vertical="center" indent="1"/>
    </xf>
    <xf numFmtId="0" fontId="28" fillId="12" borderId="102" applyNumberFormat="0" applyProtection="0">
      <alignment horizontal="left" vertical="top" indent="1"/>
    </xf>
    <xf numFmtId="0" fontId="28" fillId="12" borderId="102" applyNumberFormat="0" applyProtection="0">
      <alignment horizontal="left" vertical="top" indent="1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8" fillId="9" borderId="104" applyNumberFormat="0" applyProtection="0">
      <alignment horizontal="left" vertical="center" indent="1"/>
    </xf>
    <xf numFmtId="4" fontId="27" fillId="3" borderId="104" applyNumberFormat="0" applyProtection="0">
      <alignment horizontal="left" vertical="center" indent="1"/>
    </xf>
    <xf numFmtId="0" fontId="45" fillId="0" borderId="0" applyNumberFormat="0" applyFill="0" applyBorder="0" applyAlignment="0" applyProtection="0"/>
    <xf numFmtId="0" fontId="27" fillId="6" borderId="104" applyNumberFormat="0" applyProtection="0">
      <alignment horizontal="left" vertical="top" indent="1"/>
    </xf>
    <xf numFmtId="0" fontId="45" fillId="0" borderId="0" applyNumberFormat="0" applyFill="0" applyBorder="0" applyAlignment="0" applyProtection="0"/>
    <xf numFmtId="4" fontId="27" fillId="3" borderId="104" applyNumberFormat="0" applyProtection="0">
      <alignment vertical="center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8" fillId="9" borderId="104" applyNumberFormat="0" applyProtection="0">
      <alignment horizontal="left" vertical="center" indent="1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8" fillId="9" borderId="104" applyNumberFormat="0" applyProtection="0">
      <alignment horizontal="left" vertical="center" indent="1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4" fontId="28" fillId="11" borderId="104" applyNumberFormat="0" applyProtection="0">
      <alignment horizontal="left" vertical="center" indent="1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8" fillId="9" borderId="102" applyNumberFormat="0" applyProtection="0">
      <alignment horizontal="left" vertical="center" indent="1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8" fillId="9" borderId="104" applyNumberFormat="0" applyProtection="0">
      <alignment horizontal="left" vertical="center" indent="1"/>
    </xf>
    <xf numFmtId="0" fontId="8" fillId="9" borderId="104" applyNumberFormat="0" applyProtection="0">
      <alignment horizontal="left" vertical="center" indent="1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28" fillId="12" borderId="104" applyNumberFormat="0" applyProtection="0">
      <alignment horizontal="left" vertical="top" indent="1"/>
    </xf>
    <xf numFmtId="0" fontId="8" fillId="9" borderId="104" applyNumberFormat="0" applyProtection="0">
      <alignment horizontal="left" vertical="center" indent="1"/>
    </xf>
    <xf numFmtId="0" fontId="27" fillId="6" borderId="104" applyNumberFormat="0" applyProtection="0">
      <alignment horizontal="left" vertical="top" indent="1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28" fillId="12" borderId="104" applyNumberFormat="0" applyProtection="0">
      <alignment horizontal="left" vertical="top" indent="1"/>
    </xf>
    <xf numFmtId="4" fontId="27" fillId="3" borderId="104" applyNumberFormat="0" applyProtection="0">
      <alignment vertical="center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10" fontId="20" fillId="5" borderId="103" applyNumberFormat="0" applyBorder="0" applyAlignment="0" applyProtection="0"/>
    <xf numFmtId="4" fontId="27" fillId="3" borderId="104" applyNumberFormat="0" applyProtection="0">
      <alignment horizontal="left" vertical="center" indent="1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8" fillId="8" borderId="104" applyNumberFormat="0" applyProtection="0">
      <alignment horizontal="right" vertical="center"/>
    </xf>
    <xf numFmtId="0" fontId="45" fillId="0" borderId="0" applyNumberFormat="0" applyFill="0" applyBorder="0" applyAlignment="0" applyProtection="0"/>
    <xf numFmtId="4" fontId="27" fillId="3" borderId="104" applyNumberFormat="0" applyProtection="0">
      <alignment horizontal="left" vertical="center" indent="1"/>
    </xf>
    <xf numFmtId="4" fontId="28" fillId="10" borderId="104" applyNumberFormat="0" applyProtection="0">
      <alignment horizontal="right" vertical="center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4" fontId="27" fillId="3" borderId="102" applyNumberFormat="0" applyProtection="0">
      <alignment vertical="center"/>
    </xf>
    <xf numFmtId="4" fontId="27" fillId="3" borderId="102" applyNumberFormat="0" applyProtection="0">
      <alignment horizontal="left" vertical="center" indent="1"/>
    </xf>
    <xf numFmtId="4" fontId="27" fillId="3" borderId="102" applyNumberFormat="0" applyProtection="0">
      <alignment horizontal="left" vertical="center" indent="1"/>
    </xf>
    <xf numFmtId="0" fontId="27" fillId="6" borderId="102" applyNumberFormat="0" applyProtection="0">
      <alignment horizontal="left" vertical="top" indent="1"/>
    </xf>
    <xf numFmtId="0" fontId="27" fillId="6" borderId="102" applyNumberFormat="0" applyProtection="0">
      <alignment horizontal="left" vertical="top" indent="1"/>
    </xf>
    <xf numFmtId="4" fontId="28" fillId="8" borderId="102" applyNumberFormat="0" applyProtection="0">
      <alignment horizontal="right" vertical="center"/>
    </xf>
    <xf numFmtId="4" fontId="28" fillId="8" borderId="102" applyNumberFormat="0" applyProtection="0">
      <alignment horizontal="right" vertical="center"/>
    </xf>
    <xf numFmtId="0" fontId="8" fillId="9" borderId="102" applyNumberFormat="0" applyProtection="0">
      <alignment horizontal="left" vertical="center" indent="1"/>
    </xf>
    <xf numFmtId="0" fontId="8" fillId="9" borderId="102" applyNumberFormat="0" applyProtection="0">
      <alignment horizontal="left" vertical="center" indent="1"/>
    </xf>
    <xf numFmtId="0" fontId="8" fillId="9" borderId="102" applyNumberFormat="0" applyProtection="0">
      <alignment horizontal="left" vertical="center" indent="1"/>
    </xf>
    <xf numFmtId="0" fontId="8" fillId="9" borderId="102" applyNumberFormat="0" applyProtection="0">
      <alignment horizontal="left" vertical="center" indent="1"/>
    </xf>
    <xf numFmtId="0" fontId="8" fillId="9" borderId="102" applyNumberFormat="0" applyProtection="0">
      <alignment horizontal="left" vertical="center" indent="1"/>
    </xf>
    <xf numFmtId="0" fontId="8" fillId="9" borderId="102" applyNumberFormat="0" applyProtection="0">
      <alignment horizontal="left" vertical="center" indent="1"/>
    </xf>
    <xf numFmtId="4" fontId="28" fillId="10" borderId="102" applyNumberFormat="0" applyProtection="0">
      <alignment horizontal="right" vertical="center"/>
    </xf>
    <xf numFmtId="4" fontId="28" fillId="10" borderId="102" applyNumberFormat="0" applyProtection="0">
      <alignment horizontal="right" vertical="center"/>
    </xf>
    <xf numFmtId="4" fontId="28" fillId="11" borderId="102" applyNumberFormat="0" applyProtection="0">
      <alignment horizontal="left" vertical="center" indent="1"/>
    </xf>
    <xf numFmtId="4" fontId="28" fillId="11" borderId="102" applyNumberFormat="0" applyProtection="0">
      <alignment horizontal="left" vertical="center" indent="1"/>
    </xf>
    <xf numFmtId="0" fontId="28" fillId="12" borderId="102" applyNumberFormat="0" applyProtection="0">
      <alignment horizontal="left" vertical="top" indent="1"/>
    </xf>
    <xf numFmtId="0" fontId="28" fillId="12" borderId="102" applyNumberFormat="0" applyProtection="0">
      <alignment horizontal="left" vertical="top" indent="1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4" fontId="27" fillId="3" borderId="104" applyNumberFormat="0" applyProtection="0">
      <alignment horizontal="left" vertical="center" indent="1"/>
    </xf>
    <xf numFmtId="0" fontId="8" fillId="9" borderId="104" applyNumberFormat="0" applyProtection="0">
      <alignment horizontal="left" vertical="center" indent="1"/>
    </xf>
    <xf numFmtId="4" fontId="28" fillId="10" borderId="104" applyNumberFormat="0" applyProtection="0">
      <alignment horizontal="right" vertical="center"/>
    </xf>
    <xf numFmtId="4" fontId="28" fillId="8" borderId="104" applyNumberFormat="0" applyProtection="0">
      <alignment horizontal="right" vertical="center"/>
    </xf>
    <xf numFmtId="4" fontId="28" fillId="10" borderId="104" applyNumberFormat="0" applyProtection="0">
      <alignment horizontal="right" vertical="center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4" fontId="27" fillId="3" borderId="104" applyNumberFormat="0" applyProtection="0">
      <alignment vertical="center"/>
    </xf>
    <xf numFmtId="4" fontId="27" fillId="3" borderId="104" applyNumberFormat="0" applyProtection="0">
      <alignment vertical="center"/>
    </xf>
    <xf numFmtId="4" fontId="27" fillId="3" borderId="104" applyNumberFormat="0" applyProtection="0">
      <alignment horizontal="left" vertical="center" indent="1"/>
    </xf>
    <xf numFmtId="4" fontId="27" fillId="3" borderId="104" applyNumberFormat="0" applyProtection="0">
      <alignment horizontal="left" vertical="center" indent="1"/>
    </xf>
    <xf numFmtId="0" fontId="27" fillId="6" borderId="104" applyNumberFormat="0" applyProtection="0">
      <alignment horizontal="left" vertical="top" indent="1"/>
    </xf>
    <xf numFmtId="0" fontId="27" fillId="6" borderId="104" applyNumberFormat="0" applyProtection="0">
      <alignment horizontal="left" vertical="top" indent="1"/>
    </xf>
    <xf numFmtId="4" fontId="28" fillId="8" borderId="104" applyNumberFormat="0" applyProtection="0">
      <alignment horizontal="right" vertical="center"/>
    </xf>
    <xf numFmtId="4" fontId="28" fillId="8" borderId="104" applyNumberFormat="0" applyProtection="0">
      <alignment horizontal="right" vertical="center"/>
    </xf>
    <xf numFmtId="0" fontId="8" fillId="9" borderId="104" applyNumberFormat="0" applyProtection="0">
      <alignment horizontal="left" vertical="center" indent="1"/>
    </xf>
    <xf numFmtId="0" fontId="8" fillId="9" borderId="104" applyNumberFormat="0" applyProtection="0">
      <alignment horizontal="left" vertical="center" indent="1"/>
    </xf>
    <xf numFmtId="0" fontId="8" fillId="9" borderId="104" applyNumberFormat="0" applyProtection="0">
      <alignment horizontal="left" vertical="center" indent="1"/>
    </xf>
    <xf numFmtId="0" fontId="8" fillId="9" borderId="104" applyNumberFormat="0" applyProtection="0">
      <alignment horizontal="left" vertical="center" indent="1"/>
    </xf>
    <xf numFmtId="0" fontId="8" fillId="9" borderId="104" applyNumberFormat="0" applyProtection="0">
      <alignment horizontal="left" vertical="center" indent="1"/>
    </xf>
    <xf numFmtId="0" fontId="8" fillId="9" borderId="104" applyNumberFormat="0" applyProtection="0">
      <alignment horizontal="left" vertical="center" indent="1"/>
    </xf>
    <xf numFmtId="4" fontId="28" fillId="10" borderId="104" applyNumberFormat="0" applyProtection="0">
      <alignment horizontal="right" vertical="center"/>
    </xf>
    <xf numFmtId="4" fontId="28" fillId="10" borderId="104" applyNumberFormat="0" applyProtection="0">
      <alignment horizontal="right" vertical="center"/>
    </xf>
    <xf numFmtId="4" fontId="28" fillId="11" borderId="104" applyNumberFormat="0" applyProtection="0">
      <alignment horizontal="left" vertical="center" indent="1"/>
    </xf>
    <xf numFmtId="4" fontId="28" fillId="11" borderId="104" applyNumberFormat="0" applyProtection="0">
      <alignment horizontal="left" vertical="center" indent="1"/>
    </xf>
    <xf numFmtId="0" fontId="28" fillId="12" borderId="104" applyNumberFormat="0" applyProtection="0">
      <alignment horizontal="left" vertical="top" indent="1"/>
    </xf>
    <xf numFmtId="0" fontId="28" fillId="12" borderId="104" applyNumberFormat="0" applyProtection="0">
      <alignment horizontal="left" vertical="top" indent="1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104" applyNumberFormat="0" applyProtection="0">
      <alignment vertical="center"/>
    </xf>
    <xf numFmtId="0" fontId="8" fillId="9" borderId="104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4" fontId="27" fillId="3" borderId="104" applyNumberFormat="0" applyProtection="0">
      <alignment vertical="center"/>
    </xf>
    <xf numFmtId="0" fontId="27" fillId="6" borderId="104" applyNumberFormat="0" applyProtection="0">
      <alignment horizontal="left" vertical="top" indent="1"/>
    </xf>
    <xf numFmtId="0" fontId="27" fillId="6" borderId="104" applyNumberFormat="0" applyProtection="0">
      <alignment horizontal="left" vertical="top" indent="1"/>
    </xf>
    <xf numFmtId="4" fontId="28" fillId="8" borderId="104" applyNumberFormat="0" applyProtection="0">
      <alignment horizontal="right" vertical="center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28" fillId="12" borderId="104" applyNumberFormat="0" applyProtection="0">
      <alignment horizontal="left" vertical="top" indent="1"/>
    </xf>
    <xf numFmtId="0" fontId="8" fillId="9" borderId="104" applyNumberFormat="0" applyProtection="0">
      <alignment horizontal="left" vertical="center" indent="1"/>
    </xf>
    <xf numFmtId="0" fontId="27" fillId="6" borderId="104" applyNumberFormat="0" applyProtection="0">
      <alignment horizontal="left" vertical="top" indent="1"/>
    </xf>
    <xf numFmtId="4" fontId="27" fillId="3" borderId="104" applyNumberFormat="0" applyProtection="0">
      <alignment vertical="center"/>
    </xf>
    <xf numFmtId="4" fontId="28" fillId="10" borderId="104" applyNumberFormat="0" applyProtection="0">
      <alignment horizontal="right" vertical="center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8" fillId="9" borderId="104" applyNumberFormat="0" applyProtection="0">
      <alignment horizontal="left" vertical="center" indent="1"/>
    </xf>
    <xf numFmtId="0" fontId="8" fillId="9" borderId="104" applyNumberFormat="0" applyProtection="0">
      <alignment horizontal="left" vertical="center" indent="1"/>
    </xf>
    <xf numFmtId="4" fontId="27" fillId="3" borderId="104" applyNumberFormat="0" applyProtection="0">
      <alignment horizontal="left" vertical="center" indent="1"/>
    </xf>
    <xf numFmtId="0" fontId="28" fillId="12" borderId="104" applyNumberFormat="0" applyProtection="0">
      <alignment horizontal="left" vertical="top" indent="1"/>
    </xf>
    <xf numFmtId="0" fontId="8" fillId="9" borderId="104" applyNumberFormat="0" applyProtection="0">
      <alignment horizontal="left" vertical="center" indent="1"/>
    </xf>
    <xf numFmtId="4" fontId="28" fillId="8" borderId="104" applyNumberFormat="0" applyProtection="0">
      <alignment horizontal="right" vertical="center"/>
    </xf>
    <xf numFmtId="0" fontId="8" fillId="9" borderId="104" applyNumberFormat="0" applyProtection="0">
      <alignment horizontal="left" vertical="center" indent="1"/>
    </xf>
    <xf numFmtId="4" fontId="28" fillId="11" borderId="104" applyNumberFormat="0" applyProtection="0">
      <alignment horizontal="left" vertical="center" indent="1"/>
    </xf>
    <xf numFmtId="4" fontId="27" fillId="3" borderId="104" applyNumberFormat="0" applyProtection="0">
      <alignment vertical="center"/>
    </xf>
    <xf numFmtId="0" fontId="27" fillId="6" borderId="104" applyNumberFormat="0" applyProtection="0">
      <alignment horizontal="left" vertical="top" indent="1"/>
    </xf>
    <xf numFmtId="4" fontId="27" fillId="3" borderId="104" applyNumberFormat="0" applyProtection="0">
      <alignment horizontal="left" vertical="center" indent="1"/>
    </xf>
    <xf numFmtId="0" fontId="27" fillId="6" borderId="104" applyNumberFormat="0" applyProtection="0">
      <alignment horizontal="left" vertical="top" indent="1"/>
    </xf>
    <xf numFmtId="4" fontId="27" fillId="3" borderId="104" applyNumberFormat="0" applyProtection="0">
      <alignment horizontal="left" vertical="center" indent="1"/>
    </xf>
    <xf numFmtId="0" fontId="8" fillId="9" borderId="104" applyNumberFormat="0" applyProtection="0">
      <alignment horizontal="left" vertical="center" indent="1"/>
    </xf>
    <xf numFmtId="0" fontId="8" fillId="9" borderId="104" applyNumberFormat="0" applyProtection="0">
      <alignment horizontal="left" vertical="center" indent="1"/>
    </xf>
    <xf numFmtId="0" fontId="27" fillId="6" borderId="104" applyNumberFormat="0" applyProtection="0">
      <alignment horizontal="left" vertical="top" indent="1"/>
    </xf>
    <xf numFmtId="4" fontId="28" fillId="8" borderId="104" applyNumberFormat="0" applyProtection="0">
      <alignment horizontal="right" vertical="center"/>
    </xf>
    <xf numFmtId="4" fontId="27" fillId="3" borderId="104" applyNumberFormat="0" applyProtection="0">
      <alignment vertical="center"/>
    </xf>
    <xf numFmtId="0" fontId="27" fillId="6" borderId="104" applyNumberFormat="0" applyProtection="0">
      <alignment horizontal="left" vertical="top" indent="1"/>
    </xf>
    <xf numFmtId="4" fontId="27" fillId="3" borderId="104" applyNumberFormat="0" applyProtection="0">
      <alignment horizontal="left" vertical="center" indent="1"/>
    </xf>
    <xf numFmtId="0" fontId="27" fillId="6" borderId="104" applyNumberFormat="0" applyProtection="0">
      <alignment horizontal="left" vertical="top" indent="1"/>
    </xf>
    <xf numFmtId="0" fontId="27" fillId="6" borderId="104" applyNumberFormat="0" applyProtection="0">
      <alignment horizontal="left" vertical="top" indent="1"/>
    </xf>
    <xf numFmtId="4" fontId="27" fillId="3" borderId="104" applyNumberFormat="0" applyProtection="0">
      <alignment horizontal="left" vertical="center" indent="1"/>
    </xf>
    <xf numFmtId="0" fontId="27" fillId="6" borderId="104" applyNumberFormat="0" applyProtection="0">
      <alignment horizontal="left" vertical="top" indent="1"/>
    </xf>
    <xf numFmtId="4" fontId="27" fillId="3" borderId="104" applyNumberFormat="0" applyProtection="0">
      <alignment horizontal="left" vertical="center" indent="1"/>
    </xf>
    <xf numFmtId="4" fontId="27" fillId="3" borderId="104" applyNumberFormat="0" applyProtection="0">
      <alignment vertical="center"/>
    </xf>
    <xf numFmtId="0" fontId="27" fillId="6" borderId="104" applyNumberFormat="0" applyProtection="0">
      <alignment horizontal="left" vertical="top" indent="1"/>
    </xf>
    <xf numFmtId="4" fontId="27" fillId="3" borderId="104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8" fillId="9" borderId="104" applyNumberFormat="0" applyProtection="0">
      <alignment horizontal="left" vertical="center" indent="1"/>
    </xf>
    <xf numFmtId="4" fontId="27" fillId="3" borderId="104" applyNumberFormat="0" applyProtection="0">
      <alignment horizontal="left" vertical="center" indent="1"/>
    </xf>
    <xf numFmtId="0" fontId="8" fillId="9" borderId="104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28" fillId="12" borderId="104" applyNumberFormat="0" applyProtection="0">
      <alignment horizontal="left" vertical="top" indent="1"/>
    </xf>
    <xf numFmtId="0" fontId="8" fillId="9" borderId="104" applyNumberFormat="0" applyProtection="0">
      <alignment horizontal="left" vertical="center" indent="1"/>
    </xf>
    <xf numFmtId="0" fontId="27" fillId="6" borderId="104" applyNumberFormat="0" applyProtection="0">
      <alignment horizontal="left" vertical="top" indent="1"/>
    </xf>
    <xf numFmtId="0" fontId="27" fillId="6" borderId="104" applyNumberFormat="0" applyProtection="0">
      <alignment horizontal="left" vertical="top" indent="1"/>
    </xf>
    <xf numFmtId="0" fontId="27" fillId="6" borderId="104" applyNumberFormat="0" applyProtection="0">
      <alignment horizontal="left" vertical="top" indent="1"/>
    </xf>
    <xf numFmtId="4" fontId="27" fillId="3" borderId="104" applyNumberFormat="0" applyProtection="0">
      <alignment vertical="center"/>
    </xf>
    <xf numFmtId="0" fontId="27" fillId="6" borderId="104" applyNumberFormat="0" applyProtection="0">
      <alignment horizontal="left" vertical="top" indent="1"/>
    </xf>
    <xf numFmtId="4" fontId="27" fillId="3" borderId="104" applyNumberFormat="0" applyProtection="0">
      <alignment vertical="center"/>
    </xf>
    <xf numFmtId="4" fontId="27" fillId="3" borderId="104" applyNumberFormat="0" applyProtection="0">
      <alignment horizontal="left" vertical="center" indent="1"/>
    </xf>
    <xf numFmtId="4" fontId="27" fillId="3" borderId="104" applyNumberFormat="0" applyProtection="0">
      <alignment horizontal="left" vertical="center" indent="1"/>
    </xf>
    <xf numFmtId="0" fontId="27" fillId="6" borderId="104" applyNumberFormat="0" applyProtection="0">
      <alignment horizontal="left" vertical="top" indent="1"/>
    </xf>
    <xf numFmtId="0" fontId="27" fillId="6" borderId="104" applyNumberFormat="0" applyProtection="0">
      <alignment horizontal="left" vertical="top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8" fillId="9" borderId="104" applyNumberFormat="0" applyProtection="0">
      <alignment horizontal="left" vertical="center" indent="1"/>
    </xf>
    <xf numFmtId="0" fontId="8" fillId="9" borderId="104" applyNumberFormat="0" applyProtection="0">
      <alignment horizontal="left" vertical="center" indent="1"/>
    </xf>
    <xf numFmtId="4" fontId="28" fillId="10" borderId="104" applyNumberFormat="0" applyProtection="0">
      <alignment horizontal="right" vertical="center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8" fillId="10" borderId="104" applyNumberFormat="0" applyProtection="0">
      <alignment horizontal="right" vertical="center"/>
    </xf>
    <xf numFmtId="0" fontId="8" fillId="9" borderId="104" applyNumberFormat="0" applyProtection="0">
      <alignment horizontal="left" vertical="center" indent="1"/>
    </xf>
    <xf numFmtId="0" fontId="27" fillId="6" borderId="104" applyNumberFormat="0" applyProtection="0">
      <alignment horizontal="left" vertical="top" indent="1"/>
    </xf>
    <xf numFmtId="0" fontId="27" fillId="6" borderId="104" applyNumberFormat="0" applyProtection="0">
      <alignment horizontal="left" vertical="top" indent="1"/>
    </xf>
    <xf numFmtId="4" fontId="27" fillId="3" borderId="104" applyNumberFormat="0" applyProtection="0">
      <alignment horizontal="left" vertical="center" indent="1"/>
    </xf>
    <xf numFmtId="4" fontId="27" fillId="3" borderId="104" applyNumberFormat="0" applyProtection="0">
      <alignment vertical="center"/>
    </xf>
    <xf numFmtId="4" fontId="27" fillId="3" borderId="104" applyNumberFormat="0" applyProtection="0">
      <alignment horizontal="left" vertical="center" indent="1"/>
    </xf>
    <xf numFmtId="0" fontId="27" fillId="6" borderId="104" applyNumberFormat="0" applyProtection="0">
      <alignment horizontal="left" vertical="top" indent="1"/>
    </xf>
    <xf numFmtId="4" fontId="27" fillId="3" borderId="104" applyNumberFormat="0" applyProtection="0">
      <alignment horizontal="left" vertical="center" indent="1"/>
    </xf>
    <xf numFmtId="4" fontId="28" fillId="8" borderId="104" applyNumberFormat="0" applyProtection="0">
      <alignment horizontal="right" vertical="center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104" applyNumberFormat="0" applyProtection="0">
      <alignment horizontal="left" vertical="center" indent="1"/>
    </xf>
    <xf numFmtId="4" fontId="27" fillId="3" borderId="104" applyNumberFormat="0" applyProtection="0">
      <alignment horizontal="left" vertical="center" indent="1"/>
    </xf>
    <xf numFmtId="0" fontId="8" fillId="9" borderId="104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28" fillId="12" borderId="104" applyNumberFormat="0" applyProtection="0">
      <alignment horizontal="left" vertical="top" indent="1"/>
    </xf>
    <xf numFmtId="0" fontId="8" fillId="9" borderId="104" applyNumberFormat="0" applyProtection="0">
      <alignment horizontal="left" vertical="center" indent="1"/>
    </xf>
    <xf numFmtId="0" fontId="27" fillId="6" borderId="104" applyNumberFormat="0" applyProtection="0">
      <alignment horizontal="left" vertical="top" indent="1"/>
    </xf>
    <xf numFmtId="0" fontId="27" fillId="6" borderId="104" applyNumberFormat="0" applyProtection="0">
      <alignment horizontal="left" vertical="top" indent="1"/>
    </xf>
    <xf numFmtId="4" fontId="28" fillId="10" borderId="104" applyNumberFormat="0" applyProtection="0">
      <alignment horizontal="right" vertical="center"/>
    </xf>
    <xf numFmtId="4" fontId="27" fillId="3" borderId="104" applyNumberFormat="0" applyProtection="0">
      <alignment vertical="center"/>
    </xf>
    <xf numFmtId="4" fontId="27" fillId="3" borderId="104" applyNumberFormat="0" applyProtection="0">
      <alignment horizontal="left" vertical="center" indent="1"/>
    </xf>
    <xf numFmtId="0" fontId="27" fillId="6" borderId="104" applyNumberFormat="0" applyProtection="0">
      <alignment horizontal="left" vertical="top" indent="1"/>
    </xf>
    <xf numFmtId="4" fontId="28" fillId="8" borderId="104" applyNumberFormat="0" applyProtection="0">
      <alignment horizontal="right" vertical="center"/>
    </xf>
    <xf numFmtId="4" fontId="28" fillId="8" borderId="104" applyNumberFormat="0" applyProtection="0">
      <alignment horizontal="right" vertical="center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104" applyNumberFormat="0" applyProtection="0">
      <alignment vertical="center"/>
    </xf>
    <xf numFmtId="4" fontId="28" fillId="8" borderId="104" applyNumberFormat="0" applyProtection="0">
      <alignment horizontal="right" vertical="center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28" fillId="12" borderId="104" applyNumberFormat="0" applyProtection="0">
      <alignment horizontal="left" vertical="top" indent="1"/>
    </xf>
    <xf numFmtId="4" fontId="27" fillId="3" borderId="104" applyNumberFormat="0" applyProtection="0">
      <alignment vertical="center"/>
    </xf>
    <xf numFmtId="4" fontId="27" fillId="3" borderId="104" applyNumberFormat="0" applyProtection="0">
      <alignment vertical="center"/>
    </xf>
    <xf numFmtId="4" fontId="27" fillId="3" borderId="104" applyNumberFormat="0" applyProtection="0">
      <alignment horizontal="left" vertical="center" indent="1"/>
    </xf>
    <xf numFmtId="0" fontId="27" fillId="6" borderId="104" applyNumberFormat="0" applyProtection="0">
      <alignment horizontal="left" vertical="top" indent="1"/>
    </xf>
    <xf numFmtId="4" fontId="28" fillId="8" borderId="104" applyNumberFormat="0" applyProtection="0">
      <alignment horizontal="right" vertical="center"/>
    </xf>
    <xf numFmtId="4" fontId="27" fillId="3" borderId="104" applyNumberFormat="0" applyProtection="0">
      <alignment vertical="center"/>
    </xf>
    <xf numFmtId="4" fontId="27" fillId="3" borderId="104" applyNumberFormat="0" applyProtection="0">
      <alignment horizontal="left" vertical="center" indent="1"/>
    </xf>
    <xf numFmtId="0" fontId="27" fillId="6" borderId="104" applyNumberFormat="0" applyProtection="0">
      <alignment horizontal="left" vertical="top" indent="1"/>
    </xf>
    <xf numFmtId="4" fontId="27" fillId="3" borderId="104" applyNumberFormat="0" applyProtection="0">
      <alignment vertical="center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104" applyNumberFormat="0" applyProtection="0">
      <alignment horizontal="left" vertical="center" indent="1"/>
    </xf>
    <xf numFmtId="4" fontId="27" fillId="3" borderId="104" applyNumberFormat="0" applyProtection="0">
      <alignment vertical="center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8" fillId="9" borderId="104" applyNumberFormat="0" applyProtection="0">
      <alignment horizontal="left" vertical="center" indent="1"/>
    </xf>
    <xf numFmtId="4" fontId="28" fillId="8" borderId="104" applyNumberFormat="0" applyProtection="0">
      <alignment horizontal="right" vertical="center"/>
    </xf>
    <xf numFmtId="4" fontId="28" fillId="8" borderId="104" applyNumberFormat="0" applyProtection="0">
      <alignment horizontal="right" vertical="center"/>
    </xf>
    <xf numFmtId="4" fontId="27" fillId="3" borderId="104" applyNumberFormat="0" applyProtection="0">
      <alignment vertical="center"/>
    </xf>
    <xf numFmtId="4" fontId="27" fillId="3" borderId="104" applyNumberFormat="0" applyProtection="0">
      <alignment horizontal="left" vertical="center" indent="1"/>
    </xf>
    <xf numFmtId="0" fontId="27" fillId="6" borderId="104" applyNumberFormat="0" applyProtection="0">
      <alignment horizontal="left" vertical="top" indent="1"/>
    </xf>
    <xf numFmtId="4" fontId="27" fillId="3" borderId="104" applyNumberFormat="0" applyProtection="0">
      <alignment horizontal="left" vertical="center" indent="1"/>
    </xf>
    <xf numFmtId="4" fontId="28" fillId="8" borderId="104" applyNumberFormat="0" applyProtection="0">
      <alignment horizontal="right" vertical="center"/>
    </xf>
    <xf numFmtId="0" fontId="8" fillId="9" borderId="104" applyNumberFormat="0" applyProtection="0">
      <alignment horizontal="left" vertical="center" indent="1"/>
    </xf>
    <xf numFmtId="0" fontId="8" fillId="9" borderId="104" applyNumberFormat="0" applyProtection="0">
      <alignment horizontal="left" vertical="center" indent="1"/>
    </xf>
    <xf numFmtId="0" fontId="8" fillId="9" borderId="104" applyNumberFormat="0" applyProtection="0">
      <alignment horizontal="left" vertical="center" indent="1"/>
    </xf>
    <xf numFmtId="4" fontId="28" fillId="10" borderId="104" applyNumberFormat="0" applyProtection="0">
      <alignment horizontal="right" vertical="center"/>
    </xf>
    <xf numFmtId="4" fontId="27" fillId="3" borderId="104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8" fillId="8" borderId="104" applyNumberFormat="0" applyProtection="0">
      <alignment horizontal="right" vertical="center"/>
    </xf>
    <xf numFmtId="4" fontId="28" fillId="8" borderId="104" applyNumberFormat="0" applyProtection="0">
      <alignment horizontal="right" vertical="center"/>
    </xf>
    <xf numFmtId="0" fontId="27" fillId="6" borderId="104" applyNumberFormat="0" applyProtection="0">
      <alignment horizontal="left" vertical="top" indent="1"/>
    </xf>
    <xf numFmtId="4" fontId="28" fillId="11" borderId="104" applyNumberFormat="0" applyProtection="0">
      <alignment horizontal="left" vertical="center" indent="1"/>
    </xf>
    <xf numFmtId="0" fontId="28" fillId="12" borderId="104" applyNumberFormat="0" applyProtection="0">
      <alignment horizontal="left" vertical="top" indent="1"/>
    </xf>
    <xf numFmtId="0" fontId="27" fillId="6" borderId="104" applyNumberFormat="0" applyProtection="0">
      <alignment horizontal="left" vertical="top" indent="1"/>
    </xf>
    <xf numFmtId="4" fontId="28" fillId="8" borderId="104" applyNumberFormat="0" applyProtection="0">
      <alignment horizontal="right" vertical="center"/>
    </xf>
    <xf numFmtId="4" fontId="28" fillId="8" borderId="104" applyNumberFormat="0" applyProtection="0">
      <alignment horizontal="right" vertical="center"/>
    </xf>
    <xf numFmtId="0" fontId="8" fillId="9" borderId="104" applyNumberFormat="0" applyProtection="0">
      <alignment horizontal="left" vertical="center" indent="1"/>
    </xf>
    <xf numFmtId="0" fontId="27" fillId="6" borderId="104" applyNumberFormat="0" applyProtection="0">
      <alignment horizontal="left" vertical="top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104" applyNumberFormat="0" applyProtection="0">
      <alignment vertical="center"/>
    </xf>
    <xf numFmtId="4" fontId="27" fillId="3" borderId="104" applyNumberFormat="0" applyProtection="0">
      <alignment vertical="center"/>
    </xf>
    <xf numFmtId="4" fontId="27" fillId="3" borderId="104" applyNumberFormat="0" applyProtection="0">
      <alignment vertical="center"/>
    </xf>
    <xf numFmtId="4" fontId="28" fillId="11" borderId="104" applyNumberFormat="0" applyProtection="0">
      <alignment horizontal="left" vertical="center" indent="1"/>
    </xf>
    <xf numFmtId="0" fontId="28" fillId="12" borderId="104" applyNumberFormat="0" applyProtection="0">
      <alignment horizontal="left" vertical="top" indent="1"/>
    </xf>
    <xf numFmtId="4" fontId="28" fillId="10" borderId="104" applyNumberFormat="0" applyProtection="0">
      <alignment horizontal="right" vertical="center"/>
    </xf>
    <xf numFmtId="4" fontId="27" fillId="3" borderId="104" applyNumberFormat="0" applyProtection="0">
      <alignment vertical="center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104" applyNumberFormat="0" applyProtection="0">
      <alignment vertical="center"/>
    </xf>
    <xf numFmtId="4" fontId="27" fillId="3" borderId="104" applyNumberFormat="0" applyProtection="0">
      <alignment horizontal="left" vertical="center" indent="1"/>
    </xf>
    <xf numFmtId="4" fontId="27" fillId="3" borderId="104" applyNumberFormat="0" applyProtection="0">
      <alignment horizontal="left" vertical="center" indent="1"/>
    </xf>
    <xf numFmtId="0" fontId="8" fillId="9" borderId="104" applyNumberFormat="0" applyProtection="0">
      <alignment horizontal="left" vertical="center" indent="1"/>
    </xf>
    <xf numFmtId="0" fontId="8" fillId="9" borderId="104" applyNumberFormat="0" applyProtection="0">
      <alignment horizontal="left" vertical="center" indent="1"/>
    </xf>
    <xf numFmtId="4" fontId="28" fillId="10" borderId="104" applyNumberFormat="0" applyProtection="0">
      <alignment horizontal="right" vertical="center"/>
    </xf>
    <xf numFmtId="4" fontId="28" fillId="11" borderId="104" applyNumberFormat="0" applyProtection="0">
      <alignment horizontal="left" vertical="center" indent="1"/>
    </xf>
    <xf numFmtId="0" fontId="28" fillId="12" borderId="104" applyNumberFormat="0" applyProtection="0">
      <alignment horizontal="left" vertical="top" indent="1"/>
    </xf>
    <xf numFmtId="4" fontId="27" fillId="3" borderId="104" applyNumberFormat="0" applyProtection="0">
      <alignment vertical="center"/>
    </xf>
    <xf numFmtId="4" fontId="27" fillId="3" borderId="104" applyNumberFormat="0" applyProtection="0">
      <alignment horizontal="left" vertical="center" indent="1"/>
    </xf>
    <xf numFmtId="0" fontId="27" fillId="6" borderId="104" applyNumberFormat="0" applyProtection="0">
      <alignment horizontal="left" vertical="top" indent="1"/>
    </xf>
    <xf numFmtId="4" fontId="28" fillId="8" borderId="104" applyNumberFormat="0" applyProtection="0">
      <alignment horizontal="right" vertical="center"/>
    </xf>
    <xf numFmtId="4" fontId="28" fillId="8" borderId="104" applyNumberFormat="0" applyProtection="0">
      <alignment horizontal="right" vertical="center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104" applyNumberFormat="0" applyProtection="0">
      <alignment vertical="center"/>
    </xf>
    <xf numFmtId="4" fontId="27" fillId="3" borderId="104" applyNumberFormat="0" applyProtection="0">
      <alignment vertical="center"/>
    </xf>
    <xf numFmtId="4" fontId="28" fillId="11" borderId="104" applyNumberFormat="0" applyProtection="0">
      <alignment horizontal="left" vertical="center" indent="1"/>
    </xf>
    <xf numFmtId="0" fontId="28" fillId="12" borderId="104" applyNumberFormat="0" applyProtection="0">
      <alignment horizontal="left" vertical="top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104" applyNumberFormat="0" applyProtection="0">
      <alignment horizontal="left" vertical="center" indent="1"/>
    </xf>
    <xf numFmtId="4" fontId="27" fillId="3" borderId="104" applyNumberFormat="0" applyProtection="0">
      <alignment horizontal="left" vertical="center" indent="1"/>
    </xf>
    <xf numFmtId="4" fontId="27" fillId="3" borderId="104" applyNumberFormat="0" applyProtection="0">
      <alignment vertical="center"/>
    </xf>
    <xf numFmtId="4" fontId="27" fillId="3" borderId="104" applyNumberFormat="0" applyProtection="0">
      <alignment vertical="center"/>
    </xf>
    <xf numFmtId="4" fontId="27" fillId="3" borderId="104" applyNumberFormat="0" applyProtection="0">
      <alignment horizontal="left" vertical="center" indent="1"/>
    </xf>
    <xf numFmtId="0" fontId="27" fillId="6" borderId="104" applyNumberFormat="0" applyProtection="0">
      <alignment horizontal="left" vertical="top" indent="1"/>
    </xf>
    <xf numFmtId="4" fontId="28" fillId="8" borderId="104" applyNumberFormat="0" applyProtection="0">
      <alignment horizontal="right" vertical="center"/>
    </xf>
    <xf numFmtId="4" fontId="28" fillId="8" borderId="104" applyNumberFormat="0" applyProtection="0">
      <alignment horizontal="right" vertical="center"/>
    </xf>
    <xf numFmtId="0" fontId="8" fillId="9" borderId="104" applyNumberFormat="0" applyProtection="0">
      <alignment horizontal="left" vertical="center" indent="1"/>
    </xf>
    <xf numFmtId="0" fontId="8" fillId="9" borderId="104" applyNumberFormat="0" applyProtection="0">
      <alignment horizontal="left" vertical="center" indent="1"/>
    </xf>
    <xf numFmtId="0" fontId="8" fillId="9" borderId="104" applyNumberFormat="0" applyProtection="0">
      <alignment horizontal="left" vertical="center" indent="1"/>
    </xf>
    <xf numFmtId="4" fontId="28" fillId="10" borderId="104" applyNumberFormat="0" applyProtection="0">
      <alignment horizontal="right" vertical="center"/>
    </xf>
    <xf numFmtId="4" fontId="28" fillId="11" borderId="104" applyNumberFormat="0" applyProtection="0">
      <alignment horizontal="left" vertical="center" indent="1"/>
    </xf>
    <xf numFmtId="0" fontId="28" fillId="12" borderId="104" applyNumberFormat="0" applyProtection="0">
      <alignment horizontal="left" vertical="top" indent="1"/>
    </xf>
    <xf numFmtId="0" fontId="8" fillId="9" borderId="104" applyNumberFormat="0" applyProtection="0">
      <alignment horizontal="left" vertical="center" indent="1"/>
    </xf>
    <xf numFmtId="0" fontId="8" fillId="9" borderId="104" applyNumberFormat="0" applyProtection="0">
      <alignment horizontal="left" vertical="center" indent="1"/>
    </xf>
    <xf numFmtId="0" fontId="8" fillId="9" borderId="104" applyNumberFormat="0" applyProtection="0">
      <alignment horizontal="left" vertical="center" indent="1"/>
    </xf>
    <xf numFmtId="4" fontId="28" fillId="10" borderId="104" applyNumberFormat="0" applyProtection="0">
      <alignment horizontal="right" vertical="center"/>
    </xf>
    <xf numFmtId="4" fontId="27" fillId="3" borderId="104" applyNumberFormat="0" applyProtection="0">
      <alignment vertical="center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104" applyNumberFormat="0" applyProtection="0">
      <alignment vertical="center"/>
    </xf>
    <xf numFmtId="4" fontId="27" fillId="3" borderId="104" applyNumberFormat="0" applyProtection="0">
      <alignment vertical="center"/>
    </xf>
    <xf numFmtId="0" fontId="27" fillId="6" borderId="104" applyNumberFormat="0" applyProtection="0">
      <alignment horizontal="left" vertical="top" indent="1"/>
    </xf>
    <xf numFmtId="4" fontId="28" fillId="11" borderId="104" applyNumberFormat="0" applyProtection="0">
      <alignment horizontal="left" vertical="center" indent="1"/>
    </xf>
    <xf numFmtId="0" fontId="28" fillId="12" borderId="104" applyNumberFormat="0" applyProtection="0">
      <alignment horizontal="left" vertical="top" indent="1"/>
    </xf>
    <xf numFmtId="0" fontId="8" fillId="9" borderId="104" applyNumberFormat="0" applyProtection="0">
      <alignment horizontal="left" vertical="center" indent="1"/>
    </xf>
    <xf numFmtId="0" fontId="8" fillId="9" borderId="104" applyNumberFormat="0" applyProtection="0">
      <alignment horizontal="left" vertical="center" indent="1"/>
    </xf>
    <xf numFmtId="0" fontId="8" fillId="9" borderId="104" applyNumberFormat="0" applyProtection="0">
      <alignment horizontal="left" vertical="center" indent="1"/>
    </xf>
    <xf numFmtId="4" fontId="28" fillId="10" borderId="104" applyNumberFormat="0" applyProtection="0">
      <alignment horizontal="right" vertical="center"/>
    </xf>
    <xf numFmtId="4" fontId="27" fillId="3" borderId="104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104" applyNumberFormat="0" applyProtection="0">
      <alignment vertical="center"/>
    </xf>
    <xf numFmtId="0" fontId="27" fillId="6" borderId="104" applyNumberFormat="0" applyProtection="0">
      <alignment horizontal="left" vertical="top" indent="1"/>
    </xf>
    <xf numFmtId="4" fontId="27" fillId="3" borderId="104" applyNumberFormat="0" applyProtection="0">
      <alignment vertical="center"/>
    </xf>
    <xf numFmtId="4" fontId="28" fillId="11" borderId="104" applyNumberFormat="0" applyProtection="0">
      <alignment horizontal="left" vertical="center" indent="1"/>
    </xf>
    <xf numFmtId="0" fontId="28" fillId="12" borderId="104" applyNumberFormat="0" applyProtection="0">
      <alignment horizontal="left" vertical="top" indent="1"/>
    </xf>
    <xf numFmtId="0" fontId="8" fillId="9" borderId="104" applyNumberFormat="0" applyProtection="0">
      <alignment horizontal="left" vertical="center" indent="1"/>
    </xf>
    <xf numFmtId="0" fontId="8" fillId="9" borderId="104" applyNumberFormat="0" applyProtection="0">
      <alignment horizontal="left" vertical="center" indent="1"/>
    </xf>
    <xf numFmtId="0" fontId="8" fillId="9" borderId="104" applyNumberFormat="0" applyProtection="0">
      <alignment horizontal="left" vertical="center" indent="1"/>
    </xf>
    <xf numFmtId="4" fontId="28" fillId="10" borderId="104" applyNumberFormat="0" applyProtection="0">
      <alignment horizontal="right" vertical="center"/>
    </xf>
    <xf numFmtId="0" fontId="27" fillId="6" borderId="104" applyNumberFormat="0" applyProtection="0">
      <alignment horizontal="left" vertical="top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27" fillId="6" borderId="104" applyNumberFormat="0" applyProtection="0">
      <alignment horizontal="left" vertical="top" indent="1"/>
    </xf>
    <xf numFmtId="4" fontId="27" fillId="3" borderId="104" applyNumberFormat="0" applyProtection="0">
      <alignment vertical="center"/>
    </xf>
    <xf numFmtId="0" fontId="27" fillId="6" borderId="104" applyNumberFormat="0" applyProtection="0">
      <alignment horizontal="left" vertical="top" indent="1"/>
    </xf>
    <xf numFmtId="4" fontId="28" fillId="11" borderId="104" applyNumberFormat="0" applyProtection="0">
      <alignment horizontal="left" vertical="center" indent="1"/>
    </xf>
    <xf numFmtId="0" fontId="28" fillId="12" borderId="104" applyNumberFormat="0" applyProtection="0">
      <alignment horizontal="left" vertical="top" indent="1"/>
    </xf>
    <xf numFmtId="0" fontId="8" fillId="9" borderId="104" applyNumberFormat="0" applyProtection="0">
      <alignment horizontal="left" vertical="center" indent="1"/>
    </xf>
    <xf numFmtId="0" fontId="8" fillId="9" borderId="104" applyNumberFormat="0" applyProtection="0">
      <alignment horizontal="left" vertical="center" indent="1"/>
    </xf>
    <xf numFmtId="0" fontId="8" fillId="9" borderId="104" applyNumberFormat="0" applyProtection="0">
      <alignment horizontal="left" vertical="center" indent="1"/>
    </xf>
    <xf numFmtId="4" fontId="28" fillId="10" borderId="104" applyNumberFormat="0" applyProtection="0">
      <alignment horizontal="right" vertical="center"/>
    </xf>
    <xf numFmtId="4" fontId="27" fillId="3" borderId="104" applyNumberFormat="0" applyProtection="0">
      <alignment vertical="center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104" applyNumberFormat="0" applyProtection="0">
      <alignment vertical="center"/>
    </xf>
    <xf numFmtId="0" fontId="27" fillId="6" borderId="104" applyNumberFormat="0" applyProtection="0">
      <alignment horizontal="left" vertical="top" indent="1"/>
    </xf>
    <xf numFmtId="4" fontId="27" fillId="3" borderId="104" applyNumberFormat="0" applyProtection="0">
      <alignment vertical="center"/>
    </xf>
    <xf numFmtId="4" fontId="28" fillId="11" borderId="104" applyNumberFormat="0" applyProtection="0">
      <alignment horizontal="left" vertical="center" indent="1"/>
    </xf>
    <xf numFmtId="0" fontId="28" fillId="12" borderId="104" applyNumberFormat="0" applyProtection="0">
      <alignment horizontal="left" vertical="top" indent="1"/>
    </xf>
    <xf numFmtId="0" fontId="8" fillId="9" borderId="104" applyNumberFormat="0" applyProtection="0">
      <alignment horizontal="left" vertical="center" indent="1"/>
    </xf>
    <xf numFmtId="0" fontId="8" fillId="9" borderId="104" applyNumberFormat="0" applyProtection="0">
      <alignment horizontal="left" vertical="center" indent="1"/>
    </xf>
    <xf numFmtId="0" fontId="8" fillId="9" borderId="104" applyNumberFormat="0" applyProtection="0">
      <alignment horizontal="left" vertical="center" indent="1"/>
    </xf>
    <xf numFmtId="4" fontId="28" fillId="10" borderId="104" applyNumberFormat="0" applyProtection="0">
      <alignment horizontal="right" vertical="center"/>
    </xf>
    <xf numFmtId="4" fontId="27" fillId="3" borderId="104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104" applyNumberFormat="0" applyProtection="0">
      <alignment horizontal="left" vertical="center" indent="1"/>
    </xf>
    <xf numFmtId="4" fontId="27" fillId="3" borderId="104" applyNumberFormat="0" applyProtection="0">
      <alignment vertical="center"/>
    </xf>
    <xf numFmtId="0" fontId="8" fillId="9" borderId="104" applyNumberFormat="0" applyProtection="0">
      <alignment horizontal="left" vertical="center" indent="1"/>
    </xf>
    <xf numFmtId="4" fontId="28" fillId="11" borderId="104" applyNumberFormat="0" applyProtection="0">
      <alignment horizontal="left" vertical="center" indent="1"/>
    </xf>
    <xf numFmtId="0" fontId="28" fillId="12" borderId="104" applyNumberFormat="0" applyProtection="0">
      <alignment horizontal="left" vertical="top" indent="1"/>
    </xf>
    <xf numFmtId="0" fontId="8" fillId="9" borderId="104" applyNumberFormat="0" applyProtection="0">
      <alignment horizontal="left" vertical="center" indent="1"/>
    </xf>
    <xf numFmtId="0" fontId="8" fillId="9" borderId="104" applyNumberFormat="0" applyProtection="0">
      <alignment horizontal="left" vertical="center" indent="1"/>
    </xf>
    <xf numFmtId="0" fontId="8" fillId="9" borderId="104" applyNumberFormat="0" applyProtection="0">
      <alignment horizontal="left" vertical="center" indent="1"/>
    </xf>
    <xf numFmtId="4" fontId="28" fillId="10" borderId="104" applyNumberFormat="0" applyProtection="0">
      <alignment horizontal="right" vertical="center"/>
    </xf>
    <xf numFmtId="0" fontId="27" fillId="6" borderId="104" applyNumberFormat="0" applyProtection="0">
      <alignment horizontal="left" vertical="top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27" fillId="6" borderId="104" applyNumberFormat="0" applyProtection="0">
      <alignment horizontal="left" vertical="top" indent="1"/>
    </xf>
    <xf numFmtId="0" fontId="27" fillId="6" borderId="104" applyNumberFormat="0" applyProtection="0">
      <alignment horizontal="left" vertical="top" indent="1"/>
    </xf>
    <xf numFmtId="4" fontId="28" fillId="8" borderId="104" applyNumberFormat="0" applyProtection="0">
      <alignment horizontal="right" vertical="center"/>
    </xf>
    <xf numFmtId="4" fontId="28" fillId="11" borderId="104" applyNumberFormat="0" applyProtection="0">
      <alignment horizontal="left" vertical="center" indent="1"/>
    </xf>
    <xf numFmtId="0" fontId="28" fillId="12" borderId="104" applyNumberFormat="0" applyProtection="0">
      <alignment horizontal="left" vertical="top" indent="1"/>
    </xf>
    <xf numFmtId="0" fontId="8" fillId="9" borderId="104" applyNumberFormat="0" applyProtection="0">
      <alignment horizontal="left" vertical="center" indent="1"/>
    </xf>
    <xf numFmtId="0" fontId="8" fillId="9" borderId="104" applyNumberFormat="0" applyProtection="0">
      <alignment horizontal="left" vertical="center" indent="1"/>
    </xf>
    <xf numFmtId="0" fontId="8" fillId="9" borderId="104" applyNumberFormat="0" applyProtection="0">
      <alignment horizontal="left" vertical="center" indent="1"/>
    </xf>
    <xf numFmtId="4" fontId="28" fillId="10" borderId="104" applyNumberFormat="0" applyProtection="0">
      <alignment horizontal="right" vertical="center"/>
    </xf>
    <xf numFmtId="4" fontId="27" fillId="3" borderId="104" applyNumberFormat="0" applyProtection="0">
      <alignment vertical="center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104" applyNumberFormat="0" applyProtection="0">
      <alignment vertical="center"/>
    </xf>
    <xf numFmtId="4" fontId="27" fillId="3" borderId="104" applyNumberFormat="0" applyProtection="0">
      <alignment vertical="center"/>
    </xf>
    <xf numFmtId="0" fontId="27" fillId="6" borderId="104" applyNumberFormat="0" applyProtection="0">
      <alignment horizontal="left" vertical="top" indent="1"/>
    </xf>
    <xf numFmtId="4" fontId="28" fillId="11" borderId="104" applyNumberFormat="0" applyProtection="0">
      <alignment horizontal="left" vertical="center" indent="1"/>
    </xf>
    <xf numFmtId="0" fontId="28" fillId="12" borderId="104" applyNumberFormat="0" applyProtection="0">
      <alignment horizontal="left" vertical="top" indent="1"/>
    </xf>
    <xf numFmtId="0" fontId="8" fillId="9" borderId="104" applyNumberFormat="0" applyProtection="0">
      <alignment horizontal="left" vertical="center" indent="1"/>
    </xf>
    <xf numFmtId="0" fontId="8" fillId="9" borderId="104" applyNumberFormat="0" applyProtection="0">
      <alignment horizontal="left" vertical="center" indent="1"/>
    </xf>
    <xf numFmtId="0" fontId="8" fillId="9" borderId="104" applyNumberFormat="0" applyProtection="0">
      <alignment horizontal="left" vertical="center" indent="1"/>
    </xf>
    <xf numFmtId="4" fontId="28" fillId="10" borderId="104" applyNumberFormat="0" applyProtection="0">
      <alignment horizontal="right" vertical="center"/>
    </xf>
    <xf numFmtId="4" fontId="27" fillId="3" borderId="104" applyNumberFormat="0" applyProtection="0">
      <alignment vertical="center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104" applyNumberFormat="0" applyProtection="0">
      <alignment horizontal="left" vertical="center" indent="1"/>
    </xf>
    <xf numFmtId="0" fontId="27" fillId="6" borderId="104" applyNumberFormat="0" applyProtection="0">
      <alignment horizontal="left" vertical="top" indent="1"/>
    </xf>
    <xf numFmtId="4" fontId="27" fillId="3" borderId="104" applyNumberFormat="0" applyProtection="0">
      <alignment horizontal="left" vertical="center" indent="1"/>
    </xf>
    <xf numFmtId="4" fontId="28" fillId="11" borderId="104" applyNumberFormat="0" applyProtection="0">
      <alignment horizontal="left" vertical="center" indent="1"/>
    </xf>
    <xf numFmtId="0" fontId="28" fillId="12" borderId="104" applyNumberFormat="0" applyProtection="0">
      <alignment horizontal="left" vertical="top" indent="1"/>
    </xf>
    <xf numFmtId="0" fontId="8" fillId="9" borderId="104" applyNumberFormat="0" applyProtection="0">
      <alignment horizontal="left" vertical="center" indent="1"/>
    </xf>
    <xf numFmtId="0" fontId="8" fillId="9" borderId="104" applyNumberFormat="0" applyProtection="0">
      <alignment horizontal="left" vertical="center" indent="1"/>
    </xf>
    <xf numFmtId="0" fontId="8" fillId="9" borderId="104" applyNumberFormat="0" applyProtection="0">
      <alignment horizontal="left" vertical="center" indent="1"/>
    </xf>
    <xf numFmtId="4" fontId="28" fillId="10" borderId="104" applyNumberFormat="0" applyProtection="0">
      <alignment horizontal="right" vertical="center"/>
    </xf>
    <xf numFmtId="0" fontId="27" fillId="6" borderId="104" applyNumberFormat="0" applyProtection="0">
      <alignment horizontal="left" vertical="top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27" fillId="6" borderId="104" applyNumberFormat="0" applyProtection="0">
      <alignment horizontal="left" vertical="top" indent="1"/>
    </xf>
    <xf numFmtId="4" fontId="27" fillId="3" borderId="104" applyNumberFormat="0" applyProtection="0">
      <alignment vertical="center"/>
    </xf>
    <xf numFmtId="0" fontId="8" fillId="9" borderId="104" applyNumberFormat="0" applyProtection="0">
      <alignment horizontal="left" vertical="center" indent="1"/>
    </xf>
    <xf numFmtId="4" fontId="28" fillId="11" borderId="104" applyNumberFormat="0" applyProtection="0">
      <alignment horizontal="left" vertical="center" indent="1"/>
    </xf>
    <xf numFmtId="0" fontId="28" fillId="12" borderId="104" applyNumberFormat="0" applyProtection="0">
      <alignment horizontal="left" vertical="top" indent="1"/>
    </xf>
    <xf numFmtId="0" fontId="8" fillId="9" borderId="104" applyNumberFormat="0" applyProtection="0">
      <alignment horizontal="left" vertical="center" indent="1"/>
    </xf>
    <xf numFmtId="0" fontId="8" fillId="9" borderId="104" applyNumberFormat="0" applyProtection="0">
      <alignment horizontal="left" vertical="center" indent="1"/>
    </xf>
    <xf numFmtId="0" fontId="8" fillId="9" borderId="104" applyNumberFormat="0" applyProtection="0">
      <alignment horizontal="left" vertical="center" indent="1"/>
    </xf>
    <xf numFmtId="4" fontId="28" fillId="10" borderId="104" applyNumberFormat="0" applyProtection="0">
      <alignment horizontal="right" vertical="center"/>
    </xf>
    <xf numFmtId="0" fontId="27" fillId="6" borderId="104" applyNumberFormat="0" applyProtection="0">
      <alignment horizontal="left" vertical="top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104" applyNumberFormat="0" applyProtection="0">
      <alignment vertical="center"/>
    </xf>
    <xf numFmtId="4" fontId="27" fillId="3" borderId="104" applyNumberFormat="0" applyProtection="0">
      <alignment vertical="center"/>
    </xf>
    <xf numFmtId="4" fontId="28" fillId="11" borderId="104" applyNumberFormat="0" applyProtection="0">
      <alignment horizontal="left" vertical="center" indent="1"/>
    </xf>
    <xf numFmtId="0" fontId="28" fillId="12" borderId="104" applyNumberFormat="0" applyProtection="0">
      <alignment horizontal="left" vertical="top" indent="1"/>
    </xf>
    <xf numFmtId="4" fontId="28" fillId="8" borderId="104" applyNumberFormat="0" applyProtection="0">
      <alignment horizontal="right" vertical="center"/>
    </xf>
    <xf numFmtId="0" fontId="8" fillId="9" borderId="104" applyNumberFormat="0" applyProtection="0">
      <alignment horizontal="left" vertical="center" indent="1"/>
    </xf>
    <xf numFmtId="0" fontId="8" fillId="9" borderId="104" applyNumberFormat="0" applyProtection="0">
      <alignment horizontal="left" vertical="center" indent="1"/>
    </xf>
    <xf numFmtId="0" fontId="8" fillId="9" borderId="104" applyNumberFormat="0" applyProtection="0">
      <alignment horizontal="left" vertical="center" indent="1"/>
    </xf>
    <xf numFmtId="4" fontId="27" fillId="3" borderId="104" applyNumberFormat="0" applyProtection="0">
      <alignment vertical="center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104" applyNumberFormat="0" applyProtection="0">
      <alignment horizontal="left" vertical="center" indent="1"/>
    </xf>
    <xf numFmtId="0" fontId="8" fillId="9" borderId="104" applyNumberFormat="0" applyProtection="0">
      <alignment horizontal="left" vertical="center" indent="1"/>
    </xf>
    <xf numFmtId="0" fontId="8" fillId="9" borderId="104" applyNumberFormat="0" applyProtection="0">
      <alignment horizontal="left" vertical="center" indent="1"/>
    </xf>
    <xf numFmtId="4" fontId="28" fillId="11" borderId="104" applyNumberFormat="0" applyProtection="0">
      <alignment horizontal="left" vertical="center" indent="1"/>
    </xf>
    <xf numFmtId="0" fontId="28" fillId="12" borderId="104" applyNumberFormat="0" applyProtection="0">
      <alignment horizontal="left" vertical="top" indent="1"/>
    </xf>
    <xf numFmtId="0" fontId="8" fillId="9" borderId="104" applyNumberFormat="0" applyProtection="0">
      <alignment horizontal="left" vertical="center" indent="1"/>
    </xf>
    <xf numFmtId="0" fontId="8" fillId="9" borderId="104" applyNumberFormat="0" applyProtection="0">
      <alignment horizontal="left" vertical="center" indent="1"/>
    </xf>
    <xf numFmtId="0" fontId="8" fillId="9" borderId="104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27" fillId="6" borderId="104" applyNumberFormat="0" applyProtection="0">
      <alignment horizontal="left" vertical="top" indent="1"/>
    </xf>
    <xf numFmtId="4" fontId="28" fillId="10" borderId="104" applyNumberFormat="0" applyProtection="0">
      <alignment horizontal="right" vertical="center"/>
    </xf>
    <xf numFmtId="4" fontId="28" fillId="10" borderId="104" applyNumberFormat="0" applyProtection="0">
      <alignment horizontal="right" vertical="center"/>
    </xf>
    <xf numFmtId="4" fontId="28" fillId="11" borderId="104" applyNumberFormat="0" applyProtection="0">
      <alignment horizontal="left" vertical="center" indent="1"/>
    </xf>
    <xf numFmtId="0" fontId="28" fillId="12" borderId="104" applyNumberFormat="0" applyProtection="0">
      <alignment horizontal="left" vertical="top" indent="1"/>
    </xf>
    <xf numFmtId="4" fontId="28" fillId="8" borderId="104" applyNumberFormat="0" applyProtection="0">
      <alignment horizontal="right" vertical="center"/>
    </xf>
    <xf numFmtId="0" fontId="8" fillId="9" borderId="104" applyNumberFormat="0" applyProtection="0">
      <alignment horizontal="left" vertical="center" indent="1"/>
    </xf>
    <xf numFmtId="0" fontId="8" fillId="9" borderId="104" applyNumberFormat="0" applyProtection="0">
      <alignment horizontal="left" vertical="center" indent="1"/>
    </xf>
    <xf numFmtId="0" fontId="8" fillId="9" borderId="104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104" applyNumberFormat="0" applyProtection="0">
      <alignment horizontal="left" vertical="center" indent="1"/>
    </xf>
    <xf numFmtId="4" fontId="28" fillId="8" borderId="104" applyNumberFormat="0" applyProtection="0">
      <alignment horizontal="right" vertical="center"/>
    </xf>
    <xf numFmtId="4" fontId="28" fillId="8" borderId="104" applyNumberFormat="0" applyProtection="0">
      <alignment horizontal="right" vertical="center"/>
    </xf>
    <xf numFmtId="4" fontId="28" fillId="10" borderId="104" applyNumberFormat="0" applyProtection="0">
      <alignment horizontal="right" vertical="center"/>
    </xf>
    <xf numFmtId="4" fontId="28" fillId="11" borderId="104" applyNumberFormat="0" applyProtection="0">
      <alignment horizontal="left" vertical="center" indent="1"/>
    </xf>
    <xf numFmtId="0" fontId="28" fillId="12" borderId="104" applyNumberFormat="0" applyProtection="0">
      <alignment horizontal="left" vertical="top" indent="1"/>
    </xf>
    <xf numFmtId="4" fontId="28" fillId="8" borderId="104" applyNumberFormat="0" applyProtection="0">
      <alignment horizontal="right" vertical="center"/>
    </xf>
    <xf numFmtId="0" fontId="8" fillId="9" borderId="104" applyNumberFormat="0" applyProtection="0">
      <alignment horizontal="left" vertical="center" indent="1"/>
    </xf>
    <xf numFmtId="0" fontId="8" fillId="9" borderId="104" applyNumberFormat="0" applyProtection="0">
      <alignment horizontal="left" vertical="center" indent="1"/>
    </xf>
    <xf numFmtId="0" fontId="8" fillId="9" borderId="104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104" applyNumberFormat="0" applyProtection="0">
      <alignment horizontal="left" vertical="center" indent="1"/>
    </xf>
    <xf numFmtId="4" fontId="27" fillId="3" borderId="104" applyNumberFormat="0" applyProtection="0">
      <alignment vertical="center"/>
    </xf>
    <xf numFmtId="0" fontId="8" fillId="9" borderId="104" applyNumberFormat="0" applyProtection="0">
      <alignment horizontal="left" vertical="center" indent="1"/>
    </xf>
    <xf numFmtId="4" fontId="28" fillId="10" borderId="104" applyNumberFormat="0" applyProtection="0">
      <alignment horizontal="right" vertical="center"/>
    </xf>
    <xf numFmtId="4" fontId="28" fillId="11" borderId="104" applyNumberFormat="0" applyProtection="0">
      <alignment horizontal="left" vertical="center" indent="1"/>
    </xf>
    <xf numFmtId="0" fontId="28" fillId="12" borderId="104" applyNumberFormat="0" applyProtection="0">
      <alignment horizontal="left" vertical="top" indent="1"/>
    </xf>
    <xf numFmtId="4" fontId="28" fillId="8" borderId="104" applyNumberFormat="0" applyProtection="0">
      <alignment horizontal="right" vertical="center"/>
    </xf>
    <xf numFmtId="0" fontId="8" fillId="9" borderId="104" applyNumberFormat="0" applyProtection="0">
      <alignment horizontal="left" vertical="center" indent="1"/>
    </xf>
    <xf numFmtId="0" fontId="8" fillId="9" borderId="104" applyNumberFormat="0" applyProtection="0">
      <alignment horizontal="left" vertical="center" indent="1"/>
    </xf>
    <xf numFmtId="0" fontId="8" fillId="9" borderId="104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104" applyNumberFormat="0" applyProtection="0">
      <alignment horizontal="left" vertical="center" indent="1"/>
    </xf>
    <xf numFmtId="4" fontId="27" fillId="3" borderId="104" applyNumberFormat="0" applyProtection="0">
      <alignment horizontal="left" vertical="center" indent="1"/>
    </xf>
    <xf numFmtId="4" fontId="27" fillId="3" borderId="104" applyNumberFormat="0" applyProtection="0">
      <alignment horizontal="left" vertical="center" indent="1"/>
    </xf>
    <xf numFmtId="4" fontId="28" fillId="10" borderId="104" applyNumberFormat="0" applyProtection="0">
      <alignment horizontal="right" vertical="center"/>
    </xf>
    <xf numFmtId="4" fontId="28" fillId="11" borderId="104" applyNumberFormat="0" applyProtection="0">
      <alignment horizontal="left" vertical="center" indent="1"/>
    </xf>
    <xf numFmtId="0" fontId="28" fillId="12" borderId="104" applyNumberFormat="0" applyProtection="0">
      <alignment horizontal="left" vertical="top" indent="1"/>
    </xf>
    <xf numFmtId="4" fontId="28" fillId="8" borderId="104" applyNumberFormat="0" applyProtection="0">
      <alignment horizontal="right" vertical="center"/>
    </xf>
    <xf numFmtId="0" fontId="8" fillId="9" borderId="104" applyNumberFormat="0" applyProtection="0">
      <alignment horizontal="left" vertical="center" indent="1"/>
    </xf>
    <xf numFmtId="0" fontId="8" fillId="9" borderId="104" applyNumberFormat="0" applyProtection="0">
      <alignment horizontal="left" vertical="center" indent="1"/>
    </xf>
    <xf numFmtId="0" fontId="8" fillId="9" borderId="104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104" applyNumberFormat="0" applyProtection="0">
      <alignment horizontal="left" vertical="center" indent="1"/>
    </xf>
    <xf numFmtId="0" fontId="28" fillId="12" borderId="104" applyNumberFormat="0" applyProtection="0">
      <alignment horizontal="left" vertical="top" indent="1"/>
    </xf>
    <xf numFmtId="0" fontId="27" fillId="6" borderId="104" applyNumberFormat="0" applyProtection="0">
      <alignment horizontal="left" vertical="top" indent="1"/>
    </xf>
    <xf numFmtId="4" fontId="28" fillId="10" borderId="104" applyNumberFormat="0" applyProtection="0">
      <alignment horizontal="right" vertical="center"/>
    </xf>
    <xf numFmtId="4" fontId="28" fillId="11" borderId="104" applyNumberFormat="0" applyProtection="0">
      <alignment horizontal="left" vertical="center" indent="1"/>
    </xf>
    <xf numFmtId="0" fontId="28" fillId="12" borderId="104" applyNumberFormat="0" applyProtection="0">
      <alignment horizontal="left" vertical="top" indent="1"/>
    </xf>
    <xf numFmtId="4" fontId="28" fillId="8" borderId="104" applyNumberFormat="0" applyProtection="0">
      <alignment horizontal="right" vertical="center"/>
    </xf>
    <xf numFmtId="0" fontId="8" fillId="9" borderId="104" applyNumberFormat="0" applyProtection="0">
      <alignment horizontal="left" vertical="center" indent="1"/>
    </xf>
    <xf numFmtId="0" fontId="8" fillId="9" borderId="104" applyNumberFormat="0" applyProtection="0">
      <alignment horizontal="left" vertical="center" indent="1"/>
    </xf>
    <xf numFmtId="0" fontId="8" fillId="9" borderId="104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104" applyNumberFormat="0" applyProtection="0">
      <alignment horizontal="left" vertical="center" indent="1"/>
    </xf>
    <xf numFmtId="0" fontId="8" fillId="9" borderId="104" applyNumberFormat="0" applyProtection="0">
      <alignment horizontal="left" vertical="center" indent="1"/>
    </xf>
    <xf numFmtId="4" fontId="28" fillId="10" borderId="104" applyNumberFormat="0" applyProtection="0">
      <alignment horizontal="right" vertical="center"/>
    </xf>
    <xf numFmtId="4" fontId="28" fillId="11" borderId="104" applyNumberFormat="0" applyProtection="0">
      <alignment horizontal="left" vertical="center" indent="1"/>
    </xf>
    <xf numFmtId="0" fontId="28" fillId="12" borderId="104" applyNumberFormat="0" applyProtection="0">
      <alignment horizontal="left" vertical="top" indent="1"/>
    </xf>
    <xf numFmtId="4" fontId="28" fillId="8" borderId="104" applyNumberFormat="0" applyProtection="0">
      <alignment horizontal="right" vertical="center"/>
    </xf>
    <xf numFmtId="0" fontId="8" fillId="9" borderId="104" applyNumberFormat="0" applyProtection="0">
      <alignment horizontal="left" vertical="center" indent="1"/>
    </xf>
    <xf numFmtId="0" fontId="8" fillId="9" borderId="104" applyNumberFormat="0" applyProtection="0">
      <alignment horizontal="left" vertical="center" indent="1"/>
    </xf>
    <xf numFmtId="0" fontId="8" fillId="9" borderId="104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104" applyNumberFormat="0" applyProtection="0">
      <alignment horizontal="left" vertical="center" indent="1"/>
    </xf>
    <xf numFmtId="0" fontId="8" fillId="9" borderId="104" applyNumberFormat="0" applyProtection="0">
      <alignment horizontal="left" vertical="center" indent="1"/>
    </xf>
    <xf numFmtId="4" fontId="28" fillId="10" borderId="104" applyNumberFormat="0" applyProtection="0">
      <alignment horizontal="right" vertical="center"/>
    </xf>
    <xf numFmtId="4" fontId="28" fillId="11" borderId="104" applyNumberFormat="0" applyProtection="0">
      <alignment horizontal="left" vertical="center" indent="1"/>
    </xf>
    <xf numFmtId="0" fontId="28" fillId="12" borderId="104" applyNumberFormat="0" applyProtection="0">
      <alignment horizontal="left" vertical="top" indent="1"/>
    </xf>
    <xf numFmtId="4" fontId="28" fillId="8" borderId="104" applyNumberFormat="0" applyProtection="0">
      <alignment horizontal="right" vertical="center"/>
    </xf>
    <xf numFmtId="0" fontId="8" fillId="9" borderId="104" applyNumberFormat="0" applyProtection="0">
      <alignment horizontal="left" vertical="center" indent="1"/>
    </xf>
    <xf numFmtId="0" fontId="8" fillId="9" borderId="104" applyNumberFormat="0" applyProtection="0">
      <alignment horizontal="left" vertical="center" indent="1"/>
    </xf>
    <xf numFmtId="0" fontId="8" fillId="9" borderId="104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104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4" fontId="28" fillId="10" borderId="104" applyNumberFormat="0" applyProtection="0">
      <alignment horizontal="right" vertical="center"/>
    </xf>
    <xf numFmtId="4" fontId="28" fillId="10" borderId="104" applyNumberFormat="0" applyProtection="0">
      <alignment horizontal="right" vertical="center"/>
    </xf>
    <xf numFmtId="4" fontId="28" fillId="11" borderId="104" applyNumberFormat="0" applyProtection="0">
      <alignment horizontal="left" vertical="center" indent="1"/>
    </xf>
    <xf numFmtId="0" fontId="28" fillId="12" borderId="104" applyNumberFormat="0" applyProtection="0">
      <alignment horizontal="left" vertical="top" indent="1"/>
    </xf>
    <xf numFmtId="4" fontId="28" fillId="8" borderId="104" applyNumberFormat="0" applyProtection="0">
      <alignment horizontal="right" vertical="center"/>
    </xf>
    <xf numFmtId="0" fontId="8" fillId="9" borderId="104" applyNumberFormat="0" applyProtection="0">
      <alignment horizontal="left" vertical="center" indent="1"/>
    </xf>
    <xf numFmtId="0" fontId="8" fillId="9" borderId="104" applyNumberFormat="0" applyProtection="0">
      <alignment horizontal="left" vertical="center" indent="1"/>
    </xf>
    <xf numFmtId="0" fontId="8" fillId="9" borderId="104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104" applyNumberFormat="0" applyProtection="0">
      <alignment horizontal="left" vertical="center" indent="1"/>
    </xf>
    <xf numFmtId="4" fontId="28" fillId="8" borderId="104" applyNumberFormat="0" applyProtection="0">
      <alignment horizontal="right" vertical="center"/>
    </xf>
    <xf numFmtId="4" fontId="28" fillId="10" borderId="104" applyNumberFormat="0" applyProtection="0">
      <alignment horizontal="right" vertical="center"/>
    </xf>
    <xf numFmtId="4" fontId="28" fillId="11" borderId="104" applyNumberFormat="0" applyProtection="0">
      <alignment horizontal="left" vertical="center" indent="1"/>
    </xf>
    <xf numFmtId="0" fontId="28" fillId="12" borderId="104" applyNumberFormat="0" applyProtection="0">
      <alignment horizontal="left" vertical="top" indent="1"/>
    </xf>
    <xf numFmtId="4" fontId="28" fillId="8" borderId="104" applyNumberFormat="0" applyProtection="0">
      <alignment horizontal="right" vertical="center"/>
    </xf>
    <xf numFmtId="0" fontId="8" fillId="9" borderId="104" applyNumberFormat="0" applyProtection="0">
      <alignment horizontal="left" vertical="center" indent="1"/>
    </xf>
    <xf numFmtId="0" fontId="8" fillId="9" borderId="104" applyNumberFormat="0" applyProtection="0">
      <alignment horizontal="left" vertical="center" indent="1"/>
    </xf>
    <xf numFmtId="0" fontId="8" fillId="9" borderId="104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104" applyNumberFormat="0" applyProtection="0">
      <alignment horizontal="left" vertical="center" indent="1"/>
    </xf>
    <xf numFmtId="4" fontId="27" fillId="3" borderId="104" applyNumberFormat="0" applyProtection="0">
      <alignment vertical="center"/>
    </xf>
    <xf numFmtId="0" fontId="8" fillId="9" borderId="104" applyNumberFormat="0" applyProtection="0">
      <alignment horizontal="left" vertical="center" indent="1"/>
    </xf>
    <xf numFmtId="4" fontId="28" fillId="10" borderId="104" applyNumberFormat="0" applyProtection="0">
      <alignment horizontal="right" vertical="center"/>
    </xf>
    <xf numFmtId="4" fontId="28" fillId="11" borderId="104" applyNumberFormat="0" applyProtection="0">
      <alignment horizontal="left" vertical="center" indent="1"/>
    </xf>
    <xf numFmtId="0" fontId="28" fillId="12" borderId="104" applyNumberFormat="0" applyProtection="0">
      <alignment horizontal="left" vertical="top" indent="1"/>
    </xf>
    <xf numFmtId="4" fontId="28" fillId="8" borderId="104" applyNumberFormat="0" applyProtection="0">
      <alignment horizontal="right" vertical="center"/>
    </xf>
    <xf numFmtId="0" fontId="8" fillId="9" borderId="104" applyNumberFormat="0" applyProtection="0">
      <alignment horizontal="left" vertical="center" indent="1"/>
    </xf>
    <xf numFmtId="0" fontId="8" fillId="9" borderId="104" applyNumberFormat="0" applyProtection="0">
      <alignment horizontal="left" vertical="center" indent="1"/>
    </xf>
    <xf numFmtId="0" fontId="8" fillId="9" borderId="104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104" applyNumberFormat="0" applyProtection="0">
      <alignment horizontal="left" vertical="center" indent="1"/>
    </xf>
    <xf numFmtId="4" fontId="27" fillId="3" borderId="104" applyNumberFormat="0" applyProtection="0">
      <alignment horizontal="left" vertical="center" indent="1"/>
    </xf>
    <xf numFmtId="4" fontId="28" fillId="10" borderId="104" applyNumberFormat="0" applyProtection="0">
      <alignment horizontal="right" vertical="center"/>
    </xf>
    <xf numFmtId="4" fontId="28" fillId="11" borderId="104" applyNumberFormat="0" applyProtection="0">
      <alignment horizontal="left" vertical="center" indent="1"/>
    </xf>
    <xf numFmtId="0" fontId="28" fillId="12" borderId="104" applyNumberFormat="0" applyProtection="0">
      <alignment horizontal="left" vertical="top" indent="1"/>
    </xf>
    <xf numFmtId="4" fontId="28" fillId="8" borderId="104" applyNumberFormat="0" applyProtection="0">
      <alignment horizontal="right" vertical="center"/>
    </xf>
    <xf numFmtId="0" fontId="8" fillId="9" borderId="104" applyNumberFormat="0" applyProtection="0">
      <alignment horizontal="left" vertical="center" indent="1"/>
    </xf>
    <xf numFmtId="0" fontId="8" fillId="9" borderId="104" applyNumberFormat="0" applyProtection="0">
      <alignment horizontal="left" vertical="center" indent="1"/>
    </xf>
    <xf numFmtId="0" fontId="8" fillId="9" borderId="104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104" applyNumberFormat="0" applyProtection="0">
      <alignment horizontal="left" vertical="center" indent="1"/>
    </xf>
    <xf numFmtId="0" fontId="28" fillId="12" borderId="104" applyNumberFormat="0" applyProtection="0">
      <alignment horizontal="left" vertical="top" indent="1"/>
    </xf>
    <xf numFmtId="0" fontId="27" fillId="6" borderId="104" applyNumberFormat="0" applyProtection="0">
      <alignment horizontal="left" vertical="top" indent="1"/>
    </xf>
    <xf numFmtId="4" fontId="28" fillId="10" borderId="104" applyNumberFormat="0" applyProtection="0">
      <alignment horizontal="right" vertical="center"/>
    </xf>
    <xf numFmtId="4" fontId="28" fillId="11" borderId="104" applyNumberFormat="0" applyProtection="0">
      <alignment horizontal="left" vertical="center" indent="1"/>
    </xf>
    <xf numFmtId="0" fontId="28" fillId="12" borderId="104" applyNumberFormat="0" applyProtection="0">
      <alignment horizontal="left" vertical="top" indent="1"/>
    </xf>
    <xf numFmtId="4" fontId="28" fillId="8" borderId="104" applyNumberFormat="0" applyProtection="0">
      <alignment horizontal="right" vertical="center"/>
    </xf>
    <xf numFmtId="0" fontId="8" fillId="9" borderId="104" applyNumberFormat="0" applyProtection="0">
      <alignment horizontal="left" vertical="center" indent="1"/>
    </xf>
    <xf numFmtId="0" fontId="8" fillId="9" borderId="104" applyNumberFormat="0" applyProtection="0">
      <alignment horizontal="left" vertical="center" indent="1"/>
    </xf>
    <xf numFmtId="0" fontId="8" fillId="9" borderId="104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104" applyNumberFormat="0" applyProtection="0">
      <alignment horizontal="left" vertical="center" indent="1"/>
    </xf>
    <xf numFmtId="4" fontId="28" fillId="10" borderId="104" applyNumberFormat="0" applyProtection="0">
      <alignment horizontal="right" vertical="center"/>
    </xf>
    <xf numFmtId="4" fontId="28" fillId="11" borderId="104" applyNumberFormat="0" applyProtection="0">
      <alignment horizontal="left" vertical="center" indent="1"/>
    </xf>
    <xf numFmtId="0" fontId="28" fillId="12" borderId="104" applyNumberFormat="0" applyProtection="0">
      <alignment horizontal="left" vertical="top" indent="1"/>
    </xf>
    <xf numFmtId="4" fontId="28" fillId="8" borderId="104" applyNumberFormat="0" applyProtection="0">
      <alignment horizontal="right" vertical="center"/>
    </xf>
    <xf numFmtId="0" fontId="8" fillId="9" borderId="104" applyNumberFormat="0" applyProtection="0">
      <alignment horizontal="left" vertical="center" indent="1"/>
    </xf>
    <xf numFmtId="0" fontId="8" fillId="9" borderId="104" applyNumberFormat="0" applyProtection="0">
      <alignment horizontal="left" vertical="center" indent="1"/>
    </xf>
    <xf numFmtId="0" fontId="8" fillId="9" borderId="104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104" applyNumberFormat="0" applyProtection="0">
      <alignment horizontal="left" vertical="center" indent="1"/>
    </xf>
    <xf numFmtId="0" fontId="8" fillId="9" borderId="104" applyNumberFormat="0" applyProtection="0">
      <alignment horizontal="left" vertical="center" indent="1"/>
    </xf>
    <xf numFmtId="4" fontId="28" fillId="10" borderId="104" applyNumberFormat="0" applyProtection="0">
      <alignment horizontal="right" vertical="center"/>
    </xf>
    <xf numFmtId="4" fontId="28" fillId="11" borderId="104" applyNumberFormat="0" applyProtection="0">
      <alignment horizontal="left" vertical="center" indent="1"/>
    </xf>
    <xf numFmtId="0" fontId="28" fillId="12" borderId="104" applyNumberFormat="0" applyProtection="0">
      <alignment horizontal="left" vertical="top" indent="1"/>
    </xf>
    <xf numFmtId="4" fontId="28" fillId="8" borderId="104" applyNumberFormat="0" applyProtection="0">
      <alignment horizontal="right" vertical="center"/>
    </xf>
    <xf numFmtId="0" fontId="8" fillId="9" borderId="104" applyNumberFormat="0" applyProtection="0">
      <alignment horizontal="left" vertical="center" indent="1"/>
    </xf>
    <xf numFmtId="0" fontId="8" fillId="9" borderId="104" applyNumberFormat="0" applyProtection="0">
      <alignment horizontal="left" vertical="center" indent="1"/>
    </xf>
    <xf numFmtId="0" fontId="8" fillId="9" borderId="104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8" fillId="9" borderId="104" applyNumberFormat="0" applyProtection="0">
      <alignment horizontal="left" vertical="center" indent="1"/>
    </xf>
    <xf numFmtId="4" fontId="28" fillId="10" borderId="104" applyNumberFormat="0" applyProtection="0">
      <alignment horizontal="right" vertical="center"/>
    </xf>
    <xf numFmtId="4" fontId="28" fillId="11" borderId="104" applyNumberFormat="0" applyProtection="0">
      <alignment horizontal="left" vertical="center" indent="1"/>
    </xf>
    <xf numFmtId="0" fontId="28" fillId="12" borderId="104" applyNumberFormat="0" applyProtection="0">
      <alignment horizontal="left" vertical="top" indent="1"/>
    </xf>
    <xf numFmtId="4" fontId="28" fillId="8" borderId="104" applyNumberFormat="0" applyProtection="0">
      <alignment horizontal="right" vertical="center"/>
    </xf>
    <xf numFmtId="0" fontId="8" fillId="9" borderId="104" applyNumberFormat="0" applyProtection="0">
      <alignment horizontal="left" vertical="center" indent="1"/>
    </xf>
    <xf numFmtId="0" fontId="8" fillId="9" borderId="104" applyNumberFormat="0" applyProtection="0">
      <alignment horizontal="left" vertical="center" indent="1"/>
    </xf>
    <xf numFmtId="0" fontId="8" fillId="9" borderId="104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8" fillId="9" borderId="104" applyNumberFormat="0" applyProtection="0">
      <alignment horizontal="left" vertical="center" indent="1"/>
    </xf>
    <xf numFmtId="4" fontId="28" fillId="8" borderId="104" applyNumberFormat="0" applyProtection="0">
      <alignment horizontal="right" vertical="center"/>
    </xf>
    <xf numFmtId="4" fontId="28" fillId="11" borderId="104" applyNumberFormat="0" applyProtection="0">
      <alignment horizontal="left" vertical="center" indent="1"/>
    </xf>
    <xf numFmtId="4" fontId="28" fillId="10" borderId="104" applyNumberFormat="0" applyProtection="0">
      <alignment horizontal="right" vertical="center"/>
    </xf>
    <xf numFmtId="4" fontId="28" fillId="11" borderId="104" applyNumberFormat="0" applyProtection="0">
      <alignment horizontal="left" vertical="center" indent="1"/>
    </xf>
    <xf numFmtId="0" fontId="28" fillId="12" borderId="104" applyNumberFormat="0" applyProtection="0">
      <alignment horizontal="left" vertical="top" indent="1"/>
    </xf>
    <xf numFmtId="4" fontId="28" fillId="8" borderId="104" applyNumberFormat="0" applyProtection="0">
      <alignment horizontal="right" vertical="center"/>
    </xf>
    <xf numFmtId="0" fontId="8" fillId="9" borderId="104" applyNumberFormat="0" applyProtection="0">
      <alignment horizontal="left" vertical="center" indent="1"/>
    </xf>
    <xf numFmtId="0" fontId="8" fillId="9" borderId="104" applyNumberFormat="0" applyProtection="0">
      <alignment horizontal="left" vertical="center" indent="1"/>
    </xf>
    <xf numFmtId="0" fontId="8" fillId="9" borderId="104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27" fillId="6" borderId="104" applyNumberFormat="0" applyProtection="0">
      <alignment horizontal="left" vertical="top" indent="1"/>
    </xf>
    <xf numFmtId="4" fontId="28" fillId="10" borderId="104" applyNumberFormat="0" applyProtection="0">
      <alignment horizontal="right" vertical="center"/>
    </xf>
    <xf numFmtId="4" fontId="28" fillId="11" borderId="104" applyNumberFormat="0" applyProtection="0">
      <alignment horizontal="left" vertical="center" indent="1"/>
    </xf>
    <xf numFmtId="0" fontId="28" fillId="12" borderId="104" applyNumberFormat="0" applyProtection="0">
      <alignment horizontal="left" vertical="top" indent="1"/>
    </xf>
    <xf numFmtId="4" fontId="28" fillId="8" borderId="104" applyNumberFormat="0" applyProtection="0">
      <alignment horizontal="right" vertical="center"/>
    </xf>
    <xf numFmtId="0" fontId="8" fillId="9" borderId="104" applyNumberFormat="0" applyProtection="0">
      <alignment horizontal="left" vertical="center" indent="1"/>
    </xf>
    <xf numFmtId="0" fontId="8" fillId="9" borderId="104" applyNumberFormat="0" applyProtection="0">
      <alignment horizontal="left" vertical="center" indent="1"/>
    </xf>
    <xf numFmtId="0" fontId="8" fillId="9" borderId="104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8" fillId="10" borderId="104" applyNumberFormat="0" applyProtection="0">
      <alignment horizontal="right" vertical="center"/>
    </xf>
    <xf numFmtId="4" fontId="27" fillId="3" borderId="104" applyNumberFormat="0" applyProtection="0">
      <alignment horizontal="left" vertical="center" indent="1"/>
    </xf>
    <xf numFmtId="0" fontId="8" fillId="9" borderId="104" applyNumberFormat="0" applyProtection="0">
      <alignment horizontal="left" vertical="center" indent="1"/>
    </xf>
    <xf numFmtId="4" fontId="28" fillId="10" borderId="104" applyNumberFormat="0" applyProtection="0">
      <alignment horizontal="right" vertical="center"/>
    </xf>
    <xf numFmtId="4" fontId="28" fillId="11" borderId="104" applyNumberFormat="0" applyProtection="0">
      <alignment horizontal="left" vertical="center" indent="1"/>
    </xf>
    <xf numFmtId="0" fontId="28" fillId="12" borderId="104" applyNumberFormat="0" applyProtection="0">
      <alignment horizontal="left" vertical="top" indent="1"/>
    </xf>
    <xf numFmtId="4" fontId="28" fillId="8" borderId="104" applyNumberFormat="0" applyProtection="0">
      <alignment horizontal="right" vertical="center"/>
    </xf>
    <xf numFmtId="0" fontId="8" fillId="9" borderId="104" applyNumberFormat="0" applyProtection="0">
      <alignment horizontal="left" vertical="center" indent="1"/>
    </xf>
    <xf numFmtId="0" fontId="8" fillId="9" borderId="104" applyNumberFormat="0" applyProtection="0">
      <alignment horizontal="left" vertical="center" indent="1"/>
    </xf>
    <xf numFmtId="0" fontId="8" fillId="9" borderId="104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8" fillId="10" borderId="104" applyNumberFormat="0" applyProtection="0">
      <alignment horizontal="right" vertical="center"/>
    </xf>
    <xf numFmtId="4" fontId="28" fillId="11" borderId="104" applyNumberFormat="0" applyProtection="0">
      <alignment horizontal="left" vertical="center" indent="1"/>
    </xf>
    <xf numFmtId="0" fontId="28" fillId="12" borderId="104" applyNumberFormat="0" applyProtection="0">
      <alignment horizontal="left" vertical="top" indent="1"/>
    </xf>
    <xf numFmtId="4" fontId="28" fillId="8" borderId="104" applyNumberFormat="0" applyProtection="0">
      <alignment horizontal="right" vertical="center"/>
    </xf>
    <xf numFmtId="0" fontId="8" fillId="9" borderId="104" applyNumberFormat="0" applyProtection="0">
      <alignment horizontal="left" vertical="center" indent="1"/>
    </xf>
    <xf numFmtId="0" fontId="8" fillId="9" borderId="104" applyNumberFormat="0" applyProtection="0">
      <alignment horizontal="left" vertical="center" indent="1"/>
    </xf>
    <xf numFmtId="0" fontId="8" fillId="9" borderId="104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104" applyNumberFormat="0" applyProtection="0">
      <alignment vertical="center"/>
    </xf>
    <xf numFmtId="4" fontId="28" fillId="8" borderId="104" applyNumberFormat="0" applyProtection="0">
      <alignment horizontal="right" vertical="center"/>
    </xf>
    <xf numFmtId="4" fontId="28" fillId="10" borderId="104" applyNumberFormat="0" applyProtection="0">
      <alignment horizontal="right" vertical="center"/>
    </xf>
    <xf numFmtId="4" fontId="28" fillId="11" borderId="104" applyNumberFormat="0" applyProtection="0">
      <alignment horizontal="left" vertical="center" indent="1"/>
    </xf>
    <xf numFmtId="0" fontId="28" fillId="12" borderId="104" applyNumberFormat="0" applyProtection="0">
      <alignment horizontal="left" vertical="top" indent="1"/>
    </xf>
    <xf numFmtId="4" fontId="28" fillId="8" borderId="104" applyNumberFormat="0" applyProtection="0">
      <alignment horizontal="right" vertical="center"/>
    </xf>
    <xf numFmtId="0" fontId="8" fillId="9" borderId="104" applyNumberFormat="0" applyProtection="0">
      <alignment horizontal="left" vertical="center" indent="1"/>
    </xf>
    <xf numFmtId="0" fontId="8" fillId="9" borderId="104" applyNumberFormat="0" applyProtection="0">
      <alignment horizontal="left" vertical="center" indent="1"/>
    </xf>
    <xf numFmtId="0" fontId="8" fillId="9" borderId="104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8" fillId="11" borderId="104" applyNumberFormat="0" applyProtection="0">
      <alignment horizontal="left" vertical="center" indent="1"/>
    </xf>
    <xf numFmtId="4" fontId="28" fillId="10" borderId="104" applyNumberFormat="0" applyProtection="0">
      <alignment horizontal="right" vertical="center"/>
    </xf>
    <xf numFmtId="4" fontId="28" fillId="11" borderId="104" applyNumberFormat="0" applyProtection="0">
      <alignment horizontal="left" vertical="center" indent="1"/>
    </xf>
    <xf numFmtId="0" fontId="28" fillId="12" borderId="104" applyNumberFormat="0" applyProtection="0">
      <alignment horizontal="left" vertical="top" indent="1"/>
    </xf>
    <xf numFmtId="4" fontId="28" fillId="8" borderId="104" applyNumberFormat="0" applyProtection="0">
      <alignment horizontal="right" vertical="center"/>
    </xf>
    <xf numFmtId="0" fontId="8" fillId="9" borderId="104" applyNumberFormat="0" applyProtection="0">
      <alignment horizontal="left" vertical="center" indent="1"/>
    </xf>
    <xf numFmtId="0" fontId="8" fillId="9" borderId="104" applyNumberFormat="0" applyProtection="0">
      <alignment horizontal="left" vertical="center" indent="1"/>
    </xf>
    <xf numFmtId="0" fontId="8" fillId="9" borderId="104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8" fillId="9" borderId="104" applyNumberFormat="0" applyProtection="0">
      <alignment horizontal="left" vertical="center" indent="1"/>
    </xf>
    <xf numFmtId="4" fontId="28" fillId="10" borderId="104" applyNumberFormat="0" applyProtection="0">
      <alignment horizontal="right" vertical="center"/>
    </xf>
    <xf numFmtId="0" fontId="27" fillId="6" borderId="104" applyNumberFormat="0" applyProtection="0">
      <alignment horizontal="left" vertical="top" indent="1"/>
    </xf>
    <xf numFmtId="4" fontId="28" fillId="10" borderId="104" applyNumberFormat="0" applyProtection="0">
      <alignment horizontal="right" vertical="center"/>
    </xf>
    <xf numFmtId="4" fontId="28" fillId="11" borderId="104" applyNumberFormat="0" applyProtection="0">
      <alignment horizontal="left" vertical="center" indent="1"/>
    </xf>
    <xf numFmtId="0" fontId="28" fillId="12" borderId="104" applyNumberFormat="0" applyProtection="0">
      <alignment horizontal="left" vertical="top" indent="1"/>
    </xf>
    <xf numFmtId="4" fontId="28" fillId="8" borderId="104" applyNumberFormat="0" applyProtection="0">
      <alignment horizontal="right" vertical="center"/>
    </xf>
    <xf numFmtId="0" fontId="8" fillId="9" borderId="104" applyNumberFormat="0" applyProtection="0">
      <alignment horizontal="left" vertical="center" indent="1"/>
    </xf>
    <xf numFmtId="0" fontId="8" fillId="9" borderId="104" applyNumberFormat="0" applyProtection="0">
      <alignment horizontal="left" vertical="center" indent="1"/>
    </xf>
    <xf numFmtId="0" fontId="8" fillId="9" borderId="104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8" fillId="9" borderId="104" applyNumberFormat="0" applyProtection="0">
      <alignment horizontal="left" vertical="center" indent="1"/>
    </xf>
    <xf numFmtId="4" fontId="28" fillId="10" borderId="104" applyNumberFormat="0" applyProtection="0">
      <alignment horizontal="right" vertical="center"/>
    </xf>
    <xf numFmtId="4" fontId="28" fillId="11" borderId="104" applyNumberFormat="0" applyProtection="0">
      <alignment horizontal="left" vertical="center" indent="1"/>
    </xf>
    <xf numFmtId="0" fontId="28" fillId="12" borderId="104" applyNumberFormat="0" applyProtection="0">
      <alignment horizontal="left" vertical="top" indent="1"/>
    </xf>
    <xf numFmtId="4" fontId="28" fillId="8" borderId="104" applyNumberFormat="0" applyProtection="0">
      <alignment horizontal="right" vertical="center"/>
    </xf>
    <xf numFmtId="0" fontId="8" fillId="9" borderId="104" applyNumberFormat="0" applyProtection="0">
      <alignment horizontal="left" vertical="center" indent="1"/>
    </xf>
    <xf numFmtId="0" fontId="8" fillId="9" borderId="104" applyNumberFormat="0" applyProtection="0">
      <alignment horizontal="left" vertical="center" indent="1"/>
    </xf>
    <xf numFmtId="0" fontId="8" fillId="9" borderId="104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27" fillId="6" borderId="104" applyNumberFormat="0" applyProtection="0">
      <alignment horizontal="left" vertical="top" indent="1"/>
    </xf>
    <xf numFmtId="0" fontId="8" fillId="9" borderId="104" applyNumberFormat="0" applyProtection="0">
      <alignment horizontal="left" vertical="center" indent="1"/>
    </xf>
    <xf numFmtId="4" fontId="28" fillId="10" borderId="104" applyNumberFormat="0" applyProtection="0">
      <alignment horizontal="right" vertical="center"/>
    </xf>
    <xf numFmtId="4" fontId="28" fillId="11" borderId="104" applyNumberFormat="0" applyProtection="0">
      <alignment horizontal="left" vertical="center" indent="1"/>
    </xf>
    <xf numFmtId="0" fontId="28" fillId="12" borderId="104" applyNumberFormat="0" applyProtection="0">
      <alignment horizontal="left" vertical="top" indent="1"/>
    </xf>
    <xf numFmtId="4" fontId="28" fillId="8" borderId="104" applyNumberFormat="0" applyProtection="0">
      <alignment horizontal="right" vertical="center"/>
    </xf>
    <xf numFmtId="0" fontId="8" fillId="9" borderId="104" applyNumberFormat="0" applyProtection="0">
      <alignment horizontal="left" vertical="center" indent="1"/>
    </xf>
    <xf numFmtId="0" fontId="8" fillId="9" borderId="104" applyNumberFormat="0" applyProtection="0">
      <alignment horizontal="left" vertical="center" indent="1"/>
    </xf>
    <xf numFmtId="0" fontId="8" fillId="9" borderId="104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8" fillId="10" borderId="104" applyNumberFormat="0" applyProtection="0">
      <alignment horizontal="right" vertical="center"/>
    </xf>
    <xf numFmtId="4" fontId="28" fillId="11" borderId="104" applyNumberFormat="0" applyProtection="0">
      <alignment horizontal="left" vertical="center" indent="1"/>
    </xf>
    <xf numFmtId="0" fontId="28" fillId="12" borderId="104" applyNumberFormat="0" applyProtection="0">
      <alignment horizontal="left" vertical="top" indent="1"/>
    </xf>
    <xf numFmtId="4" fontId="28" fillId="8" borderId="104" applyNumberFormat="0" applyProtection="0">
      <alignment horizontal="right" vertical="center"/>
    </xf>
    <xf numFmtId="0" fontId="8" fillId="9" borderId="104" applyNumberFormat="0" applyProtection="0">
      <alignment horizontal="left" vertical="center" indent="1"/>
    </xf>
    <xf numFmtId="0" fontId="8" fillId="9" borderId="104" applyNumberFormat="0" applyProtection="0">
      <alignment horizontal="left" vertical="center" indent="1"/>
    </xf>
    <xf numFmtId="0" fontId="8" fillId="9" borderId="104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28" fillId="12" borderId="104" applyNumberFormat="0" applyProtection="0">
      <alignment horizontal="left" vertical="top" indent="1"/>
    </xf>
    <xf numFmtId="4" fontId="28" fillId="10" borderId="104" applyNumberFormat="0" applyProtection="0">
      <alignment horizontal="right" vertical="center"/>
    </xf>
    <xf numFmtId="4" fontId="28" fillId="11" borderId="104" applyNumberFormat="0" applyProtection="0">
      <alignment horizontal="left" vertical="center" indent="1"/>
    </xf>
    <xf numFmtId="0" fontId="28" fillId="12" borderId="104" applyNumberFormat="0" applyProtection="0">
      <alignment horizontal="left" vertical="top" indent="1"/>
    </xf>
    <xf numFmtId="0" fontId="27" fillId="6" borderId="104" applyNumberFormat="0" applyProtection="0">
      <alignment horizontal="left" vertical="top" indent="1"/>
    </xf>
    <xf numFmtId="0" fontId="8" fillId="9" borderId="104" applyNumberFormat="0" applyProtection="0">
      <alignment horizontal="left" vertical="center" indent="1"/>
    </xf>
    <xf numFmtId="4" fontId="28" fillId="8" borderId="104" applyNumberFormat="0" applyProtection="0">
      <alignment horizontal="right" vertical="center"/>
    </xf>
    <xf numFmtId="0" fontId="8" fillId="9" borderId="104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104" applyNumberFormat="0" applyProtection="0">
      <alignment vertical="center"/>
    </xf>
    <xf numFmtId="4" fontId="28" fillId="10" borderId="104" applyNumberFormat="0" applyProtection="0">
      <alignment horizontal="right" vertical="center"/>
    </xf>
    <xf numFmtId="4" fontId="28" fillId="11" borderId="104" applyNumberFormat="0" applyProtection="0">
      <alignment horizontal="left" vertical="center" indent="1"/>
    </xf>
    <xf numFmtId="0" fontId="28" fillId="12" borderId="104" applyNumberFormat="0" applyProtection="0">
      <alignment horizontal="left" vertical="top" indent="1"/>
    </xf>
    <xf numFmtId="4" fontId="28" fillId="11" borderId="104" applyNumberFormat="0" applyProtection="0">
      <alignment horizontal="left" vertical="center" indent="1"/>
    </xf>
    <xf numFmtId="0" fontId="28" fillId="12" borderId="104" applyNumberFormat="0" applyProtection="0">
      <alignment horizontal="left" vertical="top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8" fillId="11" borderId="104" applyNumberFormat="0" applyProtection="0">
      <alignment horizontal="left" vertical="center" indent="1"/>
    </xf>
    <xf numFmtId="4" fontId="27" fillId="3" borderId="104" applyNumberFormat="0" applyProtection="0">
      <alignment vertical="center"/>
    </xf>
    <xf numFmtId="4" fontId="28" fillId="11" borderId="104" applyNumberFormat="0" applyProtection="0">
      <alignment horizontal="left" vertical="center" indent="1"/>
    </xf>
    <xf numFmtId="0" fontId="8" fillId="9" borderId="104" applyNumberFormat="0" applyProtection="0">
      <alignment horizontal="left" vertical="center" indent="1"/>
    </xf>
    <xf numFmtId="0" fontId="8" fillId="9" borderId="104" applyNumberFormat="0" applyProtection="0">
      <alignment horizontal="left" vertical="center" indent="1"/>
    </xf>
    <xf numFmtId="4" fontId="28" fillId="10" borderId="104" applyNumberFormat="0" applyProtection="0">
      <alignment horizontal="right" vertical="center"/>
    </xf>
    <xf numFmtId="4" fontId="28" fillId="11" borderId="104" applyNumberFormat="0" applyProtection="0">
      <alignment horizontal="left" vertical="center" indent="1"/>
    </xf>
    <xf numFmtId="0" fontId="28" fillId="12" borderId="104" applyNumberFormat="0" applyProtection="0">
      <alignment horizontal="left" vertical="top" indent="1"/>
    </xf>
    <xf numFmtId="0" fontId="8" fillId="9" borderId="104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8" fillId="11" borderId="104" applyNumberFormat="0" applyProtection="0">
      <alignment horizontal="left" vertical="center" indent="1"/>
    </xf>
    <xf numFmtId="0" fontId="28" fillId="12" borderId="104" applyNumberFormat="0" applyProtection="0">
      <alignment horizontal="left" vertical="top" indent="1"/>
    </xf>
    <xf numFmtId="4" fontId="27" fillId="3" borderId="104" applyNumberFormat="0" applyProtection="0">
      <alignment vertical="center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8" fillId="10" borderId="104" applyNumberFormat="0" applyProtection="0">
      <alignment horizontal="right" vertical="center"/>
    </xf>
    <xf numFmtId="0" fontId="8" fillId="9" borderId="104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8" fillId="8" borderId="104" applyNumberFormat="0" applyProtection="0">
      <alignment horizontal="right" vertical="center"/>
    </xf>
    <xf numFmtId="4" fontId="28" fillId="8" borderId="104" applyNumberFormat="0" applyProtection="0">
      <alignment horizontal="right" vertical="center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104" applyNumberFormat="0" applyProtection="0">
      <alignment vertical="center"/>
    </xf>
    <xf numFmtId="0" fontId="8" fillId="9" borderId="104" applyNumberFormat="0" applyProtection="0">
      <alignment horizontal="left" vertical="center" indent="1"/>
    </xf>
    <xf numFmtId="0" fontId="28" fillId="12" borderId="104" applyNumberFormat="0" applyProtection="0">
      <alignment horizontal="left" vertical="top" indent="1"/>
    </xf>
    <xf numFmtId="4" fontId="28" fillId="10" borderId="104" applyNumberFormat="0" applyProtection="0">
      <alignment horizontal="right" vertical="center"/>
    </xf>
    <xf numFmtId="4" fontId="28" fillId="11" borderId="104" applyNumberFormat="0" applyProtection="0">
      <alignment horizontal="left" vertical="center" indent="1"/>
    </xf>
    <xf numFmtId="0" fontId="28" fillId="12" borderId="104" applyNumberFormat="0" applyProtection="0">
      <alignment horizontal="left" vertical="top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104" applyNumberFormat="0" applyProtection="0">
      <alignment horizontal="left" vertical="center" indent="1"/>
    </xf>
    <xf numFmtId="0" fontId="27" fillId="6" borderId="104" applyNumberFormat="0" applyProtection="0">
      <alignment horizontal="left" vertical="top" indent="1"/>
    </xf>
    <xf numFmtId="4" fontId="28" fillId="8" borderId="104" applyNumberFormat="0" applyProtection="0">
      <alignment horizontal="right" vertical="center"/>
    </xf>
    <xf numFmtId="0" fontId="8" fillId="9" borderId="104" applyNumberFormat="0" applyProtection="0">
      <alignment horizontal="left" vertical="center" indent="1"/>
    </xf>
    <xf numFmtId="0" fontId="8" fillId="9" borderId="104" applyNumberFormat="0" applyProtection="0">
      <alignment horizontal="left" vertical="center" indent="1"/>
    </xf>
    <xf numFmtId="0" fontId="8" fillId="9" borderId="104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28" fillId="12" borderId="104" applyNumberFormat="0" applyProtection="0">
      <alignment horizontal="left" vertical="top" indent="1"/>
    </xf>
    <xf numFmtId="4" fontId="28" fillId="10" borderId="104" applyNumberFormat="0" applyProtection="0">
      <alignment horizontal="right" vertical="center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8" fillId="9" borderId="104" applyNumberFormat="0" applyProtection="0">
      <alignment horizontal="left" vertical="center" indent="1"/>
    </xf>
    <xf numFmtId="4" fontId="28" fillId="10" borderId="104" applyNumberFormat="0" applyProtection="0">
      <alignment horizontal="right" vertical="center"/>
    </xf>
    <xf numFmtId="4" fontId="28" fillId="11" borderId="104" applyNumberFormat="0" applyProtection="0">
      <alignment horizontal="left" vertical="center" indent="1"/>
    </xf>
    <xf numFmtId="0" fontId="28" fillId="12" borderId="104" applyNumberFormat="0" applyProtection="0">
      <alignment horizontal="left" vertical="top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8" fillId="9" borderId="104" applyNumberFormat="0" applyProtection="0">
      <alignment horizontal="left" vertical="center" indent="1"/>
    </xf>
    <xf numFmtId="4" fontId="27" fillId="3" borderId="104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8" fillId="11" borderId="104" applyNumberFormat="0" applyProtection="0">
      <alignment horizontal="left" vertical="center" indent="1"/>
    </xf>
    <xf numFmtId="4" fontId="27" fillId="3" borderId="104" applyNumberFormat="0" applyProtection="0">
      <alignment vertical="center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8" fillId="9" borderId="104" applyNumberFormat="0" applyProtection="0">
      <alignment horizontal="left" vertical="center" indent="1"/>
    </xf>
    <xf numFmtId="0" fontId="27" fillId="6" borderId="104" applyNumberFormat="0" applyProtection="0">
      <alignment horizontal="left" vertical="top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104" applyNumberFormat="0" applyProtection="0">
      <alignment vertical="center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8" fillId="9" borderId="104" applyNumberFormat="0" applyProtection="0">
      <alignment horizontal="left" vertical="center" indent="1"/>
    </xf>
    <xf numFmtId="0" fontId="27" fillId="6" borderId="104" applyNumberFormat="0" applyProtection="0">
      <alignment horizontal="left" vertical="top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8" fillId="9" borderId="104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27" fillId="6" borderId="104" applyNumberFormat="0" applyProtection="0">
      <alignment horizontal="left" vertical="top" indent="1"/>
    </xf>
    <xf numFmtId="4" fontId="27" fillId="3" borderId="104" applyNumberFormat="0" applyProtection="0">
      <alignment horizontal="left" vertical="center" indent="1"/>
    </xf>
    <xf numFmtId="4" fontId="27" fillId="3" borderId="104" applyNumberFormat="0" applyProtection="0">
      <alignment vertical="center"/>
    </xf>
    <xf numFmtId="0" fontId="43" fillId="0" borderId="0" applyNumberFormat="0" applyFill="0" applyBorder="0" applyAlignment="0" applyProtection="0"/>
    <xf numFmtId="0" fontId="28" fillId="12" borderId="104" applyNumberFormat="0" applyProtection="0">
      <alignment horizontal="left" vertical="top" indent="1"/>
    </xf>
    <xf numFmtId="4" fontId="28" fillId="11" borderId="104" applyNumberFormat="0" applyProtection="0">
      <alignment horizontal="left" vertical="center" indent="1"/>
    </xf>
    <xf numFmtId="4" fontId="28" fillId="10" borderId="104" applyNumberFormat="0" applyProtection="0">
      <alignment horizontal="right" vertical="center"/>
    </xf>
    <xf numFmtId="0" fontId="8" fillId="9" borderId="104" applyNumberFormat="0" applyProtection="0">
      <alignment horizontal="left" vertical="center" indent="1"/>
    </xf>
    <xf numFmtId="0" fontId="8" fillId="9" borderId="104" applyNumberFormat="0" applyProtection="0">
      <alignment horizontal="left" vertical="center" indent="1"/>
    </xf>
    <xf numFmtId="0" fontId="8" fillId="9" borderId="104" applyNumberFormat="0" applyProtection="0">
      <alignment horizontal="left" vertical="center" indent="1"/>
    </xf>
    <xf numFmtId="4" fontId="28" fillId="8" borderId="104" applyNumberFormat="0" applyProtection="0">
      <alignment horizontal="right" vertical="center"/>
    </xf>
    <xf numFmtId="0" fontId="27" fillId="6" borderId="104" applyNumberFormat="0" applyProtection="0">
      <alignment horizontal="left" vertical="top" indent="1"/>
    </xf>
    <xf numFmtId="4" fontId="27" fillId="3" borderId="104" applyNumberFormat="0" applyProtection="0">
      <alignment horizontal="left" vertical="center" indent="1"/>
    </xf>
    <xf numFmtId="4" fontId="27" fillId="3" borderId="104" applyNumberFormat="0" applyProtection="0">
      <alignment vertical="center"/>
    </xf>
    <xf numFmtId="0" fontId="28" fillId="12" borderId="104" applyNumberFormat="0" applyProtection="0">
      <alignment horizontal="left" vertical="top" indent="1"/>
    </xf>
    <xf numFmtId="4" fontId="28" fillId="11" borderId="104" applyNumberFormat="0" applyProtection="0">
      <alignment horizontal="left" vertical="center" indent="1"/>
    </xf>
    <xf numFmtId="4" fontId="28" fillId="10" borderId="104" applyNumberFormat="0" applyProtection="0">
      <alignment horizontal="right" vertical="center"/>
    </xf>
    <xf numFmtId="0" fontId="8" fillId="9" borderId="104" applyNumberFormat="0" applyProtection="0">
      <alignment horizontal="left" vertical="center" indent="1"/>
    </xf>
    <xf numFmtId="0" fontId="8" fillId="9" borderId="104" applyNumberFormat="0" applyProtection="0">
      <alignment horizontal="left" vertical="center" indent="1"/>
    </xf>
    <xf numFmtId="0" fontId="8" fillId="9" borderId="104" applyNumberFormat="0" applyProtection="0">
      <alignment horizontal="left" vertical="center" indent="1"/>
    </xf>
    <xf numFmtId="4" fontId="28" fillId="8" borderId="104" applyNumberFormat="0" applyProtection="0">
      <alignment horizontal="right" vertical="center"/>
    </xf>
    <xf numFmtId="0" fontId="43" fillId="0" borderId="0" applyNumberFormat="0" applyFill="0" applyBorder="0" applyAlignment="0" applyProtection="0"/>
    <xf numFmtId="0" fontId="27" fillId="6" borderId="104" applyNumberFormat="0" applyProtection="0">
      <alignment horizontal="left" vertical="top" indent="1"/>
    </xf>
    <xf numFmtId="4" fontId="27" fillId="3" borderId="104" applyNumberFormat="0" applyProtection="0">
      <alignment horizontal="left" vertical="center" indent="1"/>
    </xf>
    <xf numFmtId="4" fontId="27" fillId="3" borderId="104" applyNumberFormat="0" applyProtection="0">
      <alignment vertical="center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28" fillId="12" borderId="104" applyNumberFormat="0" applyProtection="0">
      <alignment horizontal="left" vertical="top" indent="1"/>
    </xf>
    <xf numFmtId="4" fontId="28" fillId="11" borderId="104" applyNumberFormat="0" applyProtection="0">
      <alignment horizontal="left" vertical="center" indent="1"/>
    </xf>
    <xf numFmtId="4" fontId="28" fillId="10" borderId="104" applyNumberFormat="0" applyProtection="0">
      <alignment horizontal="right" vertical="center"/>
    </xf>
    <xf numFmtId="0" fontId="8" fillId="9" borderId="104" applyNumberFormat="0" applyProtection="0">
      <alignment horizontal="left" vertical="center" indent="1"/>
    </xf>
    <xf numFmtId="0" fontId="8" fillId="9" borderId="104" applyNumberFormat="0" applyProtection="0">
      <alignment horizontal="left" vertical="center" indent="1"/>
    </xf>
    <xf numFmtId="0" fontId="27" fillId="6" borderId="104" applyNumberFormat="0" applyProtection="0">
      <alignment horizontal="left" vertical="top" indent="1"/>
    </xf>
    <xf numFmtId="4" fontId="27" fillId="3" borderId="104" applyNumberFormat="0" applyProtection="0">
      <alignment vertical="center"/>
    </xf>
    <xf numFmtId="4" fontId="28" fillId="11" borderId="104" applyNumberFormat="0" applyProtection="0">
      <alignment horizontal="left" vertical="center" indent="1"/>
    </xf>
    <xf numFmtId="0" fontId="8" fillId="9" borderId="104" applyNumberFormat="0" applyProtection="0">
      <alignment horizontal="left" vertical="center" indent="1"/>
    </xf>
    <xf numFmtId="0" fontId="8" fillId="9" borderId="104" applyNumberFormat="0" applyProtection="0">
      <alignment horizontal="left" vertical="center" indent="1"/>
    </xf>
    <xf numFmtId="4" fontId="28" fillId="8" borderId="104" applyNumberFormat="0" applyProtection="0">
      <alignment horizontal="right" vertical="center"/>
    </xf>
    <xf numFmtId="4" fontId="27" fillId="3" borderId="104" applyNumberFormat="0" applyProtection="0">
      <alignment horizontal="left" vertical="center" indent="1"/>
    </xf>
    <xf numFmtId="4" fontId="27" fillId="3" borderId="104" applyNumberFormat="0" applyProtection="0">
      <alignment vertical="center"/>
    </xf>
    <xf numFmtId="4" fontId="27" fillId="3" borderId="104" applyNumberFormat="0" applyProtection="0">
      <alignment vertical="center"/>
    </xf>
    <xf numFmtId="4" fontId="27" fillId="3" borderId="104" applyNumberFormat="0" applyProtection="0">
      <alignment horizontal="left" vertical="center" indent="1"/>
    </xf>
    <xf numFmtId="0" fontId="27" fillId="6" borderId="104" applyNumberFormat="0" applyProtection="0">
      <alignment horizontal="left" vertical="top" indent="1"/>
    </xf>
    <xf numFmtId="4" fontId="28" fillId="8" borderId="104" applyNumberFormat="0" applyProtection="0">
      <alignment horizontal="right" vertical="center"/>
    </xf>
    <xf numFmtId="0" fontId="8" fillId="9" borderId="104" applyNumberFormat="0" applyProtection="0">
      <alignment horizontal="left" vertical="center" indent="1"/>
    </xf>
    <xf numFmtId="0" fontId="8" fillId="9" borderId="104" applyNumberFormat="0" applyProtection="0">
      <alignment horizontal="left" vertical="center" indent="1"/>
    </xf>
    <xf numFmtId="0" fontId="8" fillId="9" borderId="104" applyNumberFormat="0" applyProtection="0">
      <alignment horizontal="left" vertical="center" indent="1"/>
    </xf>
    <xf numFmtId="4" fontId="28" fillId="10" borderId="104" applyNumberFormat="0" applyProtection="0">
      <alignment horizontal="right" vertical="center"/>
    </xf>
    <xf numFmtId="4" fontId="28" fillId="11" borderId="104" applyNumberFormat="0" applyProtection="0">
      <alignment horizontal="left" vertical="center" indent="1"/>
    </xf>
    <xf numFmtId="0" fontId="28" fillId="12" borderId="104" applyNumberFormat="0" applyProtection="0">
      <alignment horizontal="left" vertical="top" indent="1"/>
    </xf>
    <xf numFmtId="4" fontId="27" fillId="3" borderId="104" applyNumberFormat="0" applyProtection="0">
      <alignment vertical="center"/>
    </xf>
    <xf numFmtId="4" fontId="27" fillId="3" borderId="104" applyNumberFormat="0" applyProtection="0">
      <alignment horizontal="left" vertical="center" indent="1"/>
    </xf>
    <xf numFmtId="0" fontId="27" fillId="6" borderId="104" applyNumberFormat="0" applyProtection="0">
      <alignment horizontal="left" vertical="top" indent="1"/>
    </xf>
    <xf numFmtId="4" fontId="28" fillId="8" borderId="104" applyNumberFormat="0" applyProtection="0">
      <alignment horizontal="right" vertical="center"/>
    </xf>
    <xf numFmtId="0" fontId="8" fillId="9" borderId="104" applyNumberFormat="0" applyProtection="0">
      <alignment horizontal="left" vertical="center" indent="1"/>
    </xf>
    <xf numFmtId="0" fontId="8" fillId="9" borderId="104" applyNumberFormat="0" applyProtection="0">
      <alignment horizontal="left" vertical="center" indent="1"/>
    </xf>
    <xf numFmtId="0" fontId="8" fillId="9" borderId="104" applyNumberFormat="0" applyProtection="0">
      <alignment horizontal="left" vertical="center" indent="1"/>
    </xf>
    <xf numFmtId="4" fontId="28" fillId="10" borderId="104" applyNumberFormat="0" applyProtection="0">
      <alignment horizontal="right" vertical="center"/>
    </xf>
    <xf numFmtId="0" fontId="28" fillId="12" borderId="104" applyNumberFormat="0" applyProtection="0">
      <alignment horizontal="left" vertical="top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8" fillId="8" borderId="104" applyNumberFormat="0" applyProtection="0">
      <alignment horizontal="right" vertical="center"/>
    </xf>
    <xf numFmtId="4" fontId="28" fillId="11" borderId="104" applyNumberFormat="0" applyProtection="0">
      <alignment horizontal="left" vertical="center" indent="1"/>
    </xf>
    <xf numFmtId="0" fontId="28" fillId="12" borderId="104" applyNumberFormat="0" applyProtection="0">
      <alignment horizontal="left" vertical="top" indent="1"/>
    </xf>
    <xf numFmtId="4" fontId="27" fillId="3" borderId="104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8" fillId="9" borderId="104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8" fillId="8" borderId="104" applyNumberFormat="0" applyProtection="0">
      <alignment horizontal="right" vertical="center"/>
    </xf>
    <xf numFmtId="0" fontId="8" fillId="9" borderId="104" applyNumberFormat="0" applyProtection="0">
      <alignment horizontal="left" vertical="center" indent="1"/>
    </xf>
    <xf numFmtId="0" fontId="8" fillId="9" borderId="104" applyNumberFormat="0" applyProtection="0">
      <alignment horizontal="left" vertical="center" indent="1"/>
    </xf>
    <xf numFmtId="0" fontId="8" fillId="9" borderId="104" applyNumberFormat="0" applyProtection="0">
      <alignment horizontal="left" vertical="center" indent="1"/>
    </xf>
    <xf numFmtId="4" fontId="28" fillId="10" borderId="104" applyNumberFormat="0" applyProtection="0">
      <alignment horizontal="right" vertical="center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8" fillId="11" borderId="104" applyNumberFormat="0" applyProtection="0">
      <alignment horizontal="left" vertical="center" indent="1"/>
    </xf>
    <xf numFmtId="0" fontId="28" fillId="12" borderId="104" applyNumberFormat="0" applyProtection="0">
      <alignment horizontal="left" vertical="top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8" fillId="9" borderId="104" applyNumberFormat="0" applyProtection="0">
      <alignment horizontal="left" vertical="center" indent="1"/>
    </xf>
    <xf numFmtId="0" fontId="27" fillId="6" borderId="104" applyNumberFormat="0" applyProtection="0">
      <alignment horizontal="left" vertical="top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8" fillId="10" borderId="104" applyNumberFormat="0" applyProtection="0">
      <alignment horizontal="right" vertical="center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4" fontId="28" fillId="11" borderId="106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27" fillId="6" borderId="105" applyNumberFormat="0" applyProtection="0">
      <alignment horizontal="left" vertical="top" indent="1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8" fillId="9" borderId="110" applyNumberFormat="0" applyProtection="0">
      <alignment horizontal="left" vertical="center" indent="1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8" fillId="9" borderId="110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105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8" fillId="9" borderId="105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106" applyNumberFormat="0" applyProtection="0">
      <alignment vertical="center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106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27" fillId="6" borderId="106" applyNumberFormat="0" applyProtection="0">
      <alignment horizontal="left" vertical="top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8" fillId="8" borderId="106" applyNumberFormat="0" applyProtection="0">
      <alignment horizontal="right" vertical="center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8" fillId="9" borderId="106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8" fillId="9" borderId="106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8" fillId="9" borderId="106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8" fillId="10" borderId="106" applyNumberFormat="0" applyProtection="0">
      <alignment horizontal="right" vertical="center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28" fillId="12" borderId="106" applyNumberFormat="0" applyProtection="0">
      <alignment horizontal="left" vertical="top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8" fillId="8" borderId="110" applyNumberFormat="0" applyProtection="0">
      <alignment horizontal="right" vertical="center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8" fillId="9" borderId="105" applyNumberFormat="0" applyProtection="0">
      <alignment horizontal="left" vertical="center" indent="1"/>
    </xf>
    <xf numFmtId="0" fontId="27" fillId="6" borderId="110" applyNumberFormat="0" applyProtection="0">
      <alignment horizontal="left" vertical="top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110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110" applyNumberFormat="0" applyProtection="0">
      <alignment vertical="center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8" fillId="8" borderId="105" applyNumberFormat="0" applyProtection="0">
      <alignment horizontal="right" vertical="center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8" fillId="10" borderId="105" applyNumberFormat="0" applyProtection="0">
      <alignment horizontal="right" vertical="center"/>
    </xf>
    <xf numFmtId="4" fontId="27" fillId="3" borderId="105" applyNumberFormat="0" applyProtection="0">
      <alignment vertical="center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8" fillId="9" borderId="105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8" fillId="11" borderId="105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8" fillId="9" borderId="109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28" fillId="12" borderId="105" applyNumberFormat="0" applyProtection="0">
      <alignment horizontal="left" vertical="top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8" fillId="9" borderId="110" applyNumberFormat="0" applyProtection="0">
      <alignment horizontal="left" vertical="center" indent="1"/>
    </xf>
    <xf numFmtId="4" fontId="28" fillId="10" borderId="110" applyNumberFormat="0" applyProtection="0">
      <alignment horizontal="right" vertical="center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108" applyNumberFormat="0" applyProtection="0">
      <alignment vertical="center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8" fillId="9" borderId="108" applyNumberFormat="0" applyProtection="0">
      <alignment horizontal="left" vertical="center" indent="1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8" fillId="9" borderId="106" applyNumberFormat="0" applyProtection="0">
      <alignment horizontal="left" vertical="center" indent="1"/>
    </xf>
    <xf numFmtId="0" fontId="27" fillId="6" borderId="106" applyNumberFormat="0" applyProtection="0">
      <alignment horizontal="left" vertical="top" indent="1"/>
    </xf>
    <xf numFmtId="4" fontId="27" fillId="3" borderId="106" applyNumberFormat="0" applyProtection="0">
      <alignment vertical="center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4" fontId="28" fillId="11" borderId="108" applyNumberFormat="0" applyProtection="0">
      <alignment horizontal="left" vertical="center" indent="1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8" fillId="9" borderId="108" applyNumberFormat="0" applyProtection="0">
      <alignment horizontal="left" vertical="center" indent="1"/>
    </xf>
    <xf numFmtId="0" fontId="4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8" fillId="8" borderId="109" applyNumberFormat="0" applyProtection="0">
      <alignment horizontal="right" vertical="center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8" fillId="9" borderId="106" applyNumberFormat="0" applyProtection="0">
      <alignment horizontal="left" vertical="center" indent="1"/>
    </xf>
    <xf numFmtId="0" fontId="8" fillId="9" borderId="106" applyNumberFormat="0" applyProtection="0">
      <alignment horizontal="left" vertical="center" indent="1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8" fillId="9" borderId="109" applyNumberFormat="0" applyProtection="0">
      <alignment horizontal="left" vertical="center" indent="1"/>
    </xf>
    <xf numFmtId="0" fontId="8" fillId="9" borderId="109" applyNumberFormat="0" applyProtection="0">
      <alignment horizontal="left" vertical="center" indent="1"/>
    </xf>
    <xf numFmtId="4" fontId="27" fillId="3" borderId="106" applyNumberFormat="0" applyProtection="0">
      <alignment vertical="center"/>
    </xf>
    <xf numFmtId="4" fontId="27" fillId="3" borderId="106" applyNumberFormat="0" applyProtection="0">
      <alignment vertical="center"/>
    </xf>
    <xf numFmtId="4" fontId="27" fillId="3" borderId="106" applyNumberFormat="0" applyProtection="0">
      <alignment horizontal="left" vertical="center" indent="1"/>
    </xf>
    <xf numFmtId="4" fontId="27" fillId="3" borderId="106" applyNumberFormat="0" applyProtection="0">
      <alignment horizontal="left" vertical="center" indent="1"/>
    </xf>
    <xf numFmtId="0" fontId="27" fillId="6" borderId="106" applyNumberFormat="0" applyProtection="0">
      <alignment horizontal="left" vertical="top" indent="1"/>
    </xf>
    <xf numFmtId="0" fontId="27" fillId="6" borderId="106" applyNumberFormat="0" applyProtection="0">
      <alignment horizontal="left" vertical="top" indent="1"/>
    </xf>
    <xf numFmtId="4" fontId="28" fillId="8" borderId="106" applyNumberFormat="0" applyProtection="0">
      <alignment horizontal="right" vertical="center"/>
    </xf>
    <xf numFmtId="4" fontId="28" fillId="8" borderId="106" applyNumberFormat="0" applyProtection="0">
      <alignment horizontal="right" vertical="center"/>
    </xf>
    <xf numFmtId="0" fontId="8" fillId="9" borderId="106" applyNumberFormat="0" applyProtection="0">
      <alignment horizontal="left" vertical="center" indent="1"/>
    </xf>
    <xf numFmtId="0" fontId="8" fillId="9" borderId="106" applyNumberFormat="0" applyProtection="0">
      <alignment horizontal="left" vertical="center" indent="1"/>
    </xf>
    <xf numFmtId="0" fontId="8" fillId="9" borderId="106" applyNumberFormat="0" applyProtection="0">
      <alignment horizontal="left" vertical="center" indent="1"/>
    </xf>
    <xf numFmtId="0" fontId="8" fillId="9" borderId="106" applyNumberFormat="0" applyProtection="0">
      <alignment horizontal="left" vertical="center" indent="1"/>
    </xf>
    <xf numFmtId="0" fontId="8" fillId="9" borderId="106" applyNumberFormat="0" applyProtection="0">
      <alignment horizontal="left" vertical="center" indent="1"/>
    </xf>
    <xf numFmtId="0" fontId="8" fillId="9" borderId="106" applyNumberFormat="0" applyProtection="0">
      <alignment horizontal="left" vertical="center" indent="1"/>
    </xf>
    <xf numFmtId="4" fontId="28" fillId="10" borderId="106" applyNumberFormat="0" applyProtection="0">
      <alignment horizontal="right" vertical="center"/>
    </xf>
    <xf numFmtId="4" fontId="28" fillId="10" borderId="106" applyNumberFormat="0" applyProtection="0">
      <alignment horizontal="right" vertical="center"/>
    </xf>
    <xf numFmtId="4" fontId="28" fillId="11" borderId="106" applyNumberFormat="0" applyProtection="0">
      <alignment horizontal="left" vertical="center" indent="1"/>
    </xf>
    <xf numFmtId="4" fontId="28" fillId="11" borderId="106" applyNumberFormat="0" applyProtection="0">
      <alignment horizontal="left" vertical="center" indent="1"/>
    </xf>
    <xf numFmtId="0" fontId="28" fillId="12" borderId="106" applyNumberFormat="0" applyProtection="0">
      <alignment horizontal="left" vertical="top" indent="1"/>
    </xf>
    <xf numFmtId="0" fontId="28" fillId="12" borderId="106" applyNumberFormat="0" applyProtection="0">
      <alignment horizontal="left" vertical="top" indent="1"/>
    </xf>
    <xf numFmtId="0" fontId="45" fillId="0" borderId="0" applyNumberFormat="0" applyFill="0" applyBorder="0" applyAlignment="0" applyProtection="0"/>
    <xf numFmtId="4" fontId="27" fillId="3" borderId="108" applyNumberFormat="0" applyProtection="0">
      <alignment vertical="center"/>
    </xf>
    <xf numFmtId="4" fontId="28" fillId="10" borderId="108" applyNumberFormat="0" applyProtection="0">
      <alignment horizontal="right" vertical="center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10" fontId="20" fillId="5" borderId="107" applyNumberFormat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8" fillId="9" borderId="108" applyNumberFormat="0" applyProtection="0">
      <alignment horizontal="left" vertical="center" indent="1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4" fontId="27" fillId="3" borderId="108" applyNumberFormat="0" applyProtection="0">
      <alignment horizontal="left" vertical="center" indent="1"/>
    </xf>
    <xf numFmtId="0" fontId="27" fillId="6" borderId="108" applyNumberFormat="0" applyProtection="0">
      <alignment horizontal="left" vertical="top" indent="1"/>
    </xf>
    <xf numFmtId="0" fontId="45" fillId="0" borderId="0" applyNumberFormat="0" applyFill="0" applyBorder="0" applyAlignment="0" applyProtection="0"/>
    <xf numFmtId="0" fontId="8" fillId="9" borderId="106" applyNumberFormat="0" applyProtection="0">
      <alignment horizontal="left" vertical="center" indent="1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4" fontId="27" fillId="3" borderId="108" applyNumberFormat="0" applyProtection="0">
      <alignment vertical="center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4" fontId="27" fillId="3" borderId="106" applyNumberFormat="0" applyProtection="0">
      <alignment vertical="center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8" fillId="9" borderId="106" applyNumberFormat="0" applyProtection="0">
      <alignment horizontal="left" vertical="center" indent="1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4" fontId="27" fillId="3" borderId="106" applyNumberFormat="0" applyProtection="0">
      <alignment vertical="center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4" fontId="27" fillId="3" borderId="106" applyNumberFormat="0" applyProtection="0">
      <alignment horizontal="left" vertical="center" indent="1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4" fontId="28" fillId="11" borderId="108" applyNumberFormat="0" applyProtection="0">
      <alignment horizontal="left" vertical="center" indent="1"/>
    </xf>
    <xf numFmtId="0" fontId="27" fillId="6" borderId="108" applyNumberFormat="0" applyProtection="0">
      <alignment horizontal="left" vertical="top" indent="1"/>
    </xf>
    <xf numFmtId="0" fontId="45" fillId="0" borderId="0" applyNumberFormat="0" applyFill="0" applyBorder="0" applyAlignment="0" applyProtection="0"/>
    <xf numFmtId="0" fontId="28" fillId="12" borderId="106" applyNumberFormat="0" applyProtection="0">
      <alignment horizontal="left" vertical="top" indent="1"/>
    </xf>
    <xf numFmtId="0" fontId="8" fillId="9" borderId="106" applyNumberFormat="0" applyProtection="0">
      <alignment horizontal="left" vertical="center" indent="1"/>
    </xf>
    <xf numFmtId="4" fontId="28" fillId="10" borderId="106" applyNumberFormat="0" applyProtection="0">
      <alignment horizontal="right" vertical="center"/>
    </xf>
    <xf numFmtId="4" fontId="28" fillId="11" borderId="106" applyNumberFormat="0" applyProtection="0">
      <alignment horizontal="left" vertical="center" indent="1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27" fillId="6" borderId="108" applyNumberFormat="0" applyProtection="0">
      <alignment horizontal="left" vertical="top" indent="1"/>
    </xf>
    <xf numFmtId="4" fontId="27" fillId="3" borderId="108" applyNumberFormat="0" applyProtection="0">
      <alignment horizontal="left" vertical="center" indent="1"/>
    </xf>
    <xf numFmtId="0" fontId="8" fillId="9" borderId="108" applyNumberFormat="0" applyProtection="0">
      <alignment horizontal="left" vertical="center" indent="1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10" fontId="20" fillId="5" borderId="107" applyNumberFormat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10" fontId="20" fillId="5" borderId="107" applyNumberFormat="0" applyBorder="0" applyAlignment="0" applyProtection="0"/>
    <xf numFmtId="0" fontId="43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4" fontId="28" fillId="11" borderId="108" applyNumberFormat="0" applyProtection="0">
      <alignment horizontal="left" vertical="center" indent="1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10" fontId="20" fillId="5" borderId="107" applyNumberFormat="0" applyBorder="0" applyAlignment="0" applyProtection="0"/>
    <xf numFmtId="0" fontId="8" fillId="9" borderId="106" applyNumberFormat="0" applyProtection="0">
      <alignment horizontal="left" vertical="center" indent="1"/>
    </xf>
    <xf numFmtId="0" fontId="45" fillId="0" borderId="0" applyNumberFormat="0" applyFill="0" applyBorder="0" applyAlignment="0" applyProtection="0"/>
    <xf numFmtId="4" fontId="28" fillId="11" borderId="108" applyNumberFormat="0" applyProtection="0">
      <alignment horizontal="left" vertical="center" indent="1"/>
    </xf>
    <xf numFmtId="0" fontId="4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8" fillId="8" borderId="106" applyNumberFormat="0" applyProtection="0">
      <alignment horizontal="right" vertical="center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4" fontId="28" fillId="10" borderId="108" applyNumberFormat="0" applyProtection="0">
      <alignment horizontal="right" vertical="center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8" fillId="9" borderId="108" applyNumberFormat="0" applyProtection="0">
      <alignment horizontal="left" vertical="center" indent="1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8" fillId="9" borderId="108" applyNumberFormat="0" applyProtection="0">
      <alignment horizontal="left" vertical="center" indent="1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4" fontId="28" fillId="10" borderId="106" applyNumberFormat="0" applyProtection="0">
      <alignment horizontal="right" vertical="center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4" fontId="28" fillId="8" borderId="108" applyNumberFormat="0" applyProtection="0">
      <alignment horizontal="right" vertical="center"/>
    </xf>
    <xf numFmtId="4" fontId="27" fillId="3" borderId="106" applyNumberFormat="0" applyProtection="0">
      <alignment horizontal="left" vertical="center" indent="1"/>
    </xf>
    <xf numFmtId="4" fontId="28" fillId="8" borderId="106" applyNumberFormat="0" applyProtection="0">
      <alignment horizontal="right" vertical="center"/>
    </xf>
    <xf numFmtId="0" fontId="28" fillId="12" borderId="106" applyNumberFormat="0" applyProtection="0">
      <alignment horizontal="left" vertical="top" indent="1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4" fontId="28" fillId="11" borderId="106" applyNumberFormat="0" applyProtection="0">
      <alignment horizontal="left" vertical="center" indent="1"/>
    </xf>
    <xf numFmtId="0" fontId="45" fillId="0" borderId="0" applyNumberFormat="0" applyFill="0" applyBorder="0" applyAlignment="0" applyProtection="0"/>
    <xf numFmtId="4" fontId="27" fillId="3" borderId="108" applyNumberFormat="0" applyProtection="0">
      <alignment vertical="center"/>
    </xf>
    <xf numFmtId="0" fontId="45" fillId="0" borderId="0" applyNumberFormat="0" applyFill="0" applyBorder="0" applyAlignment="0" applyProtection="0"/>
    <xf numFmtId="4" fontId="28" fillId="8" borderId="108" applyNumberFormat="0" applyProtection="0">
      <alignment horizontal="right" vertical="center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27" fillId="6" borderId="106" applyNumberFormat="0" applyProtection="0">
      <alignment horizontal="left" vertical="top" indent="1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4" fontId="28" fillId="10" borderId="108" applyNumberFormat="0" applyProtection="0">
      <alignment horizontal="right" vertical="center"/>
    </xf>
    <xf numFmtId="4" fontId="28" fillId="8" borderId="108" applyNumberFormat="0" applyProtection="0">
      <alignment horizontal="right" vertical="center"/>
    </xf>
    <xf numFmtId="4" fontId="27" fillId="3" borderId="108" applyNumberFormat="0" applyProtection="0">
      <alignment horizontal="left" vertical="center" indent="1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10" fontId="20" fillId="5" borderId="107" applyNumberFormat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4" fontId="28" fillId="11" borderId="108" applyNumberFormat="0" applyProtection="0">
      <alignment horizontal="left" vertical="center" indent="1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4" fontId="27" fillId="3" borderId="106" applyNumberFormat="0" applyProtection="0">
      <alignment vertical="center"/>
    </xf>
    <xf numFmtId="0" fontId="45" fillId="0" borderId="0" applyNumberFormat="0" applyFill="0" applyBorder="0" applyAlignment="0" applyProtection="0"/>
    <xf numFmtId="4" fontId="27" fillId="3" borderId="106" applyNumberFormat="0" applyProtection="0">
      <alignment vertical="center"/>
    </xf>
    <xf numFmtId="4" fontId="27" fillId="3" borderId="106" applyNumberFormat="0" applyProtection="0">
      <alignment horizontal="left" vertical="center" indent="1"/>
    </xf>
    <xf numFmtId="4" fontId="27" fillId="3" borderId="106" applyNumberFormat="0" applyProtection="0">
      <alignment horizontal="left" vertical="center" indent="1"/>
    </xf>
    <xf numFmtId="0" fontId="27" fillId="6" borderId="106" applyNumberFormat="0" applyProtection="0">
      <alignment horizontal="left" vertical="top" indent="1"/>
    </xf>
    <xf numFmtId="0" fontId="27" fillId="6" borderId="106" applyNumberFormat="0" applyProtection="0">
      <alignment horizontal="left" vertical="top" indent="1"/>
    </xf>
    <xf numFmtId="4" fontId="28" fillId="8" borderId="106" applyNumberFormat="0" applyProtection="0">
      <alignment horizontal="right" vertical="center"/>
    </xf>
    <xf numFmtId="4" fontId="28" fillId="8" borderId="106" applyNumberFormat="0" applyProtection="0">
      <alignment horizontal="right" vertical="center"/>
    </xf>
    <xf numFmtId="0" fontId="8" fillId="9" borderId="106" applyNumberFormat="0" applyProtection="0">
      <alignment horizontal="left" vertical="center" indent="1"/>
    </xf>
    <xf numFmtId="0" fontId="8" fillId="9" borderId="106" applyNumberFormat="0" applyProtection="0">
      <alignment horizontal="left" vertical="center" indent="1"/>
    </xf>
    <xf numFmtId="0" fontId="8" fillId="9" borderId="106" applyNumberFormat="0" applyProtection="0">
      <alignment horizontal="left" vertical="center" indent="1"/>
    </xf>
    <xf numFmtId="0" fontId="8" fillId="9" borderId="106" applyNumberFormat="0" applyProtection="0">
      <alignment horizontal="left" vertical="center" indent="1"/>
    </xf>
    <xf numFmtId="0" fontId="8" fillId="9" borderId="106" applyNumberFormat="0" applyProtection="0">
      <alignment horizontal="left" vertical="center" indent="1"/>
    </xf>
    <xf numFmtId="0" fontId="8" fillId="9" borderId="106" applyNumberFormat="0" applyProtection="0">
      <alignment horizontal="left" vertical="center" indent="1"/>
    </xf>
    <xf numFmtId="4" fontId="28" fillId="10" borderId="106" applyNumberFormat="0" applyProtection="0">
      <alignment horizontal="right" vertical="center"/>
    </xf>
    <xf numFmtId="4" fontId="28" fillId="10" borderId="106" applyNumberFormat="0" applyProtection="0">
      <alignment horizontal="right" vertical="center"/>
    </xf>
    <xf numFmtId="4" fontId="28" fillId="11" borderId="106" applyNumberFormat="0" applyProtection="0">
      <alignment horizontal="left" vertical="center" indent="1"/>
    </xf>
    <xf numFmtId="4" fontId="28" fillId="11" borderId="106" applyNumberFormat="0" applyProtection="0">
      <alignment horizontal="left" vertical="center" indent="1"/>
    </xf>
    <xf numFmtId="0" fontId="28" fillId="12" borderId="106" applyNumberFormat="0" applyProtection="0">
      <alignment horizontal="left" vertical="top" indent="1"/>
    </xf>
    <xf numFmtId="0" fontId="28" fillId="12" borderId="106" applyNumberFormat="0" applyProtection="0">
      <alignment horizontal="left" vertical="top" indent="1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8" fillId="9" borderId="108" applyNumberFormat="0" applyProtection="0">
      <alignment horizontal="left" vertical="center" indent="1"/>
    </xf>
    <xf numFmtId="4" fontId="27" fillId="3" borderId="108" applyNumberFormat="0" applyProtection="0">
      <alignment horizontal="left" vertical="center" indent="1"/>
    </xf>
    <xf numFmtId="0" fontId="45" fillId="0" borderId="0" applyNumberFormat="0" applyFill="0" applyBorder="0" applyAlignment="0" applyProtection="0"/>
    <xf numFmtId="0" fontId="27" fillId="6" borderId="108" applyNumberFormat="0" applyProtection="0">
      <alignment horizontal="left" vertical="top" indent="1"/>
    </xf>
    <xf numFmtId="0" fontId="45" fillId="0" borderId="0" applyNumberFormat="0" applyFill="0" applyBorder="0" applyAlignment="0" applyProtection="0"/>
    <xf numFmtId="4" fontId="27" fillId="3" borderId="108" applyNumberFormat="0" applyProtection="0">
      <alignment vertical="center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8" fillId="9" borderId="108" applyNumberFormat="0" applyProtection="0">
      <alignment horizontal="left" vertical="center" indent="1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8" fillId="9" borderId="108" applyNumberFormat="0" applyProtection="0">
      <alignment horizontal="left" vertical="center" indent="1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4" fontId="28" fillId="11" borderId="108" applyNumberFormat="0" applyProtection="0">
      <alignment horizontal="left" vertical="center" indent="1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8" fillId="9" borderId="106" applyNumberFormat="0" applyProtection="0">
      <alignment horizontal="left" vertical="center" indent="1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8" fillId="9" borderId="108" applyNumberFormat="0" applyProtection="0">
      <alignment horizontal="left" vertical="center" indent="1"/>
    </xf>
    <xf numFmtId="0" fontId="8" fillId="9" borderId="108" applyNumberFormat="0" applyProtection="0">
      <alignment horizontal="left" vertical="center" indent="1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28" fillId="12" borderId="108" applyNumberFormat="0" applyProtection="0">
      <alignment horizontal="left" vertical="top" indent="1"/>
    </xf>
    <xf numFmtId="0" fontId="8" fillId="9" borderId="108" applyNumberFormat="0" applyProtection="0">
      <alignment horizontal="left" vertical="center" indent="1"/>
    </xf>
    <xf numFmtId="0" fontId="27" fillId="6" borderId="108" applyNumberFormat="0" applyProtection="0">
      <alignment horizontal="left" vertical="top" indent="1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28" fillId="12" borderId="108" applyNumberFormat="0" applyProtection="0">
      <alignment horizontal="left" vertical="top" indent="1"/>
    </xf>
    <xf numFmtId="4" fontId="27" fillId="3" borderId="108" applyNumberFormat="0" applyProtection="0">
      <alignment vertical="center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10" fontId="20" fillId="5" borderId="107" applyNumberFormat="0" applyBorder="0" applyAlignment="0" applyProtection="0"/>
    <xf numFmtId="4" fontId="27" fillId="3" borderId="108" applyNumberFormat="0" applyProtection="0">
      <alignment horizontal="left" vertical="center" indent="1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8" fillId="8" borderId="108" applyNumberFormat="0" applyProtection="0">
      <alignment horizontal="right" vertical="center"/>
    </xf>
    <xf numFmtId="0" fontId="45" fillId="0" borderId="0" applyNumberFormat="0" applyFill="0" applyBorder="0" applyAlignment="0" applyProtection="0"/>
    <xf numFmtId="4" fontId="27" fillId="3" borderId="108" applyNumberFormat="0" applyProtection="0">
      <alignment horizontal="left" vertical="center" indent="1"/>
    </xf>
    <xf numFmtId="4" fontId="28" fillId="10" borderId="108" applyNumberFormat="0" applyProtection="0">
      <alignment horizontal="right" vertical="center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4" fontId="27" fillId="3" borderId="106" applyNumberFormat="0" applyProtection="0">
      <alignment vertical="center"/>
    </xf>
    <xf numFmtId="4" fontId="27" fillId="3" borderId="106" applyNumberFormat="0" applyProtection="0">
      <alignment horizontal="left" vertical="center" indent="1"/>
    </xf>
    <xf numFmtId="4" fontId="27" fillId="3" borderId="106" applyNumberFormat="0" applyProtection="0">
      <alignment horizontal="left" vertical="center" indent="1"/>
    </xf>
    <xf numFmtId="0" fontId="27" fillId="6" borderId="106" applyNumberFormat="0" applyProtection="0">
      <alignment horizontal="left" vertical="top" indent="1"/>
    </xf>
    <xf numFmtId="0" fontId="27" fillId="6" borderId="106" applyNumberFormat="0" applyProtection="0">
      <alignment horizontal="left" vertical="top" indent="1"/>
    </xf>
    <xf numFmtId="4" fontId="28" fillId="8" borderId="106" applyNumberFormat="0" applyProtection="0">
      <alignment horizontal="right" vertical="center"/>
    </xf>
    <xf numFmtId="4" fontId="28" fillId="8" borderId="106" applyNumberFormat="0" applyProtection="0">
      <alignment horizontal="right" vertical="center"/>
    </xf>
    <xf numFmtId="0" fontId="8" fillId="9" borderId="106" applyNumberFormat="0" applyProtection="0">
      <alignment horizontal="left" vertical="center" indent="1"/>
    </xf>
    <xf numFmtId="0" fontId="8" fillId="9" borderId="106" applyNumberFormat="0" applyProtection="0">
      <alignment horizontal="left" vertical="center" indent="1"/>
    </xf>
    <xf numFmtId="0" fontId="8" fillId="9" borderId="106" applyNumberFormat="0" applyProtection="0">
      <alignment horizontal="left" vertical="center" indent="1"/>
    </xf>
    <xf numFmtId="0" fontId="8" fillId="9" borderId="106" applyNumberFormat="0" applyProtection="0">
      <alignment horizontal="left" vertical="center" indent="1"/>
    </xf>
    <xf numFmtId="0" fontId="8" fillId="9" borderId="106" applyNumberFormat="0" applyProtection="0">
      <alignment horizontal="left" vertical="center" indent="1"/>
    </xf>
    <xf numFmtId="0" fontId="8" fillId="9" borderId="106" applyNumberFormat="0" applyProtection="0">
      <alignment horizontal="left" vertical="center" indent="1"/>
    </xf>
    <xf numFmtId="4" fontId="28" fillId="10" borderId="106" applyNumberFormat="0" applyProtection="0">
      <alignment horizontal="right" vertical="center"/>
    </xf>
    <xf numFmtId="4" fontId="28" fillId="10" borderId="106" applyNumberFormat="0" applyProtection="0">
      <alignment horizontal="right" vertical="center"/>
    </xf>
    <xf numFmtId="4" fontId="28" fillId="11" borderId="106" applyNumberFormat="0" applyProtection="0">
      <alignment horizontal="left" vertical="center" indent="1"/>
    </xf>
    <xf numFmtId="4" fontId="28" fillId="11" borderId="106" applyNumberFormat="0" applyProtection="0">
      <alignment horizontal="left" vertical="center" indent="1"/>
    </xf>
    <xf numFmtId="0" fontId="28" fillId="12" borderId="106" applyNumberFormat="0" applyProtection="0">
      <alignment horizontal="left" vertical="top" indent="1"/>
    </xf>
    <xf numFmtId="0" fontId="28" fillId="12" borderId="106" applyNumberFormat="0" applyProtection="0">
      <alignment horizontal="left" vertical="top" indent="1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4" fontId="27" fillId="3" borderId="108" applyNumberFormat="0" applyProtection="0">
      <alignment horizontal="left" vertical="center" indent="1"/>
    </xf>
    <xf numFmtId="0" fontId="8" fillId="9" borderId="108" applyNumberFormat="0" applyProtection="0">
      <alignment horizontal="left" vertical="center" indent="1"/>
    </xf>
    <xf numFmtId="4" fontId="28" fillId="10" borderId="108" applyNumberFormat="0" applyProtection="0">
      <alignment horizontal="right" vertical="center"/>
    </xf>
    <xf numFmtId="4" fontId="28" fillId="8" borderId="108" applyNumberFormat="0" applyProtection="0">
      <alignment horizontal="right" vertical="center"/>
    </xf>
    <xf numFmtId="4" fontId="28" fillId="10" borderId="108" applyNumberFormat="0" applyProtection="0">
      <alignment horizontal="right" vertical="center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4" fontId="27" fillId="3" borderId="108" applyNumberFormat="0" applyProtection="0">
      <alignment vertical="center"/>
    </xf>
    <xf numFmtId="4" fontId="27" fillId="3" borderId="108" applyNumberFormat="0" applyProtection="0">
      <alignment vertical="center"/>
    </xf>
    <xf numFmtId="4" fontId="27" fillId="3" borderId="108" applyNumberFormat="0" applyProtection="0">
      <alignment horizontal="left" vertical="center" indent="1"/>
    </xf>
    <xf numFmtId="4" fontId="27" fillId="3" borderId="108" applyNumberFormat="0" applyProtection="0">
      <alignment horizontal="left" vertical="center" indent="1"/>
    </xf>
    <xf numFmtId="0" fontId="27" fillId="6" borderId="108" applyNumberFormat="0" applyProtection="0">
      <alignment horizontal="left" vertical="top" indent="1"/>
    </xf>
    <xf numFmtId="0" fontId="27" fillId="6" borderId="108" applyNumberFormat="0" applyProtection="0">
      <alignment horizontal="left" vertical="top" indent="1"/>
    </xf>
    <xf numFmtId="4" fontId="28" fillId="8" borderId="108" applyNumberFormat="0" applyProtection="0">
      <alignment horizontal="right" vertical="center"/>
    </xf>
    <xf numFmtId="4" fontId="28" fillId="8" borderId="108" applyNumberFormat="0" applyProtection="0">
      <alignment horizontal="right" vertical="center"/>
    </xf>
    <xf numFmtId="0" fontId="8" fillId="9" borderId="108" applyNumberFormat="0" applyProtection="0">
      <alignment horizontal="left" vertical="center" indent="1"/>
    </xf>
    <xf numFmtId="0" fontId="8" fillId="9" borderId="108" applyNumberFormat="0" applyProtection="0">
      <alignment horizontal="left" vertical="center" indent="1"/>
    </xf>
    <xf numFmtId="0" fontId="8" fillId="9" borderId="108" applyNumberFormat="0" applyProtection="0">
      <alignment horizontal="left" vertical="center" indent="1"/>
    </xf>
    <xf numFmtId="0" fontId="8" fillId="9" borderId="108" applyNumberFormat="0" applyProtection="0">
      <alignment horizontal="left" vertical="center" indent="1"/>
    </xf>
    <xf numFmtId="0" fontId="8" fillId="9" borderId="108" applyNumberFormat="0" applyProtection="0">
      <alignment horizontal="left" vertical="center" indent="1"/>
    </xf>
    <xf numFmtId="0" fontId="8" fillId="9" borderId="108" applyNumberFormat="0" applyProtection="0">
      <alignment horizontal="left" vertical="center" indent="1"/>
    </xf>
    <xf numFmtId="4" fontId="28" fillId="10" borderId="108" applyNumberFormat="0" applyProtection="0">
      <alignment horizontal="right" vertical="center"/>
    </xf>
    <xf numFmtId="4" fontId="28" fillId="10" borderId="108" applyNumberFormat="0" applyProtection="0">
      <alignment horizontal="right" vertical="center"/>
    </xf>
    <xf numFmtId="4" fontId="28" fillId="11" borderId="108" applyNumberFormat="0" applyProtection="0">
      <alignment horizontal="left" vertical="center" indent="1"/>
    </xf>
    <xf numFmtId="4" fontId="28" fillId="11" borderId="108" applyNumberFormat="0" applyProtection="0">
      <alignment horizontal="left" vertical="center" indent="1"/>
    </xf>
    <xf numFmtId="0" fontId="28" fillId="12" borderId="108" applyNumberFormat="0" applyProtection="0">
      <alignment horizontal="left" vertical="top" indent="1"/>
    </xf>
    <xf numFmtId="0" fontId="28" fillId="12" borderId="108" applyNumberFormat="0" applyProtection="0">
      <alignment horizontal="left" vertical="top" indent="1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108" applyNumberFormat="0" applyProtection="0">
      <alignment vertical="center"/>
    </xf>
    <xf numFmtId="0" fontId="8" fillId="9" borderId="108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4" fontId="27" fillId="3" borderId="108" applyNumberFormat="0" applyProtection="0">
      <alignment vertical="center"/>
    </xf>
    <xf numFmtId="0" fontId="27" fillId="6" borderId="108" applyNumberFormat="0" applyProtection="0">
      <alignment horizontal="left" vertical="top" indent="1"/>
    </xf>
    <xf numFmtId="0" fontId="27" fillId="6" borderId="108" applyNumberFormat="0" applyProtection="0">
      <alignment horizontal="left" vertical="top" indent="1"/>
    </xf>
    <xf numFmtId="4" fontId="28" fillId="8" borderId="108" applyNumberFormat="0" applyProtection="0">
      <alignment horizontal="right" vertical="center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28" fillId="12" borderId="108" applyNumberFormat="0" applyProtection="0">
      <alignment horizontal="left" vertical="top" indent="1"/>
    </xf>
    <xf numFmtId="0" fontId="8" fillId="9" borderId="108" applyNumberFormat="0" applyProtection="0">
      <alignment horizontal="left" vertical="center" indent="1"/>
    </xf>
    <xf numFmtId="0" fontId="27" fillId="6" borderId="108" applyNumberFormat="0" applyProtection="0">
      <alignment horizontal="left" vertical="top" indent="1"/>
    </xf>
    <xf numFmtId="4" fontId="27" fillId="3" borderId="108" applyNumberFormat="0" applyProtection="0">
      <alignment vertical="center"/>
    </xf>
    <xf numFmtId="4" fontId="28" fillId="10" borderId="108" applyNumberFormat="0" applyProtection="0">
      <alignment horizontal="right" vertical="center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8" fillId="9" borderId="108" applyNumberFormat="0" applyProtection="0">
      <alignment horizontal="left" vertical="center" indent="1"/>
    </xf>
    <xf numFmtId="0" fontId="8" fillId="9" borderId="108" applyNumberFormat="0" applyProtection="0">
      <alignment horizontal="left" vertical="center" indent="1"/>
    </xf>
    <xf numFmtId="4" fontId="27" fillId="3" borderId="108" applyNumberFormat="0" applyProtection="0">
      <alignment horizontal="left" vertical="center" indent="1"/>
    </xf>
    <xf numFmtId="0" fontId="28" fillId="12" borderId="108" applyNumberFormat="0" applyProtection="0">
      <alignment horizontal="left" vertical="top" indent="1"/>
    </xf>
    <xf numFmtId="0" fontId="8" fillId="9" borderId="108" applyNumberFormat="0" applyProtection="0">
      <alignment horizontal="left" vertical="center" indent="1"/>
    </xf>
    <xf numFmtId="4" fontId="28" fillId="8" borderId="108" applyNumberFormat="0" applyProtection="0">
      <alignment horizontal="right" vertical="center"/>
    </xf>
    <xf numFmtId="0" fontId="8" fillId="9" borderId="108" applyNumberFormat="0" applyProtection="0">
      <alignment horizontal="left" vertical="center" indent="1"/>
    </xf>
    <xf numFmtId="4" fontId="28" fillId="11" borderId="108" applyNumberFormat="0" applyProtection="0">
      <alignment horizontal="left" vertical="center" indent="1"/>
    </xf>
    <xf numFmtId="4" fontId="27" fillId="3" borderId="108" applyNumberFormat="0" applyProtection="0">
      <alignment vertical="center"/>
    </xf>
    <xf numFmtId="0" fontId="27" fillId="6" borderId="108" applyNumberFormat="0" applyProtection="0">
      <alignment horizontal="left" vertical="top" indent="1"/>
    </xf>
    <xf numFmtId="4" fontId="27" fillId="3" borderId="108" applyNumberFormat="0" applyProtection="0">
      <alignment horizontal="left" vertical="center" indent="1"/>
    </xf>
    <xf numFmtId="0" fontId="27" fillId="6" borderId="108" applyNumberFormat="0" applyProtection="0">
      <alignment horizontal="left" vertical="top" indent="1"/>
    </xf>
    <xf numFmtId="4" fontId="27" fillId="3" borderId="108" applyNumberFormat="0" applyProtection="0">
      <alignment horizontal="left" vertical="center" indent="1"/>
    </xf>
    <xf numFmtId="0" fontId="8" fillId="9" borderId="108" applyNumberFormat="0" applyProtection="0">
      <alignment horizontal="left" vertical="center" indent="1"/>
    </xf>
    <xf numFmtId="0" fontId="8" fillId="9" borderId="108" applyNumberFormat="0" applyProtection="0">
      <alignment horizontal="left" vertical="center" indent="1"/>
    </xf>
    <xf numFmtId="0" fontId="27" fillId="6" borderId="108" applyNumberFormat="0" applyProtection="0">
      <alignment horizontal="left" vertical="top" indent="1"/>
    </xf>
    <xf numFmtId="4" fontId="28" fillId="8" borderId="108" applyNumberFormat="0" applyProtection="0">
      <alignment horizontal="right" vertical="center"/>
    </xf>
    <xf numFmtId="4" fontId="27" fillId="3" borderId="108" applyNumberFormat="0" applyProtection="0">
      <alignment vertical="center"/>
    </xf>
    <xf numFmtId="0" fontId="27" fillId="6" borderId="108" applyNumberFormat="0" applyProtection="0">
      <alignment horizontal="left" vertical="top" indent="1"/>
    </xf>
    <xf numFmtId="4" fontId="27" fillId="3" borderId="108" applyNumberFormat="0" applyProtection="0">
      <alignment horizontal="left" vertical="center" indent="1"/>
    </xf>
    <xf numFmtId="0" fontId="27" fillId="6" borderId="108" applyNumberFormat="0" applyProtection="0">
      <alignment horizontal="left" vertical="top" indent="1"/>
    </xf>
    <xf numFmtId="0" fontId="27" fillId="6" borderId="108" applyNumberFormat="0" applyProtection="0">
      <alignment horizontal="left" vertical="top" indent="1"/>
    </xf>
    <xf numFmtId="4" fontId="27" fillId="3" borderId="108" applyNumberFormat="0" applyProtection="0">
      <alignment horizontal="left" vertical="center" indent="1"/>
    </xf>
    <xf numFmtId="0" fontId="27" fillId="6" borderId="108" applyNumberFormat="0" applyProtection="0">
      <alignment horizontal="left" vertical="top" indent="1"/>
    </xf>
    <xf numFmtId="4" fontId="27" fillId="3" borderId="108" applyNumberFormat="0" applyProtection="0">
      <alignment horizontal="left" vertical="center" indent="1"/>
    </xf>
    <xf numFmtId="4" fontId="27" fillId="3" borderId="108" applyNumberFormat="0" applyProtection="0">
      <alignment vertical="center"/>
    </xf>
    <xf numFmtId="0" fontId="27" fillId="6" borderId="108" applyNumberFormat="0" applyProtection="0">
      <alignment horizontal="left" vertical="top" indent="1"/>
    </xf>
    <xf numFmtId="4" fontId="27" fillId="3" borderId="108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8" fillId="9" borderId="108" applyNumberFormat="0" applyProtection="0">
      <alignment horizontal="left" vertical="center" indent="1"/>
    </xf>
    <xf numFmtId="4" fontId="27" fillId="3" borderId="108" applyNumberFormat="0" applyProtection="0">
      <alignment horizontal="left" vertical="center" indent="1"/>
    </xf>
    <xf numFmtId="0" fontId="8" fillId="9" borderId="108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28" fillId="12" borderId="108" applyNumberFormat="0" applyProtection="0">
      <alignment horizontal="left" vertical="top" indent="1"/>
    </xf>
    <xf numFmtId="0" fontId="8" fillId="9" borderId="108" applyNumberFormat="0" applyProtection="0">
      <alignment horizontal="left" vertical="center" indent="1"/>
    </xf>
    <xf numFmtId="0" fontId="27" fillId="6" borderId="108" applyNumberFormat="0" applyProtection="0">
      <alignment horizontal="left" vertical="top" indent="1"/>
    </xf>
    <xf numFmtId="0" fontId="27" fillId="6" borderId="108" applyNumberFormat="0" applyProtection="0">
      <alignment horizontal="left" vertical="top" indent="1"/>
    </xf>
    <xf numFmtId="0" fontId="27" fillId="6" borderId="108" applyNumberFormat="0" applyProtection="0">
      <alignment horizontal="left" vertical="top" indent="1"/>
    </xf>
    <xf numFmtId="4" fontId="27" fillId="3" borderId="108" applyNumberFormat="0" applyProtection="0">
      <alignment vertical="center"/>
    </xf>
    <xf numFmtId="0" fontId="27" fillId="6" borderId="108" applyNumberFormat="0" applyProtection="0">
      <alignment horizontal="left" vertical="top" indent="1"/>
    </xf>
    <xf numFmtId="4" fontId="27" fillId="3" borderId="108" applyNumberFormat="0" applyProtection="0">
      <alignment vertical="center"/>
    </xf>
    <xf numFmtId="4" fontId="27" fillId="3" borderId="108" applyNumberFormat="0" applyProtection="0">
      <alignment horizontal="left" vertical="center" indent="1"/>
    </xf>
    <xf numFmtId="4" fontId="27" fillId="3" borderId="108" applyNumberFormat="0" applyProtection="0">
      <alignment horizontal="left" vertical="center" indent="1"/>
    </xf>
    <xf numFmtId="0" fontId="27" fillId="6" borderId="108" applyNumberFormat="0" applyProtection="0">
      <alignment horizontal="left" vertical="top" indent="1"/>
    </xf>
    <xf numFmtId="0" fontId="27" fillId="6" borderId="108" applyNumberFormat="0" applyProtection="0">
      <alignment horizontal="left" vertical="top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8" fillId="9" borderId="108" applyNumberFormat="0" applyProtection="0">
      <alignment horizontal="left" vertical="center" indent="1"/>
    </xf>
    <xf numFmtId="0" fontId="8" fillId="9" borderId="108" applyNumberFormat="0" applyProtection="0">
      <alignment horizontal="left" vertical="center" indent="1"/>
    </xf>
    <xf numFmtId="4" fontId="28" fillId="10" borderId="108" applyNumberFormat="0" applyProtection="0">
      <alignment horizontal="right" vertical="center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8" fillId="10" borderId="108" applyNumberFormat="0" applyProtection="0">
      <alignment horizontal="right" vertical="center"/>
    </xf>
    <xf numFmtId="0" fontId="8" fillId="9" borderId="108" applyNumberFormat="0" applyProtection="0">
      <alignment horizontal="left" vertical="center" indent="1"/>
    </xf>
    <xf numFmtId="0" fontId="27" fillId="6" borderId="108" applyNumberFormat="0" applyProtection="0">
      <alignment horizontal="left" vertical="top" indent="1"/>
    </xf>
    <xf numFmtId="0" fontId="27" fillId="6" borderId="108" applyNumberFormat="0" applyProtection="0">
      <alignment horizontal="left" vertical="top" indent="1"/>
    </xf>
    <xf numFmtId="4" fontId="27" fillId="3" borderId="108" applyNumberFormat="0" applyProtection="0">
      <alignment horizontal="left" vertical="center" indent="1"/>
    </xf>
    <xf numFmtId="4" fontId="27" fillId="3" borderId="108" applyNumberFormat="0" applyProtection="0">
      <alignment vertical="center"/>
    </xf>
    <xf numFmtId="4" fontId="27" fillId="3" borderId="108" applyNumberFormat="0" applyProtection="0">
      <alignment horizontal="left" vertical="center" indent="1"/>
    </xf>
    <xf numFmtId="0" fontId="27" fillId="6" borderId="108" applyNumberFormat="0" applyProtection="0">
      <alignment horizontal="left" vertical="top" indent="1"/>
    </xf>
    <xf numFmtId="4" fontId="27" fillId="3" borderId="108" applyNumberFormat="0" applyProtection="0">
      <alignment horizontal="left" vertical="center" indent="1"/>
    </xf>
    <xf numFmtId="4" fontId="28" fillId="8" borderId="108" applyNumberFormat="0" applyProtection="0">
      <alignment horizontal="right" vertical="center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108" applyNumberFormat="0" applyProtection="0">
      <alignment horizontal="left" vertical="center" indent="1"/>
    </xf>
    <xf numFmtId="4" fontId="27" fillId="3" borderId="108" applyNumberFormat="0" applyProtection="0">
      <alignment horizontal="left" vertical="center" indent="1"/>
    </xf>
    <xf numFmtId="0" fontId="8" fillId="9" borderId="108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28" fillId="12" borderId="108" applyNumberFormat="0" applyProtection="0">
      <alignment horizontal="left" vertical="top" indent="1"/>
    </xf>
    <xf numFmtId="0" fontId="8" fillId="9" borderId="108" applyNumberFormat="0" applyProtection="0">
      <alignment horizontal="left" vertical="center" indent="1"/>
    </xf>
    <xf numFmtId="0" fontId="27" fillId="6" borderId="108" applyNumberFormat="0" applyProtection="0">
      <alignment horizontal="left" vertical="top" indent="1"/>
    </xf>
    <xf numFmtId="0" fontId="27" fillId="6" borderId="108" applyNumberFormat="0" applyProtection="0">
      <alignment horizontal="left" vertical="top" indent="1"/>
    </xf>
    <xf numFmtId="4" fontId="28" fillId="10" borderId="108" applyNumberFormat="0" applyProtection="0">
      <alignment horizontal="right" vertical="center"/>
    </xf>
    <xf numFmtId="4" fontId="27" fillId="3" borderId="108" applyNumberFormat="0" applyProtection="0">
      <alignment vertical="center"/>
    </xf>
    <xf numFmtId="4" fontId="27" fillId="3" borderId="108" applyNumberFormat="0" applyProtection="0">
      <alignment horizontal="left" vertical="center" indent="1"/>
    </xf>
    <xf numFmtId="0" fontId="27" fillId="6" borderId="108" applyNumberFormat="0" applyProtection="0">
      <alignment horizontal="left" vertical="top" indent="1"/>
    </xf>
    <xf numFmtId="4" fontId="28" fillId="8" borderId="108" applyNumberFormat="0" applyProtection="0">
      <alignment horizontal="right" vertical="center"/>
    </xf>
    <xf numFmtId="4" fontId="28" fillId="8" borderId="108" applyNumberFormat="0" applyProtection="0">
      <alignment horizontal="right" vertical="center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108" applyNumberFormat="0" applyProtection="0">
      <alignment vertical="center"/>
    </xf>
    <xf numFmtId="4" fontId="28" fillId="8" borderId="108" applyNumberFormat="0" applyProtection="0">
      <alignment horizontal="right" vertical="center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28" fillId="12" borderId="108" applyNumberFormat="0" applyProtection="0">
      <alignment horizontal="left" vertical="top" indent="1"/>
    </xf>
    <xf numFmtId="4" fontId="27" fillId="3" borderId="108" applyNumberFormat="0" applyProtection="0">
      <alignment vertical="center"/>
    </xf>
    <xf numFmtId="4" fontId="27" fillId="3" borderId="108" applyNumberFormat="0" applyProtection="0">
      <alignment vertical="center"/>
    </xf>
    <xf numFmtId="4" fontId="27" fillId="3" borderId="108" applyNumberFormat="0" applyProtection="0">
      <alignment horizontal="left" vertical="center" indent="1"/>
    </xf>
    <xf numFmtId="0" fontId="27" fillId="6" borderId="108" applyNumberFormat="0" applyProtection="0">
      <alignment horizontal="left" vertical="top" indent="1"/>
    </xf>
    <xf numFmtId="4" fontId="28" fillId="8" borderId="108" applyNumberFormat="0" applyProtection="0">
      <alignment horizontal="right" vertical="center"/>
    </xf>
    <xf numFmtId="4" fontId="27" fillId="3" borderId="108" applyNumberFormat="0" applyProtection="0">
      <alignment vertical="center"/>
    </xf>
    <xf numFmtId="4" fontId="27" fillId="3" borderId="108" applyNumberFormat="0" applyProtection="0">
      <alignment horizontal="left" vertical="center" indent="1"/>
    </xf>
    <xf numFmtId="0" fontId="27" fillId="6" borderId="108" applyNumberFormat="0" applyProtection="0">
      <alignment horizontal="left" vertical="top" indent="1"/>
    </xf>
    <xf numFmtId="4" fontId="27" fillId="3" borderId="108" applyNumberFormat="0" applyProtection="0">
      <alignment vertical="center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108" applyNumberFormat="0" applyProtection="0">
      <alignment horizontal="left" vertical="center" indent="1"/>
    </xf>
    <xf numFmtId="4" fontId="27" fillId="3" borderId="108" applyNumberFormat="0" applyProtection="0">
      <alignment vertical="center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8" fillId="9" borderId="108" applyNumberFormat="0" applyProtection="0">
      <alignment horizontal="left" vertical="center" indent="1"/>
    </xf>
    <xf numFmtId="4" fontId="28" fillId="8" borderId="108" applyNumberFormat="0" applyProtection="0">
      <alignment horizontal="right" vertical="center"/>
    </xf>
    <xf numFmtId="4" fontId="28" fillId="8" borderId="108" applyNumberFormat="0" applyProtection="0">
      <alignment horizontal="right" vertical="center"/>
    </xf>
    <xf numFmtId="4" fontId="27" fillId="3" borderId="108" applyNumberFormat="0" applyProtection="0">
      <alignment vertical="center"/>
    </xf>
    <xf numFmtId="4" fontId="27" fillId="3" borderId="108" applyNumberFormat="0" applyProtection="0">
      <alignment horizontal="left" vertical="center" indent="1"/>
    </xf>
    <xf numFmtId="0" fontId="27" fillId="6" borderId="108" applyNumberFormat="0" applyProtection="0">
      <alignment horizontal="left" vertical="top" indent="1"/>
    </xf>
    <xf numFmtId="4" fontId="27" fillId="3" borderId="108" applyNumberFormat="0" applyProtection="0">
      <alignment horizontal="left" vertical="center" indent="1"/>
    </xf>
    <xf numFmtId="4" fontId="28" fillId="8" borderId="108" applyNumberFormat="0" applyProtection="0">
      <alignment horizontal="right" vertical="center"/>
    </xf>
    <xf numFmtId="0" fontId="8" fillId="9" borderId="108" applyNumberFormat="0" applyProtection="0">
      <alignment horizontal="left" vertical="center" indent="1"/>
    </xf>
    <xf numFmtId="0" fontId="8" fillId="9" borderId="108" applyNumberFormat="0" applyProtection="0">
      <alignment horizontal="left" vertical="center" indent="1"/>
    </xf>
    <xf numFmtId="0" fontId="8" fillId="9" borderId="108" applyNumberFormat="0" applyProtection="0">
      <alignment horizontal="left" vertical="center" indent="1"/>
    </xf>
    <xf numFmtId="4" fontId="28" fillId="10" borderId="108" applyNumberFormat="0" applyProtection="0">
      <alignment horizontal="right" vertical="center"/>
    </xf>
    <xf numFmtId="4" fontId="27" fillId="3" borderId="108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8" fillId="8" borderId="108" applyNumberFormat="0" applyProtection="0">
      <alignment horizontal="right" vertical="center"/>
    </xf>
    <xf numFmtId="4" fontId="28" fillId="8" borderId="108" applyNumberFormat="0" applyProtection="0">
      <alignment horizontal="right" vertical="center"/>
    </xf>
    <xf numFmtId="0" fontId="27" fillId="6" borderId="108" applyNumberFormat="0" applyProtection="0">
      <alignment horizontal="left" vertical="top" indent="1"/>
    </xf>
    <xf numFmtId="4" fontId="28" fillId="11" borderId="108" applyNumberFormat="0" applyProtection="0">
      <alignment horizontal="left" vertical="center" indent="1"/>
    </xf>
    <xf numFmtId="0" fontId="28" fillId="12" borderId="108" applyNumberFormat="0" applyProtection="0">
      <alignment horizontal="left" vertical="top" indent="1"/>
    </xf>
    <xf numFmtId="0" fontId="27" fillId="6" borderId="108" applyNumberFormat="0" applyProtection="0">
      <alignment horizontal="left" vertical="top" indent="1"/>
    </xf>
    <xf numFmtId="4" fontId="28" fillId="8" borderId="108" applyNumberFormat="0" applyProtection="0">
      <alignment horizontal="right" vertical="center"/>
    </xf>
    <xf numFmtId="4" fontId="28" fillId="8" borderId="108" applyNumberFormat="0" applyProtection="0">
      <alignment horizontal="right" vertical="center"/>
    </xf>
    <xf numFmtId="0" fontId="8" fillId="9" borderId="108" applyNumberFormat="0" applyProtection="0">
      <alignment horizontal="left" vertical="center" indent="1"/>
    </xf>
    <xf numFmtId="0" fontId="27" fillId="6" borderId="108" applyNumberFormat="0" applyProtection="0">
      <alignment horizontal="left" vertical="top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108" applyNumberFormat="0" applyProtection="0">
      <alignment vertical="center"/>
    </xf>
    <xf numFmtId="4" fontId="27" fillId="3" borderId="108" applyNumberFormat="0" applyProtection="0">
      <alignment vertical="center"/>
    </xf>
    <xf numFmtId="4" fontId="27" fillId="3" borderId="108" applyNumberFormat="0" applyProtection="0">
      <alignment vertical="center"/>
    </xf>
    <xf numFmtId="4" fontId="28" fillId="11" borderId="108" applyNumberFormat="0" applyProtection="0">
      <alignment horizontal="left" vertical="center" indent="1"/>
    </xf>
    <xf numFmtId="0" fontId="28" fillId="12" borderId="108" applyNumberFormat="0" applyProtection="0">
      <alignment horizontal="left" vertical="top" indent="1"/>
    </xf>
    <xf numFmtId="4" fontId="28" fillId="10" borderId="108" applyNumberFormat="0" applyProtection="0">
      <alignment horizontal="right" vertical="center"/>
    </xf>
    <xf numFmtId="4" fontId="27" fillId="3" borderId="108" applyNumberFormat="0" applyProtection="0">
      <alignment vertical="center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108" applyNumberFormat="0" applyProtection="0">
      <alignment vertical="center"/>
    </xf>
    <xf numFmtId="4" fontId="27" fillId="3" borderId="108" applyNumberFormat="0" applyProtection="0">
      <alignment horizontal="left" vertical="center" indent="1"/>
    </xf>
    <xf numFmtId="4" fontId="27" fillId="3" borderId="108" applyNumberFormat="0" applyProtection="0">
      <alignment horizontal="left" vertical="center" indent="1"/>
    </xf>
    <xf numFmtId="0" fontId="8" fillId="9" borderId="108" applyNumberFormat="0" applyProtection="0">
      <alignment horizontal="left" vertical="center" indent="1"/>
    </xf>
    <xf numFmtId="0" fontId="8" fillId="9" borderId="108" applyNumberFormat="0" applyProtection="0">
      <alignment horizontal="left" vertical="center" indent="1"/>
    </xf>
    <xf numFmtId="4" fontId="28" fillId="10" borderId="108" applyNumberFormat="0" applyProtection="0">
      <alignment horizontal="right" vertical="center"/>
    </xf>
    <xf numFmtId="4" fontId="28" fillId="11" borderId="108" applyNumberFormat="0" applyProtection="0">
      <alignment horizontal="left" vertical="center" indent="1"/>
    </xf>
    <xf numFmtId="0" fontId="28" fillId="12" borderId="108" applyNumberFormat="0" applyProtection="0">
      <alignment horizontal="left" vertical="top" indent="1"/>
    </xf>
    <xf numFmtId="4" fontId="27" fillId="3" borderId="108" applyNumberFormat="0" applyProtection="0">
      <alignment vertical="center"/>
    </xf>
    <xf numFmtId="4" fontId="27" fillId="3" borderId="108" applyNumberFormat="0" applyProtection="0">
      <alignment horizontal="left" vertical="center" indent="1"/>
    </xf>
    <xf numFmtId="0" fontId="27" fillId="6" borderId="108" applyNumberFormat="0" applyProtection="0">
      <alignment horizontal="left" vertical="top" indent="1"/>
    </xf>
    <xf numFmtId="4" fontId="28" fillId="8" borderId="108" applyNumberFormat="0" applyProtection="0">
      <alignment horizontal="right" vertical="center"/>
    </xf>
    <xf numFmtId="4" fontId="28" fillId="8" borderId="108" applyNumberFormat="0" applyProtection="0">
      <alignment horizontal="right" vertical="center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108" applyNumberFormat="0" applyProtection="0">
      <alignment vertical="center"/>
    </xf>
    <xf numFmtId="4" fontId="27" fillId="3" borderId="108" applyNumberFormat="0" applyProtection="0">
      <alignment vertical="center"/>
    </xf>
    <xf numFmtId="4" fontId="28" fillId="11" borderId="108" applyNumberFormat="0" applyProtection="0">
      <alignment horizontal="left" vertical="center" indent="1"/>
    </xf>
    <xf numFmtId="0" fontId="28" fillId="12" borderId="108" applyNumberFormat="0" applyProtection="0">
      <alignment horizontal="left" vertical="top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108" applyNumberFormat="0" applyProtection="0">
      <alignment horizontal="left" vertical="center" indent="1"/>
    </xf>
    <xf numFmtId="4" fontId="27" fillId="3" borderId="108" applyNumberFormat="0" applyProtection="0">
      <alignment horizontal="left" vertical="center" indent="1"/>
    </xf>
    <xf numFmtId="4" fontId="27" fillId="3" borderId="108" applyNumberFormat="0" applyProtection="0">
      <alignment vertical="center"/>
    </xf>
    <xf numFmtId="4" fontId="27" fillId="3" borderId="108" applyNumberFormat="0" applyProtection="0">
      <alignment vertical="center"/>
    </xf>
    <xf numFmtId="4" fontId="27" fillId="3" borderId="108" applyNumberFormat="0" applyProtection="0">
      <alignment horizontal="left" vertical="center" indent="1"/>
    </xf>
    <xf numFmtId="0" fontId="27" fillId="6" borderId="108" applyNumberFormat="0" applyProtection="0">
      <alignment horizontal="left" vertical="top" indent="1"/>
    </xf>
    <xf numFmtId="4" fontId="28" fillId="8" borderId="108" applyNumberFormat="0" applyProtection="0">
      <alignment horizontal="right" vertical="center"/>
    </xf>
    <xf numFmtId="4" fontId="28" fillId="8" borderId="108" applyNumberFormat="0" applyProtection="0">
      <alignment horizontal="right" vertical="center"/>
    </xf>
    <xf numFmtId="0" fontId="8" fillId="9" borderId="108" applyNumberFormat="0" applyProtection="0">
      <alignment horizontal="left" vertical="center" indent="1"/>
    </xf>
    <xf numFmtId="0" fontId="8" fillId="9" borderId="108" applyNumberFormat="0" applyProtection="0">
      <alignment horizontal="left" vertical="center" indent="1"/>
    </xf>
    <xf numFmtId="0" fontId="8" fillId="9" borderId="108" applyNumberFormat="0" applyProtection="0">
      <alignment horizontal="left" vertical="center" indent="1"/>
    </xf>
    <xf numFmtId="4" fontId="28" fillId="10" borderId="108" applyNumberFormat="0" applyProtection="0">
      <alignment horizontal="right" vertical="center"/>
    </xf>
    <xf numFmtId="4" fontId="28" fillId="11" borderId="108" applyNumberFormat="0" applyProtection="0">
      <alignment horizontal="left" vertical="center" indent="1"/>
    </xf>
    <xf numFmtId="0" fontId="28" fillId="12" borderId="108" applyNumberFormat="0" applyProtection="0">
      <alignment horizontal="left" vertical="top" indent="1"/>
    </xf>
    <xf numFmtId="0" fontId="8" fillId="9" borderId="108" applyNumberFormat="0" applyProtection="0">
      <alignment horizontal="left" vertical="center" indent="1"/>
    </xf>
    <xf numFmtId="0" fontId="8" fillId="9" borderId="108" applyNumberFormat="0" applyProtection="0">
      <alignment horizontal="left" vertical="center" indent="1"/>
    </xf>
    <xf numFmtId="0" fontId="8" fillId="9" borderId="108" applyNumberFormat="0" applyProtection="0">
      <alignment horizontal="left" vertical="center" indent="1"/>
    </xf>
    <xf numFmtId="4" fontId="28" fillId="10" borderId="108" applyNumberFormat="0" applyProtection="0">
      <alignment horizontal="right" vertical="center"/>
    </xf>
    <xf numFmtId="4" fontId="27" fillId="3" borderId="108" applyNumberFormat="0" applyProtection="0">
      <alignment vertical="center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108" applyNumberFormat="0" applyProtection="0">
      <alignment vertical="center"/>
    </xf>
    <xf numFmtId="4" fontId="27" fillId="3" borderId="108" applyNumberFormat="0" applyProtection="0">
      <alignment vertical="center"/>
    </xf>
    <xf numFmtId="0" fontId="27" fillId="6" borderId="108" applyNumberFormat="0" applyProtection="0">
      <alignment horizontal="left" vertical="top" indent="1"/>
    </xf>
    <xf numFmtId="4" fontId="28" fillId="11" borderId="108" applyNumberFormat="0" applyProtection="0">
      <alignment horizontal="left" vertical="center" indent="1"/>
    </xf>
    <xf numFmtId="0" fontId="28" fillId="12" borderId="108" applyNumberFormat="0" applyProtection="0">
      <alignment horizontal="left" vertical="top" indent="1"/>
    </xf>
    <xf numFmtId="0" fontId="8" fillId="9" borderId="108" applyNumberFormat="0" applyProtection="0">
      <alignment horizontal="left" vertical="center" indent="1"/>
    </xf>
    <xf numFmtId="0" fontId="8" fillId="9" borderId="108" applyNumberFormat="0" applyProtection="0">
      <alignment horizontal="left" vertical="center" indent="1"/>
    </xf>
    <xf numFmtId="0" fontId="8" fillId="9" borderId="108" applyNumberFormat="0" applyProtection="0">
      <alignment horizontal="left" vertical="center" indent="1"/>
    </xf>
    <xf numFmtId="4" fontId="28" fillId="10" borderId="108" applyNumberFormat="0" applyProtection="0">
      <alignment horizontal="right" vertical="center"/>
    </xf>
    <xf numFmtId="4" fontId="27" fillId="3" borderId="108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108" applyNumberFormat="0" applyProtection="0">
      <alignment vertical="center"/>
    </xf>
    <xf numFmtId="0" fontId="27" fillId="6" borderId="108" applyNumberFormat="0" applyProtection="0">
      <alignment horizontal="left" vertical="top" indent="1"/>
    </xf>
    <xf numFmtId="4" fontId="27" fillId="3" borderId="108" applyNumberFormat="0" applyProtection="0">
      <alignment vertical="center"/>
    </xf>
    <xf numFmtId="4" fontId="28" fillId="11" borderId="108" applyNumberFormat="0" applyProtection="0">
      <alignment horizontal="left" vertical="center" indent="1"/>
    </xf>
    <xf numFmtId="0" fontId="28" fillId="12" borderId="108" applyNumberFormat="0" applyProtection="0">
      <alignment horizontal="left" vertical="top" indent="1"/>
    </xf>
    <xf numFmtId="0" fontId="8" fillId="9" borderId="108" applyNumberFormat="0" applyProtection="0">
      <alignment horizontal="left" vertical="center" indent="1"/>
    </xf>
    <xf numFmtId="0" fontId="8" fillId="9" borderId="108" applyNumberFormat="0" applyProtection="0">
      <alignment horizontal="left" vertical="center" indent="1"/>
    </xf>
    <xf numFmtId="0" fontId="8" fillId="9" borderId="108" applyNumberFormat="0" applyProtection="0">
      <alignment horizontal="left" vertical="center" indent="1"/>
    </xf>
    <xf numFmtId="4" fontId="28" fillId="10" borderId="108" applyNumberFormat="0" applyProtection="0">
      <alignment horizontal="right" vertical="center"/>
    </xf>
    <xf numFmtId="0" fontId="27" fillId="6" borderId="108" applyNumberFormat="0" applyProtection="0">
      <alignment horizontal="left" vertical="top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27" fillId="6" borderId="108" applyNumberFormat="0" applyProtection="0">
      <alignment horizontal="left" vertical="top" indent="1"/>
    </xf>
    <xf numFmtId="4" fontId="27" fillId="3" borderId="108" applyNumberFormat="0" applyProtection="0">
      <alignment vertical="center"/>
    </xf>
    <xf numFmtId="0" fontId="27" fillId="6" borderId="108" applyNumberFormat="0" applyProtection="0">
      <alignment horizontal="left" vertical="top" indent="1"/>
    </xf>
    <xf numFmtId="4" fontId="28" fillId="11" borderId="108" applyNumberFormat="0" applyProtection="0">
      <alignment horizontal="left" vertical="center" indent="1"/>
    </xf>
    <xf numFmtId="0" fontId="28" fillId="12" borderId="108" applyNumberFormat="0" applyProtection="0">
      <alignment horizontal="left" vertical="top" indent="1"/>
    </xf>
    <xf numFmtId="0" fontId="8" fillId="9" borderId="108" applyNumberFormat="0" applyProtection="0">
      <alignment horizontal="left" vertical="center" indent="1"/>
    </xf>
    <xf numFmtId="0" fontId="8" fillId="9" borderId="108" applyNumberFormat="0" applyProtection="0">
      <alignment horizontal="left" vertical="center" indent="1"/>
    </xf>
    <xf numFmtId="0" fontId="8" fillId="9" borderId="108" applyNumberFormat="0" applyProtection="0">
      <alignment horizontal="left" vertical="center" indent="1"/>
    </xf>
    <xf numFmtId="4" fontId="28" fillId="10" borderId="108" applyNumberFormat="0" applyProtection="0">
      <alignment horizontal="right" vertical="center"/>
    </xf>
    <xf numFmtId="4" fontId="27" fillId="3" borderId="108" applyNumberFormat="0" applyProtection="0">
      <alignment vertical="center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108" applyNumberFormat="0" applyProtection="0">
      <alignment vertical="center"/>
    </xf>
    <xf numFmtId="0" fontId="27" fillId="6" borderId="108" applyNumberFormat="0" applyProtection="0">
      <alignment horizontal="left" vertical="top" indent="1"/>
    </xf>
    <xf numFmtId="4" fontId="27" fillId="3" borderId="108" applyNumberFormat="0" applyProtection="0">
      <alignment vertical="center"/>
    </xf>
    <xf numFmtId="4" fontId="28" fillId="11" borderId="108" applyNumberFormat="0" applyProtection="0">
      <alignment horizontal="left" vertical="center" indent="1"/>
    </xf>
    <xf numFmtId="0" fontId="28" fillId="12" borderId="108" applyNumberFormat="0" applyProtection="0">
      <alignment horizontal="left" vertical="top" indent="1"/>
    </xf>
    <xf numFmtId="0" fontId="8" fillId="9" borderId="108" applyNumberFormat="0" applyProtection="0">
      <alignment horizontal="left" vertical="center" indent="1"/>
    </xf>
    <xf numFmtId="0" fontId="8" fillId="9" borderId="108" applyNumberFormat="0" applyProtection="0">
      <alignment horizontal="left" vertical="center" indent="1"/>
    </xf>
    <xf numFmtId="0" fontId="8" fillId="9" borderId="108" applyNumberFormat="0" applyProtection="0">
      <alignment horizontal="left" vertical="center" indent="1"/>
    </xf>
    <xf numFmtId="4" fontId="28" fillId="10" borderId="108" applyNumberFormat="0" applyProtection="0">
      <alignment horizontal="right" vertical="center"/>
    </xf>
    <xf numFmtId="4" fontId="27" fillId="3" borderId="108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108" applyNumberFormat="0" applyProtection="0">
      <alignment horizontal="left" vertical="center" indent="1"/>
    </xf>
    <xf numFmtId="4" fontId="27" fillId="3" borderId="108" applyNumberFormat="0" applyProtection="0">
      <alignment vertical="center"/>
    </xf>
    <xf numFmtId="0" fontId="8" fillId="9" borderId="108" applyNumberFormat="0" applyProtection="0">
      <alignment horizontal="left" vertical="center" indent="1"/>
    </xf>
    <xf numFmtId="4" fontId="28" fillId="11" borderId="108" applyNumberFormat="0" applyProtection="0">
      <alignment horizontal="left" vertical="center" indent="1"/>
    </xf>
    <xf numFmtId="0" fontId="28" fillId="12" borderId="108" applyNumberFormat="0" applyProtection="0">
      <alignment horizontal="left" vertical="top" indent="1"/>
    </xf>
    <xf numFmtId="0" fontId="8" fillId="9" borderId="108" applyNumberFormat="0" applyProtection="0">
      <alignment horizontal="left" vertical="center" indent="1"/>
    </xf>
    <xf numFmtId="0" fontId="8" fillId="9" borderId="108" applyNumberFormat="0" applyProtection="0">
      <alignment horizontal="left" vertical="center" indent="1"/>
    </xf>
    <xf numFmtId="0" fontId="8" fillId="9" borderId="108" applyNumberFormat="0" applyProtection="0">
      <alignment horizontal="left" vertical="center" indent="1"/>
    </xf>
    <xf numFmtId="4" fontId="28" fillId="10" borderId="108" applyNumberFormat="0" applyProtection="0">
      <alignment horizontal="right" vertical="center"/>
    </xf>
    <xf numFmtId="0" fontId="27" fillId="6" borderId="108" applyNumberFormat="0" applyProtection="0">
      <alignment horizontal="left" vertical="top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27" fillId="6" borderId="108" applyNumberFormat="0" applyProtection="0">
      <alignment horizontal="left" vertical="top" indent="1"/>
    </xf>
    <xf numFmtId="0" fontId="27" fillId="6" borderId="108" applyNumberFormat="0" applyProtection="0">
      <alignment horizontal="left" vertical="top" indent="1"/>
    </xf>
    <xf numFmtId="4" fontId="28" fillId="8" borderId="108" applyNumberFormat="0" applyProtection="0">
      <alignment horizontal="right" vertical="center"/>
    </xf>
    <xf numFmtId="4" fontId="28" fillId="11" borderId="108" applyNumberFormat="0" applyProtection="0">
      <alignment horizontal="left" vertical="center" indent="1"/>
    </xf>
    <xf numFmtId="0" fontId="28" fillId="12" borderId="108" applyNumberFormat="0" applyProtection="0">
      <alignment horizontal="left" vertical="top" indent="1"/>
    </xf>
    <xf numFmtId="0" fontId="8" fillId="9" borderId="108" applyNumberFormat="0" applyProtection="0">
      <alignment horizontal="left" vertical="center" indent="1"/>
    </xf>
    <xf numFmtId="0" fontId="8" fillId="9" borderId="108" applyNumberFormat="0" applyProtection="0">
      <alignment horizontal="left" vertical="center" indent="1"/>
    </xf>
    <xf numFmtId="0" fontId="8" fillId="9" borderId="108" applyNumberFormat="0" applyProtection="0">
      <alignment horizontal="left" vertical="center" indent="1"/>
    </xf>
    <xf numFmtId="4" fontId="28" fillId="10" borderId="108" applyNumberFormat="0" applyProtection="0">
      <alignment horizontal="right" vertical="center"/>
    </xf>
    <xf numFmtId="4" fontId="27" fillId="3" borderId="108" applyNumberFormat="0" applyProtection="0">
      <alignment vertical="center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108" applyNumberFormat="0" applyProtection="0">
      <alignment vertical="center"/>
    </xf>
    <xf numFmtId="4" fontId="27" fillId="3" borderId="108" applyNumberFormat="0" applyProtection="0">
      <alignment vertical="center"/>
    </xf>
    <xf numFmtId="0" fontId="27" fillId="6" borderId="108" applyNumberFormat="0" applyProtection="0">
      <alignment horizontal="left" vertical="top" indent="1"/>
    </xf>
    <xf numFmtId="4" fontId="28" fillId="11" borderId="108" applyNumberFormat="0" applyProtection="0">
      <alignment horizontal="left" vertical="center" indent="1"/>
    </xf>
    <xf numFmtId="0" fontId="28" fillId="12" borderId="108" applyNumberFormat="0" applyProtection="0">
      <alignment horizontal="left" vertical="top" indent="1"/>
    </xf>
    <xf numFmtId="0" fontId="8" fillId="9" borderId="108" applyNumberFormat="0" applyProtection="0">
      <alignment horizontal="left" vertical="center" indent="1"/>
    </xf>
    <xf numFmtId="0" fontId="8" fillId="9" borderId="108" applyNumberFormat="0" applyProtection="0">
      <alignment horizontal="left" vertical="center" indent="1"/>
    </xf>
    <xf numFmtId="0" fontId="8" fillId="9" borderId="108" applyNumberFormat="0" applyProtection="0">
      <alignment horizontal="left" vertical="center" indent="1"/>
    </xf>
    <xf numFmtId="4" fontId="28" fillId="10" borderId="108" applyNumberFormat="0" applyProtection="0">
      <alignment horizontal="right" vertical="center"/>
    </xf>
    <xf numFmtId="4" fontId="27" fillId="3" borderId="108" applyNumberFormat="0" applyProtection="0">
      <alignment vertical="center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108" applyNumberFormat="0" applyProtection="0">
      <alignment horizontal="left" vertical="center" indent="1"/>
    </xf>
    <xf numFmtId="0" fontId="27" fillId="6" borderId="108" applyNumberFormat="0" applyProtection="0">
      <alignment horizontal="left" vertical="top" indent="1"/>
    </xf>
    <xf numFmtId="4" fontId="27" fillId="3" borderId="108" applyNumberFormat="0" applyProtection="0">
      <alignment horizontal="left" vertical="center" indent="1"/>
    </xf>
    <xf numFmtId="4" fontId="28" fillId="11" borderId="108" applyNumberFormat="0" applyProtection="0">
      <alignment horizontal="left" vertical="center" indent="1"/>
    </xf>
    <xf numFmtId="0" fontId="28" fillId="12" borderId="108" applyNumberFormat="0" applyProtection="0">
      <alignment horizontal="left" vertical="top" indent="1"/>
    </xf>
    <xf numFmtId="0" fontId="8" fillId="9" borderId="108" applyNumberFormat="0" applyProtection="0">
      <alignment horizontal="left" vertical="center" indent="1"/>
    </xf>
    <xf numFmtId="0" fontId="8" fillId="9" borderId="108" applyNumberFormat="0" applyProtection="0">
      <alignment horizontal="left" vertical="center" indent="1"/>
    </xf>
    <xf numFmtId="0" fontId="8" fillId="9" borderId="108" applyNumberFormat="0" applyProtection="0">
      <alignment horizontal="left" vertical="center" indent="1"/>
    </xf>
    <xf numFmtId="4" fontId="28" fillId="10" borderId="108" applyNumberFormat="0" applyProtection="0">
      <alignment horizontal="right" vertical="center"/>
    </xf>
    <xf numFmtId="0" fontId="27" fillId="6" borderId="108" applyNumberFormat="0" applyProtection="0">
      <alignment horizontal="left" vertical="top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27" fillId="6" borderId="108" applyNumberFormat="0" applyProtection="0">
      <alignment horizontal="left" vertical="top" indent="1"/>
    </xf>
    <xf numFmtId="4" fontId="27" fillId="3" borderId="108" applyNumberFormat="0" applyProtection="0">
      <alignment vertical="center"/>
    </xf>
    <xf numFmtId="0" fontId="8" fillId="9" borderId="108" applyNumberFormat="0" applyProtection="0">
      <alignment horizontal="left" vertical="center" indent="1"/>
    </xf>
    <xf numFmtId="4" fontId="28" fillId="11" borderId="108" applyNumberFormat="0" applyProtection="0">
      <alignment horizontal="left" vertical="center" indent="1"/>
    </xf>
    <xf numFmtId="0" fontId="28" fillId="12" borderId="108" applyNumberFormat="0" applyProtection="0">
      <alignment horizontal="left" vertical="top" indent="1"/>
    </xf>
    <xf numFmtId="0" fontId="8" fillId="9" borderId="108" applyNumberFormat="0" applyProtection="0">
      <alignment horizontal="left" vertical="center" indent="1"/>
    </xf>
    <xf numFmtId="0" fontId="8" fillId="9" borderId="108" applyNumberFormat="0" applyProtection="0">
      <alignment horizontal="left" vertical="center" indent="1"/>
    </xf>
    <xf numFmtId="0" fontId="8" fillId="9" borderId="108" applyNumberFormat="0" applyProtection="0">
      <alignment horizontal="left" vertical="center" indent="1"/>
    </xf>
    <xf numFmtId="4" fontId="28" fillId="10" borderId="108" applyNumberFormat="0" applyProtection="0">
      <alignment horizontal="right" vertical="center"/>
    </xf>
    <xf numFmtId="0" fontId="27" fillId="6" borderId="108" applyNumberFormat="0" applyProtection="0">
      <alignment horizontal="left" vertical="top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108" applyNumberFormat="0" applyProtection="0">
      <alignment vertical="center"/>
    </xf>
    <xf numFmtId="4" fontId="27" fillId="3" borderId="108" applyNumberFormat="0" applyProtection="0">
      <alignment vertical="center"/>
    </xf>
    <xf numFmtId="4" fontId="28" fillId="11" borderId="108" applyNumberFormat="0" applyProtection="0">
      <alignment horizontal="left" vertical="center" indent="1"/>
    </xf>
    <xf numFmtId="0" fontId="28" fillId="12" borderId="108" applyNumberFormat="0" applyProtection="0">
      <alignment horizontal="left" vertical="top" indent="1"/>
    </xf>
    <xf numFmtId="4" fontId="28" fillId="8" borderId="108" applyNumberFormat="0" applyProtection="0">
      <alignment horizontal="right" vertical="center"/>
    </xf>
    <xf numFmtId="0" fontId="8" fillId="9" borderId="108" applyNumberFormat="0" applyProtection="0">
      <alignment horizontal="left" vertical="center" indent="1"/>
    </xf>
    <xf numFmtId="0" fontId="8" fillId="9" borderId="108" applyNumberFormat="0" applyProtection="0">
      <alignment horizontal="left" vertical="center" indent="1"/>
    </xf>
    <xf numFmtId="0" fontId="8" fillId="9" borderId="108" applyNumberFormat="0" applyProtection="0">
      <alignment horizontal="left" vertical="center" indent="1"/>
    </xf>
    <xf numFmtId="4" fontId="27" fillId="3" borderId="108" applyNumberFormat="0" applyProtection="0">
      <alignment vertical="center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108" applyNumberFormat="0" applyProtection="0">
      <alignment horizontal="left" vertical="center" indent="1"/>
    </xf>
    <xf numFmtId="0" fontId="8" fillId="9" borderId="108" applyNumberFormat="0" applyProtection="0">
      <alignment horizontal="left" vertical="center" indent="1"/>
    </xf>
    <xf numFmtId="0" fontId="8" fillId="9" borderId="108" applyNumberFormat="0" applyProtection="0">
      <alignment horizontal="left" vertical="center" indent="1"/>
    </xf>
    <xf numFmtId="4" fontId="28" fillId="11" borderId="108" applyNumberFormat="0" applyProtection="0">
      <alignment horizontal="left" vertical="center" indent="1"/>
    </xf>
    <xf numFmtId="0" fontId="28" fillId="12" borderId="108" applyNumberFormat="0" applyProtection="0">
      <alignment horizontal="left" vertical="top" indent="1"/>
    </xf>
    <xf numFmtId="0" fontId="8" fillId="9" borderId="108" applyNumberFormat="0" applyProtection="0">
      <alignment horizontal="left" vertical="center" indent="1"/>
    </xf>
    <xf numFmtId="0" fontId="8" fillId="9" borderId="108" applyNumberFormat="0" applyProtection="0">
      <alignment horizontal="left" vertical="center" indent="1"/>
    </xf>
    <xf numFmtId="0" fontId="8" fillId="9" borderId="108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27" fillId="6" borderId="108" applyNumberFormat="0" applyProtection="0">
      <alignment horizontal="left" vertical="top" indent="1"/>
    </xf>
    <xf numFmtId="4" fontId="28" fillId="10" borderId="108" applyNumberFormat="0" applyProtection="0">
      <alignment horizontal="right" vertical="center"/>
    </xf>
    <xf numFmtId="4" fontId="28" fillId="10" borderId="108" applyNumberFormat="0" applyProtection="0">
      <alignment horizontal="right" vertical="center"/>
    </xf>
    <xf numFmtId="4" fontId="28" fillId="11" borderId="108" applyNumberFormat="0" applyProtection="0">
      <alignment horizontal="left" vertical="center" indent="1"/>
    </xf>
    <xf numFmtId="0" fontId="28" fillId="12" borderId="108" applyNumberFormat="0" applyProtection="0">
      <alignment horizontal="left" vertical="top" indent="1"/>
    </xf>
    <xf numFmtId="4" fontId="28" fillId="8" borderId="108" applyNumberFormat="0" applyProtection="0">
      <alignment horizontal="right" vertical="center"/>
    </xf>
    <xf numFmtId="0" fontId="8" fillId="9" borderId="108" applyNumberFormat="0" applyProtection="0">
      <alignment horizontal="left" vertical="center" indent="1"/>
    </xf>
    <xf numFmtId="0" fontId="8" fillId="9" borderId="108" applyNumberFormat="0" applyProtection="0">
      <alignment horizontal="left" vertical="center" indent="1"/>
    </xf>
    <xf numFmtId="0" fontId="8" fillId="9" borderId="108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108" applyNumberFormat="0" applyProtection="0">
      <alignment horizontal="left" vertical="center" indent="1"/>
    </xf>
    <xf numFmtId="4" fontId="28" fillId="8" borderId="108" applyNumberFormat="0" applyProtection="0">
      <alignment horizontal="right" vertical="center"/>
    </xf>
    <xf numFmtId="4" fontId="28" fillId="8" borderId="108" applyNumberFormat="0" applyProtection="0">
      <alignment horizontal="right" vertical="center"/>
    </xf>
    <xf numFmtId="4" fontId="28" fillId="10" borderId="108" applyNumberFormat="0" applyProtection="0">
      <alignment horizontal="right" vertical="center"/>
    </xf>
    <xf numFmtId="4" fontId="28" fillId="11" borderId="108" applyNumberFormat="0" applyProtection="0">
      <alignment horizontal="left" vertical="center" indent="1"/>
    </xf>
    <xf numFmtId="0" fontId="28" fillId="12" borderId="108" applyNumberFormat="0" applyProtection="0">
      <alignment horizontal="left" vertical="top" indent="1"/>
    </xf>
    <xf numFmtId="4" fontId="28" fillId="8" borderId="108" applyNumberFormat="0" applyProtection="0">
      <alignment horizontal="right" vertical="center"/>
    </xf>
    <xf numFmtId="0" fontId="8" fillId="9" borderId="108" applyNumberFormat="0" applyProtection="0">
      <alignment horizontal="left" vertical="center" indent="1"/>
    </xf>
    <xf numFmtId="0" fontId="8" fillId="9" borderId="108" applyNumberFormat="0" applyProtection="0">
      <alignment horizontal="left" vertical="center" indent="1"/>
    </xf>
    <xf numFmtId="0" fontId="8" fillId="9" borderId="108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108" applyNumberFormat="0" applyProtection="0">
      <alignment horizontal="left" vertical="center" indent="1"/>
    </xf>
    <xf numFmtId="4" fontId="27" fillId="3" borderId="108" applyNumberFormat="0" applyProtection="0">
      <alignment vertical="center"/>
    </xf>
    <xf numFmtId="0" fontId="8" fillId="9" borderId="108" applyNumberFormat="0" applyProtection="0">
      <alignment horizontal="left" vertical="center" indent="1"/>
    </xf>
    <xf numFmtId="4" fontId="28" fillId="10" borderId="108" applyNumberFormat="0" applyProtection="0">
      <alignment horizontal="right" vertical="center"/>
    </xf>
    <xf numFmtId="4" fontId="28" fillId="11" borderId="108" applyNumberFormat="0" applyProtection="0">
      <alignment horizontal="left" vertical="center" indent="1"/>
    </xf>
    <xf numFmtId="0" fontId="28" fillId="12" borderId="108" applyNumberFormat="0" applyProtection="0">
      <alignment horizontal="left" vertical="top" indent="1"/>
    </xf>
    <xf numFmtId="4" fontId="28" fillId="8" borderId="108" applyNumberFormat="0" applyProtection="0">
      <alignment horizontal="right" vertical="center"/>
    </xf>
    <xf numFmtId="0" fontId="8" fillId="9" borderId="108" applyNumberFormat="0" applyProtection="0">
      <alignment horizontal="left" vertical="center" indent="1"/>
    </xf>
    <xf numFmtId="0" fontId="8" fillId="9" borderId="108" applyNumberFormat="0" applyProtection="0">
      <alignment horizontal="left" vertical="center" indent="1"/>
    </xf>
    <xf numFmtId="0" fontId="8" fillId="9" borderId="108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108" applyNumberFormat="0" applyProtection="0">
      <alignment horizontal="left" vertical="center" indent="1"/>
    </xf>
    <xf numFmtId="4" fontId="27" fillId="3" borderId="108" applyNumberFormat="0" applyProtection="0">
      <alignment horizontal="left" vertical="center" indent="1"/>
    </xf>
    <xf numFmtId="4" fontId="27" fillId="3" borderId="108" applyNumberFormat="0" applyProtection="0">
      <alignment horizontal="left" vertical="center" indent="1"/>
    </xf>
    <xf numFmtId="4" fontId="28" fillId="10" borderId="108" applyNumberFormat="0" applyProtection="0">
      <alignment horizontal="right" vertical="center"/>
    </xf>
    <xf numFmtId="4" fontId="28" fillId="11" borderId="108" applyNumberFormat="0" applyProtection="0">
      <alignment horizontal="left" vertical="center" indent="1"/>
    </xf>
    <xf numFmtId="0" fontId="28" fillId="12" borderId="108" applyNumberFormat="0" applyProtection="0">
      <alignment horizontal="left" vertical="top" indent="1"/>
    </xf>
    <xf numFmtId="4" fontId="28" fillId="8" borderId="108" applyNumberFormat="0" applyProtection="0">
      <alignment horizontal="right" vertical="center"/>
    </xf>
    <xf numFmtId="0" fontId="8" fillId="9" borderId="108" applyNumberFormat="0" applyProtection="0">
      <alignment horizontal="left" vertical="center" indent="1"/>
    </xf>
    <xf numFmtId="0" fontId="8" fillId="9" borderId="108" applyNumberFormat="0" applyProtection="0">
      <alignment horizontal="left" vertical="center" indent="1"/>
    </xf>
    <xf numFmtId="0" fontId="8" fillId="9" borderId="108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108" applyNumberFormat="0" applyProtection="0">
      <alignment horizontal="left" vertical="center" indent="1"/>
    </xf>
    <xf numFmtId="0" fontId="28" fillId="12" borderId="108" applyNumberFormat="0" applyProtection="0">
      <alignment horizontal="left" vertical="top" indent="1"/>
    </xf>
    <xf numFmtId="0" fontId="27" fillId="6" borderId="108" applyNumberFormat="0" applyProtection="0">
      <alignment horizontal="left" vertical="top" indent="1"/>
    </xf>
    <xf numFmtId="4" fontId="28" fillId="10" borderId="108" applyNumberFormat="0" applyProtection="0">
      <alignment horizontal="right" vertical="center"/>
    </xf>
    <xf numFmtId="4" fontId="28" fillId="11" borderId="108" applyNumberFormat="0" applyProtection="0">
      <alignment horizontal="left" vertical="center" indent="1"/>
    </xf>
    <xf numFmtId="0" fontId="28" fillId="12" borderId="108" applyNumberFormat="0" applyProtection="0">
      <alignment horizontal="left" vertical="top" indent="1"/>
    </xf>
    <xf numFmtId="4" fontId="28" fillId="8" borderId="108" applyNumberFormat="0" applyProtection="0">
      <alignment horizontal="right" vertical="center"/>
    </xf>
    <xf numFmtId="0" fontId="8" fillId="9" borderId="108" applyNumberFormat="0" applyProtection="0">
      <alignment horizontal="left" vertical="center" indent="1"/>
    </xf>
    <xf numFmtId="0" fontId="8" fillId="9" borderId="108" applyNumberFormat="0" applyProtection="0">
      <alignment horizontal="left" vertical="center" indent="1"/>
    </xf>
    <xf numFmtId="0" fontId="8" fillId="9" borderId="108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108" applyNumberFormat="0" applyProtection="0">
      <alignment horizontal="left" vertical="center" indent="1"/>
    </xf>
    <xf numFmtId="0" fontId="8" fillId="9" borderId="108" applyNumberFormat="0" applyProtection="0">
      <alignment horizontal="left" vertical="center" indent="1"/>
    </xf>
    <xf numFmtId="4" fontId="28" fillId="10" borderId="108" applyNumberFormat="0" applyProtection="0">
      <alignment horizontal="right" vertical="center"/>
    </xf>
    <xf numFmtId="4" fontId="28" fillId="11" borderId="108" applyNumberFormat="0" applyProtection="0">
      <alignment horizontal="left" vertical="center" indent="1"/>
    </xf>
    <xf numFmtId="0" fontId="28" fillId="12" borderId="108" applyNumberFormat="0" applyProtection="0">
      <alignment horizontal="left" vertical="top" indent="1"/>
    </xf>
    <xf numFmtId="4" fontId="28" fillId="8" borderId="108" applyNumberFormat="0" applyProtection="0">
      <alignment horizontal="right" vertical="center"/>
    </xf>
    <xf numFmtId="0" fontId="8" fillId="9" borderId="108" applyNumberFormat="0" applyProtection="0">
      <alignment horizontal="left" vertical="center" indent="1"/>
    </xf>
    <xf numFmtId="0" fontId="8" fillId="9" borderId="108" applyNumberFormat="0" applyProtection="0">
      <alignment horizontal="left" vertical="center" indent="1"/>
    </xf>
    <xf numFmtId="0" fontId="8" fillId="9" borderId="108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108" applyNumberFormat="0" applyProtection="0">
      <alignment horizontal="left" vertical="center" indent="1"/>
    </xf>
    <xf numFmtId="0" fontId="8" fillId="9" borderId="108" applyNumberFormat="0" applyProtection="0">
      <alignment horizontal="left" vertical="center" indent="1"/>
    </xf>
    <xf numFmtId="4" fontId="28" fillId="10" borderId="108" applyNumberFormat="0" applyProtection="0">
      <alignment horizontal="right" vertical="center"/>
    </xf>
    <xf numFmtId="4" fontId="28" fillId="11" borderId="108" applyNumberFormat="0" applyProtection="0">
      <alignment horizontal="left" vertical="center" indent="1"/>
    </xf>
    <xf numFmtId="0" fontId="28" fillId="12" borderId="108" applyNumberFormat="0" applyProtection="0">
      <alignment horizontal="left" vertical="top" indent="1"/>
    </xf>
    <xf numFmtId="4" fontId="28" fillId="8" borderId="108" applyNumberFormat="0" applyProtection="0">
      <alignment horizontal="right" vertical="center"/>
    </xf>
    <xf numFmtId="0" fontId="8" fillId="9" borderId="108" applyNumberFormat="0" applyProtection="0">
      <alignment horizontal="left" vertical="center" indent="1"/>
    </xf>
    <xf numFmtId="0" fontId="8" fillId="9" borderId="108" applyNumberFormat="0" applyProtection="0">
      <alignment horizontal="left" vertical="center" indent="1"/>
    </xf>
    <xf numFmtId="0" fontId="8" fillId="9" borderId="108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108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4" fontId="28" fillId="10" borderId="108" applyNumberFormat="0" applyProtection="0">
      <alignment horizontal="right" vertical="center"/>
    </xf>
    <xf numFmtId="4" fontId="28" fillId="10" borderId="108" applyNumberFormat="0" applyProtection="0">
      <alignment horizontal="right" vertical="center"/>
    </xf>
    <xf numFmtId="4" fontId="28" fillId="11" borderId="108" applyNumberFormat="0" applyProtection="0">
      <alignment horizontal="left" vertical="center" indent="1"/>
    </xf>
    <xf numFmtId="0" fontId="28" fillId="12" borderId="108" applyNumberFormat="0" applyProtection="0">
      <alignment horizontal="left" vertical="top" indent="1"/>
    </xf>
    <xf numFmtId="4" fontId="28" fillId="8" borderId="108" applyNumberFormat="0" applyProtection="0">
      <alignment horizontal="right" vertical="center"/>
    </xf>
    <xf numFmtId="0" fontId="8" fillId="9" borderId="108" applyNumberFormat="0" applyProtection="0">
      <alignment horizontal="left" vertical="center" indent="1"/>
    </xf>
    <xf numFmtId="0" fontId="8" fillId="9" borderId="108" applyNumberFormat="0" applyProtection="0">
      <alignment horizontal="left" vertical="center" indent="1"/>
    </xf>
    <xf numFmtId="0" fontId="8" fillId="9" borderId="108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108" applyNumberFormat="0" applyProtection="0">
      <alignment horizontal="left" vertical="center" indent="1"/>
    </xf>
    <xf numFmtId="4" fontId="28" fillId="8" borderId="108" applyNumberFormat="0" applyProtection="0">
      <alignment horizontal="right" vertical="center"/>
    </xf>
    <xf numFmtId="4" fontId="28" fillId="10" borderId="108" applyNumberFormat="0" applyProtection="0">
      <alignment horizontal="right" vertical="center"/>
    </xf>
    <xf numFmtId="4" fontId="28" fillId="11" borderId="108" applyNumberFormat="0" applyProtection="0">
      <alignment horizontal="left" vertical="center" indent="1"/>
    </xf>
    <xf numFmtId="0" fontId="28" fillId="12" borderId="108" applyNumberFormat="0" applyProtection="0">
      <alignment horizontal="left" vertical="top" indent="1"/>
    </xf>
    <xf numFmtId="4" fontId="28" fillId="8" borderId="108" applyNumberFormat="0" applyProtection="0">
      <alignment horizontal="right" vertical="center"/>
    </xf>
    <xf numFmtId="0" fontId="8" fillId="9" borderId="108" applyNumberFormat="0" applyProtection="0">
      <alignment horizontal="left" vertical="center" indent="1"/>
    </xf>
    <xf numFmtId="0" fontId="8" fillId="9" borderId="108" applyNumberFormat="0" applyProtection="0">
      <alignment horizontal="left" vertical="center" indent="1"/>
    </xf>
    <xf numFmtId="0" fontId="8" fillId="9" borderId="108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108" applyNumberFormat="0" applyProtection="0">
      <alignment horizontal="left" vertical="center" indent="1"/>
    </xf>
    <xf numFmtId="4" fontId="27" fillId="3" borderId="108" applyNumberFormat="0" applyProtection="0">
      <alignment vertical="center"/>
    </xf>
    <xf numFmtId="0" fontId="8" fillId="9" borderId="108" applyNumberFormat="0" applyProtection="0">
      <alignment horizontal="left" vertical="center" indent="1"/>
    </xf>
    <xf numFmtId="4" fontId="28" fillId="10" borderId="108" applyNumberFormat="0" applyProtection="0">
      <alignment horizontal="right" vertical="center"/>
    </xf>
    <xf numFmtId="4" fontId="28" fillId="11" borderId="108" applyNumberFormat="0" applyProtection="0">
      <alignment horizontal="left" vertical="center" indent="1"/>
    </xf>
    <xf numFmtId="0" fontId="28" fillId="12" borderId="108" applyNumberFormat="0" applyProtection="0">
      <alignment horizontal="left" vertical="top" indent="1"/>
    </xf>
    <xf numFmtId="4" fontId="28" fillId="8" borderId="108" applyNumberFormat="0" applyProtection="0">
      <alignment horizontal="right" vertical="center"/>
    </xf>
    <xf numFmtId="0" fontId="8" fillId="9" borderId="108" applyNumberFormat="0" applyProtection="0">
      <alignment horizontal="left" vertical="center" indent="1"/>
    </xf>
    <xf numFmtId="0" fontId="8" fillId="9" borderId="108" applyNumberFormat="0" applyProtection="0">
      <alignment horizontal="left" vertical="center" indent="1"/>
    </xf>
    <xf numFmtId="0" fontId="8" fillId="9" borderId="108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108" applyNumberFormat="0" applyProtection="0">
      <alignment horizontal="left" vertical="center" indent="1"/>
    </xf>
    <xf numFmtId="4" fontId="27" fillId="3" borderId="108" applyNumberFormat="0" applyProtection="0">
      <alignment horizontal="left" vertical="center" indent="1"/>
    </xf>
    <xf numFmtId="4" fontId="28" fillId="10" borderId="108" applyNumberFormat="0" applyProtection="0">
      <alignment horizontal="right" vertical="center"/>
    </xf>
    <xf numFmtId="4" fontId="28" fillId="11" borderId="108" applyNumberFormat="0" applyProtection="0">
      <alignment horizontal="left" vertical="center" indent="1"/>
    </xf>
    <xf numFmtId="0" fontId="28" fillId="12" borderId="108" applyNumberFormat="0" applyProtection="0">
      <alignment horizontal="left" vertical="top" indent="1"/>
    </xf>
    <xf numFmtId="4" fontId="28" fillId="8" borderId="108" applyNumberFormat="0" applyProtection="0">
      <alignment horizontal="right" vertical="center"/>
    </xf>
    <xf numFmtId="0" fontId="8" fillId="9" borderId="108" applyNumberFormat="0" applyProtection="0">
      <alignment horizontal="left" vertical="center" indent="1"/>
    </xf>
    <xf numFmtId="0" fontId="8" fillId="9" borderId="108" applyNumberFormat="0" applyProtection="0">
      <alignment horizontal="left" vertical="center" indent="1"/>
    </xf>
    <xf numFmtId="0" fontId="8" fillId="9" borderId="108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108" applyNumberFormat="0" applyProtection="0">
      <alignment horizontal="left" vertical="center" indent="1"/>
    </xf>
    <xf numFmtId="0" fontId="28" fillId="12" borderId="108" applyNumberFormat="0" applyProtection="0">
      <alignment horizontal="left" vertical="top" indent="1"/>
    </xf>
    <xf numFmtId="0" fontId="27" fillId="6" borderId="108" applyNumberFormat="0" applyProtection="0">
      <alignment horizontal="left" vertical="top" indent="1"/>
    </xf>
    <xf numFmtId="4" fontId="28" fillId="10" borderId="108" applyNumberFormat="0" applyProtection="0">
      <alignment horizontal="right" vertical="center"/>
    </xf>
    <xf numFmtId="4" fontId="28" fillId="11" borderId="108" applyNumberFormat="0" applyProtection="0">
      <alignment horizontal="left" vertical="center" indent="1"/>
    </xf>
    <xf numFmtId="0" fontId="28" fillId="12" borderId="108" applyNumberFormat="0" applyProtection="0">
      <alignment horizontal="left" vertical="top" indent="1"/>
    </xf>
    <xf numFmtId="4" fontId="28" fillId="8" borderId="108" applyNumberFormat="0" applyProtection="0">
      <alignment horizontal="right" vertical="center"/>
    </xf>
    <xf numFmtId="0" fontId="8" fillId="9" borderId="108" applyNumberFormat="0" applyProtection="0">
      <alignment horizontal="left" vertical="center" indent="1"/>
    </xf>
    <xf numFmtId="0" fontId="8" fillId="9" borderId="108" applyNumberFormat="0" applyProtection="0">
      <alignment horizontal="left" vertical="center" indent="1"/>
    </xf>
    <xf numFmtId="0" fontId="8" fillId="9" borderId="108" applyNumberFormat="0" applyProtection="0">
      <alignment horizontal="left" vertical="center" indent="1"/>
    </xf>
    <xf numFmtId="0" fontId="28" fillId="12" borderId="109" applyNumberFormat="0" applyProtection="0">
      <alignment horizontal="left" vertical="top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108" applyNumberFormat="0" applyProtection="0">
      <alignment horizontal="left" vertical="center" indent="1"/>
    </xf>
    <xf numFmtId="4" fontId="28" fillId="10" borderId="108" applyNumberFormat="0" applyProtection="0">
      <alignment horizontal="right" vertical="center"/>
    </xf>
    <xf numFmtId="4" fontId="28" fillId="11" borderId="108" applyNumberFormat="0" applyProtection="0">
      <alignment horizontal="left" vertical="center" indent="1"/>
    </xf>
    <xf numFmtId="0" fontId="28" fillId="12" borderId="108" applyNumberFormat="0" applyProtection="0">
      <alignment horizontal="left" vertical="top" indent="1"/>
    </xf>
    <xf numFmtId="4" fontId="28" fillId="8" borderId="108" applyNumberFormat="0" applyProtection="0">
      <alignment horizontal="right" vertical="center"/>
    </xf>
    <xf numFmtId="0" fontId="8" fillId="9" borderId="108" applyNumberFormat="0" applyProtection="0">
      <alignment horizontal="left" vertical="center" indent="1"/>
    </xf>
    <xf numFmtId="0" fontId="8" fillId="9" borderId="108" applyNumberFormat="0" applyProtection="0">
      <alignment horizontal="left" vertical="center" indent="1"/>
    </xf>
    <xf numFmtId="0" fontId="8" fillId="9" borderId="108" applyNumberFormat="0" applyProtection="0">
      <alignment horizontal="left" vertical="center" indent="1"/>
    </xf>
    <xf numFmtId="4" fontId="28" fillId="11" borderId="109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108" applyNumberFormat="0" applyProtection="0">
      <alignment horizontal="left" vertical="center" indent="1"/>
    </xf>
    <xf numFmtId="0" fontId="8" fillId="9" borderId="108" applyNumberFormat="0" applyProtection="0">
      <alignment horizontal="left" vertical="center" indent="1"/>
    </xf>
    <xf numFmtId="4" fontId="28" fillId="10" borderId="108" applyNumberFormat="0" applyProtection="0">
      <alignment horizontal="right" vertical="center"/>
    </xf>
    <xf numFmtId="4" fontId="28" fillId="11" borderId="108" applyNumberFormat="0" applyProtection="0">
      <alignment horizontal="left" vertical="center" indent="1"/>
    </xf>
    <xf numFmtId="0" fontId="28" fillId="12" borderId="108" applyNumberFormat="0" applyProtection="0">
      <alignment horizontal="left" vertical="top" indent="1"/>
    </xf>
    <xf numFmtId="4" fontId="28" fillId="8" borderId="108" applyNumberFormat="0" applyProtection="0">
      <alignment horizontal="right" vertical="center"/>
    </xf>
    <xf numFmtId="0" fontId="8" fillId="9" borderId="108" applyNumberFormat="0" applyProtection="0">
      <alignment horizontal="left" vertical="center" indent="1"/>
    </xf>
    <xf numFmtId="0" fontId="8" fillId="9" borderId="108" applyNumberFormat="0" applyProtection="0">
      <alignment horizontal="left" vertical="center" indent="1"/>
    </xf>
    <xf numFmtId="0" fontId="8" fillId="9" borderId="108" applyNumberFormat="0" applyProtection="0">
      <alignment horizontal="left" vertical="center" indent="1"/>
    </xf>
    <xf numFmtId="4" fontId="28" fillId="10" borderId="109" applyNumberFormat="0" applyProtection="0">
      <alignment horizontal="right" vertical="center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8" fillId="9" borderId="108" applyNumberFormat="0" applyProtection="0">
      <alignment horizontal="left" vertical="center" indent="1"/>
    </xf>
    <xf numFmtId="4" fontId="28" fillId="10" borderId="108" applyNumberFormat="0" applyProtection="0">
      <alignment horizontal="right" vertical="center"/>
    </xf>
    <xf numFmtId="4" fontId="28" fillId="11" borderId="108" applyNumberFormat="0" applyProtection="0">
      <alignment horizontal="left" vertical="center" indent="1"/>
    </xf>
    <xf numFmtId="0" fontId="28" fillId="12" borderId="108" applyNumberFormat="0" applyProtection="0">
      <alignment horizontal="left" vertical="top" indent="1"/>
    </xf>
    <xf numFmtId="4" fontId="28" fillId="8" borderId="108" applyNumberFormat="0" applyProtection="0">
      <alignment horizontal="right" vertical="center"/>
    </xf>
    <xf numFmtId="0" fontId="8" fillId="9" borderId="108" applyNumberFormat="0" applyProtection="0">
      <alignment horizontal="left" vertical="center" indent="1"/>
    </xf>
    <xf numFmtId="0" fontId="8" fillId="9" borderId="108" applyNumberFormat="0" applyProtection="0">
      <alignment horizontal="left" vertical="center" indent="1"/>
    </xf>
    <xf numFmtId="0" fontId="8" fillId="9" borderId="108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8" fillId="9" borderId="108" applyNumberFormat="0" applyProtection="0">
      <alignment horizontal="left" vertical="center" indent="1"/>
    </xf>
    <xf numFmtId="4" fontId="28" fillId="8" borderId="108" applyNumberFormat="0" applyProtection="0">
      <alignment horizontal="right" vertical="center"/>
    </xf>
    <xf numFmtId="4" fontId="28" fillId="11" borderId="108" applyNumberFormat="0" applyProtection="0">
      <alignment horizontal="left" vertical="center" indent="1"/>
    </xf>
    <xf numFmtId="4" fontId="28" fillId="10" borderId="108" applyNumberFormat="0" applyProtection="0">
      <alignment horizontal="right" vertical="center"/>
    </xf>
    <xf numFmtId="4" fontId="28" fillId="11" borderId="108" applyNumberFormat="0" applyProtection="0">
      <alignment horizontal="left" vertical="center" indent="1"/>
    </xf>
    <xf numFmtId="0" fontId="28" fillId="12" borderId="108" applyNumberFormat="0" applyProtection="0">
      <alignment horizontal="left" vertical="top" indent="1"/>
    </xf>
    <xf numFmtId="4" fontId="28" fillId="8" borderId="108" applyNumberFormat="0" applyProtection="0">
      <alignment horizontal="right" vertical="center"/>
    </xf>
    <xf numFmtId="0" fontId="8" fillId="9" borderId="108" applyNumberFormat="0" applyProtection="0">
      <alignment horizontal="left" vertical="center" indent="1"/>
    </xf>
    <xf numFmtId="0" fontId="8" fillId="9" borderId="108" applyNumberFormat="0" applyProtection="0">
      <alignment horizontal="left" vertical="center" indent="1"/>
    </xf>
    <xf numFmtId="0" fontId="8" fillId="9" borderId="108" applyNumberFormat="0" applyProtection="0">
      <alignment horizontal="left" vertical="center" indent="1"/>
    </xf>
    <xf numFmtId="0" fontId="27" fillId="6" borderId="109" applyNumberFormat="0" applyProtection="0">
      <alignment horizontal="left" vertical="top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27" fillId="6" borderId="108" applyNumberFormat="0" applyProtection="0">
      <alignment horizontal="left" vertical="top" indent="1"/>
    </xf>
    <xf numFmtId="4" fontId="28" fillId="10" borderId="108" applyNumberFormat="0" applyProtection="0">
      <alignment horizontal="right" vertical="center"/>
    </xf>
    <xf numFmtId="4" fontId="28" fillId="11" borderId="108" applyNumberFormat="0" applyProtection="0">
      <alignment horizontal="left" vertical="center" indent="1"/>
    </xf>
    <xf numFmtId="0" fontId="28" fillId="12" borderId="108" applyNumberFormat="0" applyProtection="0">
      <alignment horizontal="left" vertical="top" indent="1"/>
    </xf>
    <xf numFmtId="4" fontId="28" fillId="8" borderId="108" applyNumberFormat="0" applyProtection="0">
      <alignment horizontal="right" vertical="center"/>
    </xf>
    <xf numFmtId="0" fontId="8" fillId="9" borderId="108" applyNumberFormat="0" applyProtection="0">
      <alignment horizontal="left" vertical="center" indent="1"/>
    </xf>
    <xf numFmtId="0" fontId="8" fillId="9" borderId="108" applyNumberFormat="0" applyProtection="0">
      <alignment horizontal="left" vertical="center" indent="1"/>
    </xf>
    <xf numFmtId="0" fontId="8" fillId="9" borderId="108" applyNumberFormat="0" applyProtection="0">
      <alignment horizontal="left" vertical="center" indent="1"/>
    </xf>
    <xf numFmtId="4" fontId="27" fillId="3" borderId="109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8" fillId="10" borderId="108" applyNumberFormat="0" applyProtection="0">
      <alignment horizontal="right" vertical="center"/>
    </xf>
    <xf numFmtId="4" fontId="27" fillId="3" borderId="108" applyNumberFormat="0" applyProtection="0">
      <alignment horizontal="left" vertical="center" indent="1"/>
    </xf>
    <xf numFmtId="0" fontId="8" fillId="9" borderId="108" applyNumberFormat="0" applyProtection="0">
      <alignment horizontal="left" vertical="center" indent="1"/>
    </xf>
    <xf numFmtId="4" fontId="28" fillId="10" borderId="108" applyNumberFormat="0" applyProtection="0">
      <alignment horizontal="right" vertical="center"/>
    </xf>
    <xf numFmtId="4" fontId="28" fillId="11" borderId="108" applyNumberFormat="0" applyProtection="0">
      <alignment horizontal="left" vertical="center" indent="1"/>
    </xf>
    <xf numFmtId="0" fontId="28" fillId="12" borderId="108" applyNumberFormat="0" applyProtection="0">
      <alignment horizontal="left" vertical="top" indent="1"/>
    </xf>
    <xf numFmtId="4" fontId="28" fillId="8" borderId="108" applyNumberFormat="0" applyProtection="0">
      <alignment horizontal="right" vertical="center"/>
    </xf>
    <xf numFmtId="0" fontId="8" fillId="9" borderId="108" applyNumberFormat="0" applyProtection="0">
      <alignment horizontal="left" vertical="center" indent="1"/>
    </xf>
    <xf numFmtId="0" fontId="8" fillId="9" borderId="108" applyNumberFormat="0" applyProtection="0">
      <alignment horizontal="left" vertical="center" indent="1"/>
    </xf>
    <xf numFmtId="0" fontId="8" fillId="9" borderId="108" applyNumberFormat="0" applyProtection="0">
      <alignment horizontal="left" vertical="center" indent="1"/>
    </xf>
    <xf numFmtId="4" fontId="27" fillId="3" borderId="109" applyNumberFormat="0" applyProtection="0">
      <alignment vertical="center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8" fillId="10" borderId="108" applyNumberFormat="0" applyProtection="0">
      <alignment horizontal="right" vertical="center"/>
    </xf>
    <xf numFmtId="4" fontId="28" fillId="11" borderId="108" applyNumberFormat="0" applyProtection="0">
      <alignment horizontal="left" vertical="center" indent="1"/>
    </xf>
    <xf numFmtId="0" fontId="28" fillId="12" borderId="108" applyNumberFormat="0" applyProtection="0">
      <alignment horizontal="left" vertical="top" indent="1"/>
    </xf>
    <xf numFmtId="4" fontId="28" fillId="8" borderId="108" applyNumberFormat="0" applyProtection="0">
      <alignment horizontal="right" vertical="center"/>
    </xf>
    <xf numFmtId="0" fontId="8" fillId="9" borderId="108" applyNumberFormat="0" applyProtection="0">
      <alignment horizontal="left" vertical="center" indent="1"/>
    </xf>
    <xf numFmtId="0" fontId="8" fillId="9" borderId="108" applyNumberFormat="0" applyProtection="0">
      <alignment horizontal="left" vertical="center" indent="1"/>
    </xf>
    <xf numFmtId="0" fontId="8" fillId="9" borderId="108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108" applyNumberFormat="0" applyProtection="0">
      <alignment vertical="center"/>
    </xf>
    <xf numFmtId="4" fontId="28" fillId="8" borderId="108" applyNumberFormat="0" applyProtection="0">
      <alignment horizontal="right" vertical="center"/>
    </xf>
    <xf numFmtId="4" fontId="28" fillId="10" borderId="108" applyNumberFormat="0" applyProtection="0">
      <alignment horizontal="right" vertical="center"/>
    </xf>
    <xf numFmtId="4" fontId="28" fillId="11" borderId="108" applyNumberFormat="0" applyProtection="0">
      <alignment horizontal="left" vertical="center" indent="1"/>
    </xf>
    <xf numFmtId="0" fontId="28" fillId="12" borderId="108" applyNumberFormat="0" applyProtection="0">
      <alignment horizontal="left" vertical="top" indent="1"/>
    </xf>
    <xf numFmtId="4" fontId="28" fillId="8" borderId="108" applyNumberFormat="0" applyProtection="0">
      <alignment horizontal="right" vertical="center"/>
    </xf>
    <xf numFmtId="0" fontId="8" fillId="9" borderId="108" applyNumberFormat="0" applyProtection="0">
      <alignment horizontal="left" vertical="center" indent="1"/>
    </xf>
    <xf numFmtId="0" fontId="8" fillId="9" borderId="108" applyNumberFormat="0" applyProtection="0">
      <alignment horizontal="left" vertical="center" indent="1"/>
    </xf>
    <xf numFmtId="0" fontId="8" fillId="9" borderId="108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8" fillId="11" borderId="108" applyNumberFormat="0" applyProtection="0">
      <alignment horizontal="left" vertical="center" indent="1"/>
    </xf>
    <xf numFmtId="4" fontId="28" fillId="10" borderId="108" applyNumberFormat="0" applyProtection="0">
      <alignment horizontal="right" vertical="center"/>
    </xf>
    <xf numFmtId="4" fontId="28" fillId="11" borderId="108" applyNumberFormat="0" applyProtection="0">
      <alignment horizontal="left" vertical="center" indent="1"/>
    </xf>
    <xf numFmtId="0" fontId="28" fillId="12" borderId="108" applyNumberFormat="0" applyProtection="0">
      <alignment horizontal="left" vertical="top" indent="1"/>
    </xf>
    <xf numFmtId="4" fontId="28" fillId="8" borderId="108" applyNumberFormat="0" applyProtection="0">
      <alignment horizontal="right" vertical="center"/>
    </xf>
    <xf numFmtId="0" fontId="8" fillId="9" borderId="108" applyNumberFormat="0" applyProtection="0">
      <alignment horizontal="left" vertical="center" indent="1"/>
    </xf>
    <xf numFmtId="0" fontId="8" fillId="9" borderId="108" applyNumberFormat="0" applyProtection="0">
      <alignment horizontal="left" vertical="center" indent="1"/>
    </xf>
    <xf numFmtId="0" fontId="8" fillId="9" borderId="108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8" fillId="9" borderId="108" applyNumberFormat="0" applyProtection="0">
      <alignment horizontal="left" vertical="center" indent="1"/>
    </xf>
    <xf numFmtId="4" fontId="28" fillId="10" borderId="108" applyNumberFormat="0" applyProtection="0">
      <alignment horizontal="right" vertical="center"/>
    </xf>
    <xf numFmtId="0" fontId="27" fillId="6" borderId="108" applyNumberFormat="0" applyProtection="0">
      <alignment horizontal="left" vertical="top" indent="1"/>
    </xf>
    <xf numFmtId="4" fontId="28" fillId="10" borderId="108" applyNumberFormat="0" applyProtection="0">
      <alignment horizontal="right" vertical="center"/>
    </xf>
    <xf numFmtId="4" fontId="28" fillId="11" borderId="108" applyNumberFormat="0" applyProtection="0">
      <alignment horizontal="left" vertical="center" indent="1"/>
    </xf>
    <xf numFmtId="0" fontId="28" fillId="12" borderId="108" applyNumberFormat="0" applyProtection="0">
      <alignment horizontal="left" vertical="top" indent="1"/>
    </xf>
    <xf numFmtId="4" fontId="28" fillId="8" borderId="108" applyNumberFormat="0" applyProtection="0">
      <alignment horizontal="right" vertical="center"/>
    </xf>
    <xf numFmtId="0" fontId="8" fillId="9" borderId="108" applyNumberFormat="0" applyProtection="0">
      <alignment horizontal="left" vertical="center" indent="1"/>
    </xf>
    <xf numFmtId="0" fontId="8" fillId="9" borderId="108" applyNumberFormat="0" applyProtection="0">
      <alignment horizontal="left" vertical="center" indent="1"/>
    </xf>
    <xf numFmtId="0" fontId="8" fillId="9" borderId="108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8" fillId="9" borderId="108" applyNumberFormat="0" applyProtection="0">
      <alignment horizontal="left" vertical="center" indent="1"/>
    </xf>
    <xf numFmtId="4" fontId="28" fillId="10" borderId="108" applyNumberFormat="0" applyProtection="0">
      <alignment horizontal="right" vertical="center"/>
    </xf>
    <xf numFmtId="4" fontId="28" fillId="11" borderId="108" applyNumberFormat="0" applyProtection="0">
      <alignment horizontal="left" vertical="center" indent="1"/>
    </xf>
    <xf numFmtId="0" fontId="28" fillId="12" borderId="108" applyNumberFormat="0" applyProtection="0">
      <alignment horizontal="left" vertical="top" indent="1"/>
    </xf>
    <xf numFmtId="4" fontId="28" fillId="8" borderId="108" applyNumberFormat="0" applyProtection="0">
      <alignment horizontal="right" vertical="center"/>
    </xf>
    <xf numFmtId="0" fontId="8" fillId="9" borderId="108" applyNumberFormat="0" applyProtection="0">
      <alignment horizontal="left" vertical="center" indent="1"/>
    </xf>
    <xf numFmtId="0" fontId="8" fillId="9" borderId="108" applyNumberFormat="0" applyProtection="0">
      <alignment horizontal="left" vertical="center" indent="1"/>
    </xf>
    <xf numFmtId="0" fontId="8" fillId="9" borderId="108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27" fillId="6" borderId="108" applyNumberFormat="0" applyProtection="0">
      <alignment horizontal="left" vertical="top" indent="1"/>
    </xf>
    <xf numFmtId="0" fontId="8" fillId="9" borderId="108" applyNumberFormat="0" applyProtection="0">
      <alignment horizontal="left" vertical="center" indent="1"/>
    </xf>
    <xf numFmtId="4" fontId="28" fillId="10" borderId="108" applyNumberFormat="0" applyProtection="0">
      <alignment horizontal="right" vertical="center"/>
    </xf>
    <xf numFmtId="4" fontId="28" fillId="11" borderId="108" applyNumberFormat="0" applyProtection="0">
      <alignment horizontal="left" vertical="center" indent="1"/>
    </xf>
    <xf numFmtId="0" fontId="28" fillId="12" borderId="108" applyNumberFormat="0" applyProtection="0">
      <alignment horizontal="left" vertical="top" indent="1"/>
    </xf>
    <xf numFmtId="4" fontId="28" fillId="8" borderId="108" applyNumberFormat="0" applyProtection="0">
      <alignment horizontal="right" vertical="center"/>
    </xf>
    <xf numFmtId="0" fontId="8" fillId="9" borderId="108" applyNumberFormat="0" applyProtection="0">
      <alignment horizontal="left" vertical="center" indent="1"/>
    </xf>
    <xf numFmtId="0" fontId="8" fillId="9" borderId="108" applyNumberFormat="0" applyProtection="0">
      <alignment horizontal="left" vertical="center" indent="1"/>
    </xf>
    <xf numFmtId="0" fontId="8" fillId="9" borderId="108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8" fillId="10" borderId="108" applyNumberFormat="0" applyProtection="0">
      <alignment horizontal="right" vertical="center"/>
    </xf>
    <xf numFmtId="4" fontId="28" fillId="11" borderId="108" applyNumberFormat="0" applyProtection="0">
      <alignment horizontal="left" vertical="center" indent="1"/>
    </xf>
    <xf numFmtId="0" fontId="28" fillId="12" borderId="108" applyNumberFormat="0" applyProtection="0">
      <alignment horizontal="left" vertical="top" indent="1"/>
    </xf>
    <xf numFmtId="4" fontId="28" fillId="8" borderId="108" applyNumberFormat="0" applyProtection="0">
      <alignment horizontal="right" vertical="center"/>
    </xf>
    <xf numFmtId="0" fontId="8" fillId="9" borderId="108" applyNumberFormat="0" applyProtection="0">
      <alignment horizontal="left" vertical="center" indent="1"/>
    </xf>
    <xf numFmtId="0" fontId="8" fillId="9" borderId="108" applyNumberFormat="0" applyProtection="0">
      <alignment horizontal="left" vertical="center" indent="1"/>
    </xf>
    <xf numFmtId="0" fontId="8" fillId="9" borderId="108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28" fillId="12" borderId="108" applyNumberFormat="0" applyProtection="0">
      <alignment horizontal="left" vertical="top" indent="1"/>
    </xf>
    <xf numFmtId="4" fontId="28" fillId="10" borderId="108" applyNumberFormat="0" applyProtection="0">
      <alignment horizontal="right" vertical="center"/>
    </xf>
    <xf numFmtId="4" fontId="28" fillId="11" borderId="108" applyNumberFormat="0" applyProtection="0">
      <alignment horizontal="left" vertical="center" indent="1"/>
    </xf>
    <xf numFmtId="0" fontId="28" fillId="12" borderId="108" applyNumberFormat="0" applyProtection="0">
      <alignment horizontal="left" vertical="top" indent="1"/>
    </xf>
    <xf numFmtId="0" fontId="27" fillId="6" borderId="108" applyNumberFormat="0" applyProtection="0">
      <alignment horizontal="left" vertical="top" indent="1"/>
    </xf>
    <xf numFmtId="0" fontId="8" fillId="9" borderId="108" applyNumberFormat="0" applyProtection="0">
      <alignment horizontal="left" vertical="center" indent="1"/>
    </xf>
    <xf numFmtId="4" fontId="28" fillId="8" borderId="108" applyNumberFormat="0" applyProtection="0">
      <alignment horizontal="right" vertical="center"/>
    </xf>
    <xf numFmtId="0" fontId="8" fillId="9" borderId="108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108" applyNumberFormat="0" applyProtection="0">
      <alignment vertical="center"/>
    </xf>
    <xf numFmtId="4" fontId="28" fillId="10" borderId="108" applyNumberFormat="0" applyProtection="0">
      <alignment horizontal="right" vertical="center"/>
    </xf>
    <xf numFmtId="4" fontId="28" fillId="11" borderId="108" applyNumberFormat="0" applyProtection="0">
      <alignment horizontal="left" vertical="center" indent="1"/>
    </xf>
    <xf numFmtId="0" fontId="28" fillId="12" borderId="108" applyNumberFormat="0" applyProtection="0">
      <alignment horizontal="left" vertical="top" indent="1"/>
    </xf>
    <xf numFmtId="4" fontId="28" fillId="11" borderId="108" applyNumberFormat="0" applyProtection="0">
      <alignment horizontal="left" vertical="center" indent="1"/>
    </xf>
    <xf numFmtId="0" fontId="28" fillId="12" borderId="108" applyNumberFormat="0" applyProtection="0">
      <alignment horizontal="left" vertical="top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8" fillId="11" borderId="108" applyNumberFormat="0" applyProtection="0">
      <alignment horizontal="left" vertical="center" indent="1"/>
    </xf>
    <xf numFmtId="4" fontId="27" fillId="3" borderId="108" applyNumberFormat="0" applyProtection="0">
      <alignment vertical="center"/>
    </xf>
    <xf numFmtId="4" fontId="28" fillId="11" borderId="108" applyNumberFormat="0" applyProtection="0">
      <alignment horizontal="left" vertical="center" indent="1"/>
    </xf>
    <xf numFmtId="0" fontId="8" fillId="9" borderId="108" applyNumberFormat="0" applyProtection="0">
      <alignment horizontal="left" vertical="center" indent="1"/>
    </xf>
    <xf numFmtId="0" fontId="8" fillId="9" borderId="108" applyNumberFormat="0" applyProtection="0">
      <alignment horizontal="left" vertical="center" indent="1"/>
    </xf>
    <xf numFmtId="4" fontId="28" fillId="10" borderId="108" applyNumberFormat="0" applyProtection="0">
      <alignment horizontal="right" vertical="center"/>
    </xf>
    <xf numFmtId="4" fontId="28" fillId="11" borderId="108" applyNumberFormat="0" applyProtection="0">
      <alignment horizontal="left" vertical="center" indent="1"/>
    </xf>
    <xf numFmtId="0" fontId="28" fillId="12" borderId="108" applyNumberFormat="0" applyProtection="0">
      <alignment horizontal="left" vertical="top" indent="1"/>
    </xf>
    <xf numFmtId="0" fontId="8" fillId="9" borderId="108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8" fillId="11" borderId="108" applyNumberFormat="0" applyProtection="0">
      <alignment horizontal="left" vertical="center" indent="1"/>
    </xf>
    <xf numFmtId="0" fontId="28" fillId="12" borderId="108" applyNumberFormat="0" applyProtection="0">
      <alignment horizontal="left" vertical="top" indent="1"/>
    </xf>
    <xf numFmtId="4" fontId="27" fillId="3" borderId="108" applyNumberFormat="0" applyProtection="0">
      <alignment vertical="center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8" fillId="10" borderId="108" applyNumberFormat="0" applyProtection="0">
      <alignment horizontal="right" vertical="center"/>
    </xf>
    <xf numFmtId="0" fontId="8" fillId="9" borderId="108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8" fillId="8" borderId="108" applyNumberFormat="0" applyProtection="0">
      <alignment horizontal="right" vertical="center"/>
    </xf>
    <xf numFmtId="4" fontId="28" fillId="8" borderId="108" applyNumberFormat="0" applyProtection="0">
      <alignment horizontal="right" vertical="center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108" applyNumberFormat="0" applyProtection="0">
      <alignment vertical="center"/>
    </xf>
    <xf numFmtId="0" fontId="8" fillId="9" borderId="108" applyNumberFormat="0" applyProtection="0">
      <alignment horizontal="left" vertical="center" indent="1"/>
    </xf>
    <xf numFmtId="0" fontId="28" fillId="12" borderId="108" applyNumberFormat="0" applyProtection="0">
      <alignment horizontal="left" vertical="top" indent="1"/>
    </xf>
    <xf numFmtId="4" fontId="28" fillId="10" borderId="108" applyNumberFormat="0" applyProtection="0">
      <alignment horizontal="right" vertical="center"/>
    </xf>
    <xf numFmtId="4" fontId="28" fillId="11" borderId="108" applyNumberFormat="0" applyProtection="0">
      <alignment horizontal="left" vertical="center" indent="1"/>
    </xf>
    <xf numFmtId="0" fontId="28" fillId="12" borderId="108" applyNumberFormat="0" applyProtection="0">
      <alignment horizontal="left" vertical="top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108" applyNumberFormat="0" applyProtection="0">
      <alignment horizontal="left" vertical="center" indent="1"/>
    </xf>
    <xf numFmtId="0" fontId="27" fillId="6" borderId="108" applyNumberFormat="0" applyProtection="0">
      <alignment horizontal="left" vertical="top" indent="1"/>
    </xf>
    <xf numFmtId="4" fontId="28" fillId="8" borderId="108" applyNumberFormat="0" applyProtection="0">
      <alignment horizontal="right" vertical="center"/>
    </xf>
    <xf numFmtId="0" fontId="8" fillId="9" borderId="108" applyNumberFormat="0" applyProtection="0">
      <alignment horizontal="left" vertical="center" indent="1"/>
    </xf>
    <xf numFmtId="0" fontId="8" fillId="9" borderId="108" applyNumberFormat="0" applyProtection="0">
      <alignment horizontal="left" vertical="center" indent="1"/>
    </xf>
    <xf numFmtId="0" fontId="8" fillId="9" borderId="108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28" fillId="12" borderId="108" applyNumberFormat="0" applyProtection="0">
      <alignment horizontal="left" vertical="top" indent="1"/>
    </xf>
    <xf numFmtId="4" fontId="28" fillId="10" borderId="108" applyNumberFormat="0" applyProtection="0">
      <alignment horizontal="right" vertical="center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8" fillId="9" borderId="108" applyNumberFormat="0" applyProtection="0">
      <alignment horizontal="left" vertical="center" indent="1"/>
    </xf>
    <xf numFmtId="4" fontId="28" fillId="10" borderId="108" applyNumberFormat="0" applyProtection="0">
      <alignment horizontal="right" vertical="center"/>
    </xf>
    <xf numFmtId="4" fontId="28" fillId="11" borderId="108" applyNumberFormat="0" applyProtection="0">
      <alignment horizontal="left" vertical="center" indent="1"/>
    </xf>
    <xf numFmtId="0" fontId="28" fillId="12" borderId="108" applyNumberFormat="0" applyProtection="0">
      <alignment horizontal="left" vertical="top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8" fillId="9" borderId="108" applyNumberFormat="0" applyProtection="0">
      <alignment horizontal="left" vertical="center" indent="1"/>
    </xf>
    <xf numFmtId="4" fontId="27" fillId="3" borderId="108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8" fillId="11" borderId="108" applyNumberFormat="0" applyProtection="0">
      <alignment horizontal="left" vertical="center" indent="1"/>
    </xf>
    <xf numFmtId="4" fontId="27" fillId="3" borderId="108" applyNumberFormat="0" applyProtection="0">
      <alignment vertical="center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8" fillId="9" borderId="108" applyNumberFormat="0" applyProtection="0">
      <alignment horizontal="left" vertical="center" indent="1"/>
    </xf>
    <xf numFmtId="0" fontId="27" fillId="6" borderId="108" applyNumberFormat="0" applyProtection="0">
      <alignment horizontal="left" vertical="top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108" applyNumberFormat="0" applyProtection="0">
      <alignment vertical="center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8" fillId="9" borderId="108" applyNumberFormat="0" applyProtection="0">
      <alignment horizontal="left" vertical="center" indent="1"/>
    </xf>
    <xf numFmtId="0" fontId="27" fillId="6" borderId="108" applyNumberFormat="0" applyProtection="0">
      <alignment horizontal="left" vertical="top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8" fillId="9" borderId="108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27" fillId="6" borderId="108" applyNumberFormat="0" applyProtection="0">
      <alignment horizontal="left" vertical="top" indent="1"/>
    </xf>
    <xf numFmtId="4" fontId="27" fillId="3" borderId="108" applyNumberFormat="0" applyProtection="0">
      <alignment horizontal="left" vertical="center" indent="1"/>
    </xf>
    <xf numFmtId="4" fontId="27" fillId="3" borderId="108" applyNumberFormat="0" applyProtection="0">
      <alignment vertical="center"/>
    </xf>
    <xf numFmtId="0" fontId="43" fillId="0" borderId="0" applyNumberFormat="0" applyFill="0" applyBorder="0" applyAlignment="0" applyProtection="0"/>
    <xf numFmtId="0" fontId="28" fillId="12" borderId="108" applyNumberFormat="0" applyProtection="0">
      <alignment horizontal="left" vertical="top" indent="1"/>
    </xf>
    <xf numFmtId="4" fontId="28" fillId="11" borderId="108" applyNumberFormat="0" applyProtection="0">
      <alignment horizontal="left" vertical="center" indent="1"/>
    </xf>
    <xf numFmtId="4" fontId="28" fillId="10" borderId="108" applyNumberFormat="0" applyProtection="0">
      <alignment horizontal="right" vertical="center"/>
    </xf>
    <xf numFmtId="0" fontId="8" fillId="9" borderId="108" applyNumberFormat="0" applyProtection="0">
      <alignment horizontal="left" vertical="center" indent="1"/>
    </xf>
    <xf numFmtId="0" fontId="8" fillId="9" borderId="108" applyNumberFormat="0" applyProtection="0">
      <alignment horizontal="left" vertical="center" indent="1"/>
    </xf>
    <xf numFmtId="0" fontId="8" fillId="9" borderId="108" applyNumberFormat="0" applyProtection="0">
      <alignment horizontal="left" vertical="center" indent="1"/>
    </xf>
    <xf numFmtId="4" fontId="28" fillId="8" borderId="108" applyNumberFormat="0" applyProtection="0">
      <alignment horizontal="right" vertical="center"/>
    </xf>
    <xf numFmtId="0" fontId="27" fillId="6" borderId="108" applyNumberFormat="0" applyProtection="0">
      <alignment horizontal="left" vertical="top" indent="1"/>
    </xf>
    <xf numFmtId="4" fontId="27" fillId="3" borderId="108" applyNumberFormat="0" applyProtection="0">
      <alignment horizontal="left" vertical="center" indent="1"/>
    </xf>
    <xf numFmtId="4" fontId="27" fillId="3" borderId="108" applyNumberFormat="0" applyProtection="0">
      <alignment vertical="center"/>
    </xf>
    <xf numFmtId="0" fontId="28" fillId="12" borderId="108" applyNumberFormat="0" applyProtection="0">
      <alignment horizontal="left" vertical="top" indent="1"/>
    </xf>
    <xf numFmtId="4" fontId="28" fillId="11" borderId="108" applyNumberFormat="0" applyProtection="0">
      <alignment horizontal="left" vertical="center" indent="1"/>
    </xf>
    <xf numFmtId="4" fontId="28" fillId="10" borderId="108" applyNumberFormat="0" applyProtection="0">
      <alignment horizontal="right" vertical="center"/>
    </xf>
    <xf numFmtId="0" fontId="8" fillId="9" borderId="108" applyNumberFormat="0" applyProtection="0">
      <alignment horizontal="left" vertical="center" indent="1"/>
    </xf>
    <xf numFmtId="0" fontId="8" fillId="9" borderId="108" applyNumberFormat="0" applyProtection="0">
      <alignment horizontal="left" vertical="center" indent="1"/>
    </xf>
    <xf numFmtId="0" fontId="8" fillId="9" borderId="108" applyNumberFormat="0" applyProtection="0">
      <alignment horizontal="left" vertical="center" indent="1"/>
    </xf>
    <xf numFmtId="4" fontId="28" fillId="8" borderId="108" applyNumberFormat="0" applyProtection="0">
      <alignment horizontal="right" vertical="center"/>
    </xf>
    <xf numFmtId="0" fontId="43" fillId="0" borderId="0" applyNumberFormat="0" applyFill="0" applyBorder="0" applyAlignment="0" applyProtection="0"/>
    <xf numFmtId="0" fontId="27" fillId="6" borderId="108" applyNumberFormat="0" applyProtection="0">
      <alignment horizontal="left" vertical="top" indent="1"/>
    </xf>
    <xf numFmtId="4" fontId="27" fillId="3" borderId="108" applyNumberFormat="0" applyProtection="0">
      <alignment horizontal="left" vertical="center" indent="1"/>
    </xf>
    <xf numFmtId="4" fontId="27" fillId="3" borderId="108" applyNumberFormat="0" applyProtection="0">
      <alignment vertical="center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28" fillId="12" borderId="108" applyNumberFormat="0" applyProtection="0">
      <alignment horizontal="left" vertical="top" indent="1"/>
    </xf>
    <xf numFmtId="4" fontId="28" fillId="11" borderId="108" applyNumberFormat="0" applyProtection="0">
      <alignment horizontal="left" vertical="center" indent="1"/>
    </xf>
    <xf numFmtId="4" fontId="28" fillId="10" borderId="108" applyNumberFormat="0" applyProtection="0">
      <alignment horizontal="right" vertical="center"/>
    </xf>
    <xf numFmtId="0" fontId="8" fillId="9" borderId="108" applyNumberFormat="0" applyProtection="0">
      <alignment horizontal="left" vertical="center" indent="1"/>
    </xf>
    <xf numFmtId="0" fontId="8" fillId="9" borderId="108" applyNumberFormat="0" applyProtection="0">
      <alignment horizontal="left" vertical="center" indent="1"/>
    </xf>
    <xf numFmtId="0" fontId="27" fillId="6" borderId="108" applyNumberFormat="0" applyProtection="0">
      <alignment horizontal="left" vertical="top" indent="1"/>
    </xf>
    <xf numFmtId="4" fontId="27" fillId="3" borderId="108" applyNumberFormat="0" applyProtection="0">
      <alignment vertical="center"/>
    </xf>
    <xf numFmtId="4" fontId="28" fillId="11" borderId="108" applyNumberFormat="0" applyProtection="0">
      <alignment horizontal="left" vertical="center" indent="1"/>
    </xf>
    <xf numFmtId="0" fontId="8" fillId="9" borderId="108" applyNumberFormat="0" applyProtection="0">
      <alignment horizontal="left" vertical="center" indent="1"/>
    </xf>
    <xf numFmtId="0" fontId="8" fillId="9" borderId="108" applyNumberFormat="0" applyProtection="0">
      <alignment horizontal="left" vertical="center" indent="1"/>
    </xf>
    <xf numFmtId="4" fontId="28" fillId="8" borderId="108" applyNumberFormat="0" applyProtection="0">
      <alignment horizontal="right" vertical="center"/>
    </xf>
    <xf numFmtId="4" fontId="27" fillId="3" borderId="108" applyNumberFormat="0" applyProtection="0">
      <alignment horizontal="left" vertical="center" indent="1"/>
    </xf>
    <xf numFmtId="4" fontId="27" fillId="3" borderId="108" applyNumberFormat="0" applyProtection="0">
      <alignment vertical="center"/>
    </xf>
    <xf numFmtId="4" fontId="27" fillId="3" borderId="108" applyNumberFormat="0" applyProtection="0">
      <alignment vertical="center"/>
    </xf>
    <xf numFmtId="4" fontId="27" fillId="3" borderId="108" applyNumberFormat="0" applyProtection="0">
      <alignment horizontal="left" vertical="center" indent="1"/>
    </xf>
    <xf numFmtId="0" fontId="27" fillId="6" borderId="108" applyNumberFormat="0" applyProtection="0">
      <alignment horizontal="left" vertical="top" indent="1"/>
    </xf>
    <xf numFmtId="4" fontId="28" fillId="8" borderId="108" applyNumberFormat="0" applyProtection="0">
      <alignment horizontal="right" vertical="center"/>
    </xf>
    <xf numFmtId="0" fontId="8" fillId="9" borderId="108" applyNumberFormat="0" applyProtection="0">
      <alignment horizontal="left" vertical="center" indent="1"/>
    </xf>
    <xf numFmtId="0" fontId="8" fillId="9" borderId="108" applyNumberFormat="0" applyProtection="0">
      <alignment horizontal="left" vertical="center" indent="1"/>
    </xf>
    <xf numFmtId="0" fontId="8" fillId="9" borderId="108" applyNumberFormat="0" applyProtection="0">
      <alignment horizontal="left" vertical="center" indent="1"/>
    </xf>
    <xf numFmtId="4" fontId="28" fillId="10" borderId="108" applyNumberFormat="0" applyProtection="0">
      <alignment horizontal="right" vertical="center"/>
    </xf>
    <xf numFmtId="4" fontId="28" fillId="11" borderId="108" applyNumberFormat="0" applyProtection="0">
      <alignment horizontal="left" vertical="center" indent="1"/>
    </xf>
    <xf numFmtId="0" fontId="28" fillId="12" borderId="108" applyNumberFormat="0" applyProtection="0">
      <alignment horizontal="left" vertical="top" indent="1"/>
    </xf>
    <xf numFmtId="4" fontId="27" fillId="3" borderId="108" applyNumberFormat="0" applyProtection="0">
      <alignment vertical="center"/>
    </xf>
    <xf numFmtId="4" fontId="27" fillId="3" borderId="108" applyNumberFormat="0" applyProtection="0">
      <alignment horizontal="left" vertical="center" indent="1"/>
    </xf>
    <xf numFmtId="0" fontId="27" fillId="6" borderId="108" applyNumberFormat="0" applyProtection="0">
      <alignment horizontal="left" vertical="top" indent="1"/>
    </xf>
    <xf numFmtId="4" fontId="28" fillId="8" borderId="108" applyNumberFormat="0" applyProtection="0">
      <alignment horizontal="right" vertical="center"/>
    </xf>
    <xf numFmtId="0" fontId="8" fillId="9" borderId="108" applyNumberFormat="0" applyProtection="0">
      <alignment horizontal="left" vertical="center" indent="1"/>
    </xf>
    <xf numFmtId="0" fontId="8" fillId="9" borderId="108" applyNumberFormat="0" applyProtection="0">
      <alignment horizontal="left" vertical="center" indent="1"/>
    </xf>
    <xf numFmtId="0" fontId="8" fillId="9" borderId="108" applyNumberFormat="0" applyProtection="0">
      <alignment horizontal="left" vertical="center" indent="1"/>
    </xf>
    <xf numFmtId="4" fontId="28" fillId="10" borderId="108" applyNumberFormat="0" applyProtection="0">
      <alignment horizontal="right" vertical="center"/>
    </xf>
    <xf numFmtId="0" fontId="28" fillId="12" borderId="108" applyNumberFormat="0" applyProtection="0">
      <alignment horizontal="left" vertical="top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8" fillId="8" borderId="108" applyNumberFormat="0" applyProtection="0">
      <alignment horizontal="right" vertical="center"/>
    </xf>
    <xf numFmtId="4" fontId="28" fillId="11" borderId="108" applyNumberFormat="0" applyProtection="0">
      <alignment horizontal="left" vertical="center" indent="1"/>
    </xf>
    <xf numFmtId="0" fontId="28" fillId="12" borderId="108" applyNumberFormat="0" applyProtection="0">
      <alignment horizontal="left" vertical="top" indent="1"/>
    </xf>
    <xf numFmtId="4" fontId="27" fillId="3" borderId="108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8" fillId="9" borderId="108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8" fillId="8" borderId="108" applyNumberFormat="0" applyProtection="0">
      <alignment horizontal="right" vertical="center"/>
    </xf>
    <xf numFmtId="0" fontId="8" fillId="9" borderId="108" applyNumberFormat="0" applyProtection="0">
      <alignment horizontal="left" vertical="center" indent="1"/>
    </xf>
    <xf numFmtId="0" fontId="8" fillId="9" borderId="108" applyNumberFormat="0" applyProtection="0">
      <alignment horizontal="left" vertical="center" indent="1"/>
    </xf>
    <xf numFmtId="0" fontId="8" fillId="9" borderId="108" applyNumberFormat="0" applyProtection="0">
      <alignment horizontal="left" vertical="center" indent="1"/>
    </xf>
    <xf numFmtId="4" fontId="28" fillId="10" borderId="108" applyNumberFormat="0" applyProtection="0">
      <alignment horizontal="right" vertical="center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8" fillId="11" borderId="108" applyNumberFormat="0" applyProtection="0">
      <alignment horizontal="left" vertical="center" indent="1"/>
    </xf>
    <xf numFmtId="0" fontId="28" fillId="12" borderId="108" applyNumberFormat="0" applyProtection="0">
      <alignment horizontal="left" vertical="top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8" fillId="9" borderId="108" applyNumberFormat="0" applyProtection="0">
      <alignment horizontal="left" vertical="center" indent="1"/>
    </xf>
    <xf numFmtId="0" fontId="27" fillId="6" borderId="108" applyNumberFormat="0" applyProtection="0">
      <alignment horizontal="left" vertical="top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8" fillId="10" borderId="108" applyNumberFormat="0" applyProtection="0">
      <alignment horizontal="right" vertical="center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8" fillId="11" borderId="110" applyNumberFormat="0" applyProtection="0">
      <alignment horizontal="left" vertical="center" indent="1"/>
    </xf>
    <xf numFmtId="0" fontId="28" fillId="12" borderId="110" applyNumberFormat="0" applyProtection="0">
      <alignment horizontal="left" vertical="top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28" fillId="12" borderId="111" applyNumberFormat="0" applyProtection="0">
      <alignment horizontal="left" vertical="top" indent="1"/>
    </xf>
    <xf numFmtId="4" fontId="28" fillId="11" borderId="111" applyNumberFormat="0" applyProtection="0">
      <alignment horizontal="left" vertical="center" indent="1"/>
    </xf>
    <xf numFmtId="4" fontId="28" fillId="10" borderId="111" applyNumberFormat="0" applyProtection="0">
      <alignment horizontal="right" vertical="center"/>
    </xf>
    <xf numFmtId="0" fontId="8" fillId="9" borderId="111" applyNumberFormat="0" applyProtection="0">
      <alignment horizontal="left" vertical="center" indent="1"/>
    </xf>
    <xf numFmtId="0" fontId="8" fillId="9" borderId="111" applyNumberFormat="0" applyProtection="0">
      <alignment horizontal="left" vertical="center" indent="1"/>
    </xf>
    <xf numFmtId="0" fontId="8" fillId="9" borderId="111" applyNumberFormat="0" applyProtection="0">
      <alignment horizontal="left" vertical="center" indent="1"/>
    </xf>
    <xf numFmtId="4" fontId="28" fillId="8" borderId="111" applyNumberFormat="0" applyProtection="0">
      <alignment horizontal="right" vertical="center"/>
    </xf>
    <xf numFmtId="0" fontId="27" fillId="6" borderId="111" applyNumberFormat="0" applyProtection="0">
      <alignment horizontal="left" vertical="top" indent="1"/>
    </xf>
    <xf numFmtId="4" fontId="27" fillId="3" borderId="111" applyNumberFormat="0" applyProtection="0">
      <alignment horizontal="left" vertical="center" indent="1"/>
    </xf>
    <xf numFmtId="4" fontId="27" fillId="3" borderId="111" applyNumberFormat="0" applyProtection="0">
      <alignment vertical="center"/>
    </xf>
    <xf numFmtId="4" fontId="28" fillId="10" borderId="114" applyNumberFormat="0" applyProtection="0">
      <alignment horizontal="right" vertical="center"/>
    </xf>
    <xf numFmtId="4" fontId="28" fillId="8" borderId="114" applyNumberFormat="0" applyProtection="0">
      <alignment horizontal="right" vertical="center"/>
    </xf>
    <xf numFmtId="4" fontId="27" fillId="3" borderId="114" applyNumberFormat="0" applyProtection="0">
      <alignment vertical="center"/>
    </xf>
    <xf numFmtId="0" fontId="8" fillId="9" borderId="116" applyNumberFormat="0" applyProtection="0">
      <alignment horizontal="left" vertical="center" indent="1"/>
    </xf>
    <xf numFmtId="4" fontId="28" fillId="8" borderId="116" applyNumberFormat="0" applyProtection="0">
      <alignment horizontal="right" vertical="center"/>
    </xf>
    <xf numFmtId="0" fontId="27" fillId="6" borderId="119" applyNumberFormat="0" applyProtection="0">
      <alignment horizontal="left" vertical="top" indent="1"/>
    </xf>
    <xf numFmtId="0" fontId="43" fillId="0" borderId="0" applyNumberFormat="0" applyFill="0" applyBorder="0" applyAlignment="0" applyProtection="0"/>
    <xf numFmtId="0" fontId="8" fillId="9" borderId="139" applyNumberFormat="0" applyProtection="0">
      <alignment horizontal="left" vertical="center" indent="1"/>
    </xf>
    <xf numFmtId="0" fontId="28" fillId="12" borderId="120" applyNumberFormat="0" applyProtection="0">
      <alignment horizontal="left" vertical="top" indent="1"/>
    </xf>
    <xf numFmtId="0" fontId="6" fillId="14" borderId="0" applyBorder="0">
      <alignment vertical="center" wrapText="1"/>
    </xf>
    <xf numFmtId="0" fontId="6" fillId="14" borderId="0" applyBorder="0"/>
    <xf numFmtId="4" fontId="28" fillId="11" borderId="120" applyNumberFormat="0" applyProtection="0">
      <alignment horizontal="left" vertical="center" indent="1"/>
    </xf>
    <xf numFmtId="4" fontId="28" fillId="8" borderId="120" applyNumberFormat="0" applyProtection="0">
      <alignment horizontal="right" vertical="center"/>
    </xf>
    <xf numFmtId="4" fontId="27" fillId="3" borderId="120" applyNumberFormat="0" applyProtection="0">
      <alignment vertical="center"/>
    </xf>
    <xf numFmtId="4" fontId="27" fillId="3" borderId="122" applyNumberFormat="0" applyProtection="0">
      <alignment horizontal="left" vertical="center" indent="1"/>
    </xf>
    <xf numFmtId="4" fontId="28" fillId="11" borderId="123" applyNumberFormat="0" applyProtection="0">
      <alignment horizontal="left" vertical="center" indent="1"/>
    </xf>
    <xf numFmtId="0" fontId="8" fillId="9" borderId="137" applyNumberFormat="0" applyProtection="0">
      <alignment horizontal="left" vertical="center" indent="1"/>
    </xf>
    <xf numFmtId="4" fontId="27" fillId="3" borderId="118" applyNumberFormat="0" applyProtection="0">
      <alignment vertical="center"/>
    </xf>
    <xf numFmtId="4" fontId="27" fillId="3" borderId="117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8" fillId="9" borderId="123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6" fillId="0" borderId="0"/>
    <xf numFmtId="165" fontId="6" fillId="0" borderId="0" applyFon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129" applyNumberFormat="0" applyProtection="0">
      <alignment vertical="center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113" applyNumberFormat="0" applyProtection="0">
      <alignment vertical="center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8" fillId="9" borderId="113" applyNumberFormat="0" applyProtection="0">
      <alignment horizontal="left" vertical="center" indent="1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6" fillId="14" borderId="0" applyBorder="0">
      <alignment vertical="center" wrapText="1"/>
    </xf>
    <xf numFmtId="0" fontId="6" fillId="14" borderId="0" applyBorder="0"/>
    <xf numFmtId="0" fontId="8" fillId="9" borderId="111" applyNumberFormat="0" applyProtection="0">
      <alignment horizontal="left" vertical="center" indent="1"/>
    </xf>
    <xf numFmtId="0" fontId="27" fillId="6" borderId="111" applyNumberFormat="0" applyProtection="0">
      <alignment horizontal="left" vertical="top" indent="1"/>
    </xf>
    <xf numFmtId="4" fontId="27" fillId="3" borderId="111" applyNumberFormat="0" applyProtection="0">
      <alignment vertical="center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4" fontId="28" fillId="11" borderId="113" applyNumberFormat="0" applyProtection="0">
      <alignment horizontal="left" vertical="center" indent="1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8" fillId="9" borderId="113" applyNumberFormat="0" applyProtection="0">
      <alignment horizontal="left" vertical="center" indent="1"/>
    </xf>
    <xf numFmtId="0" fontId="4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8" fillId="9" borderId="122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4" fontId="28" fillId="8" borderId="121" applyNumberFormat="0" applyProtection="0">
      <alignment horizontal="right" vertical="center"/>
    </xf>
    <xf numFmtId="4" fontId="27" fillId="3" borderId="130" applyNumberFormat="0" applyProtection="0">
      <alignment vertical="center"/>
    </xf>
    <xf numFmtId="4" fontId="28" fillId="8" borderId="127" applyNumberFormat="0" applyProtection="0">
      <alignment horizontal="right" vertical="center"/>
    </xf>
    <xf numFmtId="4" fontId="27" fillId="3" borderId="122" applyNumberFormat="0" applyProtection="0">
      <alignment vertical="center"/>
    </xf>
    <xf numFmtId="0" fontId="8" fillId="9" borderId="122" applyNumberFormat="0" applyProtection="0">
      <alignment horizontal="left" vertical="center" indent="1"/>
    </xf>
    <xf numFmtId="4" fontId="28" fillId="10" borderId="122" applyNumberFormat="0" applyProtection="0">
      <alignment horizontal="right" vertical="center"/>
    </xf>
    <xf numFmtId="4" fontId="28" fillId="10" borderId="120" applyNumberFormat="0" applyProtection="0">
      <alignment horizontal="right" vertical="center"/>
    </xf>
    <xf numFmtId="0" fontId="45" fillId="0" borderId="0" applyNumberFormat="0" applyFill="0" applyBorder="0" applyAlignment="0" applyProtection="0"/>
    <xf numFmtId="0" fontId="27" fillId="6" borderId="116" applyNumberFormat="0" applyProtection="0">
      <alignment horizontal="left" vertical="top" indent="1"/>
    </xf>
    <xf numFmtId="4" fontId="27" fillId="3" borderId="119" applyNumberFormat="0" applyProtection="0">
      <alignment horizontal="left" vertical="center" indent="1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4" fontId="28" fillId="10" borderId="116" applyNumberFormat="0" applyProtection="0">
      <alignment horizontal="right" vertical="center"/>
    </xf>
    <xf numFmtId="0" fontId="43" fillId="0" borderId="0" applyNumberFormat="0" applyFill="0" applyBorder="0" applyAlignment="0" applyProtection="0"/>
    <xf numFmtId="0" fontId="8" fillId="9" borderId="114" applyNumberFormat="0" applyProtection="0">
      <alignment horizontal="left" vertical="center" indent="1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8" fillId="9" borderId="111" applyNumberFormat="0" applyProtection="0">
      <alignment horizontal="left" vertical="center" indent="1"/>
    </xf>
    <xf numFmtId="0" fontId="8" fillId="9" borderId="111" applyNumberFormat="0" applyProtection="0">
      <alignment horizontal="left" vertical="center" indent="1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6" fillId="14" borderId="0" applyBorder="0">
      <alignment vertical="center" wrapText="1"/>
    </xf>
    <xf numFmtId="0" fontId="6" fillId="14" borderId="0" applyBorder="0">
      <alignment vertical="center" wrapText="1"/>
    </xf>
    <xf numFmtId="0" fontId="6" fillId="14" borderId="0" applyBorder="0"/>
    <xf numFmtId="0" fontId="6" fillId="14" borderId="0" applyBorder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4" fontId="28" fillId="10" borderId="131" applyNumberFormat="0" applyProtection="0">
      <alignment horizontal="right" vertical="center"/>
    </xf>
    <xf numFmtId="4" fontId="28" fillId="8" borderId="133" applyNumberFormat="0" applyProtection="0">
      <alignment horizontal="right" vertical="center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6" fillId="0" borderId="0"/>
    <xf numFmtId="0" fontId="6" fillId="0" borderId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117" applyNumberFormat="0" applyProtection="0">
      <alignment vertical="center"/>
    </xf>
    <xf numFmtId="0" fontId="8" fillId="9" borderId="121" applyNumberFormat="0" applyProtection="0">
      <alignment horizontal="left" vertical="center" indent="1"/>
    </xf>
    <xf numFmtId="4" fontId="27" fillId="3" borderId="121" applyNumberFormat="0" applyProtection="0">
      <alignment horizontal="left" vertical="center" indent="1"/>
    </xf>
    <xf numFmtId="4" fontId="27" fillId="3" borderId="130" applyNumberFormat="0" applyProtection="0">
      <alignment horizontal="left" vertical="center" indent="1"/>
    </xf>
    <xf numFmtId="0" fontId="27" fillId="6" borderId="132" applyNumberFormat="0" applyProtection="0">
      <alignment horizontal="left" vertical="top" indent="1"/>
    </xf>
    <xf numFmtId="4" fontId="28" fillId="10" borderId="129" applyNumberFormat="0" applyProtection="0">
      <alignment horizontal="right" vertical="center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8" fillId="9" borderId="122" applyNumberFormat="0" applyProtection="0">
      <alignment horizontal="left" vertical="center" indent="1"/>
    </xf>
    <xf numFmtId="4" fontId="27" fillId="3" borderId="120" applyNumberFormat="0" applyProtection="0">
      <alignment horizontal="left" vertical="center" indent="1"/>
    </xf>
    <xf numFmtId="0" fontId="27" fillId="6" borderId="120" applyNumberFormat="0" applyProtection="0">
      <alignment horizontal="left" vertical="top" indent="1"/>
    </xf>
    <xf numFmtId="0" fontId="8" fillId="9" borderId="120" applyNumberFormat="0" applyProtection="0">
      <alignment horizontal="left" vertical="center" indent="1"/>
    </xf>
    <xf numFmtId="0" fontId="8" fillId="9" borderId="120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4" fontId="27" fillId="3" borderId="119" applyNumberFormat="0" applyProtection="0">
      <alignment vertical="center"/>
    </xf>
    <xf numFmtId="4" fontId="27" fillId="3" borderId="116" applyNumberFormat="0" applyProtection="0">
      <alignment vertical="center"/>
    </xf>
    <xf numFmtId="4" fontId="27" fillId="3" borderId="116" applyNumberFormat="0" applyProtection="0">
      <alignment horizontal="left" vertical="center" indent="1"/>
    </xf>
    <xf numFmtId="0" fontId="8" fillId="9" borderId="116" applyNumberFormat="0" applyProtection="0">
      <alignment horizontal="left" vertical="center" indent="1"/>
    </xf>
    <xf numFmtId="0" fontId="8" fillId="9" borderId="116" applyNumberFormat="0" applyProtection="0">
      <alignment horizontal="left" vertical="center" indent="1"/>
    </xf>
    <xf numFmtId="4" fontId="27" fillId="3" borderId="114" applyNumberFormat="0" applyProtection="0">
      <alignment horizontal="left" vertical="center" indent="1"/>
    </xf>
    <xf numFmtId="0" fontId="27" fillId="6" borderId="114" applyNumberFormat="0" applyProtection="0">
      <alignment horizontal="left" vertical="top" indent="1"/>
    </xf>
    <xf numFmtId="0" fontId="8" fillId="9" borderId="114" applyNumberFormat="0" applyProtection="0">
      <alignment horizontal="left" vertical="center" indent="1"/>
    </xf>
    <xf numFmtId="0" fontId="8" fillId="9" borderId="114" applyNumberFormat="0" applyProtection="0">
      <alignment horizontal="left" vertical="center" indent="1"/>
    </xf>
    <xf numFmtId="4" fontId="28" fillId="11" borderId="114" applyNumberFormat="0" applyProtection="0">
      <alignment horizontal="left" vertical="center" indent="1"/>
    </xf>
    <xf numFmtId="0" fontId="28" fillId="12" borderId="114" applyNumberFormat="0" applyProtection="0">
      <alignment horizontal="left" vertical="top" indent="1"/>
    </xf>
    <xf numFmtId="4" fontId="27" fillId="3" borderId="111" applyNumberFormat="0" applyProtection="0">
      <alignment vertical="center"/>
    </xf>
    <xf numFmtId="4" fontId="27" fillId="3" borderId="111" applyNumberFormat="0" applyProtection="0">
      <alignment vertical="center"/>
    </xf>
    <xf numFmtId="4" fontId="27" fillId="3" borderId="111" applyNumberFormat="0" applyProtection="0">
      <alignment horizontal="left" vertical="center" indent="1"/>
    </xf>
    <xf numFmtId="4" fontId="27" fillId="3" borderId="111" applyNumberFormat="0" applyProtection="0">
      <alignment horizontal="left" vertical="center" indent="1"/>
    </xf>
    <xf numFmtId="0" fontId="27" fillId="6" borderId="111" applyNumberFormat="0" applyProtection="0">
      <alignment horizontal="left" vertical="top" indent="1"/>
    </xf>
    <xf numFmtId="0" fontId="27" fillId="6" borderId="111" applyNumberFormat="0" applyProtection="0">
      <alignment horizontal="left" vertical="top" indent="1"/>
    </xf>
    <xf numFmtId="4" fontId="28" fillId="8" borderId="111" applyNumberFormat="0" applyProtection="0">
      <alignment horizontal="right" vertical="center"/>
    </xf>
    <xf numFmtId="4" fontId="28" fillId="8" borderId="111" applyNumberFormat="0" applyProtection="0">
      <alignment horizontal="right" vertical="center"/>
    </xf>
    <xf numFmtId="0" fontId="8" fillId="9" borderId="111" applyNumberFormat="0" applyProtection="0">
      <alignment horizontal="left" vertical="center" indent="1"/>
    </xf>
    <xf numFmtId="0" fontId="8" fillId="9" borderId="111" applyNumberFormat="0" applyProtection="0">
      <alignment horizontal="left" vertical="center" indent="1"/>
    </xf>
    <xf numFmtId="0" fontId="8" fillId="9" borderId="111" applyNumberFormat="0" applyProtection="0">
      <alignment horizontal="left" vertical="center" indent="1"/>
    </xf>
    <xf numFmtId="0" fontId="8" fillId="9" borderId="111" applyNumberFormat="0" applyProtection="0">
      <alignment horizontal="left" vertical="center" indent="1"/>
    </xf>
    <xf numFmtId="0" fontId="8" fillId="9" borderId="111" applyNumberFormat="0" applyProtection="0">
      <alignment horizontal="left" vertical="center" indent="1"/>
    </xf>
    <xf numFmtId="0" fontId="8" fillId="9" borderId="111" applyNumberFormat="0" applyProtection="0">
      <alignment horizontal="left" vertical="center" indent="1"/>
    </xf>
    <xf numFmtId="4" fontId="28" fillId="10" borderId="111" applyNumberFormat="0" applyProtection="0">
      <alignment horizontal="right" vertical="center"/>
    </xf>
    <xf numFmtId="4" fontId="28" fillId="10" borderId="111" applyNumberFormat="0" applyProtection="0">
      <alignment horizontal="right" vertical="center"/>
    </xf>
    <xf numFmtId="4" fontId="28" fillId="11" borderId="111" applyNumberFormat="0" applyProtection="0">
      <alignment horizontal="left" vertical="center" indent="1"/>
    </xf>
    <xf numFmtId="4" fontId="28" fillId="11" borderId="111" applyNumberFormat="0" applyProtection="0">
      <alignment horizontal="left" vertical="center" indent="1"/>
    </xf>
    <xf numFmtId="0" fontId="28" fillId="12" borderId="111" applyNumberFormat="0" applyProtection="0">
      <alignment horizontal="left" vertical="top" indent="1"/>
    </xf>
    <xf numFmtId="0" fontId="28" fillId="12" borderId="111" applyNumberFormat="0" applyProtection="0">
      <alignment horizontal="left" vertical="top" indent="1"/>
    </xf>
    <xf numFmtId="0" fontId="43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4" fontId="27" fillId="3" borderId="113" applyNumberFormat="0" applyProtection="0">
      <alignment vertical="center"/>
    </xf>
    <xf numFmtId="4" fontId="28" fillId="10" borderId="113" applyNumberFormat="0" applyProtection="0">
      <alignment horizontal="right" vertical="center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10" fontId="20" fillId="5" borderId="112" applyNumberFormat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8" fillId="9" borderId="113" applyNumberFormat="0" applyProtection="0">
      <alignment horizontal="left" vertical="center" indent="1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4" fontId="27" fillId="3" borderId="113" applyNumberFormat="0" applyProtection="0">
      <alignment horizontal="left" vertical="center" indent="1"/>
    </xf>
    <xf numFmtId="0" fontId="27" fillId="6" borderId="113" applyNumberFormat="0" applyProtection="0">
      <alignment horizontal="left" vertical="top" indent="1"/>
    </xf>
    <xf numFmtId="0" fontId="45" fillId="0" borderId="0" applyNumberFormat="0" applyFill="0" applyBorder="0" applyAlignment="0" applyProtection="0"/>
    <xf numFmtId="0" fontId="8" fillId="9" borderId="111" applyNumberFormat="0" applyProtection="0">
      <alignment horizontal="left" vertical="center" indent="1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4" fontId="27" fillId="3" borderId="113" applyNumberFormat="0" applyProtection="0">
      <alignment vertical="center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4" fontId="27" fillId="3" borderId="111" applyNumberFormat="0" applyProtection="0">
      <alignment vertical="center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8" fillId="9" borderId="111" applyNumberFormat="0" applyProtection="0">
      <alignment horizontal="left" vertical="center" indent="1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4" fontId="27" fillId="3" borderId="111" applyNumberFormat="0" applyProtection="0">
      <alignment vertical="center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4" fontId="27" fillId="3" borderId="111" applyNumberFormat="0" applyProtection="0">
      <alignment horizontal="left" vertical="center" indent="1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4" fontId="28" fillId="11" borderId="113" applyNumberFormat="0" applyProtection="0">
      <alignment horizontal="left" vertical="center" indent="1"/>
    </xf>
    <xf numFmtId="0" fontId="27" fillId="6" borderId="113" applyNumberFormat="0" applyProtection="0">
      <alignment horizontal="left" vertical="top" indent="1"/>
    </xf>
    <xf numFmtId="0" fontId="45" fillId="0" borderId="0" applyNumberFormat="0" applyFill="0" applyBorder="0" applyAlignment="0" applyProtection="0"/>
    <xf numFmtId="0" fontId="28" fillId="12" borderId="111" applyNumberFormat="0" applyProtection="0">
      <alignment horizontal="left" vertical="top" indent="1"/>
    </xf>
    <xf numFmtId="0" fontId="8" fillId="9" borderId="111" applyNumberFormat="0" applyProtection="0">
      <alignment horizontal="left" vertical="center" indent="1"/>
    </xf>
    <xf numFmtId="4" fontId="28" fillId="10" borderId="111" applyNumberFormat="0" applyProtection="0">
      <alignment horizontal="right" vertical="center"/>
    </xf>
    <xf numFmtId="4" fontId="28" fillId="11" borderId="111" applyNumberFormat="0" applyProtection="0">
      <alignment horizontal="left" vertical="center" indent="1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27" fillId="6" borderId="113" applyNumberFormat="0" applyProtection="0">
      <alignment horizontal="left" vertical="top" indent="1"/>
    </xf>
    <xf numFmtId="4" fontId="27" fillId="3" borderId="113" applyNumberFormat="0" applyProtection="0">
      <alignment horizontal="left" vertical="center" indent="1"/>
    </xf>
    <xf numFmtId="0" fontId="8" fillId="9" borderId="113" applyNumberFormat="0" applyProtection="0">
      <alignment horizontal="left" vertical="center" indent="1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10" fontId="20" fillId="5" borderId="112" applyNumberFormat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10" fontId="20" fillId="5" borderId="112" applyNumberFormat="0" applyBorder="0" applyAlignment="0" applyProtection="0"/>
    <xf numFmtId="0" fontId="43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4" fontId="28" fillId="11" borderId="113" applyNumberFormat="0" applyProtection="0">
      <alignment horizontal="left" vertical="center" indent="1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10" fontId="20" fillId="5" borderId="112" applyNumberFormat="0" applyBorder="0" applyAlignment="0" applyProtection="0"/>
    <xf numFmtId="0" fontId="8" fillId="9" borderId="111" applyNumberFormat="0" applyProtection="0">
      <alignment horizontal="left" vertical="center" indent="1"/>
    </xf>
    <xf numFmtId="0" fontId="45" fillId="0" borderId="0" applyNumberFormat="0" applyFill="0" applyBorder="0" applyAlignment="0" applyProtection="0"/>
    <xf numFmtId="4" fontId="28" fillId="11" borderId="113" applyNumberFormat="0" applyProtection="0">
      <alignment horizontal="left" vertical="center" indent="1"/>
    </xf>
    <xf numFmtId="0" fontId="4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8" fillId="8" borderId="111" applyNumberFormat="0" applyProtection="0">
      <alignment horizontal="right" vertical="center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4" fontId="28" fillId="10" borderId="113" applyNumberFormat="0" applyProtection="0">
      <alignment horizontal="right" vertical="center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8" fillId="9" borderId="113" applyNumberFormat="0" applyProtection="0">
      <alignment horizontal="left" vertical="center" indent="1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8" fillId="9" borderId="113" applyNumberFormat="0" applyProtection="0">
      <alignment horizontal="left" vertical="center" indent="1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4" fontId="28" fillId="10" borderId="111" applyNumberFormat="0" applyProtection="0">
      <alignment horizontal="right" vertical="center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4" fontId="28" fillId="8" borderId="113" applyNumberFormat="0" applyProtection="0">
      <alignment horizontal="right" vertical="center"/>
    </xf>
    <xf numFmtId="4" fontId="27" fillId="3" borderId="111" applyNumberFormat="0" applyProtection="0">
      <alignment horizontal="left" vertical="center" indent="1"/>
    </xf>
    <xf numFmtId="4" fontId="28" fillId="8" borderId="111" applyNumberFormat="0" applyProtection="0">
      <alignment horizontal="right" vertical="center"/>
    </xf>
    <xf numFmtId="0" fontId="28" fillId="12" borderId="111" applyNumberFormat="0" applyProtection="0">
      <alignment horizontal="left" vertical="top" indent="1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4" fontId="28" fillId="11" borderId="111" applyNumberFormat="0" applyProtection="0">
      <alignment horizontal="left" vertical="center" indent="1"/>
    </xf>
    <xf numFmtId="0" fontId="45" fillId="0" borderId="0" applyNumberFormat="0" applyFill="0" applyBorder="0" applyAlignment="0" applyProtection="0"/>
    <xf numFmtId="4" fontId="27" fillId="3" borderId="113" applyNumberFormat="0" applyProtection="0">
      <alignment vertical="center"/>
    </xf>
    <xf numFmtId="0" fontId="45" fillId="0" borderId="0" applyNumberFormat="0" applyFill="0" applyBorder="0" applyAlignment="0" applyProtection="0"/>
    <xf numFmtId="4" fontId="28" fillId="8" borderId="113" applyNumberFormat="0" applyProtection="0">
      <alignment horizontal="right" vertical="center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27" fillId="6" borderId="111" applyNumberFormat="0" applyProtection="0">
      <alignment horizontal="left" vertical="top" indent="1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4" fontId="28" fillId="10" borderId="113" applyNumberFormat="0" applyProtection="0">
      <alignment horizontal="right" vertical="center"/>
    </xf>
    <xf numFmtId="4" fontId="28" fillId="8" borderId="113" applyNumberFormat="0" applyProtection="0">
      <alignment horizontal="right" vertical="center"/>
    </xf>
    <xf numFmtId="4" fontId="27" fillId="3" borderId="113" applyNumberFormat="0" applyProtection="0">
      <alignment horizontal="left" vertical="center" indent="1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10" fontId="20" fillId="5" borderId="112" applyNumberFormat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4" fontId="28" fillId="11" borderId="113" applyNumberFormat="0" applyProtection="0">
      <alignment horizontal="left" vertical="center" indent="1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4" fontId="27" fillId="3" borderId="111" applyNumberFormat="0" applyProtection="0">
      <alignment vertical="center"/>
    </xf>
    <xf numFmtId="0" fontId="45" fillId="0" borderId="0" applyNumberFormat="0" applyFill="0" applyBorder="0" applyAlignment="0" applyProtection="0"/>
    <xf numFmtId="4" fontId="27" fillId="3" borderId="111" applyNumberFormat="0" applyProtection="0">
      <alignment vertical="center"/>
    </xf>
    <xf numFmtId="4" fontId="27" fillId="3" borderId="111" applyNumberFormat="0" applyProtection="0">
      <alignment horizontal="left" vertical="center" indent="1"/>
    </xf>
    <xf numFmtId="4" fontId="27" fillId="3" borderId="111" applyNumberFormat="0" applyProtection="0">
      <alignment horizontal="left" vertical="center" indent="1"/>
    </xf>
    <xf numFmtId="0" fontId="27" fillId="6" borderId="111" applyNumberFormat="0" applyProtection="0">
      <alignment horizontal="left" vertical="top" indent="1"/>
    </xf>
    <xf numFmtId="0" fontId="27" fillId="6" borderId="111" applyNumberFormat="0" applyProtection="0">
      <alignment horizontal="left" vertical="top" indent="1"/>
    </xf>
    <xf numFmtId="4" fontId="28" fillId="8" borderId="111" applyNumberFormat="0" applyProtection="0">
      <alignment horizontal="right" vertical="center"/>
    </xf>
    <xf numFmtId="4" fontId="28" fillId="8" borderId="111" applyNumberFormat="0" applyProtection="0">
      <alignment horizontal="right" vertical="center"/>
    </xf>
    <xf numFmtId="0" fontId="8" fillId="9" borderId="111" applyNumberFormat="0" applyProtection="0">
      <alignment horizontal="left" vertical="center" indent="1"/>
    </xf>
    <xf numFmtId="0" fontId="8" fillId="9" borderId="111" applyNumberFormat="0" applyProtection="0">
      <alignment horizontal="left" vertical="center" indent="1"/>
    </xf>
    <xf numFmtId="0" fontId="8" fillId="9" borderId="111" applyNumberFormat="0" applyProtection="0">
      <alignment horizontal="left" vertical="center" indent="1"/>
    </xf>
    <xf numFmtId="0" fontId="8" fillId="9" borderId="111" applyNumberFormat="0" applyProtection="0">
      <alignment horizontal="left" vertical="center" indent="1"/>
    </xf>
    <xf numFmtId="0" fontId="8" fillId="9" borderId="111" applyNumberFormat="0" applyProtection="0">
      <alignment horizontal="left" vertical="center" indent="1"/>
    </xf>
    <xf numFmtId="0" fontId="8" fillId="9" borderId="111" applyNumberFormat="0" applyProtection="0">
      <alignment horizontal="left" vertical="center" indent="1"/>
    </xf>
    <xf numFmtId="4" fontId="28" fillId="10" borderId="111" applyNumberFormat="0" applyProtection="0">
      <alignment horizontal="right" vertical="center"/>
    </xf>
    <xf numFmtId="4" fontId="28" fillId="10" borderId="111" applyNumberFormat="0" applyProtection="0">
      <alignment horizontal="right" vertical="center"/>
    </xf>
    <xf numFmtId="4" fontId="28" fillId="11" borderId="111" applyNumberFormat="0" applyProtection="0">
      <alignment horizontal="left" vertical="center" indent="1"/>
    </xf>
    <xf numFmtId="4" fontId="28" fillId="11" borderId="111" applyNumberFormat="0" applyProtection="0">
      <alignment horizontal="left" vertical="center" indent="1"/>
    </xf>
    <xf numFmtId="0" fontId="28" fillId="12" borderId="111" applyNumberFormat="0" applyProtection="0">
      <alignment horizontal="left" vertical="top" indent="1"/>
    </xf>
    <xf numFmtId="0" fontId="28" fillId="12" borderId="111" applyNumberFormat="0" applyProtection="0">
      <alignment horizontal="left" vertical="top" indent="1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8" fillId="9" borderId="113" applyNumberFormat="0" applyProtection="0">
      <alignment horizontal="left" vertical="center" indent="1"/>
    </xf>
    <xf numFmtId="4" fontId="27" fillId="3" borderId="113" applyNumberFormat="0" applyProtection="0">
      <alignment horizontal="left" vertical="center" indent="1"/>
    </xf>
    <xf numFmtId="0" fontId="45" fillId="0" borderId="0" applyNumberFormat="0" applyFill="0" applyBorder="0" applyAlignment="0" applyProtection="0"/>
    <xf numFmtId="0" fontId="27" fillId="6" borderId="113" applyNumberFormat="0" applyProtection="0">
      <alignment horizontal="left" vertical="top" indent="1"/>
    </xf>
    <xf numFmtId="0" fontId="45" fillId="0" borderId="0" applyNumberFormat="0" applyFill="0" applyBorder="0" applyAlignment="0" applyProtection="0"/>
    <xf numFmtId="4" fontId="27" fillId="3" borderId="113" applyNumberFormat="0" applyProtection="0">
      <alignment vertical="center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8" fillId="9" borderId="113" applyNumberFormat="0" applyProtection="0">
      <alignment horizontal="left" vertical="center" indent="1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8" fillId="9" borderId="113" applyNumberFormat="0" applyProtection="0">
      <alignment horizontal="left" vertical="center" indent="1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4" fontId="28" fillId="11" borderId="113" applyNumberFormat="0" applyProtection="0">
      <alignment horizontal="left" vertical="center" indent="1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8" fillId="9" borderId="111" applyNumberFormat="0" applyProtection="0">
      <alignment horizontal="left" vertical="center" indent="1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8" fillId="9" borderId="113" applyNumberFormat="0" applyProtection="0">
      <alignment horizontal="left" vertical="center" indent="1"/>
    </xf>
    <xf numFmtId="0" fontId="8" fillId="9" borderId="113" applyNumberFormat="0" applyProtection="0">
      <alignment horizontal="left" vertical="center" indent="1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28" fillId="12" borderId="113" applyNumberFormat="0" applyProtection="0">
      <alignment horizontal="left" vertical="top" indent="1"/>
    </xf>
    <xf numFmtId="0" fontId="8" fillId="9" borderId="113" applyNumberFormat="0" applyProtection="0">
      <alignment horizontal="left" vertical="center" indent="1"/>
    </xf>
    <xf numFmtId="0" fontId="27" fillId="6" borderId="113" applyNumberFormat="0" applyProtection="0">
      <alignment horizontal="left" vertical="top" indent="1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28" fillId="12" borderId="113" applyNumberFormat="0" applyProtection="0">
      <alignment horizontal="left" vertical="top" indent="1"/>
    </xf>
    <xf numFmtId="4" fontId="27" fillId="3" borderId="113" applyNumberFormat="0" applyProtection="0">
      <alignment vertical="center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10" fontId="20" fillId="5" borderId="112" applyNumberFormat="0" applyBorder="0" applyAlignment="0" applyProtection="0"/>
    <xf numFmtId="4" fontId="27" fillId="3" borderId="113" applyNumberFormat="0" applyProtection="0">
      <alignment horizontal="left" vertical="center" indent="1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8" fillId="8" borderId="113" applyNumberFormat="0" applyProtection="0">
      <alignment horizontal="right" vertical="center"/>
    </xf>
    <xf numFmtId="0" fontId="45" fillId="0" borderId="0" applyNumberFormat="0" applyFill="0" applyBorder="0" applyAlignment="0" applyProtection="0"/>
    <xf numFmtId="4" fontId="27" fillId="3" borderId="113" applyNumberFormat="0" applyProtection="0">
      <alignment horizontal="left" vertical="center" indent="1"/>
    </xf>
    <xf numFmtId="4" fontId="28" fillId="10" borderId="113" applyNumberFormat="0" applyProtection="0">
      <alignment horizontal="right" vertical="center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4" fontId="27" fillId="3" borderId="111" applyNumberFormat="0" applyProtection="0">
      <alignment vertical="center"/>
    </xf>
    <xf numFmtId="4" fontId="27" fillId="3" borderId="111" applyNumberFormat="0" applyProtection="0">
      <alignment horizontal="left" vertical="center" indent="1"/>
    </xf>
    <xf numFmtId="4" fontId="27" fillId="3" borderId="111" applyNumberFormat="0" applyProtection="0">
      <alignment horizontal="left" vertical="center" indent="1"/>
    </xf>
    <xf numFmtId="0" fontId="27" fillId="6" borderId="111" applyNumberFormat="0" applyProtection="0">
      <alignment horizontal="left" vertical="top" indent="1"/>
    </xf>
    <xf numFmtId="0" fontId="27" fillId="6" borderId="111" applyNumberFormat="0" applyProtection="0">
      <alignment horizontal="left" vertical="top" indent="1"/>
    </xf>
    <xf numFmtId="4" fontId="28" fillId="8" borderId="111" applyNumberFormat="0" applyProtection="0">
      <alignment horizontal="right" vertical="center"/>
    </xf>
    <xf numFmtId="4" fontId="28" fillId="8" borderId="111" applyNumberFormat="0" applyProtection="0">
      <alignment horizontal="right" vertical="center"/>
    </xf>
    <xf numFmtId="0" fontId="8" fillId="9" borderId="111" applyNumberFormat="0" applyProtection="0">
      <alignment horizontal="left" vertical="center" indent="1"/>
    </xf>
    <xf numFmtId="0" fontId="8" fillId="9" borderId="111" applyNumberFormat="0" applyProtection="0">
      <alignment horizontal="left" vertical="center" indent="1"/>
    </xf>
    <xf numFmtId="0" fontId="8" fillId="9" borderId="111" applyNumberFormat="0" applyProtection="0">
      <alignment horizontal="left" vertical="center" indent="1"/>
    </xf>
    <xf numFmtId="0" fontId="8" fillId="9" borderId="111" applyNumberFormat="0" applyProtection="0">
      <alignment horizontal="left" vertical="center" indent="1"/>
    </xf>
    <xf numFmtId="0" fontId="8" fillId="9" borderId="111" applyNumberFormat="0" applyProtection="0">
      <alignment horizontal="left" vertical="center" indent="1"/>
    </xf>
    <xf numFmtId="0" fontId="8" fillId="9" borderId="111" applyNumberFormat="0" applyProtection="0">
      <alignment horizontal="left" vertical="center" indent="1"/>
    </xf>
    <xf numFmtId="4" fontId="28" fillId="10" borderId="111" applyNumberFormat="0" applyProtection="0">
      <alignment horizontal="right" vertical="center"/>
    </xf>
    <xf numFmtId="4" fontId="28" fillId="10" borderId="111" applyNumberFormat="0" applyProtection="0">
      <alignment horizontal="right" vertical="center"/>
    </xf>
    <xf numFmtId="4" fontId="28" fillId="11" borderId="111" applyNumberFormat="0" applyProtection="0">
      <alignment horizontal="left" vertical="center" indent="1"/>
    </xf>
    <xf numFmtId="4" fontId="28" fillId="11" borderId="111" applyNumberFormat="0" applyProtection="0">
      <alignment horizontal="left" vertical="center" indent="1"/>
    </xf>
    <xf numFmtId="0" fontId="28" fillId="12" borderId="111" applyNumberFormat="0" applyProtection="0">
      <alignment horizontal="left" vertical="top" indent="1"/>
    </xf>
    <xf numFmtId="0" fontId="28" fillId="12" borderId="111" applyNumberFormat="0" applyProtection="0">
      <alignment horizontal="left" vertical="top" indent="1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4" fontId="27" fillId="3" borderId="113" applyNumberFormat="0" applyProtection="0">
      <alignment horizontal="left" vertical="center" indent="1"/>
    </xf>
    <xf numFmtId="0" fontId="8" fillId="9" borderId="113" applyNumberFormat="0" applyProtection="0">
      <alignment horizontal="left" vertical="center" indent="1"/>
    </xf>
    <xf numFmtId="4" fontId="28" fillId="10" borderId="113" applyNumberFormat="0" applyProtection="0">
      <alignment horizontal="right" vertical="center"/>
    </xf>
    <xf numFmtId="4" fontId="28" fillId="8" borderId="113" applyNumberFormat="0" applyProtection="0">
      <alignment horizontal="right" vertical="center"/>
    </xf>
    <xf numFmtId="4" fontId="28" fillId="10" borderId="113" applyNumberFormat="0" applyProtection="0">
      <alignment horizontal="right" vertical="center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4" fontId="27" fillId="3" borderId="113" applyNumberFormat="0" applyProtection="0">
      <alignment vertical="center"/>
    </xf>
    <xf numFmtId="4" fontId="27" fillId="3" borderId="113" applyNumberFormat="0" applyProtection="0">
      <alignment vertical="center"/>
    </xf>
    <xf numFmtId="4" fontId="27" fillId="3" borderId="113" applyNumberFormat="0" applyProtection="0">
      <alignment horizontal="left" vertical="center" indent="1"/>
    </xf>
    <xf numFmtId="4" fontId="27" fillId="3" borderId="113" applyNumberFormat="0" applyProtection="0">
      <alignment horizontal="left" vertical="center" indent="1"/>
    </xf>
    <xf numFmtId="0" fontId="27" fillId="6" borderId="113" applyNumberFormat="0" applyProtection="0">
      <alignment horizontal="left" vertical="top" indent="1"/>
    </xf>
    <xf numFmtId="0" fontId="27" fillId="6" borderId="113" applyNumberFormat="0" applyProtection="0">
      <alignment horizontal="left" vertical="top" indent="1"/>
    </xf>
    <xf numFmtId="4" fontId="28" fillId="8" borderId="113" applyNumberFormat="0" applyProtection="0">
      <alignment horizontal="right" vertical="center"/>
    </xf>
    <xf numFmtId="4" fontId="28" fillId="8" borderId="113" applyNumberFormat="0" applyProtection="0">
      <alignment horizontal="right" vertical="center"/>
    </xf>
    <xf numFmtId="0" fontId="8" fillId="9" borderId="113" applyNumberFormat="0" applyProtection="0">
      <alignment horizontal="left" vertical="center" indent="1"/>
    </xf>
    <xf numFmtId="0" fontId="8" fillId="9" borderId="113" applyNumberFormat="0" applyProtection="0">
      <alignment horizontal="left" vertical="center" indent="1"/>
    </xf>
    <xf numFmtId="0" fontId="8" fillId="9" borderId="113" applyNumberFormat="0" applyProtection="0">
      <alignment horizontal="left" vertical="center" indent="1"/>
    </xf>
    <xf numFmtId="0" fontId="8" fillId="9" borderId="113" applyNumberFormat="0" applyProtection="0">
      <alignment horizontal="left" vertical="center" indent="1"/>
    </xf>
    <xf numFmtId="0" fontId="8" fillId="9" borderId="113" applyNumberFormat="0" applyProtection="0">
      <alignment horizontal="left" vertical="center" indent="1"/>
    </xf>
    <xf numFmtId="0" fontId="8" fillId="9" borderId="113" applyNumberFormat="0" applyProtection="0">
      <alignment horizontal="left" vertical="center" indent="1"/>
    </xf>
    <xf numFmtId="4" fontId="28" fillId="10" borderId="113" applyNumberFormat="0" applyProtection="0">
      <alignment horizontal="right" vertical="center"/>
    </xf>
    <xf numFmtId="4" fontId="28" fillId="10" borderId="113" applyNumberFormat="0" applyProtection="0">
      <alignment horizontal="right" vertical="center"/>
    </xf>
    <xf numFmtId="4" fontId="28" fillId="11" borderId="113" applyNumberFormat="0" applyProtection="0">
      <alignment horizontal="left" vertical="center" indent="1"/>
    </xf>
    <xf numFmtId="4" fontId="28" fillId="11" borderId="113" applyNumberFormat="0" applyProtection="0">
      <alignment horizontal="left" vertical="center" indent="1"/>
    </xf>
    <xf numFmtId="0" fontId="28" fillId="12" borderId="113" applyNumberFormat="0" applyProtection="0">
      <alignment horizontal="left" vertical="top" indent="1"/>
    </xf>
    <xf numFmtId="0" fontId="28" fillId="12" borderId="113" applyNumberFormat="0" applyProtection="0">
      <alignment horizontal="left" vertical="top" indent="1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113" applyNumberFormat="0" applyProtection="0">
      <alignment vertical="center"/>
    </xf>
    <xf numFmtId="0" fontId="8" fillId="9" borderId="113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4" fontId="27" fillId="3" borderId="113" applyNumberFormat="0" applyProtection="0">
      <alignment vertical="center"/>
    </xf>
    <xf numFmtId="0" fontId="27" fillId="6" borderId="113" applyNumberFormat="0" applyProtection="0">
      <alignment horizontal="left" vertical="top" indent="1"/>
    </xf>
    <xf numFmtId="0" fontId="27" fillId="6" borderId="113" applyNumberFormat="0" applyProtection="0">
      <alignment horizontal="left" vertical="top" indent="1"/>
    </xf>
    <xf numFmtId="4" fontId="28" fillId="8" borderId="113" applyNumberFormat="0" applyProtection="0">
      <alignment horizontal="right" vertical="center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28" fillId="12" borderId="113" applyNumberFormat="0" applyProtection="0">
      <alignment horizontal="left" vertical="top" indent="1"/>
    </xf>
    <xf numFmtId="0" fontId="8" fillId="9" borderId="113" applyNumberFormat="0" applyProtection="0">
      <alignment horizontal="left" vertical="center" indent="1"/>
    </xf>
    <xf numFmtId="0" fontId="27" fillId="6" borderId="113" applyNumberFormat="0" applyProtection="0">
      <alignment horizontal="left" vertical="top" indent="1"/>
    </xf>
    <xf numFmtId="4" fontId="27" fillId="3" borderId="113" applyNumberFormat="0" applyProtection="0">
      <alignment vertical="center"/>
    </xf>
    <xf numFmtId="4" fontId="28" fillId="10" borderId="113" applyNumberFormat="0" applyProtection="0">
      <alignment horizontal="right" vertical="center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8" fillId="9" borderId="113" applyNumberFormat="0" applyProtection="0">
      <alignment horizontal="left" vertical="center" indent="1"/>
    </xf>
    <xf numFmtId="0" fontId="8" fillId="9" borderId="113" applyNumberFormat="0" applyProtection="0">
      <alignment horizontal="left" vertical="center" indent="1"/>
    </xf>
    <xf numFmtId="4" fontId="27" fillId="3" borderId="113" applyNumberFormat="0" applyProtection="0">
      <alignment horizontal="left" vertical="center" indent="1"/>
    </xf>
    <xf numFmtId="0" fontId="28" fillId="12" borderId="113" applyNumberFormat="0" applyProtection="0">
      <alignment horizontal="left" vertical="top" indent="1"/>
    </xf>
    <xf numFmtId="0" fontId="8" fillId="9" borderId="113" applyNumberFormat="0" applyProtection="0">
      <alignment horizontal="left" vertical="center" indent="1"/>
    </xf>
    <xf numFmtId="4" fontId="28" fillId="8" borderId="113" applyNumberFormat="0" applyProtection="0">
      <alignment horizontal="right" vertical="center"/>
    </xf>
    <xf numFmtId="0" fontId="8" fillId="9" borderId="113" applyNumberFormat="0" applyProtection="0">
      <alignment horizontal="left" vertical="center" indent="1"/>
    </xf>
    <xf numFmtId="4" fontId="28" fillId="11" borderId="113" applyNumberFormat="0" applyProtection="0">
      <alignment horizontal="left" vertical="center" indent="1"/>
    </xf>
    <xf numFmtId="4" fontId="27" fillId="3" borderId="113" applyNumberFormat="0" applyProtection="0">
      <alignment vertical="center"/>
    </xf>
    <xf numFmtId="0" fontId="27" fillId="6" borderId="113" applyNumberFormat="0" applyProtection="0">
      <alignment horizontal="left" vertical="top" indent="1"/>
    </xf>
    <xf numFmtId="4" fontId="27" fillId="3" borderId="113" applyNumberFormat="0" applyProtection="0">
      <alignment horizontal="left" vertical="center" indent="1"/>
    </xf>
    <xf numFmtId="0" fontId="27" fillId="6" borderId="113" applyNumberFormat="0" applyProtection="0">
      <alignment horizontal="left" vertical="top" indent="1"/>
    </xf>
    <xf numFmtId="4" fontId="27" fillId="3" borderId="113" applyNumberFormat="0" applyProtection="0">
      <alignment horizontal="left" vertical="center" indent="1"/>
    </xf>
    <xf numFmtId="0" fontId="8" fillId="9" borderId="113" applyNumberFormat="0" applyProtection="0">
      <alignment horizontal="left" vertical="center" indent="1"/>
    </xf>
    <xf numFmtId="0" fontId="8" fillId="9" borderId="113" applyNumberFormat="0" applyProtection="0">
      <alignment horizontal="left" vertical="center" indent="1"/>
    </xf>
    <xf numFmtId="0" fontId="27" fillId="6" borderId="113" applyNumberFormat="0" applyProtection="0">
      <alignment horizontal="left" vertical="top" indent="1"/>
    </xf>
    <xf numFmtId="4" fontId="28" fillId="8" borderId="113" applyNumberFormat="0" applyProtection="0">
      <alignment horizontal="right" vertical="center"/>
    </xf>
    <xf numFmtId="4" fontId="27" fillId="3" borderId="113" applyNumberFormat="0" applyProtection="0">
      <alignment vertical="center"/>
    </xf>
    <xf numFmtId="0" fontId="27" fillId="6" borderId="113" applyNumberFormat="0" applyProtection="0">
      <alignment horizontal="left" vertical="top" indent="1"/>
    </xf>
    <xf numFmtId="4" fontId="27" fillId="3" borderId="113" applyNumberFormat="0" applyProtection="0">
      <alignment horizontal="left" vertical="center" indent="1"/>
    </xf>
    <xf numFmtId="0" fontId="27" fillId="6" borderId="113" applyNumberFormat="0" applyProtection="0">
      <alignment horizontal="left" vertical="top" indent="1"/>
    </xf>
    <xf numFmtId="0" fontId="27" fillId="6" borderId="113" applyNumberFormat="0" applyProtection="0">
      <alignment horizontal="left" vertical="top" indent="1"/>
    </xf>
    <xf numFmtId="4" fontId="27" fillId="3" borderId="113" applyNumberFormat="0" applyProtection="0">
      <alignment horizontal="left" vertical="center" indent="1"/>
    </xf>
    <xf numFmtId="0" fontId="27" fillId="6" borderId="113" applyNumberFormat="0" applyProtection="0">
      <alignment horizontal="left" vertical="top" indent="1"/>
    </xf>
    <xf numFmtId="4" fontId="27" fillId="3" borderId="113" applyNumberFormat="0" applyProtection="0">
      <alignment horizontal="left" vertical="center" indent="1"/>
    </xf>
    <xf numFmtId="4" fontId="27" fillId="3" borderId="113" applyNumberFormat="0" applyProtection="0">
      <alignment vertical="center"/>
    </xf>
    <xf numFmtId="0" fontId="27" fillId="6" borderId="113" applyNumberFormat="0" applyProtection="0">
      <alignment horizontal="left" vertical="top" indent="1"/>
    </xf>
    <xf numFmtId="4" fontId="27" fillId="3" borderId="113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8" fillId="9" borderId="113" applyNumberFormat="0" applyProtection="0">
      <alignment horizontal="left" vertical="center" indent="1"/>
    </xf>
    <xf numFmtId="4" fontId="27" fillId="3" borderId="113" applyNumberFormat="0" applyProtection="0">
      <alignment horizontal="left" vertical="center" indent="1"/>
    </xf>
    <xf numFmtId="0" fontId="8" fillId="9" borderId="113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28" fillId="12" borderId="113" applyNumberFormat="0" applyProtection="0">
      <alignment horizontal="left" vertical="top" indent="1"/>
    </xf>
    <xf numFmtId="0" fontId="8" fillId="9" borderId="113" applyNumberFormat="0" applyProtection="0">
      <alignment horizontal="left" vertical="center" indent="1"/>
    </xf>
    <xf numFmtId="0" fontId="27" fillId="6" borderId="113" applyNumberFormat="0" applyProtection="0">
      <alignment horizontal="left" vertical="top" indent="1"/>
    </xf>
    <xf numFmtId="0" fontId="27" fillId="6" borderId="113" applyNumberFormat="0" applyProtection="0">
      <alignment horizontal="left" vertical="top" indent="1"/>
    </xf>
    <xf numFmtId="0" fontId="27" fillId="6" borderId="113" applyNumberFormat="0" applyProtection="0">
      <alignment horizontal="left" vertical="top" indent="1"/>
    </xf>
    <xf numFmtId="4" fontId="27" fillId="3" borderId="113" applyNumberFormat="0" applyProtection="0">
      <alignment vertical="center"/>
    </xf>
    <xf numFmtId="0" fontId="27" fillId="6" borderId="113" applyNumberFormat="0" applyProtection="0">
      <alignment horizontal="left" vertical="top" indent="1"/>
    </xf>
    <xf numFmtId="4" fontId="27" fillId="3" borderId="113" applyNumberFormat="0" applyProtection="0">
      <alignment vertical="center"/>
    </xf>
    <xf numFmtId="4" fontId="27" fillId="3" borderId="113" applyNumberFormat="0" applyProtection="0">
      <alignment horizontal="left" vertical="center" indent="1"/>
    </xf>
    <xf numFmtId="4" fontId="27" fillId="3" borderId="113" applyNumberFormat="0" applyProtection="0">
      <alignment horizontal="left" vertical="center" indent="1"/>
    </xf>
    <xf numFmtId="0" fontId="27" fillId="6" borderId="113" applyNumberFormat="0" applyProtection="0">
      <alignment horizontal="left" vertical="top" indent="1"/>
    </xf>
    <xf numFmtId="0" fontId="27" fillId="6" borderId="113" applyNumberFormat="0" applyProtection="0">
      <alignment horizontal="left" vertical="top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8" fillId="9" borderId="113" applyNumberFormat="0" applyProtection="0">
      <alignment horizontal="left" vertical="center" indent="1"/>
    </xf>
    <xf numFmtId="0" fontId="8" fillId="9" borderId="113" applyNumberFormat="0" applyProtection="0">
      <alignment horizontal="left" vertical="center" indent="1"/>
    </xf>
    <xf numFmtId="4" fontId="28" fillId="10" borderId="113" applyNumberFormat="0" applyProtection="0">
      <alignment horizontal="right" vertical="center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8" fillId="10" borderId="113" applyNumberFormat="0" applyProtection="0">
      <alignment horizontal="right" vertical="center"/>
    </xf>
    <xf numFmtId="0" fontId="8" fillId="9" borderId="113" applyNumberFormat="0" applyProtection="0">
      <alignment horizontal="left" vertical="center" indent="1"/>
    </xf>
    <xf numFmtId="0" fontId="27" fillId="6" borderId="113" applyNumberFormat="0" applyProtection="0">
      <alignment horizontal="left" vertical="top" indent="1"/>
    </xf>
    <xf numFmtId="0" fontId="27" fillId="6" borderId="113" applyNumberFormat="0" applyProtection="0">
      <alignment horizontal="left" vertical="top" indent="1"/>
    </xf>
    <xf numFmtId="4" fontId="27" fillId="3" borderId="113" applyNumberFormat="0" applyProtection="0">
      <alignment horizontal="left" vertical="center" indent="1"/>
    </xf>
    <xf numFmtId="4" fontId="27" fillId="3" borderId="113" applyNumberFormat="0" applyProtection="0">
      <alignment vertical="center"/>
    </xf>
    <xf numFmtId="4" fontId="27" fillId="3" borderId="113" applyNumberFormat="0" applyProtection="0">
      <alignment horizontal="left" vertical="center" indent="1"/>
    </xf>
    <xf numFmtId="0" fontId="27" fillId="6" borderId="113" applyNumberFormat="0" applyProtection="0">
      <alignment horizontal="left" vertical="top" indent="1"/>
    </xf>
    <xf numFmtId="4" fontId="27" fillId="3" borderId="113" applyNumberFormat="0" applyProtection="0">
      <alignment horizontal="left" vertical="center" indent="1"/>
    </xf>
    <xf numFmtId="4" fontId="28" fillId="8" borderId="113" applyNumberFormat="0" applyProtection="0">
      <alignment horizontal="right" vertical="center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113" applyNumberFormat="0" applyProtection="0">
      <alignment horizontal="left" vertical="center" indent="1"/>
    </xf>
    <xf numFmtId="4" fontId="27" fillId="3" borderId="113" applyNumberFormat="0" applyProtection="0">
      <alignment horizontal="left" vertical="center" indent="1"/>
    </xf>
    <xf numFmtId="0" fontId="8" fillId="9" borderId="113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28" fillId="12" borderId="113" applyNumberFormat="0" applyProtection="0">
      <alignment horizontal="left" vertical="top" indent="1"/>
    </xf>
    <xf numFmtId="0" fontId="8" fillId="9" borderId="113" applyNumberFormat="0" applyProtection="0">
      <alignment horizontal="left" vertical="center" indent="1"/>
    </xf>
    <xf numFmtId="0" fontId="27" fillId="6" borderId="113" applyNumberFormat="0" applyProtection="0">
      <alignment horizontal="left" vertical="top" indent="1"/>
    </xf>
    <xf numFmtId="0" fontId="27" fillId="6" borderId="113" applyNumberFormat="0" applyProtection="0">
      <alignment horizontal="left" vertical="top" indent="1"/>
    </xf>
    <xf numFmtId="4" fontId="28" fillId="10" borderId="113" applyNumberFormat="0" applyProtection="0">
      <alignment horizontal="right" vertical="center"/>
    </xf>
    <xf numFmtId="4" fontId="27" fillId="3" borderId="113" applyNumberFormat="0" applyProtection="0">
      <alignment vertical="center"/>
    </xf>
    <xf numFmtId="4" fontId="27" fillId="3" borderId="113" applyNumberFormat="0" applyProtection="0">
      <alignment horizontal="left" vertical="center" indent="1"/>
    </xf>
    <xf numFmtId="0" fontId="27" fillId="6" borderId="113" applyNumberFormat="0" applyProtection="0">
      <alignment horizontal="left" vertical="top" indent="1"/>
    </xf>
    <xf numFmtId="4" fontId="28" fillId="8" borderId="113" applyNumberFormat="0" applyProtection="0">
      <alignment horizontal="right" vertical="center"/>
    </xf>
    <xf numFmtId="4" fontId="28" fillId="8" borderId="113" applyNumberFormat="0" applyProtection="0">
      <alignment horizontal="right" vertical="center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113" applyNumberFormat="0" applyProtection="0">
      <alignment vertical="center"/>
    </xf>
    <xf numFmtId="4" fontId="28" fillId="8" borderId="113" applyNumberFormat="0" applyProtection="0">
      <alignment horizontal="right" vertical="center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28" fillId="12" borderId="113" applyNumberFormat="0" applyProtection="0">
      <alignment horizontal="left" vertical="top" indent="1"/>
    </xf>
    <xf numFmtId="4" fontId="27" fillId="3" borderId="113" applyNumberFormat="0" applyProtection="0">
      <alignment vertical="center"/>
    </xf>
    <xf numFmtId="4" fontId="27" fillId="3" borderId="113" applyNumberFormat="0" applyProtection="0">
      <alignment vertical="center"/>
    </xf>
    <xf numFmtId="4" fontId="27" fillId="3" borderId="113" applyNumberFormat="0" applyProtection="0">
      <alignment horizontal="left" vertical="center" indent="1"/>
    </xf>
    <xf numFmtId="0" fontId="27" fillId="6" borderId="113" applyNumberFormat="0" applyProtection="0">
      <alignment horizontal="left" vertical="top" indent="1"/>
    </xf>
    <xf numFmtId="4" fontId="28" fillId="8" borderId="113" applyNumberFormat="0" applyProtection="0">
      <alignment horizontal="right" vertical="center"/>
    </xf>
    <xf numFmtId="4" fontId="27" fillId="3" borderId="113" applyNumberFormat="0" applyProtection="0">
      <alignment vertical="center"/>
    </xf>
    <xf numFmtId="4" fontId="27" fillId="3" borderId="113" applyNumberFormat="0" applyProtection="0">
      <alignment horizontal="left" vertical="center" indent="1"/>
    </xf>
    <xf numFmtId="0" fontId="27" fillId="6" borderId="113" applyNumberFormat="0" applyProtection="0">
      <alignment horizontal="left" vertical="top" indent="1"/>
    </xf>
    <xf numFmtId="4" fontId="27" fillId="3" borderId="113" applyNumberFormat="0" applyProtection="0">
      <alignment vertical="center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113" applyNumberFormat="0" applyProtection="0">
      <alignment horizontal="left" vertical="center" indent="1"/>
    </xf>
    <xf numFmtId="4" fontId="27" fillId="3" borderId="113" applyNumberFormat="0" applyProtection="0">
      <alignment vertical="center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8" fillId="9" borderId="113" applyNumberFormat="0" applyProtection="0">
      <alignment horizontal="left" vertical="center" indent="1"/>
    </xf>
    <xf numFmtId="4" fontId="28" fillId="8" borderId="113" applyNumberFormat="0" applyProtection="0">
      <alignment horizontal="right" vertical="center"/>
    </xf>
    <xf numFmtId="4" fontId="28" fillId="8" borderId="113" applyNumberFormat="0" applyProtection="0">
      <alignment horizontal="right" vertical="center"/>
    </xf>
    <xf numFmtId="4" fontId="27" fillId="3" borderId="113" applyNumberFormat="0" applyProtection="0">
      <alignment vertical="center"/>
    </xf>
    <xf numFmtId="4" fontId="27" fillId="3" borderId="113" applyNumberFormat="0" applyProtection="0">
      <alignment horizontal="left" vertical="center" indent="1"/>
    </xf>
    <xf numFmtId="0" fontId="27" fillId="6" borderId="113" applyNumberFormat="0" applyProtection="0">
      <alignment horizontal="left" vertical="top" indent="1"/>
    </xf>
    <xf numFmtId="4" fontId="27" fillId="3" borderId="113" applyNumberFormat="0" applyProtection="0">
      <alignment horizontal="left" vertical="center" indent="1"/>
    </xf>
    <xf numFmtId="4" fontId="28" fillId="8" borderId="113" applyNumberFormat="0" applyProtection="0">
      <alignment horizontal="right" vertical="center"/>
    </xf>
    <xf numFmtId="0" fontId="8" fillId="9" borderId="113" applyNumberFormat="0" applyProtection="0">
      <alignment horizontal="left" vertical="center" indent="1"/>
    </xf>
    <xf numFmtId="0" fontId="8" fillId="9" borderId="113" applyNumberFormat="0" applyProtection="0">
      <alignment horizontal="left" vertical="center" indent="1"/>
    </xf>
    <xf numFmtId="0" fontId="8" fillId="9" borderId="113" applyNumberFormat="0" applyProtection="0">
      <alignment horizontal="left" vertical="center" indent="1"/>
    </xf>
    <xf numFmtId="4" fontId="28" fillId="10" borderId="113" applyNumberFormat="0" applyProtection="0">
      <alignment horizontal="right" vertical="center"/>
    </xf>
    <xf numFmtId="4" fontId="27" fillId="3" borderId="113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8" fillId="8" borderId="113" applyNumberFormat="0" applyProtection="0">
      <alignment horizontal="right" vertical="center"/>
    </xf>
    <xf numFmtId="4" fontId="28" fillId="8" borderId="113" applyNumberFormat="0" applyProtection="0">
      <alignment horizontal="right" vertical="center"/>
    </xf>
    <xf numFmtId="0" fontId="27" fillId="6" borderId="113" applyNumberFormat="0" applyProtection="0">
      <alignment horizontal="left" vertical="top" indent="1"/>
    </xf>
    <xf numFmtId="4" fontId="28" fillId="11" borderId="113" applyNumberFormat="0" applyProtection="0">
      <alignment horizontal="left" vertical="center" indent="1"/>
    </xf>
    <xf numFmtId="0" fontId="28" fillId="12" borderId="113" applyNumberFormat="0" applyProtection="0">
      <alignment horizontal="left" vertical="top" indent="1"/>
    </xf>
    <xf numFmtId="0" fontId="27" fillId="6" borderId="113" applyNumberFormat="0" applyProtection="0">
      <alignment horizontal="left" vertical="top" indent="1"/>
    </xf>
    <xf numFmtId="4" fontId="28" fillId="8" borderId="113" applyNumberFormat="0" applyProtection="0">
      <alignment horizontal="right" vertical="center"/>
    </xf>
    <xf numFmtId="4" fontId="28" fillId="8" borderId="113" applyNumberFormat="0" applyProtection="0">
      <alignment horizontal="right" vertical="center"/>
    </xf>
    <xf numFmtId="0" fontId="8" fillId="9" borderId="113" applyNumberFormat="0" applyProtection="0">
      <alignment horizontal="left" vertical="center" indent="1"/>
    </xf>
    <xf numFmtId="0" fontId="27" fillId="6" borderId="113" applyNumberFormat="0" applyProtection="0">
      <alignment horizontal="left" vertical="top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113" applyNumberFormat="0" applyProtection="0">
      <alignment vertical="center"/>
    </xf>
    <xf numFmtId="4" fontId="27" fillId="3" borderId="113" applyNumberFormat="0" applyProtection="0">
      <alignment vertical="center"/>
    </xf>
    <xf numFmtId="4" fontId="27" fillId="3" borderId="113" applyNumberFormat="0" applyProtection="0">
      <alignment vertical="center"/>
    </xf>
    <xf numFmtId="4" fontId="28" fillId="11" borderId="113" applyNumberFormat="0" applyProtection="0">
      <alignment horizontal="left" vertical="center" indent="1"/>
    </xf>
    <xf numFmtId="0" fontId="28" fillId="12" borderId="113" applyNumberFormat="0" applyProtection="0">
      <alignment horizontal="left" vertical="top" indent="1"/>
    </xf>
    <xf numFmtId="4" fontId="28" fillId="10" borderId="113" applyNumberFormat="0" applyProtection="0">
      <alignment horizontal="right" vertical="center"/>
    </xf>
    <xf numFmtId="4" fontId="27" fillId="3" borderId="113" applyNumberFormat="0" applyProtection="0">
      <alignment vertical="center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113" applyNumberFormat="0" applyProtection="0">
      <alignment vertical="center"/>
    </xf>
    <xf numFmtId="4" fontId="27" fillId="3" borderId="113" applyNumberFormat="0" applyProtection="0">
      <alignment horizontal="left" vertical="center" indent="1"/>
    </xf>
    <xf numFmtId="4" fontId="27" fillId="3" borderId="113" applyNumberFormat="0" applyProtection="0">
      <alignment horizontal="left" vertical="center" indent="1"/>
    </xf>
    <xf numFmtId="0" fontId="8" fillId="9" borderId="113" applyNumberFormat="0" applyProtection="0">
      <alignment horizontal="left" vertical="center" indent="1"/>
    </xf>
    <xf numFmtId="0" fontId="8" fillId="9" borderId="113" applyNumberFormat="0" applyProtection="0">
      <alignment horizontal="left" vertical="center" indent="1"/>
    </xf>
    <xf numFmtId="4" fontId="28" fillId="10" borderId="113" applyNumberFormat="0" applyProtection="0">
      <alignment horizontal="right" vertical="center"/>
    </xf>
    <xf numFmtId="4" fontId="28" fillId="11" borderId="113" applyNumberFormat="0" applyProtection="0">
      <alignment horizontal="left" vertical="center" indent="1"/>
    </xf>
    <xf numFmtId="0" fontId="28" fillId="12" borderId="113" applyNumberFormat="0" applyProtection="0">
      <alignment horizontal="left" vertical="top" indent="1"/>
    </xf>
    <xf numFmtId="4" fontId="27" fillId="3" borderId="113" applyNumberFormat="0" applyProtection="0">
      <alignment vertical="center"/>
    </xf>
    <xf numFmtId="4" fontId="27" fillId="3" borderId="113" applyNumberFormat="0" applyProtection="0">
      <alignment horizontal="left" vertical="center" indent="1"/>
    </xf>
    <xf numFmtId="0" fontId="27" fillId="6" borderId="113" applyNumberFormat="0" applyProtection="0">
      <alignment horizontal="left" vertical="top" indent="1"/>
    </xf>
    <xf numFmtId="4" fontId="28" fillId="8" borderId="113" applyNumberFormat="0" applyProtection="0">
      <alignment horizontal="right" vertical="center"/>
    </xf>
    <xf numFmtId="4" fontId="28" fillId="8" borderId="113" applyNumberFormat="0" applyProtection="0">
      <alignment horizontal="right" vertical="center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113" applyNumberFormat="0" applyProtection="0">
      <alignment vertical="center"/>
    </xf>
    <xf numFmtId="4" fontId="27" fillId="3" borderId="113" applyNumberFormat="0" applyProtection="0">
      <alignment vertical="center"/>
    </xf>
    <xf numFmtId="4" fontId="28" fillId="11" borderId="113" applyNumberFormat="0" applyProtection="0">
      <alignment horizontal="left" vertical="center" indent="1"/>
    </xf>
    <xf numFmtId="0" fontId="28" fillId="12" borderId="113" applyNumberFormat="0" applyProtection="0">
      <alignment horizontal="left" vertical="top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113" applyNumberFormat="0" applyProtection="0">
      <alignment horizontal="left" vertical="center" indent="1"/>
    </xf>
    <xf numFmtId="4" fontId="27" fillId="3" borderId="113" applyNumberFormat="0" applyProtection="0">
      <alignment horizontal="left" vertical="center" indent="1"/>
    </xf>
    <xf numFmtId="4" fontId="27" fillId="3" borderId="113" applyNumberFormat="0" applyProtection="0">
      <alignment vertical="center"/>
    </xf>
    <xf numFmtId="4" fontId="27" fillId="3" borderId="113" applyNumberFormat="0" applyProtection="0">
      <alignment vertical="center"/>
    </xf>
    <xf numFmtId="4" fontId="27" fillId="3" borderId="113" applyNumberFormat="0" applyProtection="0">
      <alignment horizontal="left" vertical="center" indent="1"/>
    </xf>
    <xf numFmtId="0" fontId="27" fillId="6" borderId="113" applyNumberFormat="0" applyProtection="0">
      <alignment horizontal="left" vertical="top" indent="1"/>
    </xf>
    <xf numFmtId="4" fontId="28" fillId="8" borderId="113" applyNumberFormat="0" applyProtection="0">
      <alignment horizontal="right" vertical="center"/>
    </xf>
    <xf numFmtId="4" fontId="28" fillId="8" borderId="113" applyNumberFormat="0" applyProtection="0">
      <alignment horizontal="right" vertical="center"/>
    </xf>
    <xf numFmtId="0" fontId="8" fillId="9" borderId="113" applyNumberFormat="0" applyProtection="0">
      <alignment horizontal="left" vertical="center" indent="1"/>
    </xf>
    <xf numFmtId="0" fontId="8" fillId="9" borderId="113" applyNumberFormat="0" applyProtection="0">
      <alignment horizontal="left" vertical="center" indent="1"/>
    </xf>
    <xf numFmtId="0" fontId="8" fillId="9" borderId="113" applyNumberFormat="0" applyProtection="0">
      <alignment horizontal="left" vertical="center" indent="1"/>
    </xf>
    <xf numFmtId="4" fontId="28" fillId="10" borderId="113" applyNumberFormat="0" applyProtection="0">
      <alignment horizontal="right" vertical="center"/>
    </xf>
    <xf numFmtId="4" fontId="28" fillId="11" borderId="113" applyNumberFormat="0" applyProtection="0">
      <alignment horizontal="left" vertical="center" indent="1"/>
    </xf>
    <xf numFmtId="0" fontId="28" fillId="12" borderId="113" applyNumberFormat="0" applyProtection="0">
      <alignment horizontal="left" vertical="top" indent="1"/>
    </xf>
    <xf numFmtId="0" fontId="8" fillId="9" borderId="113" applyNumberFormat="0" applyProtection="0">
      <alignment horizontal="left" vertical="center" indent="1"/>
    </xf>
    <xf numFmtId="0" fontId="8" fillId="9" borderId="113" applyNumberFormat="0" applyProtection="0">
      <alignment horizontal="left" vertical="center" indent="1"/>
    </xf>
    <xf numFmtId="0" fontId="8" fillId="9" borderId="113" applyNumberFormat="0" applyProtection="0">
      <alignment horizontal="left" vertical="center" indent="1"/>
    </xf>
    <xf numFmtId="4" fontId="28" fillId="10" borderId="113" applyNumberFormat="0" applyProtection="0">
      <alignment horizontal="right" vertical="center"/>
    </xf>
    <xf numFmtId="4" fontId="27" fillId="3" borderId="113" applyNumberFormat="0" applyProtection="0">
      <alignment vertical="center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113" applyNumberFormat="0" applyProtection="0">
      <alignment vertical="center"/>
    </xf>
    <xf numFmtId="4" fontId="27" fillId="3" borderId="113" applyNumberFormat="0" applyProtection="0">
      <alignment vertical="center"/>
    </xf>
    <xf numFmtId="0" fontId="27" fillId="6" borderId="113" applyNumberFormat="0" applyProtection="0">
      <alignment horizontal="left" vertical="top" indent="1"/>
    </xf>
    <xf numFmtId="4" fontId="28" fillId="11" borderId="113" applyNumberFormat="0" applyProtection="0">
      <alignment horizontal="left" vertical="center" indent="1"/>
    </xf>
    <xf numFmtId="0" fontId="28" fillId="12" borderId="113" applyNumberFormat="0" applyProtection="0">
      <alignment horizontal="left" vertical="top" indent="1"/>
    </xf>
    <xf numFmtId="0" fontId="8" fillId="9" borderId="113" applyNumberFormat="0" applyProtection="0">
      <alignment horizontal="left" vertical="center" indent="1"/>
    </xf>
    <xf numFmtId="0" fontId="8" fillId="9" borderId="113" applyNumberFormat="0" applyProtection="0">
      <alignment horizontal="left" vertical="center" indent="1"/>
    </xf>
    <xf numFmtId="0" fontId="8" fillId="9" borderId="113" applyNumberFormat="0" applyProtection="0">
      <alignment horizontal="left" vertical="center" indent="1"/>
    </xf>
    <xf numFmtId="4" fontId="28" fillId="10" borderId="113" applyNumberFormat="0" applyProtection="0">
      <alignment horizontal="right" vertical="center"/>
    </xf>
    <xf numFmtId="4" fontId="27" fillId="3" borderId="113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113" applyNumberFormat="0" applyProtection="0">
      <alignment vertical="center"/>
    </xf>
    <xf numFmtId="0" fontId="27" fillId="6" borderId="113" applyNumberFormat="0" applyProtection="0">
      <alignment horizontal="left" vertical="top" indent="1"/>
    </xf>
    <xf numFmtId="4" fontId="27" fillId="3" borderId="113" applyNumberFormat="0" applyProtection="0">
      <alignment vertical="center"/>
    </xf>
    <xf numFmtId="4" fontId="28" fillId="11" borderId="113" applyNumberFormat="0" applyProtection="0">
      <alignment horizontal="left" vertical="center" indent="1"/>
    </xf>
    <xf numFmtId="0" fontId="28" fillId="12" borderId="113" applyNumberFormat="0" applyProtection="0">
      <alignment horizontal="left" vertical="top" indent="1"/>
    </xf>
    <xf numFmtId="0" fontId="8" fillId="9" borderId="113" applyNumberFormat="0" applyProtection="0">
      <alignment horizontal="left" vertical="center" indent="1"/>
    </xf>
    <xf numFmtId="0" fontId="8" fillId="9" borderId="113" applyNumberFormat="0" applyProtection="0">
      <alignment horizontal="left" vertical="center" indent="1"/>
    </xf>
    <xf numFmtId="0" fontId="8" fillId="9" borderId="113" applyNumberFormat="0" applyProtection="0">
      <alignment horizontal="left" vertical="center" indent="1"/>
    </xf>
    <xf numFmtId="4" fontId="28" fillId="10" borderId="113" applyNumberFormat="0" applyProtection="0">
      <alignment horizontal="right" vertical="center"/>
    </xf>
    <xf numFmtId="0" fontId="27" fillId="6" borderId="113" applyNumberFormat="0" applyProtection="0">
      <alignment horizontal="left" vertical="top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27" fillId="6" borderId="113" applyNumberFormat="0" applyProtection="0">
      <alignment horizontal="left" vertical="top" indent="1"/>
    </xf>
    <xf numFmtId="4" fontId="27" fillId="3" borderId="113" applyNumberFormat="0" applyProtection="0">
      <alignment vertical="center"/>
    </xf>
    <xf numFmtId="0" fontId="27" fillId="6" borderId="113" applyNumberFormat="0" applyProtection="0">
      <alignment horizontal="left" vertical="top" indent="1"/>
    </xf>
    <xf numFmtId="4" fontId="28" fillId="11" borderId="113" applyNumberFormat="0" applyProtection="0">
      <alignment horizontal="left" vertical="center" indent="1"/>
    </xf>
    <xf numFmtId="0" fontId="28" fillId="12" borderId="113" applyNumberFormat="0" applyProtection="0">
      <alignment horizontal="left" vertical="top" indent="1"/>
    </xf>
    <xf numFmtId="0" fontId="8" fillId="9" borderId="113" applyNumberFormat="0" applyProtection="0">
      <alignment horizontal="left" vertical="center" indent="1"/>
    </xf>
    <xf numFmtId="0" fontId="8" fillId="9" borderId="113" applyNumberFormat="0" applyProtection="0">
      <alignment horizontal="left" vertical="center" indent="1"/>
    </xf>
    <xf numFmtId="0" fontId="8" fillId="9" borderId="113" applyNumberFormat="0" applyProtection="0">
      <alignment horizontal="left" vertical="center" indent="1"/>
    </xf>
    <xf numFmtId="4" fontId="28" fillId="10" borderId="113" applyNumberFormat="0" applyProtection="0">
      <alignment horizontal="right" vertical="center"/>
    </xf>
    <xf numFmtId="4" fontId="27" fillId="3" borderId="113" applyNumberFormat="0" applyProtection="0">
      <alignment vertical="center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113" applyNumberFormat="0" applyProtection="0">
      <alignment vertical="center"/>
    </xf>
    <xf numFmtId="0" fontId="27" fillId="6" borderId="113" applyNumberFormat="0" applyProtection="0">
      <alignment horizontal="left" vertical="top" indent="1"/>
    </xf>
    <xf numFmtId="4" fontId="27" fillId="3" borderId="113" applyNumberFormat="0" applyProtection="0">
      <alignment vertical="center"/>
    </xf>
    <xf numFmtId="4" fontId="28" fillId="11" borderId="113" applyNumberFormat="0" applyProtection="0">
      <alignment horizontal="left" vertical="center" indent="1"/>
    </xf>
    <xf numFmtId="0" fontId="28" fillId="12" borderId="113" applyNumberFormat="0" applyProtection="0">
      <alignment horizontal="left" vertical="top" indent="1"/>
    </xf>
    <xf numFmtId="0" fontId="8" fillId="9" borderId="113" applyNumberFormat="0" applyProtection="0">
      <alignment horizontal="left" vertical="center" indent="1"/>
    </xf>
    <xf numFmtId="0" fontId="8" fillId="9" borderId="113" applyNumberFormat="0" applyProtection="0">
      <alignment horizontal="left" vertical="center" indent="1"/>
    </xf>
    <xf numFmtId="0" fontId="8" fillId="9" borderId="113" applyNumberFormat="0" applyProtection="0">
      <alignment horizontal="left" vertical="center" indent="1"/>
    </xf>
    <xf numFmtId="4" fontId="28" fillId="10" borderId="113" applyNumberFormat="0" applyProtection="0">
      <alignment horizontal="right" vertical="center"/>
    </xf>
    <xf numFmtId="4" fontId="27" fillId="3" borderId="113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113" applyNumberFormat="0" applyProtection="0">
      <alignment horizontal="left" vertical="center" indent="1"/>
    </xf>
    <xf numFmtId="4" fontId="27" fillId="3" borderId="113" applyNumberFormat="0" applyProtection="0">
      <alignment vertical="center"/>
    </xf>
    <xf numFmtId="0" fontId="8" fillId="9" borderId="113" applyNumberFormat="0" applyProtection="0">
      <alignment horizontal="left" vertical="center" indent="1"/>
    </xf>
    <xf numFmtId="4" fontId="28" fillId="11" borderId="113" applyNumberFormat="0" applyProtection="0">
      <alignment horizontal="left" vertical="center" indent="1"/>
    </xf>
    <xf numFmtId="0" fontId="28" fillId="12" borderId="113" applyNumberFormat="0" applyProtection="0">
      <alignment horizontal="left" vertical="top" indent="1"/>
    </xf>
    <xf numFmtId="0" fontId="8" fillId="9" borderId="113" applyNumberFormat="0" applyProtection="0">
      <alignment horizontal="left" vertical="center" indent="1"/>
    </xf>
    <xf numFmtId="0" fontId="8" fillId="9" borderId="113" applyNumberFormat="0" applyProtection="0">
      <alignment horizontal="left" vertical="center" indent="1"/>
    </xf>
    <xf numFmtId="0" fontId="8" fillId="9" borderId="113" applyNumberFormat="0" applyProtection="0">
      <alignment horizontal="left" vertical="center" indent="1"/>
    </xf>
    <xf numFmtId="4" fontId="28" fillId="10" borderId="113" applyNumberFormat="0" applyProtection="0">
      <alignment horizontal="right" vertical="center"/>
    </xf>
    <xf numFmtId="0" fontId="27" fillId="6" borderId="113" applyNumberFormat="0" applyProtection="0">
      <alignment horizontal="left" vertical="top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27" fillId="6" borderId="113" applyNumberFormat="0" applyProtection="0">
      <alignment horizontal="left" vertical="top" indent="1"/>
    </xf>
    <xf numFmtId="0" fontId="27" fillId="6" borderId="113" applyNumberFormat="0" applyProtection="0">
      <alignment horizontal="left" vertical="top" indent="1"/>
    </xf>
    <xf numFmtId="4" fontId="28" fillId="8" borderId="113" applyNumberFormat="0" applyProtection="0">
      <alignment horizontal="right" vertical="center"/>
    </xf>
    <xf numFmtId="4" fontId="28" fillId="11" borderId="113" applyNumberFormat="0" applyProtection="0">
      <alignment horizontal="left" vertical="center" indent="1"/>
    </xf>
    <xf numFmtId="0" fontId="28" fillId="12" borderId="113" applyNumberFormat="0" applyProtection="0">
      <alignment horizontal="left" vertical="top" indent="1"/>
    </xf>
    <xf numFmtId="0" fontId="8" fillId="9" borderId="113" applyNumberFormat="0" applyProtection="0">
      <alignment horizontal="left" vertical="center" indent="1"/>
    </xf>
    <xf numFmtId="0" fontId="8" fillId="9" borderId="113" applyNumberFormat="0" applyProtection="0">
      <alignment horizontal="left" vertical="center" indent="1"/>
    </xf>
    <xf numFmtId="0" fontId="8" fillId="9" borderId="113" applyNumberFormat="0" applyProtection="0">
      <alignment horizontal="left" vertical="center" indent="1"/>
    </xf>
    <xf numFmtId="4" fontId="28" fillId="10" borderId="113" applyNumberFormat="0" applyProtection="0">
      <alignment horizontal="right" vertical="center"/>
    </xf>
    <xf numFmtId="4" fontId="27" fillId="3" borderId="113" applyNumberFormat="0" applyProtection="0">
      <alignment vertical="center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113" applyNumberFormat="0" applyProtection="0">
      <alignment vertical="center"/>
    </xf>
    <xf numFmtId="4" fontId="27" fillId="3" borderId="113" applyNumberFormat="0" applyProtection="0">
      <alignment vertical="center"/>
    </xf>
    <xf numFmtId="0" fontId="27" fillId="6" borderId="113" applyNumberFormat="0" applyProtection="0">
      <alignment horizontal="left" vertical="top" indent="1"/>
    </xf>
    <xf numFmtId="4" fontId="28" fillId="11" borderId="113" applyNumberFormat="0" applyProtection="0">
      <alignment horizontal="left" vertical="center" indent="1"/>
    </xf>
    <xf numFmtId="0" fontId="28" fillId="12" borderId="113" applyNumberFormat="0" applyProtection="0">
      <alignment horizontal="left" vertical="top" indent="1"/>
    </xf>
    <xf numFmtId="0" fontId="8" fillId="9" borderId="113" applyNumberFormat="0" applyProtection="0">
      <alignment horizontal="left" vertical="center" indent="1"/>
    </xf>
    <xf numFmtId="0" fontId="8" fillId="9" borderId="113" applyNumberFormat="0" applyProtection="0">
      <alignment horizontal="left" vertical="center" indent="1"/>
    </xf>
    <xf numFmtId="0" fontId="8" fillId="9" borderId="113" applyNumberFormat="0" applyProtection="0">
      <alignment horizontal="left" vertical="center" indent="1"/>
    </xf>
    <xf numFmtId="4" fontId="28" fillId="10" borderId="113" applyNumberFormat="0" applyProtection="0">
      <alignment horizontal="right" vertical="center"/>
    </xf>
    <xf numFmtId="4" fontId="27" fillId="3" borderId="113" applyNumberFormat="0" applyProtection="0">
      <alignment vertical="center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113" applyNumberFormat="0" applyProtection="0">
      <alignment horizontal="left" vertical="center" indent="1"/>
    </xf>
    <xf numFmtId="0" fontId="27" fillId="6" borderId="113" applyNumberFormat="0" applyProtection="0">
      <alignment horizontal="left" vertical="top" indent="1"/>
    </xf>
    <xf numFmtId="4" fontId="27" fillId="3" borderId="113" applyNumberFormat="0" applyProtection="0">
      <alignment horizontal="left" vertical="center" indent="1"/>
    </xf>
    <xf numFmtId="4" fontId="28" fillId="11" borderId="113" applyNumberFormat="0" applyProtection="0">
      <alignment horizontal="left" vertical="center" indent="1"/>
    </xf>
    <xf numFmtId="0" fontId="28" fillId="12" borderId="113" applyNumberFormat="0" applyProtection="0">
      <alignment horizontal="left" vertical="top" indent="1"/>
    </xf>
    <xf numFmtId="0" fontId="8" fillId="9" borderId="113" applyNumberFormat="0" applyProtection="0">
      <alignment horizontal="left" vertical="center" indent="1"/>
    </xf>
    <xf numFmtId="0" fontId="8" fillId="9" borderId="113" applyNumberFormat="0" applyProtection="0">
      <alignment horizontal="left" vertical="center" indent="1"/>
    </xf>
    <xf numFmtId="0" fontId="8" fillId="9" borderId="113" applyNumberFormat="0" applyProtection="0">
      <alignment horizontal="left" vertical="center" indent="1"/>
    </xf>
    <xf numFmtId="4" fontId="28" fillId="10" borderId="113" applyNumberFormat="0" applyProtection="0">
      <alignment horizontal="right" vertical="center"/>
    </xf>
    <xf numFmtId="0" fontId="27" fillId="6" borderId="113" applyNumberFormat="0" applyProtection="0">
      <alignment horizontal="left" vertical="top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27" fillId="6" borderId="113" applyNumberFormat="0" applyProtection="0">
      <alignment horizontal="left" vertical="top" indent="1"/>
    </xf>
    <xf numFmtId="4" fontId="27" fillId="3" borderId="113" applyNumberFormat="0" applyProtection="0">
      <alignment vertical="center"/>
    </xf>
    <xf numFmtId="0" fontId="8" fillId="9" borderId="113" applyNumberFormat="0" applyProtection="0">
      <alignment horizontal="left" vertical="center" indent="1"/>
    </xf>
    <xf numFmtId="4" fontId="28" fillId="11" borderId="113" applyNumberFormat="0" applyProtection="0">
      <alignment horizontal="left" vertical="center" indent="1"/>
    </xf>
    <xf numFmtId="0" fontId="28" fillId="12" borderId="113" applyNumberFormat="0" applyProtection="0">
      <alignment horizontal="left" vertical="top" indent="1"/>
    </xf>
    <xf numFmtId="0" fontId="8" fillId="9" borderId="113" applyNumberFormat="0" applyProtection="0">
      <alignment horizontal="left" vertical="center" indent="1"/>
    </xf>
    <xf numFmtId="0" fontId="8" fillId="9" borderId="113" applyNumberFormat="0" applyProtection="0">
      <alignment horizontal="left" vertical="center" indent="1"/>
    </xf>
    <xf numFmtId="0" fontId="8" fillId="9" borderId="113" applyNumberFormat="0" applyProtection="0">
      <alignment horizontal="left" vertical="center" indent="1"/>
    </xf>
    <xf numFmtId="4" fontId="28" fillId="10" borderId="113" applyNumberFormat="0" applyProtection="0">
      <alignment horizontal="right" vertical="center"/>
    </xf>
    <xf numFmtId="0" fontId="27" fillId="6" borderId="113" applyNumberFormat="0" applyProtection="0">
      <alignment horizontal="left" vertical="top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113" applyNumberFormat="0" applyProtection="0">
      <alignment vertical="center"/>
    </xf>
    <xf numFmtId="4" fontId="27" fillId="3" borderId="113" applyNumberFormat="0" applyProtection="0">
      <alignment vertical="center"/>
    </xf>
    <xf numFmtId="4" fontId="28" fillId="11" borderId="113" applyNumberFormat="0" applyProtection="0">
      <alignment horizontal="left" vertical="center" indent="1"/>
    </xf>
    <xf numFmtId="0" fontId="28" fillId="12" borderId="113" applyNumberFormat="0" applyProtection="0">
      <alignment horizontal="left" vertical="top" indent="1"/>
    </xf>
    <xf numFmtId="4" fontId="28" fillId="8" borderId="113" applyNumberFormat="0" applyProtection="0">
      <alignment horizontal="right" vertical="center"/>
    </xf>
    <xf numFmtId="0" fontId="8" fillId="9" borderId="113" applyNumberFormat="0" applyProtection="0">
      <alignment horizontal="left" vertical="center" indent="1"/>
    </xf>
    <xf numFmtId="0" fontId="8" fillId="9" borderId="113" applyNumberFormat="0" applyProtection="0">
      <alignment horizontal="left" vertical="center" indent="1"/>
    </xf>
    <xf numFmtId="0" fontId="8" fillId="9" borderId="113" applyNumberFormat="0" applyProtection="0">
      <alignment horizontal="left" vertical="center" indent="1"/>
    </xf>
    <xf numFmtId="4" fontId="27" fillId="3" borderId="113" applyNumberFormat="0" applyProtection="0">
      <alignment vertical="center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113" applyNumberFormat="0" applyProtection="0">
      <alignment horizontal="left" vertical="center" indent="1"/>
    </xf>
    <xf numFmtId="0" fontId="8" fillId="9" borderId="113" applyNumberFormat="0" applyProtection="0">
      <alignment horizontal="left" vertical="center" indent="1"/>
    </xf>
    <xf numFmtId="0" fontId="8" fillId="9" borderId="113" applyNumberFormat="0" applyProtection="0">
      <alignment horizontal="left" vertical="center" indent="1"/>
    </xf>
    <xf numFmtId="4" fontId="28" fillId="11" borderId="113" applyNumberFormat="0" applyProtection="0">
      <alignment horizontal="left" vertical="center" indent="1"/>
    </xf>
    <xf numFmtId="0" fontId="28" fillId="12" borderId="113" applyNumberFormat="0" applyProtection="0">
      <alignment horizontal="left" vertical="top" indent="1"/>
    </xf>
    <xf numFmtId="0" fontId="8" fillId="9" borderId="113" applyNumberFormat="0" applyProtection="0">
      <alignment horizontal="left" vertical="center" indent="1"/>
    </xf>
    <xf numFmtId="0" fontId="8" fillId="9" borderId="113" applyNumberFormat="0" applyProtection="0">
      <alignment horizontal="left" vertical="center" indent="1"/>
    </xf>
    <xf numFmtId="0" fontId="8" fillId="9" borderId="113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27" fillId="6" borderId="113" applyNumberFormat="0" applyProtection="0">
      <alignment horizontal="left" vertical="top" indent="1"/>
    </xf>
    <xf numFmtId="4" fontId="28" fillId="10" borderId="113" applyNumberFormat="0" applyProtection="0">
      <alignment horizontal="right" vertical="center"/>
    </xf>
    <xf numFmtId="4" fontId="28" fillId="10" borderId="113" applyNumberFormat="0" applyProtection="0">
      <alignment horizontal="right" vertical="center"/>
    </xf>
    <xf numFmtId="4" fontId="28" fillId="11" borderId="113" applyNumberFormat="0" applyProtection="0">
      <alignment horizontal="left" vertical="center" indent="1"/>
    </xf>
    <xf numFmtId="0" fontId="28" fillId="12" borderId="113" applyNumberFormat="0" applyProtection="0">
      <alignment horizontal="left" vertical="top" indent="1"/>
    </xf>
    <xf numFmtId="4" fontId="28" fillId="8" borderId="113" applyNumberFormat="0" applyProtection="0">
      <alignment horizontal="right" vertical="center"/>
    </xf>
    <xf numFmtId="0" fontId="8" fillId="9" borderId="113" applyNumberFormat="0" applyProtection="0">
      <alignment horizontal="left" vertical="center" indent="1"/>
    </xf>
    <xf numFmtId="0" fontId="8" fillId="9" borderId="113" applyNumberFormat="0" applyProtection="0">
      <alignment horizontal="left" vertical="center" indent="1"/>
    </xf>
    <xf numFmtId="0" fontId="8" fillId="9" borderId="113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113" applyNumberFormat="0" applyProtection="0">
      <alignment horizontal="left" vertical="center" indent="1"/>
    </xf>
    <xf numFmtId="4" fontId="28" fillId="8" borderId="113" applyNumberFormat="0" applyProtection="0">
      <alignment horizontal="right" vertical="center"/>
    </xf>
    <xf numFmtId="4" fontId="28" fillId="8" borderId="113" applyNumberFormat="0" applyProtection="0">
      <alignment horizontal="right" vertical="center"/>
    </xf>
    <xf numFmtId="4" fontId="28" fillId="10" borderId="113" applyNumberFormat="0" applyProtection="0">
      <alignment horizontal="right" vertical="center"/>
    </xf>
    <xf numFmtId="4" fontId="28" fillId="11" borderId="113" applyNumberFormat="0" applyProtection="0">
      <alignment horizontal="left" vertical="center" indent="1"/>
    </xf>
    <xf numFmtId="0" fontId="28" fillId="12" borderId="113" applyNumberFormat="0" applyProtection="0">
      <alignment horizontal="left" vertical="top" indent="1"/>
    </xf>
    <xf numFmtId="4" fontId="28" fillId="8" borderId="113" applyNumberFormat="0" applyProtection="0">
      <alignment horizontal="right" vertical="center"/>
    </xf>
    <xf numFmtId="0" fontId="8" fillId="9" borderId="113" applyNumberFormat="0" applyProtection="0">
      <alignment horizontal="left" vertical="center" indent="1"/>
    </xf>
    <xf numFmtId="0" fontId="8" fillId="9" borderId="113" applyNumberFormat="0" applyProtection="0">
      <alignment horizontal="left" vertical="center" indent="1"/>
    </xf>
    <xf numFmtId="0" fontId="8" fillId="9" borderId="113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113" applyNumberFormat="0" applyProtection="0">
      <alignment horizontal="left" vertical="center" indent="1"/>
    </xf>
    <xf numFmtId="4" fontId="27" fillId="3" borderId="113" applyNumberFormat="0" applyProtection="0">
      <alignment vertical="center"/>
    </xf>
    <xf numFmtId="0" fontId="8" fillId="9" borderId="113" applyNumberFormat="0" applyProtection="0">
      <alignment horizontal="left" vertical="center" indent="1"/>
    </xf>
    <xf numFmtId="4" fontId="28" fillId="10" borderId="113" applyNumberFormat="0" applyProtection="0">
      <alignment horizontal="right" vertical="center"/>
    </xf>
    <xf numFmtId="4" fontId="28" fillId="11" borderId="113" applyNumberFormat="0" applyProtection="0">
      <alignment horizontal="left" vertical="center" indent="1"/>
    </xf>
    <xf numFmtId="0" fontId="28" fillId="12" borderId="113" applyNumberFormat="0" applyProtection="0">
      <alignment horizontal="left" vertical="top" indent="1"/>
    </xf>
    <xf numFmtId="4" fontId="28" fillId="8" borderId="113" applyNumberFormat="0" applyProtection="0">
      <alignment horizontal="right" vertical="center"/>
    </xf>
    <xf numFmtId="0" fontId="8" fillId="9" borderId="113" applyNumberFormat="0" applyProtection="0">
      <alignment horizontal="left" vertical="center" indent="1"/>
    </xf>
    <xf numFmtId="0" fontId="8" fillId="9" borderId="113" applyNumberFormat="0" applyProtection="0">
      <alignment horizontal="left" vertical="center" indent="1"/>
    </xf>
    <xf numFmtId="0" fontId="8" fillId="9" borderId="113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113" applyNumberFormat="0" applyProtection="0">
      <alignment horizontal="left" vertical="center" indent="1"/>
    </xf>
    <xf numFmtId="4" fontId="27" fillId="3" borderId="113" applyNumberFormat="0" applyProtection="0">
      <alignment horizontal="left" vertical="center" indent="1"/>
    </xf>
    <xf numFmtId="4" fontId="27" fillId="3" borderId="113" applyNumberFormat="0" applyProtection="0">
      <alignment horizontal="left" vertical="center" indent="1"/>
    </xf>
    <xf numFmtId="4" fontId="28" fillId="10" borderId="113" applyNumberFormat="0" applyProtection="0">
      <alignment horizontal="right" vertical="center"/>
    </xf>
    <xf numFmtId="4" fontId="28" fillId="11" borderId="113" applyNumberFormat="0" applyProtection="0">
      <alignment horizontal="left" vertical="center" indent="1"/>
    </xf>
    <xf numFmtId="0" fontId="28" fillId="12" borderId="113" applyNumberFormat="0" applyProtection="0">
      <alignment horizontal="left" vertical="top" indent="1"/>
    </xf>
    <xf numFmtId="4" fontId="28" fillId="8" borderId="113" applyNumberFormat="0" applyProtection="0">
      <alignment horizontal="right" vertical="center"/>
    </xf>
    <xf numFmtId="0" fontId="8" fillId="9" borderId="113" applyNumberFormat="0" applyProtection="0">
      <alignment horizontal="left" vertical="center" indent="1"/>
    </xf>
    <xf numFmtId="0" fontId="8" fillId="9" borderId="113" applyNumberFormat="0" applyProtection="0">
      <alignment horizontal="left" vertical="center" indent="1"/>
    </xf>
    <xf numFmtId="0" fontId="8" fillId="9" borderId="113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113" applyNumberFormat="0" applyProtection="0">
      <alignment horizontal="left" vertical="center" indent="1"/>
    </xf>
    <xf numFmtId="0" fontId="28" fillId="12" borderId="113" applyNumberFormat="0" applyProtection="0">
      <alignment horizontal="left" vertical="top" indent="1"/>
    </xf>
    <xf numFmtId="0" fontId="27" fillId="6" borderId="113" applyNumberFormat="0" applyProtection="0">
      <alignment horizontal="left" vertical="top" indent="1"/>
    </xf>
    <xf numFmtId="4" fontId="28" fillId="10" borderId="113" applyNumberFormat="0" applyProtection="0">
      <alignment horizontal="right" vertical="center"/>
    </xf>
    <xf numFmtId="4" fontId="28" fillId="11" borderId="113" applyNumberFormat="0" applyProtection="0">
      <alignment horizontal="left" vertical="center" indent="1"/>
    </xf>
    <xf numFmtId="0" fontId="28" fillId="12" borderId="113" applyNumberFormat="0" applyProtection="0">
      <alignment horizontal="left" vertical="top" indent="1"/>
    </xf>
    <xf numFmtId="4" fontId="28" fillId="8" borderId="113" applyNumberFormat="0" applyProtection="0">
      <alignment horizontal="right" vertical="center"/>
    </xf>
    <xf numFmtId="0" fontId="8" fillId="9" borderId="113" applyNumberFormat="0" applyProtection="0">
      <alignment horizontal="left" vertical="center" indent="1"/>
    </xf>
    <xf numFmtId="0" fontId="8" fillId="9" borderId="113" applyNumberFormat="0" applyProtection="0">
      <alignment horizontal="left" vertical="center" indent="1"/>
    </xf>
    <xf numFmtId="0" fontId="8" fillId="9" borderId="113" applyNumberFormat="0" applyProtection="0">
      <alignment horizontal="left" vertical="center" indent="1"/>
    </xf>
    <xf numFmtId="4" fontId="28" fillId="10" borderId="117" applyNumberFormat="0" applyProtection="0">
      <alignment horizontal="right" vertical="center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113" applyNumberFormat="0" applyProtection="0">
      <alignment horizontal="left" vertical="center" indent="1"/>
    </xf>
    <xf numFmtId="0" fontId="8" fillId="9" borderId="113" applyNumberFormat="0" applyProtection="0">
      <alignment horizontal="left" vertical="center" indent="1"/>
    </xf>
    <xf numFmtId="4" fontId="28" fillId="11" borderId="124" applyNumberFormat="0" applyProtection="0">
      <alignment horizontal="left" vertical="center" indent="1"/>
    </xf>
    <xf numFmtId="4" fontId="28" fillId="10" borderId="113" applyNumberFormat="0" applyProtection="0">
      <alignment horizontal="right" vertical="center"/>
    </xf>
    <xf numFmtId="4" fontId="28" fillId="11" borderId="113" applyNumberFormat="0" applyProtection="0">
      <alignment horizontal="left" vertical="center" indent="1"/>
    </xf>
    <xf numFmtId="0" fontId="28" fillId="12" borderId="113" applyNumberFormat="0" applyProtection="0">
      <alignment horizontal="left" vertical="top" indent="1"/>
    </xf>
    <xf numFmtId="4" fontId="28" fillId="8" borderId="113" applyNumberFormat="0" applyProtection="0">
      <alignment horizontal="right" vertical="center"/>
    </xf>
    <xf numFmtId="0" fontId="8" fillId="9" borderId="113" applyNumberFormat="0" applyProtection="0">
      <alignment horizontal="left" vertical="center" indent="1"/>
    </xf>
    <xf numFmtId="0" fontId="8" fillId="9" borderId="113" applyNumberFormat="0" applyProtection="0">
      <alignment horizontal="left" vertical="center" indent="1"/>
    </xf>
    <xf numFmtId="0" fontId="8" fillId="9" borderId="113" applyNumberFormat="0" applyProtection="0">
      <alignment horizontal="left" vertical="center" indent="1"/>
    </xf>
    <xf numFmtId="0" fontId="27" fillId="6" borderId="115" applyNumberFormat="0" applyProtection="0">
      <alignment horizontal="left" vertical="top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113" applyNumberFormat="0" applyProtection="0">
      <alignment horizontal="left" vertical="center" indent="1"/>
    </xf>
    <xf numFmtId="0" fontId="8" fillId="9" borderId="113" applyNumberFormat="0" applyProtection="0">
      <alignment horizontal="left" vertical="center" indent="1"/>
    </xf>
    <xf numFmtId="4" fontId="28" fillId="10" borderId="113" applyNumberFormat="0" applyProtection="0">
      <alignment horizontal="right" vertical="center"/>
    </xf>
    <xf numFmtId="4" fontId="28" fillId="11" borderId="113" applyNumberFormat="0" applyProtection="0">
      <alignment horizontal="left" vertical="center" indent="1"/>
    </xf>
    <xf numFmtId="0" fontId="28" fillId="12" borderId="113" applyNumberFormat="0" applyProtection="0">
      <alignment horizontal="left" vertical="top" indent="1"/>
    </xf>
    <xf numFmtId="4" fontId="28" fillId="8" borderId="113" applyNumberFormat="0" applyProtection="0">
      <alignment horizontal="right" vertical="center"/>
    </xf>
    <xf numFmtId="0" fontId="8" fillId="9" borderId="113" applyNumberFormat="0" applyProtection="0">
      <alignment horizontal="left" vertical="center" indent="1"/>
    </xf>
    <xf numFmtId="0" fontId="8" fillId="9" borderId="113" applyNumberFormat="0" applyProtection="0">
      <alignment horizontal="left" vertical="center" indent="1"/>
    </xf>
    <xf numFmtId="0" fontId="8" fillId="9" borderId="113" applyNumberFormat="0" applyProtection="0">
      <alignment horizontal="left" vertical="center" indent="1"/>
    </xf>
    <xf numFmtId="4" fontId="27" fillId="3" borderId="115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113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4" fontId="28" fillId="10" borderId="113" applyNumberFormat="0" applyProtection="0">
      <alignment horizontal="right" vertical="center"/>
    </xf>
    <xf numFmtId="4" fontId="28" fillId="10" borderId="113" applyNumberFormat="0" applyProtection="0">
      <alignment horizontal="right" vertical="center"/>
    </xf>
    <xf numFmtId="4" fontId="28" fillId="11" borderId="113" applyNumberFormat="0" applyProtection="0">
      <alignment horizontal="left" vertical="center" indent="1"/>
    </xf>
    <xf numFmtId="0" fontId="28" fillId="12" borderId="113" applyNumberFormat="0" applyProtection="0">
      <alignment horizontal="left" vertical="top" indent="1"/>
    </xf>
    <xf numFmtId="4" fontId="28" fillId="8" borderId="113" applyNumberFormat="0" applyProtection="0">
      <alignment horizontal="right" vertical="center"/>
    </xf>
    <xf numFmtId="0" fontId="8" fillId="9" borderId="113" applyNumberFormat="0" applyProtection="0">
      <alignment horizontal="left" vertical="center" indent="1"/>
    </xf>
    <xf numFmtId="0" fontId="8" fillId="9" borderId="113" applyNumberFormat="0" applyProtection="0">
      <alignment horizontal="left" vertical="center" indent="1"/>
    </xf>
    <xf numFmtId="0" fontId="8" fillId="9" borderId="113" applyNumberFormat="0" applyProtection="0">
      <alignment horizontal="left" vertical="center" indent="1"/>
    </xf>
    <xf numFmtId="4" fontId="27" fillId="3" borderId="115" applyNumberFormat="0" applyProtection="0">
      <alignment vertical="center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113" applyNumberFormat="0" applyProtection="0">
      <alignment horizontal="left" vertical="center" indent="1"/>
    </xf>
    <xf numFmtId="4" fontId="28" fillId="8" borderId="113" applyNumberFormat="0" applyProtection="0">
      <alignment horizontal="right" vertical="center"/>
    </xf>
    <xf numFmtId="4" fontId="28" fillId="10" borderId="113" applyNumberFormat="0" applyProtection="0">
      <alignment horizontal="right" vertical="center"/>
    </xf>
    <xf numFmtId="4" fontId="28" fillId="11" borderId="113" applyNumberFormat="0" applyProtection="0">
      <alignment horizontal="left" vertical="center" indent="1"/>
    </xf>
    <xf numFmtId="0" fontId="28" fillId="12" borderId="113" applyNumberFormat="0" applyProtection="0">
      <alignment horizontal="left" vertical="top" indent="1"/>
    </xf>
    <xf numFmtId="4" fontId="28" fillId="8" borderId="113" applyNumberFormat="0" applyProtection="0">
      <alignment horizontal="right" vertical="center"/>
    </xf>
    <xf numFmtId="0" fontId="8" fillId="9" borderId="113" applyNumberFormat="0" applyProtection="0">
      <alignment horizontal="left" vertical="center" indent="1"/>
    </xf>
    <xf numFmtId="0" fontId="8" fillId="9" borderId="113" applyNumberFormat="0" applyProtection="0">
      <alignment horizontal="left" vertical="center" indent="1"/>
    </xf>
    <xf numFmtId="0" fontId="8" fillId="9" borderId="113" applyNumberFormat="0" applyProtection="0">
      <alignment horizontal="left" vertical="center" indent="1"/>
    </xf>
    <xf numFmtId="0" fontId="8" fillId="9" borderId="117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113" applyNumberFormat="0" applyProtection="0">
      <alignment horizontal="left" vertical="center" indent="1"/>
    </xf>
    <xf numFmtId="4" fontId="27" fillId="3" borderId="113" applyNumberFormat="0" applyProtection="0">
      <alignment vertical="center"/>
    </xf>
    <xf numFmtId="0" fontId="8" fillId="9" borderId="113" applyNumberFormat="0" applyProtection="0">
      <alignment horizontal="left" vertical="center" indent="1"/>
    </xf>
    <xf numFmtId="4" fontId="28" fillId="10" borderId="113" applyNumberFormat="0" applyProtection="0">
      <alignment horizontal="right" vertical="center"/>
    </xf>
    <xf numFmtId="4" fontId="28" fillId="11" borderId="113" applyNumberFormat="0" applyProtection="0">
      <alignment horizontal="left" vertical="center" indent="1"/>
    </xf>
    <xf numFmtId="0" fontId="28" fillId="12" borderId="113" applyNumberFormat="0" applyProtection="0">
      <alignment horizontal="left" vertical="top" indent="1"/>
    </xf>
    <xf numFmtId="4" fontId="28" fillId="8" borderId="113" applyNumberFormat="0" applyProtection="0">
      <alignment horizontal="right" vertical="center"/>
    </xf>
    <xf numFmtId="0" fontId="8" fillId="9" borderId="113" applyNumberFormat="0" applyProtection="0">
      <alignment horizontal="left" vertical="center" indent="1"/>
    </xf>
    <xf numFmtId="0" fontId="8" fillId="9" borderId="113" applyNumberFormat="0" applyProtection="0">
      <alignment horizontal="left" vertical="center" indent="1"/>
    </xf>
    <xf numFmtId="0" fontId="8" fillId="9" borderId="113" applyNumberFormat="0" applyProtection="0">
      <alignment horizontal="left" vertical="center" indent="1"/>
    </xf>
    <xf numFmtId="0" fontId="8" fillId="9" borderId="117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113" applyNumberFormat="0" applyProtection="0">
      <alignment horizontal="left" vertical="center" indent="1"/>
    </xf>
    <xf numFmtId="4" fontId="27" fillId="3" borderId="113" applyNumberFormat="0" applyProtection="0">
      <alignment horizontal="left" vertical="center" indent="1"/>
    </xf>
    <xf numFmtId="4" fontId="28" fillId="10" borderId="113" applyNumberFormat="0" applyProtection="0">
      <alignment horizontal="right" vertical="center"/>
    </xf>
    <xf numFmtId="4" fontId="28" fillId="11" borderId="113" applyNumberFormat="0" applyProtection="0">
      <alignment horizontal="left" vertical="center" indent="1"/>
    </xf>
    <xf numFmtId="0" fontId="28" fillId="12" borderId="113" applyNumberFormat="0" applyProtection="0">
      <alignment horizontal="left" vertical="top" indent="1"/>
    </xf>
    <xf numFmtId="4" fontId="28" fillId="8" borderId="113" applyNumberFormat="0" applyProtection="0">
      <alignment horizontal="right" vertical="center"/>
    </xf>
    <xf numFmtId="0" fontId="8" fillId="9" borderId="113" applyNumberFormat="0" applyProtection="0">
      <alignment horizontal="left" vertical="center" indent="1"/>
    </xf>
    <xf numFmtId="0" fontId="8" fillId="9" borderId="113" applyNumberFormat="0" applyProtection="0">
      <alignment horizontal="left" vertical="center" indent="1"/>
    </xf>
    <xf numFmtId="0" fontId="8" fillId="9" borderId="113" applyNumberFormat="0" applyProtection="0">
      <alignment horizontal="left" vertical="center" indent="1"/>
    </xf>
    <xf numFmtId="0" fontId="8" fillId="9" borderId="117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113" applyNumberFormat="0" applyProtection="0">
      <alignment horizontal="left" vertical="center" indent="1"/>
    </xf>
    <xf numFmtId="0" fontId="28" fillId="12" borderId="113" applyNumberFormat="0" applyProtection="0">
      <alignment horizontal="left" vertical="top" indent="1"/>
    </xf>
    <xf numFmtId="0" fontId="27" fillId="6" borderId="113" applyNumberFormat="0" applyProtection="0">
      <alignment horizontal="left" vertical="top" indent="1"/>
    </xf>
    <xf numFmtId="4" fontId="28" fillId="10" borderId="113" applyNumberFormat="0" applyProtection="0">
      <alignment horizontal="right" vertical="center"/>
    </xf>
    <xf numFmtId="4" fontId="28" fillId="11" borderId="113" applyNumberFormat="0" applyProtection="0">
      <alignment horizontal="left" vertical="center" indent="1"/>
    </xf>
    <xf numFmtId="0" fontId="28" fillId="12" borderId="113" applyNumberFormat="0" applyProtection="0">
      <alignment horizontal="left" vertical="top" indent="1"/>
    </xf>
    <xf numFmtId="4" fontId="28" fillId="8" borderId="113" applyNumberFormat="0" applyProtection="0">
      <alignment horizontal="right" vertical="center"/>
    </xf>
    <xf numFmtId="0" fontId="8" fillId="9" borderId="113" applyNumberFormat="0" applyProtection="0">
      <alignment horizontal="left" vertical="center" indent="1"/>
    </xf>
    <xf numFmtId="0" fontId="8" fillId="9" borderId="113" applyNumberFormat="0" applyProtection="0">
      <alignment horizontal="left" vertical="center" indent="1"/>
    </xf>
    <xf numFmtId="0" fontId="8" fillId="9" borderId="113" applyNumberFormat="0" applyProtection="0">
      <alignment horizontal="left" vertical="center" indent="1"/>
    </xf>
    <xf numFmtId="4" fontId="28" fillId="8" borderId="117" applyNumberFormat="0" applyProtection="0">
      <alignment horizontal="right" vertical="center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113" applyNumberFormat="0" applyProtection="0">
      <alignment horizontal="left" vertical="center" indent="1"/>
    </xf>
    <xf numFmtId="4" fontId="28" fillId="10" borderId="113" applyNumberFormat="0" applyProtection="0">
      <alignment horizontal="right" vertical="center"/>
    </xf>
    <xf numFmtId="4" fontId="28" fillId="11" borderId="113" applyNumberFormat="0" applyProtection="0">
      <alignment horizontal="left" vertical="center" indent="1"/>
    </xf>
    <xf numFmtId="0" fontId="28" fillId="12" borderId="113" applyNumberFormat="0" applyProtection="0">
      <alignment horizontal="left" vertical="top" indent="1"/>
    </xf>
    <xf numFmtId="4" fontId="28" fillId="8" borderId="113" applyNumberFormat="0" applyProtection="0">
      <alignment horizontal="right" vertical="center"/>
    </xf>
    <xf numFmtId="0" fontId="8" fillId="9" borderId="113" applyNumberFormat="0" applyProtection="0">
      <alignment horizontal="left" vertical="center" indent="1"/>
    </xf>
    <xf numFmtId="0" fontId="8" fillId="9" borderId="113" applyNumberFormat="0" applyProtection="0">
      <alignment horizontal="left" vertical="center" indent="1"/>
    </xf>
    <xf numFmtId="0" fontId="8" fillId="9" borderId="113" applyNumberFormat="0" applyProtection="0">
      <alignment horizontal="left" vertical="center" indent="1"/>
    </xf>
    <xf numFmtId="0" fontId="8" fillId="9" borderId="121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113" applyNumberFormat="0" applyProtection="0">
      <alignment horizontal="left" vertical="center" indent="1"/>
    </xf>
    <xf numFmtId="0" fontId="8" fillId="9" borderId="113" applyNumberFormat="0" applyProtection="0">
      <alignment horizontal="left" vertical="center" indent="1"/>
    </xf>
    <xf numFmtId="4" fontId="28" fillId="10" borderId="113" applyNumberFormat="0" applyProtection="0">
      <alignment horizontal="right" vertical="center"/>
    </xf>
    <xf numFmtId="4" fontId="28" fillId="11" borderId="113" applyNumberFormat="0" applyProtection="0">
      <alignment horizontal="left" vertical="center" indent="1"/>
    </xf>
    <xf numFmtId="0" fontId="28" fillId="12" borderId="113" applyNumberFormat="0" applyProtection="0">
      <alignment horizontal="left" vertical="top" indent="1"/>
    </xf>
    <xf numFmtId="4" fontId="28" fillId="8" borderId="113" applyNumberFormat="0" applyProtection="0">
      <alignment horizontal="right" vertical="center"/>
    </xf>
    <xf numFmtId="0" fontId="8" fillId="9" borderId="113" applyNumberFormat="0" applyProtection="0">
      <alignment horizontal="left" vertical="center" indent="1"/>
    </xf>
    <xf numFmtId="0" fontId="8" fillId="9" borderId="113" applyNumberFormat="0" applyProtection="0">
      <alignment horizontal="left" vertical="center" indent="1"/>
    </xf>
    <xf numFmtId="0" fontId="8" fillId="9" borderId="113" applyNumberFormat="0" applyProtection="0">
      <alignment horizontal="left" vertical="center" indent="1"/>
    </xf>
    <xf numFmtId="0" fontId="27" fillId="6" borderId="117" applyNumberFormat="0" applyProtection="0">
      <alignment horizontal="left" vertical="top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8" fillId="9" borderId="113" applyNumberFormat="0" applyProtection="0">
      <alignment horizontal="left" vertical="center" indent="1"/>
    </xf>
    <xf numFmtId="4" fontId="28" fillId="10" borderId="113" applyNumberFormat="0" applyProtection="0">
      <alignment horizontal="right" vertical="center"/>
    </xf>
    <xf numFmtId="4" fontId="28" fillId="11" borderId="113" applyNumberFormat="0" applyProtection="0">
      <alignment horizontal="left" vertical="center" indent="1"/>
    </xf>
    <xf numFmtId="0" fontId="28" fillId="12" borderId="113" applyNumberFormat="0" applyProtection="0">
      <alignment horizontal="left" vertical="top" indent="1"/>
    </xf>
    <xf numFmtId="4" fontId="28" fillId="8" borderId="113" applyNumberFormat="0" applyProtection="0">
      <alignment horizontal="right" vertical="center"/>
    </xf>
    <xf numFmtId="0" fontId="8" fillId="9" borderId="113" applyNumberFormat="0" applyProtection="0">
      <alignment horizontal="left" vertical="center" indent="1"/>
    </xf>
    <xf numFmtId="0" fontId="8" fillId="9" borderId="113" applyNumberFormat="0" applyProtection="0">
      <alignment horizontal="left" vertical="center" indent="1"/>
    </xf>
    <xf numFmtId="0" fontId="8" fillId="9" borderId="113" applyNumberFormat="0" applyProtection="0">
      <alignment horizontal="left" vertical="center" indent="1"/>
    </xf>
    <xf numFmtId="0" fontId="27" fillId="6" borderId="130" applyNumberFormat="0" applyProtection="0">
      <alignment horizontal="left" vertical="top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8" fillId="9" borderId="113" applyNumberFormat="0" applyProtection="0">
      <alignment horizontal="left" vertical="center" indent="1"/>
    </xf>
    <xf numFmtId="4" fontId="28" fillId="8" borderId="113" applyNumberFormat="0" applyProtection="0">
      <alignment horizontal="right" vertical="center"/>
    </xf>
    <xf numFmtId="4" fontId="28" fillId="11" borderId="113" applyNumberFormat="0" applyProtection="0">
      <alignment horizontal="left" vertical="center" indent="1"/>
    </xf>
    <xf numFmtId="4" fontId="28" fillId="10" borderId="113" applyNumberFormat="0" applyProtection="0">
      <alignment horizontal="right" vertical="center"/>
    </xf>
    <xf numFmtId="4" fontId="28" fillId="11" borderId="113" applyNumberFormat="0" applyProtection="0">
      <alignment horizontal="left" vertical="center" indent="1"/>
    </xf>
    <xf numFmtId="0" fontId="28" fillId="12" borderId="113" applyNumberFormat="0" applyProtection="0">
      <alignment horizontal="left" vertical="top" indent="1"/>
    </xf>
    <xf numFmtId="4" fontId="28" fillId="8" borderId="113" applyNumberFormat="0" applyProtection="0">
      <alignment horizontal="right" vertical="center"/>
    </xf>
    <xf numFmtId="0" fontId="8" fillId="9" borderId="113" applyNumberFormat="0" applyProtection="0">
      <alignment horizontal="left" vertical="center" indent="1"/>
    </xf>
    <xf numFmtId="0" fontId="8" fillId="9" borderId="113" applyNumberFormat="0" applyProtection="0">
      <alignment horizontal="left" vertical="center" indent="1"/>
    </xf>
    <xf numFmtId="0" fontId="8" fillId="9" borderId="113" applyNumberFormat="0" applyProtection="0">
      <alignment horizontal="left" vertical="center" indent="1"/>
    </xf>
    <xf numFmtId="0" fontId="28" fillId="12" borderId="118" applyNumberFormat="0" applyProtection="0">
      <alignment horizontal="left" vertical="top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27" fillId="6" borderId="113" applyNumberFormat="0" applyProtection="0">
      <alignment horizontal="left" vertical="top" indent="1"/>
    </xf>
    <xf numFmtId="4" fontId="28" fillId="10" borderId="113" applyNumberFormat="0" applyProtection="0">
      <alignment horizontal="right" vertical="center"/>
    </xf>
    <xf numFmtId="4" fontId="28" fillId="11" borderId="113" applyNumberFormat="0" applyProtection="0">
      <alignment horizontal="left" vertical="center" indent="1"/>
    </xf>
    <xf numFmtId="0" fontId="28" fillId="12" borderId="113" applyNumberFormat="0" applyProtection="0">
      <alignment horizontal="left" vertical="top" indent="1"/>
    </xf>
    <xf numFmtId="4" fontId="28" fillId="8" borderId="113" applyNumberFormat="0" applyProtection="0">
      <alignment horizontal="right" vertical="center"/>
    </xf>
    <xf numFmtId="0" fontId="8" fillId="9" borderId="113" applyNumberFormat="0" applyProtection="0">
      <alignment horizontal="left" vertical="center" indent="1"/>
    </xf>
    <xf numFmtId="0" fontId="8" fillId="9" borderId="113" applyNumberFormat="0" applyProtection="0">
      <alignment horizontal="left" vertical="center" indent="1"/>
    </xf>
    <xf numFmtId="0" fontId="8" fillId="9" borderId="113" applyNumberFormat="0" applyProtection="0">
      <alignment horizontal="left" vertical="center" indent="1"/>
    </xf>
    <xf numFmtId="4" fontId="28" fillId="11" borderId="118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8" fillId="10" borderId="113" applyNumberFormat="0" applyProtection="0">
      <alignment horizontal="right" vertical="center"/>
    </xf>
    <xf numFmtId="4" fontId="27" fillId="3" borderId="113" applyNumberFormat="0" applyProtection="0">
      <alignment horizontal="left" vertical="center" indent="1"/>
    </xf>
    <xf numFmtId="0" fontId="8" fillId="9" borderId="113" applyNumberFormat="0" applyProtection="0">
      <alignment horizontal="left" vertical="center" indent="1"/>
    </xf>
    <xf numFmtId="4" fontId="28" fillId="10" borderId="113" applyNumberFormat="0" applyProtection="0">
      <alignment horizontal="right" vertical="center"/>
    </xf>
    <xf numFmtId="4" fontId="28" fillId="11" borderId="113" applyNumberFormat="0" applyProtection="0">
      <alignment horizontal="left" vertical="center" indent="1"/>
    </xf>
    <xf numFmtId="0" fontId="28" fillId="12" borderId="113" applyNumberFormat="0" applyProtection="0">
      <alignment horizontal="left" vertical="top" indent="1"/>
    </xf>
    <xf numFmtId="4" fontId="28" fillId="8" borderId="113" applyNumberFormat="0" applyProtection="0">
      <alignment horizontal="right" vertical="center"/>
    </xf>
    <xf numFmtId="0" fontId="8" fillId="9" borderId="113" applyNumberFormat="0" applyProtection="0">
      <alignment horizontal="left" vertical="center" indent="1"/>
    </xf>
    <xf numFmtId="0" fontId="8" fillId="9" borderId="113" applyNumberFormat="0" applyProtection="0">
      <alignment horizontal="left" vertical="center" indent="1"/>
    </xf>
    <xf numFmtId="0" fontId="8" fillId="9" borderId="113" applyNumberFormat="0" applyProtection="0">
      <alignment horizontal="left" vertical="center" indent="1"/>
    </xf>
    <xf numFmtId="4" fontId="28" fillId="10" borderId="118" applyNumberFormat="0" applyProtection="0">
      <alignment horizontal="right" vertical="center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8" fillId="10" borderId="113" applyNumberFormat="0" applyProtection="0">
      <alignment horizontal="right" vertical="center"/>
    </xf>
    <xf numFmtId="4" fontId="28" fillId="11" borderId="113" applyNumberFormat="0" applyProtection="0">
      <alignment horizontal="left" vertical="center" indent="1"/>
    </xf>
    <xf numFmtId="0" fontId="28" fillId="12" borderId="113" applyNumberFormat="0" applyProtection="0">
      <alignment horizontal="left" vertical="top" indent="1"/>
    </xf>
    <xf numFmtId="4" fontId="28" fillId="8" borderId="113" applyNumberFormat="0" applyProtection="0">
      <alignment horizontal="right" vertical="center"/>
    </xf>
    <xf numFmtId="0" fontId="8" fillId="9" borderId="113" applyNumberFormat="0" applyProtection="0">
      <alignment horizontal="left" vertical="center" indent="1"/>
    </xf>
    <xf numFmtId="0" fontId="8" fillId="9" borderId="113" applyNumberFormat="0" applyProtection="0">
      <alignment horizontal="left" vertical="center" indent="1"/>
    </xf>
    <xf numFmtId="0" fontId="8" fillId="9" borderId="113" applyNumberFormat="0" applyProtection="0">
      <alignment horizontal="left" vertical="center" indent="1"/>
    </xf>
    <xf numFmtId="0" fontId="8" fillId="9" borderId="118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113" applyNumberFormat="0" applyProtection="0">
      <alignment vertical="center"/>
    </xf>
    <xf numFmtId="4" fontId="28" fillId="8" borderId="123" applyNumberFormat="0" applyProtection="0">
      <alignment horizontal="right" vertical="center"/>
    </xf>
    <xf numFmtId="4" fontId="28" fillId="8" borderId="113" applyNumberFormat="0" applyProtection="0">
      <alignment horizontal="right" vertical="center"/>
    </xf>
    <xf numFmtId="4" fontId="28" fillId="10" borderId="113" applyNumberFormat="0" applyProtection="0">
      <alignment horizontal="right" vertical="center"/>
    </xf>
    <xf numFmtId="4" fontId="28" fillId="11" borderId="113" applyNumberFormat="0" applyProtection="0">
      <alignment horizontal="left" vertical="center" indent="1"/>
    </xf>
    <xf numFmtId="0" fontId="28" fillId="12" borderId="113" applyNumberFormat="0" applyProtection="0">
      <alignment horizontal="left" vertical="top" indent="1"/>
    </xf>
    <xf numFmtId="4" fontId="28" fillId="8" borderId="113" applyNumberFormat="0" applyProtection="0">
      <alignment horizontal="right" vertical="center"/>
    </xf>
    <xf numFmtId="0" fontId="8" fillId="9" borderId="113" applyNumberFormat="0" applyProtection="0">
      <alignment horizontal="left" vertical="center" indent="1"/>
    </xf>
    <xf numFmtId="0" fontId="8" fillId="9" borderId="113" applyNumberFormat="0" applyProtection="0">
      <alignment horizontal="left" vertical="center" indent="1"/>
    </xf>
    <xf numFmtId="0" fontId="8" fillId="9" borderId="113" applyNumberFormat="0" applyProtection="0">
      <alignment horizontal="left" vertical="center" indent="1"/>
    </xf>
    <xf numFmtId="0" fontId="8" fillId="9" borderId="118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8" fillId="11" borderId="113" applyNumberFormat="0" applyProtection="0">
      <alignment horizontal="left" vertical="center" indent="1"/>
    </xf>
    <xf numFmtId="4" fontId="28" fillId="10" borderId="113" applyNumberFormat="0" applyProtection="0">
      <alignment horizontal="right" vertical="center"/>
    </xf>
    <xf numFmtId="4" fontId="28" fillId="11" borderId="113" applyNumberFormat="0" applyProtection="0">
      <alignment horizontal="left" vertical="center" indent="1"/>
    </xf>
    <xf numFmtId="0" fontId="28" fillId="12" borderId="113" applyNumberFormat="0" applyProtection="0">
      <alignment horizontal="left" vertical="top" indent="1"/>
    </xf>
    <xf numFmtId="4" fontId="28" fillId="8" borderId="113" applyNumberFormat="0" applyProtection="0">
      <alignment horizontal="right" vertical="center"/>
    </xf>
    <xf numFmtId="0" fontId="8" fillId="9" borderId="113" applyNumberFormat="0" applyProtection="0">
      <alignment horizontal="left" vertical="center" indent="1"/>
    </xf>
    <xf numFmtId="0" fontId="8" fillId="9" borderId="113" applyNumberFormat="0" applyProtection="0">
      <alignment horizontal="left" vertical="center" indent="1"/>
    </xf>
    <xf numFmtId="0" fontId="8" fillId="9" borderId="113" applyNumberFormat="0" applyProtection="0">
      <alignment horizontal="left" vertical="center" indent="1"/>
    </xf>
    <xf numFmtId="0" fontId="8" fillId="9" borderId="118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8" fillId="9" borderId="113" applyNumberFormat="0" applyProtection="0">
      <alignment horizontal="left" vertical="center" indent="1"/>
    </xf>
    <xf numFmtId="4" fontId="28" fillId="10" borderId="113" applyNumberFormat="0" applyProtection="0">
      <alignment horizontal="right" vertical="center"/>
    </xf>
    <xf numFmtId="0" fontId="27" fillId="6" borderId="113" applyNumberFormat="0" applyProtection="0">
      <alignment horizontal="left" vertical="top" indent="1"/>
    </xf>
    <xf numFmtId="4" fontId="28" fillId="10" borderId="113" applyNumberFormat="0" applyProtection="0">
      <alignment horizontal="right" vertical="center"/>
    </xf>
    <xf numFmtId="4" fontId="28" fillId="11" borderId="113" applyNumberFormat="0" applyProtection="0">
      <alignment horizontal="left" vertical="center" indent="1"/>
    </xf>
    <xf numFmtId="0" fontId="28" fillId="12" borderId="113" applyNumberFormat="0" applyProtection="0">
      <alignment horizontal="left" vertical="top" indent="1"/>
    </xf>
    <xf numFmtId="4" fontId="28" fillId="8" borderId="113" applyNumberFormat="0" applyProtection="0">
      <alignment horizontal="right" vertical="center"/>
    </xf>
    <xf numFmtId="0" fontId="8" fillId="9" borderId="113" applyNumberFormat="0" applyProtection="0">
      <alignment horizontal="left" vertical="center" indent="1"/>
    </xf>
    <xf numFmtId="0" fontId="8" fillId="9" borderId="113" applyNumberFormat="0" applyProtection="0">
      <alignment horizontal="left" vertical="center" indent="1"/>
    </xf>
    <xf numFmtId="0" fontId="8" fillId="9" borderId="113" applyNumberFormat="0" applyProtection="0">
      <alignment horizontal="left" vertical="center" indent="1"/>
    </xf>
    <xf numFmtId="4" fontId="28" fillId="8" borderId="118" applyNumberFormat="0" applyProtection="0">
      <alignment horizontal="right" vertical="center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8" fillId="9" borderId="113" applyNumberFormat="0" applyProtection="0">
      <alignment horizontal="left" vertical="center" indent="1"/>
    </xf>
    <xf numFmtId="4" fontId="28" fillId="10" borderId="113" applyNumberFormat="0" applyProtection="0">
      <alignment horizontal="right" vertical="center"/>
    </xf>
    <xf numFmtId="4" fontId="28" fillId="11" borderId="113" applyNumberFormat="0" applyProtection="0">
      <alignment horizontal="left" vertical="center" indent="1"/>
    </xf>
    <xf numFmtId="0" fontId="28" fillId="12" borderId="113" applyNumberFormat="0" applyProtection="0">
      <alignment horizontal="left" vertical="top" indent="1"/>
    </xf>
    <xf numFmtId="4" fontId="28" fillId="8" borderId="113" applyNumberFormat="0" applyProtection="0">
      <alignment horizontal="right" vertical="center"/>
    </xf>
    <xf numFmtId="0" fontId="8" fillId="9" borderId="113" applyNumberFormat="0" applyProtection="0">
      <alignment horizontal="left" vertical="center" indent="1"/>
    </xf>
    <xf numFmtId="0" fontId="8" fillId="9" borderId="113" applyNumberFormat="0" applyProtection="0">
      <alignment horizontal="left" vertical="center" indent="1"/>
    </xf>
    <xf numFmtId="0" fontId="8" fillId="9" borderId="113" applyNumberFormat="0" applyProtection="0">
      <alignment horizontal="left" vertical="center" indent="1"/>
    </xf>
    <xf numFmtId="0" fontId="27" fillId="6" borderId="121" applyNumberFormat="0" applyProtection="0">
      <alignment horizontal="left" vertical="top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27" fillId="6" borderId="113" applyNumberFormat="0" applyProtection="0">
      <alignment horizontal="left" vertical="top" indent="1"/>
    </xf>
    <xf numFmtId="0" fontId="8" fillId="9" borderId="113" applyNumberFormat="0" applyProtection="0">
      <alignment horizontal="left" vertical="center" indent="1"/>
    </xf>
    <xf numFmtId="4" fontId="28" fillId="10" borderId="113" applyNumberFormat="0" applyProtection="0">
      <alignment horizontal="right" vertical="center"/>
    </xf>
    <xf numFmtId="4" fontId="28" fillId="11" borderId="113" applyNumberFormat="0" applyProtection="0">
      <alignment horizontal="left" vertical="center" indent="1"/>
    </xf>
    <xf numFmtId="0" fontId="28" fillId="12" borderId="113" applyNumberFormat="0" applyProtection="0">
      <alignment horizontal="left" vertical="top" indent="1"/>
    </xf>
    <xf numFmtId="4" fontId="28" fillId="8" borderId="113" applyNumberFormat="0" applyProtection="0">
      <alignment horizontal="right" vertical="center"/>
    </xf>
    <xf numFmtId="0" fontId="8" fillId="9" borderId="113" applyNumberFormat="0" applyProtection="0">
      <alignment horizontal="left" vertical="center" indent="1"/>
    </xf>
    <xf numFmtId="0" fontId="8" fillId="9" borderId="113" applyNumberFormat="0" applyProtection="0">
      <alignment horizontal="left" vertical="center" indent="1"/>
    </xf>
    <xf numFmtId="0" fontId="8" fillId="9" borderId="113" applyNumberFormat="0" applyProtection="0">
      <alignment horizontal="left" vertical="center" indent="1"/>
    </xf>
    <xf numFmtId="4" fontId="27" fillId="3" borderId="118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8" fillId="10" borderId="113" applyNumberFormat="0" applyProtection="0">
      <alignment horizontal="right" vertical="center"/>
    </xf>
    <xf numFmtId="4" fontId="28" fillId="11" borderId="113" applyNumberFormat="0" applyProtection="0">
      <alignment horizontal="left" vertical="center" indent="1"/>
    </xf>
    <xf numFmtId="0" fontId="28" fillId="12" borderId="113" applyNumberFormat="0" applyProtection="0">
      <alignment horizontal="left" vertical="top" indent="1"/>
    </xf>
    <xf numFmtId="4" fontId="28" fillId="8" borderId="113" applyNumberFormat="0" applyProtection="0">
      <alignment horizontal="right" vertical="center"/>
    </xf>
    <xf numFmtId="0" fontId="8" fillId="9" borderId="113" applyNumberFormat="0" applyProtection="0">
      <alignment horizontal="left" vertical="center" indent="1"/>
    </xf>
    <xf numFmtId="0" fontId="8" fillId="9" borderId="113" applyNumberFormat="0" applyProtection="0">
      <alignment horizontal="left" vertical="center" indent="1"/>
    </xf>
    <xf numFmtId="0" fontId="8" fillId="9" borderId="113" applyNumberFormat="0" applyProtection="0">
      <alignment horizontal="left" vertical="center" indent="1"/>
    </xf>
    <xf numFmtId="4" fontId="28" fillId="10" borderId="139" applyNumberFormat="0" applyProtection="0">
      <alignment horizontal="right" vertical="center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28" fillId="12" borderId="113" applyNumberFormat="0" applyProtection="0">
      <alignment horizontal="left" vertical="top" indent="1"/>
    </xf>
    <xf numFmtId="4" fontId="28" fillId="10" borderId="113" applyNumberFormat="0" applyProtection="0">
      <alignment horizontal="right" vertical="center"/>
    </xf>
    <xf numFmtId="4" fontId="28" fillId="11" borderId="113" applyNumberFormat="0" applyProtection="0">
      <alignment horizontal="left" vertical="center" indent="1"/>
    </xf>
    <xf numFmtId="0" fontId="28" fillId="12" borderId="113" applyNumberFormat="0" applyProtection="0">
      <alignment horizontal="left" vertical="top" indent="1"/>
    </xf>
    <xf numFmtId="0" fontId="27" fillId="6" borderId="113" applyNumberFormat="0" applyProtection="0">
      <alignment horizontal="left" vertical="top" indent="1"/>
    </xf>
    <xf numFmtId="0" fontId="8" fillId="9" borderId="113" applyNumberFormat="0" applyProtection="0">
      <alignment horizontal="left" vertical="center" indent="1"/>
    </xf>
    <xf numFmtId="4" fontId="28" fillId="8" borderId="113" applyNumberFormat="0" applyProtection="0">
      <alignment horizontal="right" vertical="center"/>
    </xf>
    <xf numFmtId="0" fontId="8" fillId="9" borderId="113" applyNumberFormat="0" applyProtection="0">
      <alignment horizontal="left" vertical="center" indent="1"/>
    </xf>
    <xf numFmtId="0" fontId="8" fillId="9" borderId="133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113" applyNumberFormat="0" applyProtection="0">
      <alignment vertical="center"/>
    </xf>
    <xf numFmtId="4" fontId="28" fillId="10" borderId="113" applyNumberFormat="0" applyProtection="0">
      <alignment horizontal="right" vertical="center"/>
    </xf>
    <xf numFmtId="4" fontId="28" fillId="11" borderId="113" applyNumberFormat="0" applyProtection="0">
      <alignment horizontal="left" vertical="center" indent="1"/>
    </xf>
    <xf numFmtId="0" fontId="28" fillId="12" borderId="113" applyNumberFormat="0" applyProtection="0">
      <alignment horizontal="left" vertical="top" indent="1"/>
    </xf>
    <xf numFmtId="4" fontId="28" fillId="11" borderId="113" applyNumberFormat="0" applyProtection="0">
      <alignment horizontal="left" vertical="center" indent="1"/>
    </xf>
    <xf numFmtId="0" fontId="28" fillId="12" borderId="113" applyNumberFormat="0" applyProtection="0">
      <alignment horizontal="left" vertical="top" indent="1"/>
    </xf>
    <xf numFmtId="0" fontId="8" fillId="9" borderId="133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8" fillId="11" borderId="113" applyNumberFormat="0" applyProtection="0">
      <alignment horizontal="left" vertical="center" indent="1"/>
    </xf>
    <xf numFmtId="4" fontId="27" fillId="3" borderId="113" applyNumberFormat="0" applyProtection="0">
      <alignment vertical="center"/>
    </xf>
    <xf numFmtId="4" fontId="28" fillId="11" borderId="113" applyNumberFormat="0" applyProtection="0">
      <alignment horizontal="left" vertical="center" indent="1"/>
    </xf>
    <xf numFmtId="0" fontId="8" fillId="9" borderId="113" applyNumberFormat="0" applyProtection="0">
      <alignment horizontal="left" vertical="center" indent="1"/>
    </xf>
    <xf numFmtId="0" fontId="8" fillId="9" borderId="113" applyNumberFormat="0" applyProtection="0">
      <alignment horizontal="left" vertical="center" indent="1"/>
    </xf>
    <xf numFmtId="4" fontId="28" fillId="10" borderId="113" applyNumberFormat="0" applyProtection="0">
      <alignment horizontal="right" vertical="center"/>
    </xf>
    <xf numFmtId="4" fontId="28" fillId="11" borderId="113" applyNumberFormat="0" applyProtection="0">
      <alignment horizontal="left" vertical="center" indent="1"/>
    </xf>
    <xf numFmtId="0" fontId="28" fillId="12" borderId="113" applyNumberFormat="0" applyProtection="0">
      <alignment horizontal="left" vertical="top" indent="1"/>
    </xf>
    <xf numFmtId="0" fontId="8" fillId="9" borderId="113" applyNumberFormat="0" applyProtection="0">
      <alignment horizontal="left" vertical="center" indent="1"/>
    </xf>
    <xf numFmtId="4" fontId="28" fillId="8" borderId="131" applyNumberFormat="0" applyProtection="0">
      <alignment horizontal="right" vertical="center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28" fillId="12" borderId="131" applyNumberFormat="0" applyProtection="0">
      <alignment horizontal="left" vertical="top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8" fillId="11" borderId="113" applyNumberFormat="0" applyProtection="0">
      <alignment horizontal="left" vertical="center" indent="1"/>
    </xf>
    <xf numFmtId="0" fontId="28" fillId="12" borderId="113" applyNumberFormat="0" applyProtection="0">
      <alignment horizontal="left" vertical="top" indent="1"/>
    </xf>
    <xf numFmtId="4" fontId="28" fillId="8" borderId="124" applyNumberFormat="0" applyProtection="0">
      <alignment horizontal="right" vertical="center"/>
    </xf>
    <xf numFmtId="4" fontId="27" fillId="3" borderId="113" applyNumberFormat="0" applyProtection="0">
      <alignment vertical="center"/>
    </xf>
    <xf numFmtId="0" fontId="27" fillId="6" borderId="131" applyNumberFormat="0" applyProtection="0">
      <alignment horizontal="left" vertical="top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8" fillId="9" borderId="131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8" fillId="10" borderId="113" applyNumberFormat="0" applyProtection="0">
      <alignment horizontal="right" vertical="center"/>
    </xf>
    <xf numFmtId="0" fontId="8" fillId="9" borderId="113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8" fillId="8" borderId="113" applyNumberFormat="0" applyProtection="0">
      <alignment horizontal="right" vertical="center"/>
    </xf>
    <xf numFmtId="4" fontId="28" fillId="8" borderId="113" applyNumberFormat="0" applyProtection="0">
      <alignment horizontal="right" vertical="center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113" applyNumberFormat="0" applyProtection="0">
      <alignment vertical="center"/>
    </xf>
    <xf numFmtId="0" fontId="8" fillId="9" borderId="113" applyNumberFormat="0" applyProtection="0">
      <alignment horizontal="left" vertical="center" indent="1"/>
    </xf>
    <xf numFmtId="0" fontId="28" fillId="12" borderId="113" applyNumberFormat="0" applyProtection="0">
      <alignment horizontal="left" vertical="top" indent="1"/>
    </xf>
    <xf numFmtId="4" fontId="28" fillId="10" borderId="113" applyNumberFormat="0" applyProtection="0">
      <alignment horizontal="right" vertical="center"/>
    </xf>
    <xf numFmtId="4" fontId="28" fillId="11" borderId="113" applyNumberFormat="0" applyProtection="0">
      <alignment horizontal="left" vertical="center" indent="1"/>
    </xf>
    <xf numFmtId="0" fontId="28" fillId="12" borderId="113" applyNumberFormat="0" applyProtection="0">
      <alignment horizontal="left" vertical="top" indent="1"/>
    </xf>
    <xf numFmtId="4" fontId="27" fillId="3" borderId="138" applyNumberFormat="0" applyProtection="0">
      <alignment vertical="center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131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113" applyNumberFormat="0" applyProtection="0">
      <alignment horizontal="left" vertical="center" indent="1"/>
    </xf>
    <xf numFmtId="0" fontId="27" fillId="6" borderId="113" applyNumberFormat="0" applyProtection="0">
      <alignment horizontal="left" vertical="top" indent="1"/>
    </xf>
    <xf numFmtId="4" fontId="28" fillId="8" borderId="113" applyNumberFormat="0" applyProtection="0">
      <alignment horizontal="right" vertical="center"/>
    </xf>
    <xf numFmtId="0" fontId="8" fillId="9" borderId="113" applyNumberFormat="0" applyProtection="0">
      <alignment horizontal="left" vertical="center" indent="1"/>
    </xf>
    <xf numFmtId="0" fontId="8" fillId="9" borderId="113" applyNumberFormat="0" applyProtection="0">
      <alignment horizontal="left" vertical="center" indent="1"/>
    </xf>
    <xf numFmtId="0" fontId="8" fillId="9" borderId="113" applyNumberFormat="0" applyProtection="0">
      <alignment horizontal="left" vertical="center" indent="1"/>
    </xf>
    <xf numFmtId="0" fontId="27" fillId="6" borderId="141" applyNumberFormat="0" applyProtection="0">
      <alignment horizontal="left" vertical="top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28" fillId="12" borderId="113" applyNumberFormat="0" applyProtection="0">
      <alignment horizontal="left" vertical="top" indent="1"/>
    </xf>
    <xf numFmtId="4" fontId="28" fillId="10" borderId="113" applyNumberFormat="0" applyProtection="0">
      <alignment horizontal="right" vertical="center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8" fillId="9" borderId="113" applyNumberFormat="0" applyProtection="0">
      <alignment horizontal="left" vertical="center" indent="1"/>
    </xf>
    <xf numFmtId="4" fontId="28" fillId="10" borderId="113" applyNumberFormat="0" applyProtection="0">
      <alignment horizontal="right" vertical="center"/>
    </xf>
    <xf numFmtId="4" fontId="28" fillId="11" borderId="113" applyNumberFormat="0" applyProtection="0">
      <alignment horizontal="left" vertical="center" indent="1"/>
    </xf>
    <xf numFmtId="0" fontId="28" fillId="12" borderId="113" applyNumberFormat="0" applyProtection="0">
      <alignment horizontal="left" vertical="top" indent="1"/>
    </xf>
    <xf numFmtId="0" fontId="43" fillId="0" borderId="0" applyNumberFormat="0" applyFill="0" applyBorder="0" applyAlignment="0" applyProtection="0"/>
    <xf numFmtId="0" fontId="8" fillId="9" borderId="125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8" fillId="9" borderId="127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8" fillId="9" borderId="113" applyNumberFormat="0" applyProtection="0">
      <alignment horizontal="left" vertical="center" indent="1"/>
    </xf>
    <xf numFmtId="4" fontId="27" fillId="3" borderId="113" applyNumberFormat="0" applyProtection="0">
      <alignment horizontal="left" vertical="center" indent="1"/>
    </xf>
    <xf numFmtId="4" fontId="27" fillId="3" borderId="125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8" fillId="11" borderId="113" applyNumberFormat="0" applyProtection="0">
      <alignment horizontal="left" vertical="center" indent="1"/>
    </xf>
    <xf numFmtId="4" fontId="27" fillId="3" borderId="113" applyNumberFormat="0" applyProtection="0">
      <alignment vertical="center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8" fillId="9" borderId="113" applyNumberFormat="0" applyProtection="0">
      <alignment horizontal="left" vertical="center" indent="1"/>
    </xf>
    <xf numFmtId="0" fontId="27" fillId="6" borderId="113" applyNumberFormat="0" applyProtection="0">
      <alignment horizontal="left" vertical="top" indent="1"/>
    </xf>
    <xf numFmtId="4" fontId="27" fillId="3" borderId="124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113" applyNumberFormat="0" applyProtection="0">
      <alignment vertical="center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8" fillId="9" borderId="113" applyNumberFormat="0" applyProtection="0">
      <alignment horizontal="left" vertical="center" indent="1"/>
    </xf>
    <xf numFmtId="0" fontId="27" fillId="6" borderId="113" applyNumberFormat="0" applyProtection="0">
      <alignment horizontal="left" vertical="top" indent="1"/>
    </xf>
    <xf numFmtId="0" fontId="8" fillId="9" borderId="124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8" fillId="9" borderId="113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8" fillId="9" borderId="123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27" fillId="6" borderId="113" applyNumberFormat="0" applyProtection="0">
      <alignment horizontal="left" vertical="top" indent="1"/>
    </xf>
    <xf numFmtId="4" fontId="27" fillId="3" borderId="113" applyNumberFormat="0" applyProtection="0">
      <alignment horizontal="left" vertical="center" indent="1"/>
    </xf>
    <xf numFmtId="4" fontId="27" fillId="3" borderId="113" applyNumberFormat="0" applyProtection="0">
      <alignment vertical="center"/>
    </xf>
    <xf numFmtId="0" fontId="43" fillId="0" borderId="0" applyNumberFormat="0" applyFill="0" applyBorder="0" applyAlignment="0" applyProtection="0"/>
    <xf numFmtId="0" fontId="28" fillId="12" borderId="113" applyNumberFormat="0" applyProtection="0">
      <alignment horizontal="left" vertical="top" indent="1"/>
    </xf>
    <xf numFmtId="4" fontId="28" fillId="11" borderId="113" applyNumberFormat="0" applyProtection="0">
      <alignment horizontal="left" vertical="center" indent="1"/>
    </xf>
    <xf numFmtId="4" fontId="28" fillId="10" borderId="113" applyNumberFormat="0" applyProtection="0">
      <alignment horizontal="right" vertical="center"/>
    </xf>
    <xf numFmtId="0" fontId="8" fillId="9" borderId="113" applyNumberFormat="0" applyProtection="0">
      <alignment horizontal="left" vertical="center" indent="1"/>
    </xf>
    <xf numFmtId="0" fontId="8" fillId="9" borderId="113" applyNumberFormat="0" applyProtection="0">
      <alignment horizontal="left" vertical="center" indent="1"/>
    </xf>
    <xf numFmtId="0" fontId="8" fillId="9" borderId="113" applyNumberFormat="0" applyProtection="0">
      <alignment horizontal="left" vertical="center" indent="1"/>
    </xf>
    <xf numFmtId="4" fontId="28" fillId="8" borderId="113" applyNumberFormat="0" applyProtection="0">
      <alignment horizontal="right" vertical="center"/>
    </xf>
    <xf numFmtId="0" fontId="27" fillId="6" borderId="113" applyNumberFormat="0" applyProtection="0">
      <alignment horizontal="left" vertical="top" indent="1"/>
    </xf>
    <xf numFmtId="4" fontId="27" fillId="3" borderId="113" applyNumberFormat="0" applyProtection="0">
      <alignment horizontal="left" vertical="center" indent="1"/>
    </xf>
    <xf numFmtId="4" fontId="27" fillId="3" borderId="113" applyNumberFormat="0" applyProtection="0">
      <alignment vertical="center"/>
    </xf>
    <xf numFmtId="0" fontId="28" fillId="12" borderId="113" applyNumberFormat="0" applyProtection="0">
      <alignment horizontal="left" vertical="top" indent="1"/>
    </xf>
    <xf numFmtId="4" fontId="28" fillId="11" borderId="113" applyNumberFormat="0" applyProtection="0">
      <alignment horizontal="left" vertical="center" indent="1"/>
    </xf>
    <xf numFmtId="4" fontId="28" fillId="10" borderId="113" applyNumberFormat="0" applyProtection="0">
      <alignment horizontal="right" vertical="center"/>
    </xf>
    <xf numFmtId="0" fontId="8" fillId="9" borderId="113" applyNumberFormat="0" applyProtection="0">
      <alignment horizontal="left" vertical="center" indent="1"/>
    </xf>
    <xf numFmtId="0" fontId="8" fillId="9" borderId="113" applyNumberFormat="0" applyProtection="0">
      <alignment horizontal="left" vertical="center" indent="1"/>
    </xf>
    <xf numFmtId="0" fontId="8" fillId="9" borderId="113" applyNumberFormat="0" applyProtection="0">
      <alignment horizontal="left" vertical="center" indent="1"/>
    </xf>
    <xf numFmtId="4" fontId="28" fillId="8" borderId="113" applyNumberFormat="0" applyProtection="0">
      <alignment horizontal="right" vertical="center"/>
    </xf>
    <xf numFmtId="0" fontId="43" fillId="0" borderId="0" applyNumberFormat="0" applyFill="0" applyBorder="0" applyAlignment="0" applyProtection="0"/>
    <xf numFmtId="0" fontId="6" fillId="14" borderId="0" applyBorder="0">
      <alignment vertical="center" wrapText="1"/>
    </xf>
    <xf numFmtId="0" fontId="6" fillId="14" borderId="0" applyBorder="0"/>
    <xf numFmtId="0" fontId="27" fillId="6" borderId="113" applyNumberFormat="0" applyProtection="0">
      <alignment horizontal="left" vertical="top" indent="1"/>
    </xf>
    <xf numFmtId="4" fontId="27" fillId="3" borderId="113" applyNumberFormat="0" applyProtection="0">
      <alignment horizontal="left" vertical="center" indent="1"/>
    </xf>
    <xf numFmtId="4" fontId="27" fillId="3" borderId="113" applyNumberFormat="0" applyProtection="0">
      <alignment vertical="center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28" fillId="12" borderId="113" applyNumberFormat="0" applyProtection="0">
      <alignment horizontal="left" vertical="top" indent="1"/>
    </xf>
    <xf numFmtId="4" fontId="28" fillId="11" borderId="113" applyNumberFormat="0" applyProtection="0">
      <alignment horizontal="left" vertical="center" indent="1"/>
    </xf>
    <xf numFmtId="4" fontId="28" fillId="10" borderId="113" applyNumberFormat="0" applyProtection="0">
      <alignment horizontal="right" vertical="center"/>
    </xf>
    <xf numFmtId="0" fontId="8" fillId="9" borderId="113" applyNumberFormat="0" applyProtection="0">
      <alignment horizontal="left" vertical="center" indent="1"/>
    </xf>
    <xf numFmtId="0" fontId="8" fillId="9" borderId="113" applyNumberFormat="0" applyProtection="0">
      <alignment horizontal="left" vertical="center" indent="1"/>
    </xf>
    <xf numFmtId="0" fontId="27" fillId="6" borderId="113" applyNumberFormat="0" applyProtection="0">
      <alignment horizontal="left" vertical="top" indent="1"/>
    </xf>
    <xf numFmtId="4" fontId="27" fillId="3" borderId="113" applyNumberFormat="0" applyProtection="0">
      <alignment vertical="center"/>
    </xf>
    <xf numFmtId="4" fontId="28" fillId="11" borderId="113" applyNumberFormat="0" applyProtection="0">
      <alignment horizontal="left" vertical="center" indent="1"/>
    </xf>
    <xf numFmtId="0" fontId="8" fillId="9" borderId="113" applyNumberFormat="0" applyProtection="0">
      <alignment horizontal="left" vertical="center" indent="1"/>
    </xf>
    <xf numFmtId="0" fontId="8" fillId="9" borderId="113" applyNumberFormat="0" applyProtection="0">
      <alignment horizontal="left" vertical="center" indent="1"/>
    </xf>
    <xf numFmtId="4" fontId="28" fillId="8" borderId="113" applyNumberFormat="0" applyProtection="0">
      <alignment horizontal="right" vertical="center"/>
    </xf>
    <xf numFmtId="4" fontId="27" fillId="3" borderId="113" applyNumberFormat="0" applyProtection="0">
      <alignment horizontal="left" vertical="center" indent="1"/>
    </xf>
    <xf numFmtId="4" fontId="27" fillId="3" borderId="113" applyNumberFormat="0" applyProtection="0">
      <alignment vertical="center"/>
    </xf>
    <xf numFmtId="4" fontId="27" fillId="3" borderId="113" applyNumberFormat="0" applyProtection="0">
      <alignment vertical="center"/>
    </xf>
    <xf numFmtId="4" fontId="27" fillId="3" borderId="113" applyNumberFormat="0" applyProtection="0">
      <alignment horizontal="left" vertical="center" indent="1"/>
    </xf>
    <xf numFmtId="0" fontId="27" fillId="6" borderId="113" applyNumberFormat="0" applyProtection="0">
      <alignment horizontal="left" vertical="top" indent="1"/>
    </xf>
    <xf numFmtId="4" fontId="28" fillId="8" borderId="113" applyNumberFormat="0" applyProtection="0">
      <alignment horizontal="right" vertical="center"/>
    </xf>
    <xf numFmtId="0" fontId="8" fillId="9" borderId="113" applyNumberFormat="0" applyProtection="0">
      <alignment horizontal="left" vertical="center" indent="1"/>
    </xf>
    <xf numFmtId="0" fontId="8" fillId="9" borderId="113" applyNumberFormat="0" applyProtection="0">
      <alignment horizontal="left" vertical="center" indent="1"/>
    </xf>
    <xf numFmtId="0" fontId="8" fillId="9" borderId="113" applyNumberFormat="0" applyProtection="0">
      <alignment horizontal="left" vertical="center" indent="1"/>
    </xf>
    <xf numFmtId="4" fontId="28" fillId="10" borderId="113" applyNumberFormat="0" applyProtection="0">
      <alignment horizontal="right" vertical="center"/>
    </xf>
    <xf numFmtId="4" fontId="28" fillId="11" borderId="113" applyNumberFormat="0" applyProtection="0">
      <alignment horizontal="left" vertical="center" indent="1"/>
    </xf>
    <xf numFmtId="0" fontId="28" fillId="12" borderId="113" applyNumberFormat="0" applyProtection="0">
      <alignment horizontal="left" vertical="top" indent="1"/>
    </xf>
    <xf numFmtId="4" fontId="27" fillId="3" borderId="113" applyNumberFormat="0" applyProtection="0">
      <alignment vertical="center"/>
    </xf>
    <xf numFmtId="4" fontId="27" fillId="3" borderId="113" applyNumberFormat="0" applyProtection="0">
      <alignment horizontal="left" vertical="center" indent="1"/>
    </xf>
    <xf numFmtId="0" fontId="27" fillId="6" borderId="113" applyNumberFormat="0" applyProtection="0">
      <alignment horizontal="left" vertical="top" indent="1"/>
    </xf>
    <xf numFmtId="4" fontId="28" fillId="8" borderId="113" applyNumberFormat="0" applyProtection="0">
      <alignment horizontal="right" vertical="center"/>
    </xf>
    <xf numFmtId="0" fontId="8" fillId="9" borderId="113" applyNumberFormat="0" applyProtection="0">
      <alignment horizontal="left" vertical="center" indent="1"/>
    </xf>
    <xf numFmtId="0" fontId="8" fillId="9" borderId="113" applyNumberFormat="0" applyProtection="0">
      <alignment horizontal="left" vertical="center" indent="1"/>
    </xf>
    <xf numFmtId="0" fontId="8" fillId="9" borderId="113" applyNumberFormat="0" applyProtection="0">
      <alignment horizontal="left" vertical="center" indent="1"/>
    </xf>
    <xf numFmtId="4" fontId="28" fillId="10" borderId="113" applyNumberFormat="0" applyProtection="0">
      <alignment horizontal="right" vertical="center"/>
    </xf>
    <xf numFmtId="0" fontId="28" fillId="12" borderId="113" applyNumberFormat="0" applyProtection="0">
      <alignment horizontal="left" vertical="top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6" fillId="0" borderId="0"/>
    <xf numFmtId="165" fontId="6" fillId="0" borderId="0" applyFon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8" fillId="8" borderId="113" applyNumberFormat="0" applyProtection="0">
      <alignment horizontal="right" vertical="center"/>
    </xf>
    <xf numFmtId="4" fontId="28" fillId="11" borderId="113" applyNumberFormat="0" applyProtection="0">
      <alignment horizontal="left" vertical="center" indent="1"/>
    </xf>
    <xf numFmtId="0" fontId="28" fillId="12" borderId="113" applyNumberFormat="0" applyProtection="0">
      <alignment horizontal="left" vertical="top" indent="1"/>
    </xf>
    <xf numFmtId="4" fontId="27" fillId="3" borderId="113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8" fillId="9" borderId="113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8" fillId="8" borderId="113" applyNumberFormat="0" applyProtection="0">
      <alignment horizontal="right" vertical="center"/>
    </xf>
    <xf numFmtId="0" fontId="8" fillId="9" borderId="113" applyNumberFormat="0" applyProtection="0">
      <alignment horizontal="left" vertical="center" indent="1"/>
    </xf>
    <xf numFmtId="0" fontId="8" fillId="9" borderId="113" applyNumberFormat="0" applyProtection="0">
      <alignment horizontal="left" vertical="center" indent="1"/>
    </xf>
    <xf numFmtId="0" fontId="8" fillId="9" borderId="113" applyNumberFormat="0" applyProtection="0">
      <alignment horizontal="left" vertical="center" indent="1"/>
    </xf>
    <xf numFmtId="4" fontId="28" fillId="10" borderId="113" applyNumberFormat="0" applyProtection="0">
      <alignment horizontal="right" vertical="center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8" fillId="11" borderId="113" applyNumberFormat="0" applyProtection="0">
      <alignment horizontal="left" vertical="center" indent="1"/>
    </xf>
    <xf numFmtId="0" fontId="28" fillId="12" borderId="113" applyNumberFormat="0" applyProtection="0">
      <alignment horizontal="left" vertical="top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8" fillId="9" borderId="113" applyNumberFormat="0" applyProtection="0">
      <alignment horizontal="left" vertical="center" indent="1"/>
    </xf>
    <xf numFmtId="0" fontId="27" fillId="6" borderId="113" applyNumberFormat="0" applyProtection="0">
      <alignment horizontal="left" vertical="top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8" fillId="10" borderId="113" applyNumberFormat="0" applyProtection="0">
      <alignment horizontal="right" vertical="center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8" fillId="9" borderId="120" applyNumberFormat="0" applyProtection="0">
      <alignment horizontal="left" vertical="center" indent="1"/>
    </xf>
    <xf numFmtId="0" fontId="8" fillId="9" borderId="123" applyNumberFormat="0" applyProtection="0">
      <alignment horizontal="left" vertical="center" indent="1"/>
    </xf>
    <xf numFmtId="4" fontId="27" fillId="3" borderId="123" applyNumberFormat="0" applyProtection="0">
      <alignment vertical="center"/>
    </xf>
    <xf numFmtId="4" fontId="28" fillId="8" borderId="115" applyNumberFormat="0" applyProtection="0">
      <alignment horizontal="right" vertical="center"/>
    </xf>
    <xf numFmtId="0" fontId="8" fillId="9" borderId="115" applyNumberFormat="0" applyProtection="0">
      <alignment horizontal="left" vertical="center" indent="1"/>
    </xf>
    <xf numFmtId="0" fontId="8" fillId="9" borderId="115" applyNumberFormat="0" applyProtection="0">
      <alignment horizontal="left" vertical="center" indent="1"/>
    </xf>
    <xf numFmtId="0" fontId="8" fillId="9" borderId="115" applyNumberFormat="0" applyProtection="0">
      <alignment horizontal="left" vertical="center" indent="1"/>
    </xf>
    <xf numFmtId="4" fontId="28" fillId="10" borderId="115" applyNumberFormat="0" applyProtection="0">
      <alignment horizontal="right" vertical="center"/>
    </xf>
    <xf numFmtId="4" fontId="28" fillId="11" borderId="115" applyNumberFormat="0" applyProtection="0">
      <alignment horizontal="left" vertical="center" indent="1"/>
    </xf>
    <xf numFmtId="0" fontId="28" fillId="12" borderId="115" applyNumberFormat="0" applyProtection="0">
      <alignment horizontal="left" vertical="top" indent="1"/>
    </xf>
    <xf numFmtId="4" fontId="28" fillId="11" borderId="117" applyNumberFormat="0" applyProtection="0">
      <alignment horizontal="left" vertical="center" indent="1"/>
    </xf>
    <xf numFmtId="0" fontId="28" fillId="12" borderId="117" applyNumberFormat="0" applyProtection="0">
      <alignment horizontal="left" vertical="top" indent="1"/>
    </xf>
    <xf numFmtId="0" fontId="28" fillId="12" borderId="123" applyNumberFormat="0" applyProtection="0">
      <alignment horizontal="left" vertical="top" indent="1"/>
    </xf>
    <xf numFmtId="0" fontId="43" fillId="0" borderId="0" applyNumberFormat="0" applyFill="0" applyBorder="0" applyAlignment="0" applyProtection="0"/>
    <xf numFmtId="4" fontId="27" fillId="3" borderId="133" applyNumberFormat="0" applyProtection="0">
      <alignment vertical="center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27" fillId="6" borderId="118" applyNumberFormat="0" applyProtection="0">
      <alignment horizontal="left" vertical="top" indent="1"/>
    </xf>
    <xf numFmtId="0" fontId="8" fillId="9" borderId="135" applyNumberFormat="0" applyProtection="0">
      <alignment horizontal="left" vertical="center" indent="1"/>
    </xf>
    <xf numFmtId="4" fontId="27" fillId="3" borderId="136" applyNumberFormat="0" applyProtection="0">
      <alignment vertical="center"/>
    </xf>
    <xf numFmtId="4" fontId="28" fillId="11" borderId="116" applyNumberFormat="0" applyProtection="0">
      <alignment horizontal="left" vertical="center" indent="1"/>
    </xf>
    <xf numFmtId="0" fontId="28" fillId="12" borderId="116" applyNumberFormat="0" applyProtection="0">
      <alignment horizontal="left" vertical="top" indent="1"/>
    </xf>
    <xf numFmtId="4" fontId="28" fillId="11" borderId="131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8" fillId="9" borderId="133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8" fillId="8" borderId="122" applyNumberFormat="0" applyProtection="0">
      <alignment horizontal="right" vertical="center"/>
    </xf>
    <xf numFmtId="0" fontId="8" fillId="9" borderId="124" applyNumberFormat="0" applyProtection="0">
      <alignment horizontal="left" vertical="center" indent="1"/>
    </xf>
    <xf numFmtId="4" fontId="28" fillId="11" borderId="129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123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28" fillId="12" borderId="129" applyNumberFormat="0" applyProtection="0">
      <alignment horizontal="left" vertical="top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121" applyNumberFormat="0" applyProtection="0">
      <alignment vertical="center"/>
    </xf>
    <xf numFmtId="4" fontId="27" fillId="3" borderId="134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134" applyNumberFormat="0" applyProtection="0">
      <alignment vertical="center"/>
    </xf>
    <xf numFmtId="0" fontId="28" fillId="12" borderId="140" applyNumberFormat="0" applyProtection="0">
      <alignment horizontal="left" vertical="top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8" fillId="8" borderId="137" applyNumberFormat="0" applyProtection="0">
      <alignment horizontal="right" vertical="center"/>
    </xf>
    <xf numFmtId="0" fontId="8" fillId="9" borderId="136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4" fontId="28" fillId="8" borderId="119" applyNumberFormat="0" applyProtection="0">
      <alignment horizontal="right" vertical="center"/>
    </xf>
    <xf numFmtId="0" fontId="8" fillId="9" borderId="119" applyNumberFormat="0" applyProtection="0">
      <alignment horizontal="left" vertical="center" indent="1"/>
    </xf>
    <xf numFmtId="0" fontId="8" fillId="9" borderId="119" applyNumberFormat="0" applyProtection="0">
      <alignment horizontal="left" vertical="center" indent="1"/>
    </xf>
    <xf numFmtId="0" fontId="8" fillId="9" borderId="119" applyNumberFormat="0" applyProtection="0">
      <alignment horizontal="left" vertical="center" indent="1"/>
    </xf>
    <xf numFmtId="4" fontId="28" fillId="10" borderId="119" applyNumberFormat="0" applyProtection="0">
      <alignment horizontal="right" vertical="center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8" fillId="10" borderId="123" applyNumberFormat="0" applyProtection="0">
      <alignment horizontal="right" vertical="center"/>
    </xf>
    <xf numFmtId="0" fontId="28" fillId="12" borderId="127" applyNumberFormat="0" applyProtection="0">
      <alignment horizontal="left" vertical="top" indent="1"/>
    </xf>
    <xf numFmtId="0" fontId="8" fillId="9" borderId="127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8" fillId="8" borderId="135" applyNumberFormat="0" applyProtection="0">
      <alignment horizontal="right" vertical="center"/>
    </xf>
    <xf numFmtId="0" fontId="8" fillId="9" borderId="127" applyNumberFormat="0" applyProtection="0">
      <alignment horizontal="left" vertical="center" indent="1"/>
    </xf>
    <xf numFmtId="4" fontId="28" fillId="11" borderId="125" applyNumberFormat="0" applyProtection="0">
      <alignment horizontal="left" vertical="center" indent="1"/>
    </xf>
    <xf numFmtId="4" fontId="28" fillId="11" borderId="119" applyNumberFormat="0" applyProtection="0">
      <alignment horizontal="left" vertical="center" indent="1"/>
    </xf>
    <xf numFmtId="0" fontId="28" fillId="12" borderId="119" applyNumberFormat="0" applyProtection="0">
      <alignment horizontal="left" vertical="top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8" fillId="10" borderId="136" applyNumberFormat="0" applyProtection="0">
      <alignment horizontal="right" vertical="center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27" fillId="6" borderId="122" applyNumberFormat="0" applyProtection="0">
      <alignment horizontal="left" vertical="top" indent="1"/>
    </xf>
    <xf numFmtId="0" fontId="43" fillId="0" borderId="0" applyNumberFormat="0" applyFill="0" applyBorder="0" applyAlignment="0" applyProtection="0"/>
    <xf numFmtId="0" fontId="8" fillId="9" borderId="124" applyNumberFormat="0" applyProtection="0">
      <alignment horizontal="left" vertical="center" indent="1"/>
    </xf>
    <xf numFmtId="0" fontId="8" fillId="9" borderId="121" applyNumberFormat="0" applyProtection="0">
      <alignment horizontal="left" vertical="center" indent="1"/>
    </xf>
    <xf numFmtId="4" fontId="28" fillId="10" borderId="121" applyNumberFormat="0" applyProtection="0">
      <alignment horizontal="right" vertical="center"/>
    </xf>
    <xf numFmtId="4" fontId="28" fillId="11" borderId="121" applyNumberFormat="0" applyProtection="0">
      <alignment horizontal="left" vertical="center" indent="1"/>
    </xf>
    <xf numFmtId="0" fontId="28" fillId="12" borderId="121" applyNumberFormat="0" applyProtection="0">
      <alignment horizontal="left" vertical="top" indent="1"/>
    </xf>
    <xf numFmtId="0" fontId="43" fillId="0" borderId="0" applyNumberFormat="0" applyFill="0" applyBorder="0" applyAlignment="0" applyProtection="0"/>
    <xf numFmtId="4" fontId="28" fillId="8" borderId="130" applyNumberFormat="0" applyProtection="0">
      <alignment horizontal="right" vertical="center"/>
    </xf>
    <xf numFmtId="0" fontId="28" fillId="12" borderId="124" applyNumberFormat="0" applyProtection="0">
      <alignment horizontal="left" vertical="top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8" fillId="10" borderId="127" applyNumberFormat="0" applyProtection="0">
      <alignment horizontal="right" vertical="center"/>
    </xf>
    <xf numFmtId="4" fontId="28" fillId="11" borderId="127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27" fillId="6" borderId="123" applyNumberFormat="0" applyProtection="0">
      <alignment horizontal="left" vertical="top" indent="1"/>
    </xf>
    <xf numFmtId="0" fontId="28" fillId="12" borderId="125" applyNumberFormat="0" applyProtection="0">
      <alignment horizontal="left" vertical="top" indent="1"/>
    </xf>
    <xf numFmtId="0" fontId="8" fillId="9" borderId="125" applyNumberFormat="0" applyProtection="0">
      <alignment horizontal="left" vertical="center" indent="1"/>
    </xf>
    <xf numFmtId="0" fontId="8" fillId="9" borderId="130" applyNumberFormat="0" applyProtection="0">
      <alignment horizontal="left" vertical="center" indent="1"/>
    </xf>
    <xf numFmtId="0" fontId="8" fillId="9" borderId="130" applyNumberFormat="0" applyProtection="0">
      <alignment horizontal="left" vertical="center" indent="1"/>
    </xf>
    <xf numFmtId="0" fontId="27" fillId="6" borderId="124" applyNumberFormat="0" applyProtection="0">
      <alignment horizontal="left" vertical="top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8" fillId="9" borderId="125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8" fillId="8" borderId="138" applyNumberFormat="0" applyProtection="0">
      <alignment horizontal="right" vertical="center"/>
    </xf>
    <xf numFmtId="0" fontId="43" fillId="0" borderId="0" applyNumberFormat="0" applyFill="0" applyBorder="0" applyAlignment="0" applyProtection="0"/>
    <xf numFmtId="4" fontId="27" fillId="3" borderId="127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124" applyNumberFormat="0" applyProtection="0">
      <alignment vertical="center"/>
    </xf>
    <xf numFmtId="4" fontId="27" fillId="3" borderId="127" applyNumberFormat="0" applyProtection="0">
      <alignment vertical="center"/>
    </xf>
    <xf numFmtId="4" fontId="27" fillId="3" borderId="132" applyNumberFormat="0" applyProtection="0">
      <alignment vertical="center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135" applyNumberFormat="0" applyProtection="0">
      <alignment horizontal="left" vertical="center" indent="1"/>
    </xf>
    <xf numFmtId="4" fontId="27" fillId="3" borderId="132" applyNumberFormat="0" applyProtection="0">
      <alignment horizontal="left" vertical="center" indent="1"/>
    </xf>
    <xf numFmtId="0" fontId="8" fillId="9" borderId="129" applyNumberFormat="0" applyProtection="0">
      <alignment horizontal="left" vertical="center" indent="1"/>
    </xf>
    <xf numFmtId="4" fontId="28" fillId="11" borderId="122" applyNumberFormat="0" applyProtection="0">
      <alignment horizontal="left" vertical="center" indent="1"/>
    </xf>
    <xf numFmtId="0" fontId="28" fillId="12" borderId="122" applyNumberFormat="0" applyProtection="0">
      <alignment horizontal="left" vertical="top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8" fillId="11" borderId="137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8" fillId="10" borderId="124" applyNumberFormat="0" applyProtection="0">
      <alignment horizontal="right" vertical="center"/>
    </xf>
    <xf numFmtId="4" fontId="28" fillId="8" borderId="125" applyNumberFormat="0" applyProtection="0">
      <alignment horizontal="right" vertical="center"/>
    </xf>
    <xf numFmtId="4" fontId="27" fillId="3" borderId="125" applyNumberFormat="0" applyProtection="0">
      <alignment vertical="center"/>
    </xf>
    <xf numFmtId="0" fontId="8" fillId="9" borderId="130" applyNumberFormat="0" applyProtection="0">
      <alignment horizontal="left" vertical="center" indent="1"/>
    </xf>
    <xf numFmtId="4" fontId="27" fillId="3" borderId="128" applyNumberFormat="0" applyProtection="0">
      <alignment vertical="center"/>
    </xf>
    <xf numFmtId="4" fontId="27" fillId="3" borderId="128" applyNumberFormat="0" applyProtection="0">
      <alignment horizontal="left" vertical="center" indent="1"/>
    </xf>
    <xf numFmtId="0" fontId="27" fillId="6" borderId="128" applyNumberFormat="0" applyProtection="0">
      <alignment horizontal="left" vertical="top" indent="1"/>
    </xf>
    <xf numFmtId="4" fontId="28" fillId="10" borderId="130" applyNumberFormat="0" applyProtection="0">
      <alignment horizontal="right" vertical="center"/>
    </xf>
    <xf numFmtId="4" fontId="28" fillId="8" borderId="128" applyNumberFormat="0" applyProtection="0">
      <alignment horizontal="right" vertical="center"/>
    </xf>
    <xf numFmtId="0" fontId="27" fillId="6" borderId="125" applyNumberFormat="0" applyProtection="0">
      <alignment horizontal="left" vertical="top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129" applyNumberFormat="0" applyProtection="0">
      <alignment horizontal="left" vertical="center" indent="1"/>
    </xf>
    <xf numFmtId="0" fontId="8" fillId="9" borderId="129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8" fillId="10" borderId="125" applyNumberFormat="0" applyProtection="0">
      <alignment horizontal="right" vertical="center"/>
    </xf>
    <xf numFmtId="0" fontId="8" fillId="9" borderId="129" applyNumberFormat="0" applyProtection="0">
      <alignment horizontal="left" vertical="center" indent="1"/>
    </xf>
    <xf numFmtId="0" fontId="27" fillId="6" borderId="129" applyNumberFormat="0" applyProtection="0">
      <alignment horizontal="left" vertical="top" indent="1"/>
    </xf>
    <xf numFmtId="0" fontId="8" fillId="9" borderId="128" applyNumberFormat="0" applyProtection="0">
      <alignment horizontal="left" vertical="center" indent="1"/>
    </xf>
    <xf numFmtId="0" fontId="8" fillId="9" borderId="128" applyNumberFormat="0" applyProtection="0">
      <alignment horizontal="left" vertical="center" indent="1"/>
    </xf>
    <xf numFmtId="0" fontId="8" fillId="9" borderId="128" applyNumberFormat="0" applyProtection="0">
      <alignment horizontal="left" vertical="center" indent="1"/>
    </xf>
    <xf numFmtId="4" fontId="27" fillId="3" borderId="126" applyNumberFormat="0" applyProtection="0">
      <alignment vertical="center"/>
    </xf>
    <xf numFmtId="4" fontId="27" fillId="3" borderId="126" applyNumberFormat="0" applyProtection="0">
      <alignment horizontal="left" vertical="center" indent="1"/>
    </xf>
    <xf numFmtId="0" fontId="27" fillId="6" borderId="126" applyNumberFormat="0" applyProtection="0">
      <alignment horizontal="left" vertical="top" indent="1"/>
    </xf>
    <xf numFmtId="4" fontId="28" fillId="8" borderId="129" applyNumberFormat="0" applyProtection="0">
      <alignment horizontal="right" vertical="center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28" fillId="12" borderId="135" applyNumberFormat="0" applyProtection="0">
      <alignment horizontal="left" vertical="top" indent="1"/>
    </xf>
    <xf numFmtId="4" fontId="27" fillId="3" borderId="136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27" fillId="6" borderId="127" applyNumberFormat="0" applyProtection="0">
      <alignment horizontal="left" vertical="top" indent="1"/>
    </xf>
    <xf numFmtId="4" fontId="28" fillId="8" borderId="136" applyNumberFormat="0" applyProtection="0">
      <alignment horizontal="right" vertical="center"/>
    </xf>
    <xf numFmtId="4" fontId="28" fillId="10" borderId="128" applyNumberFormat="0" applyProtection="0">
      <alignment horizontal="right" vertical="center"/>
    </xf>
    <xf numFmtId="4" fontId="28" fillId="8" borderId="126" applyNumberFormat="0" applyProtection="0">
      <alignment horizontal="right" vertical="center"/>
    </xf>
    <xf numFmtId="0" fontId="8" fillId="9" borderId="126" applyNumberFormat="0" applyProtection="0">
      <alignment horizontal="left" vertical="center" indent="1"/>
    </xf>
    <xf numFmtId="0" fontId="8" fillId="9" borderId="126" applyNumberFormat="0" applyProtection="0">
      <alignment horizontal="left" vertical="center" indent="1"/>
    </xf>
    <xf numFmtId="0" fontId="8" fillId="9" borderId="126" applyNumberFormat="0" applyProtection="0">
      <alignment horizontal="left" vertical="center" indent="1"/>
    </xf>
    <xf numFmtId="4" fontId="28" fillId="10" borderId="126" applyNumberFormat="0" applyProtection="0">
      <alignment horizontal="right" vertical="center"/>
    </xf>
    <xf numFmtId="0" fontId="8" fillId="9" borderId="136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8" fillId="9" borderId="131" applyNumberFormat="0" applyProtection="0">
      <alignment horizontal="left" vertical="center" indent="1"/>
    </xf>
    <xf numFmtId="0" fontId="8" fillId="9" borderId="139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27" fillId="6" borderId="134" applyNumberFormat="0" applyProtection="0">
      <alignment horizontal="left" vertical="top" indent="1"/>
    </xf>
    <xf numFmtId="4" fontId="28" fillId="8" borderId="139" applyNumberFormat="0" applyProtection="0">
      <alignment horizontal="right" vertical="center"/>
    </xf>
    <xf numFmtId="0" fontId="43" fillId="0" borderId="0" applyNumberFormat="0" applyFill="0" applyBorder="0" applyAlignment="0" applyProtection="0"/>
    <xf numFmtId="4" fontId="28" fillId="11" borderId="126" applyNumberFormat="0" applyProtection="0">
      <alignment horizontal="left" vertical="center" indent="1"/>
    </xf>
    <xf numFmtId="0" fontId="28" fillId="12" borderId="126" applyNumberFormat="0" applyProtection="0">
      <alignment horizontal="left" vertical="top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8" fillId="10" borderId="133" applyNumberFormat="0" applyProtection="0">
      <alignment horizontal="right" vertical="center"/>
    </xf>
    <xf numFmtId="4" fontId="28" fillId="11" borderId="135" applyNumberFormat="0" applyProtection="0">
      <alignment horizontal="left" vertical="center" indent="1"/>
    </xf>
    <xf numFmtId="0" fontId="27" fillId="6" borderId="138" applyNumberFormat="0" applyProtection="0">
      <alignment horizontal="left" vertical="top" indent="1"/>
    </xf>
    <xf numFmtId="4" fontId="28" fillId="8" borderId="134" applyNumberFormat="0" applyProtection="0">
      <alignment horizontal="right" vertical="center"/>
    </xf>
    <xf numFmtId="4" fontId="28" fillId="8" borderId="132" applyNumberFormat="0" applyProtection="0">
      <alignment horizontal="right" vertical="center"/>
    </xf>
    <xf numFmtId="4" fontId="27" fillId="3" borderId="131" applyNumberFormat="0" applyProtection="0">
      <alignment vertical="center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8" fillId="9" borderId="135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139" applyNumberFormat="0" applyProtection="0">
      <alignment vertical="center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133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8" fillId="9" borderId="136" applyNumberFormat="0" applyProtection="0">
      <alignment horizontal="left" vertical="center" indent="1"/>
    </xf>
    <xf numFmtId="0" fontId="8" fillId="9" borderId="142" applyNumberFormat="0" applyProtection="0">
      <alignment horizontal="left" vertical="center" indent="1"/>
    </xf>
    <xf numFmtId="4" fontId="28" fillId="11" borderId="128" applyNumberFormat="0" applyProtection="0">
      <alignment horizontal="left" vertical="center" indent="1"/>
    </xf>
    <xf numFmtId="0" fontId="28" fillId="12" borderId="128" applyNumberFormat="0" applyProtection="0">
      <alignment horizontal="left" vertical="top" indent="1"/>
    </xf>
    <xf numFmtId="0" fontId="27" fillId="6" borderId="137" applyNumberFormat="0" applyProtection="0">
      <alignment horizontal="left" vertical="top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8" fillId="10" borderId="137" applyNumberFormat="0" applyProtection="0">
      <alignment horizontal="right" vertical="center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8" fillId="9" borderId="131" applyNumberFormat="0" applyProtection="0">
      <alignment horizontal="left" vertical="center" indent="1"/>
    </xf>
    <xf numFmtId="0" fontId="27" fillId="6" borderId="135" applyNumberFormat="0" applyProtection="0">
      <alignment horizontal="left" vertical="top" indent="1"/>
    </xf>
    <xf numFmtId="4" fontId="27" fillId="3" borderId="141" applyNumberFormat="0" applyProtection="0">
      <alignment horizontal="left" vertical="center" indent="1"/>
    </xf>
    <xf numFmtId="0" fontId="8" fillId="9" borderId="132" applyNumberFormat="0" applyProtection="0">
      <alignment horizontal="left" vertical="center" indent="1"/>
    </xf>
    <xf numFmtId="0" fontId="8" fillId="9" borderId="132" applyNumberFormat="0" applyProtection="0">
      <alignment horizontal="left" vertical="center" indent="1"/>
    </xf>
    <xf numFmtId="4" fontId="28" fillId="10" borderId="135" applyNumberFormat="0" applyProtection="0">
      <alignment horizontal="right" vertical="center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138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27" fillId="6" borderId="136" applyNumberFormat="0" applyProtection="0">
      <alignment horizontal="left" vertical="top" indent="1"/>
    </xf>
    <xf numFmtId="4" fontId="28" fillId="8" borderId="140" applyNumberFormat="0" applyProtection="0">
      <alignment horizontal="right" vertical="center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8" fillId="9" borderId="135" applyNumberFormat="0" applyProtection="0">
      <alignment horizontal="left" vertical="center" indent="1"/>
    </xf>
    <xf numFmtId="4" fontId="28" fillId="8" borderId="142" applyNumberFormat="0" applyProtection="0">
      <alignment horizontal="right" vertical="center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140" applyNumberFormat="0" applyProtection="0">
      <alignment horizontal="left" vertical="center" indent="1"/>
    </xf>
    <xf numFmtId="4" fontId="28" fillId="11" borderId="130" applyNumberFormat="0" applyProtection="0">
      <alignment horizontal="left" vertical="center" indent="1"/>
    </xf>
    <xf numFmtId="0" fontId="28" fillId="12" borderId="130" applyNumberFormat="0" applyProtection="0">
      <alignment horizontal="left" vertical="top" indent="1"/>
    </xf>
    <xf numFmtId="4" fontId="27" fillId="3" borderId="139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8" fillId="9" borderId="139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27" fillId="6" borderId="133" applyNumberFormat="0" applyProtection="0">
      <alignment horizontal="left" vertical="top" indent="1"/>
    </xf>
    <xf numFmtId="0" fontId="8" fillId="9" borderId="132" applyNumberFormat="0" applyProtection="0">
      <alignment horizontal="left" vertical="center" indent="1"/>
    </xf>
    <xf numFmtId="4" fontId="28" fillId="10" borderId="132" applyNumberFormat="0" applyProtection="0">
      <alignment horizontal="right" vertical="center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8" fillId="9" borderId="137" applyNumberFormat="0" applyProtection="0">
      <alignment horizontal="left" vertical="center" indent="1"/>
    </xf>
    <xf numFmtId="4" fontId="27" fillId="3" borderId="142" applyNumberFormat="0" applyProtection="0">
      <alignment vertical="center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135" applyNumberFormat="0" applyProtection="0">
      <alignment vertical="center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137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141" applyNumberFormat="0" applyProtection="0">
      <alignment vertical="center"/>
    </xf>
    <xf numFmtId="0" fontId="8" fillId="9" borderId="144" applyNumberFormat="0" applyProtection="0">
      <alignment horizontal="left" vertical="center" indent="1"/>
    </xf>
    <xf numFmtId="4" fontId="28" fillId="11" borderId="132" applyNumberFormat="0" applyProtection="0">
      <alignment horizontal="left" vertical="center" indent="1"/>
    </xf>
    <xf numFmtId="0" fontId="28" fillId="12" borderId="132" applyNumberFormat="0" applyProtection="0">
      <alignment horizontal="left" vertical="top" indent="1"/>
    </xf>
    <xf numFmtId="0" fontId="8" fillId="9" borderId="134" applyNumberFormat="0" applyProtection="0">
      <alignment horizontal="left" vertical="center" indent="1"/>
    </xf>
    <xf numFmtId="0" fontId="8" fillId="9" borderId="134" applyNumberFormat="0" applyProtection="0">
      <alignment horizontal="left" vertical="center" indent="1"/>
    </xf>
    <xf numFmtId="0" fontId="8" fillId="9" borderId="134" applyNumberFormat="0" applyProtection="0">
      <alignment horizontal="left" vertical="center" indent="1"/>
    </xf>
    <xf numFmtId="4" fontId="28" fillId="10" borderId="134" applyNumberFormat="0" applyProtection="0">
      <alignment horizontal="right" vertical="center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28" fillId="12" borderId="137" applyNumberFormat="0" applyProtection="0">
      <alignment horizontal="left" vertical="top" indent="1"/>
    </xf>
    <xf numFmtId="4" fontId="28" fillId="10" borderId="140" applyNumberFormat="0" applyProtection="0">
      <alignment horizontal="right" vertical="center"/>
    </xf>
    <xf numFmtId="4" fontId="28" fillId="11" borderId="133" applyNumberFormat="0" applyProtection="0">
      <alignment horizontal="left" vertical="center" indent="1"/>
    </xf>
    <xf numFmtId="0" fontId="28" fillId="12" borderId="133" applyNumberFormat="0" applyProtection="0">
      <alignment horizontal="left" vertical="top" indent="1"/>
    </xf>
    <xf numFmtId="0" fontId="8" fillId="9" borderId="138" applyNumberFormat="0" applyProtection="0">
      <alignment horizontal="left" vertical="center" indent="1"/>
    </xf>
    <xf numFmtId="0" fontId="8" fillId="9" borderId="138" applyNumberFormat="0" applyProtection="0">
      <alignment horizontal="left" vertical="center" indent="1"/>
    </xf>
    <xf numFmtId="4" fontId="28" fillId="10" borderId="142" applyNumberFormat="0" applyProtection="0">
      <alignment horizontal="right" vertical="center"/>
    </xf>
    <xf numFmtId="0" fontId="43" fillId="0" borderId="0" applyNumberFormat="0" applyFill="0" applyBorder="0" applyAlignment="0" applyProtection="0"/>
    <xf numFmtId="4" fontId="27" fillId="3" borderId="137" applyNumberFormat="0" applyProtection="0">
      <alignment vertical="center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143" applyNumberFormat="0" applyProtection="0">
      <alignment vertical="center"/>
    </xf>
    <xf numFmtId="4" fontId="28" fillId="11" borderId="134" applyNumberFormat="0" applyProtection="0">
      <alignment horizontal="left" vertical="center" indent="1"/>
    </xf>
    <xf numFmtId="0" fontId="28" fillId="12" borderId="134" applyNumberFormat="0" applyProtection="0">
      <alignment horizontal="left" vertical="top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8" fillId="9" borderId="137" applyNumberFormat="0" applyProtection="0">
      <alignment horizontal="left" vertical="center" indent="1"/>
    </xf>
    <xf numFmtId="0" fontId="8" fillId="9" borderId="142" applyNumberFormat="0" applyProtection="0">
      <alignment horizontal="left" vertical="center" indent="1"/>
    </xf>
    <xf numFmtId="0" fontId="8" fillId="9" borderId="140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8" fillId="9" borderId="140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8" fillId="11" borderId="140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8" fillId="11" borderId="143" applyNumberFormat="0" applyProtection="0">
      <alignment horizontal="left" vertical="center" indent="1"/>
    </xf>
    <xf numFmtId="4" fontId="27" fillId="3" borderId="144" applyNumberFormat="0" applyProtection="0">
      <alignment vertical="center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144" applyNumberFormat="0" applyProtection="0">
      <alignment horizontal="left" vertical="center" indent="1"/>
    </xf>
    <xf numFmtId="0" fontId="8" fillId="9" borderId="143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8" fillId="9" borderId="142" applyNumberFormat="0" applyProtection="0">
      <alignment horizontal="left" vertical="center" indent="1"/>
    </xf>
    <xf numFmtId="0" fontId="8" fillId="9" borderId="143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8" fillId="8" borderId="144" applyNumberFormat="0" applyProtection="0">
      <alignment horizontal="right" vertical="center"/>
    </xf>
    <xf numFmtId="0" fontId="43" fillId="0" borderId="0" applyNumberFormat="0" applyFill="0" applyBorder="0" applyAlignment="0" applyProtection="0"/>
    <xf numFmtId="4" fontId="28" fillId="11" borderId="136" applyNumberFormat="0" applyProtection="0">
      <alignment horizontal="left" vertical="center" indent="1"/>
    </xf>
    <xf numFmtId="0" fontId="28" fillId="12" borderId="136" applyNumberFormat="0" applyProtection="0">
      <alignment horizontal="left" vertical="top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27" fillId="6" borderId="139" applyNumberFormat="0" applyProtection="0">
      <alignment horizontal="left" vertical="top" indent="1"/>
    </xf>
    <xf numFmtId="0" fontId="27" fillId="6" borderId="140" applyNumberFormat="0" applyProtection="0">
      <alignment horizontal="left" vertical="top" indent="1"/>
    </xf>
    <xf numFmtId="4" fontId="27" fillId="3" borderId="142" applyNumberFormat="0" applyProtection="0">
      <alignment horizontal="left" vertical="center" indent="1"/>
    </xf>
    <xf numFmtId="0" fontId="8" fillId="9" borderId="138" applyNumberFormat="0" applyProtection="0">
      <alignment horizontal="left" vertical="center" indent="1"/>
    </xf>
    <xf numFmtId="4" fontId="28" fillId="10" borderId="138" applyNumberFormat="0" applyProtection="0">
      <alignment horizontal="right" vertical="center"/>
    </xf>
    <xf numFmtId="4" fontId="28" fillId="11" borderId="138" applyNumberFormat="0" applyProtection="0">
      <alignment horizontal="left" vertical="center" indent="1"/>
    </xf>
    <xf numFmtId="0" fontId="28" fillId="12" borderId="138" applyNumberFormat="0" applyProtection="0">
      <alignment horizontal="left" vertical="top" indent="1"/>
    </xf>
    <xf numFmtId="4" fontId="28" fillId="8" borderId="141" applyNumberFormat="0" applyProtection="0">
      <alignment horizontal="right" vertical="center"/>
    </xf>
    <xf numFmtId="4" fontId="27" fillId="3" borderId="140" applyNumberFormat="0" applyProtection="0">
      <alignment vertical="center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28" fillId="12" borderId="144" applyNumberFormat="0" applyProtection="0">
      <alignment horizontal="left" vertical="top" indent="1"/>
    </xf>
    <xf numFmtId="0" fontId="8" fillId="9" borderId="143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8" fillId="9" borderId="140" applyNumberFormat="0" applyProtection="0">
      <alignment horizontal="left" vertical="center" indent="1"/>
    </xf>
    <xf numFmtId="4" fontId="28" fillId="8" borderId="143" applyNumberFormat="0" applyProtection="0">
      <alignment horizontal="right" vertical="center"/>
    </xf>
    <xf numFmtId="0" fontId="43" fillId="0" borderId="0" applyNumberFormat="0" applyFill="0" applyBorder="0" applyAlignment="0" applyProtection="0"/>
    <xf numFmtId="0" fontId="8" fillId="9" borderId="141" applyNumberFormat="0" applyProtection="0">
      <alignment horizontal="left" vertical="center" indent="1"/>
    </xf>
    <xf numFmtId="0" fontId="8" fillId="9" borderId="141" applyNumberFormat="0" applyProtection="0">
      <alignment horizontal="left" vertical="center" indent="1"/>
    </xf>
    <xf numFmtId="0" fontId="28" fillId="12" borderId="143" applyNumberFormat="0" applyProtection="0">
      <alignment horizontal="left" vertical="top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143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8" fillId="10" borderId="143" applyNumberFormat="0" applyProtection="0">
      <alignment horizontal="right" vertical="center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8" fillId="9" borderId="145" applyNumberFormat="0" applyProtection="0">
      <alignment horizontal="left" vertical="center" indent="1"/>
    </xf>
    <xf numFmtId="4" fontId="28" fillId="11" borderId="139" applyNumberFormat="0" applyProtection="0">
      <alignment horizontal="left" vertical="center" indent="1"/>
    </xf>
    <xf numFmtId="0" fontId="28" fillId="12" borderId="139" applyNumberFormat="0" applyProtection="0">
      <alignment horizontal="left" vertical="top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27" fillId="6" borderId="142" applyNumberFormat="0" applyProtection="0">
      <alignment horizontal="left" vertical="top" indent="1"/>
    </xf>
    <xf numFmtId="0" fontId="8" fillId="9" borderId="144" applyNumberFormat="0" applyProtection="0">
      <alignment horizontal="left" vertical="center" indent="1"/>
    </xf>
    <xf numFmtId="0" fontId="8" fillId="9" borderId="141" applyNumberFormat="0" applyProtection="0">
      <alignment horizontal="left" vertical="center" indent="1"/>
    </xf>
    <xf numFmtId="4" fontId="28" fillId="10" borderId="141" applyNumberFormat="0" applyProtection="0">
      <alignment horizontal="right" vertical="center"/>
    </xf>
    <xf numFmtId="0" fontId="8" fillId="9" borderId="144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8" fillId="11" borderId="144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28" fillId="12" borderId="145" applyNumberFormat="0" applyProtection="0">
      <alignment horizontal="left" vertical="top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27" fillId="6" borderId="143" applyNumberFormat="0" applyProtection="0">
      <alignment horizontal="left" vertical="top" indent="1"/>
    </xf>
    <xf numFmtId="4" fontId="28" fillId="11" borderId="145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8" fillId="9" borderId="145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8" fillId="9" borderId="145" applyNumberFormat="0" applyProtection="0">
      <alignment horizontal="left" vertical="center" indent="1"/>
    </xf>
    <xf numFmtId="4" fontId="27" fillId="3" borderId="145" applyNumberFormat="0" applyProtection="0">
      <alignment horizontal="left" vertical="center" indent="1"/>
    </xf>
    <xf numFmtId="4" fontId="28" fillId="11" borderId="141" applyNumberFormat="0" applyProtection="0">
      <alignment horizontal="left" vertical="center" indent="1"/>
    </xf>
    <xf numFmtId="0" fontId="28" fillId="12" borderId="141" applyNumberFormat="0" applyProtection="0">
      <alignment horizontal="left" vertical="top" indent="1"/>
    </xf>
    <xf numFmtId="0" fontId="27" fillId="6" borderId="144" applyNumberFormat="0" applyProtection="0">
      <alignment horizontal="left" vertical="top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8" fillId="11" borderId="142" applyNumberFormat="0" applyProtection="0">
      <alignment horizontal="left" vertical="center" indent="1"/>
    </xf>
    <xf numFmtId="0" fontId="28" fillId="12" borderId="142" applyNumberFormat="0" applyProtection="0">
      <alignment horizontal="left" vertical="top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8" fillId="10" borderId="144" applyNumberFormat="0" applyProtection="0">
      <alignment horizontal="right" vertical="center"/>
    </xf>
    <xf numFmtId="4" fontId="28" fillId="8" borderId="145" applyNumberFormat="0" applyProtection="0">
      <alignment horizontal="right" vertical="center"/>
    </xf>
    <xf numFmtId="4" fontId="27" fillId="3" borderId="145" applyNumberFormat="0" applyProtection="0">
      <alignment vertical="center"/>
    </xf>
    <xf numFmtId="0" fontId="27" fillId="6" borderId="145" applyNumberFormat="0" applyProtection="0">
      <alignment horizontal="left" vertical="top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8" fillId="10" borderId="145" applyNumberFormat="0" applyProtection="0">
      <alignment horizontal="right" vertical="center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151" applyNumberFormat="0" applyProtection="0">
      <alignment horizontal="left" vertical="center" indent="1"/>
    </xf>
    <xf numFmtId="4" fontId="28" fillId="10" borderId="148" applyNumberFormat="0" applyProtection="0">
      <alignment horizontal="right" vertical="center"/>
    </xf>
    <xf numFmtId="0" fontId="8" fillId="9" borderId="148" applyNumberFormat="0" applyProtection="0">
      <alignment horizontal="left" vertical="center" indent="1"/>
    </xf>
    <xf numFmtId="0" fontId="8" fillId="9" borderId="148" applyNumberFormat="0" applyProtection="0">
      <alignment horizontal="left" vertical="center" indent="1"/>
    </xf>
    <xf numFmtId="0" fontId="8" fillId="9" borderId="148" applyNumberFormat="0" applyProtection="0">
      <alignment horizontal="left" vertical="center" indent="1"/>
    </xf>
    <xf numFmtId="0" fontId="28" fillId="12" borderId="146" applyNumberFormat="0" applyProtection="0">
      <alignment horizontal="left" vertical="top" indent="1"/>
    </xf>
    <xf numFmtId="4" fontId="28" fillId="11" borderId="146" applyNumberFormat="0" applyProtection="0">
      <alignment horizontal="left" vertical="center" indent="1"/>
    </xf>
    <xf numFmtId="4" fontId="28" fillId="10" borderId="146" applyNumberFormat="0" applyProtection="0">
      <alignment horizontal="right" vertical="center"/>
    </xf>
    <xf numFmtId="0" fontId="8" fillId="9" borderId="146" applyNumberFormat="0" applyProtection="0">
      <alignment horizontal="left" vertical="center" indent="1"/>
    </xf>
    <xf numFmtId="0" fontId="8" fillId="9" borderId="146" applyNumberFormat="0" applyProtection="0">
      <alignment horizontal="left" vertical="center" indent="1"/>
    </xf>
    <xf numFmtId="0" fontId="8" fillId="9" borderId="146" applyNumberFormat="0" applyProtection="0">
      <alignment horizontal="left" vertical="center" indent="1"/>
    </xf>
    <xf numFmtId="4" fontId="28" fillId="8" borderId="146" applyNumberFormat="0" applyProtection="0">
      <alignment horizontal="right" vertical="center"/>
    </xf>
    <xf numFmtId="4" fontId="28" fillId="8" borderId="148" applyNumberFormat="0" applyProtection="0">
      <alignment horizontal="right" vertical="center"/>
    </xf>
    <xf numFmtId="0" fontId="27" fillId="6" borderId="146" applyNumberFormat="0" applyProtection="0">
      <alignment horizontal="left" vertical="top" indent="1"/>
    </xf>
    <xf numFmtId="4" fontId="27" fillId="3" borderId="146" applyNumberFormat="0" applyProtection="0">
      <alignment horizontal="left" vertical="center" indent="1"/>
    </xf>
    <xf numFmtId="4" fontId="27" fillId="3" borderId="146" applyNumberFormat="0" applyProtection="0">
      <alignment vertical="center"/>
    </xf>
    <xf numFmtId="0" fontId="43" fillId="0" borderId="0" applyNumberFormat="0" applyFill="0" applyBorder="0" applyAlignment="0" applyProtection="0"/>
    <xf numFmtId="0" fontId="27" fillId="6" borderId="148" applyNumberFormat="0" applyProtection="0">
      <alignment horizontal="left" vertical="top" indent="1"/>
    </xf>
    <xf numFmtId="4" fontId="27" fillId="3" borderId="148" applyNumberFormat="0" applyProtection="0">
      <alignment horizontal="left" vertical="center" indent="1"/>
    </xf>
    <xf numFmtId="4" fontId="27" fillId="3" borderId="148" applyNumberFormat="0" applyProtection="0">
      <alignment vertical="center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27" fillId="6" borderId="151" applyNumberFormat="0" applyProtection="0">
      <alignment horizontal="left" vertical="top" indent="1"/>
    </xf>
    <xf numFmtId="0" fontId="8" fillId="9" borderId="160" applyNumberFormat="0" applyProtection="0">
      <alignment horizontal="left" vertical="center" indent="1"/>
    </xf>
    <xf numFmtId="0" fontId="5" fillId="14" borderId="0" applyBorder="0">
      <alignment vertical="center" wrapText="1"/>
    </xf>
    <xf numFmtId="0" fontId="5" fillId="14" borderId="0" applyBorder="0"/>
    <xf numFmtId="0" fontId="8" fillId="9" borderId="160" applyNumberFormat="0" applyProtection="0">
      <alignment horizontal="left" vertical="center" indent="1"/>
    </xf>
    <xf numFmtId="4" fontId="28" fillId="11" borderId="160" applyNumberFormat="0" applyProtection="0">
      <alignment horizontal="left" vertical="center" indent="1"/>
    </xf>
    <xf numFmtId="0" fontId="8" fillId="9" borderId="162" applyNumberFormat="0" applyProtection="0">
      <alignment horizontal="left" vertical="center" indent="1"/>
    </xf>
    <xf numFmtId="4" fontId="27" fillId="3" borderId="159" applyNumberFormat="0" applyProtection="0">
      <alignment vertical="center"/>
    </xf>
    <xf numFmtId="0" fontId="27" fillId="6" borderId="159" applyNumberFormat="0" applyProtection="0">
      <alignment horizontal="left" vertical="top" indent="1"/>
    </xf>
    <xf numFmtId="0" fontId="8" fillId="9" borderId="159" applyNumberFormat="0" applyProtection="0">
      <alignment horizontal="left" vertical="center" indent="1"/>
    </xf>
    <xf numFmtId="0" fontId="8" fillId="9" borderId="159" applyNumberFormat="0" applyProtection="0">
      <alignment horizontal="left" vertical="center" indent="1"/>
    </xf>
    <xf numFmtId="4" fontId="28" fillId="10" borderId="159" applyNumberFormat="0" applyProtection="0">
      <alignment horizontal="right" vertical="center"/>
    </xf>
    <xf numFmtId="0" fontId="28" fillId="12" borderId="159" applyNumberFormat="0" applyProtection="0">
      <alignment horizontal="left" vertical="top" indent="1"/>
    </xf>
    <xf numFmtId="4" fontId="27" fillId="3" borderId="158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8" fillId="9" borderId="158" applyNumberFormat="0" applyProtection="0">
      <alignment horizontal="left" vertical="center" indent="1"/>
    </xf>
    <xf numFmtId="4" fontId="28" fillId="11" borderId="158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8" fillId="9" borderId="157" applyNumberFormat="0" applyProtection="0">
      <alignment horizontal="left" vertical="center" indent="1"/>
    </xf>
    <xf numFmtId="4" fontId="28" fillId="11" borderId="157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8" fillId="9" borderId="156" applyNumberFormat="0" applyProtection="0">
      <alignment horizontal="left" vertical="center" indent="1"/>
    </xf>
    <xf numFmtId="0" fontId="8" fillId="9" borderId="156" applyNumberFormat="0" applyProtection="0">
      <alignment horizontal="left" vertical="center" indent="1"/>
    </xf>
    <xf numFmtId="4" fontId="28" fillId="11" borderId="156" applyNumberFormat="0" applyProtection="0">
      <alignment horizontal="left" vertical="center" indent="1"/>
    </xf>
    <xf numFmtId="4" fontId="27" fillId="3" borderId="155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8" fillId="9" borderId="155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4" fontId="27" fillId="3" borderId="162" applyNumberFormat="0" applyProtection="0">
      <alignment horizontal="left" vertical="center" indent="1"/>
    </xf>
    <xf numFmtId="4" fontId="27" fillId="3" borderId="153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8" fillId="9" borderId="153" applyNumberFormat="0" applyProtection="0">
      <alignment horizontal="left" vertical="center" indent="1"/>
    </xf>
    <xf numFmtId="0" fontId="8" fillId="9" borderId="153" applyNumberFormat="0" applyProtection="0">
      <alignment horizontal="left" vertical="center" indent="1"/>
    </xf>
    <xf numFmtId="4" fontId="28" fillId="11" borderId="153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28" fillId="12" borderId="152" applyNumberFormat="0" applyProtection="0">
      <alignment horizontal="left" vertical="top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151" applyNumberFormat="0" applyProtection="0">
      <alignment vertical="center"/>
    </xf>
    <xf numFmtId="0" fontId="43" fillId="0" borderId="0" applyNumberFormat="0" applyFill="0" applyBorder="0" applyAlignment="0" applyProtection="0"/>
    <xf numFmtId="4" fontId="28" fillId="8" borderId="151" applyNumberFormat="0" applyProtection="0">
      <alignment horizontal="right" vertical="center"/>
    </xf>
    <xf numFmtId="0" fontId="8" fillId="9" borderId="151" applyNumberFormat="0" applyProtection="0">
      <alignment horizontal="left" vertical="center" indent="1"/>
    </xf>
    <xf numFmtId="0" fontId="8" fillId="9" borderId="151" applyNumberFormat="0" applyProtection="0">
      <alignment horizontal="left" vertical="center" indent="1"/>
    </xf>
    <xf numFmtId="0" fontId="28" fillId="12" borderId="151" applyNumberFormat="0" applyProtection="0">
      <alignment horizontal="left" vertical="top" indent="1"/>
    </xf>
    <xf numFmtId="0" fontId="28" fillId="12" borderId="158" applyNumberFormat="0" applyProtection="0">
      <alignment horizontal="left" vertical="top" indent="1"/>
    </xf>
    <xf numFmtId="4" fontId="27" fillId="3" borderId="150" applyNumberFormat="0" applyProtection="0">
      <alignment vertical="center"/>
    </xf>
    <xf numFmtId="4" fontId="27" fillId="3" borderId="150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4" fontId="28" fillId="8" borderId="150" applyNumberFormat="0" applyProtection="0">
      <alignment horizontal="right" vertical="center"/>
    </xf>
    <xf numFmtId="0" fontId="8" fillId="9" borderId="150" applyNumberFormat="0" applyProtection="0">
      <alignment horizontal="left" vertical="center" indent="1"/>
    </xf>
    <xf numFmtId="0" fontId="8" fillId="9" borderId="150" applyNumberFormat="0" applyProtection="0">
      <alignment horizontal="left" vertical="center" indent="1"/>
    </xf>
    <xf numFmtId="4" fontId="28" fillId="10" borderId="150" applyNumberFormat="0" applyProtection="0">
      <alignment horizontal="right" vertical="center"/>
    </xf>
    <xf numFmtId="4" fontId="28" fillId="11" borderId="150" applyNumberFormat="0" applyProtection="0">
      <alignment horizontal="left" vertical="center" indent="1"/>
    </xf>
    <xf numFmtId="0" fontId="28" fillId="12" borderId="150" applyNumberFormat="0" applyProtection="0">
      <alignment horizontal="left" vertical="top" indent="1"/>
    </xf>
    <xf numFmtId="0" fontId="28" fillId="12" borderId="157" applyNumberFormat="0" applyProtection="0">
      <alignment horizontal="left" vertical="top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149" applyNumberFormat="0" applyProtection="0">
      <alignment vertical="center"/>
    </xf>
    <xf numFmtId="4" fontId="27" fillId="3" borderId="149" applyNumberFormat="0" applyProtection="0">
      <alignment horizontal="left" vertical="center" indent="1"/>
    </xf>
    <xf numFmtId="0" fontId="27" fillId="6" borderId="149" applyNumberFormat="0" applyProtection="0">
      <alignment horizontal="left" vertical="top" indent="1"/>
    </xf>
    <xf numFmtId="0" fontId="43" fillId="0" borderId="0" applyNumberFormat="0" applyFill="0" applyBorder="0" applyAlignment="0" applyProtection="0"/>
    <xf numFmtId="4" fontId="28" fillId="8" borderId="149" applyNumberFormat="0" applyProtection="0">
      <alignment horizontal="right" vertical="center"/>
    </xf>
    <xf numFmtId="0" fontId="8" fillId="9" borderId="149" applyNumberFormat="0" applyProtection="0">
      <alignment horizontal="left" vertical="center" indent="1"/>
    </xf>
    <xf numFmtId="0" fontId="8" fillId="9" borderId="149" applyNumberFormat="0" applyProtection="0">
      <alignment horizontal="left" vertical="center" indent="1"/>
    </xf>
    <xf numFmtId="0" fontId="8" fillId="9" borderId="149" applyNumberFormat="0" applyProtection="0">
      <alignment horizontal="left" vertical="center" indent="1"/>
    </xf>
    <xf numFmtId="4" fontId="28" fillId="10" borderId="149" applyNumberFormat="0" applyProtection="0">
      <alignment horizontal="right" vertical="center"/>
    </xf>
    <xf numFmtId="4" fontId="28" fillId="11" borderId="149" applyNumberFormat="0" applyProtection="0">
      <alignment horizontal="left" vertical="center" indent="1"/>
    </xf>
    <xf numFmtId="0" fontId="28" fillId="12" borderId="149" applyNumberFormat="0" applyProtection="0">
      <alignment horizontal="left" vertical="top" indent="1"/>
    </xf>
    <xf numFmtId="0" fontId="28" fillId="12" borderId="156" applyNumberFormat="0" applyProtection="0">
      <alignment horizontal="left" vertical="top" indent="1"/>
    </xf>
    <xf numFmtId="4" fontId="27" fillId="3" borderId="147" applyNumberFormat="0" applyProtection="0">
      <alignment vertical="center"/>
    </xf>
    <xf numFmtId="4" fontId="27" fillId="3" borderId="147" applyNumberFormat="0" applyProtection="0">
      <alignment horizontal="left" vertical="center" indent="1"/>
    </xf>
    <xf numFmtId="0" fontId="27" fillId="6" borderId="147" applyNumberFormat="0" applyProtection="0">
      <alignment horizontal="left" vertical="top" indent="1"/>
    </xf>
    <xf numFmtId="0" fontId="43" fillId="0" borderId="0" applyNumberFormat="0" applyFill="0" applyBorder="0" applyAlignment="0" applyProtection="0"/>
    <xf numFmtId="4" fontId="28" fillId="8" borderId="147" applyNumberFormat="0" applyProtection="0">
      <alignment horizontal="right" vertical="center"/>
    </xf>
    <xf numFmtId="0" fontId="8" fillId="9" borderId="147" applyNumberFormat="0" applyProtection="0">
      <alignment horizontal="left" vertical="center" indent="1"/>
    </xf>
    <xf numFmtId="0" fontId="8" fillId="9" borderId="147" applyNumberFormat="0" applyProtection="0">
      <alignment horizontal="left" vertical="center" indent="1"/>
    </xf>
    <xf numFmtId="0" fontId="8" fillId="9" borderId="147" applyNumberFormat="0" applyProtection="0">
      <alignment horizontal="left" vertical="center" indent="1"/>
    </xf>
    <xf numFmtId="4" fontId="28" fillId="10" borderId="147" applyNumberFormat="0" applyProtection="0">
      <alignment horizontal="right" vertical="center"/>
    </xf>
    <xf numFmtId="0" fontId="8" fillId="9" borderId="157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5" fillId="0" borderId="0"/>
    <xf numFmtId="0" fontId="43" fillId="0" borderId="0" applyNumberFormat="0" applyFill="0" applyBorder="0" applyAlignment="0" applyProtection="0"/>
    <xf numFmtId="165" fontId="5" fillId="0" borderId="0" applyFon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8" fillId="9" borderId="158" applyNumberFormat="0" applyProtection="0">
      <alignment horizontal="left" vertical="center" indent="1"/>
    </xf>
    <xf numFmtId="4" fontId="28" fillId="11" borderId="155" applyNumberFormat="0" applyProtection="0">
      <alignment horizontal="left" vertical="center" indent="1"/>
    </xf>
    <xf numFmtId="0" fontId="8" fillId="9" borderId="154" applyNumberFormat="0" applyProtection="0">
      <alignment horizontal="left" vertical="center" indent="1"/>
    </xf>
    <xf numFmtId="4" fontId="28" fillId="11" borderId="147" applyNumberFormat="0" applyProtection="0">
      <alignment horizontal="left" vertical="center" indent="1"/>
    </xf>
    <xf numFmtId="0" fontId="28" fillId="12" borderId="147" applyNumberFormat="0" applyProtection="0">
      <alignment horizontal="left" vertical="top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28" fillId="12" borderId="155" applyNumberFormat="0" applyProtection="0">
      <alignment horizontal="left" vertical="top" indent="1"/>
    </xf>
    <xf numFmtId="0" fontId="43" fillId="0" borderId="0" applyNumberFormat="0" applyFill="0" applyBorder="0" applyAlignment="0" applyProtection="0"/>
    <xf numFmtId="4" fontId="27" fillId="3" borderId="156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8" fillId="9" borderId="150" applyNumberFormat="0" applyProtection="0">
      <alignment horizontal="left" vertical="center" indent="1"/>
    </xf>
    <xf numFmtId="4" fontId="28" fillId="11" borderId="159" applyNumberFormat="0" applyProtection="0">
      <alignment horizontal="left" vertical="center" indent="1"/>
    </xf>
    <xf numFmtId="4" fontId="27" fillId="3" borderId="152" applyNumberFormat="0" applyProtection="0">
      <alignment horizontal="left" vertical="center" indent="1"/>
    </xf>
    <xf numFmtId="4" fontId="28" fillId="11" borderId="148" applyNumberFormat="0" applyProtection="0">
      <alignment horizontal="left" vertical="center" indent="1"/>
    </xf>
    <xf numFmtId="0" fontId="28" fillId="12" borderId="148" applyNumberFormat="0" applyProtection="0">
      <alignment horizontal="left" vertical="top" indent="1"/>
    </xf>
    <xf numFmtId="0" fontId="8" fillId="9" borderId="151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8" fillId="11" borderId="151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157" applyNumberFormat="0" applyProtection="0">
      <alignment horizontal="left" vertical="center" indent="1"/>
    </xf>
    <xf numFmtId="4" fontId="27" fillId="3" borderId="154" applyNumberFormat="0" applyProtection="0">
      <alignment horizontal="left" vertical="center" indent="1"/>
    </xf>
    <xf numFmtId="4" fontId="28" fillId="11" borderId="154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28" fillId="12" borderId="154" applyNumberFormat="0" applyProtection="0">
      <alignment horizontal="left" vertical="top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8" fillId="9" borderId="154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27" fillId="6" borderId="150" applyNumberFormat="0" applyProtection="0">
      <alignment horizontal="left" vertical="top" indent="1"/>
    </xf>
    <xf numFmtId="4" fontId="28" fillId="11" borderId="152" applyNumberFormat="0" applyProtection="0">
      <alignment horizontal="left" vertical="center" indent="1"/>
    </xf>
    <xf numFmtId="0" fontId="28" fillId="12" borderId="153" applyNumberFormat="0" applyProtection="0">
      <alignment horizontal="left" vertical="top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8" fillId="9" borderId="155" applyNumberFormat="0" applyProtection="0">
      <alignment horizontal="left" vertical="center" indent="1"/>
    </xf>
    <xf numFmtId="0" fontId="28" fillId="12" borderId="160" applyNumberFormat="0" applyProtection="0">
      <alignment horizontal="left" vertical="top" indent="1"/>
    </xf>
    <xf numFmtId="0" fontId="8" fillId="9" borderId="152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8" fillId="9" borderId="152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8" fillId="9" borderId="152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8" fillId="10" borderId="151" applyNumberFormat="0" applyProtection="0">
      <alignment horizontal="right" vertical="center"/>
    </xf>
    <xf numFmtId="4" fontId="28" fillId="8" borderId="152" applyNumberFormat="0" applyProtection="0">
      <alignment horizontal="right" vertical="center"/>
    </xf>
    <xf numFmtId="4" fontId="27" fillId="3" borderId="152" applyNumberFormat="0" applyProtection="0">
      <alignment vertical="center"/>
    </xf>
    <xf numFmtId="0" fontId="8" fillId="9" borderId="162" applyNumberFormat="0" applyProtection="0">
      <alignment horizontal="left" vertical="center" indent="1"/>
    </xf>
    <xf numFmtId="4" fontId="27" fillId="3" borderId="160" applyNumberFormat="0" applyProtection="0">
      <alignment horizontal="left" vertical="center" indent="1"/>
    </xf>
    <xf numFmtId="0" fontId="27" fillId="6" borderId="162" applyNumberFormat="0" applyProtection="0">
      <alignment horizontal="left" vertical="top" indent="1"/>
    </xf>
    <xf numFmtId="0" fontId="8" fillId="0" borderId="0"/>
    <xf numFmtId="0" fontId="8" fillId="9" borderId="164" applyNumberFormat="0" applyProtection="0">
      <alignment horizontal="left" vertical="center" indent="1"/>
    </xf>
    <xf numFmtId="0" fontId="27" fillId="6" borderId="152" applyNumberFormat="0" applyProtection="0">
      <alignment horizontal="left" vertical="top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8" fillId="9" borderId="153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8" fillId="10" borderId="152" applyNumberFormat="0" applyProtection="0">
      <alignment horizontal="right" vertical="center"/>
    </xf>
    <xf numFmtId="4" fontId="28" fillId="8" borderId="153" applyNumberFormat="0" applyProtection="0">
      <alignment horizontal="right" vertical="center"/>
    </xf>
    <xf numFmtId="4" fontId="27" fillId="3" borderId="153" applyNumberFormat="0" applyProtection="0">
      <alignment vertical="center"/>
    </xf>
    <xf numFmtId="0" fontId="27" fillId="6" borderId="164" applyNumberFormat="0" applyProtection="0">
      <alignment horizontal="left" vertical="top" indent="1"/>
    </xf>
    <xf numFmtId="0" fontId="27" fillId="6" borderId="153" applyNumberFormat="0" applyProtection="0">
      <alignment horizontal="left" vertical="top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8" fillId="9" borderId="154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8" fillId="10" borderId="153" applyNumberFormat="0" applyProtection="0">
      <alignment horizontal="right" vertical="center"/>
    </xf>
    <xf numFmtId="4" fontId="28" fillId="8" borderId="154" applyNumberFormat="0" applyProtection="0">
      <alignment horizontal="right" vertical="center"/>
    </xf>
    <xf numFmtId="4" fontId="27" fillId="3" borderId="154" applyNumberFormat="0" applyProtection="0">
      <alignment vertical="center"/>
    </xf>
    <xf numFmtId="0" fontId="27" fillId="6" borderId="154" applyNumberFormat="0" applyProtection="0">
      <alignment horizontal="left" vertical="top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8" fillId="9" borderId="155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8" fillId="10" borderId="154" applyNumberFormat="0" applyProtection="0">
      <alignment horizontal="right" vertical="center"/>
    </xf>
    <xf numFmtId="4" fontId="28" fillId="8" borderId="155" applyNumberFormat="0" applyProtection="0">
      <alignment horizontal="right" vertical="center"/>
    </xf>
    <xf numFmtId="4" fontId="27" fillId="3" borderId="155" applyNumberFormat="0" applyProtection="0">
      <alignment vertical="center"/>
    </xf>
    <xf numFmtId="0" fontId="27" fillId="6" borderId="155" applyNumberFormat="0" applyProtection="0">
      <alignment horizontal="left" vertical="top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8" fillId="9" borderId="156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8" fillId="10" borderId="155" applyNumberFormat="0" applyProtection="0">
      <alignment horizontal="right" vertical="center"/>
    </xf>
    <xf numFmtId="4" fontId="28" fillId="8" borderId="156" applyNumberFormat="0" applyProtection="0">
      <alignment horizontal="right" vertical="center"/>
    </xf>
    <xf numFmtId="4" fontId="27" fillId="3" borderId="156" applyNumberFormat="0" applyProtection="0">
      <alignment vertical="center"/>
    </xf>
    <xf numFmtId="4" fontId="27" fillId="3" borderId="171" applyNumberFormat="0" applyProtection="0">
      <alignment vertical="center"/>
    </xf>
    <xf numFmtId="0" fontId="27" fillId="6" borderId="171" applyNumberFormat="0" applyProtection="0">
      <alignment horizontal="left" vertical="top" indent="1"/>
    </xf>
    <xf numFmtId="0" fontId="27" fillId="6" borderId="156" applyNumberFormat="0" applyProtection="0">
      <alignment horizontal="left" vertical="top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8" fillId="9" borderId="162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8" fillId="9" borderId="157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8" fillId="10" borderId="156" applyNumberFormat="0" applyProtection="0">
      <alignment horizontal="right" vertical="center"/>
    </xf>
    <xf numFmtId="4" fontId="28" fillId="8" borderId="157" applyNumberFormat="0" applyProtection="0">
      <alignment horizontal="right" vertical="center"/>
    </xf>
    <xf numFmtId="4" fontId="27" fillId="3" borderId="157" applyNumberFormat="0" applyProtection="0">
      <alignment vertical="center"/>
    </xf>
    <xf numFmtId="4" fontId="27" fillId="3" borderId="169" applyNumberFormat="0" applyProtection="0">
      <alignment horizontal="left" vertical="center" indent="1"/>
    </xf>
    <xf numFmtId="0" fontId="8" fillId="9" borderId="169" applyNumberFormat="0" applyProtection="0">
      <alignment horizontal="left" vertical="center" indent="1"/>
    </xf>
    <xf numFmtId="0" fontId="8" fillId="9" borderId="169" applyNumberFormat="0" applyProtection="0">
      <alignment horizontal="left" vertical="center" indent="1"/>
    </xf>
    <xf numFmtId="0" fontId="8" fillId="0" borderId="0"/>
    <xf numFmtId="4" fontId="27" fillId="3" borderId="167" applyNumberFormat="0" applyProtection="0">
      <alignment vertical="center"/>
    </xf>
    <xf numFmtId="0" fontId="27" fillId="6" borderId="157" applyNumberFormat="0" applyProtection="0">
      <alignment horizontal="left" vertical="top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8" fillId="9" borderId="158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8" fillId="10" borderId="157" applyNumberFormat="0" applyProtection="0">
      <alignment horizontal="right" vertical="center"/>
    </xf>
    <xf numFmtId="4" fontId="28" fillId="8" borderId="158" applyNumberFormat="0" applyProtection="0">
      <alignment horizontal="right" vertical="center"/>
    </xf>
    <xf numFmtId="4" fontId="27" fillId="3" borderId="158" applyNumberFormat="0" applyProtection="0">
      <alignment vertical="center"/>
    </xf>
    <xf numFmtId="4" fontId="27" fillId="3" borderId="167" applyNumberFormat="0" applyProtection="0">
      <alignment horizontal="left" vertical="center" indent="1"/>
    </xf>
    <xf numFmtId="0" fontId="27" fillId="6" borderId="167" applyNumberFormat="0" applyProtection="0">
      <alignment horizontal="left" vertical="top" indent="1"/>
    </xf>
    <xf numFmtId="0" fontId="43" fillId="0" borderId="0" applyNumberFormat="0" applyFill="0" applyBorder="0" applyAlignment="0" applyProtection="0"/>
    <xf numFmtId="0" fontId="8" fillId="9" borderId="167" applyNumberFormat="0" applyProtection="0">
      <alignment horizontal="left" vertical="center" indent="1"/>
    </xf>
    <xf numFmtId="0" fontId="8" fillId="9" borderId="167" applyNumberFormat="0" applyProtection="0">
      <alignment horizontal="left" vertical="center" indent="1"/>
    </xf>
    <xf numFmtId="4" fontId="28" fillId="10" borderId="167" applyNumberFormat="0" applyProtection="0">
      <alignment horizontal="right" vertical="center"/>
    </xf>
    <xf numFmtId="0" fontId="27" fillId="6" borderId="158" applyNumberFormat="0" applyProtection="0">
      <alignment horizontal="left" vertical="top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8" fillId="10" borderId="162" applyNumberFormat="0" applyProtection="0">
      <alignment horizontal="right" vertical="center"/>
    </xf>
    <xf numFmtId="4" fontId="28" fillId="8" borderId="159" applyNumberFormat="0" applyProtection="0">
      <alignment horizontal="right" vertical="center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8" fillId="10" borderId="158" applyNumberFormat="0" applyProtection="0">
      <alignment horizontal="right" vertical="center"/>
    </xf>
    <xf numFmtId="0" fontId="8" fillId="9" borderId="169" applyNumberFormat="0" applyProtection="0">
      <alignment horizontal="left" vertical="center" indent="1"/>
    </xf>
    <xf numFmtId="0" fontId="28" fillId="12" borderId="167" applyNumberFormat="0" applyProtection="0">
      <alignment horizontal="left" vertical="top" indent="1"/>
    </xf>
    <xf numFmtId="0" fontId="43" fillId="0" borderId="0" applyNumberFormat="0" applyFill="0" applyBorder="0" applyAlignment="0" applyProtection="0"/>
    <xf numFmtId="0" fontId="8" fillId="0" borderId="0"/>
    <xf numFmtId="4" fontId="27" fillId="3" borderId="166" applyNumberFormat="0" applyProtection="0">
      <alignment vertical="center"/>
    </xf>
    <xf numFmtId="4" fontId="27" fillId="3" borderId="166" applyNumberFormat="0" applyProtection="0">
      <alignment horizontal="left" vertical="center" indent="1"/>
    </xf>
    <xf numFmtId="0" fontId="27" fillId="6" borderId="166" applyNumberFormat="0" applyProtection="0">
      <alignment horizontal="left" vertical="top" indent="1"/>
    </xf>
    <xf numFmtId="4" fontId="27" fillId="3" borderId="159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8" fillId="8" borderId="162" applyNumberFormat="0" applyProtection="0">
      <alignment horizontal="right" vertical="center"/>
    </xf>
    <xf numFmtId="0" fontId="8" fillId="9" borderId="160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8" fillId="9" borderId="159" applyNumberFormat="0" applyProtection="0">
      <alignment horizontal="left" vertical="center" indent="1"/>
    </xf>
    <xf numFmtId="4" fontId="28" fillId="8" borderId="160" applyNumberFormat="0" applyProtection="0">
      <alignment horizontal="right" vertical="center"/>
    </xf>
    <xf numFmtId="4" fontId="27" fillId="3" borderId="160" applyNumberFormat="0" applyProtection="0">
      <alignment vertical="center"/>
    </xf>
    <xf numFmtId="4" fontId="28" fillId="8" borderId="166" applyNumberFormat="0" applyProtection="0">
      <alignment horizontal="right" vertical="center"/>
    </xf>
    <xf numFmtId="0" fontId="8" fillId="9" borderId="166" applyNumberFormat="0" applyProtection="0">
      <alignment horizontal="left" vertical="center" indent="1"/>
    </xf>
    <xf numFmtId="0" fontId="8" fillId="9" borderId="166" applyNumberFormat="0" applyProtection="0">
      <alignment horizontal="left" vertical="center" indent="1"/>
    </xf>
    <xf numFmtId="0" fontId="8" fillId="9" borderId="166" applyNumberFormat="0" applyProtection="0">
      <alignment horizontal="left" vertical="center" indent="1"/>
    </xf>
    <xf numFmtId="4" fontId="28" fillId="10" borderId="166" applyNumberFormat="0" applyProtection="0">
      <alignment horizontal="right" vertical="center"/>
    </xf>
    <xf numFmtId="0" fontId="27" fillId="6" borderId="160" applyNumberFormat="0" applyProtection="0">
      <alignment horizontal="left" vertical="top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164" applyNumberFormat="0" applyProtection="0">
      <alignment vertical="center"/>
    </xf>
    <xf numFmtId="0" fontId="8" fillId="9" borderId="164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8" fillId="10" borderId="160" applyNumberFormat="0" applyProtection="0">
      <alignment horizontal="right" vertical="center"/>
    </xf>
    <xf numFmtId="0" fontId="8" fillId="9" borderId="164" applyNumberFormat="0" applyProtection="0">
      <alignment horizontal="left" vertical="center" indent="1"/>
    </xf>
    <xf numFmtId="4" fontId="27" fillId="3" borderId="164" applyNumberFormat="0" applyProtection="0">
      <alignment horizontal="left" vertical="center" indent="1"/>
    </xf>
    <xf numFmtId="4" fontId="28" fillId="11" borderId="166" applyNumberFormat="0" applyProtection="0">
      <alignment horizontal="left" vertical="center" indent="1"/>
    </xf>
    <xf numFmtId="0" fontId="28" fillId="12" borderId="166" applyNumberFormat="0" applyProtection="0">
      <alignment horizontal="left" vertical="top" indent="1"/>
    </xf>
    <xf numFmtId="4" fontId="27" fillId="3" borderId="161" applyNumberFormat="0" applyProtection="0">
      <alignment vertical="center"/>
    </xf>
    <xf numFmtId="4" fontId="28" fillId="8" borderId="164" applyNumberFormat="0" applyProtection="0">
      <alignment horizontal="right" vertical="center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7" fillId="3" borderId="162" applyNumberFormat="0" applyProtection="0">
      <alignment vertical="center"/>
    </xf>
    <xf numFmtId="4" fontId="27" fillId="3" borderId="161" applyNumberFormat="0" applyProtection="0">
      <alignment horizontal="left" vertical="center" indent="1"/>
    </xf>
    <xf numFmtId="0" fontId="27" fillId="6" borderId="161" applyNumberFormat="0" applyProtection="0">
      <alignment horizontal="left" vertical="top" indent="1"/>
    </xf>
    <xf numFmtId="4" fontId="27" fillId="3" borderId="165" applyNumberFormat="0" applyProtection="0">
      <alignment vertical="center"/>
    </xf>
    <xf numFmtId="4" fontId="28" fillId="8" borderId="161" applyNumberFormat="0" applyProtection="0">
      <alignment horizontal="right" vertical="center"/>
    </xf>
    <xf numFmtId="0" fontId="8" fillId="9" borderId="161" applyNumberFormat="0" applyProtection="0">
      <alignment horizontal="left" vertical="center" indent="1"/>
    </xf>
    <xf numFmtId="0" fontId="8" fillId="9" borderId="161" applyNumberFormat="0" applyProtection="0">
      <alignment horizontal="left" vertical="center" indent="1"/>
    </xf>
    <xf numFmtId="0" fontId="8" fillId="9" borderId="161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8" fillId="8" borderId="169" applyNumberFormat="0" applyProtection="0">
      <alignment horizontal="right" vertical="center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8" fillId="10" borderId="161" applyNumberFormat="0" applyProtection="0">
      <alignment horizontal="right" vertical="center"/>
    </xf>
    <xf numFmtId="4" fontId="28" fillId="11" borderId="161" applyNumberFormat="0" applyProtection="0">
      <alignment horizontal="left" vertical="center" indent="1"/>
    </xf>
    <xf numFmtId="0" fontId="28" fillId="12" borderId="161" applyNumberFormat="0" applyProtection="0">
      <alignment horizontal="left" vertical="top" indent="1"/>
    </xf>
    <xf numFmtId="4" fontId="27" fillId="3" borderId="165" applyNumberFormat="0" applyProtection="0">
      <alignment horizontal="left" vertical="center" indent="1"/>
    </xf>
    <xf numFmtId="0" fontId="27" fillId="6" borderId="165" applyNumberFormat="0" applyProtection="0">
      <alignment horizontal="left" vertical="top" indent="1"/>
    </xf>
    <xf numFmtId="4" fontId="27" fillId="3" borderId="163" applyNumberFormat="0" applyProtection="0">
      <alignment vertical="center"/>
    </xf>
    <xf numFmtId="4" fontId="27" fillId="3" borderId="163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8" fillId="8" borderId="167" applyNumberFormat="0" applyProtection="0">
      <alignment horizontal="right" vertical="center"/>
    </xf>
    <xf numFmtId="4" fontId="28" fillId="11" borderId="162" applyNumberFormat="0" applyProtection="0">
      <alignment horizontal="left" vertical="center" indent="1"/>
    </xf>
    <xf numFmtId="0" fontId="28" fillId="12" borderId="162" applyNumberFormat="0" applyProtection="0">
      <alignment horizontal="left" vertical="top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27" fillId="6" borderId="163" applyNumberFormat="0" applyProtection="0">
      <alignment horizontal="left" vertical="top" indent="1"/>
    </xf>
    <xf numFmtId="0" fontId="43" fillId="0" borderId="0" applyNumberFormat="0" applyFill="0" applyBorder="0" applyAlignment="0" applyProtection="0"/>
    <xf numFmtId="4" fontId="28" fillId="8" borderId="163" applyNumberFormat="0" applyProtection="0">
      <alignment horizontal="right" vertical="center"/>
    </xf>
    <xf numFmtId="0" fontId="8" fillId="9" borderId="163" applyNumberFormat="0" applyProtection="0">
      <alignment horizontal="left" vertical="center" indent="1"/>
    </xf>
    <xf numFmtId="0" fontId="8" fillId="9" borderId="163" applyNumberFormat="0" applyProtection="0">
      <alignment horizontal="left" vertical="center" indent="1"/>
    </xf>
    <xf numFmtId="0" fontId="8" fillId="9" borderId="163" applyNumberFormat="0" applyProtection="0">
      <alignment horizontal="left" vertical="center" indent="1"/>
    </xf>
    <xf numFmtId="4" fontId="28" fillId="10" borderId="163" applyNumberFormat="0" applyProtection="0">
      <alignment horizontal="right" vertical="center"/>
    </xf>
    <xf numFmtId="4" fontId="28" fillId="11" borderId="163" applyNumberFormat="0" applyProtection="0">
      <alignment horizontal="left" vertical="center" indent="1"/>
    </xf>
    <xf numFmtId="0" fontId="28" fillId="12" borderId="163" applyNumberFormat="0" applyProtection="0">
      <alignment horizontal="left" vertical="top" indent="1"/>
    </xf>
    <xf numFmtId="4" fontId="28" fillId="8" borderId="165" applyNumberFormat="0" applyProtection="0">
      <alignment horizontal="right" vertical="center"/>
    </xf>
    <xf numFmtId="0" fontId="8" fillId="9" borderId="165" applyNumberFormat="0" applyProtection="0">
      <alignment horizontal="left" vertical="center" indent="1"/>
    </xf>
    <xf numFmtId="0" fontId="8" fillId="9" borderId="165" applyNumberFormat="0" applyProtection="0">
      <alignment horizontal="left" vertical="center" indent="1"/>
    </xf>
    <xf numFmtId="0" fontId="8" fillId="9" borderId="165" applyNumberFormat="0" applyProtection="0">
      <alignment horizontal="left" vertical="center" indent="1"/>
    </xf>
    <xf numFmtId="0" fontId="8" fillId="0" borderId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8" fillId="11" borderId="167" applyNumberFormat="0" applyProtection="0">
      <alignment horizontal="left" vertical="center" indent="1"/>
    </xf>
    <xf numFmtId="4" fontId="27" fillId="3" borderId="169" applyNumberFormat="0" applyProtection="0">
      <alignment vertical="center"/>
    </xf>
    <xf numFmtId="4" fontId="28" fillId="10" borderId="164" applyNumberFormat="0" applyProtection="0">
      <alignment horizontal="right" vertical="center"/>
    </xf>
    <xf numFmtId="4" fontId="28" fillId="11" borderId="164" applyNumberFormat="0" applyProtection="0">
      <alignment horizontal="left" vertical="center" indent="1"/>
    </xf>
    <xf numFmtId="0" fontId="28" fillId="12" borderId="164" applyNumberFormat="0" applyProtection="0">
      <alignment horizontal="left" vertical="top" indent="1"/>
    </xf>
    <xf numFmtId="0" fontId="8" fillId="0" borderId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8" fillId="10" borderId="165" applyNumberFormat="0" applyProtection="0">
      <alignment horizontal="right" vertical="center"/>
    </xf>
    <xf numFmtId="4" fontId="28" fillId="11" borderId="165" applyNumberFormat="0" applyProtection="0">
      <alignment horizontal="left" vertical="center" indent="1"/>
    </xf>
    <xf numFmtId="0" fontId="28" fillId="12" borderId="165" applyNumberFormat="0" applyProtection="0">
      <alignment horizontal="left" vertical="top" indent="1"/>
    </xf>
    <xf numFmtId="0" fontId="43" fillId="0" borderId="0" applyNumberFormat="0" applyFill="0" applyBorder="0" applyAlignment="0" applyProtection="0"/>
    <xf numFmtId="0" fontId="8" fillId="0" borderId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8" fillId="0" borderId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8" fillId="9" borderId="167" applyNumberFormat="0" applyProtection="0">
      <alignment horizontal="left" vertical="center" indent="1"/>
    </xf>
    <xf numFmtId="4" fontId="27" fillId="3" borderId="171" applyNumberFormat="0" applyProtection="0">
      <alignment horizontal="left" vertical="center" indent="1"/>
    </xf>
    <xf numFmtId="4" fontId="27" fillId="3" borderId="172" applyNumberFormat="0" applyProtection="0">
      <alignment vertical="center"/>
    </xf>
    <xf numFmtId="4" fontId="27" fillId="3" borderId="172" applyNumberFormat="0" applyProtection="0">
      <alignment horizontal="left" vertical="center" indent="1"/>
    </xf>
    <xf numFmtId="0" fontId="27" fillId="6" borderId="172" applyNumberFormat="0" applyProtection="0">
      <alignment horizontal="left" vertical="top" indent="1"/>
    </xf>
    <xf numFmtId="4" fontId="27" fillId="3" borderId="170" applyNumberFormat="0" applyProtection="0">
      <alignment vertical="center"/>
    </xf>
    <xf numFmtId="4" fontId="27" fillId="3" borderId="170" applyNumberFormat="0" applyProtection="0">
      <alignment horizontal="left" vertical="center" indent="1"/>
    </xf>
    <xf numFmtId="0" fontId="27" fillId="6" borderId="170" applyNumberFormat="0" applyProtection="0">
      <alignment horizontal="left" vertical="top" indent="1"/>
    </xf>
    <xf numFmtId="4" fontId="27" fillId="3" borderId="168" applyNumberFormat="0" applyProtection="0">
      <alignment vertical="center"/>
    </xf>
    <xf numFmtId="0" fontId="8" fillId="0" borderId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27" fillId="6" borderId="169" applyNumberFormat="0" applyProtection="0">
      <alignment horizontal="left" vertical="top" indent="1"/>
    </xf>
    <xf numFmtId="4" fontId="27" fillId="3" borderId="168" applyNumberFormat="0" applyProtection="0">
      <alignment horizontal="left" vertical="center" indent="1"/>
    </xf>
    <xf numFmtId="0" fontId="27" fillId="6" borderId="168" applyNumberFormat="0" applyProtection="0">
      <alignment horizontal="left" vertical="top" indent="1"/>
    </xf>
    <xf numFmtId="4" fontId="28" fillId="8" borderId="168" applyNumberFormat="0" applyProtection="0">
      <alignment horizontal="right" vertical="center"/>
    </xf>
    <xf numFmtId="0" fontId="8" fillId="9" borderId="168" applyNumberFormat="0" applyProtection="0">
      <alignment horizontal="left" vertical="center" indent="1"/>
    </xf>
    <xf numFmtId="0" fontId="8" fillId="9" borderId="168" applyNumberFormat="0" applyProtection="0">
      <alignment horizontal="left" vertical="center" indent="1"/>
    </xf>
    <xf numFmtId="0" fontId="8" fillId="9" borderId="168" applyNumberFormat="0" applyProtection="0">
      <alignment horizontal="left" vertical="center" indent="1"/>
    </xf>
    <xf numFmtId="0" fontId="8" fillId="0" borderId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8" fillId="10" borderId="168" applyNumberFormat="0" applyProtection="0">
      <alignment horizontal="right" vertical="center"/>
    </xf>
    <xf numFmtId="4" fontId="28" fillId="11" borderId="168" applyNumberFormat="0" applyProtection="0">
      <alignment horizontal="left" vertical="center" indent="1"/>
    </xf>
    <xf numFmtId="0" fontId="28" fillId="12" borderId="168" applyNumberFormat="0" applyProtection="0">
      <alignment horizontal="left" vertical="top" indent="1"/>
    </xf>
    <xf numFmtId="4" fontId="28" fillId="8" borderId="170" applyNumberFormat="0" applyProtection="0">
      <alignment horizontal="right" vertical="center"/>
    </xf>
    <xf numFmtId="0" fontId="8" fillId="9" borderId="170" applyNumberFormat="0" applyProtection="0">
      <alignment horizontal="left" vertical="center" indent="1"/>
    </xf>
    <xf numFmtId="0" fontId="8" fillId="9" borderId="170" applyNumberFormat="0" applyProtection="0">
      <alignment horizontal="left" vertical="center" indent="1"/>
    </xf>
    <xf numFmtId="0" fontId="8" fillId="9" borderId="170" applyNumberFormat="0" applyProtection="0">
      <alignment horizontal="left" vertical="center" indent="1"/>
    </xf>
    <xf numFmtId="0" fontId="8" fillId="0" borderId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8" fillId="0" borderId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8" fillId="10" borderId="169" applyNumberFormat="0" applyProtection="0">
      <alignment horizontal="right" vertical="center"/>
    </xf>
    <xf numFmtId="4" fontId="28" fillId="11" borderId="169" applyNumberFormat="0" applyProtection="0">
      <alignment horizontal="left" vertical="center" indent="1"/>
    </xf>
    <xf numFmtId="0" fontId="28" fillId="12" borderId="169" applyNumberFormat="0" applyProtection="0">
      <alignment horizontal="left" vertical="top" indent="1"/>
    </xf>
    <xf numFmtId="4" fontId="28" fillId="8" borderId="171" applyNumberFormat="0" applyProtection="0">
      <alignment horizontal="right" vertical="center"/>
    </xf>
    <xf numFmtId="0" fontId="8" fillId="9" borderId="171" applyNumberFormat="0" applyProtection="0">
      <alignment horizontal="left" vertical="center" indent="1"/>
    </xf>
    <xf numFmtId="0" fontId="8" fillId="9" borderId="171" applyNumberFormat="0" applyProtection="0">
      <alignment horizontal="left" vertical="center" indent="1"/>
    </xf>
    <xf numFmtId="0" fontId="8" fillId="9" borderId="171" applyNumberFormat="0" applyProtection="0">
      <alignment horizontal="left" vertical="center" indent="1"/>
    </xf>
    <xf numFmtId="0" fontId="8" fillId="0" borderId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8" fillId="10" borderId="170" applyNumberFormat="0" applyProtection="0">
      <alignment horizontal="right" vertical="center"/>
    </xf>
    <xf numFmtId="4" fontId="28" fillId="11" borderId="170" applyNumberFormat="0" applyProtection="0">
      <alignment horizontal="left" vertical="center" indent="1"/>
    </xf>
    <xf numFmtId="0" fontId="28" fillId="12" borderId="170" applyNumberFormat="0" applyProtection="0">
      <alignment horizontal="left" vertical="top" indent="1"/>
    </xf>
    <xf numFmtId="4" fontId="28" fillId="8" borderId="172" applyNumberFormat="0" applyProtection="0">
      <alignment horizontal="right" vertical="center"/>
    </xf>
    <xf numFmtId="0" fontId="8" fillId="9" borderId="172" applyNumberFormat="0" applyProtection="0">
      <alignment horizontal="left" vertical="center" indent="1"/>
    </xf>
    <xf numFmtId="0" fontId="8" fillId="9" borderId="172" applyNumberFormat="0" applyProtection="0">
      <alignment horizontal="left" vertical="center" indent="1"/>
    </xf>
    <xf numFmtId="0" fontId="8" fillId="9" borderId="172" applyNumberFormat="0" applyProtection="0">
      <alignment horizontal="left" vertical="center" indent="1"/>
    </xf>
    <xf numFmtId="0" fontId="8" fillId="0" borderId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8" fillId="10" borderId="171" applyNumberFormat="0" applyProtection="0">
      <alignment horizontal="right" vertical="center"/>
    </xf>
    <xf numFmtId="4" fontId="28" fillId="11" borderId="171" applyNumberFormat="0" applyProtection="0">
      <alignment horizontal="left" vertical="center" indent="1"/>
    </xf>
    <xf numFmtId="0" fontId="28" fillId="12" borderId="171" applyNumberFormat="0" applyProtection="0">
      <alignment horizontal="left" vertical="top" indent="1"/>
    </xf>
    <xf numFmtId="0" fontId="8" fillId="0" borderId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" fontId="28" fillId="10" borderId="172" applyNumberFormat="0" applyProtection="0">
      <alignment horizontal="right" vertical="center"/>
    </xf>
    <xf numFmtId="4" fontId="28" fillId="11" borderId="172" applyNumberFormat="0" applyProtection="0">
      <alignment horizontal="left" vertical="center" indent="1"/>
    </xf>
    <xf numFmtId="0" fontId="28" fillId="12" borderId="172" applyNumberFormat="0" applyProtection="0">
      <alignment horizontal="left" vertical="top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" fillId="0" borderId="0"/>
    <xf numFmtId="0" fontId="4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0" fontId="8" fillId="0" borderId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8" fillId="0" borderId="0">
      <alignment horizontal="center"/>
    </xf>
    <xf numFmtId="201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57" fillId="0" borderId="0" applyNumberFormat="0" applyFill="0" applyBorder="0" applyAlignment="0" applyProtection="0"/>
    <xf numFmtId="42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202" fontId="8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858">
    <xf numFmtId="0" fontId="0" fillId="0" borderId="0" xfId="0"/>
    <xf numFmtId="0" fontId="15" fillId="13" borderId="0" xfId="0" applyFont="1" applyFill="1" applyAlignment="1">
      <alignment vertical="center"/>
    </xf>
    <xf numFmtId="0" fontId="0" fillId="13" borderId="0" xfId="0" applyFill="1" applyAlignment="1">
      <alignment vertical="center"/>
    </xf>
    <xf numFmtId="3" fontId="15" fillId="13" borderId="0" xfId="0" applyNumberFormat="1" applyFont="1" applyFill="1" applyAlignment="1">
      <alignment vertical="center"/>
    </xf>
    <xf numFmtId="0" fontId="15" fillId="13" borderId="0" xfId="0" applyFont="1" applyFill="1" applyAlignment="1">
      <alignment horizontal="centerContinuous" vertical="center"/>
    </xf>
    <xf numFmtId="3" fontId="15" fillId="13" borderId="0" xfId="0" applyNumberFormat="1" applyFont="1" applyFill="1" applyAlignment="1">
      <alignment horizontal="centerContinuous" vertical="center"/>
    </xf>
    <xf numFmtId="0" fontId="0" fillId="13" borderId="0" xfId="0" quotePrefix="1" applyFill="1" applyAlignment="1">
      <alignment horizontal="right" vertical="center"/>
    </xf>
    <xf numFmtId="10" fontId="15" fillId="13" borderId="0" xfId="0" applyNumberFormat="1" applyFont="1" applyFill="1" applyAlignment="1">
      <alignment vertical="center"/>
    </xf>
    <xf numFmtId="0" fontId="13" fillId="13" borderId="0" xfId="0" applyFont="1" applyFill="1" applyAlignment="1">
      <alignment vertical="center"/>
    </xf>
    <xf numFmtId="0" fontId="0" fillId="13" borderId="7" xfId="0" applyFill="1" applyBorder="1" applyAlignment="1">
      <alignment vertical="center"/>
    </xf>
    <xf numFmtId="0" fontId="15" fillId="13" borderId="8" xfId="0" applyFont="1" applyFill="1" applyBorder="1" applyAlignment="1">
      <alignment horizontal="centerContinuous" vertical="center"/>
    </xf>
    <xf numFmtId="0" fontId="15" fillId="13" borderId="9" xfId="0" applyFont="1" applyFill="1" applyBorder="1" applyAlignment="1">
      <alignment horizontal="centerContinuous" vertical="center"/>
    </xf>
    <xf numFmtId="0" fontId="15" fillId="13" borderId="10" xfId="0" applyFont="1" applyFill="1" applyBorder="1" applyAlignment="1">
      <alignment horizontal="centerContinuous" vertical="center"/>
    </xf>
    <xf numFmtId="0" fontId="15" fillId="13" borderId="10" xfId="0" applyFont="1" applyFill="1" applyBorder="1" applyAlignment="1">
      <alignment horizontal="center" vertical="center"/>
    </xf>
    <xf numFmtId="0" fontId="15" fillId="13" borderId="11" xfId="0" applyFont="1" applyFill="1" applyBorder="1" applyAlignment="1">
      <alignment horizontal="center" vertical="center"/>
    </xf>
    <xf numFmtId="0" fontId="0" fillId="13" borderId="12" xfId="0" applyFill="1" applyBorder="1" applyAlignment="1">
      <alignment vertical="center"/>
    </xf>
    <xf numFmtId="0" fontId="0" fillId="13" borderId="0" xfId="0" quotePrefix="1" applyFill="1" applyAlignment="1">
      <alignment horizontal="left" vertical="center"/>
    </xf>
    <xf numFmtId="0" fontId="0" fillId="13" borderId="13" xfId="0" applyFill="1" applyBorder="1" applyAlignment="1">
      <alignment vertical="center"/>
    </xf>
    <xf numFmtId="0" fontId="0" fillId="13" borderId="16" xfId="0" quotePrefix="1" applyFill="1" applyBorder="1" applyAlignment="1">
      <alignment horizontal="left" vertical="center"/>
    </xf>
    <xf numFmtId="0" fontId="15" fillId="13" borderId="8" xfId="0" quotePrefix="1" applyFont="1" applyFill="1" applyBorder="1" applyAlignment="1">
      <alignment horizontal="centerContinuous" vertical="center"/>
    </xf>
    <xf numFmtId="0" fontId="15" fillId="13" borderId="10" xfId="0" quotePrefix="1" applyFont="1" applyFill="1" applyBorder="1" applyAlignment="1">
      <alignment horizontal="centerContinuous" vertical="center"/>
    </xf>
    <xf numFmtId="10" fontId="8" fillId="6" borderId="17" xfId="82" applyNumberFormat="1" applyFont="1" applyFill="1" applyBorder="1" applyAlignment="1" applyProtection="1">
      <alignment vertical="center"/>
      <protection locked="0"/>
    </xf>
    <xf numFmtId="0" fontId="15" fillId="13" borderId="18" xfId="0" applyFont="1" applyFill="1" applyBorder="1" applyAlignment="1">
      <alignment horizontal="centerContinuous" vertical="center"/>
    </xf>
    <xf numFmtId="0" fontId="15" fillId="13" borderId="14" xfId="0" applyFont="1" applyFill="1" applyBorder="1" applyAlignment="1">
      <alignment horizontal="centerContinuous" vertical="center"/>
    </xf>
    <xf numFmtId="3" fontId="15" fillId="13" borderId="14" xfId="0" applyNumberFormat="1" applyFont="1" applyFill="1" applyBorder="1" applyAlignment="1">
      <alignment horizontal="centerContinuous" vertical="center"/>
    </xf>
    <xf numFmtId="3" fontId="15" fillId="13" borderId="15" xfId="0" applyNumberFormat="1" applyFont="1" applyFill="1" applyBorder="1" applyAlignment="1">
      <alignment horizontal="centerContinuous" vertical="center"/>
    </xf>
    <xf numFmtId="10" fontId="15" fillId="13" borderId="17" xfId="82" applyNumberFormat="1" applyFont="1" applyFill="1" applyBorder="1" applyAlignment="1" applyProtection="1">
      <alignment vertical="center"/>
    </xf>
    <xf numFmtId="0" fontId="15" fillId="13" borderId="19" xfId="0" applyFont="1" applyFill="1" applyBorder="1" applyAlignment="1">
      <alignment horizontal="centerContinuous" vertical="center"/>
    </xf>
    <xf numFmtId="0" fontId="15" fillId="13" borderId="20" xfId="0" applyFont="1" applyFill="1" applyBorder="1" applyAlignment="1">
      <alignment horizontal="centerContinuous" vertical="center"/>
    </xf>
    <xf numFmtId="3" fontId="15" fillId="13" borderId="20" xfId="0" applyNumberFormat="1" applyFont="1" applyFill="1" applyBorder="1" applyAlignment="1">
      <alignment horizontal="centerContinuous" vertical="center"/>
    </xf>
    <xf numFmtId="3" fontId="15" fillId="13" borderId="21" xfId="0" applyNumberFormat="1" applyFont="1" applyFill="1" applyBorder="1" applyAlignment="1">
      <alignment horizontal="centerContinuous" vertical="center"/>
    </xf>
    <xf numFmtId="0" fontId="0" fillId="13" borderId="18" xfId="0" applyFill="1" applyBorder="1" applyAlignment="1">
      <alignment vertical="center"/>
    </xf>
    <xf numFmtId="0" fontId="0" fillId="13" borderId="14" xfId="0" applyFill="1" applyBorder="1" applyAlignment="1">
      <alignment vertical="center"/>
    </xf>
    <xf numFmtId="3" fontId="0" fillId="13" borderId="14" xfId="0" applyNumberFormat="1" applyFill="1" applyBorder="1" applyAlignment="1">
      <alignment vertical="center"/>
    </xf>
    <xf numFmtId="3" fontId="0" fillId="13" borderId="14" xfId="0" applyNumberFormat="1" applyFill="1" applyBorder="1" applyAlignment="1">
      <alignment horizontal="center" vertical="center"/>
    </xf>
    <xf numFmtId="3" fontId="0" fillId="13" borderId="15" xfId="0" applyNumberFormat="1" applyFill="1" applyBorder="1" applyAlignment="1">
      <alignment vertical="center"/>
    </xf>
    <xf numFmtId="0" fontId="0" fillId="13" borderId="18" xfId="0" quotePrefix="1" applyFill="1" applyBorder="1" applyAlignment="1">
      <alignment horizontal="left" vertical="center"/>
    </xf>
    <xf numFmtId="0" fontId="8" fillId="13" borderId="19" xfId="0" quotePrefix="1" applyFont="1" applyFill="1" applyBorder="1" applyAlignment="1">
      <alignment horizontal="left" vertical="center"/>
    </xf>
    <xf numFmtId="0" fontId="0" fillId="13" borderId="22" xfId="0" applyFill="1" applyBorder="1" applyAlignment="1">
      <alignment horizontal="centerContinuous" vertical="center"/>
    </xf>
    <xf numFmtId="0" fontId="0" fillId="13" borderId="23" xfId="0" applyFill="1" applyBorder="1" applyAlignment="1">
      <alignment horizontal="centerContinuous" vertical="center"/>
    </xf>
    <xf numFmtId="0" fontId="0" fillId="13" borderId="24" xfId="0" applyFill="1" applyBorder="1" applyAlignment="1">
      <alignment vertical="center"/>
    </xf>
    <xf numFmtId="0" fontId="0" fillId="13" borderId="25" xfId="0" applyFill="1" applyBorder="1" applyAlignment="1">
      <alignment vertical="center"/>
    </xf>
    <xf numFmtId="0" fontId="0" fillId="13" borderId="19" xfId="0" applyFill="1" applyBorder="1" applyAlignment="1">
      <alignment vertical="center"/>
    </xf>
    <xf numFmtId="0" fontId="0" fillId="13" borderId="20" xfId="0" quotePrefix="1" applyFill="1" applyBorder="1" applyAlignment="1">
      <alignment horizontal="right" vertical="center"/>
    </xf>
    <xf numFmtId="10" fontId="15" fillId="13" borderId="20" xfId="0" applyNumberFormat="1" applyFont="1" applyFill="1" applyBorder="1" applyAlignment="1">
      <alignment vertical="center"/>
    </xf>
    <xf numFmtId="0" fontId="0" fillId="13" borderId="20" xfId="0" applyFill="1" applyBorder="1" applyAlignment="1">
      <alignment vertical="center"/>
    </xf>
    <xf numFmtId="0" fontId="0" fillId="13" borderId="26" xfId="0" applyFill="1" applyBorder="1" applyAlignment="1">
      <alignment vertical="center"/>
    </xf>
    <xf numFmtId="9" fontId="0" fillId="6" borderId="4" xfId="0" applyNumberFormat="1" applyFill="1" applyBorder="1" applyAlignment="1" applyProtection="1">
      <alignment vertical="center"/>
      <protection locked="0"/>
    </xf>
    <xf numFmtId="0" fontId="15" fillId="13" borderId="8" xfId="0" applyFont="1" applyFill="1" applyBorder="1" applyAlignment="1">
      <alignment vertical="center"/>
    </xf>
    <xf numFmtId="0" fontId="15" fillId="13" borderId="9" xfId="0" applyFont="1" applyFill="1" applyBorder="1" applyAlignment="1">
      <alignment vertical="center"/>
    </xf>
    <xf numFmtId="0" fontId="15" fillId="13" borderId="10" xfId="0" applyFont="1" applyFill="1" applyBorder="1" applyAlignment="1">
      <alignment vertical="center"/>
    </xf>
    <xf numFmtId="0" fontId="13" fillId="13" borderId="6" xfId="0" applyFont="1" applyFill="1" applyBorder="1" applyAlignment="1">
      <alignment vertical="center"/>
    </xf>
    <xf numFmtId="0" fontId="13" fillId="13" borderId="22" xfId="0" applyFont="1" applyFill="1" applyBorder="1" applyAlignment="1">
      <alignment vertical="center"/>
    </xf>
    <xf numFmtId="0" fontId="13" fillId="13" borderId="23" xfId="0" applyFont="1" applyFill="1" applyBorder="1" applyAlignment="1">
      <alignment vertical="center"/>
    </xf>
    <xf numFmtId="0" fontId="12" fillId="13" borderId="0" xfId="0" applyFont="1" applyFill="1" applyAlignment="1">
      <alignment horizontal="centerContinuous" vertical="center"/>
    </xf>
    <xf numFmtId="0" fontId="13" fillId="13" borderId="0" xfId="0" applyFont="1" applyFill="1" applyAlignment="1">
      <alignment horizontal="centerContinuous" vertical="center"/>
    </xf>
    <xf numFmtId="0" fontId="14" fillId="13" borderId="0" xfId="0" applyFont="1" applyFill="1" applyAlignment="1">
      <alignment vertical="center"/>
    </xf>
    <xf numFmtId="0" fontId="13" fillId="0" borderId="0" xfId="0" applyFont="1" applyAlignment="1">
      <alignment horizontal="left" vertical="center"/>
    </xf>
    <xf numFmtId="0" fontId="17" fillId="13" borderId="0" xfId="0" applyFont="1" applyFill="1" applyAlignment="1">
      <alignment vertical="center"/>
    </xf>
    <xf numFmtId="0" fontId="13" fillId="13" borderId="0" xfId="0" applyFont="1" applyFill="1" applyAlignment="1">
      <alignment horizontal="center" vertical="center"/>
    </xf>
    <xf numFmtId="0" fontId="18" fillId="13" borderId="0" xfId="0" applyFont="1" applyFill="1" applyAlignment="1">
      <alignment horizontal="centerContinuous" vertical="center"/>
    </xf>
    <xf numFmtId="0" fontId="15" fillId="13" borderId="0" xfId="0" quotePrefix="1" applyFont="1" applyFill="1" applyAlignment="1">
      <alignment horizontal="left" vertical="center"/>
    </xf>
    <xf numFmtId="0" fontId="0" fillId="13" borderId="6" xfId="0" applyFill="1" applyBorder="1" applyAlignment="1">
      <alignment horizontal="centerContinuous" vertical="center"/>
    </xf>
    <xf numFmtId="0" fontId="0" fillId="13" borderId="27" xfId="0" applyFill="1" applyBorder="1" applyAlignment="1">
      <alignment horizontal="centerContinuous" vertical="center"/>
    </xf>
    <xf numFmtId="0" fontId="0" fillId="13" borderId="28" xfId="0" applyFill="1" applyBorder="1" applyAlignment="1">
      <alignment horizontal="centerContinuous" vertical="center"/>
    </xf>
    <xf numFmtId="0" fontId="0" fillId="13" borderId="29" xfId="0" applyFill="1" applyBorder="1" applyAlignment="1">
      <alignment vertical="center"/>
    </xf>
    <xf numFmtId="0" fontId="0" fillId="13" borderId="14" xfId="0" applyFill="1" applyBorder="1" applyAlignment="1">
      <alignment horizontal="centerContinuous" vertical="center"/>
    </xf>
    <xf numFmtId="0" fontId="0" fillId="13" borderId="15" xfId="0" applyFill="1" applyBorder="1" applyAlignment="1">
      <alignment vertical="center"/>
    </xf>
    <xf numFmtId="0" fontId="0" fillId="13" borderId="17" xfId="0" applyFill="1" applyBorder="1" applyAlignment="1">
      <alignment horizontal="centerContinuous" vertical="center"/>
    </xf>
    <xf numFmtId="0" fontId="0" fillId="13" borderId="30" xfId="0" applyFill="1" applyBorder="1" applyAlignment="1">
      <alignment horizontal="center" vertical="center"/>
    </xf>
    <xf numFmtId="0" fontId="0" fillId="13" borderId="22" xfId="0" applyFill="1" applyBorder="1" applyAlignment="1">
      <alignment vertical="center"/>
    </xf>
    <xf numFmtId="10" fontId="8" fillId="13" borderId="22" xfId="82" applyNumberFormat="1" applyFill="1" applyBorder="1" applyAlignment="1" applyProtection="1">
      <alignment vertical="center"/>
    </xf>
    <xf numFmtId="169" fontId="0" fillId="13" borderId="28" xfId="0" applyNumberFormat="1" applyFill="1" applyBorder="1" applyAlignment="1">
      <alignment vertical="center"/>
    </xf>
    <xf numFmtId="0" fontId="0" fillId="13" borderId="31" xfId="0" applyFill="1" applyBorder="1" applyAlignment="1">
      <alignment horizontal="center" vertical="center"/>
    </xf>
    <xf numFmtId="0" fontId="0" fillId="13" borderId="32" xfId="0" applyFill="1" applyBorder="1" applyAlignment="1">
      <alignment vertical="center"/>
    </xf>
    <xf numFmtId="10" fontId="8" fillId="13" borderId="12" xfId="82" applyNumberFormat="1" applyFill="1" applyBorder="1" applyAlignment="1" applyProtection="1">
      <alignment vertical="center"/>
    </xf>
    <xf numFmtId="169" fontId="0" fillId="13" borderId="33" xfId="0" applyNumberFormat="1" applyFill="1" applyBorder="1" applyAlignment="1">
      <alignment vertical="center"/>
    </xf>
    <xf numFmtId="0" fontId="0" fillId="13" borderId="35" xfId="0" applyFill="1" applyBorder="1" applyAlignment="1">
      <alignment horizontal="center" vertical="center"/>
    </xf>
    <xf numFmtId="10" fontId="8" fillId="13" borderId="0" xfId="82" applyNumberFormat="1" applyFill="1" applyBorder="1" applyAlignment="1" applyProtection="1">
      <alignment vertical="center"/>
    </xf>
    <xf numFmtId="169" fontId="0" fillId="13" borderId="36" xfId="0" applyNumberFormat="1" applyFill="1" applyBorder="1" applyAlignment="1">
      <alignment vertical="center"/>
    </xf>
    <xf numFmtId="0" fontId="0" fillId="13" borderId="37" xfId="0" applyFill="1" applyBorder="1" applyAlignment="1">
      <alignment horizontal="center" vertical="center"/>
    </xf>
    <xf numFmtId="0" fontId="0" fillId="13" borderId="12" xfId="0" applyFill="1" applyBorder="1" applyAlignment="1">
      <alignment horizontal="left" vertical="center"/>
    </xf>
    <xf numFmtId="9" fontId="8" fillId="13" borderId="12" xfId="82" applyFill="1" applyBorder="1" applyAlignment="1" applyProtection="1">
      <alignment vertical="center"/>
    </xf>
    <xf numFmtId="0" fontId="0" fillId="13" borderId="0" xfId="0" applyFill="1" applyAlignment="1">
      <alignment horizontal="left" vertical="center"/>
    </xf>
    <xf numFmtId="10" fontId="8" fillId="13" borderId="36" xfId="82" applyNumberFormat="1" applyFont="1" applyFill="1" applyBorder="1" applyAlignment="1" applyProtection="1">
      <alignment vertical="center"/>
    </xf>
    <xf numFmtId="0" fontId="0" fillId="13" borderId="32" xfId="0" applyFill="1" applyBorder="1" applyAlignment="1">
      <alignment horizontal="left" vertical="center"/>
    </xf>
    <xf numFmtId="10" fontId="8" fillId="13" borderId="33" xfId="82" applyNumberFormat="1" applyFill="1" applyBorder="1" applyAlignment="1" applyProtection="1">
      <alignment vertical="center"/>
    </xf>
    <xf numFmtId="10" fontId="8" fillId="13" borderId="14" xfId="82" applyNumberFormat="1" applyFill="1" applyBorder="1" applyAlignment="1" applyProtection="1">
      <alignment vertical="center"/>
    </xf>
    <xf numFmtId="10" fontId="8" fillId="13" borderId="15" xfId="82" applyNumberFormat="1" applyFill="1" applyBorder="1" applyAlignment="1" applyProtection="1">
      <alignment vertical="center"/>
    </xf>
    <xf numFmtId="9" fontId="8" fillId="13" borderId="14" xfId="82" applyFill="1" applyBorder="1" applyAlignment="1" applyProtection="1">
      <alignment vertical="center"/>
    </xf>
    <xf numFmtId="169" fontId="0" fillId="13" borderId="15" xfId="0" applyNumberFormat="1" applyFill="1" applyBorder="1" applyAlignment="1">
      <alignment vertical="center"/>
    </xf>
    <xf numFmtId="0" fontId="0" fillId="13" borderId="24" xfId="0" quotePrefix="1" applyFill="1" applyBorder="1" applyAlignment="1">
      <alignment horizontal="left" vertical="center"/>
    </xf>
    <xf numFmtId="0" fontId="0" fillId="13" borderId="6" xfId="0" applyFill="1" applyBorder="1" applyAlignment="1">
      <alignment vertical="center"/>
    </xf>
    <xf numFmtId="0" fontId="0" fillId="13" borderId="23" xfId="0" applyFill="1" applyBorder="1" applyAlignment="1">
      <alignment vertical="center"/>
    </xf>
    <xf numFmtId="0" fontId="15" fillId="13" borderId="24" xfId="0" quotePrefix="1" applyFont="1" applyFill="1" applyBorder="1" applyAlignment="1">
      <alignment horizontal="left" vertical="center"/>
    </xf>
    <xf numFmtId="10" fontId="15" fillId="13" borderId="25" xfId="0" applyNumberFormat="1" applyFont="1" applyFill="1" applyBorder="1" applyAlignment="1">
      <alignment vertical="center"/>
    </xf>
    <xf numFmtId="0" fontId="15" fillId="13" borderId="24" xfId="0" applyFont="1" applyFill="1" applyBorder="1" applyAlignment="1">
      <alignment vertical="center"/>
    </xf>
    <xf numFmtId="10" fontId="15" fillId="13" borderId="4" xfId="0" applyNumberFormat="1" applyFont="1" applyFill="1" applyBorder="1" applyAlignment="1">
      <alignment vertical="center"/>
    </xf>
    <xf numFmtId="0" fontId="15" fillId="13" borderId="25" xfId="0" applyFont="1" applyFill="1" applyBorder="1" applyAlignment="1">
      <alignment vertical="center"/>
    </xf>
    <xf numFmtId="0" fontId="15" fillId="13" borderId="24" xfId="0" applyFont="1" applyFill="1" applyBorder="1" applyAlignment="1">
      <alignment horizontal="center" vertical="center"/>
    </xf>
    <xf numFmtId="0" fontId="16" fillId="0" borderId="0" xfId="0" applyFont="1" applyAlignment="1">
      <alignment horizontal="centerContinuous" vertical="center"/>
    </xf>
    <xf numFmtId="0" fontId="0" fillId="13" borderId="39" xfId="0" applyFill="1" applyBorder="1" applyAlignment="1">
      <alignment vertical="center"/>
    </xf>
    <xf numFmtId="0" fontId="0" fillId="13" borderId="40" xfId="0" applyFill="1" applyBorder="1" applyAlignment="1">
      <alignment vertical="center"/>
    </xf>
    <xf numFmtId="0" fontId="0" fillId="13" borderId="41" xfId="0" applyFill="1" applyBorder="1" applyAlignment="1">
      <alignment vertical="center"/>
    </xf>
    <xf numFmtId="0" fontId="15" fillId="13" borderId="42" xfId="0" applyFont="1" applyFill="1" applyBorder="1" applyAlignment="1">
      <alignment horizontal="centerContinuous" vertical="center"/>
    </xf>
    <xf numFmtId="0" fontId="15" fillId="13" borderId="43" xfId="0" applyFont="1" applyFill="1" applyBorder="1" applyAlignment="1">
      <alignment horizontal="centerContinuous" vertical="center"/>
    </xf>
    <xf numFmtId="165" fontId="8" fillId="6" borderId="15" xfId="6" applyFont="1" applyFill="1" applyBorder="1" applyAlignment="1" applyProtection="1">
      <alignment horizontal="center" vertical="center"/>
      <protection locked="0"/>
    </xf>
    <xf numFmtId="165" fontId="0" fillId="6" borderId="15" xfId="6" applyFont="1" applyFill="1" applyBorder="1" applyAlignment="1" applyProtection="1">
      <alignment horizontal="center" vertical="center"/>
      <protection locked="0"/>
    </xf>
    <xf numFmtId="165" fontId="0" fillId="6" borderId="21" xfId="6" applyFont="1" applyFill="1" applyBorder="1" applyAlignment="1" applyProtection="1">
      <alignment horizontal="center" vertical="center"/>
      <protection locked="0"/>
    </xf>
    <xf numFmtId="165" fontId="0" fillId="6" borderId="10" xfId="6" applyFont="1" applyFill="1" applyBorder="1" applyAlignment="1" applyProtection="1">
      <alignment horizontal="center" vertical="center"/>
      <protection locked="0"/>
    </xf>
    <xf numFmtId="168" fontId="8" fillId="13" borderId="17" xfId="18" applyNumberFormat="1" applyFont="1" applyFill="1" applyBorder="1" applyAlignment="1" applyProtection="1">
      <alignment horizontal="right" vertical="center"/>
    </xf>
    <xf numFmtId="168" fontId="0" fillId="13" borderId="0" xfId="18" applyNumberFormat="1" applyFont="1" applyFill="1" applyAlignment="1" applyProtection="1">
      <alignment vertical="center"/>
    </xf>
    <xf numFmtId="168" fontId="15" fillId="13" borderId="3" xfId="18" applyNumberFormat="1" applyFont="1" applyFill="1" applyBorder="1" applyAlignment="1" applyProtection="1">
      <alignment vertical="center"/>
    </xf>
    <xf numFmtId="168" fontId="15" fillId="13" borderId="44" xfId="18" applyNumberFormat="1" applyFont="1" applyFill="1" applyBorder="1" applyAlignment="1" applyProtection="1">
      <alignment vertical="center"/>
    </xf>
    <xf numFmtId="165" fontId="0" fillId="13" borderId="0" xfId="6" applyFont="1" applyFill="1" applyAlignment="1" applyProtection="1">
      <alignment vertical="center"/>
    </xf>
    <xf numFmtId="168" fontId="15" fillId="13" borderId="45" xfId="18" applyNumberFormat="1" applyFont="1" applyFill="1" applyBorder="1" applyAlignment="1" applyProtection="1">
      <alignment vertical="center"/>
    </xf>
    <xf numFmtId="168" fontId="15" fillId="13" borderId="10" xfId="18" quotePrefix="1" applyNumberFormat="1" applyFont="1" applyFill="1" applyBorder="1" applyAlignment="1" applyProtection="1">
      <alignment horizontal="center" vertical="center"/>
    </xf>
    <xf numFmtId="168" fontId="15" fillId="13" borderId="11" xfId="18" applyNumberFormat="1" applyFont="1" applyFill="1" applyBorder="1" applyAlignment="1" applyProtection="1">
      <alignment horizontal="center" vertical="center"/>
    </xf>
    <xf numFmtId="168" fontId="0" fillId="13" borderId="17" xfId="18" applyNumberFormat="1" applyFont="1" applyFill="1" applyBorder="1" applyAlignment="1" applyProtection="1">
      <alignment vertical="center"/>
    </xf>
    <xf numFmtId="168" fontId="15" fillId="13" borderId="0" xfId="18" applyNumberFormat="1" applyFont="1" applyFill="1" applyBorder="1" applyAlignment="1" applyProtection="1">
      <alignment vertical="center"/>
    </xf>
    <xf numFmtId="168" fontId="15" fillId="13" borderId="10" xfId="18" applyNumberFormat="1" applyFont="1" applyFill="1" applyBorder="1" applyAlignment="1" applyProtection="1">
      <alignment horizontal="center" vertical="center"/>
    </xf>
    <xf numFmtId="168" fontId="15" fillId="13" borderId="44" xfId="18" applyNumberFormat="1" applyFont="1" applyFill="1" applyBorder="1" applyAlignment="1" applyProtection="1">
      <alignment horizontal="center" vertical="center"/>
    </xf>
    <xf numFmtId="168" fontId="8" fillId="13" borderId="17" xfId="18" applyNumberFormat="1" applyFont="1" applyFill="1" applyBorder="1" applyAlignment="1" applyProtection="1">
      <alignment vertical="center"/>
    </xf>
    <xf numFmtId="0" fontId="16" fillId="13" borderId="0" xfId="0" applyFont="1" applyFill="1" applyAlignment="1">
      <alignment horizontal="centerContinuous" vertical="center"/>
    </xf>
    <xf numFmtId="0" fontId="16" fillId="13" borderId="0" xfId="0" applyFont="1" applyFill="1" applyAlignment="1">
      <alignment horizontal="center" vertical="center"/>
    </xf>
    <xf numFmtId="0" fontId="13" fillId="0" borderId="0" xfId="0" applyFont="1"/>
    <xf numFmtId="0" fontId="13" fillId="0" borderId="0" xfId="0" applyFont="1" applyAlignment="1">
      <alignment horizontal="left"/>
    </xf>
    <xf numFmtId="168" fontId="19" fillId="6" borderId="15" xfId="18" applyNumberFormat="1" applyFont="1" applyFill="1" applyBorder="1" applyAlignment="1" applyProtection="1">
      <alignment horizontal="right" vertical="center"/>
      <protection locked="0"/>
    </xf>
    <xf numFmtId="168" fontId="0" fillId="6" borderId="9" xfId="18" applyNumberFormat="1" applyFont="1" applyFill="1" applyBorder="1" applyAlignment="1" applyProtection="1">
      <alignment vertical="center"/>
      <protection locked="0"/>
    </xf>
    <xf numFmtId="168" fontId="0" fillId="6" borderId="15" xfId="18" applyNumberFormat="1" applyFont="1" applyFill="1" applyBorder="1" applyAlignment="1" applyProtection="1">
      <alignment vertical="center"/>
      <protection locked="0"/>
    </xf>
    <xf numFmtId="168" fontId="0" fillId="6" borderId="17" xfId="18" applyNumberFormat="1" applyFont="1" applyFill="1" applyBorder="1" applyAlignment="1" applyProtection="1">
      <alignment vertical="center"/>
      <protection locked="0"/>
    </xf>
    <xf numFmtId="168" fontId="0" fillId="6" borderId="21" xfId="18" applyNumberFormat="1" applyFont="1" applyFill="1" applyBorder="1" applyAlignment="1" applyProtection="1">
      <alignment vertical="center"/>
      <protection locked="0"/>
    </xf>
    <xf numFmtId="168" fontId="0" fillId="6" borderId="38" xfId="18" applyNumberFormat="1" applyFont="1" applyFill="1" applyBorder="1" applyAlignment="1" applyProtection="1">
      <alignment vertical="center"/>
      <protection locked="0"/>
    </xf>
    <xf numFmtId="168" fontId="8" fillId="6" borderId="17" xfId="18" applyNumberFormat="1" applyFont="1" applyFill="1" applyBorder="1" applyAlignment="1" applyProtection="1">
      <alignment vertical="center"/>
      <protection locked="0"/>
    </xf>
    <xf numFmtId="168" fontId="15" fillId="6" borderId="3" xfId="18" applyNumberFormat="1" applyFont="1" applyFill="1" applyBorder="1" applyAlignment="1" applyProtection="1">
      <alignment vertical="center"/>
      <protection locked="0"/>
    </xf>
    <xf numFmtId="0" fontId="19" fillId="0" borderId="0" xfId="0" applyFont="1"/>
    <xf numFmtId="0" fontId="22" fillId="0" borderId="0" xfId="0" applyFont="1"/>
    <xf numFmtId="0" fontId="21" fillId="0" borderId="0" xfId="0" applyFont="1"/>
    <xf numFmtId="174" fontId="21" fillId="0" borderId="0" xfId="0" applyNumberFormat="1" applyFont="1" applyAlignment="1">
      <alignment horizontal="left"/>
    </xf>
    <xf numFmtId="175" fontId="21" fillId="0" borderId="0" xfId="0" applyNumberFormat="1" applyFont="1" applyAlignment="1">
      <alignment horizontal="center"/>
    </xf>
    <xf numFmtId="0" fontId="14" fillId="0" borderId="0" xfId="0" applyFont="1"/>
    <xf numFmtId="0" fontId="24" fillId="0" borderId="0" xfId="0" applyFont="1"/>
    <xf numFmtId="168" fontId="13" fillId="0" borderId="0" xfId="18" applyNumberFormat="1" applyFont="1" applyProtection="1"/>
    <xf numFmtId="168" fontId="13" fillId="0" borderId="0" xfId="18" applyNumberFormat="1" applyFont="1" applyAlignment="1" applyProtection="1"/>
    <xf numFmtId="168" fontId="24" fillId="0" borderId="0" xfId="18" applyNumberFormat="1" applyFont="1" applyAlignment="1" applyProtection="1"/>
    <xf numFmtId="0" fontId="24" fillId="0" borderId="0" xfId="0" applyFont="1" applyAlignment="1">
      <alignment horizontal="justify" vertical="center"/>
    </xf>
    <xf numFmtId="0" fontId="21" fillId="0" borderId="14" xfId="0" applyFont="1" applyBorder="1"/>
    <xf numFmtId="0" fontId="21" fillId="0" borderId="12" xfId="0" applyFont="1" applyBorder="1"/>
    <xf numFmtId="0" fontId="21" fillId="0" borderId="54" xfId="0" applyFont="1" applyBorder="1"/>
    <xf numFmtId="168" fontId="24" fillId="0" borderId="55" xfId="18" applyNumberFormat="1" applyFont="1" applyFill="1" applyBorder="1" applyAlignment="1" applyProtection="1"/>
    <xf numFmtId="168" fontId="24" fillId="0" borderId="56" xfId="18" applyNumberFormat="1" applyFont="1" applyFill="1" applyBorder="1" applyAlignment="1" applyProtection="1"/>
    <xf numFmtId="0" fontId="21" fillId="0" borderId="40" xfId="0" applyFont="1" applyBorder="1"/>
    <xf numFmtId="0" fontId="21" fillId="0" borderId="48" xfId="0" applyFont="1" applyBorder="1"/>
    <xf numFmtId="168" fontId="24" fillId="0" borderId="57" xfId="18" applyNumberFormat="1" applyFont="1" applyFill="1" applyBorder="1" applyAlignment="1" applyProtection="1"/>
    <xf numFmtId="0" fontId="21" fillId="0" borderId="9" xfId="0" applyFont="1" applyBorder="1"/>
    <xf numFmtId="168" fontId="24" fillId="0" borderId="43" xfId="18" applyNumberFormat="1" applyFont="1" applyFill="1" applyBorder="1" applyAlignment="1" applyProtection="1"/>
    <xf numFmtId="168" fontId="24" fillId="0" borderId="61" xfId="18" applyNumberFormat="1" applyFont="1" applyFill="1" applyBorder="1" applyAlignment="1" applyProtection="1"/>
    <xf numFmtId="168" fontId="24" fillId="0" borderId="0" xfId="18" applyNumberFormat="1" applyFont="1" applyBorder="1" applyAlignment="1" applyProtection="1"/>
    <xf numFmtId="168" fontId="13" fillId="0" borderId="0" xfId="18" applyNumberFormat="1" applyFont="1" applyAlignment="1" applyProtection="1">
      <alignment horizontal="center"/>
    </xf>
    <xf numFmtId="168" fontId="13" fillId="6" borderId="4" xfId="18" applyNumberFormat="1" applyFont="1" applyFill="1" applyBorder="1" applyAlignment="1" applyProtection="1">
      <alignment horizontal="center"/>
      <protection locked="0"/>
    </xf>
    <xf numFmtId="168" fontId="13" fillId="0" borderId="0" xfId="18" applyNumberFormat="1" applyFont="1" applyBorder="1" applyAlignment="1" applyProtection="1"/>
    <xf numFmtId="0" fontId="0" fillId="13" borderId="0" xfId="0" applyFill="1" applyAlignment="1">
      <alignment horizontal="centerContinuous" vertical="center" wrapText="1"/>
    </xf>
    <xf numFmtId="168" fontId="0" fillId="13" borderId="0" xfId="18" applyNumberFormat="1" applyFont="1" applyFill="1" applyAlignment="1" applyProtection="1">
      <alignment horizontal="centerContinuous" vertical="center" wrapText="1"/>
    </xf>
    <xf numFmtId="0" fontId="0" fillId="13" borderId="0" xfId="0" applyFill="1" applyAlignment="1">
      <alignment horizontal="center" vertical="center" wrapText="1"/>
    </xf>
    <xf numFmtId="0" fontId="13" fillId="13" borderId="0" xfId="0" applyFont="1" applyFill="1" applyAlignment="1">
      <alignment horizontal="left" vertical="center"/>
    </xf>
    <xf numFmtId="0" fontId="0" fillId="13" borderId="0" xfId="0" applyFill="1" applyAlignment="1">
      <alignment horizontal="left" vertical="center" wrapText="1"/>
    </xf>
    <xf numFmtId="168" fontId="0" fillId="13" borderId="0" xfId="18" applyNumberFormat="1" applyFont="1" applyFill="1" applyAlignment="1" applyProtection="1">
      <alignment horizontal="center" vertical="center" wrapText="1"/>
    </xf>
    <xf numFmtId="0" fontId="13" fillId="4" borderId="4" xfId="0" applyFont="1" applyFill="1" applyBorder="1" applyAlignment="1">
      <alignment horizontal="center" vertical="center" wrapText="1"/>
    </xf>
    <xf numFmtId="168" fontId="13" fillId="4" borderId="4" xfId="18" applyNumberFormat="1" applyFont="1" applyFill="1" applyBorder="1" applyAlignment="1" applyProtection="1">
      <alignment horizontal="center" vertical="center" wrapText="1"/>
    </xf>
    <xf numFmtId="0" fontId="13" fillId="13" borderId="0" xfId="0" applyFont="1" applyFill="1" applyAlignment="1">
      <alignment horizontal="center" vertical="center" wrapText="1"/>
    </xf>
    <xf numFmtId="0" fontId="13" fillId="4" borderId="4" xfId="0" applyFont="1" applyFill="1" applyBorder="1" applyAlignment="1">
      <alignment horizontal="left" vertical="center" wrapText="1"/>
    </xf>
    <xf numFmtId="168" fontId="13" fillId="4" borderId="4" xfId="18" applyNumberFormat="1" applyFont="1" applyFill="1" applyBorder="1" applyAlignment="1" applyProtection="1">
      <alignment horizontal="left" vertical="center" wrapText="1"/>
    </xf>
    <xf numFmtId="0" fontId="13" fillId="13" borderId="0" xfId="0" applyFont="1" applyFill="1" applyAlignment="1">
      <alignment horizontal="left" vertical="center" wrapText="1"/>
    </xf>
    <xf numFmtId="0" fontId="19" fillId="13" borderId="4" xfId="0" applyFont="1" applyFill="1" applyBorder="1" applyAlignment="1">
      <alignment horizontal="center" vertical="center" wrapText="1"/>
    </xf>
    <xf numFmtId="0" fontId="19" fillId="13" borderId="0" xfId="0" applyFont="1" applyFill="1" applyAlignment="1">
      <alignment horizontal="left" vertical="center" wrapText="1"/>
    </xf>
    <xf numFmtId="0" fontId="19" fillId="13" borderId="0" xfId="0" applyFont="1" applyFill="1" applyAlignment="1">
      <alignment horizontal="center" vertical="center" wrapText="1"/>
    </xf>
    <xf numFmtId="0" fontId="0" fillId="13" borderId="0" xfId="0" applyFill="1" applyAlignment="1">
      <alignment horizontal="justify" vertical="center" wrapText="1"/>
    </xf>
    <xf numFmtId="0" fontId="0" fillId="13" borderId="0" xfId="0" applyFill="1" applyAlignment="1">
      <alignment horizontal="center" vertical="center"/>
    </xf>
    <xf numFmtId="0" fontId="19" fillId="0" borderId="49" xfId="0" applyFont="1" applyBorder="1" applyAlignment="1">
      <alignment horizontal="left"/>
    </xf>
    <xf numFmtId="0" fontId="13" fillId="0" borderId="6" xfId="0" applyFont="1" applyBorder="1"/>
    <xf numFmtId="0" fontId="13" fillId="13" borderId="11" xfId="0" applyFont="1" applyFill="1" applyBorder="1" applyAlignment="1">
      <alignment horizontal="center" vertical="center"/>
    </xf>
    <xf numFmtId="0" fontId="19" fillId="13" borderId="16" xfId="0" applyFont="1" applyFill="1" applyBorder="1" applyAlignment="1">
      <alignment vertical="center"/>
    </xf>
    <xf numFmtId="0" fontId="19" fillId="13" borderId="32" xfId="0" applyFont="1" applyFill="1" applyBorder="1" applyAlignment="1">
      <alignment horizontal="left" vertical="center"/>
    </xf>
    <xf numFmtId="0" fontId="19" fillId="13" borderId="16" xfId="0" applyFont="1" applyFill="1" applyBorder="1" applyAlignment="1">
      <alignment horizontal="left" vertical="center"/>
    </xf>
    <xf numFmtId="176" fontId="0" fillId="13" borderId="0" xfId="0" applyNumberFormat="1" applyFill="1" applyAlignment="1">
      <alignment vertical="center"/>
    </xf>
    <xf numFmtId="168" fontId="19" fillId="6" borderId="4" xfId="18" applyNumberFormat="1" applyFont="1" applyFill="1" applyBorder="1" applyAlignment="1" applyProtection="1">
      <protection locked="0"/>
    </xf>
    <xf numFmtId="165" fontId="26" fillId="6" borderId="4" xfId="6" applyFont="1" applyFill="1" applyBorder="1" applyAlignment="1" applyProtection="1">
      <alignment vertical="center" wrapText="1"/>
      <protection locked="0"/>
    </xf>
    <xf numFmtId="165" fontId="26" fillId="6" borderId="4" xfId="6" applyFont="1" applyFill="1" applyBorder="1" applyAlignment="1" applyProtection="1">
      <alignment horizontal="center" vertical="center" wrapText="1"/>
      <protection locked="0"/>
    </xf>
    <xf numFmtId="0" fontId="13" fillId="0" borderId="0" xfId="0" applyFont="1" applyAlignment="1">
      <alignment horizontal="centerContinuous" vertical="center"/>
    </xf>
    <xf numFmtId="167" fontId="13" fillId="0" borderId="0" xfId="18" applyFont="1" applyAlignment="1" applyProtection="1">
      <alignment horizontal="centerContinuous" vertical="center"/>
    </xf>
    <xf numFmtId="165" fontId="13" fillId="0" borderId="0" xfId="6" applyFont="1" applyAlignment="1" applyProtection="1">
      <alignment horizontal="centerContinuous" vertical="center"/>
    </xf>
    <xf numFmtId="0" fontId="8" fillId="0" borderId="0" xfId="0" applyFont="1" applyAlignment="1">
      <alignment vertical="center"/>
    </xf>
    <xf numFmtId="0" fontId="13" fillId="0" borderId="0" xfId="0" applyFont="1" applyAlignment="1">
      <alignment vertical="center" wrapText="1"/>
    </xf>
    <xf numFmtId="167" fontId="13" fillId="0" borderId="0" xfId="18" applyFont="1" applyAlignment="1" applyProtection="1">
      <alignment vertical="center" wrapText="1"/>
    </xf>
    <xf numFmtId="165" fontId="13" fillId="0" borderId="0" xfId="6" applyFont="1" applyAlignment="1" applyProtection="1">
      <alignment vertical="center" wrapText="1"/>
    </xf>
    <xf numFmtId="0" fontId="26" fillId="0" borderId="0" xfId="0" applyFont="1" applyAlignment="1">
      <alignment vertical="center" wrapText="1"/>
    </xf>
    <xf numFmtId="0" fontId="8" fillId="0" borderId="6" xfId="0" applyFont="1" applyBorder="1" applyAlignment="1">
      <alignment vertical="center"/>
    </xf>
    <xf numFmtId="0" fontId="8" fillId="0" borderId="22" xfId="0" applyFont="1" applyBorder="1" applyAlignment="1">
      <alignment vertical="center"/>
    </xf>
    <xf numFmtId="167" fontId="8" fillId="0" borderId="22" xfId="18" applyFont="1" applyBorder="1" applyAlignment="1" applyProtection="1">
      <alignment vertical="center"/>
    </xf>
    <xf numFmtId="165" fontId="8" fillId="0" borderId="22" xfId="6" applyFont="1" applyBorder="1" applyAlignment="1" applyProtection="1">
      <alignment vertical="center"/>
    </xf>
    <xf numFmtId="167" fontId="25" fillId="0" borderId="23" xfId="18" applyFont="1" applyBorder="1" applyAlignment="1" applyProtection="1">
      <alignment horizontal="right" vertical="center"/>
    </xf>
    <xf numFmtId="0" fontId="26" fillId="0" borderId="0" xfId="0" applyFont="1" applyAlignment="1">
      <alignment vertical="center"/>
    </xf>
    <xf numFmtId="0" fontId="15" fillId="0" borderId="24" xfId="0" applyFont="1" applyBorder="1" applyAlignment="1">
      <alignment vertical="center" wrapText="1"/>
    </xf>
    <xf numFmtId="0" fontId="19" fillId="0" borderId="0" xfId="0" applyFont="1" applyAlignment="1">
      <alignment vertical="center" wrapText="1"/>
    </xf>
    <xf numFmtId="0" fontId="26" fillId="0" borderId="24" xfId="0" applyFont="1" applyBorder="1" applyAlignment="1">
      <alignment vertical="center" wrapText="1"/>
    </xf>
    <xf numFmtId="167" fontId="26" fillId="0" borderId="0" xfId="18" applyFont="1" applyBorder="1" applyAlignment="1" applyProtection="1">
      <alignment vertical="center" wrapText="1"/>
    </xf>
    <xf numFmtId="165" fontId="26" fillId="0" borderId="0" xfId="6" applyFont="1" applyBorder="1" applyAlignment="1" applyProtection="1">
      <alignment vertical="center" wrapText="1"/>
    </xf>
    <xf numFmtId="167" fontId="26" fillId="0" borderId="25" xfId="18" applyFont="1" applyBorder="1" applyAlignment="1" applyProtection="1">
      <alignment horizontal="center" vertical="center" wrapText="1"/>
    </xf>
    <xf numFmtId="167" fontId="26" fillId="0" borderId="25" xfId="18" applyFont="1" applyBorder="1" applyAlignment="1" applyProtection="1">
      <alignment vertical="center" wrapText="1"/>
    </xf>
    <xf numFmtId="0" fontId="15" fillId="0" borderId="0" xfId="0" applyFont="1" applyAlignment="1">
      <alignment horizontal="center" vertical="center" wrapText="1"/>
    </xf>
    <xf numFmtId="0" fontId="15" fillId="0" borderId="52" xfId="0" applyFont="1" applyBorder="1" applyAlignment="1">
      <alignment horizontal="center" vertical="center" wrapText="1"/>
    </xf>
    <xf numFmtId="0" fontId="15" fillId="0" borderId="51" xfId="0" applyFont="1" applyBorder="1" applyAlignment="1">
      <alignment horizontal="center" vertical="center" wrapText="1"/>
    </xf>
    <xf numFmtId="165" fontId="15" fillId="0" borderId="51" xfId="6" applyFont="1" applyBorder="1" applyAlignment="1" applyProtection="1">
      <alignment horizontal="center" vertical="center" wrapText="1"/>
    </xf>
    <xf numFmtId="167" fontId="13" fillId="0" borderId="51" xfId="18" applyFont="1" applyBorder="1" applyAlignment="1" applyProtection="1">
      <alignment horizontal="center" vertical="center" wrapText="1"/>
    </xf>
    <xf numFmtId="167" fontId="13" fillId="0" borderId="53" xfId="18" applyFont="1" applyBorder="1" applyAlignment="1" applyProtection="1">
      <alignment horizontal="center" vertical="center" wrapText="1"/>
    </xf>
    <xf numFmtId="0" fontId="26" fillId="0" borderId="31" xfId="0" applyFont="1" applyBorder="1" applyAlignment="1">
      <alignment horizontal="justify" vertical="center" wrapText="1"/>
    </xf>
    <xf numFmtId="49" fontId="26" fillId="0" borderId="4" xfId="0" applyNumberFormat="1" applyFont="1" applyBorder="1" applyAlignment="1">
      <alignment vertical="center" wrapText="1"/>
    </xf>
    <xf numFmtId="168" fontId="26" fillId="0" borderId="4" xfId="18" applyNumberFormat="1" applyFont="1" applyBorder="1" applyAlignment="1" applyProtection="1">
      <alignment vertical="center" wrapText="1"/>
    </xf>
    <xf numFmtId="168" fontId="26" fillId="0" borderId="32" xfId="18" applyNumberFormat="1" applyFont="1" applyBorder="1" applyAlignment="1" applyProtection="1">
      <alignment vertical="center" wrapText="1"/>
    </xf>
    <xf numFmtId="168" fontId="26" fillId="0" borderId="63" xfId="18" applyNumberFormat="1" applyFont="1" applyBorder="1" applyAlignment="1" applyProtection="1">
      <alignment vertical="center" wrapText="1"/>
    </xf>
    <xf numFmtId="168" fontId="26" fillId="0" borderId="58" xfId="18" applyNumberFormat="1" applyFont="1" applyBorder="1" applyAlignment="1" applyProtection="1">
      <alignment vertical="center" wrapText="1"/>
    </xf>
    <xf numFmtId="168" fontId="26" fillId="0" borderId="62" xfId="18" applyNumberFormat="1" applyFont="1" applyBorder="1" applyAlignment="1" applyProtection="1">
      <alignment vertical="center" wrapText="1"/>
    </xf>
    <xf numFmtId="0" fontId="26" fillId="0" borderId="19" xfId="0" applyFont="1" applyBorder="1" applyAlignment="1">
      <alignment vertical="center" wrapText="1"/>
    </xf>
    <xf numFmtId="0" fontId="26" fillId="0" borderId="20" xfId="0" applyFont="1" applyBorder="1" applyAlignment="1">
      <alignment vertical="center" wrapText="1"/>
    </xf>
    <xf numFmtId="167" fontId="26" fillId="0" borderId="20" xfId="18" applyFont="1" applyBorder="1" applyAlignment="1" applyProtection="1">
      <alignment vertical="center" wrapText="1"/>
    </xf>
    <xf numFmtId="165" fontId="26" fillId="0" borderId="20" xfId="6" applyFont="1" applyBorder="1" applyAlignment="1" applyProtection="1">
      <alignment vertical="center" wrapText="1"/>
    </xf>
    <xf numFmtId="168" fontId="13" fillId="0" borderId="59" xfId="18" applyNumberFormat="1" applyFont="1" applyBorder="1" applyAlignment="1" applyProtection="1">
      <alignment horizontal="center" vertical="center" wrapText="1"/>
    </xf>
    <xf numFmtId="168" fontId="13" fillId="0" borderId="60" xfId="18" applyNumberFormat="1" applyFont="1" applyBorder="1" applyAlignment="1" applyProtection="1">
      <alignment vertical="center" wrapText="1"/>
    </xf>
    <xf numFmtId="0" fontId="13" fillId="0" borderId="6" xfId="0" applyFont="1" applyBorder="1" applyAlignment="1">
      <alignment vertical="center" wrapText="1"/>
    </xf>
    <xf numFmtId="0" fontId="26" fillId="0" borderId="22" xfId="0" applyFont="1" applyBorder="1" applyAlignment="1">
      <alignment vertical="center" wrapText="1"/>
    </xf>
    <xf numFmtId="167" fontId="26" fillId="0" borderId="22" xfId="18" applyFont="1" applyBorder="1" applyAlignment="1" applyProtection="1">
      <alignment vertical="center" wrapText="1"/>
    </xf>
    <xf numFmtId="165" fontId="26" fillId="0" borderId="22" xfId="6" applyFont="1" applyBorder="1" applyAlignment="1" applyProtection="1">
      <alignment vertical="center" wrapText="1"/>
    </xf>
    <xf numFmtId="167" fontId="26" fillId="0" borderId="23" xfId="18" applyFont="1" applyBorder="1" applyAlignment="1" applyProtection="1">
      <alignment vertical="center" wrapText="1"/>
    </xf>
    <xf numFmtId="0" fontId="15" fillId="0" borderId="31" xfId="0" applyFont="1" applyBorder="1" applyAlignment="1">
      <alignment horizontal="centerContinuous" vertical="center" wrapText="1"/>
    </xf>
    <xf numFmtId="0" fontId="15" fillId="0" borderId="4" xfId="0" applyFont="1" applyBorder="1" applyAlignment="1">
      <alignment horizontal="centerContinuous" vertical="center" wrapText="1"/>
    </xf>
    <xf numFmtId="0" fontId="15" fillId="0" borderId="4" xfId="0" applyFont="1" applyBorder="1" applyAlignment="1">
      <alignment horizontal="center" vertical="center" wrapText="1"/>
    </xf>
    <xf numFmtId="167" fontId="15" fillId="0" borderId="4" xfId="18" applyFont="1" applyBorder="1" applyAlignment="1" applyProtection="1">
      <alignment horizontal="center" vertical="center" wrapText="1"/>
    </xf>
    <xf numFmtId="167" fontId="13" fillId="0" borderId="4" xfId="18" applyFont="1" applyBorder="1" applyAlignment="1" applyProtection="1">
      <alignment horizontal="center" vertical="center" wrapText="1"/>
    </xf>
    <xf numFmtId="167" fontId="13" fillId="0" borderId="63" xfId="18" applyFont="1" applyBorder="1" applyAlignment="1" applyProtection="1">
      <alignment horizontal="center" vertical="center" wrapText="1"/>
    </xf>
    <xf numFmtId="165" fontId="26" fillId="0" borderId="4" xfId="6" applyFont="1" applyBorder="1" applyAlignment="1" applyProtection="1">
      <alignment horizontal="center" vertical="center" wrapText="1"/>
    </xf>
    <xf numFmtId="168" fontId="26" fillId="0" borderId="4" xfId="18" applyNumberFormat="1" applyFont="1" applyBorder="1" applyAlignment="1" applyProtection="1">
      <alignment horizontal="center" vertical="center" wrapText="1"/>
    </xf>
    <xf numFmtId="168" fontId="13" fillId="0" borderId="58" xfId="18" applyNumberFormat="1" applyFont="1" applyBorder="1" applyAlignment="1" applyProtection="1">
      <alignment vertical="center" wrapText="1"/>
    </xf>
    <xf numFmtId="168" fontId="26" fillId="0" borderId="0" xfId="18" applyNumberFormat="1" applyFont="1" applyBorder="1" applyAlignment="1" applyProtection="1">
      <alignment vertical="center" wrapText="1"/>
    </xf>
    <xf numFmtId="168" fontId="13" fillId="0" borderId="64" xfId="18" applyNumberFormat="1" applyFont="1" applyBorder="1" applyAlignment="1" applyProtection="1">
      <alignment horizontal="center" vertical="center" wrapText="1"/>
    </xf>
    <xf numFmtId="0" fontId="13" fillId="0" borderId="8" xfId="0" applyFont="1" applyBorder="1" applyAlignment="1">
      <alignment vertical="center" wrapText="1"/>
    </xf>
    <xf numFmtId="0" fontId="26" fillId="0" borderId="9" xfId="0" applyFont="1" applyBorder="1" applyAlignment="1">
      <alignment vertical="center" wrapText="1"/>
    </xf>
    <xf numFmtId="167" fontId="26" fillId="0" borderId="9" xfId="18" applyFont="1" applyBorder="1" applyAlignment="1" applyProtection="1">
      <alignment vertical="center" wrapText="1"/>
    </xf>
    <xf numFmtId="165" fontId="26" fillId="0" borderId="9" xfId="6" applyFont="1" applyBorder="1" applyAlignment="1" applyProtection="1">
      <alignment vertical="center" wrapText="1"/>
    </xf>
    <xf numFmtId="167" fontId="26" fillId="0" borderId="11" xfId="18" applyFont="1" applyBorder="1" applyAlignment="1" applyProtection="1">
      <alignment vertical="center" wrapText="1"/>
    </xf>
    <xf numFmtId="168" fontId="26" fillId="0" borderId="20" xfId="18" applyNumberFormat="1" applyFont="1" applyBorder="1" applyAlignment="1" applyProtection="1">
      <alignment vertical="center" wrapText="1"/>
    </xf>
    <xf numFmtId="168" fontId="13" fillId="0" borderId="65" xfId="18" applyNumberFormat="1" applyFont="1" applyBorder="1" applyAlignment="1" applyProtection="1">
      <alignment vertical="center" wrapText="1"/>
    </xf>
    <xf numFmtId="0" fontId="26" fillId="0" borderId="49" xfId="0" applyFont="1" applyBorder="1" applyAlignment="1">
      <alignment vertical="center" wrapText="1"/>
    </xf>
    <xf numFmtId="167" fontId="13" fillId="0" borderId="34" xfId="18" applyFont="1" applyBorder="1" applyAlignment="1" applyProtection="1">
      <alignment horizontal="center" vertical="center" wrapText="1"/>
    </xf>
    <xf numFmtId="0" fontId="26" fillId="0" borderId="12" xfId="0" applyFont="1" applyBorder="1" applyAlignment="1">
      <alignment vertical="center" wrapText="1"/>
    </xf>
    <xf numFmtId="10" fontId="26" fillId="0" borderId="4" xfId="82" applyNumberFormat="1" applyFont="1" applyBorder="1" applyAlignment="1" applyProtection="1">
      <alignment vertical="center" wrapText="1"/>
    </xf>
    <xf numFmtId="168" fontId="26" fillId="0" borderId="34" xfId="18" applyNumberFormat="1" applyFont="1" applyBorder="1" applyAlignment="1" applyProtection="1">
      <alignment vertical="center" wrapText="1"/>
    </xf>
    <xf numFmtId="168" fontId="13" fillId="0" borderId="66" xfId="18" applyNumberFormat="1" applyFont="1" applyBorder="1" applyAlignment="1" applyProtection="1">
      <alignment horizontal="center" vertical="center" wrapText="1"/>
    </xf>
    <xf numFmtId="0" fontId="26" fillId="0" borderId="24" xfId="0" applyFont="1" applyBorder="1" applyAlignment="1">
      <alignment vertical="center"/>
    </xf>
    <xf numFmtId="167" fontId="13" fillId="0" borderId="8" xfId="18" applyFont="1" applyBorder="1" applyAlignment="1" applyProtection="1">
      <alignment horizontal="left" vertical="center"/>
    </xf>
    <xf numFmtId="167" fontId="13" fillId="0" borderId="11" xfId="18" applyFont="1" applyBorder="1" applyAlignment="1" applyProtection="1">
      <alignment horizontal="right" vertical="center"/>
    </xf>
    <xf numFmtId="168" fontId="13" fillId="0" borderId="3" xfId="18" applyNumberFormat="1" applyFont="1" applyBorder="1" applyAlignment="1" applyProtection="1">
      <alignment vertical="center"/>
    </xf>
    <xf numFmtId="168" fontId="26" fillId="0" borderId="0" xfId="18" applyNumberFormat="1" applyFont="1" applyAlignment="1" applyProtection="1">
      <alignment vertical="center"/>
    </xf>
    <xf numFmtId="0" fontId="19" fillId="0" borderId="24" xfId="0" applyFont="1" applyBorder="1" applyAlignment="1">
      <alignment horizontal="left" vertical="center" wrapText="1" indent="1"/>
    </xf>
    <xf numFmtId="0" fontId="26" fillId="0" borderId="14" xfId="0" applyFont="1" applyBorder="1" applyAlignment="1">
      <alignment vertical="center" wrapText="1"/>
    </xf>
    <xf numFmtId="178" fontId="26" fillId="0" borderId="25" xfId="18" applyNumberFormat="1" applyFont="1" applyBorder="1" applyAlignment="1" applyProtection="1">
      <alignment horizontal="left" vertical="center" wrapText="1"/>
    </xf>
    <xf numFmtId="167" fontId="26" fillId="0" borderId="26" xfId="18" applyFont="1" applyBorder="1" applyAlignment="1" applyProtection="1">
      <alignment vertical="center" wrapText="1"/>
    </xf>
    <xf numFmtId="167" fontId="26" fillId="0" borderId="0" xfId="18" applyFont="1" applyAlignment="1" applyProtection="1">
      <alignment vertical="center" wrapText="1"/>
    </xf>
    <xf numFmtId="165" fontId="26" fillId="0" borderId="0" xfId="6" applyFont="1" applyAlignment="1" applyProtection="1">
      <alignment vertical="center" wrapText="1"/>
    </xf>
    <xf numFmtId="0" fontId="13" fillId="4" borderId="4" xfId="0" applyFont="1" applyFill="1" applyBorder="1" applyAlignment="1">
      <alignment horizontal="left" vertical="center"/>
    </xf>
    <xf numFmtId="0" fontId="26" fillId="6" borderId="4" xfId="0" applyFont="1" applyFill="1" applyBorder="1" applyAlignment="1" applyProtection="1">
      <alignment horizontal="center" vertical="center" wrapText="1"/>
      <protection locked="0"/>
    </xf>
    <xf numFmtId="10" fontId="0" fillId="13" borderId="0" xfId="82" applyNumberFormat="1" applyFont="1" applyFill="1" applyAlignment="1" applyProtection="1">
      <alignment horizontal="center" vertical="center" wrapText="1"/>
    </xf>
    <xf numFmtId="10" fontId="13" fillId="13" borderId="0" xfId="82" applyNumberFormat="1" applyFont="1" applyFill="1" applyAlignment="1" applyProtection="1">
      <alignment horizontal="center" vertical="center" wrapText="1"/>
    </xf>
    <xf numFmtId="10" fontId="13" fillId="13" borderId="0" xfId="82" applyNumberFormat="1" applyFont="1" applyFill="1" applyAlignment="1" applyProtection="1">
      <alignment horizontal="left" vertical="center" wrapText="1"/>
    </xf>
    <xf numFmtId="10" fontId="19" fillId="13" borderId="0" xfId="82" applyNumberFormat="1" applyFont="1" applyFill="1" applyAlignment="1" applyProtection="1">
      <alignment horizontal="left" vertical="center" wrapText="1"/>
    </xf>
    <xf numFmtId="165" fontId="39" fillId="6" borderId="15" xfId="46" applyFont="1" applyFill="1" applyBorder="1" applyAlignment="1" applyProtection="1">
      <alignment horizontal="center" vertical="center"/>
      <protection locked="0"/>
    </xf>
    <xf numFmtId="168" fontId="39" fillId="6" borderId="15" xfId="54" applyNumberFormat="1" applyFont="1" applyFill="1" applyBorder="1" applyAlignment="1" applyProtection="1">
      <alignment horizontal="right" vertical="center"/>
      <protection locked="0"/>
    </xf>
    <xf numFmtId="168" fontId="19" fillId="6" borderId="15" xfId="54" applyNumberFormat="1" applyFont="1" applyFill="1" applyBorder="1" applyAlignment="1" applyProtection="1">
      <alignment horizontal="right" vertical="center"/>
      <protection locked="0"/>
    </xf>
    <xf numFmtId="165" fontId="0" fillId="6" borderId="7" xfId="46" applyFont="1" applyFill="1" applyBorder="1" applyAlignment="1" applyProtection="1">
      <alignment horizontal="center" vertical="center"/>
      <protection locked="0"/>
    </xf>
    <xf numFmtId="168" fontId="0" fillId="6" borderId="7" xfId="54" applyNumberFormat="1" applyFont="1" applyFill="1" applyBorder="1" applyAlignment="1" applyProtection="1">
      <alignment vertical="center"/>
      <protection locked="0"/>
    </xf>
    <xf numFmtId="167" fontId="0" fillId="13" borderId="0" xfId="18" applyFont="1" applyFill="1" applyAlignment="1" applyProtection="1">
      <alignment vertical="center"/>
    </xf>
    <xf numFmtId="168" fontId="26" fillId="0" borderId="0" xfId="0" applyNumberFormat="1" applyFont="1" applyAlignment="1">
      <alignment vertical="center"/>
    </xf>
    <xf numFmtId="0" fontId="13" fillId="0" borderId="0" xfId="0" applyFont="1" applyAlignment="1">
      <alignment horizontal="center" vertical="center" wrapText="1"/>
    </xf>
    <xf numFmtId="0" fontId="13" fillId="0" borderId="0" xfId="0" applyFont="1" applyAlignment="1">
      <alignment vertical="center"/>
    </xf>
    <xf numFmtId="168" fontId="13" fillId="0" borderId="0" xfId="0" applyNumberFormat="1" applyFont="1" applyAlignment="1">
      <alignment vertical="center"/>
    </xf>
    <xf numFmtId="0" fontId="13" fillId="13" borderId="18" xfId="0" applyFont="1" applyFill="1" applyBorder="1" applyAlignment="1">
      <alignment horizontal="centerContinuous" vertical="center"/>
    </xf>
    <xf numFmtId="168" fontId="15" fillId="6" borderId="17" xfId="18" applyNumberFormat="1" applyFont="1" applyFill="1" applyBorder="1" applyAlignment="1" applyProtection="1">
      <alignment vertical="center"/>
      <protection locked="0"/>
    </xf>
    <xf numFmtId="168" fontId="15" fillId="13" borderId="26" xfId="18" applyNumberFormat="1" applyFont="1" applyFill="1" applyBorder="1" applyAlignment="1" applyProtection="1">
      <alignment vertical="center"/>
    </xf>
    <xf numFmtId="168" fontId="13" fillId="0" borderId="4" xfId="18" applyNumberFormat="1" applyFont="1" applyFill="1" applyBorder="1" applyAlignment="1" applyProtection="1">
      <alignment horizontal="centerContinuous" vertical="center" wrapText="1"/>
    </xf>
    <xf numFmtId="0" fontId="13" fillId="0" borderId="4" xfId="0" applyFont="1" applyBorder="1" applyAlignment="1">
      <alignment horizontal="center" vertical="center" wrapText="1"/>
    </xf>
    <xf numFmtId="0" fontId="13" fillId="0" borderId="32" xfId="0" applyFont="1" applyBorder="1" applyAlignment="1">
      <alignment horizontal="center" vertical="center" wrapText="1"/>
    </xf>
    <xf numFmtId="165" fontId="19" fillId="6" borderId="4" xfId="6" applyFont="1" applyFill="1" applyBorder="1" applyAlignment="1" applyProtection="1">
      <alignment horizontal="center" vertical="center" wrapText="1"/>
      <protection locked="0"/>
    </xf>
    <xf numFmtId="0" fontId="28" fillId="6" borderId="4" xfId="79" applyFont="1" applyFill="1" applyBorder="1" applyProtection="1">
      <protection locked="0"/>
    </xf>
    <xf numFmtId="2" fontId="28" fillId="6" borderId="4" xfId="79" applyNumberFormat="1" applyFont="1" applyFill="1" applyBorder="1" applyAlignment="1" applyProtection="1">
      <alignment horizontal="center"/>
      <protection locked="0"/>
    </xf>
    <xf numFmtId="0" fontId="19" fillId="0" borderId="4" xfId="0" applyFont="1" applyBorder="1"/>
    <xf numFmtId="0" fontId="13" fillId="0" borderId="4" xfId="0" applyFont="1" applyBorder="1"/>
    <xf numFmtId="168" fontId="13" fillId="0" borderId="4" xfId="18" applyNumberFormat="1" applyFont="1" applyBorder="1" applyAlignment="1" applyProtection="1">
      <alignment horizontal="center"/>
    </xf>
    <xf numFmtId="168" fontId="13" fillId="0" borderId="4" xfId="18" applyNumberFormat="1" applyFont="1" applyFill="1" applyBorder="1" applyAlignment="1" applyProtection="1">
      <alignment horizontal="center"/>
    </xf>
    <xf numFmtId="0" fontId="13" fillId="0" borderId="4" xfId="0" applyFont="1" applyBorder="1" applyAlignment="1">
      <alignment horizontal="centerContinuous" vertical="center" wrapText="1"/>
    </xf>
    <xf numFmtId="165" fontId="15" fillId="0" borderId="4" xfId="6" applyFont="1" applyBorder="1" applyAlignment="1" applyProtection="1">
      <alignment horizontal="center" vertical="center" wrapText="1"/>
    </xf>
    <xf numFmtId="165" fontId="15" fillId="0" borderId="32" xfId="6" applyFont="1" applyBorder="1" applyAlignment="1" applyProtection="1">
      <alignment horizontal="centerContinuous" vertical="center" wrapText="1"/>
    </xf>
    <xf numFmtId="165" fontId="26" fillId="0" borderId="12" xfId="6" applyFont="1" applyBorder="1" applyAlignment="1" applyProtection="1">
      <alignment vertical="center" wrapText="1"/>
    </xf>
    <xf numFmtId="165" fontId="26" fillId="0" borderId="0" xfId="6" applyFont="1" applyBorder="1" applyAlignment="1" applyProtection="1">
      <alignment vertical="center"/>
    </xf>
    <xf numFmtId="165" fontId="26" fillId="0" borderId="14" xfId="6" applyFont="1" applyBorder="1" applyAlignment="1" applyProtection="1">
      <alignment vertical="center" wrapText="1"/>
    </xf>
    <xf numFmtId="0" fontId="8" fillId="0" borderId="0" xfId="0" applyFont="1" applyAlignment="1" applyProtection="1">
      <alignment horizontal="center" vertical="center"/>
      <protection locked="0"/>
    </xf>
    <xf numFmtId="0" fontId="26" fillId="0" borderId="0" xfId="0" applyFont="1" applyAlignment="1" applyProtection="1">
      <alignment horizontal="center" vertical="center" wrapText="1"/>
      <protection locked="0"/>
    </xf>
    <xf numFmtId="0" fontId="26" fillId="0" borderId="0" xfId="0" applyFont="1" applyAlignment="1" applyProtection="1">
      <alignment horizontal="center" vertical="center"/>
      <protection locked="0"/>
    </xf>
    <xf numFmtId="0" fontId="15" fillId="0" borderId="0" xfId="0" applyFont="1" applyAlignment="1" applyProtection="1">
      <alignment horizontal="center" vertical="center" wrapText="1"/>
      <protection locked="0"/>
    </xf>
    <xf numFmtId="0" fontId="15" fillId="0" borderId="4" xfId="0" applyFont="1" applyBorder="1" applyAlignment="1" applyProtection="1">
      <alignment horizontal="center" vertical="center" wrapText="1"/>
      <protection locked="0"/>
    </xf>
    <xf numFmtId="0" fontId="26" fillId="0" borderId="4" xfId="0" applyFont="1" applyBorder="1" applyAlignment="1" applyProtection="1">
      <alignment horizontal="center" vertical="center" wrapText="1"/>
      <protection locked="0"/>
    </xf>
    <xf numFmtId="0" fontId="26" fillId="0" borderId="4" xfId="0" applyFont="1" applyBorder="1" applyAlignment="1" applyProtection="1">
      <alignment horizontal="center" vertical="center"/>
      <protection locked="0"/>
    </xf>
    <xf numFmtId="177" fontId="8" fillId="0" borderId="4" xfId="6" applyNumberFormat="1" applyFont="1" applyFill="1" applyBorder="1" applyAlignment="1" applyProtection="1">
      <alignment horizontal="center" vertical="center" wrapText="1"/>
    </xf>
    <xf numFmtId="165" fontId="8" fillId="0" borderId="4" xfId="6" applyFont="1" applyFill="1" applyBorder="1" applyAlignment="1" applyProtection="1">
      <alignment vertical="center" wrapText="1"/>
    </xf>
    <xf numFmtId="0" fontId="8" fillId="0" borderId="0" xfId="0" applyFont="1" applyAlignment="1">
      <alignment vertical="center" wrapText="1"/>
    </xf>
    <xf numFmtId="168" fontId="8" fillId="0" borderId="0" xfId="18" applyNumberFormat="1" applyFont="1" applyFill="1" applyAlignment="1" applyProtection="1">
      <alignment vertical="center" wrapText="1"/>
    </xf>
    <xf numFmtId="49" fontId="8" fillId="0" borderId="0" xfId="0" applyNumberFormat="1" applyFont="1" applyAlignment="1">
      <alignment vertical="center" wrapText="1"/>
    </xf>
    <xf numFmtId="165" fontId="8" fillId="0" borderId="0" xfId="6" applyFont="1" applyFill="1" applyAlignment="1" applyProtection="1">
      <alignment vertical="center" wrapText="1"/>
    </xf>
    <xf numFmtId="0" fontId="19" fillId="0" borderId="0" xfId="0" applyFont="1" applyAlignment="1">
      <alignment horizontal="center" vertical="center" wrapText="1"/>
    </xf>
    <xf numFmtId="3" fontId="13" fillId="13" borderId="0" xfId="0" applyNumberFormat="1" applyFont="1" applyFill="1" applyAlignment="1">
      <alignment horizontal="right" vertical="center"/>
    </xf>
    <xf numFmtId="0" fontId="13" fillId="13" borderId="0" xfId="0" quotePrefix="1" applyFont="1" applyFill="1" applyAlignment="1">
      <alignment horizontal="left" vertical="center"/>
    </xf>
    <xf numFmtId="0" fontId="12" fillId="15" borderId="0" xfId="0" applyFont="1" applyFill="1" applyAlignment="1">
      <alignment horizontal="centerContinuous" vertical="center"/>
    </xf>
    <xf numFmtId="0" fontId="0" fillId="15" borderId="0" xfId="0" applyFill="1" applyAlignment="1">
      <alignment horizontal="center" vertical="center"/>
    </xf>
    <xf numFmtId="0" fontId="12" fillId="15" borderId="0" xfId="0" applyFont="1" applyFill="1" applyAlignment="1">
      <alignment vertical="center"/>
    </xf>
    <xf numFmtId="0" fontId="0" fillId="15" borderId="0" xfId="0" applyFill="1" applyAlignment="1">
      <alignment vertical="center"/>
    </xf>
    <xf numFmtId="2" fontId="14" fillId="15" borderId="0" xfId="0" applyNumberFormat="1" applyFont="1" applyFill="1" applyAlignment="1">
      <alignment horizontal="centerContinuous" vertical="center" wrapText="1"/>
    </xf>
    <xf numFmtId="0" fontId="14" fillId="15" borderId="0" xfId="0" applyFont="1" applyFill="1" applyAlignment="1">
      <alignment horizontal="centerContinuous" vertical="center"/>
    </xf>
    <xf numFmtId="0" fontId="15" fillId="15" borderId="0" xfId="0" applyFont="1" applyFill="1" applyAlignment="1">
      <alignment horizontal="centerContinuous" vertical="center"/>
    </xf>
    <xf numFmtId="0" fontId="24" fillId="0" borderId="70" xfId="0" applyFont="1" applyBorder="1"/>
    <xf numFmtId="0" fontId="24" fillId="0" borderId="71" xfId="0" applyFont="1" applyBorder="1"/>
    <xf numFmtId="0" fontId="8" fillId="0" borderId="4" xfId="0" applyFont="1" applyBorder="1"/>
    <xf numFmtId="168" fontId="28" fillId="6" borderId="4" xfId="18" applyNumberFormat="1" applyFont="1" applyFill="1" applyBorder="1" applyAlignment="1" applyProtection="1">
      <alignment horizontal="right"/>
      <protection locked="0"/>
    </xf>
    <xf numFmtId="0" fontId="8" fillId="0" borderId="74" xfId="0" applyFont="1" applyBorder="1" applyAlignment="1">
      <alignment horizontal="center" vertical="center" wrapText="1"/>
    </xf>
    <xf numFmtId="165" fontId="8" fillId="6" borderId="69" xfId="6" applyFont="1" applyFill="1" applyBorder="1" applyAlignment="1" applyProtection="1">
      <alignment horizontal="center" vertical="center"/>
      <protection locked="0"/>
    </xf>
    <xf numFmtId="168" fontId="8" fillId="6" borderId="69" xfId="18" applyNumberFormat="1" applyFont="1" applyFill="1" applyBorder="1" applyAlignment="1" applyProtection="1">
      <alignment vertical="center"/>
      <protection locked="0"/>
    </xf>
    <xf numFmtId="165" fontId="8" fillId="6" borderId="33" xfId="6" applyFont="1" applyFill="1" applyBorder="1" applyAlignment="1" applyProtection="1">
      <alignment horizontal="center" vertical="center"/>
      <protection locked="0"/>
    </xf>
    <xf numFmtId="168" fontId="8" fillId="6" borderId="33" xfId="18" applyNumberFormat="1" applyFont="1" applyFill="1" applyBorder="1" applyAlignment="1" applyProtection="1">
      <alignment vertical="center"/>
      <protection locked="0"/>
    </xf>
    <xf numFmtId="168" fontId="8" fillId="6" borderId="15" xfId="18" applyNumberFormat="1" applyFont="1" applyFill="1" applyBorder="1" applyAlignment="1" applyProtection="1">
      <alignment vertical="center"/>
      <protection locked="0"/>
    </xf>
    <xf numFmtId="168" fontId="24" fillId="6" borderId="173" xfId="18" applyNumberFormat="1" applyFont="1" applyFill="1" applyBorder="1" applyAlignment="1" applyProtection="1">
      <protection locked="0"/>
    </xf>
    <xf numFmtId="0" fontId="8" fillId="16" borderId="173" xfId="466" applyFill="1" applyBorder="1" applyAlignment="1" applyProtection="1">
      <alignment horizontal="left" vertical="center"/>
      <protection locked="0"/>
    </xf>
    <xf numFmtId="0" fontId="8" fillId="16" borderId="173" xfId="466" applyFill="1" applyBorder="1" applyAlignment="1" applyProtection="1">
      <alignment horizontal="center" vertical="center"/>
      <protection locked="0"/>
    </xf>
    <xf numFmtId="167" fontId="8" fillId="16" borderId="173" xfId="18" applyFont="1" applyFill="1" applyBorder="1" applyAlignment="1" applyProtection="1">
      <alignment horizontal="justify" vertical="center" wrapText="1"/>
      <protection locked="0"/>
    </xf>
    <xf numFmtId="0" fontId="8" fillId="16" borderId="173" xfId="450" applyFill="1" applyBorder="1" applyProtection="1">
      <protection locked="0"/>
    </xf>
    <xf numFmtId="2" fontId="28" fillId="16" borderId="173" xfId="450" applyNumberFormat="1" applyFont="1" applyFill="1" applyBorder="1" applyAlignment="1" applyProtection="1">
      <alignment horizontal="center"/>
      <protection locked="0"/>
    </xf>
    <xf numFmtId="167" fontId="28" fillId="16" borderId="173" xfId="423" applyFont="1" applyFill="1" applyBorder="1" applyAlignment="1" applyProtection="1">
      <alignment horizontal="right"/>
      <protection locked="0"/>
    </xf>
    <xf numFmtId="0" fontId="8" fillId="16" borderId="173" xfId="470" applyFill="1" applyBorder="1" applyAlignment="1" applyProtection="1">
      <alignment horizontal="left" vertical="center"/>
      <protection locked="0"/>
    </xf>
    <xf numFmtId="0" fontId="8" fillId="16" borderId="173" xfId="470" applyFill="1" applyBorder="1" applyAlignment="1" applyProtection="1">
      <alignment horizontal="center" vertical="center"/>
      <protection locked="0"/>
    </xf>
    <xf numFmtId="167" fontId="8" fillId="16" borderId="173" xfId="448" applyFont="1" applyFill="1" applyBorder="1" applyAlignment="1" applyProtection="1">
      <alignment horizontal="left" vertical="center"/>
      <protection locked="0"/>
    </xf>
    <xf numFmtId="168" fontId="13" fillId="6" borderId="112" xfId="18" applyNumberFormat="1" applyFont="1" applyFill="1" applyBorder="1" applyAlignment="1" applyProtection="1">
      <alignment horizontal="center"/>
      <protection locked="0"/>
    </xf>
    <xf numFmtId="0" fontId="28" fillId="16" borderId="112" xfId="452" applyFont="1" applyFill="1" applyBorder="1" applyProtection="1">
      <protection locked="0"/>
    </xf>
    <xf numFmtId="0" fontId="28" fillId="16" borderId="112" xfId="43" applyFont="1" applyFill="1" applyBorder="1" applyAlignment="1" applyProtection="1">
      <alignment horizontal="center"/>
      <protection locked="0"/>
    </xf>
    <xf numFmtId="168" fontId="28" fillId="16" borderId="112" xfId="50111" applyNumberFormat="1" applyFont="1" applyFill="1" applyBorder="1" applyAlignment="1" applyProtection="1">
      <alignment horizontal="left" vertical="center" wrapText="1"/>
      <protection locked="0"/>
    </xf>
    <xf numFmtId="0" fontId="28" fillId="16" borderId="112" xfId="476" applyFont="1" applyFill="1" applyBorder="1" applyProtection="1">
      <protection locked="0"/>
    </xf>
    <xf numFmtId="2" fontId="28" fillId="16" borderId="112" xfId="476" applyNumberFormat="1" applyFont="1" applyFill="1" applyBorder="1" applyAlignment="1" applyProtection="1">
      <alignment horizontal="center"/>
      <protection locked="0"/>
    </xf>
    <xf numFmtId="0" fontId="28" fillId="16" borderId="112" xfId="0" applyFont="1" applyFill="1" applyBorder="1" applyAlignment="1" applyProtection="1">
      <alignment horizontal="justify" vertical="center" wrapText="1"/>
      <protection locked="0"/>
    </xf>
    <xf numFmtId="0" fontId="28" fillId="16" borderId="112" xfId="0" applyFont="1" applyFill="1" applyBorder="1" applyAlignment="1" applyProtection="1">
      <alignment horizontal="center" vertical="center" wrapText="1"/>
      <protection locked="0"/>
    </xf>
    <xf numFmtId="0" fontId="28" fillId="16" borderId="112" xfId="476" applyFont="1" applyFill="1" applyBorder="1" applyAlignment="1" applyProtection="1">
      <alignment horizontal="center"/>
      <protection locked="0"/>
    </xf>
    <xf numFmtId="0" fontId="28" fillId="16" borderId="112" xfId="450" applyFont="1" applyFill="1" applyBorder="1" applyProtection="1">
      <protection locked="0"/>
    </xf>
    <xf numFmtId="2" fontId="28" fillId="16" borderId="112" xfId="450" applyNumberFormat="1" applyFont="1" applyFill="1" applyBorder="1" applyAlignment="1" applyProtection="1">
      <alignment horizontal="center"/>
      <protection locked="0"/>
    </xf>
    <xf numFmtId="0" fontId="28" fillId="16" borderId="112" xfId="450" applyFont="1" applyFill="1" applyBorder="1" applyAlignment="1" applyProtection="1">
      <alignment horizontal="center"/>
      <protection locked="0"/>
    </xf>
    <xf numFmtId="0" fontId="28" fillId="16" borderId="112" xfId="454" applyFont="1" applyFill="1" applyBorder="1" applyProtection="1">
      <protection locked="0"/>
    </xf>
    <xf numFmtId="0" fontId="28" fillId="16" borderId="112" xfId="454" applyFont="1" applyFill="1" applyBorder="1" applyAlignment="1" applyProtection="1">
      <alignment horizontal="center"/>
      <protection locked="0"/>
    </xf>
    <xf numFmtId="0" fontId="28" fillId="16" borderId="112" xfId="456" applyFont="1" applyFill="1" applyBorder="1" applyAlignment="1" applyProtection="1">
      <alignment horizontal="justify" vertical="center" wrapText="1"/>
      <protection locked="0"/>
    </xf>
    <xf numFmtId="0" fontId="28" fillId="16" borderId="112" xfId="50112" applyFont="1" applyFill="1" applyBorder="1" applyProtection="1">
      <protection locked="0"/>
    </xf>
    <xf numFmtId="0" fontId="28" fillId="16" borderId="112" xfId="450" applyFont="1" applyFill="1" applyBorder="1" applyAlignment="1" applyProtection="1">
      <alignment wrapText="1"/>
      <protection locked="0"/>
    </xf>
    <xf numFmtId="0" fontId="28" fillId="16" borderId="112" xfId="450" applyFont="1" applyFill="1" applyBorder="1" applyAlignment="1" applyProtection="1">
      <alignment horizontal="center" vertical="center" wrapText="1"/>
      <protection locked="0"/>
    </xf>
    <xf numFmtId="0" fontId="28" fillId="16" borderId="112" xfId="450" applyFont="1" applyFill="1" applyBorder="1" applyAlignment="1" applyProtection="1">
      <alignment vertical="center"/>
      <protection locked="0"/>
    </xf>
    <xf numFmtId="0" fontId="8" fillId="6" borderId="112" xfId="0" applyFont="1" applyFill="1" applyBorder="1" applyAlignment="1" applyProtection="1">
      <alignment horizontal="center" vertical="center" wrapText="1"/>
      <protection locked="0"/>
    </xf>
    <xf numFmtId="165" fontId="8" fillId="6" borderId="112" xfId="6" applyFont="1" applyFill="1" applyBorder="1" applyAlignment="1" applyProtection="1">
      <alignment vertical="center" wrapText="1"/>
      <protection locked="0"/>
    </xf>
    <xf numFmtId="0" fontId="28" fillId="16" borderId="173" xfId="0" applyFont="1" applyFill="1" applyBorder="1" applyAlignment="1" applyProtection="1">
      <alignment horizontal="justify" vertical="center" wrapText="1"/>
      <protection locked="0"/>
    </xf>
    <xf numFmtId="0" fontId="28" fillId="16" borderId="173" xfId="0" applyFont="1" applyFill="1" applyBorder="1" applyAlignment="1" applyProtection="1">
      <alignment horizontal="center" vertical="center" wrapText="1"/>
      <protection locked="0"/>
    </xf>
    <xf numFmtId="167" fontId="19" fillId="6" borderId="4" xfId="18" applyFont="1" applyFill="1" applyBorder="1" applyProtection="1">
      <protection locked="0"/>
    </xf>
    <xf numFmtId="167" fontId="19" fillId="6" borderId="4" xfId="18" applyFont="1" applyFill="1" applyBorder="1" applyAlignment="1" applyProtection="1">
      <protection locked="0"/>
    </xf>
    <xf numFmtId="167" fontId="8" fillId="6" borderId="112" xfId="18" applyFont="1" applyFill="1" applyBorder="1" applyProtection="1">
      <protection locked="0"/>
    </xf>
    <xf numFmtId="167" fontId="8" fillId="6" borderId="112" xfId="18" applyFont="1" applyFill="1" applyBorder="1" applyAlignment="1" applyProtection="1">
      <protection locked="0"/>
    </xf>
    <xf numFmtId="0" fontId="0" fillId="17" borderId="0" xfId="0" applyFill="1" applyProtection="1">
      <protection locked="0"/>
    </xf>
    <xf numFmtId="168" fontId="8" fillId="0" borderId="4" xfId="18" applyNumberFormat="1" applyFont="1" applyFill="1" applyBorder="1" applyAlignment="1" applyProtection="1">
      <alignment vertical="center" wrapText="1"/>
    </xf>
    <xf numFmtId="168" fontId="13" fillId="0" borderId="4" xfId="18" applyNumberFormat="1" applyFont="1" applyFill="1" applyBorder="1" applyAlignment="1" applyProtection="1">
      <alignment vertical="center" wrapText="1"/>
    </xf>
    <xf numFmtId="0" fontId="12" fillId="15" borderId="0" xfId="0" applyFont="1" applyFill="1" applyAlignment="1">
      <alignment horizontal="center" vertical="center"/>
    </xf>
    <xf numFmtId="168" fontId="24" fillId="6" borderId="175" xfId="18" applyNumberFormat="1" applyFont="1" applyFill="1" applyBorder="1" applyAlignment="1" applyProtection="1">
      <protection locked="0"/>
    </xf>
    <xf numFmtId="0" fontId="14" fillId="0" borderId="176" xfId="0" applyFont="1" applyBorder="1" applyAlignment="1">
      <alignment horizontal="centerContinuous" vertical="center"/>
    </xf>
    <xf numFmtId="0" fontId="22" fillId="0" borderId="56" xfId="0" applyFont="1" applyBorder="1" applyAlignment="1">
      <alignment horizontal="centerContinuous" vertical="center"/>
    </xf>
    <xf numFmtId="168" fontId="14" fillId="0" borderId="56" xfId="18" applyNumberFormat="1" applyFont="1" applyFill="1" applyBorder="1" applyAlignment="1" applyProtection="1">
      <alignment horizontal="centerContinuous"/>
    </xf>
    <xf numFmtId="168" fontId="24" fillId="0" borderId="56" xfId="18" applyNumberFormat="1" applyFont="1" applyFill="1" applyBorder="1" applyAlignment="1" applyProtection="1">
      <alignment horizontal="centerContinuous"/>
    </xf>
    <xf numFmtId="168" fontId="24" fillId="0" borderId="177" xfId="18" applyNumberFormat="1" applyFont="1" applyFill="1" applyBorder="1" applyAlignment="1" applyProtection="1">
      <alignment horizontal="centerContinuous"/>
    </xf>
    <xf numFmtId="0" fontId="14" fillId="0" borderId="178" xfId="0" applyFont="1" applyBorder="1" applyAlignment="1">
      <alignment horizontal="centerContinuous" vertical="center"/>
    </xf>
    <xf numFmtId="0" fontId="24" fillId="0" borderId="180" xfId="0" applyFont="1" applyBorder="1"/>
    <xf numFmtId="168" fontId="24" fillId="6" borderId="179" xfId="18" applyNumberFormat="1" applyFont="1" applyFill="1" applyBorder="1" applyAlignment="1" applyProtection="1">
      <protection locked="0"/>
    </xf>
    <xf numFmtId="0" fontId="24" fillId="0" borderId="181" xfId="0" applyFont="1" applyBorder="1"/>
    <xf numFmtId="168" fontId="24" fillId="0" borderId="173" xfId="18" applyNumberFormat="1" applyFont="1" applyFill="1" applyBorder="1" applyAlignment="1" applyProtection="1"/>
    <xf numFmtId="168" fontId="24" fillId="0" borderId="179" xfId="18" applyNumberFormat="1" applyFont="1" applyFill="1" applyBorder="1" applyAlignment="1" applyProtection="1"/>
    <xf numFmtId="0" fontId="24" fillId="0" borderId="182" xfId="0" applyFont="1" applyBorder="1"/>
    <xf numFmtId="171" fontId="21" fillId="6" borderId="183" xfId="0" applyNumberFormat="1" applyFont="1" applyFill="1" applyBorder="1" applyAlignment="1">
      <alignment horizontal="center"/>
    </xf>
    <xf numFmtId="168" fontId="24" fillId="0" borderId="185" xfId="18" applyNumberFormat="1" applyFont="1" applyFill="1" applyBorder="1" applyAlignment="1" applyProtection="1"/>
    <xf numFmtId="168" fontId="24" fillId="0" borderId="186" xfId="18" applyNumberFormat="1" applyFont="1" applyFill="1" applyBorder="1" applyAlignment="1" applyProtection="1"/>
    <xf numFmtId="168" fontId="24" fillId="0" borderId="187" xfId="18" applyNumberFormat="1" applyFont="1" applyFill="1" applyBorder="1" applyAlignment="1" applyProtection="1"/>
    <xf numFmtId="173" fontId="24" fillId="0" borderId="71" xfId="0" applyNumberFormat="1" applyFont="1" applyBorder="1" applyAlignment="1">
      <alignment horizontal="left"/>
    </xf>
    <xf numFmtId="168" fontId="24" fillId="0" borderId="177" xfId="18" applyNumberFormat="1" applyFont="1" applyFill="1" applyBorder="1" applyAlignment="1" applyProtection="1"/>
    <xf numFmtId="0" fontId="24" fillId="0" borderId="188" xfId="0" applyFont="1" applyBorder="1"/>
    <xf numFmtId="0" fontId="21" fillId="0" borderId="183" xfId="0" applyFont="1" applyBorder="1"/>
    <xf numFmtId="174" fontId="24" fillId="0" borderId="189" xfId="0" applyNumberFormat="1" applyFont="1" applyBorder="1" applyAlignment="1">
      <alignment horizontal="left"/>
    </xf>
    <xf numFmtId="168" fontId="24" fillId="0" borderId="190" xfId="18" applyNumberFormat="1" applyFont="1" applyFill="1" applyBorder="1" applyAlignment="1" applyProtection="1"/>
    <xf numFmtId="0" fontId="24" fillId="0" borderId="191" xfId="0" applyFont="1" applyBorder="1"/>
    <xf numFmtId="168" fontId="24" fillId="0" borderId="192" xfId="18" applyNumberFormat="1" applyFont="1" applyFill="1" applyBorder="1" applyAlignment="1" applyProtection="1"/>
    <xf numFmtId="0" fontId="24" fillId="0" borderId="193" xfId="0" applyFont="1" applyBorder="1"/>
    <xf numFmtId="0" fontId="21" fillId="0" borderId="194" xfId="0" applyFont="1" applyBorder="1"/>
    <xf numFmtId="168" fontId="24" fillId="0" borderId="196" xfId="18" applyNumberFormat="1" applyFont="1" applyFill="1" applyBorder="1" applyAlignment="1" applyProtection="1"/>
    <xf numFmtId="168" fontId="24" fillId="0" borderId="197" xfId="18" applyNumberFormat="1" applyFont="1" applyFill="1" applyBorder="1" applyAlignment="1" applyProtection="1"/>
    <xf numFmtId="168" fontId="24" fillId="0" borderId="198" xfId="18" applyNumberFormat="1" applyFont="1" applyFill="1" applyBorder="1" applyAlignment="1" applyProtection="1"/>
    <xf numFmtId="168" fontId="14" fillId="0" borderId="47" xfId="18" applyNumberFormat="1" applyFont="1" applyFill="1" applyBorder="1" applyAlignment="1" applyProtection="1">
      <alignment horizontal="centerContinuous"/>
    </xf>
    <xf numFmtId="168" fontId="24" fillId="6" borderId="33" xfId="18" applyNumberFormat="1" applyFont="1" applyFill="1" applyBorder="1" applyAlignment="1" applyProtection="1">
      <protection locked="0"/>
    </xf>
    <xf numFmtId="168" fontId="24" fillId="0" borderId="33" xfId="18" applyNumberFormat="1" applyFont="1" applyFill="1" applyBorder="1" applyAlignment="1" applyProtection="1"/>
    <xf numFmtId="168" fontId="24" fillId="0" borderId="184" xfId="18" applyNumberFormat="1" applyFont="1" applyFill="1" applyBorder="1" applyAlignment="1" applyProtection="1"/>
    <xf numFmtId="168" fontId="24" fillId="0" borderId="46" xfId="18" applyNumberFormat="1" applyFont="1" applyFill="1" applyBorder="1" applyAlignment="1" applyProtection="1"/>
    <xf numFmtId="168" fontId="24" fillId="0" borderId="47" xfId="18" applyNumberFormat="1" applyFont="1" applyFill="1" applyBorder="1" applyAlignment="1" applyProtection="1"/>
    <xf numFmtId="168" fontId="24" fillId="0" borderId="36" xfId="18" applyNumberFormat="1" applyFont="1" applyFill="1" applyBorder="1" applyAlignment="1" applyProtection="1"/>
    <xf numFmtId="168" fontId="24" fillId="0" borderId="10" xfId="18" applyNumberFormat="1" applyFont="1" applyFill="1" applyBorder="1" applyAlignment="1" applyProtection="1"/>
    <xf numFmtId="168" fontId="24" fillId="0" borderId="195" xfId="18" applyNumberFormat="1" applyFont="1" applyFill="1" applyBorder="1" applyAlignment="1" applyProtection="1"/>
    <xf numFmtId="0" fontId="22" fillId="0" borderId="177" xfId="0" applyFont="1" applyBorder="1" applyAlignment="1">
      <alignment horizontal="centerContinuous" vertical="center"/>
    </xf>
    <xf numFmtId="0" fontId="22" fillId="0" borderId="173" xfId="0" applyFont="1" applyBorder="1" applyAlignment="1">
      <alignment horizontal="centerContinuous" vertical="center"/>
    </xf>
    <xf numFmtId="0" fontId="22" fillId="0" borderId="179" xfId="0" applyFont="1" applyBorder="1" applyAlignment="1">
      <alignment horizontal="centerContinuous" vertical="center"/>
    </xf>
    <xf numFmtId="0" fontId="21" fillId="0" borderId="199" xfId="0" applyFont="1" applyBorder="1" applyAlignment="1">
      <alignment horizontal="center"/>
    </xf>
    <xf numFmtId="0" fontId="21" fillId="0" borderId="200" xfId="0" applyFont="1" applyBorder="1" applyAlignment="1">
      <alignment horizontal="center"/>
    </xf>
    <xf numFmtId="170" fontId="21" fillId="6" borderId="200" xfId="0" applyNumberFormat="1" applyFont="1" applyFill="1" applyBorder="1" applyAlignment="1">
      <alignment horizontal="center"/>
    </xf>
    <xf numFmtId="172" fontId="21" fillId="6" borderId="201" xfId="0" applyNumberFormat="1" applyFont="1" applyFill="1" applyBorder="1" applyAlignment="1">
      <alignment horizontal="center"/>
    </xf>
    <xf numFmtId="0" fontId="21" fillId="0" borderId="202" xfId="0" applyFont="1" applyBorder="1" applyAlignment="1">
      <alignment horizontal="center"/>
    </xf>
    <xf numFmtId="10" fontId="21" fillId="0" borderId="203" xfId="82" applyNumberFormat="1" applyFont="1" applyFill="1" applyBorder="1" applyAlignment="1" applyProtection="1">
      <alignment horizontal="center"/>
    </xf>
    <xf numFmtId="0" fontId="21" fillId="0" borderId="204" xfId="0" applyFont="1" applyBorder="1" applyAlignment="1">
      <alignment horizontal="center"/>
    </xf>
    <xf numFmtId="0" fontId="21" fillId="0" borderId="203" xfId="0" applyFont="1" applyBorder="1" applyAlignment="1">
      <alignment horizontal="center"/>
    </xf>
    <xf numFmtId="175" fontId="21" fillId="0" borderId="201" xfId="0" applyNumberFormat="1" applyFont="1" applyBorder="1" applyAlignment="1">
      <alignment horizontal="center"/>
    </xf>
    <xf numFmtId="10" fontId="21" fillId="0" borderId="205" xfId="82" applyNumberFormat="1" applyFont="1" applyFill="1" applyBorder="1" applyAlignment="1" applyProtection="1">
      <alignment horizontal="center"/>
    </xf>
    <xf numFmtId="0" fontId="21" fillId="0" borderId="206" xfId="0" applyFont="1" applyBorder="1" applyAlignment="1">
      <alignment horizontal="center"/>
    </xf>
    <xf numFmtId="175" fontId="21" fillId="0" borderId="207" xfId="0" applyNumberFormat="1" applyFont="1" applyBorder="1" applyAlignment="1">
      <alignment horizontal="center"/>
    </xf>
    <xf numFmtId="0" fontId="8" fillId="0" borderId="173" xfId="0" applyFont="1" applyBorder="1"/>
    <xf numFmtId="167" fontId="19" fillId="6" borderId="173" xfId="18" applyFont="1" applyFill="1" applyBorder="1" applyProtection="1">
      <protection locked="0"/>
    </xf>
    <xf numFmtId="167" fontId="8" fillId="6" borderId="173" xfId="18" applyFont="1" applyFill="1" applyBorder="1" applyProtection="1">
      <protection locked="0"/>
    </xf>
    <xf numFmtId="167" fontId="19" fillId="6" borderId="173" xfId="18" applyFont="1" applyFill="1" applyBorder="1" applyAlignment="1" applyProtection="1">
      <protection locked="0"/>
    </xf>
    <xf numFmtId="168" fontId="19" fillId="6" borderId="173" xfId="18" applyNumberFormat="1" applyFont="1" applyFill="1" applyBorder="1" applyAlignment="1" applyProtection="1">
      <protection locked="0"/>
    </xf>
    <xf numFmtId="177" fontId="8" fillId="18" borderId="4" xfId="6" applyNumberFormat="1" applyFont="1" applyFill="1" applyBorder="1" applyAlignment="1" applyProtection="1">
      <alignment horizontal="center" vertical="center" wrapText="1"/>
    </xf>
    <xf numFmtId="0" fontId="13" fillId="18" borderId="4" xfId="0" applyFont="1" applyFill="1" applyBorder="1" applyAlignment="1">
      <alignment horizontal="justify" vertical="center" wrapText="1"/>
    </xf>
    <xf numFmtId="0" fontId="8" fillId="18" borderId="4" xfId="0" applyFont="1" applyFill="1" applyBorder="1" applyAlignment="1">
      <alignment horizontal="center" vertical="center" wrapText="1"/>
    </xf>
    <xf numFmtId="165" fontId="8" fillId="18" borderId="4" xfId="6" applyFont="1" applyFill="1" applyBorder="1" applyAlignment="1" applyProtection="1">
      <alignment vertical="center" wrapText="1"/>
    </xf>
    <xf numFmtId="168" fontId="8" fillId="18" borderId="4" xfId="18" applyNumberFormat="1" applyFont="1" applyFill="1" applyBorder="1" applyAlignment="1" applyProtection="1">
      <alignment vertical="center" wrapText="1"/>
    </xf>
    <xf numFmtId="0" fontId="13" fillId="18" borderId="4" xfId="0" applyFont="1" applyFill="1" applyBorder="1" applyAlignment="1">
      <alignment horizontal="centerContinuous" vertical="center" wrapText="1"/>
    </xf>
    <xf numFmtId="0" fontId="8" fillId="18" borderId="4" xfId="0" applyFont="1" applyFill="1" applyBorder="1" applyAlignment="1">
      <alignment horizontal="centerContinuous" vertical="center" wrapText="1"/>
    </xf>
    <xf numFmtId="165" fontId="8" fillId="18" borderId="4" xfId="6" applyFont="1" applyFill="1" applyBorder="1" applyAlignment="1" applyProtection="1">
      <alignment horizontal="centerContinuous" vertical="center" wrapText="1"/>
    </xf>
    <xf numFmtId="168" fontId="8" fillId="18" borderId="4" xfId="18" applyNumberFormat="1" applyFont="1" applyFill="1" applyBorder="1" applyAlignment="1" applyProtection="1">
      <alignment horizontal="centerContinuous" vertical="center" wrapText="1"/>
    </xf>
    <xf numFmtId="168" fontId="13" fillId="18" borderId="4" xfId="18" applyNumberFormat="1" applyFont="1" applyFill="1" applyBorder="1" applyAlignment="1" applyProtection="1">
      <alignment vertical="center" wrapText="1"/>
    </xf>
    <xf numFmtId="193" fontId="13" fillId="0" borderId="4" xfId="82" applyNumberFormat="1" applyFont="1" applyFill="1" applyBorder="1" applyAlignment="1" applyProtection="1">
      <alignment horizontal="centerContinuous" vertical="center" wrapText="1"/>
    </xf>
    <xf numFmtId="0" fontId="0" fillId="13" borderId="21" xfId="0" applyFill="1" applyBorder="1" applyAlignment="1">
      <alignment vertical="center"/>
    </xf>
    <xf numFmtId="0" fontId="0" fillId="13" borderId="208" xfId="0" applyFill="1" applyBorder="1" applyAlignment="1">
      <alignment horizontal="center" vertical="center"/>
    </xf>
    <xf numFmtId="168" fontId="14" fillId="0" borderId="175" xfId="18" applyNumberFormat="1" applyFont="1" applyFill="1" applyBorder="1" applyAlignment="1" applyProtection="1">
      <alignment horizontal="center" vertical="center" wrapText="1"/>
      <protection locked="0"/>
    </xf>
    <xf numFmtId="168" fontId="14" fillId="0" borderId="179" xfId="18" applyNumberFormat="1" applyFont="1" applyFill="1" applyBorder="1" applyAlignment="1" applyProtection="1">
      <alignment horizontal="center" vertical="center" wrapText="1"/>
      <protection locked="0"/>
    </xf>
    <xf numFmtId="49" fontId="8" fillId="15" borderId="74" xfId="0" applyNumberFormat="1" applyFont="1" applyFill="1" applyBorder="1" applyAlignment="1">
      <alignment horizontal="left" vertical="center" wrapText="1"/>
    </xf>
    <xf numFmtId="49" fontId="0" fillId="15" borderId="74" xfId="0" applyNumberFormat="1" applyFill="1" applyBorder="1" applyAlignment="1">
      <alignment horizontal="left" vertical="center" wrapText="1"/>
    </xf>
    <xf numFmtId="0" fontId="13" fillId="0" borderId="0" xfId="0" applyFont="1" applyAlignment="1">
      <alignment horizontal="center" vertical="center"/>
    </xf>
    <xf numFmtId="165" fontId="13" fillId="0" borderId="0" xfId="6" applyFont="1" applyAlignment="1" applyProtection="1">
      <alignment horizontal="center" vertical="center"/>
    </xf>
    <xf numFmtId="167" fontId="13" fillId="0" borderId="0" xfId="18" applyFont="1" applyAlignment="1" applyProtection="1">
      <alignment horizontal="center" vertical="center"/>
    </xf>
    <xf numFmtId="49" fontId="26" fillId="0" borderId="0" xfId="0" applyNumberFormat="1" applyFont="1" applyAlignment="1">
      <alignment vertical="center" wrapText="1"/>
    </xf>
    <xf numFmtId="49" fontId="19" fillId="0" borderId="0" xfId="0" applyNumberFormat="1" applyFont="1" applyAlignment="1">
      <alignment vertical="center" wrapText="1"/>
    </xf>
    <xf numFmtId="49" fontId="8" fillId="0" borderId="74" xfId="0" applyNumberFormat="1" applyFont="1" applyBorder="1" applyAlignment="1">
      <alignment horizontal="left" vertical="center" wrapText="1"/>
    </xf>
    <xf numFmtId="49" fontId="8" fillId="0" borderId="74" xfId="0" applyNumberFormat="1" applyFont="1" applyBorder="1" applyAlignment="1">
      <alignment horizontal="center" vertical="center" wrapText="1"/>
    </xf>
    <xf numFmtId="49" fontId="0" fillId="0" borderId="74" xfId="0" applyNumberFormat="1" applyBorder="1" applyAlignment="1">
      <alignment horizontal="left" vertical="center" wrapText="1"/>
    </xf>
    <xf numFmtId="177" fontId="8" fillId="0" borderId="175" xfId="6" applyNumberFormat="1" applyFont="1" applyFill="1" applyBorder="1" applyAlignment="1" applyProtection="1">
      <alignment horizontal="center" vertical="center" wrapText="1"/>
    </xf>
    <xf numFmtId="49" fontId="8" fillId="0" borderId="4" xfId="6" applyNumberFormat="1" applyFont="1" applyFill="1" applyBorder="1" applyAlignment="1" applyProtection="1">
      <alignment horizontal="center" vertical="center" wrapText="1"/>
    </xf>
    <xf numFmtId="0" fontId="13" fillId="18" borderId="4" xfId="0" applyFont="1" applyFill="1" applyBorder="1" applyAlignment="1">
      <alignment horizontal="center" vertical="center" wrapText="1"/>
    </xf>
    <xf numFmtId="49" fontId="8" fillId="15" borderId="74" xfId="0" applyNumberFormat="1" applyFont="1" applyFill="1" applyBorder="1" applyAlignment="1">
      <alignment horizontal="center" vertical="center" wrapText="1"/>
    </xf>
    <xf numFmtId="49" fontId="0" fillId="15" borderId="74" xfId="0" applyNumberFormat="1" applyFill="1" applyBorder="1" applyAlignment="1">
      <alignment horizontal="center" vertical="center" wrapText="1"/>
    </xf>
    <xf numFmtId="0" fontId="8" fillId="0" borderId="0" xfId="0" applyFont="1" applyAlignment="1">
      <alignment horizontal="center" vertical="center" wrapText="1"/>
    </xf>
    <xf numFmtId="0" fontId="16" fillId="6" borderId="0" xfId="0" applyFont="1" applyFill="1" applyAlignment="1" applyProtection="1">
      <alignment horizontal="center" vertical="center"/>
      <protection locked="0"/>
    </xf>
    <xf numFmtId="0" fontId="0" fillId="13" borderId="23" xfId="0" applyFill="1" applyBorder="1" applyAlignment="1">
      <alignment horizontal="centerContinuous" vertical="center" wrapText="1"/>
    </xf>
    <xf numFmtId="10" fontId="8" fillId="13" borderId="26" xfId="82" applyNumberFormat="1" applyFill="1" applyBorder="1" applyAlignment="1" applyProtection="1">
      <alignment vertical="center"/>
    </xf>
    <xf numFmtId="10" fontId="8" fillId="13" borderId="23" xfId="82" applyNumberFormat="1" applyFill="1" applyBorder="1" applyAlignment="1" applyProtection="1">
      <alignment vertical="center"/>
    </xf>
    <xf numFmtId="10" fontId="8" fillId="13" borderId="34" xfId="82" applyNumberFormat="1" applyFill="1" applyBorder="1" applyAlignment="1" applyProtection="1">
      <alignment vertical="center"/>
    </xf>
    <xf numFmtId="10" fontId="8" fillId="13" borderId="25" xfId="82" applyNumberFormat="1" applyFill="1" applyBorder="1" applyAlignment="1" applyProtection="1">
      <alignment vertical="center"/>
    </xf>
    <xf numFmtId="10" fontId="8" fillId="13" borderId="38" xfId="82" applyNumberFormat="1" applyFill="1" applyBorder="1" applyAlignment="1" applyProtection="1">
      <alignment vertical="center"/>
    </xf>
    <xf numFmtId="10" fontId="19" fillId="6" borderId="17" xfId="82" applyNumberFormat="1" applyFont="1" applyFill="1" applyBorder="1" applyAlignment="1" applyProtection="1">
      <alignment vertical="center"/>
      <protection locked="0"/>
    </xf>
    <xf numFmtId="10" fontId="19" fillId="13" borderId="38" xfId="82" applyNumberFormat="1" applyFont="1" applyFill="1" applyBorder="1" applyAlignment="1" applyProtection="1">
      <alignment vertical="center"/>
    </xf>
    <xf numFmtId="10" fontId="19" fillId="6" borderId="38" xfId="82" applyNumberFormat="1" applyFont="1" applyFill="1" applyBorder="1" applyAlignment="1" applyProtection="1">
      <alignment vertical="center"/>
      <protection locked="0"/>
    </xf>
    <xf numFmtId="10" fontId="21" fillId="0" borderId="48" xfId="82" applyNumberFormat="1" applyFont="1" applyFill="1" applyBorder="1" applyAlignment="1" applyProtection="1">
      <alignment horizontal="center"/>
    </xf>
    <xf numFmtId="0" fontId="47" fillId="15" borderId="0" xfId="450" applyFont="1" applyFill="1"/>
    <xf numFmtId="194" fontId="48" fillId="15" borderId="0" xfId="408" applyNumberFormat="1" applyFont="1" applyFill="1"/>
    <xf numFmtId="0" fontId="50" fillId="15" borderId="0" xfId="450" applyFont="1" applyFill="1" applyAlignment="1">
      <alignment horizontal="left" vertical="center"/>
    </xf>
    <xf numFmtId="0" fontId="47" fillId="15" borderId="0" xfId="450" applyFont="1" applyFill="1" applyAlignment="1">
      <alignment horizontal="center" vertical="center"/>
    </xf>
    <xf numFmtId="0" fontId="50" fillId="15" borderId="0" xfId="450" applyFont="1" applyFill="1" applyAlignment="1">
      <alignment horizontal="left"/>
    </xf>
    <xf numFmtId="0" fontId="52" fillId="15" borderId="0" xfId="450" applyFont="1" applyFill="1" applyAlignment="1">
      <alignment horizontal="center"/>
    </xf>
    <xf numFmtId="0" fontId="51" fillId="15" borderId="0" xfId="450" applyFont="1" applyFill="1" applyAlignment="1">
      <alignment horizontal="center"/>
    </xf>
    <xf numFmtId="0" fontId="50" fillId="15" borderId="0" xfId="450" applyFont="1" applyFill="1" applyAlignment="1">
      <alignment vertical="center"/>
    </xf>
    <xf numFmtId="0" fontId="47" fillId="15" borderId="0" xfId="450" applyFont="1" applyFill="1" applyAlignment="1">
      <alignment vertical="center"/>
    </xf>
    <xf numFmtId="0" fontId="48" fillId="15" borderId="0" xfId="450" applyFont="1" applyFill="1"/>
    <xf numFmtId="0" fontId="50" fillId="15" borderId="0" xfId="450" applyFont="1" applyFill="1"/>
    <xf numFmtId="190" fontId="51" fillId="15" borderId="210" xfId="408" applyFont="1" applyFill="1" applyBorder="1"/>
    <xf numFmtId="0" fontId="51" fillId="15" borderId="0" xfId="450" applyFont="1" applyFill="1"/>
    <xf numFmtId="190" fontId="51" fillId="15" borderId="211" xfId="408" applyFont="1" applyFill="1" applyBorder="1"/>
    <xf numFmtId="9" fontId="51" fillId="15" borderId="211" xfId="82" applyFont="1" applyFill="1" applyBorder="1"/>
    <xf numFmtId="9" fontId="51" fillId="17" borderId="211" xfId="82" applyFont="1" applyFill="1" applyBorder="1"/>
    <xf numFmtId="0" fontId="51" fillId="15" borderId="214" xfId="450" applyFont="1" applyFill="1" applyBorder="1" applyAlignment="1">
      <alignment horizontal="right"/>
    </xf>
    <xf numFmtId="190" fontId="51" fillId="15" borderId="215" xfId="408" applyFont="1" applyFill="1" applyBorder="1"/>
    <xf numFmtId="194" fontId="51" fillId="15" borderId="215" xfId="408" applyNumberFormat="1" applyFont="1" applyFill="1" applyBorder="1"/>
    <xf numFmtId="194" fontId="51" fillId="15" borderId="216" xfId="408" applyNumberFormat="1" applyFont="1" applyFill="1" applyBorder="1"/>
    <xf numFmtId="0" fontId="51" fillId="15" borderId="217" xfId="450" applyFont="1" applyFill="1" applyBorder="1" applyAlignment="1">
      <alignment horizontal="right"/>
    </xf>
    <xf numFmtId="194" fontId="51" fillId="15" borderId="218" xfId="408" applyNumberFormat="1" applyFont="1" applyFill="1" applyBorder="1"/>
    <xf numFmtId="0" fontId="51" fillId="15" borderId="219" xfId="450" applyFont="1" applyFill="1" applyBorder="1" applyAlignment="1">
      <alignment horizontal="right"/>
    </xf>
    <xf numFmtId="0" fontId="51" fillId="15" borderId="220" xfId="450" applyFont="1" applyFill="1" applyBorder="1" applyAlignment="1">
      <alignment horizontal="right"/>
    </xf>
    <xf numFmtId="190" fontId="51" fillId="15" borderId="221" xfId="408" applyFont="1" applyFill="1" applyBorder="1"/>
    <xf numFmtId="194" fontId="51" fillId="15" borderId="221" xfId="408" applyNumberFormat="1" applyFont="1" applyFill="1" applyBorder="1"/>
    <xf numFmtId="194" fontId="51" fillId="15" borderId="222" xfId="408" applyNumberFormat="1" applyFont="1" applyFill="1" applyBorder="1"/>
    <xf numFmtId="0" fontId="47" fillId="0" borderId="219" xfId="450" applyFont="1" applyBorder="1" applyAlignment="1">
      <alignment horizontal="center" vertical="center"/>
    </xf>
    <xf numFmtId="0" fontId="47" fillId="0" borderId="211" xfId="450" applyFont="1" applyBorder="1" applyAlignment="1">
      <alignment vertical="center" wrapText="1"/>
    </xf>
    <xf numFmtId="0" fontId="47" fillId="0" borderId="211" xfId="450" applyFont="1" applyBorder="1" applyAlignment="1">
      <alignment horizontal="center" vertical="center" wrapText="1"/>
    </xf>
    <xf numFmtId="194" fontId="48" fillId="15" borderId="211" xfId="408" applyNumberFormat="1" applyFont="1" applyFill="1" applyBorder="1" applyAlignment="1">
      <alignment vertical="center"/>
    </xf>
    <xf numFmtId="0" fontId="48" fillId="15" borderId="218" xfId="450" applyFont="1" applyFill="1" applyBorder="1" applyAlignment="1">
      <alignment vertical="center" wrapText="1"/>
    </xf>
    <xf numFmtId="0" fontId="47" fillId="0" borderId="220" xfId="450" applyFont="1" applyBorder="1" applyAlignment="1">
      <alignment horizontal="center" vertical="center"/>
    </xf>
    <xf numFmtId="0" fontId="47" fillId="0" borderId="221" xfId="450" applyFont="1" applyBorder="1" applyAlignment="1">
      <alignment vertical="center" wrapText="1"/>
    </xf>
    <xf numFmtId="0" fontId="47" fillId="0" borderId="221" xfId="450" applyFont="1" applyBorder="1" applyAlignment="1">
      <alignment horizontal="center" vertical="center" wrapText="1"/>
    </xf>
    <xf numFmtId="194" fontId="48" fillId="15" borderId="221" xfId="408" applyNumberFormat="1" applyFont="1" applyFill="1" applyBorder="1" applyAlignment="1">
      <alignment vertical="center"/>
    </xf>
    <xf numFmtId="0" fontId="48" fillId="15" borderId="222" xfId="450" applyFont="1" applyFill="1" applyBorder="1" applyAlignment="1">
      <alignment vertical="center" wrapText="1"/>
    </xf>
    <xf numFmtId="0" fontId="47" fillId="0" borderId="217" xfId="450" applyFont="1" applyBorder="1" applyAlignment="1">
      <alignment horizontal="center" vertical="center"/>
    </xf>
    <xf numFmtId="0" fontId="47" fillId="0" borderId="210" xfId="450" applyFont="1" applyBorder="1" applyAlignment="1">
      <alignment vertical="center" wrapText="1"/>
    </xf>
    <xf numFmtId="0" fontId="47" fillId="0" borderId="210" xfId="450" applyFont="1" applyBorder="1" applyAlignment="1">
      <alignment horizontal="center" vertical="center" wrapText="1"/>
    </xf>
    <xf numFmtId="194" fontId="48" fillId="15" borderId="210" xfId="408" applyNumberFormat="1" applyFont="1" applyFill="1" applyBorder="1" applyAlignment="1">
      <alignment vertical="center"/>
    </xf>
    <xf numFmtId="0" fontId="48" fillId="15" borderId="223" xfId="450" applyFont="1" applyFill="1" applyBorder="1" applyAlignment="1">
      <alignment vertical="center" wrapText="1"/>
    </xf>
    <xf numFmtId="0" fontId="51" fillId="0" borderId="224" xfId="450" applyFont="1" applyBorder="1" applyAlignment="1">
      <alignment horizontal="center" vertical="center"/>
    </xf>
    <xf numFmtId="0" fontId="51" fillId="0" borderId="225" xfId="450" applyFont="1" applyBorder="1" applyAlignment="1">
      <alignment horizontal="center" vertical="center"/>
    </xf>
    <xf numFmtId="194" fontId="49" fillId="0" borderId="225" xfId="408" applyNumberFormat="1" applyFont="1" applyFill="1" applyBorder="1" applyAlignment="1">
      <alignment horizontal="center" vertical="center" wrapText="1"/>
    </xf>
    <xf numFmtId="0" fontId="49" fillId="0" borderId="226" xfId="450" applyFont="1" applyBorder="1" applyAlignment="1">
      <alignment horizontal="center" vertical="center" wrapText="1"/>
    </xf>
    <xf numFmtId="0" fontId="47" fillId="15" borderId="211" xfId="450" applyFont="1" applyFill="1" applyBorder="1" applyAlignment="1">
      <alignment vertical="center"/>
    </xf>
    <xf numFmtId="0" fontId="47" fillId="15" borderId="219" xfId="450" applyFont="1" applyFill="1" applyBorder="1" applyAlignment="1">
      <alignment vertical="center"/>
    </xf>
    <xf numFmtId="9" fontId="13" fillId="16" borderId="209" xfId="82" applyFont="1" applyFill="1" applyBorder="1" applyAlignment="1" applyProtection="1">
      <alignment horizontal="centerContinuous" vertical="center" wrapText="1"/>
    </xf>
    <xf numFmtId="195" fontId="8" fillId="0" borderId="4" xfId="6" applyNumberFormat="1" applyFont="1" applyFill="1" applyBorder="1" applyAlignment="1" applyProtection="1">
      <alignment vertical="center" wrapText="1"/>
    </xf>
    <xf numFmtId="195" fontId="8" fillId="18" borderId="4" xfId="6" applyNumberFormat="1" applyFont="1" applyFill="1" applyBorder="1" applyAlignment="1" applyProtection="1">
      <alignment vertical="center" wrapText="1"/>
    </xf>
    <xf numFmtId="49" fontId="0" fillId="0" borderId="175" xfId="0" applyNumberFormat="1" applyBorder="1" applyAlignment="1">
      <alignment horizontal="left" vertical="center" wrapText="1"/>
    </xf>
    <xf numFmtId="0" fontId="8" fillId="0" borderId="175" xfId="0" applyFont="1" applyBorder="1" applyAlignment="1">
      <alignment horizontal="center" vertical="center" wrapText="1"/>
    </xf>
    <xf numFmtId="0" fontId="0" fillId="0" borderId="74" xfId="0" applyBorder="1" applyAlignment="1">
      <alignment horizontal="center" vertical="center" wrapText="1"/>
    </xf>
    <xf numFmtId="49" fontId="8" fillId="0" borderId="175" xfId="0" applyNumberFormat="1" applyFont="1" applyBorder="1" applyAlignment="1">
      <alignment horizontal="left" vertical="center" wrapText="1"/>
    </xf>
    <xf numFmtId="195" fontId="8" fillId="0" borderId="175" xfId="6" applyNumberFormat="1" applyFont="1" applyFill="1" applyBorder="1" applyAlignment="1" applyProtection="1">
      <alignment vertical="center" wrapText="1"/>
    </xf>
    <xf numFmtId="0" fontId="13" fillId="0" borderId="212" xfId="0" applyFont="1" applyBorder="1" applyAlignment="1">
      <alignment horizontal="center" vertical="center" wrapText="1"/>
    </xf>
    <xf numFmtId="49" fontId="13" fillId="0" borderId="209" xfId="0" applyNumberFormat="1" applyFont="1" applyBorder="1" applyAlignment="1">
      <alignment horizontal="center" vertical="center" wrapText="1"/>
    </xf>
    <xf numFmtId="0" fontId="13" fillId="0" borderId="209" xfId="0" applyFont="1" applyBorder="1" applyAlignment="1">
      <alignment horizontal="center" vertical="center" wrapText="1"/>
    </xf>
    <xf numFmtId="165" fontId="13" fillId="0" borderId="209" xfId="6" applyFont="1" applyFill="1" applyBorder="1" applyAlignment="1" applyProtection="1">
      <alignment horizontal="center" vertical="center" wrapText="1"/>
    </xf>
    <xf numFmtId="168" fontId="13" fillId="0" borderId="209" xfId="18" applyNumberFormat="1" applyFont="1" applyFill="1" applyBorder="1" applyAlignment="1" applyProtection="1">
      <alignment horizontal="center" vertical="center" wrapText="1"/>
    </xf>
    <xf numFmtId="14" fontId="50" fillId="15" borderId="0" xfId="450" applyNumberFormat="1" applyFont="1" applyFill="1" applyAlignment="1">
      <alignment horizontal="center" vertical="center"/>
    </xf>
    <xf numFmtId="10" fontId="13" fillId="6" borderId="4" xfId="0" applyNumberFormat="1" applyFont="1" applyFill="1" applyBorder="1" applyAlignment="1" applyProtection="1">
      <alignment vertical="center"/>
      <protection locked="0"/>
    </xf>
    <xf numFmtId="0" fontId="13" fillId="13" borderId="6" xfId="0" applyFont="1" applyFill="1" applyBorder="1" applyAlignment="1">
      <alignment horizontal="left" vertical="center"/>
    </xf>
    <xf numFmtId="0" fontId="8" fillId="13" borderId="16" xfId="0" applyFont="1" applyFill="1" applyBorder="1" applyAlignment="1">
      <alignment horizontal="left" vertical="center"/>
    </xf>
    <xf numFmtId="0" fontId="13" fillId="13" borderId="8" xfId="0" quotePrefix="1" applyFont="1" applyFill="1" applyBorder="1" applyAlignment="1">
      <alignment horizontal="centerContinuous" vertical="center"/>
    </xf>
    <xf numFmtId="42" fontId="8" fillId="6" borderId="17" xfId="82" applyNumberFormat="1" applyFont="1" applyFill="1" applyBorder="1" applyAlignment="1" applyProtection="1">
      <alignment vertical="center"/>
      <protection locked="0"/>
    </xf>
    <xf numFmtId="0" fontId="48" fillId="0" borderId="0" xfId="50204" applyFont="1" applyAlignment="1">
      <alignment horizontal="center" vertical="center"/>
    </xf>
    <xf numFmtId="0" fontId="49" fillId="19" borderId="0" xfId="50204" applyFont="1" applyFill="1" applyAlignment="1">
      <alignment horizontal="center" vertical="center"/>
    </xf>
    <xf numFmtId="0" fontId="48" fillId="0" borderId="0" xfId="50204" applyFont="1" applyAlignment="1">
      <alignment horizontal="center"/>
    </xf>
    <xf numFmtId="0" fontId="48" fillId="0" borderId="0" xfId="50204" applyFont="1"/>
    <xf numFmtId="44" fontId="8" fillId="0" borderId="0" xfId="50205" applyFont="1"/>
    <xf numFmtId="0" fontId="49" fillId="22" borderId="0" xfId="50204" applyFont="1" applyFill="1" applyAlignment="1">
      <alignment horizontal="center" vertical="center"/>
    </xf>
    <xf numFmtId="0" fontId="49" fillId="22" borderId="0" xfId="50204" applyFont="1" applyFill="1" applyAlignment="1">
      <alignment vertical="center"/>
    </xf>
    <xf numFmtId="0" fontId="49" fillId="0" borderId="0" xfId="50204" applyFont="1" applyAlignment="1">
      <alignment horizontal="center" vertical="center"/>
    </xf>
    <xf numFmtId="44" fontId="49" fillId="0" borderId="0" xfId="50205" applyFont="1" applyAlignment="1">
      <alignment vertical="center"/>
    </xf>
    <xf numFmtId="44" fontId="53" fillId="23" borderId="0" xfId="50205" applyFont="1" applyFill="1" applyAlignment="1">
      <alignment horizontal="center" vertical="center" wrapText="1"/>
    </xf>
    <xf numFmtId="0" fontId="52" fillId="24" borderId="209" xfId="50204" applyFont="1" applyFill="1" applyBorder="1" applyAlignment="1">
      <alignment horizontal="center" vertical="center" wrapText="1"/>
    </xf>
    <xf numFmtId="44" fontId="52" fillId="24" borderId="209" xfId="50205" applyFont="1" applyFill="1" applyBorder="1" applyAlignment="1">
      <alignment horizontal="center" vertical="center"/>
    </xf>
    <xf numFmtId="0" fontId="54" fillId="24" borderId="209" xfId="50204" applyFont="1" applyFill="1" applyBorder="1" applyAlignment="1">
      <alignment horizontal="center" vertical="center" wrapText="1"/>
    </xf>
    <xf numFmtId="0" fontId="48" fillId="0" borderId="0" xfId="50204" applyFont="1" applyAlignment="1">
      <alignment vertical="center"/>
    </xf>
    <xf numFmtId="0" fontId="48" fillId="25" borderId="0" xfId="50204" applyFont="1" applyFill="1" applyAlignment="1">
      <alignment horizontal="center" vertical="center"/>
    </xf>
    <xf numFmtId="0" fontId="49" fillId="25" borderId="0" xfId="50204" applyFont="1" applyFill="1"/>
    <xf numFmtId="0" fontId="48" fillId="25" borderId="0" xfId="50204" applyFont="1" applyFill="1" applyAlignment="1">
      <alignment horizontal="center"/>
    </xf>
    <xf numFmtId="44" fontId="8" fillId="25" borderId="0" xfId="50205" applyFont="1" applyFill="1"/>
    <xf numFmtId="44" fontId="55" fillId="25" borderId="0" xfId="50205" applyFont="1" applyFill="1"/>
    <xf numFmtId="0" fontId="48" fillId="25" borderId="0" xfId="50204" applyFont="1" applyFill="1"/>
    <xf numFmtId="0" fontId="48" fillId="26" borderId="0" xfId="50204" applyFont="1" applyFill="1" applyAlignment="1">
      <alignment horizontal="center" vertical="center"/>
    </xf>
    <xf numFmtId="0" fontId="49" fillId="26" borderId="0" xfId="50204" applyFont="1" applyFill="1"/>
    <xf numFmtId="0" fontId="48" fillId="26" borderId="0" xfId="50204" applyFont="1" applyFill="1" applyAlignment="1">
      <alignment horizontal="center"/>
    </xf>
    <xf numFmtId="44" fontId="8" fillId="26" borderId="0" xfId="50205" applyFont="1" applyFill="1"/>
    <xf numFmtId="44" fontId="55" fillId="26" borderId="0" xfId="50205" applyFont="1" applyFill="1"/>
    <xf numFmtId="0" fontId="49" fillId="26" borderId="0" xfId="50204" applyFont="1" applyFill="1" applyAlignment="1">
      <alignment horizontal="center"/>
    </xf>
    <xf numFmtId="0" fontId="48" fillId="26" borderId="0" xfId="50204" applyFont="1" applyFill="1"/>
    <xf numFmtId="0" fontId="48" fillId="0" borderId="0" xfId="50204" applyFont="1" applyAlignment="1">
      <alignment vertical="center" wrapText="1"/>
    </xf>
    <xf numFmtId="44" fontId="8" fillId="0" borderId="0" xfId="50205" applyFont="1" applyFill="1" applyAlignment="1">
      <alignment vertical="center"/>
    </xf>
    <xf numFmtId="2" fontId="55" fillId="0" borderId="0" xfId="50204" applyNumberFormat="1" applyFont="1" applyAlignment="1">
      <alignment horizontal="center" vertical="center"/>
    </xf>
    <xf numFmtId="44" fontId="48" fillId="0" borderId="0" xfId="50204" applyNumberFormat="1" applyFont="1" applyAlignment="1">
      <alignment horizontal="center" vertical="center"/>
    </xf>
    <xf numFmtId="2" fontId="48" fillId="0" borderId="0" xfId="50204" applyNumberFormat="1" applyFont="1" applyAlignment="1">
      <alignment horizontal="center" vertical="center"/>
    </xf>
    <xf numFmtId="0" fontId="48" fillId="27" borderId="0" xfId="50204" applyFont="1" applyFill="1" applyAlignment="1">
      <alignment horizontal="center" vertical="center"/>
    </xf>
    <xf numFmtId="0" fontId="49" fillId="27" borderId="0" xfId="50204" applyFont="1" applyFill="1" applyAlignment="1">
      <alignment vertical="center"/>
    </xf>
    <xf numFmtId="44" fontId="8" fillId="27" borderId="0" xfId="50205" applyFont="1" applyFill="1" applyAlignment="1">
      <alignment vertical="center"/>
    </xf>
    <xf numFmtId="44" fontId="55" fillId="27" borderId="0" xfId="50205" applyFont="1" applyFill="1" applyAlignment="1">
      <alignment vertical="center"/>
    </xf>
    <xf numFmtId="44" fontId="49" fillId="27" borderId="0" xfId="50204" applyNumberFormat="1" applyFont="1" applyFill="1" applyAlignment="1">
      <alignment horizontal="center" vertical="center"/>
    </xf>
    <xf numFmtId="0" fontId="48" fillId="27" borderId="0" xfId="50204" applyFont="1" applyFill="1" applyAlignment="1">
      <alignment vertical="center"/>
    </xf>
    <xf numFmtId="44" fontId="48" fillId="27" borderId="0" xfId="50204" applyNumberFormat="1" applyFont="1" applyFill="1" applyAlignment="1">
      <alignment vertical="center"/>
    </xf>
    <xf numFmtId="0" fontId="49" fillId="26" borderId="0" xfId="50204" applyFont="1" applyFill="1" applyAlignment="1">
      <alignment vertical="center"/>
    </xf>
    <xf numFmtId="44" fontId="8" fillId="26" borderId="0" xfId="50205" applyFont="1" applyFill="1" applyAlignment="1">
      <alignment vertical="center"/>
    </xf>
    <xf numFmtId="44" fontId="55" fillId="26" borderId="0" xfId="50205" applyFont="1" applyFill="1" applyAlignment="1">
      <alignment vertical="center"/>
    </xf>
    <xf numFmtId="0" fontId="48" fillId="26" borderId="0" xfId="50204" applyFont="1" applyFill="1" applyAlignment="1">
      <alignment vertical="center"/>
    </xf>
    <xf numFmtId="44" fontId="8" fillId="0" borderId="0" xfId="50205" applyFont="1" applyFill="1" applyAlignment="1">
      <alignment horizontal="center" vertical="center"/>
    </xf>
    <xf numFmtId="196" fontId="48" fillId="0" borderId="0" xfId="50204" applyNumberFormat="1" applyFont="1" applyAlignment="1">
      <alignment horizontal="center" vertical="center"/>
    </xf>
    <xf numFmtId="0" fontId="49" fillId="25" borderId="0" xfId="50204" applyFont="1" applyFill="1" applyAlignment="1">
      <alignment vertical="center"/>
    </xf>
    <xf numFmtId="44" fontId="8" fillId="25" borderId="0" xfId="50205" applyFont="1" applyFill="1" applyAlignment="1">
      <alignment vertical="center"/>
    </xf>
    <xf numFmtId="44" fontId="55" fillId="25" borderId="0" xfId="50205" applyFont="1" applyFill="1" applyAlignment="1">
      <alignment vertical="center"/>
    </xf>
    <xf numFmtId="0" fontId="48" fillId="25" borderId="0" xfId="50204" applyFont="1" applyFill="1" applyAlignment="1">
      <alignment vertical="center"/>
    </xf>
    <xf numFmtId="44" fontId="48" fillId="26" borderId="0" xfId="50204" applyNumberFormat="1" applyFont="1" applyFill="1" applyAlignment="1">
      <alignment horizontal="center" vertical="center"/>
    </xf>
    <xf numFmtId="44" fontId="53" fillId="27" borderId="0" xfId="50204" applyNumberFormat="1" applyFont="1" applyFill="1" applyAlignment="1">
      <alignment horizontal="center" vertical="center"/>
    </xf>
    <xf numFmtId="44" fontId="8" fillId="0" borderId="0" xfId="50205" applyFont="1" applyAlignment="1">
      <alignment vertical="center"/>
    </xf>
    <xf numFmtId="0" fontId="48" fillId="0" borderId="0" xfId="50204" applyFont="1" applyAlignment="1">
      <alignment horizontal="left" vertical="top" wrapText="1"/>
    </xf>
    <xf numFmtId="2" fontId="48" fillId="0" borderId="0" xfId="50204" applyNumberFormat="1" applyFont="1" applyAlignment="1">
      <alignment horizontal="right" vertical="center"/>
    </xf>
    <xf numFmtId="0" fontId="48" fillId="0" borderId="0" xfId="50204" applyFont="1" applyAlignment="1">
      <alignment horizontal="right" vertical="center"/>
    </xf>
    <xf numFmtId="0" fontId="48" fillId="0" borderId="0" xfId="50204" applyFont="1" applyAlignment="1">
      <alignment horizontal="right"/>
    </xf>
    <xf numFmtId="44" fontId="48" fillId="0" borderId="0" xfId="50204" applyNumberFormat="1" applyFont="1" applyAlignment="1">
      <alignment vertical="center"/>
    </xf>
    <xf numFmtId="195" fontId="8" fillId="18" borderId="4" xfId="6" applyNumberFormat="1" applyFont="1" applyFill="1" applyBorder="1" applyAlignment="1" applyProtection="1">
      <alignment horizontal="center" vertical="center" wrapText="1"/>
    </xf>
    <xf numFmtId="168" fontId="0" fillId="0" borderId="32" xfId="18" applyNumberFormat="1" applyFont="1" applyBorder="1" applyAlignment="1">
      <alignment vertical="center" wrapText="1"/>
    </xf>
    <xf numFmtId="168" fontId="13" fillId="0" borderId="59" xfId="18" applyNumberFormat="1" applyFont="1" applyBorder="1" applyAlignment="1">
      <alignment horizontal="center" vertical="center" wrapText="1"/>
    </xf>
    <xf numFmtId="197" fontId="26" fillId="6" borderId="4" xfId="6" applyNumberFormat="1" applyFont="1" applyFill="1" applyBorder="1" applyAlignment="1" applyProtection="1">
      <alignment vertical="center" wrapText="1"/>
      <protection locked="0"/>
    </xf>
    <xf numFmtId="198" fontId="26" fillId="6" borderId="4" xfId="6" applyNumberFormat="1" applyFont="1" applyFill="1" applyBorder="1" applyAlignment="1" applyProtection="1">
      <alignment vertical="center" wrapText="1"/>
      <protection locked="0"/>
    </xf>
    <xf numFmtId="199" fontId="26" fillId="6" borderId="4" xfId="6" applyNumberFormat="1" applyFont="1" applyFill="1" applyBorder="1" applyAlignment="1" applyProtection="1">
      <alignment vertical="center" wrapText="1"/>
      <protection locked="0"/>
    </xf>
    <xf numFmtId="198" fontId="0" fillId="6" borderId="209" xfId="6" applyNumberFormat="1" applyFont="1" applyFill="1" applyBorder="1" applyAlignment="1" applyProtection="1">
      <alignment vertical="center" wrapText="1"/>
      <protection locked="0"/>
    </xf>
    <xf numFmtId="199" fontId="0" fillId="6" borderId="209" xfId="6" applyNumberFormat="1" applyFont="1" applyFill="1" applyBorder="1" applyAlignment="1" applyProtection="1">
      <alignment vertical="center" wrapText="1"/>
      <protection locked="0"/>
    </xf>
    <xf numFmtId="0" fontId="0" fillId="0" borderId="0" xfId="0" applyAlignment="1">
      <alignment vertical="center"/>
    </xf>
    <xf numFmtId="0" fontId="0" fillId="0" borderId="0" xfId="0" applyAlignment="1">
      <alignment vertical="center" wrapText="1"/>
    </xf>
    <xf numFmtId="165" fontId="13" fillId="0" borderId="0" xfId="6" applyFont="1" applyAlignment="1">
      <alignment horizontal="centerContinuous" vertical="center"/>
    </xf>
    <xf numFmtId="167" fontId="13" fillId="0" borderId="0" xfId="18" applyFont="1" applyAlignment="1">
      <alignment horizontal="centerContinuous" vertical="center"/>
    </xf>
    <xf numFmtId="0" fontId="0" fillId="0" borderId="0" xfId="0" applyAlignment="1" applyProtection="1">
      <alignment horizontal="center" vertical="center"/>
      <protection locked="0"/>
    </xf>
    <xf numFmtId="165" fontId="13" fillId="0" borderId="0" xfId="6" applyFont="1" applyAlignment="1">
      <alignment vertical="center" wrapText="1"/>
    </xf>
    <xf numFmtId="167" fontId="13" fillId="0" borderId="0" xfId="18" applyFont="1" applyAlignment="1">
      <alignment vertical="center" wrapText="1"/>
    </xf>
    <xf numFmtId="0" fontId="0" fillId="0" borderId="0" xfId="0" applyAlignment="1" applyProtection="1">
      <alignment horizontal="center" vertical="center" wrapText="1"/>
      <protection locked="0"/>
    </xf>
    <xf numFmtId="0" fontId="0" fillId="0" borderId="6" xfId="0" applyBorder="1" applyAlignment="1">
      <alignment vertical="center"/>
    </xf>
    <xf numFmtId="0" fontId="0" fillId="0" borderId="22" xfId="0" applyBorder="1" applyAlignment="1">
      <alignment vertical="center"/>
    </xf>
    <xf numFmtId="165" fontId="0" fillId="0" borderId="22" xfId="6" applyFont="1" applyBorder="1" applyAlignment="1">
      <alignment vertical="center"/>
    </xf>
    <xf numFmtId="167" fontId="0" fillId="0" borderId="22" xfId="18" applyFont="1" applyBorder="1" applyAlignment="1">
      <alignment vertical="center"/>
    </xf>
    <xf numFmtId="167" fontId="25" fillId="0" borderId="23" xfId="18" applyFont="1" applyBorder="1" applyAlignment="1">
      <alignment horizontal="right" vertical="center"/>
    </xf>
    <xf numFmtId="0" fontId="13" fillId="0" borderId="24" xfId="0" applyFont="1" applyBorder="1" applyAlignment="1">
      <alignment vertical="center" wrapText="1"/>
    </xf>
    <xf numFmtId="0" fontId="0" fillId="0" borderId="24" xfId="0" applyBorder="1" applyAlignment="1">
      <alignment vertical="center" wrapText="1"/>
    </xf>
    <xf numFmtId="165" fontId="0" fillId="0" borderId="0" xfId="6" applyFont="1" applyAlignment="1">
      <alignment vertical="center" wrapText="1"/>
    </xf>
    <xf numFmtId="167" fontId="0" fillId="0" borderId="25" xfId="18" applyFont="1" applyBorder="1" applyAlignment="1">
      <alignment horizontal="center" vertical="center" wrapText="1"/>
    </xf>
    <xf numFmtId="167" fontId="0" fillId="0" borderId="0" xfId="18" applyFont="1" applyAlignment="1">
      <alignment vertical="center" wrapText="1"/>
    </xf>
    <xf numFmtId="167" fontId="0" fillId="0" borderId="25" xfId="18" applyFont="1" applyBorder="1" applyAlignment="1">
      <alignment vertical="center" wrapText="1"/>
    </xf>
    <xf numFmtId="0" fontId="13" fillId="0" borderId="0" xfId="0" applyFont="1" applyAlignment="1" applyProtection="1">
      <alignment horizontal="center" vertical="center" wrapText="1"/>
      <protection locked="0"/>
    </xf>
    <xf numFmtId="0" fontId="13" fillId="0" borderId="52" xfId="0" applyFont="1" applyBorder="1" applyAlignment="1">
      <alignment horizontal="center" vertical="center" wrapText="1"/>
    </xf>
    <xf numFmtId="0" fontId="13" fillId="0" borderId="51" xfId="0" applyFont="1" applyBorder="1" applyAlignment="1">
      <alignment horizontal="center" vertical="center" wrapText="1"/>
    </xf>
    <xf numFmtId="165" fontId="13" fillId="0" borderId="51" xfId="6" applyFont="1" applyBorder="1" applyAlignment="1">
      <alignment horizontal="center" vertical="center" wrapText="1"/>
    </xf>
    <xf numFmtId="167" fontId="13" fillId="0" borderId="51" xfId="18" applyFont="1" applyBorder="1" applyAlignment="1">
      <alignment horizontal="center" vertical="center" wrapText="1"/>
    </xf>
    <xf numFmtId="167" fontId="13" fillId="0" borderId="53" xfId="18" applyFont="1" applyBorder="1" applyAlignment="1">
      <alignment horizontal="center" vertical="center" wrapText="1"/>
    </xf>
    <xf numFmtId="0" fontId="13" fillId="0" borderId="209" xfId="0" applyFont="1" applyBorder="1" applyAlignment="1" applyProtection="1">
      <alignment horizontal="center" vertical="center" wrapText="1"/>
      <protection locked="0"/>
    </xf>
    <xf numFmtId="0" fontId="0" fillId="0" borderId="208" xfId="0" applyBorder="1" applyAlignment="1">
      <alignment horizontal="justify" vertical="center" wrapText="1"/>
    </xf>
    <xf numFmtId="49" fontId="0" fillId="0" borderId="209" xfId="0" applyNumberFormat="1" applyBorder="1" applyAlignment="1">
      <alignment vertical="center" wrapText="1"/>
    </xf>
    <xf numFmtId="165" fontId="0" fillId="6" borderId="209" xfId="6" applyFont="1" applyFill="1" applyBorder="1" applyAlignment="1" applyProtection="1">
      <alignment vertical="center" wrapText="1"/>
      <protection locked="0"/>
    </xf>
    <xf numFmtId="168" fontId="0" fillId="0" borderId="209" xfId="18" applyNumberFormat="1" applyFont="1" applyBorder="1" applyAlignment="1">
      <alignment vertical="center" wrapText="1"/>
    </xf>
    <xf numFmtId="168" fontId="0" fillId="0" borderId="63" xfId="18" applyNumberFormat="1" applyFont="1" applyBorder="1" applyAlignment="1">
      <alignment vertical="center" wrapText="1"/>
    </xf>
    <xf numFmtId="0" fontId="0" fillId="6" borderId="209" xfId="0" applyFill="1" applyBorder="1" applyAlignment="1" applyProtection="1">
      <alignment horizontal="center" vertical="center" wrapText="1"/>
      <protection locked="0"/>
    </xf>
    <xf numFmtId="168" fontId="0" fillId="0" borderId="58" xfId="18" applyNumberFormat="1" applyFont="1" applyBorder="1" applyAlignment="1">
      <alignment vertical="center" wrapText="1"/>
    </xf>
    <xf numFmtId="0" fontId="0" fillId="0" borderId="19" xfId="0" applyBorder="1" applyAlignment="1">
      <alignment vertical="center" wrapText="1"/>
    </xf>
    <xf numFmtId="0" fontId="0" fillId="0" borderId="20" xfId="0" applyBorder="1" applyAlignment="1">
      <alignment vertical="center" wrapText="1"/>
    </xf>
    <xf numFmtId="165" fontId="0" fillId="0" borderId="20" xfId="6" applyFont="1" applyBorder="1" applyAlignment="1">
      <alignment vertical="center" wrapText="1"/>
    </xf>
    <xf numFmtId="168" fontId="13" fillId="0" borderId="60" xfId="18" applyNumberFormat="1" applyFont="1" applyBorder="1" applyAlignment="1">
      <alignment vertical="center" wrapText="1"/>
    </xf>
    <xf numFmtId="0" fontId="0" fillId="0" borderId="209" xfId="0" applyBorder="1" applyAlignment="1" applyProtection="1">
      <alignment horizontal="center" vertical="center" wrapText="1"/>
      <protection locked="0"/>
    </xf>
    <xf numFmtId="0" fontId="0" fillId="0" borderId="22" xfId="0" applyBorder="1" applyAlignment="1">
      <alignment vertical="center" wrapText="1"/>
    </xf>
    <xf numFmtId="165" fontId="0" fillId="0" borderId="22" xfId="6" applyFont="1" applyBorder="1" applyAlignment="1">
      <alignment vertical="center" wrapText="1"/>
    </xf>
    <xf numFmtId="167" fontId="0" fillId="0" borderId="22" xfId="18" applyFont="1" applyBorder="1" applyAlignment="1">
      <alignment vertical="center" wrapText="1"/>
    </xf>
    <xf numFmtId="167" fontId="0" fillId="0" borderId="23" xfId="18" applyFont="1" applyBorder="1" applyAlignment="1">
      <alignment vertical="center" wrapText="1"/>
    </xf>
    <xf numFmtId="0" fontId="13" fillId="0" borderId="208" xfId="0" applyFont="1" applyBorder="1" applyAlignment="1">
      <alignment horizontal="centerContinuous" vertical="center" wrapText="1"/>
    </xf>
    <xf numFmtId="0" fontId="13" fillId="0" borderId="209" xfId="0" applyFont="1" applyBorder="1" applyAlignment="1">
      <alignment horizontal="centerContinuous" vertical="center" wrapText="1"/>
    </xf>
    <xf numFmtId="165" fontId="13" fillId="0" borderId="209" xfId="6" applyFont="1" applyBorder="1" applyAlignment="1">
      <alignment horizontal="center" vertical="center" wrapText="1"/>
    </xf>
    <xf numFmtId="167" fontId="13" fillId="0" borderId="209" xfId="18" applyFont="1" applyBorder="1" applyAlignment="1">
      <alignment horizontal="center" vertical="center" wrapText="1"/>
    </xf>
    <xf numFmtId="167" fontId="13" fillId="0" borderId="63" xfId="18" applyFont="1" applyBorder="1" applyAlignment="1">
      <alignment horizontal="center" vertical="center" wrapText="1"/>
    </xf>
    <xf numFmtId="165" fontId="0" fillId="0" borderId="209" xfId="6" applyFont="1" applyBorder="1" applyAlignment="1">
      <alignment horizontal="center" vertical="center" wrapText="1"/>
    </xf>
    <xf numFmtId="168" fontId="0" fillId="0" borderId="209" xfId="18" applyNumberFormat="1" applyFont="1" applyBorder="1" applyAlignment="1">
      <alignment horizontal="center" vertical="center" wrapText="1"/>
    </xf>
    <xf numFmtId="168" fontId="13" fillId="0" borderId="58" xfId="18" applyNumberFormat="1" applyFont="1" applyBorder="1" applyAlignment="1">
      <alignment vertical="center" wrapText="1"/>
    </xf>
    <xf numFmtId="168" fontId="0" fillId="0" borderId="62" xfId="18" applyNumberFormat="1" applyFont="1" applyBorder="1" applyAlignment="1">
      <alignment vertical="center" wrapText="1"/>
    </xf>
    <xf numFmtId="168" fontId="0" fillId="0" borderId="0" xfId="18" applyNumberFormat="1" applyFont="1" applyAlignment="1">
      <alignment vertical="center" wrapText="1"/>
    </xf>
    <xf numFmtId="168" fontId="13" fillId="0" borderId="64" xfId="18" applyNumberFormat="1" applyFont="1" applyBorder="1" applyAlignment="1">
      <alignment horizontal="center" vertical="center" wrapText="1"/>
    </xf>
    <xf numFmtId="0" fontId="0" fillId="0" borderId="9" xfId="0" applyBorder="1" applyAlignment="1">
      <alignment vertical="center" wrapText="1"/>
    </xf>
    <xf numFmtId="165" fontId="0" fillId="0" borderId="9" xfId="6" applyFont="1" applyBorder="1" applyAlignment="1">
      <alignment vertical="center" wrapText="1"/>
    </xf>
    <xf numFmtId="167" fontId="0" fillId="0" borderId="9" xfId="18" applyFont="1" applyBorder="1" applyAlignment="1">
      <alignment vertical="center" wrapText="1"/>
    </xf>
    <xf numFmtId="167" fontId="0" fillId="0" borderId="11" xfId="18" applyFont="1" applyBorder="1" applyAlignment="1">
      <alignment vertical="center" wrapText="1"/>
    </xf>
    <xf numFmtId="165" fontId="0" fillId="6" borderId="209" xfId="6" applyFont="1" applyFill="1" applyBorder="1" applyAlignment="1" applyProtection="1">
      <alignment horizontal="center" vertical="center" wrapText="1"/>
      <protection locked="0"/>
    </xf>
    <xf numFmtId="168" fontId="0" fillId="0" borderId="20" xfId="18" applyNumberFormat="1" applyFont="1" applyBorder="1" applyAlignment="1">
      <alignment vertical="center" wrapText="1"/>
    </xf>
    <xf numFmtId="168" fontId="13" fillId="0" borderId="65" xfId="18" applyNumberFormat="1" applyFont="1" applyBorder="1" applyAlignment="1">
      <alignment vertical="center" wrapText="1"/>
    </xf>
    <xf numFmtId="0" fontId="0" fillId="0" borderId="174" xfId="0" applyBorder="1" applyAlignment="1">
      <alignment vertical="center" wrapText="1"/>
    </xf>
    <xf numFmtId="165" fontId="13" fillId="0" borderId="32" xfId="6" applyFont="1" applyBorder="1" applyAlignment="1">
      <alignment horizontal="centerContinuous" vertical="center" wrapText="1"/>
    </xf>
    <xf numFmtId="167" fontId="13" fillId="0" borderId="34" xfId="18" applyFont="1" applyBorder="1" applyAlignment="1">
      <alignment horizontal="center" vertical="center" wrapText="1"/>
    </xf>
    <xf numFmtId="168" fontId="0" fillId="0" borderId="34" xfId="18" applyNumberFormat="1" applyFont="1" applyBorder="1" applyAlignment="1">
      <alignment vertical="center" wrapText="1"/>
    </xf>
    <xf numFmtId="168" fontId="13" fillId="0" borderId="66" xfId="18" applyNumberFormat="1" applyFont="1" applyBorder="1" applyAlignment="1">
      <alignment horizontal="center" vertical="center" wrapText="1"/>
    </xf>
    <xf numFmtId="0" fontId="0" fillId="0" borderId="24" xfId="0" applyBorder="1" applyAlignment="1">
      <alignment vertical="center"/>
    </xf>
    <xf numFmtId="165" fontId="0" fillId="0" borderId="0" xfId="6" applyFont="1" applyAlignment="1">
      <alignment vertical="center"/>
    </xf>
    <xf numFmtId="167" fontId="13" fillId="0" borderId="8" xfId="18" applyFont="1" applyBorder="1" applyAlignment="1">
      <alignment horizontal="left" vertical="center"/>
    </xf>
    <xf numFmtId="167" fontId="13" fillId="0" borderId="11" xfId="18" applyFont="1" applyBorder="1" applyAlignment="1">
      <alignment horizontal="right" vertical="center"/>
    </xf>
    <xf numFmtId="168" fontId="13" fillId="0" borderId="3" xfId="18" applyNumberFormat="1" applyFont="1" applyBorder="1" applyAlignment="1">
      <alignment vertical="center"/>
    </xf>
    <xf numFmtId="0" fontId="0" fillId="0" borderId="209" xfId="0" applyBorder="1" applyAlignment="1" applyProtection="1">
      <alignment horizontal="center" vertical="center"/>
      <protection locked="0"/>
    </xf>
    <xf numFmtId="168" fontId="0" fillId="0" borderId="0" xfId="18" applyNumberFormat="1" applyFont="1" applyAlignment="1">
      <alignment vertical="center"/>
    </xf>
    <xf numFmtId="168" fontId="0" fillId="0" borderId="0" xfId="0" applyNumberFormat="1" applyAlignment="1">
      <alignment vertical="center"/>
    </xf>
    <xf numFmtId="0" fontId="0" fillId="0" borderId="24" xfId="0" applyBorder="1" applyAlignment="1">
      <alignment horizontal="left" vertical="center" wrapText="1" indent="1"/>
    </xf>
    <xf numFmtId="0" fontId="0" fillId="0" borderId="14" xfId="0" applyBorder="1" applyAlignment="1">
      <alignment vertical="center" wrapText="1"/>
    </xf>
    <xf numFmtId="165" fontId="0" fillId="0" borderId="14" xfId="6" applyFont="1" applyBorder="1" applyAlignment="1">
      <alignment vertical="center" wrapText="1"/>
    </xf>
    <xf numFmtId="178" fontId="0" fillId="0" borderId="25" xfId="18" applyNumberFormat="1" applyFont="1" applyBorder="1" applyAlignment="1">
      <alignment horizontal="left" vertical="center" wrapText="1"/>
    </xf>
    <xf numFmtId="167" fontId="0" fillId="0" borderId="20" xfId="18" applyFont="1" applyBorder="1" applyAlignment="1">
      <alignment vertical="center" wrapText="1"/>
    </xf>
    <xf numFmtId="167" fontId="0" fillId="0" borderId="26" xfId="18" applyFont="1" applyBorder="1" applyAlignment="1">
      <alignment vertical="center" wrapText="1"/>
    </xf>
    <xf numFmtId="168" fontId="28" fillId="16" borderId="209" xfId="50111" applyNumberFormat="1" applyFont="1" applyFill="1" applyBorder="1" applyAlignment="1" applyProtection="1">
      <alignment horizontal="left" vertical="center" wrapText="1"/>
      <protection locked="0"/>
    </xf>
    <xf numFmtId="167" fontId="8" fillId="16" borderId="173" xfId="18" applyFont="1" applyFill="1" applyBorder="1" applyAlignment="1" applyProtection="1">
      <alignment horizontal="center" vertical="center" wrapText="1"/>
      <protection locked="0"/>
    </xf>
    <xf numFmtId="192" fontId="0" fillId="6" borderId="209" xfId="6" applyNumberFormat="1" applyFont="1" applyFill="1" applyBorder="1" applyAlignment="1" applyProtection="1">
      <alignment vertical="center" wrapText="1"/>
      <protection locked="0"/>
    </xf>
    <xf numFmtId="0" fontId="0" fillId="16" borderId="209" xfId="466" applyFont="1" applyFill="1" applyBorder="1" applyAlignment="1" applyProtection="1">
      <alignment horizontal="center" vertical="center"/>
      <protection locked="0"/>
    </xf>
    <xf numFmtId="0" fontId="0" fillId="16" borderId="209" xfId="466" applyFont="1" applyFill="1" applyBorder="1" applyAlignment="1" applyProtection="1">
      <alignment horizontal="left" vertical="center"/>
      <protection locked="0"/>
    </xf>
    <xf numFmtId="0" fontId="0" fillId="13" borderId="209" xfId="0" applyFill="1" applyBorder="1" applyAlignment="1">
      <alignment horizontal="center" vertical="center" wrapText="1"/>
    </xf>
    <xf numFmtId="167" fontId="0" fillId="16" borderId="209" xfId="18" applyFont="1" applyFill="1" applyBorder="1" applyAlignment="1" applyProtection="1">
      <alignment horizontal="justify" vertical="center" wrapText="1"/>
      <protection locked="0"/>
    </xf>
    <xf numFmtId="167" fontId="0" fillId="16" borderId="209" xfId="18" applyFont="1" applyFill="1" applyBorder="1" applyAlignment="1" applyProtection="1">
      <alignment horizontal="center" vertical="center" wrapText="1"/>
      <protection locked="0"/>
    </xf>
    <xf numFmtId="198" fontId="26" fillId="6" borderId="4" xfId="6" applyNumberFormat="1" applyFont="1" applyFill="1" applyBorder="1" applyAlignment="1" applyProtection="1">
      <alignment horizontal="center" vertical="center" wrapText="1"/>
      <protection locked="0"/>
    </xf>
    <xf numFmtId="0" fontId="28" fillId="16" borderId="112" xfId="476" applyFont="1" applyFill="1" applyBorder="1" applyAlignment="1" applyProtection="1">
      <alignment wrapText="1"/>
      <protection locked="0"/>
    </xf>
    <xf numFmtId="168" fontId="56" fillId="0" borderId="32" xfId="18" applyNumberFormat="1" applyFont="1" applyBorder="1" applyAlignment="1" applyProtection="1">
      <alignment vertical="center" wrapText="1"/>
    </xf>
    <xf numFmtId="200" fontId="26" fillId="0" borderId="32" xfId="18" applyNumberFormat="1" applyFont="1" applyBorder="1" applyAlignment="1" applyProtection="1">
      <alignment vertical="center" wrapText="1"/>
    </xf>
    <xf numFmtId="197" fontId="0" fillId="6" borderId="209" xfId="6" applyNumberFormat="1" applyFont="1" applyFill="1" applyBorder="1" applyAlignment="1" applyProtection="1">
      <alignment vertical="center" wrapText="1"/>
      <protection locked="0"/>
    </xf>
    <xf numFmtId="167" fontId="26" fillId="0" borderId="4" xfId="18" applyFont="1" applyBorder="1" applyAlignment="1" applyProtection="1">
      <alignment horizontal="center" vertical="center" wrapText="1"/>
    </xf>
    <xf numFmtId="198" fontId="8" fillId="6" borderId="112" xfId="6" applyNumberFormat="1" applyFont="1" applyFill="1" applyBorder="1" applyAlignment="1" applyProtection="1">
      <alignment vertical="center" wrapText="1"/>
      <protection locked="0"/>
    </xf>
    <xf numFmtId="0" fontId="8" fillId="0" borderId="49" xfId="0" applyFont="1" applyBorder="1" applyAlignment="1">
      <alignment horizontal="left"/>
    </xf>
    <xf numFmtId="10" fontId="26" fillId="0" borderId="57" xfId="82" applyNumberFormat="1" applyFont="1" applyBorder="1" applyAlignment="1" applyProtection="1">
      <alignment vertical="center" wrapText="1"/>
    </xf>
    <xf numFmtId="0" fontId="26" fillId="0" borderId="209" xfId="0" applyFont="1" applyBorder="1" applyAlignment="1" applyProtection="1">
      <alignment horizontal="center" vertical="center" wrapText="1"/>
      <protection locked="0"/>
    </xf>
    <xf numFmtId="0" fontId="8" fillId="0" borderId="24" xfId="0" applyFont="1" applyBorder="1" applyAlignment="1">
      <alignment horizontal="left"/>
    </xf>
    <xf numFmtId="0" fontId="8" fillId="0" borderId="19" xfId="0" applyFont="1" applyBorder="1" applyAlignment="1">
      <alignment vertical="center" wrapText="1"/>
    </xf>
    <xf numFmtId="167" fontId="8" fillId="0" borderId="4" xfId="18" applyFont="1" applyFill="1" applyBorder="1" applyAlignment="1" applyProtection="1">
      <alignment vertical="center" wrapText="1"/>
    </xf>
    <xf numFmtId="167" fontId="8" fillId="18" borderId="4" xfId="18" applyFont="1" applyFill="1" applyBorder="1" applyAlignment="1" applyProtection="1">
      <alignment vertical="center" wrapText="1"/>
    </xf>
    <xf numFmtId="167" fontId="8" fillId="18" borderId="4" xfId="6" applyNumberFormat="1" applyFont="1" applyFill="1" applyBorder="1" applyAlignment="1" applyProtection="1">
      <alignment vertical="center" wrapText="1"/>
    </xf>
    <xf numFmtId="165" fontId="8" fillId="6" borderId="15" xfId="402" applyFont="1" applyFill="1" applyBorder="1" applyAlignment="1" applyProtection="1">
      <alignment horizontal="center" vertical="center"/>
      <protection locked="0"/>
    </xf>
    <xf numFmtId="168" fontId="8" fillId="6" borderId="15" xfId="423" applyNumberFormat="1" applyFont="1" applyFill="1" applyBorder="1" applyAlignment="1" applyProtection="1">
      <alignment horizontal="right" vertical="center"/>
      <protection locked="0"/>
    </xf>
    <xf numFmtId="0" fontId="8" fillId="6" borderId="174" xfId="0" applyFont="1" applyFill="1" applyBorder="1" applyAlignment="1" applyProtection="1">
      <alignment horizontal="left" vertical="center"/>
      <protection locked="0"/>
    </xf>
    <xf numFmtId="0" fontId="8" fillId="6" borderId="12" xfId="0" applyFont="1" applyFill="1" applyBorder="1" applyAlignment="1" applyProtection="1">
      <alignment horizontal="left" vertical="center"/>
      <protection locked="0"/>
    </xf>
    <xf numFmtId="0" fontId="8" fillId="6" borderId="33" xfId="0" applyFont="1" applyFill="1" applyBorder="1" applyAlignment="1" applyProtection="1">
      <alignment horizontal="left" vertical="center"/>
      <protection locked="0"/>
    </xf>
    <xf numFmtId="167" fontId="13" fillId="18" borderId="4" xfId="18" applyFont="1" applyFill="1" applyBorder="1" applyAlignment="1" applyProtection="1">
      <alignment vertical="center" wrapText="1"/>
    </xf>
    <xf numFmtId="193" fontId="13" fillId="0" borderId="209" xfId="82" applyNumberFormat="1" applyFont="1" applyFill="1" applyBorder="1" applyAlignment="1" applyProtection="1">
      <alignment horizontal="centerContinuous" vertical="center" wrapText="1"/>
    </xf>
    <xf numFmtId="168" fontId="13" fillId="0" borderId="209" xfId="18" applyNumberFormat="1" applyFont="1" applyFill="1" applyBorder="1" applyAlignment="1" applyProtection="1">
      <alignment vertical="center" wrapText="1"/>
    </xf>
    <xf numFmtId="168" fontId="13" fillId="0" borderId="209" xfId="18" applyNumberFormat="1" applyFont="1" applyFill="1" applyBorder="1" applyAlignment="1" applyProtection="1">
      <alignment horizontal="centerContinuous" vertical="center" wrapText="1"/>
    </xf>
    <xf numFmtId="9" fontId="13" fillId="0" borderId="209" xfId="82" applyFont="1" applyFill="1" applyBorder="1" applyAlignment="1" applyProtection="1">
      <alignment vertical="center" wrapText="1"/>
    </xf>
    <xf numFmtId="9" fontId="13" fillId="0" borderId="4" xfId="82" applyFont="1" applyFill="1" applyBorder="1" applyAlignment="1" applyProtection="1">
      <alignment vertical="center" wrapText="1"/>
    </xf>
    <xf numFmtId="49" fontId="47" fillId="0" borderId="0" xfId="450" applyNumberFormat="1" applyFont="1" applyAlignment="1">
      <alignment horizontal="center" vertical="center" wrapText="1"/>
    </xf>
    <xf numFmtId="0" fontId="47" fillId="17" borderId="211" xfId="450" applyFont="1" applyFill="1" applyBorder="1" applyAlignment="1">
      <alignment vertical="center"/>
    </xf>
    <xf numFmtId="0" fontId="47" fillId="17" borderId="218" xfId="450" applyFont="1" applyFill="1" applyBorder="1" applyAlignment="1">
      <alignment vertical="center"/>
    </xf>
    <xf numFmtId="194" fontId="48" fillId="0" borderId="211" xfId="408" applyNumberFormat="1" applyFont="1" applyFill="1" applyBorder="1" applyAlignment="1">
      <alignment vertical="center" wrapText="1"/>
    </xf>
    <xf numFmtId="194" fontId="48" fillId="0" borderId="218" xfId="408" applyNumberFormat="1" applyFont="1" applyFill="1" applyBorder="1" applyAlignment="1">
      <alignment vertical="center" wrapText="1"/>
    </xf>
    <xf numFmtId="0" fontId="47" fillId="17" borderId="221" xfId="450" applyFont="1" applyFill="1" applyBorder="1" applyAlignment="1">
      <alignment vertical="center"/>
    </xf>
    <xf numFmtId="0" fontId="47" fillId="17" borderId="222" xfId="450" applyFont="1" applyFill="1" applyBorder="1" applyAlignment="1">
      <alignment vertical="center"/>
    </xf>
    <xf numFmtId="0" fontId="47" fillId="15" borderId="220" xfId="450" applyFont="1" applyFill="1" applyBorder="1" applyAlignment="1">
      <alignment vertical="center"/>
    </xf>
    <xf numFmtId="0" fontId="47" fillId="15" borderId="221" xfId="450" applyFont="1" applyFill="1" applyBorder="1" applyAlignment="1">
      <alignment vertical="center"/>
    </xf>
    <xf numFmtId="0" fontId="47" fillId="15" borderId="219" xfId="450" applyFont="1" applyFill="1" applyBorder="1" applyAlignment="1">
      <alignment vertical="center"/>
    </xf>
    <xf numFmtId="0" fontId="47" fillId="15" borderId="211" xfId="450" applyFont="1" applyFill="1" applyBorder="1" applyAlignment="1">
      <alignment vertical="center"/>
    </xf>
    <xf numFmtId="0" fontId="47" fillId="15" borderId="241" xfId="450" applyFont="1" applyFill="1" applyBorder="1" applyAlignment="1">
      <alignment horizontal="center"/>
    </xf>
    <xf numFmtId="0" fontId="47" fillId="15" borderId="213" xfId="450" applyFont="1" applyFill="1" applyBorder="1" applyAlignment="1">
      <alignment horizontal="center"/>
    </xf>
    <xf numFmtId="0" fontId="47" fillId="15" borderId="212" xfId="450" applyFont="1" applyFill="1" applyBorder="1" applyAlignment="1">
      <alignment horizontal="center"/>
    </xf>
    <xf numFmtId="0" fontId="47" fillId="15" borderId="36" xfId="450" applyFont="1" applyFill="1" applyBorder="1" applyAlignment="1">
      <alignment horizontal="center"/>
    </xf>
    <xf numFmtId="0" fontId="47" fillId="15" borderId="29" xfId="450" applyFont="1" applyFill="1" applyBorder="1" applyAlignment="1">
      <alignment horizontal="center"/>
    </xf>
    <xf numFmtId="0" fontId="47" fillId="15" borderId="15" xfId="450" applyFont="1" applyFill="1" applyBorder="1" applyAlignment="1">
      <alignment horizontal="center"/>
    </xf>
    <xf numFmtId="0" fontId="47" fillId="15" borderId="238" xfId="450" applyFont="1" applyFill="1" applyBorder="1" applyAlignment="1">
      <alignment horizontal="left" vertical="center"/>
    </xf>
    <xf numFmtId="0" fontId="47" fillId="15" borderId="228" xfId="450" applyFont="1" applyFill="1" applyBorder="1" applyAlignment="1">
      <alignment horizontal="left" vertical="center"/>
    </xf>
    <xf numFmtId="194" fontId="48" fillId="17" borderId="227" xfId="408" applyNumberFormat="1" applyFont="1" applyFill="1" applyBorder="1" applyAlignment="1">
      <alignment horizontal="left" vertical="center"/>
    </xf>
    <xf numFmtId="194" fontId="48" fillId="17" borderId="231" xfId="408" applyNumberFormat="1" applyFont="1" applyFill="1" applyBorder="1" applyAlignment="1">
      <alignment horizontal="left" vertical="center"/>
    </xf>
    <xf numFmtId="194" fontId="48" fillId="17" borderId="232" xfId="408" applyNumberFormat="1" applyFont="1" applyFill="1" applyBorder="1" applyAlignment="1">
      <alignment horizontal="left" vertical="center"/>
    </xf>
    <xf numFmtId="194" fontId="48" fillId="17" borderId="229" xfId="408" applyNumberFormat="1" applyFont="1" applyFill="1" applyBorder="1" applyAlignment="1">
      <alignment horizontal="left" vertical="center"/>
    </xf>
    <xf numFmtId="194" fontId="48" fillId="17" borderId="233" xfId="408" applyNumberFormat="1" applyFont="1" applyFill="1" applyBorder="1" applyAlignment="1">
      <alignment horizontal="left" vertical="center"/>
    </xf>
    <xf numFmtId="194" fontId="48" fillId="17" borderId="234" xfId="408" applyNumberFormat="1" applyFont="1" applyFill="1" applyBorder="1" applyAlignment="1">
      <alignment horizontal="left" vertical="center"/>
    </xf>
    <xf numFmtId="14" fontId="48" fillId="17" borderId="229" xfId="408" applyNumberFormat="1" applyFont="1" applyFill="1" applyBorder="1" applyAlignment="1">
      <alignment horizontal="left" vertical="center"/>
    </xf>
    <xf numFmtId="14" fontId="48" fillId="17" borderId="233" xfId="408" applyNumberFormat="1" applyFont="1" applyFill="1" applyBorder="1" applyAlignment="1">
      <alignment horizontal="left" vertical="center"/>
    </xf>
    <xf numFmtId="14" fontId="48" fillId="17" borderId="234" xfId="408" applyNumberFormat="1" applyFont="1" applyFill="1" applyBorder="1" applyAlignment="1">
      <alignment horizontal="left" vertical="center"/>
    </xf>
    <xf numFmtId="194" fontId="48" fillId="17" borderId="235" xfId="408" applyNumberFormat="1" applyFont="1" applyFill="1" applyBorder="1" applyAlignment="1">
      <alignment horizontal="left" vertical="center"/>
    </xf>
    <xf numFmtId="194" fontId="48" fillId="17" borderId="236" xfId="408" applyNumberFormat="1" applyFont="1" applyFill="1" applyBorder="1" applyAlignment="1">
      <alignment horizontal="left" vertical="center"/>
    </xf>
    <xf numFmtId="194" fontId="48" fillId="17" borderId="237" xfId="408" applyNumberFormat="1" applyFont="1" applyFill="1" applyBorder="1" applyAlignment="1">
      <alignment horizontal="left" vertical="center"/>
    </xf>
    <xf numFmtId="194" fontId="48" fillId="0" borderId="238" xfId="408" applyNumberFormat="1" applyFont="1" applyFill="1" applyBorder="1" applyAlignment="1">
      <alignment vertical="center"/>
    </xf>
    <xf numFmtId="194" fontId="48" fillId="0" borderId="228" xfId="408" applyNumberFormat="1" applyFont="1" applyFill="1" applyBorder="1" applyAlignment="1">
      <alignment vertical="center"/>
    </xf>
    <xf numFmtId="194" fontId="48" fillId="0" borderId="2" xfId="408" applyNumberFormat="1" applyFont="1" applyFill="1" applyBorder="1" applyAlignment="1">
      <alignment vertical="center"/>
    </xf>
    <xf numFmtId="194" fontId="48" fillId="0" borderId="230" xfId="408" applyNumberFormat="1" applyFont="1" applyFill="1" applyBorder="1" applyAlignment="1">
      <alignment vertical="center"/>
    </xf>
    <xf numFmtId="194" fontId="48" fillId="0" borderId="239" xfId="408" applyNumberFormat="1" applyFont="1" applyFill="1" applyBorder="1" applyAlignment="1">
      <alignment vertical="center"/>
    </xf>
    <xf numFmtId="194" fontId="48" fillId="0" borderId="240" xfId="408" applyNumberFormat="1" applyFont="1" applyFill="1" applyBorder="1" applyAlignment="1">
      <alignment vertical="center"/>
    </xf>
    <xf numFmtId="0" fontId="47" fillId="17" borderId="215" xfId="450" applyFont="1" applyFill="1" applyBorder="1" applyAlignment="1">
      <alignment vertical="center" wrapText="1"/>
    </xf>
    <xf numFmtId="0" fontId="47" fillId="17" borderId="216" xfId="450" applyFont="1" applyFill="1" applyBorder="1" applyAlignment="1">
      <alignment vertical="center" wrapText="1"/>
    </xf>
    <xf numFmtId="0" fontId="24" fillId="0" borderId="64" xfId="0" applyFont="1" applyBorder="1" applyAlignment="1">
      <alignment horizontal="left" vertical="center" wrapText="1"/>
    </xf>
    <xf numFmtId="0" fontId="24" fillId="0" borderId="57" xfId="0" applyFont="1" applyBorder="1" applyAlignment="1">
      <alignment horizontal="left" vertical="center" wrapText="1"/>
    </xf>
    <xf numFmtId="0" fontId="24" fillId="0" borderId="242" xfId="0" applyFont="1" applyBorder="1" applyAlignment="1">
      <alignment horizontal="left" vertical="center" wrapText="1"/>
    </xf>
    <xf numFmtId="0" fontId="13" fillId="15" borderId="0" xfId="0" applyFont="1" applyFill="1" applyAlignment="1">
      <alignment horizontal="center" vertical="center" wrapText="1"/>
    </xf>
    <xf numFmtId="0" fontId="13" fillId="15" borderId="36" xfId="0" applyFont="1" applyFill="1" applyBorder="1" applyAlignment="1">
      <alignment horizontal="center" vertical="center" wrapText="1"/>
    </xf>
    <xf numFmtId="0" fontId="13" fillId="0" borderId="29" xfId="0" applyFont="1" applyBorder="1" applyAlignment="1">
      <alignment horizontal="center" vertical="center" wrapText="1"/>
    </xf>
    <xf numFmtId="0" fontId="13" fillId="0" borderId="14" xfId="0" applyFont="1" applyBorder="1" applyAlignment="1">
      <alignment horizontal="center" vertical="center" wrapText="1"/>
    </xf>
    <xf numFmtId="0" fontId="13" fillId="0" borderId="15" xfId="0" applyFont="1" applyBorder="1" applyAlignment="1">
      <alignment horizontal="center" vertical="center" wrapText="1"/>
    </xf>
    <xf numFmtId="168" fontId="13" fillId="16" borderId="209" xfId="18" applyNumberFormat="1" applyFont="1" applyFill="1" applyBorder="1" applyAlignment="1" applyProtection="1">
      <alignment horizontal="center" vertical="center" wrapText="1"/>
    </xf>
    <xf numFmtId="0" fontId="13" fillId="15" borderId="241" xfId="0" applyFont="1" applyFill="1" applyBorder="1" applyAlignment="1">
      <alignment horizontal="center" vertical="center" wrapText="1"/>
    </xf>
    <xf numFmtId="0" fontId="13" fillId="15" borderId="40" xfId="0" applyFont="1" applyFill="1" applyBorder="1" applyAlignment="1">
      <alignment horizontal="center" vertical="center" wrapText="1"/>
    </xf>
    <xf numFmtId="0" fontId="13" fillId="15" borderId="213" xfId="0" applyFont="1" applyFill="1" applyBorder="1" applyAlignment="1">
      <alignment horizontal="center" vertical="center" wrapText="1"/>
    </xf>
    <xf numFmtId="0" fontId="49" fillId="19" borderId="32" xfId="50204" applyFont="1" applyFill="1" applyBorder="1" applyAlignment="1">
      <alignment horizontal="center" wrapText="1"/>
    </xf>
    <xf numFmtId="0" fontId="49" fillId="19" borderId="33" xfId="50204" applyFont="1" applyFill="1" applyBorder="1" applyAlignment="1">
      <alignment horizontal="center" wrapText="1"/>
    </xf>
    <xf numFmtId="0" fontId="49" fillId="19" borderId="0" xfId="50204" applyFont="1" applyFill="1" applyAlignment="1">
      <alignment horizontal="center" vertical="center"/>
    </xf>
    <xf numFmtId="44" fontId="49" fillId="19" borderId="0" xfId="50204" applyNumberFormat="1" applyFont="1" applyFill="1" applyAlignment="1">
      <alignment horizontal="center" vertical="center"/>
    </xf>
    <xf numFmtId="0" fontId="49" fillId="20" borderId="32" xfId="50204" applyFont="1" applyFill="1" applyBorder="1" applyAlignment="1">
      <alignment horizontal="center" wrapText="1"/>
    </xf>
    <xf numFmtId="0" fontId="49" fillId="20" borderId="33" xfId="50204" applyFont="1" applyFill="1" applyBorder="1" applyAlignment="1">
      <alignment horizontal="center" wrapText="1"/>
    </xf>
    <xf numFmtId="0" fontId="49" fillId="21" borderId="32" xfId="50204" applyFont="1" applyFill="1" applyBorder="1" applyAlignment="1">
      <alignment horizontal="center" wrapText="1"/>
    </xf>
    <xf numFmtId="0" fontId="49" fillId="21" borderId="33" xfId="50204" applyFont="1" applyFill="1" applyBorder="1" applyAlignment="1">
      <alignment horizontal="center" wrapText="1"/>
    </xf>
    <xf numFmtId="0" fontId="0" fillId="6" borderId="32" xfId="0" applyFill="1" applyBorder="1" applyAlignment="1" applyProtection="1">
      <alignment horizontal="justify" vertical="center"/>
      <protection locked="0"/>
    </xf>
    <xf numFmtId="0" fontId="0" fillId="6" borderId="12" xfId="0" applyFill="1" applyBorder="1" applyAlignment="1" applyProtection="1">
      <alignment horizontal="justify" vertical="center"/>
      <protection locked="0"/>
    </xf>
    <xf numFmtId="0" fontId="0" fillId="6" borderId="33" xfId="0" applyFill="1" applyBorder="1" applyAlignment="1" applyProtection="1">
      <alignment horizontal="justify" vertical="center"/>
      <protection locked="0"/>
    </xf>
    <xf numFmtId="0" fontId="8" fillId="6" borderId="174" xfId="50109" applyFill="1" applyBorder="1" applyAlignment="1" applyProtection="1">
      <alignment horizontal="left" vertical="center"/>
      <protection locked="0"/>
    </xf>
    <xf numFmtId="0" fontId="8" fillId="6" borderId="12" xfId="50109" applyFill="1" applyBorder="1" applyAlignment="1" applyProtection="1">
      <alignment horizontal="left" vertical="center"/>
      <protection locked="0"/>
    </xf>
    <xf numFmtId="0" fontId="8" fillId="6" borderId="33" xfId="50109" applyFill="1" applyBorder="1" applyAlignment="1" applyProtection="1">
      <alignment horizontal="left" vertical="center"/>
      <protection locked="0"/>
    </xf>
    <xf numFmtId="0" fontId="19" fillId="6" borderId="49" xfId="0" applyFont="1" applyFill="1" applyBorder="1" applyAlignment="1" applyProtection="1">
      <alignment horizontal="center" vertical="center"/>
      <protection locked="0"/>
    </xf>
    <xf numFmtId="0" fontId="19" fillId="6" borderId="12" xfId="0" applyFont="1" applyFill="1" applyBorder="1" applyAlignment="1" applyProtection="1">
      <alignment horizontal="center" vertical="center"/>
      <protection locked="0"/>
    </xf>
    <xf numFmtId="0" fontId="19" fillId="6" borderId="33" xfId="0" applyFont="1" applyFill="1" applyBorder="1" applyAlignment="1" applyProtection="1">
      <alignment horizontal="center" vertical="center"/>
      <protection locked="0"/>
    </xf>
    <xf numFmtId="0" fontId="0" fillId="6" borderId="49" xfId="0" applyFill="1" applyBorder="1" applyAlignment="1" applyProtection="1">
      <alignment horizontal="justify" vertical="center"/>
      <protection locked="0"/>
    </xf>
    <xf numFmtId="0" fontId="8" fillId="6" borderId="67" xfId="50108" applyFill="1" applyBorder="1" applyAlignment="1" applyProtection="1">
      <alignment horizontal="left" vertical="center"/>
      <protection locked="0"/>
    </xf>
    <xf numFmtId="0" fontId="8" fillId="6" borderId="68" xfId="50108" applyFill="1" applyBorder="1" applyAlignment="1" applyProtection="1">
      <alignment horizontal="left" vertical="center"/>
      <protection locked="0"/>
    </xf>
    <xf numFmtId="0" fontId="8" fillId="6" borderId="69" xfId="50108" applyFill="1" applyBorder="1" applyAlignment="1" applyProtection="1">
      <alignment horizontal="left" vertical="center"/>
      <protection locked="0"/>
    </xf>
    <xf numFmtId="0" fontId="19" fillId="6" borderId="49" xfId="0" applyFont="1" applyFill="1" applyBorder="1" applyAlignment="1" applyProtection="1">
      <alignment horizontal="left" vertical="center"/>
      <protection locked="0"/>
    </xf>
    <xf numFmtId="0" fontId="19" fillId="6" borderId="12" xfId="0" applyFont="1" applyFill="1" applyBorder="1" applyAlignment="1" applyProtection="1">
      <alignment horizontal="left" vertical="center"/>
      <protection locked="0"/>
    </xf>
    <xf numFmtId="0" fontId="19" fillId="6" borderId="33" xfId="0" applyFont="1" applyFill="1" applyBorder="1" applyAlignment="1" applyProtection="1">
      <alignment horizontal="left" vertical="center"/>
      <protection locked="0"/>
    </xf>
    <xf numFmtId="0" fontId="19" fillId="6" borderId="50" xfId="0" applyFont="1" applyFill="1" applyBorder="1" applyAlignment="1" applyProtection="1">
      <alignment horizontal="left" vertical="center"/>
      <protection locked="0"/>
    </xf>
    <xf numFmtId="0" fontId="19" fillId="6" borderId="13" xfId="0" applyFont="1" applyFill="1" applyBorder="1" applyAlignment="1" applyProtection="1">
      <alignment horizontal="left" vertical="center"/>
      <protection locked="0"/>
    </xf>
    <xf numFmtId="0" fontId="19" fillId="6" borderId="7" xfId="0" applyFont="1" applyFill="1" applyBorder="1" applyAlignment="1" applyProtection="1">
      <alignment horizontal="left" vertical="center"/>
      <protection locked="0"/>
    </xf>
    <xf numFmtId="0" fontId="8" fillId="6" borderId="67" xfId="50109" applyFill="1" applyBorder="1" applyAlignment="1" applyProtection="1">
      <alignment horizontal="left" vertical="center"/>
      <protection locked="0"/>
    </xf>
    <xf numFmtId="0" fontId="8" fillId="6" borderId="68" xfId="50109" applyFill="1" applyBorder="1" applyAlignment="1" applyProtection="1">
      <alignment horizontal="left" vertical="center"/>
      <protection locked="0"/>
    </xf>
    <xf numFmtId="0" fontId="8" fillId="6" borderId="69" xfId="50109" applyFill="1" applyBorder="1" applyAlignment="1" applyProtection="1">
      <alignment horizontal="left" vertical="center"/>
      <protection locked="0"/>
    </xf>
    <xf numFmtId="0" fontId="19" fillId="6" borderId="50" xfId="0" applyFont="1" applyFill="1" applyBorder="1" applyAlignment="1" applyProtection="1">
      <alignment horizontal="center" vertical="center"/>
      <protection locked="0"/>
    </xf>
    <xf numFmtId="0" fontId="19" fillId="6" borderId="13" xfId="0" applyFont="1" applyFill="1" applyBorder="1" applyAlignment="1" applyProtection="1">
      <alignment horizontal="center" vertical="center"/>
      <protection locked="0"/>
    </xf>
    <xf numFmtId="0" fontId="19" fillId="6" borderId="7" xfId="0" applyFont="1" applyFill="1" applyBorder="1" applyAlignment="1" applyProtection="1">
      <alignment horizontal="center" vertical="center"/>
      <protection locked="0"/>
    </xf>
    <xf numFmtId="0" fontId="16" fillId="6" borderId="0" xfId="0" applyFont="1" applyFill="1" applyAlignment="1" applyProtection="1">
      <alignment horizontal="center" vertical="center"/>
      <protection locked="0"/>
    </xf>
    <xf numFmtId="0" fontId="8" fillId="6" borderId="174" xfId="0" applyFont="1" applyFill="1" applyBorder="1" applyAlignment="1" applyProtection="1">
      <alignment horizontal="justify" vertical="center"/>
      <protection locked="0"/>
    </xf>
    <xf numFmtId="0" fontId="8" fillId="6" borderId="12" xfId="0" applyFont="1" applyFill="1" applyBorder="1" applyAlignment="1" applyProtection="1">
      <alignment horizontal="justify" vertical="center"/>
      <protection locked="0"/>
    </xf>
    <xf numFmtId="0" fontId="8" fillId="6" borderId="33" xfId="0" applyFont="1" applyFill="1" applyBorder="1" applyAlignment="1" applyProtection="1">
      <alignment horizontal="justify" vertical="center"/>
      <protection locked="0"/>
    </xf>
    <xf numFmtId="0" fontId="8" fillId="6" borderId="174" xfId="50110" applyFill="1" applyBorder="1" applyAlignment="1" applyProtection="1">
      <alignment horizontal="left" vertical="center"/>
      <protection locked="0"/>
    </xf>
    <xf numFmtId="0" fontId="8" fillId="6" borderId="12" xfId="50110" applyFill="1" applyBorder="1" applyAlignment="1" applyProtection="1">
      <alignment horizontal="left" vertical="center"/>
      <protection locked="0"/>
    </xf>
    <xf numFmtId="0" fontId="8" fillId="6" borderId="33" xfId="50110" applyFill="1" applyBorder="1" applyAlignment="1" applyProtection="1">
      <alignment horizontal="left" vertical="center"/>
      <protection locked="0"/>
    </xf>
    <xf numFmtId="0" fontId="8" fillId="6" borderId="174" xfId="0" applyFont="1" applyFill="1" applyBorder="1" applyAlignment="1" applyProtection="1">
      <alignment horizontal="left" vertical="center"/>
      <protection locked="0"/>
    </xf>
    <xf numFmtId="0" fontId="8" fillId="6" borderId="12" xfId="0" applyFont="1" applyFill="1" applyBorder="1" applyAlignment="1" applyProtection="1">
      <alignment horizontal="left" vertical="center"/>
      <protection locked="0"/>
    </xf>
    <xf numFmtId="0" fontId="8" fillId="6" borderId="33" xfId="0" applyFont="1" applyFill="1" applyBorder="1" applyAlignment="1" applyProtection="1">
      <alignment horizontal="left" vertical="center"/>
      <protection locked="0"/>
    </xf>
    <xf numFmtId="0" fontId="8" fillId="6" borderId="67" xfId="0" applyFont="1" applyFill="1" applyBorder="1" applyAlignment="1" applyProtection="1">
      <alignment horizontal="left" vertical="center"/>
      <protection locked="0"/>
    </xf>
    <xf numFmtId="0" fontId="8" fillId="6" borderId="68" xfId="0" applyFont="1" applyFill="1" applyBorder="1" applyAlignment="1" applyProtection="1">
      <alignment horizontal="left" vertical="center"/>
      <protection locked="0"/>
    </xf>
    <xf numFmtId="0" fontId="8" fillId="6" borderId="69" xfId="0" applyFont="1" applyFill="1" applyBorder="1" applyAlignment="1" applyProtection="1">
      <alignment horizontal="left" vertical="center"/>
      <protection locked="0"/>
    </xf>
    <xf numFmtId="0" fontId="0" fillId="6" borderId="174" xfId="0" applyFill="1" applyBorder="1" applyAlignment="1" applyProtection="1">
      <alignment horizontal="left" vertical="center"/>
      <protection locked="0"/>
    </xf>
    <xf numFmtId="0" fontId="0" fillId="6" borderId="12" xfId="0" applyFill="1" applyBorder="1" applyAlignment="1" applyProtection="1">
      <alignment horizontal="left" vertical="center"/>
      <protection locked="0"/>
    </xf>
    <xf numFmtId="0" fontId="0" fillId="6" borderId="33" xfId="0" applyFill="1" applyBorder="1" applyAlignment="1" applyProtection="1">
      <alignment horizontal="left" vertical="center"/>
      <protection locked="0"/>
    </xf>
    <xf numFmtId="0" fontId="8" fillId="6" borderId="49" xfId="0" applyFont="1" applyFill="1" applyBorder="1" applyAlignment="1" applyProtection="1">
      <alignment horizontal="left" vertical="center"/>
      <protection locked="0"/>
    </xf>
    <xf numFmtId="0" fontId="8" fillId="6" borderId="50" xfId="0" applyFont="1" applyFill="1" applyBorder="1" applyAlignment="1" applyProtection="1">
      <alignment horizontal="justify" vertical="center"/>
      <protection locked="0"/>
    </xf>
    <xf numFmtId="0" fontId="8" fillId="6" borderId="13" xfId="0" applyFont="1" applyFill="1" applyBorder="1" applyAlignment="1" applyProtection="1">
      <alignment horizontal="justify" vertical="center"/>
      <protection locked="0"/>
    </xf>
    <xf numFmtId="0" fontId="8" fillId="6" borderId="7" xfId="0" applyFont="1" applyFill="1" applyBorder="1" applyAlignment="1" applyProtection="1">
      <alignment horizontal="justify" vertical="center"/>
      <protection locked="0"/>
    </xf>
    <xf numFmtId="0" fontId="0" fillId="6" borderId="50" xfId="0" applyFill="1" applyBorder="1" applyAlignment="1" applyProtection="1">
      <alignment horizontal="justify" vertical="center"/>
      <protection locked="0"/>
    </xf>
    <xf numFmtId="0" fontId="0" fillId="6" borderId="13" xfId="0" applyFill="1" applyBorder="1" applyAlignment="1" applyProtection="1">
      <alignment horizontal="justify" vertical="center"/>
      <protection locked="0"/>
    </xf>
    <xf numFmtId="0" fontId="0" fillId="6" borderId="7" xfId="0" applyFill="1" applyBorder="1" applyAlignment="1" applyProtection="1">
      <alignment horizontal="justify" vertical="center"/>
      <protection locked="0"/>
    </xf>
    <xf numFmtId="0" fontId="8" fillId="13" borderId="8" xfId="0" applyFont="1" applyFill="1" applyBorder="1" applyAlignment="1">
      <alignment horizontal="left" vertical="center"/>
    </xf>
    <xf numFmtId="0" fontId="0" fillId="13" borderId="9" xfId="0" quotePrefix="1" applyFill="1" applyBorder="1" applyAlignment="1">
      <alignment horizontal="left" vertical="center"/>
    </xf>
    <xf numFmtId="0" fontId="0" fillId="13" borderId="10" xfId="0" quotePrefix="1" applyFill="1" applyBorder="1" applyAlignment="1">
      <alignment horizontal="left" vertical="center"/>
    </xf>
    <xf numFmtId="0" fontId="0" fillId="0" borderId="32" xfId="0" applyBorder="1" applyAlignment="1" applyProtection="1">
      <alignment horizontal="justify" vertical="center"/>
      <protection locked="0"/>
    </xf>
    <xf numFmtId="0" fontId="0" fillId="0" borderId="12" xfId="0" applyBorder="1" applyAlignment="1" applyProtection="1">
      <alignment horizontal="justify" vertical="center"/>
      <protection locked="0"/>
    </xf>
    <xf numFmtId="0" fontId="0" fillId="0" borderId="33" xfId="0" applyBorder="1" applyAlignment="1" applyProtection="1">
      <alignment horizontal="justify" vertical="center"/>
      <protection locked="0"/>
    </xf>
    <xf numFmtId="0" fontId="8" fillId="6" borderId="67" xfId="50107" applyFill="1" applyBorder="1" applyAlignment="1" applyProtection="1">
      <alignment horizontal="left" vertical="center"/>
      <protection locked="0"/>
    </xf>
    <xf numFmtId="0" fontId="8" fillId="6" borderId="68" xfId="50107" applyFill="1" applyBorder="1" applyAlignment="1" applyProtection="1">
      <alignment horizontal="left" vertical="center"/>
      <protection locked="0"/>
    </xf>
    <xf numFmtId="0" fontId="8" fillId="6" borderId="69" xfId="50107" applyFill="1" applyBorder="1" applyAlignment="1" applyProtection="1">
      <alignment horizontal="left" vertical="center"/>
      <protection locked="0"/>
    </xf>
    <xf numFmtId="0" fontId="8" fillId="6" borderId="174" xfId="50107" applyFill="1" applyBorder="1" applyAlignment="1" applyProtection="1">
      <alignment horizontal="left" vertical="center"/>
      <protection locked="0"/>
    </xf>
    <xf numFmtId="0" fontId="8" fillId="6" borderId="12" xfId="50107" applyFill="1" applyBorder="1" applyAlignment="1" applyProtection="1">
      <alignment horizontal="left" vertical="center"/>
      <protection locked="0"/>
    </xf>
    <xf numFmtId="0" fontId="8" fillId="6" borderId="33" xfId="50107" applyFill="1" applyBorder="1" applyAlignment="1" applyProtection="1">
      <alignment horizontal="left" vertical="center"/>
      <protection locked="0"/>
    </xf>
    <xf numFmtId="0" fontId="26" fillId="0" borderId="49" xfId="0" applyFont="1" applyBorder="1" applyAlignment="1">
      <alignment horizontal="justify" vertical="center" wrapText="1"/>
    </xf>
    <xf numFmtId="0" fontId="26" fillId="0" borderId="33" xfId="0" applyFont="1" applyBorder="1" applyAlignment="1">
      <alignment horizontal="justify" vertical="center" wrapText="1"/>
    </xf>
    <xf numFmtId="0" fontId="26" fillId="0" borderId="0" xfId="0" applyFont="1" applyAlignment="1">
      <alignment horizontal="justify" vertical="center" wrapText="1"/>
    </xf>
    <xf numFmtId="0" fontId="26" fillId="0" borderId="25" xfId="0" applyFont="1" applyBorder="1" applyAlignment="1">
      <alignment horizontal="justify" vertical="center" wrapText="1"/>
    </xf>
    <xf numFmtId="49" fontId="26" fillId="0" borderId="0" xfId="0" applyNumberFormat="1" applyFont="1" applyAlignment="1">
      <alignment horizontal="justify" vertical="center" wrapText="1"/>
    </xf>
    <xf numFmtId="49" fontId="8" fillId="0" borderId="0" xfId="0" applyNumberFormat="1" applyFont="1" applyAlignment="1">
      <alignment horizontal="justify" vertical="center" wrapText="1"/>
    </xf>
    <xf numFmtId="49" fontId="8" fillId="0" borderId="25" xfId="0" applyNumberFormat="1" applyFont="1" applyBorder="1" applyAlignment="1">
      <alignment horizontal="justify" vertical="center" wrapText="1"/>
    </xf>
    <xf numFmtId="0" fontId="0" fillId="0" borderId="0" xfId="0" applyAlignment="1">
      <alignment horizontal="justify" vertical="center" wrapText="1"/>
    </xf>
    <xf numFmtId="0" fontId="0" fillId="0" borderId="25" xfId="0" applyBorder="1" applyAlignment="1">
      <alignment horizontal="justify" vertical="center" wrapText="1"/>
    </xf>
    <xf numFmtId="49" fontId="0" fillId="0" borderId="0" xfId="0" applyNumberFormat="1" applyAlignment="1">
      <alignment horizontal="justify" vertical="center" wrapText="1"/>
    </xf>
    <xf numFmtId="0" fontId="0" fillId="0" borderId="174" xfId="0" applyBorder="1" applyAlignment="1">
      <alignment horizontal="justify" vertical="center" wrapText="1"/>
    </xf>
    <xf numFmtId="0" fontId="0" fillId="0" borderId="33" xfId="0" applyBorder="1" applyAlignment="1">
      <alignment horizontal="justify" vertical="center" wrapText="1"/>
    </xf>
    <xf numFmtId="49" fontId="8" fillId="0" borderId="209" xfId="0" applyNumberFormat="1" applyFont="1" applyBorder="1" applyAlignment="1">
      <alignment horizontal="center" vertical="center" wrapText="1"/>
    </xf>
    <xf numFmtId="195" fontId="13" fillId="18" borderId="4" xfId="6" applyNumberFormat="1" applyFont="1" applyFill="1" applyBorder="1" applyAlignment="1" applyProtection="1">
      <alignment horizontal="center" vertical="center" wrapText="1"/>
    </xf>
    <xf numFmtId="49" fontId="8" fillId="15" borderId="175" xfId="0" applyNumberFormat="1" applyFont="1" applyFill="1" applyBorder="1" applyAlignment="1">
      <alignment horizontal="left" vertical="center" wrapText="1"/>
    </xf>
    <xf numFmtId="167" fontId="8" fillId="15" borderId="4" xfId="18" applyFont="1" applyFill="1" applyBorder="1" applyAlignment="1" applyProtection="1">
      <alignment vertical="center" wrapText="1"/>
    </xf>
  </cellXfs>
  <cellStyles count="50225">
    <cellStyle name="$000.00" xfId="1" xr:uid="{00000000-0005-0000-0000-000000000000}"/>
    <cellStyle name="$000.00.00" xfId="2" xr:uid="{00000000-0005-0000-0000-000001000000}"/>
    <cellStyle name="Actual Date" xfId="3" xr:uid="{00000000-0005-0000-0000-000002000000}"/>
    <cellStyle name="Actual Date 2" xfId="4" xr:uid="{00000000-0005-0000-0000-000003000000}"/>
    <cellStyle name="Actual Date 2 2" xfId="364" xr:uid="{00000000-0005-0000-0000-000004000000}"/>
    <cellStyle name="Actual Date 2 3" xfId="365" xr:uid="{00000000-0005-0000-0000-000005000000}"/>
    <cellStyle name="Actual Date 2 4" xfId="255" xr:uid="{00000000-0005-0000-0000-000006000000}"/>
    <cellStyle name="Actual Date 2 5" xfId="129" xr:uid="{00000000-0005-0000-0000-000007000000}"/>
    <cellStyle name="Actual Date 3" xfId="5" xr:uid="{00000000-0005-0000-0000-000008000000}"/>
    <cellStyle name="Actual Date 3 2" xfId="366" xr:uid="{00000000-0005-0000-0000-000009000000}"/>
    <cellStyle name="Actual Date 3 3" xfId="367" xr:uid="{00000000-0005-0000-0000-00000A000000}"/>
    <cellStyle name="Actual Date 3 4" xfId="256" xr:uid="{00000000-0005-0000-0000-00000B000000}"/>
    <cellStyle name="Actual Date 3 5" xfId="130" xr:uid="{00000000-0005-0000-0000-00000C000000}"/>
    <cellStyle name="Comma  - Style1" xfId="7" xr:uid="{00000000-0005-0000-0000-00000D000000}"/>
    <cellStyle name="Comma  - Style2" xfId="8" xr:uid="{00000000-0005-0000-0000-00000E000000}"/>
    <cellStyle name="Comma  - Style3" xfId="9" xr:uid="{00000000-0005-0000-0000-00000F000000}"/>
    <cellStyle name="Comma  - Style4" xfId="10" xr:uid="{00000000-0005-0000-0000-000010000000}"/>
    <cellStyle name="Comma  - Style5" xfId="11" xr:uid="{00000000-0005-0000-0000-000011000000}"/>
    <cellStyle name="Comma  - Style6" xfId="12" xr:uid="{00000000-0005-0000-0000-000012000000}"/>
    <cellStyle name="Comma  - Style7" xfId="13" xr:uid="{00000000-0005-0000-0000-000013000000}"/>
    <cellStyle name="Comma  - Style8" xfId="14" xr:uid="{00000000-0005-0000-0000-000014000000}"/>
    <cellStyle name="Comma0" xfId="15" xr:uid="{00000000-0005-0000-0000-000015000000}"/>
    <cellStyle name="Comma0 2" xfId="16" xr:uid="{00000000-0005-0000-0000-000016000000}"/>
    <cellStyle name="Comma0 2 2" xfId="368" xr:uid="{00000000-0005-0000-0000-000017000000}"/>
    <cellStyle name="Comma0 2 3" xfId="369" xr:uid="{00000000-0005-0000-0000-000018000000}"/>
    <cellStyle name="Comma0 2 4" xfId="265" xr:uid="{00000000-0005-0000-0000-000019000000}"/>
    <cellStyle name="Comma0 2 5" xfId="141" xr:uid="{00000000-0005-0000-0000-00001A000000}"/>
    <cellStyle name="Comma0 3" xfId="17" xr:uid="{00000000-0005-0000-0000-00001B000000}"/>
    <cellStyle name="Comma0 3 2" xfId="370" xr:uid="{00000000-0005-0000-0000-00001C000000}"/>
    <cellStyle name="Comma0 3 3" xfId="371" xr:uid="{00000000-0005-0000-0000-00001D000000}"/>
    <cellStyle name="Comma0 3 4" xfId="266" xr:uid="{00000000-0005-0000-0000-00001E000000}"/>
    <cellStyle name="Comma0 3 5" xfId="142" xr:uid="{00000000-0005-0000-0000-00001F000000}"/>
    <cellStyle name="CUADRO1" xfId="50206" xr:uid="{539BFB21-682D-4681-9890-600796001EB2}"/>
    <cellStyle name="Currency [0]" xfId="50220" xr:uid="{1721977F-C802-41A5-A0D9-DD03174A98C0}"/>
    <cellStyle name="Currency 3" xfId="50111" xr:uid="{00000000-0005-0000-0000-000020000000}"/>
    <cellStyle name="Currency()" xfId="19" xr:uid="{00000000-0005-0000-0000-000021000000}"/>
    <cellStyle name="Currency() 2" xfId="20" xr:uid="{00000000-0005-0000-0000-000022000000}"/>
    <cellStyle name="Currency() 2 2" xfId="372" xr:uid="{00000000-0005-0000-0000-000023000000}"/>
    <cellStyle name="Currency() 2 3" xfId="373" xr:uid="{00000000-0005-0000-0000-000024000000}"/>
    <cellStyle name="Currency() 2 4" xfId="269" xr:uid="{00000000-0005-0000-0000-000025000000}"/>
    <cellStyle name="Currency() 2 5" xfId="145" xr:uid="{00000000-0005-0000-0000-000026000000}"/>
    <cellStyle name="Currency() 3" xfId="374" xr:uid="{00000000-0005-0000-0000-000027000000}"/>
    <cellStyle name="Currency() 4" xfId="375" xr:uid="{00000000-0005-0000-0000-000028000000}"/>
    <cellStyle name="Currency() 5" xfId="268" xr:uid="{00000000-0005-0000-0000-000029000000}"/>
    <cellStyle name="Currency() 6" xfId="144" xr:uid="{00000000-0005-0000-0000-00002A000000}"/>
    <cellStyle name="Currency_Presupuesto Wemco S-201D" xfId="21" xr:uid="{00000000-0005-0000-0000-00002B000000}"/>
    <cellStyle name="Date" xfId="22" xr:uid="{00000000-0005-0000-0000-00002C000000}"/>
    <cellStyle name="Estilo 1" xfId="23" xr:uid="{00000000-0005-0000-0000-00002D000000}"/>
    <cellStyle name="Estilo 2" xfId="24" xr:uid="{00000000-0005-0000-0000-00002E000000}"/>
    <cellStyle name="Estilo 2 2" xfId="376" xr:uid="{00000000-0005-0000-0000-00002F000000}"/>
    <cellStyle name="Estilo 2 2 2" xfId="44460" xr:uid="{00000000-0005-0000-0000-000030000000}"/>
    <cellStyle name="Estilo 2 3" xfId="377" xr:uid="{00000000-0005-0000-0000-000031000000}"/>
    <cellStyle name="Estilo 2 3 2" xfId="44461" xr:uid="{00000000-0005-0000-0000-000032000000}"/>
    <cellStyle name="Estilo 2 4" xfId="272" xr:uid="{00000000-0005-0000-0000-000033000000}"/>
    <cellStyle name="Estilo 2 4 2" xfId="44397" xr:uid="{00000000-0005-0000-0000-000034000000}"/>
    <cellStyle name="Estilo 2 5" xfId="3015" xr:uid="{00000000-0005-0000-0000-000035000000}"/>
    <cellStyle name="Estilo 2 5 2" xfId="47028" xr:uid="{00000000-0005-0000-0000-000036000000}"/>
    <cellStyle name="Estilo 2 6" xfId="149" xr:uid="{00000000-0005-0000-0000-000037000000}"/>
    <cellStyle name="Estilo 2 7" xfId="44322" xr:uid="{00000000-0005-0000-0000-000038000000}"/>
    <cellStyle name="Estilo 2 8" xfId="48854" xr:uid="{00000000-0005-0000-0000-000039000000}"/>
    <cellStyle name="Estilo 3" xfId="25" xr:uid="{00000000-0005-0000-0000-00003A000000}"/>
    <cellStyle name="Estilo 3 2" xfId="378" xr:uid="{00000000-0005-0000-0000-00003B000000}"/>
    <cellStyle name="Estilo 3 2 2" xfId="44462" xr:uid="{00000000-0005-0000-0000-00003C000000}"/>
    <cellStyle name="Estilo 3 3" xfId="379" xr:uid="{00000000-0005-0000-0000-00003D000000}"/>
    <cellStyle name="Estilo 3 3 2" xfId="44463" xr:uid="{00000000-0005-0000-0000-00003E000000}"/>
    <cellStyle name="Estilo 3 4" xfId="273" xr:uid="{00000000-0005-0000-0000-00003F000000}"/>
    <cellStyle name="Estilo 3 4 2" xfId="44398" xr:uid="{00000000-0005-0000-0000-000040000000}"/>
    <cellStyle name="Estilo 3 5" xfId="3016" xr:uid="{00000000-0005-0000-0000-000041000000}"/>
    <cellStyle name="Estilo 3 5 2" xfId="47029" xr:uid="{00000000-0005-0000-0000-000042000000}"/>
    <cellStyle name="Estilo 3 6" xfId="150" xr:uid="{00000000-0005-0000-0000-000043000000}"/>
    <cellStyle name="Estilo 3 7" xfId="44323" xr:uid="{00000000-0005-0000-0000-000044000000}"/>
    <cellStyle name="Estilo 3 8" xfId="48855" xr:uid="{00000000-0005-0000-0000-000045000000}"/>
    <cellStyle name="Estilo 4" xfId="26" xr:uid="{00000000-0005-0000-0000-000046000000}"/>
    <cellStyle name="Euro" xfId="27" xr:uid="{00000000-0005-0000-0000-000047000000}"/>
    <cellStyle name="Euro 2" xfId="28" xr:uid="{00000000-0005-0000-0000-000048000000}"/>
    <cellStyle name="Euro 2 2" xfId="380" xr:uid="{00000000-0005-0000-0000-000049000000}"/>
    <cellStyle name="Euro 2 3" xfId="381" xr:uid="{00000000-0005-0000-0000-00004A000000}"/>
    <cellStyle name="Euro 2 4" xfId="276" xr:uid="{00000000-0005-0000-0000-00004B000000}"/>
    <cellStyle name="Euro 2 5" xfId="153" xr:uid="{00000000-0005-0000-0000-00004C000000}"/>
    <cellStyle name="Euro 3" xfId="29" xr:uid="{00000000-0005-0000-0000-00004D000000}"/>
    <cellStyle name="Euro 3 2" xfId="382" xr:uid="{00000000-0005-0000-0000-00004E000000}"/>
    <cellStyle name="Euro 3 3" xfId="383" xr:uid="{00000000-0005-0000-0000-00004F000000}"/>
    <cellStyle name="Euro 3 4" xfId="277" xr:uid="{00000000-0005-0000-0000-000050000000}"/>
    <cellStyle name="Euro 3 5" xfId="154" xr:uid="{00000000-0005-0000-0000-000051000000}"/>
    <cellStyle name="Euro 4" xfId="50207" xr:uid="{AE7DEA6F-98D4-46A0-9417-479BA9BB9604}"/>
    <cellStyle name="Fixed" xfId="30" xr:uid="{00000000-0005-0000-0000-000052000000}"/>
    <cellStyle name="Fixed 2" xfId="31" xr:uid="{00000000-0005-0000-0000-000053000000}"/>
    <cellStyle name="Fixed 2 2" xfId="384" xr:uid="{00000000-0005-0000-0000-000054000000}"/>
    <cellStyle name="Fixed 2 3" xfId="385" xr:uid="{00000000-0005-0000-0000-000055000000}"/>
    <cellStyle name="Fixed 2 4" xfId="279" xr:uid="{00000000-0005-0000-0000-000056000000}"/>
    <cellStyle name="Fixed 2 5" xfId="156" xr:uid="{00000000-0005-0000-0000-000057000000}"/>
    <cellStyle name="Fixed 3" xfId="32" xr:uid="{00000000-0005-0000-0000-000058000000}"/>
    <cellStyle name="Fixed 3 2" xfId="386" xr:uid="{00000000-0005-0000-0000-000059000000}"/>
    <cellStyle name="Fixed 3 3" xfId="387" xr:uid="{00000000-0005-0000-0000-00005A000000}"/>
    <cellStyle name="Fixed 3 4" xfId="280" xr:uid="{00000000-0005-0000-0000-00005B000000}"/>
    <cellStyle name="Fixed 3 5" xfId="157" xr:uid="{00000000-0005-0000-0000-00005C000000}"/>
    <cellStyle name="Grey" xfId="33" xr:uid="{00000000-0005-0000-0000-00005D000000}"/>
    <cellStyle name="Grey 2" xfId="34" xr:uid="{00000000-0005-0000-0000-00005E000000}"/>
    <cellStyle name="Grey 3" xfId="388" xr:uid="{00000000-0005-0000-0000-00005F000000}"/>
    <cellStyle name="Grey 4" xfId="389" xr:uid="{00000000-0005-0000-0000-000060000000}"/>
    <cellStyle name="HEADER" xfId="35" xr:uid="{00000000-0005-0000-0000-000061000000}"/>
    <cellStyle name="Heading1" xfId="36" xr:uid="{00000000-0005-0000-0000-000062000000}"/>
    <cellStyle name="Heading1 2" xfId="37" xr:uid="{00000000-0005-0000-0000-000063000000}"/>
    <cellStyle name="Heading1 2 2" xfId="390" xr:uid="{00000000-0005-0000-0000-000064000000}"/>
    <cellStyle name="Heading1 2 3" xfId="391" xr:uid="{00000000-0005-0000-0000-000065000000}"/>
    <cellStyle name="Heading1 2 4" xfId="285" xr:uid="{00000000-0005-0000-0000-000066000000}"/>
    <cellStyle name="Heading1 2 5" xfId="162" xr:uid="{00000000-0005-0000-0000-000067000000}"/>
    <cellStyle name="Heading1 3" xfId="38" xr:uid="{00000000-0005-0000-0000-000068000000}"/>
    <cellStyle name="Heading1 3 2" xfId="392" xr:uid="{00000000-0005-0000-0000-000069000000}"/>
    <cellStyle name="Heading1 3 3" xfId="393" xr:uid="{00000000-0005-0000-0000-00006A000000}"/>
    <cellStyle name="Heading1 3 4" xfId="286" xr:uid="{00000000-0005-0000-0000-00006B000000}"/>
    <cellStyle name="Heading1 3 5" xfId="163" xr:uid="{00000000-0005-0000-0000-00006C000000}"/>
    <cellStyle name="Heading2" xfId="39" xr:uid="{00000000-0005-0000-0000-00006D000000}"/>
    <cellStyle name="Heading2 2" xfId="40" xr:uid="{00000000-0005-0000-0000-00006E000000}"/>
    <cellStyle name="Heading2 2 2" xfId="394" xr:uid="{00000000-0005-0000-0000-00006F000000}"/>
    <cellStyle name="Heading2 2 3" xfId="395" xr:uid="{00000000-0005-0000-0000-000070000000}"/>
    <cellStyle name="Heading2 2 4" xfId="288" xr:uid="{00000000-0005-0000-0000-000071000000}"/>
    <cellStyle name="Heading2 2 5" xfId="165" xr:uid="{00000000-0005-0000-0000-000072000000}"/>
    <cellStyle name="Heading2 3" xfId="41" xr:uid="{00000000-0005-0000-0000-000073000000}"/>
    <cellStyle name="Heading2 3 2" xfId="396" xr:uid="{00000000-0005-0000-0000-000074000000}"/>
    <cellStyle name="Heading2 3 3" xfId="397" xr:uid="{00000000-0005-0000-0000-000075000000}"/>
    <cellStyle name="Heading2 3 4" xfId="289" xr:uid="{00000000-0005-0000-0000-000076000000}"/>
    <cellStyle name="Heading2 3 5" xfId="166" xr:uid="{00000000-0005-0000-0000-000077000000}"/>
    <cellStyle name="HIGHLIGHT" xfId="42" xr:uid="{00000000-0005-0000-0000-000078000000}"/>
    <cellStyle name="Hipervínculo" xfId="43" builtinId="8"/>
    <cellStyle name="Hipervínculo 2" xfId="50219" xr:uid="{B9AC8373-B590-4045-B5D3-DB24E022B7FE}"/>
    <cellStyle name="Hipervínculo visitado" xfId="104" builtinId="9" hidden="1"/>
    <cellStyle name="Hipervínculo visitado" xfId="105" builtinId="9" hidden="1"/>
    <cellStyle name="Hipervínculo visitado" xfId="106" builtinId="9" hidden="1"/>
    <cellStyle name="Hipervínculo visitado" xfId="107" builtinId="9" hidden="1"/>
    <cellStyle name="Hipervínculo visitado" xfId="108" builtinId="9" hidden="1"/>
    <cellStyle name="Hipervínculo visitado" xfId="109" builtinId="9" hidden="1"/>
    <cellStyle name="Hipervínculo visitado" xfId="110" builtinId="9" hidden="1"/>
    <cellStyle name="Hipervínculo visitado" xfId="111" builtinId="9" hidden="1"/>
    <cellStyle name="Hipervínculo visitado" xfId="112" builtinId="9" hidden="1"/>
    <cellStyle name="Hipervínculo visitado" xfId="113" builtinId="9" hidden="1"/>
    <cellStyle name="Hipervínculo visitado" xfId="114" builtinId="9" hidden="1"/>
    <cellStyle name="Hipervínculo visitado" xfId="115" builtinId="9" hidden="1"/>
    <cellStyle name="Hipervínculo visitado" xfId="116" builtinId="9" hidden="1"/>
    <cellStyle name="Hipervínculo visitado" xfId="117" builtinId="9" hidden="1"/>
    <cellStyle name="Hipervínculo visitado" xfId="118" builtinId="9" hidden="1"/>
    <cellStyle name="Hipervínculo visitado" xfId="119" builtinId="9" hidden="1"/>
    <cellStyle name="Hipervínculo visitado" xfId="120" builtinId="9" hidden="1"/>
    <cellStyle name="Hipervínculo visitado" xfId="121" builtinId="9" hidden="1"/>
    <cellStyle name="Hipervínculo visitado" xfId="122" builtinId="9" hidden="1"/>
    <cellStyle name="Hipervínculo visitado" xfId="123" builtinId="9" hidden="1"/>
    <cellStyle name="Hipervínculo visitado" xfId="124" builtinId="9" hidden="1"/>
    <cellStyle name="Hipervínculo visitado" xfId="231" builtinId="9" hidden="1"/>
    <cellStyle name="Hipervínculo visitado" xfId="232" builtinId="9" hidden="1"/>
    <cellStyle name="Hipervínculo visitado" xfId="233" builtinId="9" hidden="1"/>
    <cellStyle name="Hipervínculo visitado" xfId="234" builtinId="9" hidden="1"/>
    <cellStyle name="Hipervínculo visitado" xfId="235" builtinId="9" hidden="1"/>
    <cellStyle name="Hipervínculo visitado" xfId="236" builtinId="9" hidden="1"/>
    <cellStyle name="Hipervínculo visitado" xfId="237" builtinId="9" hidden="1"/>
    <cellStyle name="Hipervínculo visitado" xfId="238" builtinId="9" hidden="1"/>
    <cellStyle name="Hipervínculo visitado" xfId="239" builtinId="9" hidden="1"/>
    <cellStyle name="Hipervínculo visitado" xfId="240" builtinId="9" hidden="1"/>
    <cellStyle name="Hipervínculo visitado" xfId="241" builtinId="9" hidden="1"/>
    <cellStyle name="Hipervínculo visitado" xfId="242" builtinId="9" hidden="1"/>
    <cellStyle name="Hipervínculo visitado" xfId="243" builtinId="9" hidden="1"/>
    <cellStyle name="Hipervínculo visitado" xfId="244" builtinId="9" hidden="1"/>
    <cellStyle name="Hipervínculo visitado" xfId="245" builtinId="9" hidden="1"/>
    <cellStyle name="Hipervínculo visitado" xfId="246" builtinId="9" hidden="1"/>
    <cellStyle name="Hipervínculo visitado" xfId="247" builtinId="9" hidden="1"/>
    <cellStyle name="Hipervínculo visitado" xfId="248" builtinId="9" hidden="1"/>
    <cellStyle name="Hipervínculo visitado" xfId="249" builtinId="9" hidden="1"/>
    <cellStyle name="Hipervínculo visitado" xfId="250" builtinId="9" hidden="1"/>
    <cellStyle name="Hipervínculo visitado" xfId="251" builtinId="9" hidden="1"/>
    <cellStyle name="Hipervínculo visitado" xfId="343" builtinId="9" hidden="1"/>
    <cellStyle name="Hipervínculo visitado" xfId="344" builtinId="9" hidden="1"/>
    <cellStyle name="Hipervínculo visitado" xfId="345" builtinId="9" hidden="1"/>
    <cellStyle name="Hipervínculo visitado" xfId="346" builtinId="9" hidden="1"/>
    <cellStyle name="Hipervínculo visitado" xfId="347" builtinId="9" hidden="1"/>
    <cellStyle name="Hipervínculo visitado" xfId="348" builtinId="9" hidden="1"/>
    <cellStyle name="Hipervínculo visitado" xfId="349" builtinId="9" hidden="1"/>
    <cellStyle name="Hipervínculo visitado" xfId="350" builtinId="9" hidden="1"/>
    <cellStyle name="Hipervínculo visitado" xfId="351" builtinId="9" hidden="1"/>
    <cellStyle name="Hipervínculo visitado" xfId="352" builtinId="9" hidden="1"/>
    <cellStyle name="Hipervínculo visitado" xfId="353" builtinId="9" hidden="1"/>
    <cellStyle name="Hipervínculo visitado" xfId="354" builtinId="9" hidden="1"/>
    <cellStyle name="Hipervínculo visitado" xfId="355" builtinId="9" hidden="1"/>
    <cellStyle name="Hipervínculo visitado" xfId="356" builtinId="9" hidden="1"/>
    <cellStyle name="Hipervínculo visitado" xfId="357" builtinId="9" hidden="1"/>
    <cellStyle name="Hipervínculo visitado" xfId="358" builtinId="9" hidden="1"/>
    <cellStyle name="Hipervínculo visitado" xfId="359" builtinId="9" hidden="1"/>
    <cellStyle name="Hipervínculo visitado" xfId="360" builtinId="9" hidden="1"/>
    <cellStyle name="Hipervínculo visitado" xfId="361" builtinId="9" hidden="1"/>
    <cellStyle name="Hipervínculo visitado" xfId="362" builtinId="9" hidden="1"/>
    <cellStyle name="Hipervínculo visitado" xfId="363" builtinId="9" hidden="1"/>
    <cellStyle name="Hipervínculo visitado" xfId="564" builtinId="9" hidden="1"/>
    <cellStyle name="Hipervínculo visitado" xfId="565" builtinId="9" hidden="1"/>
    <cellStyle name="Hipervínculo visitado" xfId="566" builtinId="9" hidden="1"/>
    <cellStyle name="Hipervínculo visitado" xfId="567" builtinId="9" hidden="1"/>
    <cellStyle name="Hipervínculo visitado" xfId="568" builtinId="9" hidden="1"/>
    <cellStyle name="Hipervínculo visitado" xfId="569" builtinId="9" hidden="1"/>
    <cellStyle name="Hipervínculo visitado" xfId="570" builtinId="9" hidden="1"/>
    <cellStyle name="Hipervínculo visitado" xfId="571" builtinId="9" hidden="1"/>
    <cellStyle name="Hipervínculo visitado" xfId="572" builtinId="9" hidden="1"/>
    <cellStyle name="Hipervínculo visitado" xfId="573" builtinId="9" hidden="1"/>
    <cellStyle name="Hipervínculo visitado" xfId="574" builtinId="9" hidden="1"/>
    <cellStyle name="Hipervínculo visitado" xfId="575" builtinId="9" hidden="1"/>
    <cellStyle name="Hipervínculo visitado" xfId="576" builtinId="9" hidden="1"/>
    <cellStyle name="Hipervínculo visitado" xfId="577" builtinId="9" hidden="1"/>
    <cellStyle name="Hipervínculo visitado" xfId="578" builtinId="9" hidden="1"/>
    <cellStyle name="Hipervínculo visitado" xfId="579" builtinId="9" hidden="1"/>
    <cellStyle name="Hipervínculo visitado" xfId="580" builtinId="9" hidden="1"/>
    <cellStyle name="Hipervínculo visitado" xfId="581" builtinId="9" hidden="1"/>
    <cellStyle name="Hipervínculo visitado" xfId="582" builtinId="9" hidden="1"/>
    <cellStyle name="Hipervínculo visitado" xfId="583" builtinId="9" hidden="1"/>
    <cellStyle name="Hipervínculo visitado" xfId="584" builtinId="9" hidden="1"/>
    <cellStyle name="Hipervínculo visitado" xfId="530" builtinId="9" hidden="1"/>
    <cellStyle name="Hipervínculo visitado" xfId="656" builtinId="9" hidden="1"/>
    <cellStyle name="Hipervínculo visitado" xfId="655" builtinId="9" hidden="1"/>
    <cellStyle name="Hipervínculo visitado" xfId="529" builtinId="9" hidden="1"/>
    <cellStyle name="Hipervínculo visitado" xfId="654" builtinId="9" hidden="1"/>
    <cellStyle name="Hipervínculo visitado" xfId="653" builtinId="9" hidden="1"/>
    <cellStyle name="Hipervínculo visitado" xfId="528" builtinId="9" hidden="1"/>
    <cellStyle name="Hipervínculo visitado" xfId="652" builtinId="9" hidden="1"/>
    <cellStyle name="Hipervínculo visitado" xfId="651" builtinId="9" hidden="1"/>
    <cellStyle name="Hipervínculo visitado" xfId="527" builtinId="9" hidden="1"/>
    <cellStyle name="Hipervínculo visitado" xfId="650" builtinId="9" hidden="1"/>
    <cellStyle name="Hipervínculo visitado" xfId="649" builtinId="9" hidden="1"/>
    <cellStyle name="Hipervínculo visitado" xfId="526" builtinId="9" hidden="1"/>
    <cellStyle name="Hipervínculo visitado" xfId="648" builtinId="9" hidden="1"/>
    <cellStyle name="Hipervínculo visitado" xfId="647" builtinId="9" hidden="1"/>
    <cellStyle name="Hipervínculo visitado" xfId="525" builtinId="9" hidden="1"/>
    <cellStyle name="Hipervínculo visitado" xfId="646" builtinId="9" hidden="1"/>
    <cellStyle name="Hipervínculo visitado" xfId="645" builtinId="9" hidden="1"/>
    <cellStyle name="Hipervínculo visitado" xfId="524" builtinId="9" hidden="1"/>
    <cellStyle name="Hipervínculo visitado" xfId="644" builtinId="9" hidden="1"/>
    <cellStyle name="Hipervínculo visitado" xfId="643" builtinId="9" hidden="1"/>
    <cellStyle name="Hipervínculo visitado" xfId="681" builtinId="9" hidden="1"/>
    <cellStyle name="Hipervínculo visitado" xfId="270" builtinId="9" hidden="1"/>
    <cellStyle name="Hipervínculo visitado" xfId="598" builtinId="9" hidden="1"/>
    <cellStyle name="Hipervínculo visitado" xfId="682" builtinId="9" hidden="1"/>
    <cellStyle name="Hipervínculo visitado" xfId="599" builtinId="9" hidden="1"/>
    <cellStyle name="Hipervínculo visitado" xfId="267" builtinId="9" hidden="1"/>
    <cellStyle name="Hipervínculo visitado" xfId="541" builtinId="9" hidden="1"/>
    <cellStyle name="Hipervínculo visitado" xfId="600" builtinId="9" hidden="1"/>
    <cellStyle name="Hipervínculo visitado" xfId="601" builtinId="9" hidden="1"/>
    <cellStyle name="Hipervínculo visitado" xfId="683" builtinId="9" hidden="1"/>
    <cellStyle name="Hipervínculo visitado" xfId="264" builtinId="9" hidden="1"/>
    <cellStyle name="Hipervínculo visitado" xfId="263" builtinId="9" hidden="1"/>
    <cellStyle name="Hipervínculo visitado" xfId="684" builtinId="9" hidden="1"/>
    <cellStyle name="Hipervínculo visitado" xfId="602" builtinId="9" hidden="1"/>
    <cellStyle name="Hipervínculo visitado" xfId="603" builtinId="9" hidden="1"/>
    <cellStyle name="Hipervínculo visitado" xfId="542" builtinId="9" hidden="1"/>
    <cellStyle name="Hipervínculo visitado" xfId="262" builtinId="9" hidden="1"/>
    <cellStyle name="Hipervínculo visitado" xfId="604" builtinId="9" hidden="1"/>
    <cellStyle name="Hipervínculo visitado" xfId="543" builtinId="9" hidden="1"/>
    <cellStyle name="Hipervínculo visitado" xfId="605" builtinId="9" hidden="1"/>
    <cellStyle name="Hipervínculo visitado" xfId="261" builtinId="9" hidden="1"/>
    <cellStyle name="Hipervínculo visitado" xfId="695" builtinId="9" hidden="1"/>
    <cellStyle name="Hipervínculo visitado" xfId="519" builtinId="9" hidden="1"/>
    <cellStyle name="Hipervínculo visitado" xfId="518" builtinId="9" hidden="1"/>
    <cellStyle name="Hipervínculo visitado" xfId="326" builtinId="9" hidden="1"/>
    <cellStyle name="Hipervínculo visitado" xfId="329" builtinId="9" hidden="1"/>
    <cellStyle name="Hipervínculo visitado" xfId="694" builtinId="9" hidden="1"/>
    <cellStyle name="Hipervínculo visitado" xfId="550" builtinId="9" hidden="1"/>
    <cellStyle name="Hipervínculo visitado" xfId="622" builtinId="9" hidden="1"/>
    <cellStyle name="Hipervínculo visitado" xfId="621" builtinId="9" hidden="1"/>
    <cellStyle name="Hipervínculo visitado" xfId="693" builtinId="9" hidden="1"/>
    <cellStyle name="Hipervínculo visitado" xfId="330" builtinId="9" hidden="1"/>
    <cellStyle name="Hipervínculo visitado" xfId="517" builtinId="9" hidden="1"/>
    <cellStyle name="Hipervínculo visitado" xfId="620" builtinId="9" hidden="1"/>
    <cellStyle name="Hipervínculo visitado" xfId="335" builtinId="9" hidden="1"/>
    <cellStyle name="Hipervínculo visitado" xfId="692" builtinId="9" hidden="1"/>
    <cellStyle name="Hipervínculo visitado" xfId="549" builtinId="9" hidden="1"/>
    <cellStyle name="Hipervínculo visitado" xfId="691" builtinId="9" hidden="1"/>
    <cellStyle name="Hipervínculo visitado" xfId="690" builtinId="9" hidden="1"/>
    <cellStyle name="Hipervínculo visitado" xfId="536" builtinId="9" hidden="1"/>
    <cellStyle name="Hipervínculo visitado" xfId="535" builtinId="9" hidden="1"/>
    <cellStyle name="Hipervínculo visitado" xfId="619" builtinId="9" hidden="1"/>
    <cellStyle name="Hipervínculo visitado" xfId="522" builtinId="9" hidden="1"/>
    <cellStyle name="Hipervínculo visitado" xfId="532" builtinId="9" hidden="1"/>
    <cellStyle name="Hipervínculo visitado" xfId="728" builtinId="9" hidden="1"/>
    <cellStyle name="Hipervínculo visitado" xfId="291" builtinId="9" hidden="1"/>
    <cellStyle name="Hipervínculo visitado" xfId="727" builtinId="9" hidden="1"/>
    <cellStyle name="Hipervínculo visitado" xfId="659" builtinId="9" hidden="1"/>
    <cellStyle name="Hipervínculo visitado" xfId="633" builtinId="9" hidden="1"/>
    <cellStyle name="Hipervínculo visitado" xfId="726" builtinId="9" hidden="1"/>
    <cellStyle name="Hipervínculo visitado" xfId="725" builtinId="9" hidden="1"/>
    <cellStyle name="Hipervínculo visitado" xfId="556" builtinId="9" hidden="1"/>
    <cellStyle name="Hipervínculo visitado" xfId="660" builtinId="9" hidden="1"/>
    <cellStyle name="Hipervínculo visitado" xfId="724" builtinId="9" hidden="1"/>
    <cellStyle name="Hipervínculo visitado" xfId="589" builtinId="9" hidden="1"/>
    <cellStyle name="Hipervínculo visitado" xfId="259" builtinId="9" hidden="1"/>
    <cellStyle name="Hipervínculo visitado" xfId="544" builtinId="9" hidden="1"/>
    <cellStyle name="Hipervínculo visitado" xfId="557" builtinId="9" hidden="1"/>
    <cellStyle name="Hipervínculo visitado" xfId="723" builtinId="9" hidden="1"/>
    <cellStyle name="Hipervínculo visitado" xfId="545" builtinId="9" hidden="1"/>
    <cellStyle name="Hipervínculo visitado" xfId="704" builtinId="9" hidden="1"/>
    <cellStyle name="Hipervínculo visitado" xfId="258" builtinId="9" hidden="1"/>
    <cellStyle name="Hipervínculo visitado" xfId="722" builtinId="9" hidden="1"/>
    <cellStyle name="Hipervínculo visitado" xfId="761" builtinId="9" hidden="1"/>
    <cellStyle name="Hipervínculo visitado" xfId="675" builtinId="9" hidden="1"/>
    <cellStyle name="Hipervínculo visitado" xfId="615" builtinId="9" hidden="1"/>
    <cellStyle name="Hipervínculo visitado" xfId="762" builtinId="9" hidden="1"/>
    <cellStyle name="Hipervínculo visitado" xfId="336" builtinId="9" hidden="1"/>
    <cellStyle name="Hipervínculo visitado" xfId="712" builtinId="9" hidden="1"/>
    <cellStyle name="Hipervínculo visitado" xfId="630" builtinId="9" hidden="1"/>
    <cellStyle name="Hipervínculo visitado" xfId="586" builtinId="9" hidden="1"/>
    <cellStyle name="Hipervínculo visitado" xfId="666" builtinId="9" hidden="1"/>
    <cellStyle name="Hipervínculo visitado" xfId="763" builtinId="9" hidden="1"/>
    <cellStyle name="Hipervínculo visitado" xfId="711" builtinId="9" hidden="1"/>
    <cellStyle name="Hipervínculo visitado" xfId="284" builtinId="9" hidden="1"/>
    <cellStyle name="Hipervínculo visitado" xfId="764" builtinId="9" hidden="1"/>
    <cellStyle name="Hipervínculo visitado" xfId="585" builtinId="9" hidden="1"/>
    <cellStyle name="Hipervínculo visitado" xfId="614" builtinId="9" hidden="1"/>
    <cellStyle name="Hipervínculo visitado" xfId="701" builtinId="9" hidden="1"/>
    <cellStyle name="Hipervínculo visitado" xfId="560" builtinId="9" hidden="1"/>
    <cellStyle name="Hipervínculo visitado" xfId="548" builtinId="9" hidden="1"/>
    <cellStyle name="Hipervínculo visitado" xfId="671" builtinId="9" hidden="1"/>
    <cellStyle name="Hipervínculo visitado" xfId="337" builtinId="9" hidden="1"/>
    <cellStyle name="Hipervínculo visitado" xfId="710" builtinId="9" hidden="1"/>
    <cellStyle name="Hipervínculo visitado" xfId="641" builtinId="9" hidden="1"/>
    <cellStyle name="Hipervínculo visitado" xfId="670" builtinId="9" hidden="1"/>
    <cellStyle name="Hipervínculo visitado" xfId="721" builtinId="9" hidden="1"/>
    <cellStyle name="Hipervínculo visitado" xfId="282" builtinId="9" hidden="1"/>
    <cellStyle name="Hipervínculo visitado" xfId="686" builtinId="9" hidden="1"/>
    <cellStyle name="Hipervínculo visitado" xfId="778" builtinId="9" hidden="1"/>
    <cellStyle name="Hipervínculo visitado" xfId="754" builtinId="9" hidden="1"/>
    <cellStyle name="Hipervínculo visitado" xfId="257" builtinId="9" hidden="1"/>
    <cellStyle name="Hipervínculo visitado" xfId="720" builtinId="9" hidden="1"/>
    <cellStyle name="Hipervínculo visitado" xfId="642" builtinId="9" hidden="1"/>
    <cellStyle name="Hipervínculo visitado" xfId="777" builtinId="9" hidden="1"/>
    <cellStyle name="Hipervínculo visitado" xfId="626" builtinId="9" hidden="1"/>
    <cellStyle name="Hipervínculo visitado" xfId="714" builtinId="9" hidden="1"/>
    <cellStyle name="Hipervínculo visitado" xfId="590" builtinId="9" hidden="1"/>
    <cellStyle name="Hipervínculo visitado" xfId="533" builtinId="9" hidden="1"/>
    <cellStyle name="Hipervínculo visitado" xfId="702" builtinId="9" hidden="1"/>
    <cellStyle name="Hipervínculo visitado" xfId="776" builtinId="9" hidden="1"/>
    <cellStyle name="Hipervínculo visitado" xfId="663" builtinId="9" hidden="1"/>
    <cellStyle name="Hipervínculo visitado" xfId="753" builtinId="9" hidden="1"/>
    <cellStyle name="Hipervínculo visitado" xfId="636" builtinId="9" hidden="1"/>
    <cellStyle name="Hipervínculo visitado" xfId="775" builtinId="9" hidden="1"/>
    <cellStyle name="Hipervínculo visitado" xfId="638" builtinId="9" hidden="1"/>
    <cellStyle name="Hipervínculo visitado" xfId="751" builtinId="9" hidden="1"/>
    <cellStyle name="Hipervínculo visitado" xfId="312" builtinId="9" hidden="1"/>
    <cellStyle name="Hipervínculo visitado" xfId="700" builtinId="9" hidden="1"/>
    <cellStyle name="Hipervínculo visitado" xfId="696" builtinId="9" hidden="1"/>
    <cellStyle name="Hipervínculo visitado" xfId="785" builtinId="9" hidden="1"/>
    <cellStyle name="Hipervínculo visitado" xfId="750" builtinId="9" hidden="1"/>
    <cellStyle name="Hipervínculo visitado" xfId="730" builtinId="9" hidden="1"/>
    <cellStyle name="Hipervínculo visitado" xfId="340" builtinId="9" hidden="1"/>
    <cellStyle name="Hipervínculo visitado" xfId="716" builtinId="9" hidden="1"/>
    <cellStyle name="Hipervínculo visitado" xfId="563" builtinId="9" hidden="1"/>
    <cellStyle name="Hipervínculo visitado" xfId="786" builtinId="9" hidden="1"/>
    <cellStyle name="Hipervínculo visitado" xfId="553" builtinId="9" hidden="1"/>
    <cellStyle name="Hipervínculo visitado" xfId="512" builtinId="9" hidden="1"/>
    <cellStyle name="Hipervínculo visitado" xfId="669" builtinId="9" hidden="1"/>
    <cellStyle name="Hipervínculo visitado" xfId="516" builtinId="9" hidden="1"/>
    <cellStyle name="Hipervínculo visitado" xfId="531" builtinId="9" hidden="1"/>
    <cellStyle name="Hipervínculo visitado" xfId="668" builtinId="9" hidden="1"/>
    <cellStyle name="Hipervínculo visitado" xfId="680" builtinId="9" hidden="1"/>
    <cellStyle name="Hipervínculo visitado" xfId="757" builtinId="9" hidden="1"/>
    <cellStyle name="Hipervínculo visitado" xfId="554" builtinId="9" hidden="1"/>
    <cellStyle name="Hipervínculo visitado" xfId="593" builtinId="9" hidden="1"/>
    <cellStyle name="Hipervínculo visitado" xfId="515" builtinId="9" hidden="1"/>
    <cellStyle name="Hipervínculo visitado" xfId="558" builtinId="9" hidden="1"/>
    <cellStyle name="Hipervínculo visitado" xfId="281" builtinId="9" hidden="1"/>
    <cellStyle name="Hipervínculo visitado" xfId="617" builtinId="9" hidden="1"/>
    <cellStyle name="Hipervínculo visitado" xfId="705" builtinId="9" hidden="1"/>
    <cellStyle name="Hipervínculo visitado" xfId="804" builtinId="9" hidden="1"/>
    <cellStyle name="Hipervínculo visitado" xfId="715" builtinId="9" hidden="1"/>
    <cellStyle name="Hipervínculo visitado" xfId="773" builtinId="9" hidden="1"/>
    <cellStyle name="Hipervínculo visitado" xfId="803" builtinId="9" hidden="1"/>
    <cellStyle name="Hipervínculo visitado" xfId="759" builtinId="9" hidden="1"/>
    <cellStyle name="Hipervínculo visitado" xfId="338" builtinId="9" hidden="1"/>
    <cellStyle name="Hipervínculo visitado" xfId="667" builtinId="9" hidden="1"/>
    <cellStyle name="Hipervínculo visitado" xfId="627" builtinId="9" hidden="1"/>
    <cellStyle name="Hipervínculo visitado" xfId="665" builtinId="9" hidden="1"/>
    <cellStyle name="Hipervínculo visitado" xfId="253" builtinId="9" hidden="1"/>
    <cellStyle name="Hipervínculo visitado" xfId="802" builtinId="9" hidden="1"/>
    <cellStyle name="Hipervínculo visitado" xfId="718" builtinId="9" hidden="1"/>
    <cellStyle name="Hipervínculo visitado" xfId="772" builtinId="9" hidden="1"/>
    <cellStyle name="Hipervínculo visitado" xfId="632" builtinId="9" hidden="1"/>
    <cellStyle name="Hipervínculo visitado" xfId="782" builtinId="9" hidden="1"/>
    <cellStyle name="Hipervínculo visitado" xfId="616" builtinId="9" hidden="1"/>
    <cellStyle name="Hipervínculo visitado" xfId="674" builtinId="9" hidden="1"/>
    <cellStyle name="Hipervínculo visitado" xfId="623" builtinId="9" hidden="1"/>
    <cellStyle name="Hipervínculo visitado" xfId="561" builtinId="9" hidden="1"/>
    <cellStyle name="Hipervínculo visitado" xfId="609" builtinId="9" hidden="1"/>
    <cellStyle name="Hipervínculo visitado" xfId="254" builtinId="9" hidden="1"/>
    <cellStyle name="Hipervínculo visitado" xfId="703" builtinId="9" hidden="1"/>
    <cellStyle name="Hipervínculo visitado" xfId="799" builtinId="9" hidden="1"/>
    <cellStyle name="Hipervínculo visitado" xfId="625" builtinId="9" hidden="1"/>
    <cellStyle name="Hipervínculo visitado" xfId="780" builtinId="9" hidden="1"/>
    <cellStyle name="Hipervínculo visitado" xfId="798" builtinId="9" hidden="1"/>
    <cellStyle name="Hipervínculo visitado" xfId="699" builtinId="9" hidden="1"/>
    <cellStyle name="Hipervínculo visitado" xfId="287" builtinId="9" hidden="1"/>
    <cellStyle name="Hipervínculo visitado" xfId="781" builtinId="9" hidden="1"/>
    <cellStyle name="Hipervínculo visitado" xfId="810" builtinId="9" hidden="1"/>
    <cellStyle name="Hipervínculo visitado" xfId="613" builtinId="9" hidden="1"/>
    <cellStyle name="Hipervínculo visitado" xfId="271" builtinId="9" hidden="1"/>
    <cellStyle name="Hipervínculo visitado" xfId="811" builtinId="9" hidden="1"/>
    <cellStyle name="Hipervínculo visitado" xfId="662" builtinId="9" hidden="1"/>
    <cellStyle name="Hipervínculo visitado" xfId="706" builtinId="9" hidden="1"/>
    <cellStyle name="Hipervínculo visitado" xfId="607" builtinId="9" hidden="1"/>
    <cellStyle name="Hipervínculo visitado" xfId="807" builtinId="9" hidden="1"/>
    <cellStyle name="Hipervínculo visitado" xfId="539" builtinId="9" hidden="1"/>
    <cellStyle name="Hipervínculo visitado" xfId="790" builtinId="9" hidden="1"/>
    <cellStyle name="Hipervínculo visitado" xfId="873" builtinId="9" hidden="1"/>
    <cellStyle name="Hipervínculo visitado" xfId="770" builtinId="9" hidden="1"/>
    <cellStyle name="Hipervínculo visitado" xfId="769" builtinId="9" hidden="1"/>
    <cellStyle name="Hipervínculo visitado" xfId="874" builtinId="9" hidden="1"/>
    <cellStyle name="Hipervínculo visitado" xfId="339" builtinId="9" hidden="1"/>
    <cellStyle name="Hipervínculo visitado" xfId="608" builtinId="9" hidden="1"/>
    <cellStyle name="Hipervínculo visitado" xfId="546" builtinId="9" hidden="1"/>
    <cellStyle name="Hipervínculo visitado" xfId="551" builtinId="9" hidden="1"/>
    <cellStyle name="Hipervínculo visitado" xfId="834" builtinId="9" hidden="1"/>
    <cellStyle name="Hipervínculo visitado" xfId="875" builtinId="9" hidden="1"/>
    <cellStyle name="Hipervínculo visitado" xfId="833" builtinId="9" hidden="1"/>
    <cellStyle name="Hipervínculo visitado" xfId="672" builtinId="9" hidden="1"/>
    <cellStyle name="Hipervínculo visitado" xfId="876" builtinId="9" hidden="1"/>
    <cellStyle name="Hipervínculo visitado" xfId="559" builtinId="9" hidden="1"/>
    <cellStyle name="Hipervínculo visitado" xfId="697" builtinId="9" hidden="1"/>
    <cellStyle name="Hipervínculo visitado" xfId="688" builtinId="9" hidden="1"/>
    <cellStyle name="Hipervínculo visitado" xfId="795" builtinId="9" hidden="1"/>
    <cellStyle name="Hipervínculo visitado" xfId="657" builtinId="9" hidden="1"/>
    <cellStyle name="Hipervínculo visitado" xfId="840" builtinId="9" hidden="1"/>
    <cellStyle name="Hipervínculo visitado" xfId="880" builtinId="9" hidden="1"/>
    <cellStyle name="Hipervínculo visitado" xfId="797" builtinId="9" hidden="1"/>
    <cellStyle name="Hipervínculo visitado" xfId="841" builtinId="9" hidden="1"/>
    <cellStyle name="Hipervínculo visitado" xfId="796" builtinId="9" hidden="1"/>
    <cellStyle name="Hipervínculo visitado" xfId="879" builtinId="9" hidden="1"/>
    <cellStyle name="Hipervínculo visitado" xfId="765" builtinId="9" hidden="1"/>
    <cellStyle name="Hipervínculo visitado" xfId="606" builtinId="9" hidden="1"/>
    <cellStyle name="Hipervínculo visitado" xfId="831" builtinId="9" hidden="1"/>
    <cellStyle name="Hipervínculo visitado" xfId="766" builtinId="9" hidden="1"/>
    <cellStyle name="Hipervínculo visitado" xfId="752" builtinId="9" hidden="1"/>
    <cellStyle name="Hipervínculo visitado" xfId="878" builtinId="9" hidden="1"/>
    <cellStyle name="Hipervínculo visitado" xfId="842" builtinId="9" hidden="1"/>
    <cellStyle name="Hipervínculo visitado" xfId="587" builtinId="9" hidden="1"/>
    <cellStyle name="Hipervínculo visitado" xfId="521" builtinId="9" hidden="1"/>
    <cellStyle name="Hipervínculo visitado" xfId="864" builtinId="9" hidden="1"/>
    <cellStyle name="Hipervínculo visitado" xfId="877" builtinId="9" hidden="1"/>
    <cellStyle name="Hipervínculo visitado" xfId="832" builtinId="9" hidden="1"/>
    <cellStyle name="Hipervínculo visitado" xfId="863" builtinId="9" hidden="1"/>
    <cellStyle name="Hipervínculo visitado" xfId="768" builtinId="9" hidden="1"/>
    <cellStyle name="Hipervínculo visitado" xfId="791" builtinId="9" hidden="1"/>
    <cellStyle name="Hipervínculo visitado" xfId="629" builtinId="9" hidden="1"/>
    <cellStyle name="Hipervínculo visitado" xfId="916" builtinId="9" hidden="1"/>
    <cellStyle name="Hipervínculo visitado" xfId="917" builtinId="9" hidden="1"/>
    <cellStyle name="Hipervínculo visitado" xfId="918" builtinId="9" hidden="1"/>
    <cellStyle name="Hipervínculo visitado" xfId="919" builtinId="9" hidden="1"/>
    <cellStyle name="Hipervínculo visitado" xfId="920" builtinId="9" hidden="1"/>
    <cellStyle name="Hipervínculo visitado" xfId="921" builtinId="9" hidden="1"/>
    <cellStyle name="Hipervínculo visitado" xfId="922" builtinId="9" hidden="1"/>
    <cellStyle name="Hipervínculo visitado" xfId="923" builtinId="9" hidden="1"/>
    <cellStyle name="Hipervínculo visitado" xfId="924" builtinId="9" hidden="1"/>
    <cellStyle name="Hipervínculo visitado" xfId="925" builtinId="9" hidden="1"/>
    <cellStyle name="Hipervínculo visitado" xfId="926" builtinId="9" hidden="1"/>
    <cellStyle name="Hipervínculo visitado" xfId="927" builtinId="9" hidden="1"/>
    <cellStyle name="Hipervínculo visitado" xfId="928" builtinId="9" hidden="1"/>
    <cellStyle name="Hipervínculo visitado" xfId="929" builtinId="9" hidden="1"/>
    <cellStyle name="Hipervínculo visitado" xfId="930" builtinId="9" hidden="1"/>
    <cellStyle name="Hipervínculo visitado" xfId="931" builtinId="9" hidden="1"/>
    <cellStyle name="Hipervínculo visitado" xfId="932" builtinId="9" hidden="1"/>
    <cellStyle name="Hipervínculo visitado" xfId="933" builtinId="9" hidden="1"/>
    <cellStyle name="Hipervínculo visitado" xfId="934" builtinId="9" hidden="1"/>
    <cellStyle name="Hipervínculo visitado" xfId="935" builtinId="9" hidden="1"/>
    <cellStyle name="Hipervínculo visitado" xfId="639" builtinId="9" hidden="1"/>
    <cellStyle name="Hipervínculo visitado" xfId="865" builtinId="9" hidden="1"/>
    <cellStyle name="Hipervínculo visitado" xfId="792" builtinId="9" hidden="1"/>
    <cellStyle name="Hipervínculo visitado" xfId="939" builtinId="9" hidden="1"/>
    <cellStyle name="Hipervínculo visitado" xfId="940" builtinId="9" hidden="1"/>
    <cellStyle name="Hipervínculo visitado" xfId="941" builtinId="9" hidden="1"/>
    <cellStyle name="Hipervínculo visitado" xfId="942" builtinId="9" hidden="1"/>
    <cellStyle name="Hipervínculo visitado" xfId="943" builtinId="9" hidden="1"/>
    <cellStyle name="Hipervínculo visitado" xfId="944" builtinId="9" hidden="1"/>
    <cellStyle name="Hipervínculo visitado" xfId="945" builtinId="9" hidden="1"/>
    <cellStyle name="Hipervínculo visitado" xfId="946" builtinId="9" hidden="1"/>
    <cellStyle name="Hipervínculo visitado" xfId="947" builtinId="9" hidden="1"/>
    <cellStyle name="Hipervínculo visitado" xfId="948" builtinId="9" hidden="1"/>
    <cellStyle name="Hipervínculo visitado" xfId="949" builtinId="9" hidden="1"/>
    <cellStyle name="Hipervínculo visitado" xfId="950" builtinId="9" hidden="1"/>
    <cellStyle name="Hipervínculo visitado" xfId="951" builtinId="9" hidden="1"/>
    <cellStyle name="Hipervínculo visitado" xfId="952" builtinId="9" hidden="1"/>
    <cellStyle name="Hipervínculo visitado" xfId="953" builtinId="9" hidden="1"/>
    <cellStyle name="Hipervínculo visitado" xfId="954" builtinId="9" hidden="1"/>
    <cellStyle name="Hipervínculo visitado" xfId="955" builtinId="9" hidden="1"/>
    <cellStyle name="Hipervínculo visitado" xfId="956" builtinId="9" hidden="1"/>
    <cellStyle name="Hipervínculo visitado" xfId="969" builtinId="9" hidden="1"/>
    <cellStyle name="Hipervínculo visitado" xfId="970" builtinId="9" hidden="1"/>
    <cellStyle name="Hipervínculo visitado" xfId="971" builtinId="9" hidden="1"/>
    <cellStyle name="Hipervínculo visitado" xfId="972" builtinId="9" hidden="1"/>
    <cellStyle name="Hipervínculo visitado" xfId="973" builtinId="9" hidden="1"/>
    <cellStyle name="Hipervínculo visitado" xfId="974" builtinId="9" hidden="1"/>
    <cellStyle name="Hipervínculo visitado" xfId="975" builtinId="9" hidden="1"/>
    <cellStyle name="Hipervínculo visitado" xfId="976" builtinId="9" hidden="1"/>
    <cellStyle name="Hipervínculo visitado" xfId="977" builtinId="9" hidden="1"/>
    <cellStyle name="Hipervínculo visitado" xfId="978" builtinId="9" hidden="1"/>
    <cellStyle name="Hipervínculo visitado" xfId="979" builtinId="9" hidden="1"/>
    <cellStyle name="Hipervínculo visitado" xfId="980" builtinId="9" hidden="1"/>
    <cellStyle name="Hipervínculo visitado" xfId="981" builtinId="9" hidden="1"/>
    <cellStyle name="Hipervínculo visitado" xfId="982" builtinId="9" hidden="1"/>
    <cellStyle name="Hipervínculo visitado" xfId="983" builtinId="9" hidden="1"/>
    <cellStyle name="Hipervínculo visitado" xfId="984" builtinId="9" hidden="1"/>
    <cellStyle name="Hipervínculo visitado" xfId="985" builtinId="9" hidden="1"/>
    <cellStyle name="Hipervínculo visitado" xfId="986" builtinId="9" hidden="1"/>
    <cellStyle name="Hipervínculo visitado" xfId="987" builtinId="9" hidden="1"/>
    <cellStyle name="Hipervínculo visitado" xfId="988" builtinId="9" hidden="1"/>
    <cellStyle name="Hipervínculo visitado" xfId="989" builtinId="9" hidden="1"/>
    <cellStyle name="Hipervínculo visitado" xfId="805" builtinId="9" hidden="1"/>
    <cellStyle name="Hipervínculo visitado" xfId="993" builtinId="9" hidden="1"/>
    <cellStyle name="Hipervínculo visitado" xfId="994" builtinId="9" hidden="1"/>
    <cellStyle name="Hipervínculo visitado" xfId="995" builtinId="9" hidden="1"/>
    <cellStyle name="Hipervínculo visitado" xfId="996" builtinId="9" hidden="1"/>
    <cellStyle name="Hipervínculo visitado" xfId="997" builtinId="9" hidden="1"/>
    <cellStyle name="Hipervínculo visitado" xfId="998" builtinId="9" hidden="1"/>
    <cellStyle name="Hipervínculo visitado" xfId="999" builtinId="9" hidden="1"/>
    <cellStyle name="Hipervínculo visitado" xfId="1000" builtinId="9" hidden="1"/>
    <cellStyle name="Hipervínculo visitado" xfId="1001" builtinId="9" hidden="1"/>
    <cellStyle name="Hipervínculo visitado" xfId="1002" builtinId="9" hidden="1"/>
    <cellStyle name="Hipervínculo visitado" xfId="1003" builtinId="9" hidden="1"/>
    <cellStyle name="Hipervínculo visitado" xfId="1004" builtinId="9" hidden="1"/>
    <cellStyle name="Hipervínculo visitado" xfId="1005" builtinId="9" hidden="1"/>
    <cellStyle name="Hipervínculo visitado" xfId="1006" builtinId="9" hidden="1"/>
    <cellStyle name="Hipervínculo visitado" xfId="1007" builtinId="9" hidden="1"/>
    <cellStyle name="Hipervínculo visitado" xfId="1008" builtinId="9" hidden="1"/>
    <cellStyle name="Hipervínculo visitado" xfId="1009" builtinId="9" hidden="1"/>
    <cellStyle name="Hipervínculo visitado" xfId="1010" builtinId="9" hidden="1"/>
    <cellStyle name="Hipervínculo visitado" xfId="1011" builtinId="9" hidden="1"/>
    <cellStyle name="Hipervínculo visitado" xfId="1012" builtinId="9" hidden="1"/>
    <cellStyle name="Hipervínculo visitado" xfId="1023" builtinId="9" hidden="1"/>
    <cellStyle name="Hipervínculo visitado" xfId="1024" builtinId="9" hidden="1"/>
    <cellStyle name="Hipervínculo visitado" xfId="1025" builtinId="9" hidden="1"/>
    <cellStyle name="Hipervínculo visitado" xfId="1026" builtinId="9" hidden="1"/>
    <cellStyle name="Hipervínculo visitado" xfId="1027" builtinId="9" hidden="1"/>
    <cellStyle name="Hipervínculo visitado" xfId="1028" builtinId="9" hidden="1"/>
    <cellStyle name="Hipervínculo visitado" xfId="1029" builtinId="9" hidden="1"/>
    <cellStyle name="Hipervínculo visitado" xfId="1030" builtinId="9" hidden="1"/>
    <cellStyle name="Hipervínculo visitado" xfId="1031" builtinId="9" hidden="1"/>
    <cellStyle name="Hipervínculo visitado" xfId="1032" builtinId="9" hidden="1"/>
    <cellStyle name="Hipervínculo visitado" xfId="1033" builtinId="9" hidden="1"/>
    <cellStyle name="Hipervínculo visitado" xfId="1034" builtinId="9" hidden="1"/>
    <cellStyle name="Hipervínculo visitado" xfId="1035" builtinId="9" hidden="1"/>
    <cellStyle name="Hipervínculo visitado" xfId="1036" builtinId="9" hidden="1"/>
    <cellStyle name="Hipervínculo visitado" xfId="1037" builtinId="9" hidden="1"/>
    <cellStyle name="Hipervínculo visitado" xfId="1038" builtinId="9" hidden="1"/>
    <cellStyle name="Hipervínculo visitado" xfId="1039" builtinId="9" hidden="1"/>
    <cellStyle name="Hipervínculo visitado" xfId="1040" builtinId="9" hidden="1"/>
    <cellStyle name="Hipervínculo visitado" xfId="1041" builtinId="9" hidden="1"/>
    <cellStyle name="Hipervínculo visitado" xfId="1042" builtinId="9" hidden="1"/>
    <cellStyle name="Hipervínculo visitado" xfId="1043" builtinId="9" hidden="1"/>
    <cellStyle name="Hipervínculo visitado" xfId="534" builtinId="9" hidden="1"/>
    <cellStyle name="Hipervínculo visitado" xfId="717" builtinId="9" hidden="1"/>
    <cellStyle name="Hipervínculo visitado" xfId="290" builtinId="9" hidden="1"/>
    <cellStyle name="Hipervínculo visitado" xfId="1047" builtinId="9" hidden="1"/>
    <cellStyle name="Hipervínculo visitado" xfId="1048" builtinId="9" hidden="1"/>
    <cellStyle name="Hipervínculo visitado" xfId="1049" builtinId="9" hidden="1"/>
    <cellStyle name="Hipervínculo visitado" xfId="1050" builtinId="9" hidden="1"/>
    <cellStyle name="Hipervínculo visitado" xfId="1051" builtinId="9" hidden="1"/>
    <cellStyle name="Hipervínculo visitado" xfId="1052" builtinId="9" hidden="1"/>
    <cellStyle name="Hipervínculo visitado" xfId="1053" builtinId="9" hidden="1"/>
    <cellStyle name="Hipervínculo visitado" xfId="1054" builtinId="9" hidden="1"/>
    <cellStyle name="Hipervínculo visitado" xfId="1055" builtinId="9" hidden="1"/>
    <cellStyle name="Hipervínculo visitado" xfId="1056" builtinId="9" hidden="1"/>
    <cellStyle name="Hipervínculo visitado" xfId="1057" builtinId="9" hidden="1"/>
    <cellStyle name="Hipervínculo visitado" xfId="1058" builtinId="9" hidden="1"/>
    <cellStyle name="Hipervínculo visitado" xfId="1059" builtinId="9" hidden="1"/>
    <cellStyle name="Hipervínculo visitado" xfId="1060" builtinId="9" hidden="1"/>
    <cellStyle name="Hipervínculo visitado" xfId="1061" builtinId="9" hidden="1"/>
    <cellStyle name="Hipervínculo visitado" xfId="1062" builtinId="9" hidden="1"/>
    <cellStyle name="Hipervínculo visitado" xfId="1063" builtinId="9" hidden="1"/>
    <cellStyle name="Hipervínculo visitado" xfId="1064" builtinId="9" hidden="1"/>
    <cellStyle name="Hipervínculo visitado" xfId="1075" builtinId="9" hidden="1"/>
    <cellStyle name="Hipervínculo visitado" xfId="1076" builtinId="9" hidden="1"/>
    <cellStyle name="Hipervínculo visitado" xfId="1077" builtinId="9" hidden="1"/>
    <cellStyle name="Hipervínculo visitado" xfId="1078" builtinId="9" hidden="1"/>
    <cellStyle name="Hipervínculo visitado" xfId="1079" builtinId="9" hidden="1"/>
    <cellStyle name="Hipervínculo visitado" xfId="1080" builtinId="9" hidden="1"/>
    <cellStyle name="Hipervínculo visitado" xfId="1081" builtinId="9" hidden="1"/>
    <cellStyle name="Hipervínculo visitado" xfId="1082" builtinId="9" hidden="1"/>
    <cellStyle name="Hipervínculo visitado" xfId="1083" builtinId="9" hidden="1"/>
    <cellStyle name="Hipervínculo visitado" xfId="1084" builtinId="9" hidden="1"/>
    <cellStyle name="Hipervínculo visitado" xfId="1085" builtinId="9" hidden="1"/>
    <cellStyle name="Hipervínculo visitado" xfId="1086" builtinId="9" hidden="1"/>
    <cellStyle name="Hipervínculo visitado" xfId="1087" builtinId="9" hidden="1"/>
    <cellStyle name="Hipervínculo visitado" xfId="1088" builtinId="9" hidden="1"/>
    <cellStyle name="Hipervínculo visitado" xfId="1089" builtinId="9" hidden="1"/>
    <cellStyle name="Hipervínculo visitado" xfId="1090" builtinId="9" hidden="1"/>
    <cellStyle name="Hipervínculo visitado" xfId="1091" builtinId="9" hidden="1"/>
    <cellStyle name="Hipervínculo visitado" xfId="1092" builtinId="9" hidden="1"/>
    <cellStyle name="Hipervínculo visitado" xfId="1093" builtinId="9" hidden="1"/>
    <cellStyle name="Hipervínculo visitado" xfId="1094" builtinId="9" hidden="1"/>
    <cellStyle name="Hipervínculo visitado" xfId="1095" builtinId="9" hidden="1"/>
    <cellStyle name="Hipervínculo visitado" xfId="868" builtinId="9" hidden="1"/>
    <cellStyle name="Hipervínculo visitado" xfId="887" builtinId="9" hidden="1"/>
    <cellStyle name="Hipervínculo visitado" xfId="886" builtinId="9" hidden="1"/>
    <cellStyle name="Hipervínculo visitado" xfId="1098" builtinId="9" hidden="1"/>
    <cellStyle name="Hipervínculo visitado" xfId="1099" builtinId="9" hidden="1"/>
    <cellStyle name="Hipervínculo visitado" xfId="1100" builtinId="9" hidden="1"/>
    <cellStyle name="Hipervínculo visitado" xfId="1101" builtinId="9" hidden="1"/>
    <cellStyle name="Hipervínculo visitado" xfId="1102" builtinId="9" hidden="1"/>
    <cellStyle name="Hipervínculo visitado" xfId="1103" builtinId="9" hidden="1"/>
    <cellStyle name="Hipervínculo visitado" xfId="1104" builtinId="9" hidden="1"/>
    <cellStyle name="Hipervínculo visitado" xfId="1105" builtinId="9" hidden="1"/>
    <cellStyle name="Hipervínculo visitado" xfId="1106" builtinId="9" hidden="1"/>
    <cellStyle name="Hipervínculo visitado" xfId="1107" builtinId="9" hidden="1"/>
    <cellStyle name="Hipervínculo visitado" xfId="1108" builtinId="9" hidden="1"/>
    <cellStyle name="Hipervínculo visitado" xfId="1109" builtinId="9" hidden="1"/>
    <cellStyle name="Hipervínculo visitado" xfId="1110" builtinId="9" hidden="1"/>
    <cellStyle name="Hipervínculo visitado" xfId="1111" builtinId="9" hidden="1"/>
    <cellStyle name="Hipervínculo visitado" xfId="1112" builtinId="9" hidden="1"/>
    <cellStyle name="Hipervínculo visitado" xfId="1113" builtinId="9" hidden="1"/>
    <cellStyle name="Hipervínculo visitado" xfId="1114" builtinId="9" hidden="1"/>
    <cellStyle name="Hipervínculo visitado" xfId="1115" builtinId="9" hidden="1"/>
    <cellStyle name="Hipervínculo visitado" xfId="1126" builtinId="9" hidden="1"/>
    <cellStyle name="Hipervínculo visitado" xfId="1127" builtinId="9" hidden="1"/>
    <cellStyle name="Hipervínculo visitado" xfId="1128" builtinId="9" hidden="1"/>
    <cellStyle name="Hipervínculo visitado" xfId="1129" builtinId="9" hidden="1"/>
    <cellStyle name="Hipervínculo visitado" xfId="1130" builtinId="9" hidden="1"/>
    <cellStyle name="Hipervínculo visitado" xfId="1131" builtinId="9" hidden="1"/>
    <cellStyle name="Hipervínculo visitado" xfId="1132" builtinId="9" hidden="1"/>
    <cellStyle name="Hipervínculo visitado" xfId="1133" builtinId="9" hidden="1"/>
    <cellStyle name="Hipervínculo visitado" xfId="1134" builtinId="9" hidden="1"/>
    <cellStyle name="Hipervínculo visitado" xfId="1135" builtinId="9" hidden="1"/>
    <cellStyle name="Hipervínculo visitado" xfId="1136" builtinId="9" hidden="1"/>
    <cellStyle name="Hipervínculo visitado" xfId="1137" builtinId="9" hidden="1"/>
    <cellStyle name="Hipervínculo visitado" xfId="1138" builtinId="9" hidden="1"/>
    <cellStyle name="Hipervínculo visitado" xfId="1139" builtinId="9" hidden="1"/>
    <cellStyle name="Hipervínculo visitado" xfId="1140" builtinId="9" hidden="1"/>
    <cellStyle name="Hipervínculo visitado" xfId="1141" builtinId="9" hidden="1"/>
    <cellStyle name="Hipervínculo visitado" xfId="1142" builtinId="9" hidden="1"/>
    <cellStyle name="Hipervínculo visitado" xfId="1143" builtinId="9" hidden="1"/>
    <cellStyle name="Hipervínculo visitado" xfId="1144" builtinId="9" hidden="1"/>
    <cellStyle name="Hipervínculo visitado" xfId="1145" builtinId="9" hidden="1"/>
    <cellStyle name="Hipervínculo visitado" xfId="1146" builtinId="9" hidden="1"/>
    <cellStyle name="Hipervínculo visitado" xfId="1149" builtinId="9" hidden="1"/>
    <cellStyle name="Hipervínculo visitado" xfId="1150" builtinId="9" hidden="1"/>
    <cellStyle name="Hipervínculo visitado" xfId="1151" builtinId="9" hidden="1"/>
    <cellStyle name="Hipervínculo visitado" xfId="1152" builtinId="9" hidden="1"/>
    <cellStyle name="Hipervínculo visitado" xfId="1153" builtinId="9" hidden="1"/>
    <cellStyle name="Hipervínculo visitado" xfId="1154" builtinId="9" hidden="1"/>
    <cellStyle name="Hipervínculo visitado" xfId="1155" builtinId="9" hidden="1"/>
    <cellStyle name="Hipervínculo visitado" xfId="1156" builtinId="9" hidden="1"/>
    <cellStyle name="Hipervínculo visitado" xfId="1157" builtinId="9" hidden="1"/>
    <cellStyle name="Hipervínculo visitado" xfId="1158" builtinId="9" hidden="1"/>
    <cellStyle name="Hipervínculo visitado" xfId="1159" builtinId="9" hidden="1"/>
    <cellStyle name="Hipervínculo visitado" xfId="1160" builtinId="9" hidden="1"/>
    <cellStyle name="Hipervínculo visitado" xfId="1161" builtinId="9" hidden="1"/>
    <cellStyle name="Hipervínculo visitado" xfId="1162" builtinId="9" hidden="1"/>
    <cellStyle name="Hipervínculo visitado" xfId="1163" builtinId="9" hidden="1"/>
    <cellStyle name="Hipervínculo visitado" xfId="1164" builtinId="9" hidden="1"/>
    <cellStyle name="Hipervínculo visitado" xfId="1165" builtinId="9" hidden="1"/>
    <cellStyle name="Hipervínculo visitado" xfId="1166" builtinId="9" hidden="1"/>
    <cellStyle name="Hipervínculo visitado" xfId="1167" builtinId="9" hidden="1"/>
    <cellStyle name="Hipervínculo visitado" xfId="1168" builtinId="9" hidden="1"/>
    <cellStyle name="Hipervínculo visitado" xfId="1169" builtinId="9" hidden="1"/>
    <cellStyle name="Hipervínculo visitado" xfId="1183" builtinId="9" hidden="1"/>
    <cellStyle name="Hipervínculo visitado" xfId="1184" builtinId="9" hidden="1"/>
    <cellStyle name="Hipervínculo visitado" xfId="1185" builtinId="9" hidden="1"/>
    <cellStyle name="Hipervínculo visitado" xfId="1186" builtinId="9" hidden="1"/>
    <cellStyle name="Hipervínculo visitado" xfId="1187" builtinId="9" hidden="1"/>
    <cellStyle name="Hipervínculo visitado" xfId="1188" builtinId="9" hidden="1"/>
    <cellStyle name="Hipervínculo visitado" xfId="1189" builtinId="9" hidden="1"/>
    <cellStyle name="Hipervínculo visitado" xfId="1190" builtinId="9" hidden="1"/>
    <cellStyle name="Hipervínculo visitado" xfId="1191" builtinId="9" hidden="1"/>
    <cellStyle name="Hipervínculo visitado" xfId="1192" builtinId="9" hidden="1"/>
    <cellStyle name="Hipervínculo visitado" xfId="1193" builtinId="9" hidden="1"/>
    <cellStyle name="Hipervínculo visitado" xfId="1194" builtinId="9" hidden="1"/>
    <cellStyle name="Hipervínculo visitado" xfId="1195" builtinId="9" hidden="1"/>
    <cellStyle name="Hipervínculo visitado" xfId="1196" builtinId="9" hidden="1"/>
    <cellStyle name="Hipervínculo visitado" xfId="1197" builtinId="9" hidden="1"/>
    <cellStyle name="Hipervínculo visitado" xfId="1198" builtinId="9" hidden="1"/>
    <cellStyle name="Hipervínculo visitado" xfId="1199" builtinId="9" hidden="1"/>
    <cellStyle name="Hipervínculo visitado" xfId="1200" builtinId="9" hidden="1"/>
    <cellStyle name="Hipervínculo visitado" xfId="1201" builtinId="9" hidden="1"/>
    <cellStyle name="Hipervínculo visitado" xfId="1202" builtinId="9" hidden="1"/>
    <cellStyle name="Hipervínculo visitado" xfId="1203" builtinId="9" hidden="1"/>
    <cellStyle name="Hipervínculo visitado" xfId="618" builtinId="9" hidden="1"/>
    <cellStyle name="Hipervínculo visitado" xfId="1204" builtinId="9" hidden="1"/>
    <cellStyle name="Hipervínculo visitado" xfId="1205" builtinId="9" hidden="1"/>
    <cellStyle name="Hipervínculo visitado" xfId="1206" builtinId="9" hidden="1"/>
    <cellStyle name="Hipervínculo visitado" xfId="1207" builtinId="9" hidden="1"/>
    <cellStyle name="Hipervínculo visitado" xfId="1208" builtinId="9" hidden="1"/>
    <cellStyle name="Hipervínculo visitado" xfId="1209" builtinId="9" hidden="1"/>
    <cellStyle name="Hipervínculo visitado" xfId="1210" builtinId="9" hidden="1"/>
    <cellStyle name="Hipervínculo visitado" xfId="1211" builtinId="9" hidden="1"/>
    <cellStyle name="Hipervínculo visitado" xfId="1212" builtinId="9" hidden="1"/>
    <cellStyle name="Hipervínculo visitado" xfId="1213" builtinId="9" hidden="1"/>
    <cellStyle name="Hipervínculo visitado" xfId="1214" builtinId="9" hidden="1"/>
    <cellStyle name="Hipervínculo visitado" xfId="1215" builtinId="9" hidden="1"/>
    <cellStyle name="Hipervínculo visitado" xfId="1216" builtinId="9" hidden="1"/>
    <cellStyle name="Hipervínculo visitado" xfId="1217" builtinId="9" hidden="1"/>
    <cellStyle name="Hipervínculo visitado" xfId="1218" builtinId="9" hidden="1"/>
    <cellStyle name="Hipervínculo visitado" xfId="1219" builtinId="9" hidden="1"/>
    <cellStyle name="Hipervínculo visitado" xfId="1220" builtinId="9" hidden="1"/>
    <cellStyle name="Hipervínculo visitado" xfId="1221" builtinId="9" hidden="1"/>
    <cellStyle name="Hipervínculo visitado" xfId="1222" builtinId="9" hidden="1"/>
    <cellStyle name="Hipervínculo visitado" xfId="1223" builtinId="9" hidden="1"/>
    <cellStyle name="Hipervínculo visitado" xfId="1234" builtinId="9" hidden="1"/>
    <cellStyle name="Hipervínculo visitado" xfId="1235" builtinId="9" hidden="1"/>
    <cellStyle name="Hipervínculo visitado" xfId="1236" builtinId="9" hidden="1"/>
    <cellStyle name="Hipervínculo visitado" xfId="1237" builtinId="9" hidden="1"/>
    <cellStyle name="Hipervínculo visitado" xfId="1238" builtinId="9" hidden="1"/>
    <cellStyle name="Hipervínculo visitado" xfId="1239" builtinId="9" hidden="1"/>
    <cellStyle name="Hipervínculo visitado" xfId="1240" builtinId="9" hidden="1"/>
    <cellStyle name="Hipervínculo visitado" xfId="1241" builtinId="9" hidden="1"/>
    <cellStyle name="Hipervínculo visitado" xfId="1242" builtinId="9" hidden="1"/>
    <cellStyle name="Hipervínculo visitado" xfId="1243" builtinId="9" hidden="1"/>
    <cellStyle name="Hipervínculo visitado" xfId="1244" builtinId="9" hidden="1"/>
    <cellStyle name="Hipervínculo visitado" xfId="1245" builtinId="9" hidden="1"/>
    <cellStyle name="Hipervínculo visitado" xfId="1246" builtinId="9" hidden="1"/>
    <cellStyle name="Hipervínculo visitado" xfId="1247" builtinId="9" hidden="1"/>
    <cellStyle name="Hipervínculo visitado" xfId="1248" builtinId="9" hidden="1"/>
    <cellStyle name="Hipervínculo visitado" xfId="1249" builtinId="9" hidden="1"/>
    <cellStyle name="Hipervínculo visitado" xfId="1250" builtinId="9" hidden="1"/>
    <cellStyle name="Hipervínculo visitado" xfId="1251" builtinId="9" hidden="1"/>
    <cellStyle name="Hipervínculo visitado" xfId="1252" builtinId="9" hidden="1"/>
    <cellStyle name="Hipervínculo visitado" xfId="1253" builtinId="9" hidden="1"/>
    <cellStyle name="Hipervínculo visitado" xfId="1254" builtinId="9" hidden="1"/>
    <cellStyle name="Hipervínculo visitado" xfId="1262" builtinId="9" hidden="1"/>
    <cellStyle name="Hipervínculo visitado" xfId="1263" builtinId="9" hidden="1"/>
    <cellStyle name="Hipervínculo visitado" xfId="1264" builtinId="9" hidden="1"/>
    <cellStyle name="Hipervínculo visitado" xfId="1265" builtinId="9" hidden="1"/>
    <cellStyle name="Hipervínculo visitado" xfId="1266" builtinId="9" hidden="1"/>
    <cellStyle name="Hipervínculo visitado" xfId="1267" builtinId="9" hidden="1"/>
    <cellStyle name="Hipervínculo visitado" xfId="1268" builtinId="9" hidden="1"/>
    <cellStyle name="Hipervínculo visitado" xfId="1269" builtinId="9" hidden="1"/>
    <cellStyle name="Hipervínculo visitado" xfId="1270" builtinId="9" hidden="1"/>
    <cellStyle name="Hipervínculo visitado" xfId="1271" builtinId="9" hidden="1"/>
    <cellStyle name="Hipervínculo visitado" xfId="1272" builtinId="9" hidden="1"/>
    <cellStyle name="Hipervínculo visitado" xfId="1273" builtinId="9" hidden="1"/>
    <cellStyle name="Hipervínculo visitado" xfId="1274" builtinId="9" hidden="1"/>
    <cellStyle name="Hipervínculo visitado" xfId="1275" builtinId="9" hidden="1"/>
    <cellStyle name="Hipervínculo visitado" xfId="1276" builtinId="9" hidden="1"/>
    <cellStyle name="Hipervínculo visitado" xfId="1277" builtinId="9" hidden="1"/>
    <cellStyle name="Hipervínculo visitado" xfId="1278" builtinId="9" hidden="1"/>
    <cellStyle name="Hipervínculo visitado" xfId="1279" builtinId="9" hidden="1"/>
    <cellStyle name="Hipervínculo visitado" xfId="1280" builtinId="9" hidden="1"/>
    <cellStyle name="Hipervínculo visitado" xfId="1281" builtinId="9" hidden="1"/>
    <cellStyle name="Hipervínculo visitado" xfId="1282" builtinId="9" hidden="1"/>
    <cellStyle name="Hipervínculo visitado" xfId="1296" builtinId="9" hidden="1"/>
    <cellStyle name="Hipervínculo visitado" xfId="1297" builtinId="9" hidden="1"/>
    <cellStyle name="Hipervínculo visitado" xfId="1298" builtinId="9" hidden="1"/>
    <cellStyle name="Hipervínculo visitado" xfId="1299" builtinId="9" hidden="1"/>
    <cellStyle name="Hipervínculo visitado" xfId="1300" builtinId="9" hidden="1"/>
    <cellStyle name="Hipervínculo visitado" xfId="1301" builtinId="9" hidden="1"/>
    <cellStyle name="Hipervínculo visitado" xfId="1302" builtinId="9" hidden="1"/>
    <cellStyle name="Hipervínculo visitado" xfId="1303" builtinId="9" hidden="1"/>
    <cellStyle name="Hipervínculo visitado" xfId="1304" builtinId="9" hidden="1"/>
    <cellStyle name="Hipervínculo visitado" xfId="1305" builtinId="9" hidden="1"/>
    <cellStyle name="Hipervínculo visitado" xfId="1306" builtinId="9" hidden="1"/>
    <cellStyle name="Hipervínculo visitado" xfId="1307" builtinId="9" hidden="1"/>
    <cellStyle name="Hipervínculo visitado" xfId="1308" builtinId="9" hidden="1"/>
    <cellStyle name="Hipervínculo visitado" xfId="1309" builtinId="9" hidden="1"/>
    <cellStyle name="Hipervínculo visitado" xfId="1310" builtinId="9" hidden="1"/>
    <cellStyle name="Hipervínculo visitado" xfId="1311" builtinId="9" hidden="1"/>
    <cellStyle name="Hipervínculo visitado" xfId="1312" builtinId="9" hidden="1"/>
    <cellStyle name="Hipervínculo visitado" xfId="1313" builtinId="9" hidden="1"/>
    <cellStyle name="Hipervínculo visitado" xfId="1314" builtinId="9" hidden="1"/>
    <cellStyle name="Hipervínculo visitado" xfId="1315" builtinId="9" hidden="1"/>
    <cellStyle name="Hipervínculo visitado" xfId="1316" builtinId="9" hidden="1"/>
    <cellStyle name="Hipervínculo visitado" xfId="1321" builtinId="9" hidden="1"/>
    <cellStyle name="Hipervínculo visitado" xfId="1322" builtinId="9" hidden="1"/>
    <cellStyle name="Hipervínculo visitado" xfId="1323" builtinId="9" hidden="1"/>
    <cellStyle name="Hipervínculo visitado" xfId="1324" builtinId="9" hidden="1"/>
    <cellStyle name="Hipervínculo visitado" xfId="1325" builtinId="9" hidden="1"/>
    <cellStyle name="Hipervínculo visitado" xfId="1326" builtinId="9" hidden="1"/>
    <cellStyle name="Hipervínculo visitado" xfId="1327" builtinId="9" hidden="1"/>
    <cellStyle name="Hipervínculo visitado" xfId="1328" builtinId="9" hidden="1"/>
    <cellStyle name="Hipervínculo visitado" xfId="1329" builtinId="9" hidden="1"/>
    <cellStyle name="Hipervínculo visitado" xfId="1330" builtinId="9" hidden="1"/>
    <cellStyle name="Hipervínculo visitado" xfId="1331" builtinId="9" hidden="1"/>
    <cellStyle name="Hipervínculo visitado" xfId="1332" builtinId="9" hidden="1"/>
    <cellStyle name="Hipervínculo visitado" xfId="1333" builtinId="9" hidden="1"/>
    <cellStyle name="Hipervínculo visitado" xfId="1334" builtinId="9" hidden="1"/>
    <cellStyle name="Hipervínculo visitado" xfId="1335" builtinId="9" hidden="1"/>
    <cellStyle name="Hipervínculo visitado" xfId="1336" builtinId="9" hidden="1"/>
    <cellStyle name="Hipervínculo visitado" xfId="1337" builtinId="9" hidden="1"/>
    <cellStyle name="Hipervínculo visitado" xfId="1338" builtinId="9" hidden="1"/>
    <cellStyle name="Hipervínculo visitado" xfId="1339" builtinId="9" hidden="1"/>
    <cellStyle name="Hipervínculo visitado" xfId="1340" builtinId="9" hidden="1"/>
    <cellStyle name="Hipervínculo visitado" xfId="1341" builtinId="9" hidden="1"/>
    <cellStyle name="Hipervínculo visitado" xfId="1361" builtinId="9" hidden="1"/>
    <cellStyle name="Hipervínculo visitado" xfId="1362" builtinId="9" hidden="1"/>
    <cellStyle name="Hipervínculo visitado" xfId="1363" builtinId="9" hidden="1"/>
    <cellStyle name="Hipervínculo visitado" xfId="1364" builtinId="9" hidden="1"/>
    <cellStyle name="Hipervínculo visitado" xfId="1365" builtinId="9" hidden="1"/>
    <cellStyle name="Hipervínculo visitado" xfId="1366" builtinId="9" hidden="1"/>
    <cellStyle name="Hipervínculo visitado" xfId="1367" builtinId="9" hidden="1"/>
    <cellStyle name="Hipervínculo visitado" xfId="1368" builtinId="9" hidden="1"/>
    <cellStyle name="Hipervínculo visitado" xfId="1369" builtinId="9" hidden="1"/>
    <cellStyle name="Hipervínculo visitado" xfId="1370" builtinId="9" hidden="1"/>
    <cellStyle name="Hipervínculo visitado" xfId="1371" builtinId="9" hidden="1"/>
    <cellStyle name="Hipervínculo visitado" xfId="1372" builtinId="9" hidden="1"/>
    <cellStyle name="Hipervínculo visitado" xfId="1373" builtinId="9" hidden="1"/>
    <cellStyle name="Hipervínculo visitado" xfId="1374" builtinId="9" hidden="1"/>
    <cellStyle name="Hipervínculo visitado" xfId="1375" builtinId="9" hidden="1"/>
    <cellStyle name="Hipervínculo visitado" xfId="1376" builtinId="9" hidden="1"/>
    <cellStyle name="Hipervínculo visitado" xfId="1377" builtinId="9" hidden="1"/>
    <cellStyle name="Hipervínculo visitado" xfId="1378" builtinId="9" hidden="1"/>
    <cellStyle name="Hipervínculo visitado" xfId="1379" builtinId="9" hidden="1"/>
    <cellStyle name="Hipervínculo visitado" xfId="1380" builtinId="9" hidden="1"/>
    <cellStyle name="Hipervínculo visitado" xfId="1381" builtinId="9" hidden="1"/>
    <cellStyle name="Hipervínculo visitado" xfId="1392" builtinId="9" hidden="1"/>
    <cellStyle name="Hipervínculo visitado" xfId="1393" builtinId="9" hidden="1"/>
    <cellStyle name="Hipervínculo visitado" xfId="1394" builtinId="9" hidden="1"/>
    <cellStyle name="Hipervínculo visitado" xfId="1395" builtinId="9" hidden="1"/>
    <cellStyle name="Hipervínculo visitado" xfId="1396" builtinId="9" hidden="1"/>
    <cellStyle name="Hipervínculo visitado" xfId="1397" builtinId="9" hidden="1"/>
    <cellStyle name="Hipervínculo visitado" xfId="1398" builtinId="9" hidden="1"/>
    <cellStyle name="Hipervínculo visitado" xfId="1399" builtinId="9" hidden="1"/>
    <cellStyle name="Hipervínculo visitado" xfId="1400" builtinId="9" hidden="1"/>
    <cellStyle name="Hipervínculo visitado" xfId="1401" builtinId="9" hidden="1"/>
    <cellStyle name="Hipervínculo visitado" xfId="1402" builtinId="9" hidden="1"/>
    <cellStyle name="Hipervínculo visitado" xfId="1403" builtinId="9" hidden="1"/>
    <cellStyle name="Hipervínculo visitado" xfId="1404" builtinId="9" hidden="1"/>
    <cellStyle name="Hipervínculo visitado" xfId="1405" builtinId="9" hidden="1"/>
    <cellStyle name="Hipervínculo visitado" xfId="1406" builtinId="9" hidden="1"/>
    <cellStyle name="Hipervínculo visitado" xfId="1407" builtinId="9" hidden="1"/>
    <cellStyle name="Hipervínculo visitado" xfId="1408" builtinId="9" hidden="1"/>
    <cellStyle name="Hipervínculo visitado" xfId="1409" builtinId="9" hidden="1"/>
    <cellStyle name="Hipervínculo visitado" xfId="1410" builtinId="9" hidden="1"/>
    <cellStyle name="Hipervínculo visitado" xfId="1411" builtinId="9" hidden="1"/>
    <cellStyle name="Hipervínculo visitado" xfId="1412" builtinId="9" hidden="1"/>
    <cellStyle name="Hipervínculo visitado" xfId="1423" builtinId="9" hidden="1"/>
    <cellStyle name="Hipervínculo visitado" xfId="1424" builtinId="9" hidden="1"/>
    <cellStyle name="Hipervínculo visitado" xfId="1425" builtinId="9" hidden="1"/>
    <cellStyle name="Hipervínculo visitado" xfId="1426" builtinId="9" hidden="1"/>
    <cellStyle name="Hipervínculo visitado" xfId="1427" builtinId="9" hidden="1"/>
    <cellStyle name="Hipervínculo visitado" xfId="1428" builtinId="9" hidden="1"/>
    <cellStyle name="Hipervínculo visitado" xfId="1429" builtinId="9" hidden="1"/>
    <cellStyle name="Hipervínculo visitado" xfId="1430" builtinId="9" hidden="1"/>
    <cellStyle name="Hipervínculo visitado" xfId="1431" builtinId="9" hidden="1"/>
    <cellStyle name="Hipervínculo visitado" xfId="1432" builtinId="9" hidden="1"/>
    <cellStyle name="Hipervínculo visitado" xfId="1433" builtinId="9" hidden="1"/>
    <cellStyle name="Hipervínculo visitado" xfId="1434" builtinId="9" hidden="1"/>
    <cellStyle name="Hipervínculo visitado" xfId="1435" builtinId="9" hidden="1"/>
    <cellStyle name="Hipervínculo visitado" xfId="1436" builtinId="9" hidden="1"/>
    <cellStyle name="Hipervínculo visitado" xfId="1437" builtinId="9" hidden="1"/>
    <cellStyle name="Hipervínculo visitado" xfId="1438" builtinId="9" hidden="1"/>
    <cellStyle name="Hipervínculo visitado" xfId="1439" builtinId="9" hidden="1"/>
    <cellStyle name="Hipervínculo visitado" xfId="1440" builtinId="9" hidden="1"/>
    <cellStyle name="Hipervínculo visitado" xfId="1441" builtinId="9" hidden="1"/>
    <cellStyle name="Hipervínculo visitado" xfId="1442" builtinId="9" hidden="1"/>
    <cellStyle name="Hipervínculo visitado" xfId="1443" builtinId="9" hidden="1"/>
    <cellStyle name="Hipervínculo visitado" xfId="1454" builtinId="9" hidden="1"/>
    <cellStyle name="Hipervínculo visitado" xfId="1455" builtinId="9" hidden="1"/>
    <cellStyle name="Hipervínculo visitado" xfId="1456" builtinId="9" hidden="1"/>
    <cellStyle name="Hipervínculo visitado" xfId="1457" builtinId="9" hidden="1"/>
    <cellStyle name="Hipervínculo visitado" xfId="1458" builtinId="9" hidden="1"/>
    <cellStyle name="Hipervínculo visitado" xfId="1459" builtinId="9" hidden="1"/>
    <cellStyle name="Hipervínculo visitado" xfId="1460" builtinId="9" hidden="1"/>
    <cellStyle name="Hipervínculo visitado" xfId="1461" builtinId="9" hidden="1"/>
    <cellStyle name="Hipervínculo visitado" xfId="1462" builtinId="9" hidden="1"/>
    <cellStyle name="Hipervínculo visitado" xfId="1463" builtinId="9" hidden="1"/>
    <cellStyle name="Hipervínculo visitado" xfId="1464" builtinId="9" hidden="1"/>
    <cellStyle name="Hipervínculo visitado" xfId="1465" builtinId="9" hidden="1"/>
    <cellStyle name="Hipervínculo visitado" xfId="1466" builtinId="9" hidden="1"/>
    <cellStyle name="Hipervínculo visitado" xfId="1467" builtinId="9" hidden="1"/>
    <cellStyle name="Hipervínculo visitado" xfId="1468" builtinId="9" hidden="1"/>
    <cellStyle name="Hipervínculo visitado" xfId="1469" builtinId="9" hidden="1"/>
    <cellStyle name="Hipervínculo visitado" xfId="1470" builtinId="9" hidden="1"/>
    <cellStyle name="Hipervínculo visitado" xfId="1471" builtinId="9" hidden="1"/>
    <cellStyle name="Hipervínculo visitado" xfId="1472" builtinId="9" hidden="1"/>
    <cellStyle name="Hipervínculo visitado" xfId="1473" builtinId="9" hidden="1"/>
    <cellStyle name="Hipervínculo visitado" xfId="1474" builtinId="9" hidden="1"/>
    <cellStyle name="Hipervínculo visitado" xfId="1485" builtinId="9" hidden="1"/>
    <cellStyle name="Hipervínculo visitado" xfId="1486" builtinId="9" hidden="1"/>
    <cellStyle name="Hipervínculo visitado" xfId="1487" builtinId="9" hidden="1"/>
    <cellStyle name="Hipervínculo visitado" xfId="1488" builtinId="9" hidden="1"/>
    <cellStyle name="Hipervínculo visitado" xfId="1489" builtinId="9" hidden="1"/>
    <cellStyle name="Hipervínculo visitado" xfId="1490" builtinId="9" hidden="1"/>
    <cellStyle name="Hipervínculo visitado" xfId="1491" builtinId="9" hidden="1"/>
    <cellStyle name="Hipervínculo visitado" xfId="1492" builtinId="9" hidden="1"/>
    <cellStyle name="Hipervínculo visitado" xfId="1493" builtinId="9" hidden="1"/>
    <cellStyle name="Hipervínculo visitado" xfId="1494" builtinId="9" hidden="1"/>
    <cellStyle name="Hipervínculo visitado" xfId="1495" builtinId="9" hidden="1"/>
    <cellStyle name="Hipervínculo visitado" xfId="1496" builtinId="9" hidden="1"/>
    <cellStyle name="Hipervínculo visitado" xfId="1497" builtinId="9" hidden="1"/>
    <cellStyle name="Hipervínculo visitado" xfId="1498" builtinId="9" hidden="1"/>
    <cellStyle name="Hipervínculo visitado" xfId="1499" builtinId="9" hidden="1"/>
    <cellStyle name="Hipervínculo visitado" xfId="1500" builtinId="9" hidden="1"/>
    <cellStyle name="Hipervínculo visitado" xfId="1501" builtinId="9" hidden="1"/>
    <cellStyle name="Hipervínculo visitado" xfId="1502" builtinId="9" hidden="1"/>
    <cellStyle name="Hipervínculo visitado" xfId="1503" builtinId="9" hidden="1"/>
    <cellStyle name="Hipervínculo visitado" xfId="1504" builtinId="9" hidden="1"/>
    <cellStyle name="Hipervínculo visitado" xfId="1505" builtinId="9" hidden="1"/>
    <cellStyle name="Hipervínculo visitado" xfId="1516" builtinId="9" hidden="1"/>
    <cellStyle name="Hipervínculo visitado" xfId="1517" builtinId="9" hidden="1"/>
    <cellStyle name="Hipervínculo visitado" xfId="1518" builtinId="9" hidden="1"/>
    <cellStyle name="Hipervínculo visitado" xfId="1519" builtinId="9" hidden="1"/>
    <cellStyle name="Hipervínculo visitado" xfId="1520" builtinId="9" hidden="1"/>
    <cellStyle name="Hipervínculo visitado" xfId="1521" builtinId="9" hidden="1"/>
    <cellStyle name="Hipervínculo visitado" xfId="1522" builtinId="9" hidden="1"/>
    <cellStyle name="Hipervínculo visitado" xfId="1523" builtinId="9" hidden="1"/>
    <cellStyle name="Hipervínculo visitado" xfId="1524" builtinId="9" hidden="1"/>
    <cellStyle name="Hipervínculo visitado" xfId="1525" builtinId="9" hidden="1"/>
    <cellStyle name="Hipervínculo visitado" xfId="1526" builtinId="9" hidden="1"/>
    <cellStyle name="Hipervínculo visitado" xfId="1527" builtinId="9" hidden="1"/>
    <cellStyle name="Hipervínculo visitado" xfId="1528" builtinId="9" hidden="1"/>
    <cellStyle name="Hipervínculo visitado" xfId="1529" builtinId="9" hidden="1"/>
    <cellStyle name="Hipervínculo visitado" xfId="1530" builtinId="9" hidden="1"/>
    <cellStyle name="Hipervínculo visitado" xfId="1531" builtinId="9" hidden="1"/>
    <cellStyle name="Hipervínculo visitado" xfId="1532" builtinId="9" hidden="1"/>
    <cellStyle name="Hipervínculo visitado" xfId="1533" builtinId="9" hidden="1"/>
    <cellStyle name="Hipervínculo visitado" xfId="1534" builtinId="9" hidden="1"/>
    <cellStyle name="Hipervínculo visitado" xfId="1535" builtinId="9" hidden="1"/>
    <cellStyle name="Hipervínculo visitado" xfId="1536" builtinId="9" hidden="1"/>
    <cellStyle name="Hipervínculo visitado" xfId="1547" builtinId="9" hidden="1"/>
    <cellStyle name="Hipervínculo visitado" xfId="1548" builtinId="9" hidden="1"/>
    <cellStyle name="Hipervínculo visitado" xfId="1549" builtinId="9" hidden="1"/>
    <cellStyle name="Hipervínculo visitado" xfId="1550" builtinId="9" hidden="1"/>
    <cellStyle name="Hipervínculo visitado" xfId="1551" builtinId="9" hidden="1"/>
    <cellStyle name="Hipervínculo visitado" xfId="1552" builtinId="9" hidden="1"/>
    <cellStyle name="Hipervínculo visitado" xfId="1553" builtinId="9" hidden="1"/>
    <cellStyle name="Hipervínculo visitado" xfId="1554" builtinId="9" hidden="1"/>
    <cellStyle name="Hipervínculo visitado" xfId="1555" builtinId="9" hidden="1"/>
    <cellStyle name="Hipervínculo visitado" xfId="1556" builtinId="9" hidden="1"/>
    <cellStyle name="Hipervínculo visitado" xfId="1557" builtinId="9" hidden="1"/>
    <cellStyle name="Hipervínculo visitado" xfId="1558" builtinId="9" hidden="1"/>
    <cellStyle name="Hipervínculo visitado" xfId="1559" builtinId="9" hidden="1"/>
    <cellStyle name="Hipervínculo visitado" xfId="1560" builtinId="9" hidden="1"/>
    <cellStyle name="Hipervínculo visitado" xfId="1561" builtinId="9" hidden="1"/>
    <cellStyle name="Hipervínculo visitado" xfId="1562" builtinId="9" hidden="1"/>
    <cellStyle name="Hipervínculo visitado" xfId="1563" builtinId="9" hidden="1"/>
    <cellStyle name="Hipervínculo visitado" xfId="1564" builtinId="9" hidden="1"/>
    <cellStyle name="Hipervínculo visitado" xfId="1565" builtinId="9" hidden="1"/>
    <cellStyle name="Hipervínculo visitado" xfId="1566" builtinId="9" hidden="1"/>
    <cellStyle name="Hipervínculo visitado" xfId="1567" builtinId="9" hidden="1"/>
    <cellStyle name="Hipervínculo visitado" xfId="1578" builtinId="9" hidden="1"/>
    <cellStyle name="Hipervínculo visitado" xfId="1579" builtinId="9" hidden="1"/>
    <cellStyle name="Hipervínculo visitado" xfId="1580" builtinId="9" hidden="1"/>
    <cellStyle name="Hipervínculo visitado" xfId="1581" builtinId="9" hidden="1"/>
    <cellStyle name="Hipervínculo visitado" xfId="1582" builtinId="9" hidden="1"/>
    <cellStyle name="Hipervínculo visitado" xfId="1583" builtinId="9" hidden="1"/>
    <cellStyle name="Hipervínculo visitado" xfId="1584" builtinId="9" hidden="1"/>
    <cellStyle name="Hipervínculo visitado" xfId="1585" builtinId="9" hidden="1"/>
    <cellStyle name="Hipervínculo visitado" xfId="1586" builtinId="9" hidden="1"/>
    <cellStyle name="Hipervínculo visitado" xfId="1587" builtinId="9" hidden="1"/>
    <cellStyle name="Hipervínculo visitado" xfId="1588" builtinId="9" hidden="1"/>
    <cellStyle name="Hipervínculo visitado" xfId="1589" builtinId="9" hidden="1"/>
    <cellStyle name="Hipervínculo visitado" xfId="1590" builtinId="9" hidden="1"/>
    <cellStyle name="Hipervínculo visitado" xfId="1591" builtinId="9" hidden="1"/>
    <cellStyle name="Hipervínculo visitado" xfId="1592" builtinId="9" hidden="1"/>
    <cellStyle name="Hipervínculo visitado" xfId="1593" builtinId="9" hidden="1"/>
    <cellStyle name="Hipervínculo visitado" xfId="1594" builtinId="9" hidden="1"/>
    <cellStyle name="Hipervínculo visitado" xfId="1595" builtinId="9" hidden="1"/>
    <cellStyle name="Hipervínculo visitado" xfId="1596" builtinId="9" hidden="1"/>
    <cellStyle name="Hipervínculo visitado" xfId="1597" builtinId="9" hidden="1"/>
    <cellStyle name="Hipervínculo visitado" xfId="1598" builtinId="9" hidden="1"/>
    <cellStyle name="Hipervínculo visitado" xfId="1609" builtinId="9" hidden="1"/>
    <cellStyle name="Hipervínculo visitado" xfId="1610" builtinId="9" hidden="1"/>
    <cellStyle name="Hipervínculo visitado" xfId="1611" builtinId="9" hidden="1"/>
    <cellStyle name="Hipervínculo visitado" xfId="1612" builtinId="9" hidden="1"/>
    <cellStyle name="Hipervínculo visitado" xfId="1613" builtinId="9" hidden="1"/>
    <cellStyle name="Hipervínculo visitado" xfId="1614" builtinId="9" hidden="1"/>
    <cellStyle name="Hipervínculo visitado" xfId="1615" builtinId="9" hidden="1"/>
    <cellStyle name="Hipervínculo visitado" xfId="1616" builtinId="9" hidden="1"/>
    <cellStyle name="Hipervínculo visitado" xfId="1617" builtinId="9" hidden="1"/>
    <cellStyle name="Hipervínculo visitado" xfId="1618" builtinId="9" hidden="1"/>
    <cellStyle name="Hipervínculo visitado" xfId="1619" builtinId="9" hidden="1"/>
    <cellStyle name="Hipervínculo visitado" xfId="1620" builtinId="9" hidden="1"/>
    <cellStyle name="Hipervínculo visitado" xfId="1621" builtinId="9" hidden="1"/>
    <cellStyle name="Hipervínculo visitado" xfId="1622" builtinId="9" hidden="1"/>
    <cellStyle name="Hipervínculo visitado" xfId="1623" builtinId="9" hidden="1"/>
    <cellStyle name="Hipervínculo visitado" xfId="1624" builtinId="9" hidden="1"/>
    <cellStyle name="Hipervínculo visitado" xfId="1625" builtinId="9" hidden="1"/>
    <cellStyle name="Hipervínculo visitado" xfId="1626" builtinId="9" hidden="1"/>
    <cellStyle name="Hipervínculo visitado" xfId="1627" builtinId="9" hidden="1"/>
    <cellStyle name="Hipervínculo visitado" xfId="1628" builtinId="9" hidden="1"/>
    <cellStyle name="Hipervínculo visitado" xfId="1629" builtinId="9" hidden="1"/>
    <cellStyle name="Hipervínculo visitado" xfId="1640" builtinId="9" hidden="1"/>
    <cellStyle name="Hipervínculo visitado" xfId="1641" builtinId="9" hidden="1"/>
    <cellStyle name="Hipervínculo visitado" xfId="1642" builtinId="9" hidden="1"/>
    <cellStyle name="Hipervínculo visitado" xfId="1643" builtinId="9" hidden="1"/>
    <cellStyle name="Hipervínculo visitado" xfId="1644" builtinId="9" hidden="1"/>
    <cellStyle name="Hipervínculo visitado" xfId="1645" builtinId="9" hidden="1"/>
    <cellStyle name="Hipervínculo visitado" xfId="1646" builtinId="9" hidden="1"/>
    <cellStyle name="Hipervínculo visitado" xfId="1647" builtinId="9" hidden="1"/>
    <cellStyle name="Hipervínculo visitado" xfId="1648" builtinId="9" hidden="1"/>
    <cellStyle name="Hipervínculo visitado" xfId="1649" builtinId="9" hidden="1"/>
    <cellStyle name="Hipervínculo visitado" xfId="1650" builtinId="9" hidden="1"/>
    <cellStyle name="Hipervínculo visitado" xfId="1651" builtinId="9" hidden="1"/>
    <cellStyle name="Hipervínculo visitado" xfId="1652" builtinId="9" hidden="1"/>
    <cellStyle name="Hipervínculo visitado" xfId="1653" builtinId="9" hidden="1"/>
    <cellStyle name="Hipervínculo visitado" xfId="1654" builtinId="9" hidden="1"/>
    <cellStyle name="Hipervínculo visitado" xfId="1655" builtinId="9" hidden="1"/>
    <cellStyle name="Hipervínculo visitado" xfId="1656" builtinId="9" hidden="1"/>
    <cellStyle name="Hipervínculo visitado" xfId="1657" builtinId="9" hidden="1"/>
    <cellStyle name="Hipervínculo visitado" xfId="1658" builtinId="9" hidden="1"/>
    <cellStyle name="Hipervínculo visitado" xfId="1659" builtinId="9" hidden="1"/>
    <cellStyle name="Hipervínculo visitado" xfId="1660" builtinId="9" hidden="1"/>
    <cellStyle name="Hipervínculo visitado" xfId="1670" builtinId="9" hidden="1"/>
    <cellStyle name="Hipervínculo visitado" xfId="1671" builtinId="9" hidden="1"/>
    <cellStyle name="Hipervínculo visitado" xfId="1672" builtinId="9" hidden="1"/>
    <cellStyle name="Hipervínculo visitado" xfId="1673" builtinId="9" hidden="1"/>
    <cellStyle name="Hipervínculo visitado" xfId="1674" builtinId="9" hidden="1"/>
    <cellStyle name="Hipervínculo visitado" xfId="1675" builtinId="9" hidden="1"/>
    <cellStyle name="Hipervínculo visitado" xfId="1676" builtinId="9" hidden="1"/>
    <cellStyle name="Hipervínculo visitado" xfId="1677" builtinId="9" hidden="1"/>
    <cellStyle name="Hipervínculo visitado" xfId="1678" builtinId="9" hidden="1"/>
    <cellStyle name="Hipervínculo visitado" xfId="1679" builtinId="9" hidden="1"/>
    <cellStyle name="Hipervínculo visitado" xfId="1680" builtinId="9" hidden="1"/>
    <cellStyle name="Hipervínculo visitado" xfId="1681" builtinId="9" hidden="1"/>
    <cellStyle name="Hipervínculo visitado" xfId="1682" builtinId="9" hidden="1"/>
    <cellStyle name="Hipervínculo visitado" xfId="1683" builtinId="9" hidden="1"/>
    <cellStyle name="Hipervínculo visitado" xfId="1684" builtinId="9" hidden="1"/>
    <cellStyle name="Hipervínculo visitado" xfId="1685" builtinId="9" hidden="1"/>
    <cellStyle name="Hipervínculo visitado" xfId="1686" builtinId="9" hidden="1"/>
    <cellStyle name="Hipervínculo visitado" xfId="1687" builtinId="9" hidden="1"/>
    <cellStyle name="Hipervínculo visitado" xfId="1688" builtinId="9" hidden="1"/>
    <cellStyle name="Hipervínculo visitado" xfId="1689" builtinId="9" hidden="1"/>
    <cellStyle name="Hipervínculo visitado" xfId="1690" builtinId="9" hidden="1"/>
    <cellStyle name="Hipervínculo visitado" xfId="1700" builtinId="9" hidden="1"/>
    <cellStyle name="Hipervínculo visitado" xfId="1701" builtinId="9" hidden="1"/>
    <cellStyle name="Hipervínculo visitado" xfId="1702" builtinId="9" hidden="1"/>
    <cellStyle name="Hipervínculo visitado" xfId="1703" builtinId="9" hidden="1"/>
    <cellStyle name="Hipervínculo visitado" xfId="1704" builtinId="9" hidden="1"/>
    <cellStyle name="Hipervínculo visitado" xfId="1705" builtinId="9" hidden="1"/>
    <cellStyle name="Hipervínculo visitado" xfId="1706" builtinId="9" hidden="1"/>
    <cellStyle name="Hipervínculo visitado" xfId="1707" builtinId="9" hidden="1"/>
    <cellStyle name="Hipervínculo visitado" xfId="1708" builtinId="9" hidden="1"/>
    <cellStyle name="Hipervínculo visitado" xfId="1709" builtinId="9" hidden="1"/>
    <cellStyle name="Hipervínculo visitado" xfId="1710" builtinId="9" hidden="1"/>
    <cellStyle name="Hipervínculo visitado" xfId="1711" builtinId="9" hidden="1"/>
    <cellStyle name="Hipervínculo visitado" xfId="1712" builtinId="9" hidden="1"/>
    <cellStyle name="Hipervínculo visitado" xfId="1713" builtinId="9" hidden="1"/>
    <cellStyle name="Hipervínculo visitado" xfId="1714" builtinId="9" hidden="1"/>
    <cellStyle name="Hipervínculo visitado" xfId="1715" builtinId="9" hidden="1"/>
    <cellStyle name="Hipervínculo visitado" xfId="1716" builtinId="9" hidden="1"/>
    <cellStyle name="Hipervínculo visitado" xfId="1717" builtinId="9" hidden="1"/>
    <cellStyle name="Hipervínculo visitado" xfId="1718" builtinId="9" hidden="1"/>
    <cellStyle name="Hipervínculo visitado" xfId="1719" builtinId="9" hidden="1"/>
    <cellStyle name="Hipervínculo visitado" xfId="1720" builtinId="9" hidden="1"/>
    <cellStyle name="Hipervínculo visitado" xfId="1731" builtinId="9" hidden="1"/>
    <cellStyle name="Hipervínculo visitado" xfId="1732" builtinId="9" hidden="1"/>
    <cellStyle name="Hipervínculo visitado" xfId="1733" builtinId="9" hidden="1"/>
    <cellStyle name="Hipervínculo visitado" xfId="1734" builtinId="9" hidden="1"/>
    <cellStyle name="Hipervínculo visitado" xfId="1735" builtinId="9" hidden="1"/>
    <cellStyle name="Hipervínculo visitado" xfId="1736" builtinId="9" hidden="1"/>
    <cellStyle name="Hipervínculo visitado" xfId="1737" builtinId="9" hidden="1"/>
    <cellStyle name="Hipervínculo visitado" xfId="1738" builtinId="9" hidden="1"/>
    <cellStyle name="Hipervínculo visitado" xfId="1739" builtinId="9" hidden="1"/>
    <cellStyle name="Hipervínculo visitado" xfId="1740" builtinId="9" hidden="1"/>
    <cellStyle name="Hipervínculo visitado" xfId="1741" builtinId="9" hidden="1"/>
    <cellStyle name="Hipervínculo visitado" xfId="1742" builtinId="9" hidden="1"/>
    <cellStyle name="Hipervínculo visitado" xfId="1743" builtinId="9" hidden="1"/>
    <cellStyle name="Hipervínculo visitado" xfId="1744" builtinId="9" hidden="1"/>
    <cellStyle name="Hipervínculo visitado" xfId="1745" builtinId="9" hidden="1"/>
    <cellStyle name="Hipervínculo visitado" xfId="1746" builtinId="9" hidden="1"/>
    <cellStyle name="Hipervínculo visitado" xfId="1747" builtinId="9" hidden="1"/>
    <cellStyle name="Hipervínculo visitado" xfId="1748" builtinId="9" hidden="1"/>
    <cellStyle name="Hipervínculo visitado" xfId="1749" builtinId="9" hidden="1"/>
    <cellStyle name="Hipervínculo visitado" xfId="1750" builtinId="9" hidden="1"/>
    <cellStyle name="Hipervínculo visitado" xfId="1751" builtinId="9" hidden="1"/>
    <cellStyle name="Hipervínculo visitado" xfId="1763" builtinId="9" hidden="1"/>
    <cellStyle name="Hipervínculo visitado" xfId="1764" builtinId="9" hidden="1"/>
    <cellStyle name="Hipervínculo visitado" xfId="1765" builtinId="9" hidden="1"/>
    <cellStyle name="Hipervínculo visitado" xfId="1766" builtinId="9" hidden="1"/>
    <cellStyle name="Hipervínculo visitado" xfId="1767" builtinId="9" hidden="1"/>
    <cellStyle name="Hipervínculo visitado" xfId="1768" builtinId="9" hidden="1"/>
    <cellStyle name="Hipervínculo visitado" xfId="1769" builtinId="9" hidden="1"/>
    <cellStyle name="Hipervínculo visitado" xfId="1770" builtinId="9" hidden="1"/>
    <cellStyle name="Hipervínculo visitado" xfId="1771" builtinId="9" hidden="1"/>
    <cellStyle name="Hipervínculo visitado" xfId="1772" builtinId="9" hidden="1"/>
    <cellStyle name="Hipervínculo visitado" xfId="1773" builtinId="9" hidden="1"/>
    <cellStyle name="Hipervínculo visitado" xfId="1774" builtinId="9" hidden="1"/>
    <cellStyle name="Hipervínculo visitado" xfId="1775" builtinId="9" hidden="1"/>
    <cellStyle name="Hipervínculo visitado" xfId="1776" builtinId="9" hidden="1"/>
    <cellStyle name="Hipervínculo visitado" xfId="1777" builtinId="9" hidden="1"/>
    <cellStyle name="Hipervínculo visitado" xfId="1778" builtinId="9" hidden="1"/>
    <cellStyle name="Hipervínculo visitado" xfId="1779" builtinId="9" hidden="1"/>
    <cellStyle name="Hipervínculo visitado" xfId="1780" builtinId="9" hidden="1"/>
    <cellStyle name="Hipervínculo visitado" xfId="1781" builtinId="9" hidden="1"/>
    <cellStyle name="Hipervínculo visitado" xfId="1782" builtinId="9" hidden="1"/>
    <cellStyle name="Hipervínculo visitado" xfId="1783" builtinId="9" hidden="1"/>
    <cellStyle name="Hipervínculo visitado" xfId="1795" builtinId="9" hidden="1"/>
    <cellStyle name="Hipervínculo visitado" xfId="1796" builtinId="9" hidden="1"/>
    <cellStyle name="Hipervínculo visitado" xfId="1797" builtinId="9" hidden="1"/>
    <cellStyle name="Hipervínculo visitado" xfId="1798" builtinId="9" hidden="1"/>
    <cellStyle name="Hipervínculo visitado" xfId="1799" builtinId="9" hidden="1"/>
    <cellStyle name="Hipervínculo visitado" xfId="1800" builtinId="9" hidden="1"/>
    <cellStyle name="Hipervínculo visitado" xfId="1801" builtinId="9" hidden="1"/>
    <cellStyle name="Hipervínculo visitado" xfId="1802" builtinId="9" hidden="1"/>
    <cellStyle name="Hipervínculo visitado" xfId="1803" builtinId="9" hidden="1"/>
    <cellStyle name="Hipervínculo visitado" xfId="1804" builtinId="9" hidden="1"/>
    <cellStyle name="Hipervínculo visitado" xfId="1805" builtinId="9" hidden="1"/>
    <cellStyle name="Hipervínculo visitado" xfId="1806" builtinId="9" hidden="1"/>
    <cellStyle name="Hipervínculo visitado" xfId="1807" builtinId="9" hidden="1"/>
    <cellStyle name="Hipervínculo visitado" xfId="1808" builtinId="9" hidden="1"/>
    <cellStyle name="Hipervínculo visitado" xfId="1809" builtinId="9" hidden="1"/>
    <cellStyle name="Hipervínculo visitado" xfId="1810" builtinId="9" hidden="1"/>
    <cellStyle name="Hipervínculo visitado" xfId="1811" builtinId="9" hidden="1"/>
    <cellStyle name="Hipervínculo visitado" xfId="1812" builtinId="9" hidden="1"/>
    <cellStyle name="Hipervínculo visitado" xfId="1813" builtinId="9" hidden="1"/>
    <cellStyle name="Hipervínculo visitado" xfId="1814" builtinId="9" hidden="1"/>
    <cellStyle name="Hipervínculo visitado" xfId="1815" builtinId="9" hidden="1"/>
    <cellStyle name="Hipervínculo visitado" xfId="1827" builtinId="9" hidden="1"/>
    <cellStyle name="Hipervínculo visitado" xfId="1828" builtinId="9" hidden="1"/>
    <cellStyle name="Hipervínculo visitado" xfId="1829" builtinId="9" hidden="1"/>
    <cellStyle name="Hipervínculo visitado" xfId="1830" builtinId="9" hidden="1"/>
    <cellStyle name="Hipervínculo visitado" xfId="1831" builtinId="9" hidden="1"/>
    <cellStyle name="Hipervínculo visitado" xfId="1832" builtinId="9" hidden="1"/>
    <cellStyle name="Hipervínculo visitado" xfId="1833" builtinId="9" hidden="1"/>
    <cellStyle name="Hipervínculo visitado" xfId="1834" builtinId="9" hidden="1"/>
    <cellStyle name="Hipervínculo visitado" xfId="1835" builtinId="9" hidden="1"/>
    <cellStyle name="Hipervínculo visitado" xfId="1836" builtinId="9" hidden="1"/>
    <cellStyle name="Hipervínculo visitado" xfId="1837" builtinId="9" hidden="1"/>
    <cellStyle name="Hipervínculo visitado" xfId="1838" builtinId="9" hidden="1"/>
    <cellStyle name="Hipervínculo visitado" xfId="1839" builtinId="9" hidden="1"/>
    <cellStyle name="Hipervínculo visitado" xfId="1840" builtinId="9" hidden="1"/>
    <cellStyle name="Hipervínculo visitado" xfId="1841" builtinId="9" hidden="1"/>
    <cellStyle name="Hipervínculo visitado" xfId="1842" builtinId="9" hidden="1"/>
    <cellStyle name="Hipervínculo visitado" xfId="1843" builtinId="9" hidden="1"/>
    <cellStyle name="Hipervínculo visitado" xfId="1844" builtinId="9" hidden="1"/>
    <cellStyle name="Hipervínculo visitado" xfId="1845" builtinId="9" hidden="1"/>
    <cellStyle name="Hipervínculo visitado" xfId="1846" builtinId="9" hidden="1"/>
    <cellStyle name="Hipervínculo visitado" xfId="1847" builtinId="9" hidden="1"/>
    <cellStyle name="Hipervínculo visitado" xfId="1859" builtinId="9" hidden="1"/>
    <cellStyle name="Hipervínculo visitado" xfId="1860" builtinId="9" hidden="1"/>
    <cellStyle name="Hipervínculo visitado" xfId="1861" builtinId="9" hidden="1"/>
    <cellStyle name="Hipervínculo visitado" xfId="1862" builtinId="9" hidden="1"/>
    <cellStyle name="Hipervínculo visitado" xfId="1863" builtinId="9" hidden="1"/>
    <cellStyle name="Hipervínculo visitado" xfId="1864" builtinId="9" hidden="1"/>
    <cellStyle name="Hipervínculo visitado" xfId="1865" builtinId="9" hidden="1"/>
    <cellStyle name="Hipervínculo visitado" xfId="1866" builtinId="9" hidden="1"/>
    <cellStyle name="Hipervínculo visitado" xfId="1867" builtinId="9" hidden="1"/>
    <cellStyle name="Hipervínculo visitado" xfId="1868" builtinId="9" hidden="1"/>
    <cellStyle name="Hipervínculo visitado" xfId="1869" builtinId="9" hidden="1"/>
    <cellStyle name="Hipervínculo visitado" xfId="1870" builtinId="9" hidden="1"/>
    <cellStyle name="Hipervínculo visitado" xfId="1871" builtinId="9" hidden="1"/>
    <cellStyle name="Hipervínculo visitado" xfId="1872" builtinId="9" hidden="1"/>
    <cellStyle name="Hipervínculo visitado" xfId="1873" builtinId="9" hidden="1"/>
    <cellStyle name="Hipervínculo visitado" xfId="1874" builtinId="9" hidden="1"/>
    <cellStyle name="Hipervínculo visitado" xfId="1875" builtinId="9" hidden="1"/>
    <cellStyle name="Hipervínculo visitado" xfId="1876" builtinId="9" hidden="1"/>
    <cellStyle name="Hipervínculo visitado" xfId="1877" builtinId="9" hidden="1"/>
    <cellStyle name="Hipervínculo visitado" xfId="1878" builtinId="9" hidden="1"/>
    <cellStyle name="Hipervínculo visitado" xfId="1879" builtinId="9" hidden="1"/>
    <cellStyle name="Hipervínculo visitado" xfId="1891" builtinId="9" hidden="1"/>
    <cellStyle name="Hipervínculo visitado" xfId="1892" builtinId="9" hidden="1"/>
    <cellStyle name="Hipervínculo visitado" xfId="1893" builtinId="9" hidden="1"/>
    <cellStyle name="Hipervínculo visitado" xfId="1894" builtinId="9" hidden="1"/>
    <cellStyle name="Hipervínculo visitado" xfId="1895" builtinId="9" hidden="1"/>
    <cellStyle name="Hipervínculo visitado" xfId="1896" builtinId="9" hidden="1"/>
    <cellStyle name="Hipervínculo visitado" xfId="1897" builtinId="9" hidden="1"/>
    <cellStyle name="Hipervínculo visitado" xfId="1898" builtinId="9" hidden="1"/>
    <cellStyle name="Hipervínculo visitado" xfId="1899" builtinId="9" hidden="1"/>
    <cellStyle name="Hipervínculo visitado" xfId="1900" builtinId="9" hidden="1"/>
    <cellStyle name="Hipervínculo visitado" xfId="1901" builtinId="9" hidden="1"/>
    <cellStyle name="Hipervínculo visitado" xfId="1902" builtinId="9" hidden="1"/>
    <cellStyle name="Hipervínculo visitado" xfId="1903" builtinId="9" hidden="1"/>
    <cellStyle name="Hipervínculo visitado" xfId="1904" builtinId="9" hidden="1"/>
    <cellStyle name="Hipervínculo visitado" xfId="1905" builtinId="9" hidden="1"/>
    <cellStyle name="Hipervínculo visitado" xfId="1906" builtinId="9" hidden="1"/>
    <cellStyle name="Hipervínculo visitado" xfId="1907" builtinId="9" hidden="1"/>
    <cellStyle name="Hipervínculo visitado" xfId="1908" builtinId="9" hidden="1"/>
    <cellStyle name="Hipervínculo visitado" xfId="1909" builtinId="9" hidden="1"/>
    <cellStyle name="Hipervínculo visitado" xfId="1910" builtinId="9" hidden="1"/>
    <cellStyle name="Hipervínculo visitado" xfId="1911" builtinId="9" hidden="1"/>
    <cellStyle name="Hipervínculo visitado" xfId="1922" builtinId="9" hidden="1"/>
    <cellStyle name="Hipervínculo visitado" xfId="1923" builtinId="9" hidden="1"/>
    <cellStyle name="Hipervínculo visitado" xfId="1924" builtinId="9" hidden="1"/>
    <cellStyle name="Hipervínculo visitado" xfId="1925" builtinId="9" hidden="1"/>
    <cellStyle name="Hipervínculo visitado" xfId="1926" builtinId="9" hidden="1"/>
    <cellStyle name="Hipervínculo visitado" xfId="1927" builtinId="9" hidden="1"/>
    <cellStyle name="Hipervínculo visitado" xfId="1928" builtinId="9" hidden="1"/>
    <cellStyle name="Hipervínculo visitado" xfId="1929" builtinId="9" hidden="1"/>
    <cellStyle name="Hipervínculo visitado" xfId="1930" builtinId="9" hidden="1"/>
    <cellStyle name="Hipervínculo visitado" xfId="1931" builtinId="9" hidden="1"/>
    <cellStyle name="Hipervínculo visitado" xfId="1932" builtinId="9" hidden="1"/>
    <cellStyle name="Hipervínculo visitado" xfId="1933" builtinId="9" hidden="1"/>
    <cellStyle name="Hipervínculo visitado" xfId="1934" builtinId="9" hidden="1"/>
    <cellStyle name="Hipervínculo visitado" xfId="1935" builtinId="9" hidden="1"/>
    <cellStyle name="Hipervínculo visitado" xfId="1936" builtinId="9" hidden="1"/>
    <cellStyle name="Hipervínculo visitado" xfId="1937" builtinId="9" hidden="1"/>
    <cellStyle name="Hipervínculo visitado" xfId="1938" builtinId="9" hidden="1"/>
    <cellStyle name="Hipervínculo visitado" xfId="1939" builtinId="9" hidden="1"/>
    <cellStyle name="Hipervínculo visitado" xfId="1940" builtinId="9" hidden="1"/>
    <cellStyle name="Hipervínculo visitado" xfId="1941" builtinId="9" hidden="1"/>
    <cellStyle name="Hipervínculo visitado" xfId="1942" builtinId="9" hidden="1"/>
    <cellStyle name="Hipervínculo visitado" xfId="1954" builtinId="9" hidden="1"/>
    <cellStyle name="Hipervínculo visitado" xfId="1955" builtinId="9" hidden="1"/>
    <cellStyle name="Hipervínculo visitado" xfId="1956" builtinId="9" hidden="1"/>
    <cellStyle name="Hipervínculo visitado" xfId="1957" builtinId="9" hidden="1"/>
    <cellStyle name="Hipervínculo visitado" xfId="1958" builtinId="9" hidden="1"/>
    <cellStyle name="Hipervínculo visitado" xfId="1959" builtinId="9" hidden="1"/>
    <cellStyle name="Hipervínculo visitado" xfId="1960" builtinId="9" hidden="1"/>
    <cellStyle name="Hipervínculo visitado" xfId="1961" builtinId="9" hidden="1"/>
    <cellStyle name="Hipervínculo visitado" xfId="1962" builtinId="9" hidden="1"/>
    <cellStyle name="Hipervínculo visitado" xfId="1963" builtinId="9" hidden="1"/>
    <cellStyle name="Hipervínculo visitado" xfId="1964" builtinId="9" hidden="1"/>
    <cellStyle name="Hipervínculo visitado" xfId="1965" builtinId="9" hidden="1"/>
    <cellStyle name="Hipervínculo visitado" xfId="1966" builtinId="9" hidden="1"/>
    <cellStyle name="Hipervínculo visitado" xfId="1967" builtinId="9" hidden="1"/>
    <cellStyle name="Hipervínculo visitado" xfId="1968" builtinId="9" hidden="1"/>
    <cellStyle name="Hipervínculo visitado" xfId="1969" builtinId="9" hidden="1"/>
    <cellStyle name="Hipervínculo visitado" xfId="1970" builtinId="9" hidden="1"/>
    <cellStyle name="Hipervínculo visitado" xfId="1971" builtinId="9" hidden="1"/>
    <cellStyle name="Hipervínculo visitado" xfId="1972" builtinId="9" hidden="1"/>
    <cellStyle name="Hipervínculo visitado" xfId="1973" builtinId="9" hidden="1"/>
    <cellStyle name="Hipervínculo visitado" xfId="1974" builtinId="9" hidden="1"/>
    <cellStyle name="Hipervínculo visitado" xfId="1985" builtinId="9" hidden="1"/>
    <cellStyle name="Hipervínculo visitado" xfId="1986" builtinId="9" hidden="1"/>
    <cellStyle name="Hipervínculo visitado" xfId="1987" builtinId="9" hidden="1"/>
    <cellStyle name="Hipervínculo visitado" xfId="1988" builtinId="9" hidden="1"/>
    <cellStyle name="Hipervínculo visitado" xfId="1989" builtinId="9" hidden="1"/>
    <cellStyle name="Hipervínculo visitado" xfId="1990" builtinId="9" hidden="1"/>
    <cellStyle name="Hipervínculo visitado" xfId="1991" builtinId="9" hidden="1"/>
    <cellStyle name="Hipervínculo visitado" xfId="1992" builtinId="9" hidden="1"/>
    <cellStyle name="Hipervínculo visitado" xfId="1993" builtinId="9" hidden="1"/>
    <cellStyle name="Hipervínculo visitado" xfId="1994" builtinId="9" hidden="1"/>
    <cellStyle name="Hipervínculo visitado" xfId="1995" builtinId="9" hidden="1"/>
    <cellStyle name="Hipervínculo visitado" xfId="1996" builtinId="9" hidden="1"/>
    <cellStyle name="Hipervínculo visitado" xfId="1997" builtinId="9" hidden="1"/>
    <cellStyle name="Hipervínculo visitado" xfId="1998" builtinId="9" hidden="1"/>
    <cellStyle name="Hipervínculo visitado" xfId="1999" builtinId="9" hidden="1"/>
    <cellStyle name="Hipervínculo visitado" xfId="2000" builtinId="9" hidden="1"/>
    <cellStyle name="Hipervínculo visitado" xfId="2001" builtinId="9" hidden="1"/>
    <cellStyle name="Hipervínculo visitado" xfId="2002" builtinId="9" hidden="1"/>
    <cellStyle name="Hipervínculo visitado" xfId="2003" builtinId="9" hidden="1"/>
    <cellStyle name="Hipervínculo visitado" xfId="2004" builtinId="9" hidden="1"/>
    <cellStyle name="Hipervínculo visitado" xfId="2005" builtinId="9" hidden="1"/>
    <cellStyle name="Hipervínculo visitado" xfId="2017" builtinId="9" hidden="1"/>
    <cellStyle name="Hipervínculo visitado" xfId="2018" builtinId="9" hidden="1"/>
    <cellStyle name="Hipervínculo visitado" xfId="2019" builtinId="9" hidden="1"/>
    <cellStyle name="Hipervínculo visitado" xfId="2020" builtinId="9" hidden="1"/>
    <cellStyle name="Hipervínculo visitado" xfId="2021" builtinId="9" hidden="1"/>
    <cellStyle name="Hipervínculo visitado" xfId="2022" builtinId="9" hidden="1"/>
    <cellStyle name="Hipervínculo visitado" xfId="2023" builtinId="9" hidden="1"/>
    <cellStyle name="Hipervínculo visitado" xfId="2024" builtinId="9" hidden="1"/>
    <cellStyle name="Hipervínculo visitado" xfId="2025" builtinId="9" hidden="1"/>
    <cellStyle name="Hipervínculo visitado" xfId="2026" builtinId="9" hidden="1"/>
    <cellStyle name="Hipervínculo visitado" xfId="2027" builtinId="9" hidden="1"/>
    <cellStyle name="Hipervínculo visitado" xfId="2028" builtinId="9" hidden="1"/>
    <cellStyle name="Hipervínculo visitado" xfId="2029" builtinId="9" hidden="1"/>
    <cellStyle name="Hipervínculo visitado" xfId="2030" builtinId="9" hidden="1"/>
    <cellStyle name="Hipervínculo visitado" xfId="2031" builtinId="9" hidden="1"/>
    <cellStyle name="Hipervínculo visitado" xfId="2032" builtinId="9" hidden="1"/>
    <cellStyle name="Hipervínculo visitado" xfId="2033" builtinId="9" hidden="1"/>
    <cellStyle name="Hipervínculo visitado" xfId="2034" builtinId="9" hidden="1"/>
    <cellStyle name="Hipervínculo visitado" xfId="2035" builtinId="9" hidden="1"/>
    <cellStyle name="Hipervínculo visitado" xfId="2036" builtinId="9" hidden="1"/>
    <cellStyle name="Hipervínculo visitado" xfId="2037" builtinId="9" hidden="1"/>
    <cellStyle name="Hipervínculo visitado" xfId="2048" builtinId="9" hidden="1"/>
    <cellStyle name="Hipervínculo visitado" xfId="2049" builtinId="9" hidden="1"/>
    <cellStyle name="Hipervínculo visitado" xfId="2050" builtinId="9" hidden="1"/>
    <cellStyle name="Hipervínculo visitado" xfId="2051" builtinId="9" hidden="1"/>
    <cellStyle name="Hipervínculo visitado" xfId="2052" builtinId="9" hidden="1"/>
    <cellStyle name="Hipervínculo visitado" xfId="2053" builtinId="9" hidden="1"/>
    <cellStyle name="Hipervínculo visitado" xfId="2054" builtinId="9" hidden="1"/>
    <cellStyle name="Hipervínculo visitado" xfId="2055" builtinId="9" hidden="1"/>
    <cellStyle name="Hipervínculo visitado" xfId="2056" builtinId="9" hidden="1"/>
    <cellStyle name="Hipervínculo visitado" xfId="2057" builtinId="9" hidden="1"/>
    <cellStyle name="Hipervínculo visitado" xfId="2058" builtinId="9" hidden="1"/>
    <cellStyle name="Hipervínculo visitado" xfId="2059" builtinId="9" hidden="1"/>
    <cellStyle name="Hipervínculo visitado" xfId="2060" builtinId="9" hidden="1"/>
    <cellStyle name="Hipervínculo visitado" xfId="2061" builtinId="9" hidden="1"/>
    <cellStyle name="Hipervínculo visitado" xfId="2062" builtinId="9" hidden="1"/>
    <cellStyle name="Hipervínculo visitado" xfId="2063" builtinId="9" hidden="1"/>
    <cellStyle name="Hipervínculo visitado" xfId="2064" builtinId="9" hidden="1"/>
    <cellStyle name="Hipervínculo visitado" xfId="2065" builtinId="9" hidden="1"/>
    <cellStyle name="Hipervínculo visitado" xfId="2066" builtinId="9" hidden="1"/>
    <cellStyle name="Hipervínculo visitado" xfId="2067" builtinId="9" hidden="1"/>
    <cellStyle name="Hipervínculo visitado" xfId="2068" builtinId="9" hidden="1"/>
    <cellStyle name="Hipervínculo visitado" xfId="2080" builtinId="9" hidden="1"/>
    <cellStyle name="Hipervínculo visitado" xfId="2081" builtinId="9" hidden="1"/>
    <cellStyle name="Hipervínculo visitado" xfId="2082" builtinId="9" hidden="1"/>
    <cellStyle name="Hipervínculo visitado" xfId="2083" builtinId="9" hidden="1"/>
    <cellStyle name="Hipervínculo visitado" xfId="2084" builtinId="9" hidden="1"/>
    <cellStyle name="Hipervínculo visitado" xfId="2085" builtinId="9" hidden="1"/>
    <cellStyle name="Hipervínculo visitado" xfId="2086" builtinId="9" hidden="1"/>
    <cellStyle name="Hipervínculo visitado" xfId="2087" builtinId="9" hidden="1"/>
    <cellStyle name="Hipervínculo visitado" xfId="2088" builtinId="9" hidden="1"/>
    <cellStyle name="Hipervínculo visitado" xfId="2089" builtinId="9" hidden="1"/>
    <cellStyle name="Hipervínculo visitado" xfId="2090" builtinId="9" hidden="1"/>
    <cellStyle name="Hipervínculo visitado" xfId="2091" builtinId="9" hidden="1"/>
    <cellStyle name="Hipervínculo visitado" xfId="2092" builtinId="9" hidden="1"/>
    <cellStyle name="Hipervínculo visitado" xfId="2093" builtinId="9" hidden="1"/>
    <cellStyle name="Hipervínculo visitado" xfId="2094" builtinId="9" hidden="1"/>
    <cellStyle name="Hipervínculo visitado" xfId="2095" builtinId="9" hidden="1"/>
    <cellStyle name="Hipervínculo visitado" xfId="2096" builtinId="9" hidden="1"/>
    <cellStyle name="Hipervínculo visitado" xfId="2097" builtinId="9" hidden="1"/>
    <cellStyle name="Hipervínculo visitado" xfId="2098" builtinId="9" hidden="1"/>
    <cellStyle name="Hipervínculo visitado" xfId="2099" builtinId="9" hidden="1"/>
    <cellStyle name="Hipervínculo visitado" xfId="2100" builtinId="9" hidden="1"/>
    <cellStyle name="Hipervínculo visitado" xfId="2110" builtinId="9" hidden="1"/>
    <cellStyle name="Hipervínculo visitado" xfId="2111" builtinId="9" hidden="1"/>
    <cellStyle name="Hipervínculo visitado" xfId="2112" builtinId="9" hidden="1"/>
    <cellStyle name="Hipervínculo visitado" xfId="2113" builtinId="9" hidden="1"/>
    <cellStyle name="Hipervínculo visitado" xfId="2114" builtinId="9" hidden="1"/>
    <cellStyle name="Hipervínculo visitado" xfId="2115" builtinId="9" hidden="1"/>
    <cellStyle name="Hipervínculo visitado" xfId="2116" builtinId="9" hidden="1"/>
    <cellStyle name="Hipervínculo visitado" xfId="2117" builtinId="9" hidden="1"/>
    <cellStyle name="Hipervínculo visitado" xfId="2118" builtinId="9" hidden="1"/>
    <cellStyle name="Hipervínculo visitado" xfId="2119" builtinId="9" hidden="1"/>
    <cellStyle name="Hipervínculo visitado" xfId="2120" builtinId="9" hidden="1"/>
    <cellStyle name="Hipervínculo visitado" xfId="2121" builtinId="9" hidden="1"/>
    <cellStyle name="Hipervínculo visitado" xfId="2122" builtinId="9" hidden="1"/>
    <cellStyle name="Hipervínculo visitado" xfId="2123" builtinId="9" hidden="1"/>
    <cellStyle name="Hipervínculo visitado" xfId="2124" builtinId="9" hidden="1"/>
    <cellStyle name="Hipervínculo visitado" xfId="2125" builtinId="9" hidden="1"/>
    <cellStyle name="Hipervínculo visitado" xfId="2126" builtinId="9" hidden="1"/>
    <cellStyle name="Hipervínculo visitado" xfId="2127" builtinId="9" hidden="1"/>
    <cellStyle name="Hipervínculo visitado" xfId="2128" builtinId="9" hidden="1"/>
    <cellStyle name="Hipervínculo visitado" xfId="2129" builtinId="9" hidden="1"/>
    <cellStyle name="Hipervínculo visitado" xfId="2130" builtinId="9" hidden="1"/>
    <cellStyle name="Hipervínculo visitado" xfId="2141" builtinId="9" hidden="1"/>
    <cellStyle name="Hipervínculo visitado" xfId="2142" builtinId="9" hidden="1"/>
    <cellStyle name="Hipervínculo visitado" xfId="2143" builtinId="9" hidden="1"/>
    <cellStyle name="Hipervínculo visitado" xfId="2144" builtinId="9" hidden="1"/>
    <cellStyle name="Hipervínculo visitado" xfId="2145" builtinId="9" hidden="1"/>
    <cellStyle name="Hipervínculo visitado" xfId="2146" builtinId="9" hidden="1"/>
    <cellStyle name="Hipervínculo visitado" xfId="2147" builtinId="9" hidden="1"/>
    <cellStyle name="Hipervínculo visitado" xfId="2148" builtinId="9" hidden="1"/>
    <cellStyle name="Hipervínculo visitado" xfId="2149" builtinId="9" hidden="1"/>
    <cellStyle name="Hipervínculo visitado" xfId="2150" builtinId="9" hidden="1"/>
    <cellStyle name="Hipervínculo visitado" xfId="2151" builtinId="9" hidden="1"/>
    <cellStyle name="Hipervínculo visitado" xfId="2152" builtinId="9" hidden="1"/>
    <cellStyle name="Hipervínculo visitado" xfId="2153" builtinId="9" hidden="1"/>
    <cellStyle name="Hipervínculo visitado" xfId="2154" builtinId="9" hidden="1"/>
    <cellStyle name="Hipervínculo visitado" xfId="2155" builtinId="9" hidden="1"/>
    <cellStyle name="Hipervínculo visitado" xfId="2156" builtinId="9" hidden="1"/>
    <cellStyle name="Hipervínculo visitado" xfId="2157" builtinId="9" hidden="1"/>
    <cellStyle name="Hipervínculo visitado" xfId="2158" builtinId="9" hidden="1"/>
    <cellStyle name="Hipervínculo visitado" xfId="2159" builtinId="9" hidden="1"/>
    <cellStyle name="Hipervínculo visitado" xfId="2160" builtinId="9" hidden="1"/>
    <cellStyle name="Hipervínculo visitado" xfId="2161" builtinId="9" hidden="1"/>
    <cellStyle name="Hipervínculo visitado" xfId="2171" builtinId="9" hidden="1"/>
    <cellStyle name="Hipervínculo visitado" xfId="2172" builtinId="9" hidden="1"/>
    <cellStyle name="Hipervínculo visitado" xfId="2173" builtinId="9" hidden="1"/>
    <cellStyle name="Hipervínculo visitado" xfId="2174" builtinId="9" hidden="1"/>
    <cellStyle name="Hipervínculo visitado" xfId="2175" builtinId="9" hidden="1"/>
    <cellStyle name="Hipervínculo visitado" xfId="2176" builtinId="9" hidden="1"/>
    <cellStyle name="Hipervínculo visitado" xfId="2177" builtinId="9" hidden="1"/>
    <cellStyle name="Hipervínculo visitado" xfId="2178" builtinId="9" hidden="1"/>
    <cellStyle name="Hipervínculo visitado" xfId="2179" builtinId="9" hidden="1"/>
    <cellStyle name="Hipervínculo visitado" xfId="2180" builtinId="9" hidden="1"/>
    <cellStyle name="Hipervínculo visitado" xfId="2181" builtinId="9" hidden="1"/>
    <cellStyle name="Hipervínculo visitado" xfId="2182" builtinId="9" hidden="1"/>
    <cellStyle name="Hipervínculo visitado" xfId="2183" builtinId="9" hidden="1"/>
    <cellStyle name="Hipervínculo visitado" xfId="2184" builtinId="9" hidden="1"/>
    <cellStyle name="Hipervínculo visitado" xfId="2185" builtinId="9" hidden="1"/>
    <cellStyle name="Hipervínculo visitado" xfId="2186" builtinId="9" hidden="1"/>
    <cellStyle name="Hipervínculo visitado" xfId="2187" builtinId="9" hidden="1"/>
    <cellStyle name="Hipervínculo visitado" xfId="2188" builtinId="9" hidden="1"/>
    <cellStyle name="Hipervínculo visitado" xfId="2189" builtinId="9" hidden="1"/>
    <cellStyle name="Hipervínculo visitado" xfId="2190" builtinId="9" hidden="1"/>
    <cellStyle name="Hipervínculo visitado" xfId="2191" builtinId="9" hidden="1"/>
    <cellStyle name="Hipervínculo visitado" xfId="2203" builtinId="9" hidden="1"/>
    <cellStyle name="Hipervínculo visitado" xfId="2204" builtinId="9" hidden="1"/>
    <cellStyle name="Hipervínculo visitado" xfId="2205" builtinId="9" hidden="1"/>
    <cellStyle name="Hipervínculo visitado" xfId="2206" builtinId="9" hidden="1"/>
    <cellStyle name="Hipervínculo visitado" xfId="2207" builtinId="9" hidden="1"/>
    <cellStyle name="Hipervínculo visitado" xfId="2208" builtinId="9" hidden="1"/>
    <cellStyle name="Hipervínculo visitado" xfId="2209" builtinId="9" hidden="1"/>
    <cellStyle name="Hipervínculo visitado" xfId="2210" builtinId="9" hidden="1"/>
    <cellStyle name="Hipervínculo visitado" xfId="2211" builtinId="9" hidden="1"/>
    <cellStyle name="Hipervínculo visitado" xfId="2212" builtinId="9" hidden="1"/>
    <cellStyle name="Hipervínculo visitado" xfId="2213" builtinId="9" hidden="1"/>
    <cellStyle name="Hipervínculo visitado" xfId="2214" builtinId="9" hidden="1"/>
    <cellStyle name="Hipervínculo visitado" xfId="2215" builtinId="9" hidden="1"/>
    <cellStyle name="Hipervínculo visitado" xfId="2216" builtinId="9" hidden="1"/>
    <cellStyle name="Hipervínculo visitado" xfId="2217" builtinId="9" hidden="1"/>
    <cellStyle name="Hipervínculo visitado" xfId="2218" builtinId="9" hidden="1"/>
    <cellStyle name="Hipervínculo visitado" xfId="2219" builtinId="9" hidden="1"/>
    <cellStyle name="Hipervínculo visitado" xfId="2220" builtinId="9" hidden="1"/>
    <cellStyle name="Hipervínculo visitado" xfId="2221" builtinId="9" hidden="1"/>
    <cellStyle name="Hipervínculo visitado" xfId="2222" builtinId="9" hidden="1"/>
    <cellStyle name="Hipervínculo visitado" xfId="2223" builtinId="9" hidden="1"/>
    <cellStyle name="Hipervínculo visitado" xfId="2233" builtinId="9" hidden="1"/>
    <cellStyle name="Hipervínculo visitado" xfId="2234" builtinId="9" hidden="1"/>
    <cellStyle name="Hipervínculo visitado" xfId="2235" builtinId="9" hidden="1"/>
    <cellStyle name="Hipervínculo visitado" xfId="2236" builtinId="9" hidden="1"/>
    <cellStyle name="Hipervínculo visitado" xfId="2237" builtinId="9" hidden="1"/>
    <cellStyle name="Hipervínculo visitado" xfId="2238" builtinId="9" hidden="1"/>
    <cellStyle name="Hipervínculo visitado" xfId="2239" builtinId="9" hidden="1"/>
    <cellStyle name="Hipervínculo visitado" xfId="2240" builtinId="9" hidden="1"/>
    <cellStyle name="Hipervínculo visitado" xfId="2241" builtinId="9" hidden="1"/>
    <cellStyle name="Hipervínculo visitado" xfId="2242" builtinId="9" hidden="1"/>
    <cellStyle name="Hipervínculo visitado" xfId="2243" builtinId="9" hidden="1"/>
    <cellStyle name="Hipervínculo visitado" xfId="2244" builtinId="9" hidden="1"/>
    <cellStyle name="Hipervínculo visitado" xfId="2245" builtinId="9" hidden="1"/>
    <cellStyle name="Hipervínculo visitado" xfId="2246" builtinId="9" hidden="1"/>
    <cellStyle name="Hipervínculo visitado" xfId="2247" builtinId="9" hidden="1"/>
    <cellStyle name="Hipervínculo visitado" xfId="2248" builtinId="9" hidden="1"/>
    <cellStyle name="Hipervínculo visitado" xfId="2249" builtinId="9" hidden="1"/>
    <cellStyle name="Hipervínculo visitado" xfId="2250" builtinId="9" hidden="1"/>
    <cellStyle name="Hipervínculo visitado" xfId="2251" builtinId="9" hidden="1"/>
    <cellStyle name="Hipervínculo visitado" xfId="2252" builtinId="9" hidden="1"/>
    <cellStyle name="Hipervínculo visitado" xfId="2253" builtinId="9" hidden="1"/>
    <cellStyle name="Hipervínculo visitado" xfId="2265" builtinId="9" hidden="1"/>
    <cellStyle name="Hipervínculo visitado" xfId="2266" builtinId="9" hidden="1"/>
    <cellStyle name="Hipervínculo visitado" xfId="2267" builtinId="9" hidden="1"/>
    <cellStyle name="Hipervínculo visitado" xfId="2268" builtinId="9" hidden="1"/>
    <cellStyle name="Hipervínculo visitado" xfId="2269" builtinId="9" hidden="1"/>
    <cellStyle name="Hipervínculo visitado" xfId="2270" builtinId="9" hidden="1"/>
    <cellStyle name="Hipervínculo visitado" xfId="2271" builtinId="9" hidden="1"/>
    <cellStyle name="Hipervínculo visitado" xfId="2272" builtinId="9" hidden="1"/>
    <cellStyle name="Hipervínculo visitado" xfId="2273" builtinId="9" hidden="1"/>
    <cellStyle name="Hipervínculo visitado" xfId="2274" builtinId="9" hidden="1"/>
    <cellStyle name="Hipervínculo visitado" xfId="2275" builtinId="9" hidden="1"/>
    <cellStyle name="Hipervínculo visitado" xfId="2276" builtinId="9" hidden="1"/>
    <cellStyle name="Hipervínculo visitado" xfId="2277" builtinId="9" hidden="1"/>
    <cellStyle name="Hipervínculo visitado" xfId="2278" builtinId="9" hidden="1"/>
    <cellStyle name="Hipervínculo visitado" xfId="2279" builtinId="9" hidden="1"/>
    <cellStyle name="Hipervínculo visitado" xfId="2280" builtinId="9" hidden="1"/>
    <cellStyle name="Hipervínculo visitado" xfId="2281" builtinId="9" hidden="1"/>
    <cellStyle name="Hipervínculo visitado" xfId="2282" builtinId="9" hidden="1"/>
    <cellStyle name="Hipervínculo visitado" xfId="2283" builtinId="9" hidden="1"/>
    <cellStyle name="Hipervínculo visitado" xfId="2284" builtinId="9" hidden="1"/>
    <cellStyle name="Hipervínculo visitado" xfId="2285" builtinId="9" hidden="1"/>
    <cellStyle name="Hipervínculo visitado" xfId="2294" builtinId="9" hidden="1"/>
    <cellStyle name="Hipervínculo visitado" xfId="2295" builtinId="9" hidden="1"/>
    <cellStyle name="Hipervínculo visitado" xfId="2296" builtinId="9" hidden="1"/>
    <cellStyle name="Hipervínculo visitado" xfId="2297" builtinId="9" hidden="1"/>
    <cellStyle name="Hipervínculo visitado" xfId="2298" builtinId="9" hidden="1"/>
    <cellStyle name="Hipervínculo visitado" xfId="2299" builtinId="9" hidden="1"/>
    <cellStyle name="Hipervínculo visitado" xfId="2300" builtinId="9" hidden="1"/>
    <cellStyle name="Hipervínculo visitado" xfId="2301" builtinId="9" hidden="1"/>
    <cellStyle name="Hipervínculo visitado" xfId="2302" builtinId="9" hidden="1"/>
    <cellStyle name="Hipervínculo visitado" xfId="2303" builtinId="9" hidden="1"/>
    <cellStyle name="Hipervínculo visitado" xfId="2304" builtinId="9" hidden="1"/>
    <cellStyle name="Hipervínculo visitado" xfId="2305" builtinId="9" hidden="1"/>
    <cellStyle name="Hipervínculo visitado" xfId="2306" builtinId="9" hidden="1"/>
    <cellStyle name="Hipervínculo visitado" xfId="2307" builtinId="9" hidden="1"/>
    <cellStyle name="Hipervínculo visitado" xfId="2308" builtinId="9" hidden="1"/>
    <cellStyle name="Hipervínculo visitado" xfId="2309" builtinId="9" hidden="1"/>
    <cellStyle name="Hipervínculo visitado" xfId="2310" builtinId="9" hidden="1"/>
    <cellStyle name="Hipervínculo visitado" xfId="2311" builtinId="9" hidden="1"/>
    <cellStyle name="Hipervínculo visitado" xfId="2312" builtinId="9" hidden="1"/>
    <cellStyle name="Hipervínculo visitado" xfId="2313" builtinId="9" hidden="1"/>
    <cellStyle name="Hipervínculo visitado" xfId="2314" builtinId="9" hidden="1"/>
    <cellStyle name="Hipervínculo visitado" xfId="2326" builtinId="9" hidden="1"/>
    <cellStyle name="Hipervínculo visitado" xfId="2327" builtinId="9" hidden="1"/>
    <cellStyle name="Hipervínculo visitado" xfId="2328" builtinId="9" hidden="1"/>
    <cellStyle name="Hipervínculo visitado" xfId="2329" builtinId="9" hidden="1"/>
    <cellStyle name="Hipervínculo visitado" xfId="2330" builtinId="9" hidden="1"/>
    <cellStyle name="Hipervínculo visitado" xfId="2331" builtinId="9" hidden="1"/>
    <cellStyle name="Hipervínculo visitado" xfId="2332" builtinId="9" hidden="1"/>
    <cellStyle name="Hipervínculo visitado" xfId="2333" builtinId="9" hidden="1"/>
    <cellStyle name="Hipervínculo visitado" xfId="2334" builtinId="9" hidden="1"/>
    <cellStyle name="Hipervínculo visitado" xfId="2335" builtinId="9" hidden="1"/>
    <cellStyle name="Hipervínculo visitado" xfId="2336" builtinId="9" hidden="1"/>
    <cellStyle name="Hipervínculo visitado" xfId="2337" builtinId="9" hidden="1"/>
    <cellStyle name="Hipervínculo visitado" xfId="2338" builtinId="9" hidden="1"/>
    <cellStyle name="Hipervínculo visitado" xfId="2339" builtinId="9" hidden="1"/>
    <cellStyle name="Hipervínculo visitado" xfId="2340" builtinId="9" hidden="1"/>
    <cellStyle name="Hipervínculo visitado" xfId="2341" builtinId="9" hidden="1"/>
    <cellStyle name="Hipervínculo visitado" xfId="2342" builtinId="9" hidden="1"/>
    <cellStyle name="Hipervínculo visitado" xfId="2343" builtinId="9" hidden="1"/>
    <cellStyle name="Hipervínculo visitado" xfId="2344" builtinId="9" hidden="1"/>
    <cellStyle name="Hipervínculo visitado" xfId="2345" builtinId="9" hidden="1"/>
    <cellStyle name="Hipervínculo visitado" xfId="2346" builtinId="9" hidden="1"/>
    <cellStyle name="Hipervínculo visitado" xfId="2356" builtinId="9" hidden="1"/>
    <cellStyle name="Hipervínculo visitado" xfId="2357" builtinId="9" hidden="1"/>
    <cellStyle name="Hipervínculo visitado" xfId="2358" builtinId="9" hidden="1"/>
    <cellStyle name="Hipervínculo visitado" xfId="2359" builtinId="9" hidden="1"/>
    <cellStyle name="Hipervínculo visitado" xfId="2360" builtinId="9" hidden="1"/>
    <cellStyle name="Hipervínculo visitado" xfId="2361" builtinId="9" hidden="1"/>
    <cellStyle name="Hipervínculo visitado" xfId="2362" builtinId="9" hidden="1"/>
    <cellStyle name="Hipervínculo visitado" xfId="2363" builtinId="9" hidden="1"/>
    <cellStyle name="Hipervínculo visitado" xfId="2364" builtinId="9" hidden="1"/>
    <cellStyle name="Hipervínculo visitado" xfId="2365" builtinId="9" hidden="1"/>
    <cellStyle name="Hipervínculo visitado" xfId="2366" builtinId="9" hidden="1"/>
    <cellStyle name="Hipervínculo visitado" xfId="2367" builtinId="9" hidden="1"/>
    <cellStyle name="Hipervínculo visitado" xfId="2368" builtinId="9" hidden="1"/>
    <cellStyle name="Hipervínculo visitado" xfId="2369" builtinId="9" hidden="1"/>
    <cellStyle name="Hipervínculo visitado" xfId="2370" builtinId="9" hidden="1"/>
    <cellStyle name="Hipervínculo visitado" xfId="2371" builtinId="9" hidden="1"/>
    <cellStyle name="Hipervínculo visitado" xfId="2372" builtinId="9" hidden="1"/>
    <cellStyle name="Hipervínculo visitado" xfId="2373" builtinId="9" hidden="1"/>
    <cellStyle name="Hipervínculo visitado" xfId="2374" builtinId="9" hidden="1"/>
    <cellStyle name="Hipervínculo visitado" xfId="2375" builtinId="9" hidden="1"/>
    <cellStyle name="Hipervínculo visitado" xfId="2376" builtinId="9" hidden="1"/>
    <cellStyle name="Hipervínculo visitado" xfId="2388" builtinId="9" hidden="1"/>
    <cellStyle name="Hipervínculo visitado" xfId="2389" builtinId="9" hidden="1"/>
    <cellStyle name="Hipervínculo visitado" xfId="2390" builtinId="9" hidden="1"/>
    <cellStyle name="Hipervínculo visitado" xfId="2391" builtinId="9" hidden="1"/>
    <cellStyle name="Hipervínculo visitado" xfId="2392" builtinId="9" hidden="1"/>
    <cellStyle name="Hipervínculo visitado" xfId="2393" builtinId="9" hidden="1"/>
    <cellStyle name="Hipervínculo visitado" xfId="2394" builtinId="9" hidden="1"/>
    <cellStyle name="Hipervínculo visitado" xfId="2395" builtinId="9" hidden="1"/>
    <cellStyle name="Hipervínculo visitado" xfId="2396" builtinId="9" hidden="1"/>
    <cellStyle name="Hipervínculo visitado" xfId="2397" builtinId="9" hidden="1"/>
    <cellStyle name="Hipervínculo visitado" xfId="2398" builtinId="9" hidden="1"/>
    <cellStyle name="Hipervínculo visitado" xfId="2399" builtinId="9" hidden="1"/>
    <cellStyle name="Hipervínculo visitado" xfId="2400" builtinId="9" hidden="1"/>
    <cellStyle name="Hipervínculo visitado" xfId="2401" builtinId="9" hidden="1"/>
    <cellStyle name="Hipervínculo visitado" xfId="2402" builtinId="9" hidden="1"/>
    <cellStyle name="Hipervínculo visitado" xfId="2403" builtinId="9" hidden="1"/>
    <cellStyle name="Hipervínculo visitado" xfId="2404" builtinId="9" hidden="1"/>
    <cellStyle name="Hipervínculo visitado" xfId="2405" builtinId="9" hidden="1"/>
    <cellStyle name="Hipervínculo visitado" xfId="2406" builtinId="9" hidden="1"/>
    <cellStyle name="Hipervínculo visitado" xfId="2407" builtinId="9" hidden="1"/>
    <cellStyle name="Hipervínculo visitado" xfId="2408" builtinId="9" hidden="1"/>
    <cellStyle name="Hipervínculo visitado" xfId="2418" builtinId="9" hidden="1"/>
    <cellStyle name="Hipervínculo visitado" xfId="2419" builtinId="9" hidden="1"/>
    <cellStyle name="Hipervínculo visitado" xfId="2420" builtinId="9" hidden="1"/>
    <cellStyle name="Hipervínculo visitado" xfId="2421" builtinId="9" hidden="1"/>
    <cellStyle name="Hipervínculo visitado" xfId="2422" builtinId="9" hidden="1"/>
    <cellStyle name="Hipervínculo visitado" xfId="2423" builtinId="9" hidden="1"/>
    <cellStyle name="Hipervínculo visitado" xfId="2424" builtinId="9" hidden="1"/>
    <cellStyle name="Hipervínculo visitado" xfId="2425" builtinId="9" hidden="1"/>
    <cellStyle name="Hipervínculo visitado" xfId="2426" builtinId="9" hidden="1"/>
    <cellStyle name="Hipervínculo visitado" xfId="2427" builtinId="9" hidden="1"/>
    <cellStyle name="Hipervínculo visitado" xfId="2428" builtinId="9" hidden="1"/>
    <cellStyle name="Hipervínculo visitado" xfId="2429" builtinId="9" hidden="1"/>
    <cellStyle name="Hipervínculo visitado" xfId="2430" builtinId="9" hidden="1"/>
    <cellStyle name="Hipervínculo visitado" xfId="2431" builtinId="9" hidden="1"/>
    <cellStyle name="Hipervínculo visitado" xfId="2432" builtinId="9" hidden="1"/>
    <cellStyle name="Hipervínculo visitado" xfId="2433" builtinId="9" hidden="1"/>
    <cellStyle name="Hipervínculo visitado" xfId="2434" builtinId="9" hidden="1"/>
    <cellStyle name="Hipervínculo visitado" xfId="2435" builtinId="9" hidden="1"/>
    <cellStyle name="Hipervínculo visitado" xfId="2436" builtinId="9" hidden="1"/>
    <cellStyle name="Hipervínculo visitado" xfId="2437" builtinId="9" hidden="1"/>
    <cellStyle name="Hipervínculo visitado" xfId="2438" builtinId="9" hidden="1"/>
    <cellStyle name="Hipervínculo visitado" xfId="2449" builtinId="9" hidden="1"/>
    <cellStyle name="Hipervínculo visitado" xfId="2450" builtinId="9" hidden="1"/>
    <cellStyle name="Hipervínculo visitado" xfId="2451" builtinId="9" hidden="1"/>
    <cellStyle name="Hipervínculo visitado" xfId="2452" builtinId="9" hidden="1"/>
    <cellStyle name="Hipervínculo visitado" xfId="2453" builtinId="9" hidden="1"/>
    <cellStyle name="Hipervínculo visitado" xfId="2454" builtinId="9" hidden="1"/>
    <cellStyle name="Hipervínculo visitado" xfId="2455" builtinId="9" hidden="1"/>
    <cellStyle name="Hipervínculo visitado" xfId="2456" builtinId="9" hidden="1"/>
    <cellStyle name="Hipervínculo visitado" xfId="2457" builtinId="9" hidden="1"/>
    <cellStyle name="Hipervínculo visitado" xfId="2458" builtinId="9" hidden="1"/>
    <cellStyle name="Hipervínculo visitado" xfId="2459" builtinId="9" hidden="1"/>
    <cellStyle name="Hipervínculo visitado" xfId="2460" builtinId="9" hidden="1"/>
    <cellStyle name="Hipervínculo visitado" xfId="2461" builtinId="9" hidden="1"/>
    <cellStyle name="Hipervínculo visitado" xfId="2462" builtinId="9" hidden="1"/>
    <cellStyle name="Hipervínculo visitado" xfId="2463" builtinId="9" hidden="1"/>
    <cellStyle name="Hipervínculo visitado" xfId="2464" builtinId="9" hidden="1"/>
    <cellStyle name="Hipervínculo visitado" xfId="2465" builtinId="9" hidden="1"/>
    <cellStyle name="Hipervínculo visitado" xfId="2466" builtinId="9" hidden="1"/>
    <cellStyle name="Hipervínculo visitado" xfId="2467" builtinId="9" hidden="1"/>
    <cellStyle name="Hipervínculo visitado" xfId="2468" builtinId="9" hidden="1"/>
    <cellStyle name="Hipervínculo visitado" xfId="2469" builtinId="9" hidden="1"/>
    <cellStyle name="Hipervínculo visitado" xfId="2478" builtinId="9" hidden="1"/>
    <cellStyle name="Hipervínculo visitado" xfId="2479" builtinId="9" hidden="1"/>
    <cellStyle name="Hipervínculo visitado" xfId="2480" builtinId="9" hidden="1"/>
    <cellStyle name="Hipervínculo visitado" xfId="2481" builtinId="9" hidden="1"/>
    <cellStyle name="Hipervínculo visitado" xfId="2482" builtinId="9" hidden="1"/>
    <cellStyle name="Hipervínculo visitado" xfId="2483" builtinId="9" hidden="1"/>
    <cellStyle name="Hipervínculo visitado" xfId="2484" builtinId="9" hidden="1"/>
    <cellStyle name="Hipervínculo visitado" xfId="2485" builtinId="9" hidden="1"/>
    <cellStyle name="Hipervínculo visitado" xfId="2486" builtinId="9" hidden="1"/>
    <cellStyle name="Hipervínculo visitado" xfId="2487" builtinId="9" hidden="1"/>
    <cellStyle name="Hipervínculo visitado" xfId="2488" builtinId="9" hidden="1"/>
    <cellStyle name="Hipervínculo visitado" xfId="2489" builtinId="9" hidden="1"/>
    <cellStyle name="Hipervínculo visitado" xfId="2490" builtinId="9" hidden="1"/>
    <cellStyle name="Hipervínculo visitado" xfId="2491" builtinId="9" hidden="1"/>
    <cellStyle name="Hipervínculo visitado" xfId="2492" builtinId="9" hidden="1"/>
    <cellStyle name="Hipervínculo visitado" xfId="2493" builtinId="9" hidden="1"/>
    <cellStyle name="Hipervínculo visitado" xfId="2494" builtinId="9" hidden="1"/>
    <cellStyle name="Hipervínculo visitado" xfId="2495" builtinId="9" hidden="1"/>
    <cellStyle name="Hipervínculo visitado" xfId="2496" builtinId="9" hidden="1"/>
    <cellStyle name="Hipervínculo visitado" xfId="2497" builtinId="9" hidden="1"/>
    <cellStyle name="Hipervínculo visitado" xfId="2498" builtinId="9" hidden="1"/>
    <cellStyle name="Hipervínculo visitado" xfId="2509" builtinId="9" hidden="1"/>
    <cellStyle name="Hipervínculo visitado" xfId="2510" builtinId="9" hidden="1"/>
    <cellStyle name="Hipervínculo visitado" xfId="2511" builtinId="9" hidden="1"/>
    <cellStyle name="Hipervínculo visitado" xfId="2512" builtinId="9" hidden="1"/>
    <cellStyle name="Hipervínculo visitado" xfId="2513" builtinId="9" hidden="1"/>
    <cellStyle name="Hipervínculo visitado" xfId="2514" builtinId="9" hidden="1"/>
    <cellStyle name="Hipervínculo visitado" xfId="2515" builtinId="9" hidden="1"/>
    <cellStyle name="Hipervínculo visitado" xfId="2516" builtinId="9" hidden="1"/>
    <cellStyle name="Hipervínculo visitado" xfId="2517" builtinId="9" hidden="1"/>
    <cellStyle name="Hipervínculo visitado" xfId="2518" builtinId="9" hidden="1"/>
    <cellStyle name="Hipervínculo visitado" xfId="2519" builtinId="9" hidden="1"/>
    <cellStyle name="Hipervínculo visitado" xfId="2520" builtinId="9" hidden="1"/>
    <cellStyle name="Hipervínculo visitado" xfId="2521" builtinId="9" hidden="1"/>
    <cellStyle name="Hipervínculo visitado" xfId="2522" builtinId="9" hidden="1"/>
    <cellStyle name="Hipervínculo visitado" xfId="2523" builtinId="9" hidden="1"/>
    <cellStyle name="Hipervínculo visitado" xfId="2524" builtinId="9" hidden="1"/>
    <cellStyle name="Hipervínculo visitado" xfId="2525" builtinId="9" hidden="1"/>
    <cellStyle name="Hipervínculo visitado" xfId="2526" builtinId="9" hidden="1"/>
    <cellStyle name="Hipervínculo visitado" xfId="2527" builtinId="9" hidden="1"/>
    <cellStyle name="Hipervínculo visitado" xfId="2528" builtinId="9" hidden="1"/>
    <cellStyle name="Hipervínculo visitado" xfId="2529" builtinId="9" hidden="1"/>
    <cellStyle name="Hipervínculo visitado" xfId="2537" builtinId="9" hidden="1"/>
    <cellStyle name="Hipervínculo visitado" xfId="2538" builtinId="9" hidden="1"/>
    <cellStyle name="Hipervínculo visitado" xfId="2539" builtinId="9" hidden="1"/>
    <cellStyle name="Hipervínculo visitado" xfId="2540" builtinId="9" hidden="1"/>
    <cellStyle name="Hipervínculo visitado" xfId="2541" builtinId="9" hidden="1"/>
    <cellStyle name="Hipervínculo visitado" xfId="2542" builtinId="9" hidden="1"/>
    <cellStyle name="Hipervínculo visitado" xfId="2543" builtinId="9" hidden="1"/>
    <cellStyle name="Hipervínculo visitado" xfId="2544" builtinId="9" hidden="1"/>
    <cellStyle name="Hipervínculo visitado" xfId="2545" builtinId="9" hidden="1"/>
    <cellStyle name="Hipervínculo visitado" xfId="2546" builtinId="9" hidden="1"/>
    <cellStyle name="Hipervínculo visitado" xfId="2547" builtinId="9" hidden="1"/>
    <cellStyle name="Hipervínculo visitado" xfId="2548" builtinId="9" hidden="1"/>
    <cellStyle name="Hipervínculo visitado" xfId="2549" builtinId="9" hidden="1"/>
    <cellStyle name="Hipervínculo visitado" xfId="2550" builtinId="9" hidden="1"/>
    <cellStyle name="Hipervínculo visitado" xfId="2551" builtinId="9" hidden="1"/>
    <cellStyle name="Hipervínculo visitado" xfId="2552" builtinId="9" hidden="1"/>
    <cellStyle name="Hipervínculo visitado" xfId="2553" builtinId="9" hidden="1"/>
    <cellStyle name="Hipervínculo visitado" xfId="2554" builtinId="9" hidden="1"/>
    <cellStyle name="Hipervínculo visitado" xfId="2555" builtinId="9" hidden="1"/>
    <cellStyle name="Hipervínculo visitado" xfId="2556" builtinId="9" hidden="1"/>
    <cellStyle name="Hipervínculo visitado" xfId="2557" builtinId="9" hidden="1"/>
    <cellStyle name="Hipervínculo visitado" xfId="2571" builtinId="9" hidden="1"/>
    <cellStyle name="Hipervínculo visitado" xfId="2572" builtinId="9" hidden="1"/>
    <cellStyle name="Hipervínculo visitado" xfId="2573" builtinId="9" hidden="1"/>
    <cellStyle name="Hipervínculo visitado" xfId="2574" builtinId="9" hidden="1"/>
    <cellStyle name="Hipervínculo visitado" xfId="2575" builtinId="9" hidden="1"/>
    <cellStyle name="Hipervínculo visitado" xfId="2576" builtinId="9" hidden="1"/>
    <cellStyle name="Hipervínculo visitado" xfId="2577" builtinId="9" hidden="1"/>
    <cellStyle name="Hipervínculo visitado" xfId="2578" builtinId="9" hidden="1"/>
    <cellStyle name="Hipervínculo visitado" xfId="2579" builtinId="9" hidden="1"/>
    <cellStyle name="Hipervínculo visitado" xfId="2580" builtinId="9" hidden="1"/>
    <cellStyle name="Hipervínculo visitado" xfId="2581" builtinId="9" hidden="1"/>
    <cellStyle name="Hipervínculo visitado" xfId="2582" builtinId="9" hidden="1"/>
    <cellStyle name="Hipervínculo visitado" xfId="2583" builtinId="9" hidden="1"/>
    <cellStyle name="Hipervínculo visitado" xfId="2584" builtinId="9" hidden="1"/>
    <cellStyle name="Hipervínculo visitado" xfId="2585" builtinId="9" hidden="1"/>
    <cellStyle name="Hipervínculo visitado" xfId="2586" builtinId="9" hidden="1"/>
    <cellStyle name="Hipervínculo visitado" xfId="2587" builtinId="9" hidden="1"/>
    <cellStyle name="Hipervínculo visitado" xfId="2588" builtinId="9" hidden="1"/>
    <cellStyle name="Hipervínculo visitado" xfId="2589" builtinId="9" hidden="1"/>
    <cellStyle name="Hipervínculo visitado" xfId="2590" builtinId="9" hidden="1"/>
    <cellStyle name="Hipervínculo visitado" xfId="2591" builtinId="9" hidden="1"/>
    <cellStyle name="Hipervínculo visitado" xfId="2600" builtinId="9" hidden="1"/>
    <cellStyle name="Hipervínculo visitado" xfId="2601" builtinId="9" hidden="1"/>
    <cellStyle name="Hipervínculo visitado" xfId="2602" builtinId="9" hidden="1"/>
    <cellStyle name="Hipervínculo visitado" xfId="2603" builtinId="9" hidden="1"/>
    <cellStyle name="Hipervínculo visitado" xfId="2604" builtinId="9" hidden="1"/>
    <cellStyle name="Hipervínculo visitado" xfId="2605" builtinId="9" hidden="1"/>
    <cellStyle name="Hipervínculo visitado" xfId="2606" builtinId="9" hidden="1"/>
    <cellStyle name="Hipervínculo visitado" xfId="2607" builtinId="9" hidden="1"/>
    <cellStyle name="Hipervínculo visitado" xfId="2608" builtinId="9" hidden="1"/>
    <cellStyle name="Hipervínculo visitado" xfId="2609" builtinId="9" hidden="1"/>
    <cellStyle name="Hipervínculo visitado" xfId="2610" builtinId="9" hidden="1"/>
    <cellStyle name="Hipervínculo visitado" xfId="2611" builtinId="9" hidden="1"/>
    <cellStyle name="Hipervínculo visitado" xfId="2612" builtinId="9" hidden="1"/>
    <cellStyle name="Hipervínculo visitado" xfId="2613" builtinId="9" hidden="1"/>
    <cellStyle name="Hipervínculo visitado" xfId="2614" builtinId="9" hidden="1"/>
    <cellStyle name="Hipervínculo visitado" xfId="2615" builtinId="9" hidden="1"/>
    <cellStyle name="Hipervínculo visitado" xfId="2616" builtinId="9" hidden="1"/>
    <cellStyle name="Hipervínculo visitado" xfId="2617" builtinId="9" hidden="1"/>
    <cellStyle name="Hipervínculo visitado" xfId="2618" builtinId="9" hidden="1"/>
    <cellStyle name="Hipervínculo visitado" xfId="2619" builtinId="9" hidden="1"/>
    <cellStyle name="Hipervínculo visitado" xfId="2620" builtinId="9" hidden="1"/>
    <cellStyle name="Hipervínculo visitado" xfId="2568" builtinId="9" hidden="1"/>
    <cellStyle name="Hipervínculo visitado" xfId="2569" builtinId="9" hidden="1"/>
    <cellStyle name="Hipervínculo visitado" xfId="2624" builtinId="9" hidden="1"/>
    <cellStyle name="Hipervínculo visitado" xfId="2625" builtinId="9" hidden="1"/>
    <cellStyle name="Hipervínculo visitado" xfId="2626" builtinId="9" hidden="1"/>
    <cellStyle name="Hipervínculo visitado" xfId="2627" builtinId="9" hidden="1"/>
    <cellStyle name="Hipervínculo visitado" xfId="2628" builtinId="9" hidden="1"/>
    <cellStyle name="Hipervínculo visitado" xfId="2629" builtinId="9" hidden="1"/>
    <cellStyle name="Hipervínculo visitado" xfId="2630" builtinId="9" hidden="1"/>
    <cellStyle name="Hipervínculo visitado" xfId="2631" builtinId="9" hidden="1"/>
    <cellStyle name="Hipervínculo visitado" xfId="2632" builtinId="9" hidden="1"/>
    <cellStyle name="Hipervínculo visitado" xfId="2633" builtinId="9" hidden="1"/>
    <cellStyle name="Hipervínculo visitado" xfId="2634" builtinId="9" hidden="1"/>
    <cellStyle name="Hipervínculo visitado" xfId="2635" builtinId="9" hidden="1"/>
    <cellStyle name="Hipervínculo visitado" xfId="2636" builtinId="9" hidden="1"/>
    <cellStyle name="Hipervínculo visitado" xfId="2637" builtinId="9" hidden="1"/>
    <cellStyle name="Hipervínculo visitado" xfId="2638" builtinId="9" hidden="1"/>
    <cellStyle name="Hipervínculo visitado" xfId="2639" builtinId="9" hidden="1"/>
    <cellStyle name="Hipervínculo visitado" xfId="2640" builtinId="9" hidden="1"/>
    <cellStyle name="Hipervínculo visitado" xfId="2641" builtinId="9" hidden="1"/>
    <cellStyle name="Hipervínculo visitado" xfId="2642" builtinId="9" hidden="1"/>
    <cellStyle name="Hipervínculo visitado" xfId="2597" builtinId="9" hidden="1"/>
    <cellStyle name="Hipervínculo visitado" xfId="2598" builtinId="9" hidden="1"/>
    <cellStyle name="Hipervínculo visitado" xfId="2645" builtinId="9" hidden="1"/>
    <cellStyle name="Hipervínculo visitado" xfId="2646" builtinId="9" hidden="1"/>
    <cellStyle name="Hipervínculo visitado" xfId="2647" builtinId="9" hidden="1"/>
    <cellStyle name="Hipervínculo visitado" xfId="2648" builtinId="9" hidden="1"/>
    <cellStyle name="Hipervínculo visitado" xfId="2649" builtinId="9" hidden="1"/>
    <cellStyle name="Hipervínculo visitado" xfId="2650" builtinId="9" hidden="1"/>
    <cellStyle name="Hipervínculo visitado" xfId="2651" builtinId="9" hidden="1"/>
    <cellStyle name="Hipervínculo visitado" xfId="2652" builtinId="9" hidden="1"/>
    <cellStyle name="Hipervínculo visitado" xfId="2653" builtinId="9" hidden="1"/>
    <cellStyle name="Hipervínculo visitado" xfId="2654" builtinId="9" hidden="1"/>
    <cellStyle name="Hipervínculo visitado" xfId="2655" builtinId="9" hidden="1"/>
    <cellStyle name="Hipervínculo visitado" xfId="2656" builtinId="9" hidden="1"/>
    <cellStyle name="Hipervínculo visitado" xfId="2657" builtinId="9" hidden="1"/>
    <cellStyle name="Hipervínculo visitado" xfId="2658" builtinId="9" hidden="1"/>
    <cellStyle name="Hipervínculo visitado" xfId="2659" builtinId="9" hidden="1"/>
    <cellStyle name="Hipervínculo visitado" xfId="2660" builtinId="9" hidden="1"/>
    <cellStyle name="Hipervínculo visitado" xfId="2661" builtinId="9" hidden="1"/>
    <cellStyle name="Hipervínculo visitado" xfId="2662" builtinId="9" hidden="1"/>
    <cellStyle name="Hipervínculo visitado" xfId="2663" builtinId="9" hidden="1"/>
    <cellStyle name="Hipervínculo visitado" xfId="2674" builtinId="9" hidden="1"/>
    <cellStyle name="Hipervínculo visitado" xfId="2675" builtinId="9" hidden="1"/>
    <cellStyle name="Hipervínculo visitado" xfId="2676" builtinId="9" hidden="1"/>
    <cellStyle name="Hipervínculo visitado" xfId="2677" builtinId="9" hidden="1"/>
    <cellStyle name="Hipervínculo visitado" xfId="2678" builtinId="9" hidden="1"/>
    <cellStyle name="Hipervínculo visitado" xfId="2679" builtinId="9" hidden="1"/>
    <cellStyle name="Hipervínculo visitado" xfId="2680" builtinId="9" hidden="1"/>
    <cellStyle name="Hipervínculo visitado" xfId="2681" builtinId="9" hidden="1"/>
    <cellStyle name="Hipervínculo visitado" xfId="2682" builtinId="9" hidden="1"/>
    <cellStyle name="Hipervínculo visitado" xfId="2683" builtinId="9" hidden="1"/>
    <cellStyle name="Hipervínculo visitado" xfId="2684" builtinId="9" hidden="1"/>
    <cellStyle name="Hipervínculo visitado" xfId="2685" builtinId="9" hidden="1"/>
    <cellStyle name="Hipervínculo visitado" xfId="2686" builtinId="9" hidden="1"/>
    <cellStyle name="Hipervínculo visitado" xfId="2687" builtinId="9" hidden="1"/>
    <cellStyle name="Hipervínculo visitado" xfId="2688" builtinId="9" hidden="1"/>
    <cellStyle name="Hipervínculo visitado" xfId="2689" builtinId="9" hidden="1"/>
    <cellStyle name="Hipervínculo visitado" xfId="2690" builtinId="9" hidden="1"/>
    <cellStyle name="Hipervínculo visitado" xfId="2691" builtinId="9" hidden="1"/>
    <cellStyle name="Hipervínculo visitado" xfId="2692" builtinId="9" hidden="1"/>
    <cellStyle name="Hipervínculo visitado" xfId="2693" builtinId="9" hidden="1"/>
    <cellStyle name="Hipervínculo visitado" xfId="2694" builtinId="9" hidden="1"/>
    <cellStyle name="Hipervínculo visitado" xfId="2702" builtinId="9" hidden="1"/>
    <cellStyle name="Hipervínculo visitado" xfId="2703" builtinId="9" hidden="1"/>
    <cellStyle name="Hipervínculo visitado" xfId="2704" builtinId="9" hidden="1"/>
    <cellStyle name="Hipervínculo visitado" xfId="2705" builtinId="9" hidden="1"/>
    <cellStyle name="Hipervínculo visitado" xfId="2706" builtinId="9" hidden="1"/>
    <cellStyle name="Hipervínculo visitado" xfId="2707" builtinId="9" hidden="1"/>
    <cellStyle name="Hipervínculo visitado" xfId="2708" builtinId="9" hidden="1"/>
    <cellStyle name="Hipervínculo visitado" xfId="2709" builtinId="9" hidden="1"/>
    <cellStyle name="Hipervínculo visitado" xfId="2710" builtinId="9" hidden="1"/>
    <cellStyle name="Hipervínculo visitado" xfId="2711" builtinId="9" hidden="1"/>
    <cellStyle name="Hipervínculo visitado" xfId="2712" builtinId="9" hidden="1"/>
    <cellStyle name="Hipervínculo visitado" xfId="2713" builtinId="9" hidden="1"/>
    <cellStyle name="Hipervínculo visitado" xfId="2714" builtinId="9" hidden="1"/>
    <cellStyle name="Hipervínculo visitado" xfId="2715" builtinId="9" hidden="1"/>
    <cellStyle name="Hipervínculo visitado" xfId="2716" builtinId="9" hidden="1"/>
    <cellStyle name="Hipervínculo visitado" xfId="2717" builtinId="9" hidden="1"/>
    <cellStyle name="Hipervínculo visitado" xfId="2718" builtinId="9" hidden="1"/>
    <cellStyle name="Hipervínculo visitado" xfId="2719" builtinId="9" hidden="1"/>
    <cellStyle name="Hipervínculo visitado" xfId="2720" builtinId="9" hidden="1"/>
    <cellStyle name="Hipervínculo visitado" xfId="2721" builtinId="9" hidden="1"/>
    <cellStyle name="Hipervínculo visitado" xfId="2722" builtinId="9" hidden="1"/>
    <cellStyle name="Hipervínculo visitado" xfId="2671" builtinId="9" hidden="1"/>
    <cellStyle name="Hipervínculo visitado" xfId="2672" builtinId="9" hidden="1"/>
    <cellStyle name="Hipervínculo visitado" xfId="2725" builtinId="9" hidden="1"/>
    <cellStyle name="Hipervínculo visitado" xfId="2726" builtinId="9" hidden="1"/>
    <cellStyle name="Hipervínculo visitado" xfId="2727" builtinId="9" hidden="1"/>
    <cellStyle name="Hipervínculo visitado" xfId="2728" builtinId="9" hidden="1"/>
    <cellStyle name="Hipervínculo visitado" xfId="2729" builtinId="9" hidden="1"/>
    <cellStyle name="Hipervínculo visitado" xfId="2730" builtinId="9" hidden="1"/>
    <cellStyle name="Hipervínculo visitado" xfId="2731" builtinId="9" hidden="1"/>
    <cellStyle name="Hipervínculo visitado" xfId="2732" builtinId="9" hidden="1"/>
    <cellStyle name="Hipervínculo visitado" xfId="2733" builtinId="9" hidden="1"/>
    <cellStyle name="Hipervínculo visitado" xfId="2734" builtinId="9" hidden="1"/>
    <cellStyle name="Hipervínculo visitado" xfId="2735" builtinId="9" hidden="1"/>
    <cellStyle name="Hipervínculo visitado" xfId="2736" builtinId="9" hidden="1"/>
    <cellStyle name="Hipervínculo visitado" xfId="2737" builtinId="9" hidden="1"/>
    <cellStyle name="Hipervínculo visitado" xfId="2738" builtinId="9" hidden="1"/>
    <cellStyle name="Hipervínculo visitado" xfId="2739" builtinId="9" hidden="1"/>
    <cellStyle name="Hipervínculo visitado" xfId="2740" builtinId="9" hidden="1"/>
    <cellStyle name="Hipervínculo visitado" xfId="2741" builtinId="9" hidden="1"/>
    <cellStyle name="Hipervínculo visitado" xfId="2742" builtinId="9" hidden="1"/>
    <cellStyle name="Hipervínculo visitado" xfId="2743" builtinId="9" hidden="1"/>
    <cellStyle name="Hipervínculo visitado" xfId="2752" builtinId="9" hidden="1"/>
    <cellStyle name="Hipervínculo visitado" xfId="2753" builtinId="9" hidden="1"/>
    <cellStyle name="Hipervínculo visitado" xfId="2754" builtinId="9" hidden="1"/>
    <cellStyle name="Hipervínculo visitado" xfId="2755" builtinId="9" hidden="1"/>
    <cellStyle name="Hipervínculo visitado" xfId="2756" builtinId="9" hidden="1"/>
    <cellStyle name="Hipervínculo visitado" xfId="2757" builtinId="9" hidden="1"/>
    <cellStyle name="Hipervínculo visitado" xfId="2758" builtinId="9" hidden="1"/>
    <cellStyle name="Hipervínculo visitado" xfId="2759" builtinId="9" hidden="1"/>
    <cellStyle name="Hipervínculo visitado" xfId="2760" builtinId="9" hidden="1"/>
    <cellStyle name="Hipervínculo visitado" xfId="2761" builtinId="9" hidden="1"/>
    <cellStyle name="Hipervínculo visitado" xfId="2762" builtinId="9" hidden="1"/>
    <cellStyle name="Hipervínculo visitado" xfId="2763" builtinId="9" hidden="1"/>
    <cellStyle name="Hipervínculo visitado" xfId="2764" builtinId="9" hidden="1"/>
    <cellStyle name="Hipervínculo visitado" xfId="2765" builtinId="9" hidden="1"/>
    <cellStyle name="Hipervínculo visitado" xfId="2766" builtinId="9" hidden="1"/>
    <cellStyle name="Hipervínculo visitado" xfId="2767" builtinId="9" hidden="1"/>
    <cellStyle name="Hipervínculo visitado" xfId="2768" builtinId="9" hidden="1"/>
    <cellStyle name="Hipervínculo visitado" xfId="2769" builtinId="9" hidden="1"/>
    <cellStyle name="Hipervínculo visitado" xfId="2770" builtinId="9" hidden="1"/>
    <cellStyle name="Hipervínculo visitado" xfId="2771" builtinId="9" hidden="1"/>
    <cellStyle name="Hipervínculo visitado" xfId="2772" builtinId="9" hidden="1"/>
    <cellStyle name="Hipervínculo visitado" xfId="2776" builtinId="9" hidden="1"/>
    <cellStyle name="Hipervínculo visitado" xfId="2777" builtinId="9" hidden="1"/>
    <cellStyle name="Hipervínculo visitado" xfId="2778" builtinId="9" hidden="1"/>
    <cellStyle name="Hipervínculo visitado" xfId="2779" builtinId="9" hidden="1"/>
    <cellStyle name="Hipervínculo visitado" xfId="2780" builtinId="9" hidden="1"/>
    <cellStyle name="Hipervínculo visitado" xfId="2781" builtinId="9" hidden="1"/>
    <cellStyle name="Hipervínculo visitado" xfId="2782" builtinId="9" hidden="1"/>
    <cellStyle name="Hipervínculo visitado" xfId="2783" builtinId="9" hidden="1"/>
    <cellStyle name="Hipervínculo visitado" xfId="2784" builtinId="9" hidden="1"/>
    <cellStyle name="Hipervínculo visitado" xfId="2785" builtinId="9" hidden="1"/>
    <cellStyle name="Hipervínculo visitado" xfId="2786" builtinId="9" hidden="1"/>
    <cellStyle name="Hipervínculo visitado" xfId="2787" builtinId="9" hidden="1"/>
    <cellStyle name="Hipervínculo visitado" xfId="2788" builtinId="9" hidden="1"/>
    <cellStyle name="Hipervínculo visitado" xfId="2789" builtinId="9" hidden="1"/>
    <cellStyle name="Hipervínculo visitado" xfId="2790" builtinId="9" hidden="1"/>
    <cellStyle name="Hipervínculo visitado" xfId="2791" builtinId="9" hidden="1"/>
    <cellStyle name="Hipervínculo visitado" xfId="2792" builtinId="9" hidden="1"/>
    <cellStyle name="Hipervínculo visitado" xfId="2793" builtinId="9" hidden="1"/>
    <cellStyle name="Hipervínculo visitado" xfId="2794" builtinId="9" hidden="1"/>
    <cellStyle name="Hipervínculo visitado" xfId="2795" builtinId="9" hidden="1"/>
    <cellStyle name="Hipervínculo visitado" xfId="2796" builtinId="9" hidden="1"/>
    <cellStyle name="Hipervínculo visitado" xfId="2750" builtinId="9" hidden="1"/>
    <cellStyle name="Hipervínculo visitado" xfId="2799" builtinId="9" hidden="1"/>
    <cellStyle name="Hipervínculo visitado" xfId="2800" builtinId="9" hidden="1"/>
    <cellStyle name="Hipervínculo visitado" xfId="2801" builtinId="9" hidden="1"/>
    <cellStyle name="Hipervínculo visitado" xfId="2802" builtinId="9" hidden="1"/>
    <cellStyle name="Hipervínculo visitado" xfId="2803" builtinId="9" hidden="1"/>
    <cellStyle name="Hipervínculo visitado" xfId="2804" builtinId="9" hidden="1"/>
    <cellStyle name="Hipervínculo visitado" xfId="2805" builtinId="9" hidden="1"/>
    <cellStyle name="Hipervínculo visitado" xfId="2806" builtinId="9" hidden="1"/>
    <cellStyle name="Hipervínculo visitado" xfId="2807" builtinId="9" hidden="1"/>
    <cellStyle name="Hipervínculo visitado" xfId="2808" builtinId="9" hidden="1"/>
    <cellStyle name="Hipervínculo visitado" xfId="2809" builtinId="9" hidden="1"/>
    <cellStyle name="Hipervínculo visitado" xfId="2810" builtinId="9" hidden="1"/>
    <cellStyle name="Hipervínculo visitado" xfId="2811" builtinId="9" hidden="1"/>
    <cellStyle name="Hipervínculo visitado" xfId="2812" builtinId="9" hidden="1"/>
    <cellStyle name="Hipervínculo visitado" xfId="2813" builtinId="9" hidden="1"/>
    <cellStyle name="Hipervínculo visitado" xfId="2814" builtinId="9" hidden="1"/>
    <cellStyle name="Hipervínculo visitado" xfId="2815" builtinId="9" hidden="1"/>
    <cellStyle name="Hipervínculo visitado" xfId="2816" builtinId="9" hidden="1"/>
    <cellStyle name="Hipervínculo visitado" xfId="2817" builtinId="9" hidden="1"/>
    <cellStyle name="Hipervínculo visitado" xfId="2818" builtinId="9" hidden="1"/>
    <cellStyle name="Hipervínculo visitado" xfId="2822" builtinId="9" hidden="1"/>
    <cellStyle name="Hipervínculo visitado" xfId="2823" builtinId="9" hidden="1"/>
    <cellStyle name="Hipervínculo visitado" xfId="2824" builtinId="9" hidden="1"/>
    <cellStyle name="Hipervínculo visitado" xfId="2825" builtinId="9" hidden="1"/>
    <cellStyle name="Hipervínculo visitado" xfId="2826" builtinId="9" hidden="1"/>
    <cellStyle name="Hipervínculo visitado" xfId="2827" builtinId="9" hidden="1"/>
    <cellStyle name="Hipervínculo visitado" xfId="2828" builtinId="9" hidden="1"/>
    <cellStyle name="Hipervínculo visitado" xfId="2829" builtinId="9" hidden="1"/>
    <cellStyle name="Hipervínculo visitado" xfId="2830" builtinId="9" hidden="1"/>
    <cellStyle name="Hipervínculo visitado" xfId="2831" builtinId="9" hidden="1"/>
    <cellStyle name="Hipervínculo visitado" xfId="2832" builtinId="9" hidden="1"/>
    <cellStyle name="Hipervínculo visitado" xfId="2833" builtinId="9" hidden="1"/>
    <cellStyle name="Hipervínculo visitado" xfId="2834" builtinId="9" hidden="1"/>
    <cellStyle name="Hipervínculo visitado" xfId="2835" builtinId="9" hidden="1"/>
    <cellStyle name="Hipervínculo visitado" xfId="2836" builtinId="9" hidden="1"/>
    <cellStyle name="Hipervínculo visitado" xfId="2837" builtinId="9" hidden="1"/>
    <cellStyle name="Hipervínculo visitado" xfId="2838" builtinId="9" hidden="1"/>
    <cellStyle name="Hipervínculo visitado" xfId="2839" builtinId="9" hidden="1"/>
    <cellStyle name="Hipervínculo visitado" xfId="2840" builtinId="9" hidden="1"/>
    <cellStyle name="Hipervínculo visitado" xfId="2841" builtinId="9" hidden="1"/>
    <cellStyle name="Hipervínculo visitado" xfId="2842" builtinId="9" hidden="1"/>
    <cellStyle name="Hipervínculo visitado" xfId="2748" builtinId="9" hidden="1"/>
    <cellStyle name="Hipervínculo visitado" xfId="2844" builtinId="9" hidden="1"/>
    <cellStyle name="Hipervínculo visitado" xfId="2845" builtinId="9" hidden="1"/>
    <cellStyle name="Hipervínculo visitado" xfId="2846" builtinId="9" hidden="1"/>
    <cellStyle name="Hipervínculo visitado" xfId="2847" builtinId="9" hidden="1"/>
    <cellStyle name="Hipervínculo visitado" xfId="2848" builtinId="9" hidden="1"/>
    <cellStyle name="Hipervínculo visitado" xfId="2849" builtinId="9" hidden="1"/>
    <cellStyle name="Hipervínculo visitado" xfId="2850" builtinId="9" hidden="1"/>
    <cellStyle name="Hipervínculo visitado" xfId="2851" builtinId="9" hidden="1"/>
    <cellStyle name="Hipervínculo visitado" xfId="2852" builtinId="9" hidden="1"/>
    <cellStyle name="Hipervínculo visitado" xfId="2853" builtinId="9" hidden="1"/>
    <cellStyle name="Hipervínculo visitado" xfId="2854" builtinId="9" hidden="1"/>
    <cellStyle name="Hipervínculo visitado" xfId="2855" builtinId="9" hidden="1"/>
    <cellStyle name="Hipervínculo visitado" xfId="2856" builtinId="9" hidden="1"/>
    <cellStyle name="Hipervínculo visitado" xfId="2857" builtinId="9" hidden="1"/>
    <cellStyle name="Hipervínculo visitado" xfId="2858" builtinId="9" hidden="1"/>
    <cellStyle name="Hipervínculo visitado" xfId="2859" builtinId="9" hidden="1"/>
    <cellStyle name="Hipervínculo visitado" xfId="2860" builtinId="9" hidden="1"/>
    <cellStyle name="Hipervínculo visitado" xfId="2861" builtinId="9" hidden="1"/>
    <cellStyle name="Hipervínculo visitado" xfId="2862" builtinId="9" hidden="1"/>
    <cellStyle name="Hipervínculo visitado" xfId="2863" builtinId="9" hidden="1"/>
    <cellStyle name="Hipervínculo visitado" xfId="2867" builtinId="9" hidden="1"/>
    <cellStyle name="Hipervínculo visitado" xfId="2868" builtinId="9" hidden="1"/>
    <cellStyle name="Hipervínculo visitado" xfId="2869" builtinId="9" hidden="1"/>
    <cellStyle name="Hipervínculo visitado" xfId="2870" builtinId="9" hidden="1"/>
    <cellStyle name="Hipervínculo visitado" xfId="2871" builtinId="9" hidden="1"/>
    <cellStyle name="Hipervínculo visitado" xfId="2872" builtinId="9" hidden="1"/>
    <cellStyle name="Hipervínculo visitado" xfId="2873" builtinId="9" hidden="1"/>
    <cellStyle name="Hipervínculo visitado" xfId="2874" builtinId="9" hidden="1"/>
    <cellStyle name="Hipervínculo visitado" xfId="2875" builtinId="9" hidden="1"/>
    <cellStyle name="Hipervínculo visitado" xfId="2876" builtinId="9" hidden="1"/>
    <cellStyle name="Hipervínculo visitado" xfId="2877" builtinId="9" hidden="1"/>
    <cellStyle name="Hipervínculo visitado" xfId="2878" builtinId="9" hidden="1"/>
    <cellStyle name="Hipervínculo visitado" xfId="2879" builtinId="9" hidden="1"/>
    <cellStyle name="Hipervínculo visitado" xfId="2880" builtinId="9" hidden="1"/>
    <cellStyle name="Hipervínculo visitado" xfId="2881" builtinId="9" hidden="1"/>
    <cellStyle name="Hipervínculo visitado" xfId="2882" builtinId="9" hidden="1"/>
    <cellStyle name="Hipervínculo visitado" xfId="2883" builtinId="9" hidden="1"/>
    <cellStyle name="Hipervínculo visitado" xfId="2884" builtinId="9" hidden="1"/>
    <cellStyle name="Hipervínculo visitado" xfId="2885" builtinId="9" hidden="1"/>
    <cellStyle name="Hipervínculo visitado" xfId="2886" builtinId="9" hidden="1"/>
    <cellStyle name="Hipervínculo visitado" xfId="2887" builtinId="9" hidden="1"/>
    <cellStyle name="Hipervínculo visitado" xfId="1944" builtinId="9" hidden="1"/>
    <cellStyle name="Hipervínculo visitado" xfId="2888" builtinId="9" hidden="1"/>
    <cellStyle name="Hipervínculo visitado" xfId="2889" builtinId="9" hidden="1"/>
    <cellStyle name="Hipervínculo visitado" xfId="2890" builtinId="9" hidden="1"/>
    <cellStyle name="Hipervínculo visitado" xfId="2891" builtinId="9" hidden="1"/>
    <cellStyle name="Hipervínculo visitado" xfId="2892" builtinId="9" hidden="1"/>
    <cellStyle name="Hipervínculo visitado" xfId="2893" builtinId="9" hidden="1"/>
    <cellStyle name="Hipervínculo visitado" xfId="2894" builtinId="9" hidden="1"/>
    <cellStyle name="Hipervínculo visitado" xfId="2895" builtinId="9" hidden="1"/>
    <cellStyle name="Hipervínculo visitado" xfId="2896" builtinId="9" hidden="1"/>
    <cellStyle name="Hipervínculo visitado" xfId="2897" builtinId="9" hidden="1"/>
    <cellStyle name="Hipervínculo visitado" xfId="2898" builtinId="9" hidden="1"/>
    <cellStyle name="Hipervínculo visitado" xfId="2899" builtinId="9" hidden="1"/>
    <cellStyle name="Hipervínculo visitado" xfId="2900" builtinId="9" hidden="1"/>
    <cellStyle name="Hipervínculo visitado" xfId="2901" builtinId="9" hidden="1"/>
    <cellStyle name="Hipervínculo visitado" xfId="2902" builtinId="9" hidden="1"/>
    <cellStyle name="Hipervínculo visitado" xfId="2903" builtinId="9" hidden="1"/>
    <cellStyle name="Hipervínculo visitado" xfId="2904" builtinId="9" hidden="1"/>
    <cellStyle name="Hipervínculo visitado" xfId="2905" builtinId="9" hidden="1"/>
    <cellStyle name="Hipervínculo visitado" xfId="2906" builtinId="9" hidden="1"/>
    <cellStyle name="Hipervínculo visitado" xfId="2907" builtinId="9" hidden="1"/>
    <cellStyle name="Hipervínculo visitado" xfId="2910" builtinId="9" hidden="1"/>
    <cellStyle name="Hipervínculo visitado" xfId="2911" builtinId="9" hidden="1"/>
    <cellStyle name="Hipervínculo visitado" xfId="2912" builtinId="9" hidden="1"/>
    <cellStyle name="Hipervínculo visitado" xfId="2913" builtinId="9" hidden="1"/>
    <cellStyle name="Hipervínculo visitado" xfId="2914" builtinId="9" hidden="1"/>
    <cellStyle name="Hipervínculo visitado" xfId="2915" builtinId="9" hidden="1"/>
    <cellStyle name="Hipervínculo visitado" xfId="2916" builtinId="9" hidden="1"/>
    <cellStyle name="Hipervínculo visitado" xfId="2917" builtinId="9" hidden="1"/>
    <cellStyle name="Hipervínculo visitado" xfId="2918" builtinId="9" hidden="1"/>
    <cellStyle name="Hipervínculo visitado" xfId="2919" builtinId="9" hidden="1"/>
    <cellStyle name="Hipervínculo visitado" xfId="2920" builtinId="9" hidden="1"/>
    <cellStyle name="Hipervínculo visitado" xfId="2921" builtinId="9" hidden="1"/>
    <cellStyle name="Hipervínculo visitado" xfId="2922" builtinId="9" hidden="1"/>
    <cellStyle name="Hipervínculo visitado" xfId="2923" builtinId="9" hidden="1"/>
    <cellStyle name="Hipervínculo visitado" xfId="2924" builtinId="9" hidden="1"/>
    <cellStyle name="Hipervínculo visitado" xfId="2925" builtinId="9" hidden="1"/>
    <cellStyle name="Hipervínculo visitado" xfId="2926" builtinId="9" hidden="1"/>
    <cellStyle name="Hipervínculo visitado" xfId="2927" builtinId="9" hidden="1"/>
    <cellStyle name="Hipervínculo visitado" xfId="2928" builtinId="9" hidden="1"/>
    <cellStyle name="Hipervínculo visitado" xfId="2929" builtinId="9" hidden="1"/>
    <cellStyle name="Hipervínculo visitado" xfId="2930" builtinId="9" hidden="1"/>
    <cellStyle name="Hipervínculo visitado" xfId="2621" builtinId="9" hidden="1"/>
    <cellStyle name="Hipervínculo visitado" xfId="2931" builtinId="9" hidden="1"/>
    <cellStyle name="Hipervínculo visitado" xfId="2932" builtinId="9" hidden="1"/>
    <cellStyle name="Hipervínculo visitado" xfId="2933" builtinId="9" hidden="1"/>
    <cellStyle name="Hipervínculo visitado" xfId="2934" builtinId="9" hidden="1"/>
    <cellStyle name="Hipervínculo visitado" xfId="2935" builtinId="9" hidden="1"/>
    <cellStyle name="Hipervínculo visitado" xfId="2936" builtinId="9" hidden="1"/>
    <cellStyle name="Hipervínculo visitado" xfId="2937" builtinId="9" hidden="1"/>
    <cellStyle name="Hipervínculo visitado" xfId="2938" builtinId="9" hidden="1"/>
    <cellStyle name="Hipervínculo visitado" xfId="2939" builtinId="9" hidden="1"/>
    <cellStyle name="Hipervínculo visitado" xfId="2940" builtinId="9" hidden="1"/>
    <cellStyle name="Hipervínculo visitado" xfId="2941" builtinId="9" hidden="1"/>
    <cellStyle name="Hipervínculo visitado" xfId="2942" builtinId="9" hidden="1"/>
    <cellStyle name="Hipervínculo visitado" xfId="2943" builtinId="9" hidden="1"/>
    <cellStyle name="Hipervínculo visitado" xfId="2944" builtinId="9" hidden="1"/>
    <cellStyle name="Hipervínculo visitado" xfId="2945" builtinId="9" hidden="1"/>
    <cellStyle name="Hipervínculo visitado" xfId="2946" builtinId="9" hidden="1"/>
    <cellStyle name="Hipervínculo visitado" xfId="2947" builtinId="9" hidden="1"/>
    <cellStyle name="Hipervínculo visitado" xfId="2948" builtinId="9" hidden="1"/>
    <cellStyle name="Hipervínculo visitado" xfId="2949" builtinId="9" hidden="1"/>
    <cellStyle name="Hipervínculo visitado" xfId="2950" builtinId="9" hidden="1"/>
    <cellStyle name="Hipervínculo visitado" xfId="2952" builtinId="9" hidden="1"/>
    <cellStyle name="Hipervínculo visitado" xfId="2953" builtinId="9" hidden="1"/>
    <cellStyle name="Hipervínculo visitado" xfId="2954" builtinId="9" hidden="1"/>
    <cellStyle name="Hipervínculo visitado" xfId="2955" builtinId="9" hidden="1"/>
    <cellStyle name="Hipervínculo visitado" xfId="2956" builtinId="9" hidden="1"/>
    <cellStyle name="Hipervínculo visitado" xfId="2957" builtinId="9" hidden="1"/>
    <cellStyle name="Hipervínculo visitado" xfId="2958" builtinId="9" hidden="1"/>
    <cellStyle name="Hipervínculo visitado" xfId="2959" builtinId="9" hidden="1"/>
    <cellStyle name="Hipervínculo visitado" xfId="2960" builtinId="9" hidden="1"/>
    <cellStyle name="Hipervínculo visitado" xfId="2961" builtinId="9" hidden="1"/>
    <cellStyle name="Hipervínculo visitado" xfId="2962" builtinId="9" hidden="1"/>
    <cellStyle name="Hipervínculo visitado" xfId="2963" builtinId="9" hidden="1"/>
    <cellStyle name="Hipervínculo visitado" xfId="2964" builtinId="9" hidden="1"/>
    <cellStyle name="Hipervínculo visitado" xfId="2965" builtinId="9" hidden="1"/>
    <cellStyle name="Hipervínculo visitado" xfId="2966" builtinId="9" hidden="1"/>
    <cellStyle name="Hipervínculo visitado" xfId="2967" builtinId="9" hidden="1"/>
    <cellStyle name="Hipervínculo visitado" xfId="2968" builtinId="9" hidden="1"/>
    <cellStyle name="Hipervínculo visitado" xfId="2969" builtinId="9" hidden="1"/>
    <cellStyle name="Hipervínculo visitado" xfId="2970" builtinId="9" hidden="1"/>
    <cellStyle name="Hipervínculo visitado" xfId="2971" builtinId="9" hidden="1"/>
    <cellStyle name="Hipervínculo visitado" xfId="2972" builtinId="9" hidden="1"/>
    <cellStyle name="Hipervínculo visitado" xfId="2499" builtinId="9" hidden="1"/>
    <cellStyle name="Hipervínculo visitado" xfId="2973" builtinId="9" hidden="1"/>
    <cellStyle name="Hipervínculo visitado" xfId="2974" builtinId="9" hidden="1"/>
    <cellStyle name="Hipervínculo visitado" xfId="2975" builtinId="9" hidden="1"/>
    <cellStyle name="Hipervínculo visitado" xfId="2976" builtinId="9" hidden="1"/>
    <cellStyle name="Hipervínculo visitado" xfId="2977" builtinId="9" hidden="1"/>
    <cellStyle name="Hipervínculo visitado" xfId="2978" builtinId="9" hidden="1"/>
    <cellStyle name="Hipervínculo visitado" xfId="2979" builtinId="9" hidden="1"/>
    <cellStyle name="Hipervínculo visitado" xfId="2980" builtinId="9" hidden="1"/>
    <cellStyle name="Hipervínculo visitado" xfId="2981" builtinId="9" hidden="1"/>
    <cellStyle name="Hipervínculo visitado" xfId="2982" builtinId="9" hidden="1"/>
    <cellStyle name="Hipervínculo visitado" xfId="2983" builtinId="9" hidden="1"/>
    <cellStyle name="Hipervínculo visitado" xfId="2984" builtinId="9" hidden="1"/>
    <cellStyle name="Hipervínculo visitado" xfId="2985" builtinId="9" hidden="1"/>
    <cellStyle name="Hipervínculo visitado" xfId="2986" builtinId="9" hidden="1"/>
    <cellStyle name="Hipervínculo visitado" xfId="2987" builtinId="9" hidden="1"/>
    <cellStyle name="Hipervínculo visitado" xfId="2988" builtinId="9" hidden="1"/>
    <cellStyle name="Hipervínculo visitado" xfId="2989" builtinId="9" hidden="1"/>
    <cellStyle name="Hipervínculo visitado" xfId="2990" builtinId="9" hidden="1"/>
    <cellStyle name="Hipervínculo visitado" xfId="2991" builtinId="9" hidden="1"/>
    <cellStyle name="Hipervínculo visitado" xfId="2992" builtinId="9" hidden="1"/>
    <cellStyle name="Hipervínculo visitado" xfId="3054" builtinId="9" hidden="1"/>
    <cellStyle name="Hipervínculo visitado" xfId="3055" builtinId="9" hidden="1"/>
    <cellStyle name="Hipervínculo visitado" xfId="3056" builtinId="9" hidden="1"/>
    <cellStyle name="Hipervínculo visitado" xfId="3057" builtinId="9" hidden="1"/>
    <cellStyle name="Hipervínculo visitado" xfId="3058" builtinId="9" hidden="1"/>
    <cellStyle name="Hipervínculo visitado" xfId="3059" builtinId="9" hidden="1"/>
    <cellStyle name="Hipervínculo visitado" xfId="3060" builtinId="9" hidden="1"/>
    <cellStyle name="Hipervínculo visitado" xfId="3061" builtinId="9" hidden="1"/>
    <cellStyle name="Hipervínculo visitado" xfId="3062" builtinId="9" hidden="1"/>
    <cellStyle name="Hipervínculo visitado" xfId="3063" builtinId="9" hidden="1"/>
    <cellStyle name="Hipervínculo visitado" xfId="3064" builtinId="9" hidden="1"/>
    <cellStyle name="Hipervínculo visitado" xfId="3065" builtinId="9" hidden="1"/>
    <cellStyle name="Hipervínculo visitado" xfId="3066" builtinId="9" hidden="1"/>
    <cellStyle name="Hipervínculo visitado" xfId="3067" builtinId="9" hidden="1"/>
    <cellStyle name="Hipervínculo visitado" xfId="3068" builtinId="9" hidden="1"/>
    <cellStyle name="Hipervínculo visitado" xfId="3069" builtinId="9" hidden="1"/>
    <cellStyle name="Hipervínculo visitado" xfId="3070" builtinId="9" hidden="1"/>
    <cellStyle name="Hipervínculo visitado" xfId="3071" builtinId="9" hidden="1"/>
    <cellStyle name="Hipervínculo visitado" xfId="3072" builtinId="9" hidden="1"/>
    <cellStyle name="Hipervínculo visitado" xfId="3073" builtinId="9" hidden="1"/>
    <cellStyle name="Hipervínculo visitado" xfId="3074" builtinId="9" hidden="1"/>
    <cellStyle name="Hipervínculo visitado" xfId="3077" builtinId="9" hidden="1"/>
    <cellStyle name="Hipervínculo visitado" xfId="3078" builtinId="9" hidden="1"/>
    <cellStyle name="Hipervínculo visitado" xfId="3079" builtinId="9" hidden="1"/>
    <cellStyle name="Hipervínculo visitado" xfId="3080" builtinId="9" hidden="1"/>
    <cellStyle name="Hipervínculo visitado" xfId="3081" builtinId="9" hidden="1"/>
    <cellStyle name="Hipervínculo visitado" xfId="3082" builtinId="9" hidden="1"/>
    <cellStyle name="Hipervínculo visitado" xfId="3083" builtinId="9" hidden="1"/>
    <cellStyle name="Hipervínculo visitado" xfId="3084" builtinId="9" hidden="1"/>
    <cellStyle name="Hipervínculo visitado" xfId="3085" builtinId="9" hidden="1"/>
    <cellStyle name="Hipervínculo visitado" xfId="3086" builtinId="9" hidden="1"/>
    <cellStyle name="Hipervínculo visitado" xfId="3087" builtinId="9" hidden="1"/>
    <cellStyle name="Hipervínculo visitado" xfId="3088" builtinId="9" hidden="1"/>
    <cellStyle name="Hipervínculo visitado" xfId="3089" builtinId="9" hidden="1"/>
    <cellStyle name="Hipervínculo visitado" xfId="3090" builtinId="9" hidden="1"/>
    <cellStyle name="Hipervínculo visitado" xfId="3091" builtinId="9" hidden="1"/>
    <cellStyle name="Hipervínculo visitado" xfId="3092" builtinId="9" hidden="1"/>
    <cellStyle name="Hipervínculo visitado" xfId="3093" builtinId="9" hidden="1"/>
    <cellStyle name="Hipervínculo visitado" xfId="3094" builtinId="9" hidden="1"/>
    <cellStyle name="Hipervínculo visitado" xfId="3095" builtinId="9" hidden="1"/>
    <cellStyle name="Hipervínculo visitado" xfId="3096" builtinId="9" hidden="1"/>
    <cellStyle name="Hipervínculo visitado" xfId="3097" builtinId="9" hidden="1"/>
    <cellStyle name="Hipervínculo visitado" xfId="3106" builtinId="9" hidden="1"/>
    <cellStyle name="Hipervínculo visitado" xfId="3107" builtinId="9" hidden="1"/>
    <cellStyle name="Hipervínculo visitado" xfId="3108" builtinId="9" hidden="1"/>
    <cellStyle name="Hipervínculo visitado" xfId="3109" builtinId="9" hidden="1"/>
    <cellStyle name="Hipervínculo visitado" xfId="3110" builtinId="9" hidden="1"/>
    <cellStyle name="Hipervínculo visitado" xfId="3111" builtinId="9" hidden="1"/>
    <cellStyle name="Hipervínculo visitado" xfId="3112" builtinId="9" hidden="1"/>
    <cellStyle name="Hipervínculo visitado" xfId="3113" builtinId="9" hidden="1"/>
    <cellStyle name="Hipervínculo visitado" xfId="3114" builtinId="9" hidden="1"/>
    <cellStyle name="Hipervínculo visitado" xfId="3115" builtinId="9" hidden="1"/>
    <cellStyle name="Hipervínculo visitado" xfId="3116" builtinId="9" hidden="1"/>
    <cellStyle name="Hipervínculo visitado" xfId="3117" builtinId="9" hidden="1"/>
    <cellStyle name="Hipervínculo visitado" xfId="3118" builtinId="9" hidden="1"/>
    <cellStyle name="Hipervínculo visitado" xfId="3119" builtinId="9" hidden="1"/>
    <cellStyle name="Hipervínculo visitado" xfId="3120" builtinId="9" hidden="1"/>
    <cellStyle name="Hipervínculo visitado" xfId="3121" builtinId="9" hidden="1"/>
    <cellStyle name="Hipervínculo visitado" xfId="3122" builtinId="9" hidden="1"/>
    <cellStyle name="Hipervínculo visitado" xfId="3123" builtinId="9" hidden="1"/>
    <cellStyle name="Hipervínculo visitado" xfId="3124" builtinId="9" hidden="1"/>
    <cellStyle name="Hipervínculo visitado" xfId="3125" builtinId="9" hidden="1"/>
    <cellStyle name="Hipervínculo visitado" xfId="3126" builtinId="9" hidden="1"/>
    <cellStyle name="Hipervínculo visitado" xfId="3133" builtinId="9" hidden="1"/>
    <cellStyle name="Hipervínculo visitado" xfId="3134" builtinId="9" hidden="1"/>
    <cellStyle name="Hipervínculo visitado" xfId="3135" builtinId="9" hidden="1"/>
    <cellStyle name="Hipervínculo visitado" xfId="3136" builtinId="9" hidden="1"/>
    <cellStyle name="Hipervínculo visitado" xfId="3137" builtinId="9" hidden="1"/>
    <cellStyle name="Hipervínculo visitado" xfId="3138" builtinId="9" hidden="1"/>
    <cellStyle name="Hipervínculo visitado" xfId="3139" builtinId="9" hidden="1"/>
    <cellStyle name="Hipervínculo visitado" xfId="3140" builtinId="9" hidden="1"/>
    <cellStyle name="Hipervínculo visitado" xfId="3141" builtinId="9" hidden="1"/>
    <cellStyle name="Hipervínculo visitado" xfId="3142" builtinId="9" hidden="1"/>
    <cellStyle name="Hipervínculo visitado" xfId="3143" builtinId="9" hidden="1"/>
    <cellStyle name="Hipervínculo visitado" xfId="3144" builtinId="9" hidden="1"/>
    <cellStyle name="Hipervínculo visitado" xfId="3145" builtinId="9" hidden="1"/>
    <cellStyle name="Hipervínculo visitado" xfId="3146" builtinId="9" hidden="1"/>
    <cellStyle name="Hipervínculo visitado" xfId="3147" builtinId="9" hidden="1"/>
    <cellStyle name="Hipervínculo visitado" xfId="3148" builtinId="9" hidden="1"/>
    <cellStyle name="Hipervínculo visitado" xfId="3149" builtinId="9" hidden="1"/>
    <cellStyle name="Hipervínculo visitado" xfId="3150" builtinId="9" hidden="1"/>
    <cellStyle name="Hipervínculo visitado" xfId="3151" builtinId="9" hidden="1"/>
    <cellStyle name="Hipervínculo visitado" xfId="3152" builtinId="9" hidden="1"/>
    <cellStyle name="Hipervínculo visitado" xfId="3153" builtinId="9" hidden="1"/>
    <cellStyle name="Hipervínculo visitado" xfId="3102" builtinId="9" hidden="1"/>
    <cellStyle name="Hipervínculo visitado" xfId="3103" builtinId="9" hidden="1"/>
    <cellStyle name="Hipervínculo visitado" xfId="3104" builtinId="9" hidden="1"/>
    <cellStyle name="Hipervínculo visitado" xfId="3154" builtinId="9" hidden="1"/>
    <cellStyle name="Hipervínculo visitado" xfId="3155" builtinId="9" hidden="1"/>
    <cellStyle name="Hipervínculo visitado" xfId="3156" builtinId="9" hidden="1"/>
    <cellStyle name="Hipervínculo visitado" xfId="3157" builtinId="9" hidden="1"/>
    <cellStyle name="Hipervínculo visitado" xfId="3158" builtinId="9" hidden="1"/>
    <cellStyle name="Hipervínculo visitado" xfId="3159" builtinId="9" hidden="1"/>
    <cellStyle name="Hipervínculo visitado" xfId="3160" builtinId="9" hidden="1"/>
    <cellStyle name="Hipervínculo visitado" xfId="3161" builtinId="9" hidden="1"/>
    <cellStyle name="Hipervínculo visitado" xfId="3162" builtinId="9" hidden="1"/>
    <cellStyle name="Hipervínculo visitado" xfId="3163" builtinId="9" hidden="1"/>
    <cellStyle name="Hipervínculo visitado" xfId="3164" builtinId="9" hidden="1"/>
    <cellStyle name="Hipervínculo visitado" xfId="3165" builtinId="9" hidden="1"/>
    <cellStyle name="Hipervínculo visitado" xfId="3166" builtinId="9" hidden="1"/>
    <cellStyle name="Hipervínculo visitado" xfId="3167" builtinId="9" hidden="1"/>
    <cellStyle name="Hipervínculo visitado" xfId="3168" builtinId="9" hidden="1"/>
    <cellStyle name="Hipervínculo visitado" xfId="3169" builtinId="9" hidden="1"/>
    <cellStyle name="Hipervínculo visitado" xfId="3170" builtinId="9" hidden="1"/>
    <cellStyle name="Hipervínculo visitado" xfId="3171" builtinId="9" hidden="1"/>
    <cellStyle name="Hipervínculo visitado" xfId="3176" builtinId="9" hidden="1"/>
    <cellStyle name="Hipervínculo visitado" xfId="3177" builtinId="9" hidden="1"/>
    <cellStyle name="Hipervínculo visitado" xfId="3178" builtinId="9" hidden="1"/>
    <cellStyle name="Hipervínculo visitado" xfId="3179" builtinId="9" hidden="1"/>
    <cellStyle name="Hipervínculo visitado" xfId="3180" builtinId="9" hidden="1"/>
    <cellStyle name="Hipervínculo visitado" xfId="3181" builtinId="9" hidden="1"/>
    <cellStyle name="Hipervínculo visitado" xfId="3182" builtinId="9" hidden="1"/>
    <cellStyle name="Hipervínculo visitado" xfId="3183" builtinId="9" hidden="1"/>
    <cellStyle name="Hipervínculo visitado" xfId="3184" builtinId="9" hidden="1"/>
    <cellStyle name="Hipervínculo visitado" xfId="3185" builtinId="9" hidden="1"/>
    <cellStyle name="Hipervínculo visitado" xfId="3186" builtinId="9" hidden="1"/>
    <cellStyle name="Hipervínculo visitado" xfId="3187" builtinId="9" hidden="1"/>
    <cellStyle name="Hipervínculo visitado" xfId="3188" builtinId="9" hidden="1"/>
    <cellStyle name="Hipervínculo visitado" xfId="3189" builtinId="9" hidden="1"/>
    <cellStyle name="Hipervínculo visitado" xfId="3190" builtinId="9" hidden="1"/>
    <cellStyle name="Hipervínculo visitado" xfId="3191" builtinId="9" hidden="1"/>
    <cellStyle name="Hipervínculo visitado" xfId="3192" builtinId="9" hidden="1"/>
    <cellStyle name="Hipervínculo visitado" xfId="3193" builtinId="9" hidden="1"/>
    <cellStyle name="Hipervínculo visitado" xfId="3194" builtinId="9" hidden="1"/>
    <cellStyle name="Hipervínculo visitado" xfId="3195" builtinId="9" hidden="1"/>
    <cellStyle name="Hipervínculo visitado" xfId="3196" builtinId="9" hidden="1"/>
    <cellStyle name="Hipervínculo visitado" xfId="3199" builtinId="9" hidden="1"/>
    <cellStyle name="Hipervínculo visitado" xfId="3200" builtinId="9" hidden="1"/>
    <cellStyle name="Hipervínculo visitado" xfId="3201" builtinId="9" hidden="1"/>
    <cellStyle name="Hipervínculo visitado" xfId="3202" builtinId="9" hidden="1"/>
    <cellStyle name="Hipervínculo visitado" xfId="3203" builtinId="9" hidden="1"/>
    <cellStyle name="Hipervínculo visitado" xfId="3204" builtinId="9" hidden="1"/>
    <cellStyle name="Hipervínculo visitado" xfId="3205" builtinId="9" hidden="1"/>
    <cellStyle name="Hipervínculo visitado" xfId="3206" builtinId="9" hidden="1"/>
    <cellStyle name="Hipervínculo visitado" xfId="3207" builtinId="9" hidden="1"/>
    <cellStyle name="Hipervínculo visitado" xfId="3208" builtinId="9" hidden="1"/>
    <cellStyle name="Hipervínculo visitado" xfId="3209" builtinId="9" hidden="1"/>
    <cellStyle name="Hipervínculo visitado" xfId="3210" builtinId="9" hidden="1"/>
    <cellStyle name="Hipervínculo visitado" xfId="3211" builtinId="9" hidden="1"/>
    <cellStyle name="Hipervínculo visitado" xfId="3212" builtinId="9" hidden="1"/>
    <cellStyle name="Hipervínculo visitado" xfId="3213" builtinId="9" hidden="1"/>
    <cellStyle name="Hipervínculo visitado" xfId="3214" builtinId="9" hidden="1"/>
    <cellStyle name="Hipervínculo visitado" xfId="3215" builtinId="9" hidden="1"/>
    <cellStyle name="Hipervínculo visitado" xfId="3216" builtinId="9" hidden="1"/>
    <cellStyle name="Hipervínculo visitado" xfId="3217" builtinId="9" hidden="1"/>
    <cellStyle name="Hipervínculo visitado" xfId="3218" builtinId="9" hidden="1"/>
    <cellStyle name="Hipervínculo visitado" xfId="3219" builtinId="9" hidden="1"/>
    <cellStyle name="Hipervínculo visitado" xfId="3175" builtinId="9" hidden="1"/>
    <cellStyle name="Hipervínculo visitado" xfId="3220" builtinId="9" hidden="1"/>
    <cellStyle name="Hipervínculo visitado" xfId="3221" builtinId="9" hidden="1"/>
    <cellStyle name="Hipervínculo visitado" xfId="3222" builtinId="9" hidden="1"/>
    <cellStyle name="Hipervínculo visitado" xfId="3223" builtinId="9" hidden="1"/>
    <cellStyle name="Hipervínculo visitado" xfId="3224" builtinId="9" hidden="1"/>
    <cellStyle name="Hipervínculo visitado" xfId="3225" builtinId="9" hidden="1"/>
    <cellStyle name="Hipervínculo visitado" xfId="3226" builtinId="9" hidden="1"/>
    <cellStyle name="Hipervínculo visitado" xfId="3227" builtinId="9" hidden="1"/>
    <cellStyle name="Hipervínculo visitado" xfId="3228" builtinId="9" hidden="1"/>
    <cellStyle name="Hipervínculo visitado" xfId="3229" builtinId="9" hidden="1"/>
    <cellStyle name="Hipervínculo visitado" xfId="3230" builtinId="9" hidden="1"/>
    <cellStyle name="Hipervínculo visitado" xfId="3231" builtinId="9" hidden="1"/>
    <cellStyle name="Hipervínculo visitado" xfId="3232" builtinId="9" hidden="1"/>
    <cellStyle name="Hipervínculo visitado" xfId="3233" builtinId="9" hidden="1"/>
    <cellStyle name="Hipervínculo visitado" xfId="3234" builtinId="9" hidden="1"/>
    <cellStyle name="Hipervínculo visitado" xfId="3235" builtinId="9" hidden="1"/>
    <cellStyle name="Hipervínculo visitado" xfId="3236" builtinId="9" hidden="1"/>
    <cellStyle name="Hipervínculo visitado" xfId="3237" builtinId="9" hidden="1"/>
    <cellStyle name="Hipervínculo visitado" xfId="3238" builtinId="9" hidden="1"/>
    <cellStyle name="Hipervínculo visitado" xfId="3239" builtinId="9" hidden="1"/>
    <cellStyle name="Hipervínculo visitado" xfId="3241" builtinId="9" hidden="1"/>
    <cellStyle name="Hipervínculo visitado" xfId="3242" builtinId="9" hidden="1"/>
    <cellStyle name="Hipervínculo visitado" xfId="3243" builtinId="9" hidden="1"/>
    <cellStyle name="Hipervínculo visitado" xfId="3244" builtinId="9" hidden="1"/>
    <cellStyle name="Hipervínculo visitado" xfId="3245" builtinId="9" hidden="1"/>
    <cellStyle name="Hipervínculo visitado" xfId="3246" builtinId="9" hidden="1"/>
    <cellStyle name="Hipervínculo visitado" xfId="3247" builtinId="9" hidden="1"/>
    <cellStyle name="Hipervínculo visitado" xfId="3248" builtinId="9" hidden="1"/>
    <cellStyle name="Hipervínculo visitado" xfId="3249" builtinId="9" hidden="1"/>
    <cellStyle name="Hipervínculo visitado" xfId="3250" builtinId="9" hidden="1"/>
    <cellStyle name="Hipervínculo visitado" xfId="3251" builtinId="9" hidden="1"/>
    <cellStyle name="Hipervínculo visitado" xfId="3252" builtinId="9" hidden="1"/>
    <cellStyle name="Hipervínculo visitado" xfId="3253" builtinId="9" hidden="1"/>
    <cellStyle name="Hipervínculo visitado" xfId="3254" builtinId="9" hidden="1"/>
    <cellStyle name="Hipervínculo visitado" xfId="3255" builtinId="9" hidden="1"/>
    <cellStyle name="Hipervínculo visitado" xfId="3256" builtinId="9" hidden="1"/>
    <cellStyle name="Hipervínculo visitado" xfId="3257" builtinId="9" hidden="1"/>
    <cellStyle name="Hipervínculo visitado" xfId="3258" builtinId="9" hidden="1"/>
    <cellStyle name="Hipervínculo visitado" xfId="3259" builtinId="9" hidden="1"/>
    <cellStyle name="Hipervínculo visitado" xfId="3260" builtinId="9" hidden="1"/>
    <cellStyle name="Hipervínculo visitado" xfId="3261" builtinId="9" hidden="1"/>
    <cellStyle name="Hipervínculo visitado" xfId="2996" builtinId="9" hidden="1"/>
    <cellStyle name="Hipervínculo visitado" xfId="3127" builtinId="9" hidden="1"/>
    <cellStyle name="Hipervínculo visitado" xfId="3174" builtinId="9" hidden="1"/>
    <cellStyle name="Hipervínculo visitado" xfId="3262" builtinId="9" hidden="1"/>
    <cellStyle name="Hipervínculo visitado" xfId="3263" builtinId="9" hidden="1"/>
    <cellStyle name="Hipervínculo visitado" xfId="3264" builtinId="9" hidden="1"/>
    <cellStyle name="Hipervínculo visitado" xfId="3265" builtinId="9" hidden="1"/>
    <cellStyle name="Hipervínculo visitado" xfId="3266" builtinId="9" hidden="1"/>
    <cellStyle name="Hipervínculo visitado" xfId="3267" builtinId="9" hidden="1"/>
    <cellStyle name="Hipervínculo visitado" xfId="3268" builtinId="9" hidden="1"/>
    <cellStyle name="Hipervínculo visitado" xfId="3269" builtinId="9" hidden="1"/>
    <cellStyle name="Hipervínculo visitado" xfId="3270" builtinId="9" hidden="1"/>
    <cellStyle name="Hipervínculo visitado" xfId="3271" builtinId="9" hidden="1"/>
    <cellStyle name="Hipervínculo visitado" xfId="3272" builtinId="9" hidden="1"/>
    <cellStyle name="Hipervínculo visitado" xfId="3273" builtinId="9" hidden="1"/>
    <cellStyle name="Hipervínculo visitado" xfId="3274" builtinId="9" hidden="1"/>
    <cellStyle name="Hipervínculo visitado" xfId="3275" builtinId="9" hidden="1"/>
    <cellStyle name="Hipervínculo visitado" xfId="3276" builtinId="9" hidden="1"/>
    <cellStyle name="Hipervínculo visitado" xfId="3277" builtinId="9" hidden="1"/>
    <cellStyle name="Hipervínculo visitado" xfId="3278" builtinId="9" hidden="1"/>
    <cellStyle name="Hipervínculo visitado" xfId="3279" builtinId="9" hidden="1"/>
    <cellStyle name="Hipervínculo visitado" xfId="3280" builtinId="9" hidden="1"/>
    <cellStyle name="Hipervínculo visitado" xfId="3281" builtinId="9" hidden="1"/>
    <cellStyle name="Hipervínculo visitado" xfId="3282" builtinId="9" hidden="1"/>
    <cellStyle name="Hipervínculo visitado" xfId="3283" builtinId="9" hidden="1"/>
    <cellStyle name="Hipervínculo visitado" xfId="3284" builtinId="9" hidden="1"/>
    <cellStyle name="Hipervínculo visitado" xfId="3285" builtinId="9" hidden="1"/>
    <cellStyle name="Hipervínculo visitado" xfId="3286" builtinId="9" hidden="1"/>
    <cellStyle name="Hipervínculo visitado" xfId="3287" builtinId="9" hidden="1"/>
    <cellStyle name="Hipervínculo visitado" xfId="3288" builtinId="9" hidden="1"/>
    <cellStyle name="Hipervínculo visitado" xfId="3289" builtinId="9" hidden="1"/>
    <cellStyle name="Hipervínculo visitado" xfId="3290" builtinId="9" hidden="1"/>
    <cellStyle name="Hipervínculo visitado" xfId="3291" builtinId="9" hidden="1"/>
    <cellStyle name="Hipervínculo visitado" xfId="3292" builtinId="9" hidden="1"/>
    <cellStyle name="Hipervínculo visitado" xfId="3293" builtinId="9" hidden="1"/>
    <cellStyle name="Hipervínculo visitado" xfId="3294" builtinId="9" hidden="1"/>
    <cellStyle name="Hipervínculo visitado" xfId="3295" builtinId="9" hidden="1"/>
    <cellStyle name="Hipervínculo visitado" xfId="3296" builtinId="9" hidden="1"/>
    <cellStyle name="Hipervínculo visitado" xfId="3297" builtinId="9" hidden="1"/>
    <cellStyle name="Hipervínculo visitado" xfId="3298" builtinId="9" hidden="1"/>
    <cellStyle name="Hipervínculo visitado" xfId="3299" builtinId="9" hidden="1"/>
    <cellStyle name="Hipervínculo visitado" xfId="3300" builtinId="9" hidden="1"/>
    <cellStyle name="Hipervínculo visitado" xfId="3021" builtinId="9" hidden="1"/>
    <cellStyle name="Hipervínculo visitado" xfId="3020" builtinId="9" hidden="1"/>
    <cellStyle name="Hipervínculo visitado" xfId="3014" builtinId="9" hidden="1"/>
    <cellStyle name="Hipervínculo visitado" xfId="3301" builtinId="9" hidden="1"/>
    <cellStyle name="Hipervínculo visitado" xfId="3302" builtinId="9" hidden="1"/>
    <cellStyle name="Hipervínculo visitado" xfId="3303" builtinId="9" hidden="1"/>
    <cellStyle name="Hipervínculo visitado" xfId="3304" builtinId="9" hidden="1"/>
    <cellStyle name="Hipervínculo visitado" xfId="3305" builtinId="9" hidden="1"/>
    <cellStyle name="Hipervínculo visitado" xfId="3306" builtinId="9" hidden="1"/>
    <cellStyle name="Hipervínculo visitado" xfId="3307" builtinId="9" hidden="1"/>
    <cellStyle name="Hipervínculo visitado" xfId="3308" builtinId="9" hidden="1"/>
    <cellStyle name="Hipervínculo visitado" xfId="3309" builtinId="9" hidden="1"/>
    <cellStyle name="Hipervínculo visitado" xfId="3310" builtinId="9" hidden="1"/>
    <cellStyle name="Hipervínculo visitado" xfId="3311" builtinId="9" hidden="1"/>
    <cellStyle name="Hipervínculo visitado" xfId="3312" builtinId="9" hidden="1"/>
    <cellStyle name="Hipervínculo visitado" xfId="3313" builtinId="9" hidden="1"/>
    <cellStyle name="Hipervínculo visitado" xfId="3314" builtinId="9" hidden="1"/>
    <cellStyle name="Hipervínculo visitado" xfId="3315" builtinId="9" hidden="1"/>
    <cellStyle name="Hipervínculo visitado" xfId="3316" builtinId="9" hidden="1"/>
    <cellStyle name="Hipervínculo visitado" xfId="3317" builtinId="9" hidden="1"/>
    <cellStyle name="Hipervínculo visitado" xfId="3318" builtinId="9" hidden="1"/>
    <cellStyle name="Hipervínculo visitado" xfId="3367" builtinId="9" hidden="1"/>
    <cellStyle name="Hipervínculo visitado" xfId="3368" builtinId="9" hidden="1"/>
    <cellStyle name="Hipervínculo visitado" xfId="3369" builtinId="9" hidden="1"/>
    <cellStyle name="Hipervínculo visitado" xfId="3370" builtinId="9" hidden="1"/>
    <cellStyle name="Hipervínculo visitado" xfId="3371" builtinId="9" hidden="1"/>
    <cellStyle name="Hipervínculo visitado" xfId="3372" builtinId="9" hidden="1"/>
    <cellStyle name="Hipervínculo visitado" xfId="3373" builtinId="9" hidden="1"/>
    <cellStyle name="Hipervínculo visitado" xfId="3374" builtinId="9" hidden="1"/>
    <cellStyle name="Hipervínculo visitado" xfId="3375" builtinId="9" hidden="1"/>
    <cellStyle name="Hipervínculo visitado" xfId="3376" builtinId="9" hidden="1"/>
    <cellStyle name="Hipervínculo visitado" xfId="3377" builtinId="9" hidden="1"/>
    <cellStyle name="Hipervínculo visitado" xfId="3378" builtinId="9" hidden="1"/>
    <cellStyle name="Hipervínculo visitado" xfId="3379" builtinId="9" hidden="1"/>
    <cellStyle name="Hipervínculo visitado" xfId="3380" builtinId="9" hidden="1"/>
    <cellStyle name="Hipervínculo visitado" xfId="3381" builtinId="9" hidden="1"/>
    <cellStyle name="Hipervínculo visitado" xfId="3382" builtinId="9" hidden="1"/>
    <cellStyle name="Hipervínculo visitado" xfId="3383" builtinId="9" hidden="1"/>
    <cellStyle name="Hipervínculo visitado" xfId="3384" builtinId="9" hidden="1"/>
    <cellStyle name="Hipervínculo visitado" xfId="3385" builtinId="9" hidden="1"/>
    <cellStyle name="Hipervínculo visitado" xfId="3386" builtinId="9" hidden="1"/>
    <cellStyle name="Hipervínculo visitado" xfId="3387" builtinId="9" hidden="1"/>
    <cellStyle name="Hipervínculo visitado" xfId="3477" builtinId="9" hidden="1"/>
    <cellStyle name="Hipervínculo visitado" xfId="3478" builtinId="9" hidden="1"/>
    <cellStyle name="Hipervínculo visitado" xfId="3479" builtinId="9" hidden="1"/>
    <cellStyle name="Hipervínculo visitado" xfId="3480" builtinId="9" hidden="1"/>
    <cellStyle name="Hipervínculo visitado" xfId="3481" builtinId="9" hidden="1"/>
    <cellStyle name="Hipervínculo visitado" xfId="3482" builtinId="9" hidden="1"/>
    <cellStyle name="Hipervínculo visitado" xfId="3483" builtinId="9" hidden="1"/>
    <cellStyle name="Hipervínculo visitado" xfId="3484" builtinId="9" hidden="1"/>
    <cellStyle name="Hipervínculo visitado" xfId="3485" builtinId="9" hidden="1"/>
    <cellStyle name="Hipervínculo visitado" xfId="3486" builtinId="9" hidden="1"/>
    <cellStyle name="Hipervínculo visitado" xfId="3487" builtinId="9" hidden="1"/>
    <cellStyle name="Hipervínculo visitado" xfId="3488" builtinId="9" hidden="1"/>
    <cellStyle name="Hipervínculo visitado" xfId="3489" builtinId="9" hidden="1"/>
    <cellStyle name="Hipervínculo visitado" xfId="3490" builtinId="9" hidden="1"/>
    <cellStyle name="Hipervínculo visitado" xfId="3491" builtinId="9" hidden="1"/>
    <cellStyle name="Hipervínculo visitado" xfId="3492" builtinId="9" hidden="1"/>
    <cellStyle name="Hipervínculo visitado" xfId="3493" builtinId="9" hidden="1"/>
    <cellStyle name="Hipervínculo visitado" xfId="3494" builtinId="9" hidden="1"/>
    <cellStyle name="Hipervínculo visitado" xfId="3495" builtinId="9" hidden="1"/>
    <cellStyle name="Hipervínculo visitado" xfId="3496" builtinId="9" hidden="1"/>
    <cellStyle name="Hipervínculo visitado" xfId="3497" builtinId="9" hidden="1"/>
    <cellStyle name="Hipervínculo visitado" xfId="3690" builtinId="9" hidden="1"/>
    <cellStyle name="Hipervínculo visitado" xfId="3691" builtinId="9" hidden="1"/>
    <cellStyle name="Hipervínculo visitado" xfId="3692" builtinId="9" hidden="1"/>
    <cellStyle name="Hipervínculo visitado" xfId="3693" builtinId="9" hidden="1"/>
    <cellStyle name="Hipervínculo visitado" xfId="3694" builtinId="9" hidden="1"/>
    <cellStyle name="Hipervínculo visitado" xfId="3695" builtinId="9" hidden="1"/>
    <cellStyle name="Hipervínculo visitado" xfId="3696" builtinId="9" hidden="1"/>
    <cellStyle name="Hipervínculo visitado" xfId="3697" builtinId="9" hidden="1"/>
    <cellStyle name="Hipervínculo visitado" xfId="3698" builtinId="9" hidden="1"/>
    <cellStyle name="Hipervínculo visitado" xfId="3699" builtinId="9" hidden="1"/>
    <cellStyle name="Hipervínculo visitado" xfId="3700" builtinId="9" hidden="1"/>
    <cellStyle name="Hipervínculo visitado" xfId="3701" builtinId="9" hidden="1"/>
    <cellStyle name="Hipervínculo visitado" xfId="3702" builtinId="9" hidden="1"/>
    <cellStyle name="Hipervínculo visitado" xfId="3703" builtinId="9" hidden="1"/>
    <cellStyle name="Hipervínculo visitado" xfId="3704" builtinId="9" hidden="1"/>
    <cellStyle name="Hipervínculo visitado" xfId="3705" builtinId="9" hidden="1"/>
    <cellStyle name="Hipervínculo visitado" xfId="3706" builtinId="9" hidden="1"/>
    <cellStyle name="Hipervínculo visitado" xfId="3707" builtinId="9" hidden="1"/>
    <cellStyle name="Hipervínculo visitado" xfId="3708" builtinId="9" hidden="1"/>
    <cellStyle name="Hipervínculo visitado" xfId="3709" builtinId="9" hidden="1"/>
    <cellStyle name="Hipervínculo visitado" xfId="3710" builtinId="9" hidden="1"/>
    <cellStyle name="Hipervínculo visitado" xfId="3658" builtinId="9" hidden="1"/>
    <cellStyle name="Hipervínculo visitado" xfId="3776" builtinId="9" hidden="1"/>
    <cellStyle name="Hipervínculo visitado" xfId="3775" builtinId="9" hidden="1"/>
    <cellStyle name="Hipervínculo visitado" xfId="3657" builtinId="9" hidden="1"/>
    <cellStyle name="Hipervínculo visitado" xfId="3774" builtinId="9" hidden="1"/>
    <cellStyle name="Hipervínculo visitado" xfId="3773" builtinId="9" hidden="1"/>
    <cellStyle name="Hipervínculo visitado" xfId="3656" builtinId="9" hidden="1"/>
    <cellStyle name="Hipervínculo visitado" xfId="3772" builtinId="9" hidden="1"/>
    <cellStyle name="Hipervínculo visitado" xfId="3771" builtinId="9" hidden="1"/>
    <cellStyle name="Hipervínculo visitado" xfId="3655" builtinId="9" hidden="1"/>
    <cellStyle name="Hipervínculo visitado" xfId="3770" builtinId="9" hidden="1"/>
    <cellStyle name="Hipervínculo visitado" xfId="3769" builtinId="9" hidden="1"/>
    <cellStyle name="Hipervínculo visitado" xfId="3654" builtinId="9" hidden="1"/>
    <cellStyle name="Hipervínculo visitado" xfId="3768" builtinId="9" hidden="1"/>
    <cellStyle name="Hipervínculo visitado" xfId="3767" builtinId="9" hidden="1"/>
    <cellStyle name="Hipervínculo visitado" xfId="3653" builtinId="9" hidden="1"/>
    <cellStyle name="Hipervínculo visitado" xfId="3766" builtinId="9" hidden="1"/>
    <cellStyle name="Hipervínculo visitado" xfId="3765" builtinId="9" hidden="1"/>
    <cellStyle name="Hipervínculo visitado" xfId="3652" builtinId="9" hidden="1"/>
    <cellStyle name="Hipervínculo visitado" xfId="3764" builtinId="9" hidden="1"/>
    <cellStyle name="Hipervínculo visitado" xfId="3763" builtinId="9" hidden="1"/>
    <cellStyle name="Hipervínculo visitado" xfId="3799" builtinId="9" hidden="1"/>
    <cellStyle name="Hipervínculo visitado" xfId="3405" builtinId="9" hidden="1"/>
    <cellStyle name="Hipervínculo visitado" xfId="3720" builtinId="9" hidden="1"/>
    <cellStyle name="Hipervínculo visitado" xfId="3800" builtinId="9" hidden="1"/>
    <cellStyle name="Hipervínculo visitado" xfId="3721" builtinId="9" hidden="1"/>
    <cellStyle name="Hipervínculo visitado" xfId="3402" builtinId="9" hidden="1"/>
    <cellStyle name="Hipervínculo visitado" xfId="3668" builtinId="9" hidden="1"/>
    <cellStyle name="Hipervínculo visitado" xfId="3722" builtinId="9" hidden="1"/>
    <cellStyle name="Hipervínculo visitado" xfId="3723" builtinId="9" hidden="1"/>
    <cellStyle name="Hipervínculo visitado" xfId="3801" builtinId="9" hidden="1"/>
    <cellStyle name="Hipervínculo visitado" xfId="3399" builtinId="9" hidden="1"/>
    <cellStyle name="Hipervínculo visitado" xfId="3398" builtinId="9" hidden="1"/>
    <cellStyle name="Hipervínculo visitado" xfId="3802" builtinId="9" hidden="1"/>
    <cellStyle name="Hipervínculo visitado" xfId="3724" builtinId="9" hidden="1"/>
    <cellStyle name="Hipervínculo visitado" xfId="3725" builtinId="9" hidden="1"/>
    <cellStyle name="Hipervínculo visitado" xfId="3669" builtinId="9" hidden="1"/>
    <cellStyle name="Hipervínculo visitado" xfId="3397" builtinId="9" hidden="1"/>
    <cellStyle name="Hipervínculo visitado" xfId="3726" builtinId="9" hidden="1"/>
    <cellStyle name="Hipervínculo visitado" xfId="3670" builtinId="9" hidden="1"/>
    <cellStyle name="Hipervínculo visitado" xfId="3727" builtinId="9" hidden="1"/>
    <cellStyle name="Hipervínculo visitado" xfId="3396" builtinId="9" hidden="1"/>
    <cellStyle name="Hipervínculo visitado" xfId="3813" builtinId="9" hidden="1"/>
    <cellStyle name="Hipervínculo visitado" xfId="3647" builtinId="9" hidden="1"/>
    <cellStyle name="Hipervínculo visitado" xfId="3646" builtinId="9" hidden="1"/>
    <cellStyle name="Hipervínculo visitado" xfId="3460" builtinId="9" hidden="1"/>
    <cellStyle name="Hipervínculo visitado" xfId="3463" builtinId="9" hidden="1"/>
    <cellStyle name="Hipervínculo visitado" xfId="3812" builtinId="9" hidden="1"/>
    <cellStyle name="Hipervínculo visitado" xfId="3677" builtinId="9" hidden="1"/>
    <cellStyle name="Hipervínculo visitado" xfId="3744" builtinId="9" hidden="1"/>
    <cellStyle name="Hipervínculo visitado" xfId="3743" builtinId="9" hidden="1"/>
    <cellStyle name="Hipervínculo visitado" xfId="3811" builtinId="9" hidden="1"/>
    <cellStyle name="Hipervínculo visitado" xfId="3464" builtinId="9" hidden="1"/>
    <cellStyle name="Hipervínculo visitado" xfId="3645" builtinId="9" hidden="1"/>
    <cellStyle name="Hipervínculo visitado" xfId="3742" builtinId="9" hidden="1"/>
    <cellStyle name="Hipervínculo visitado" xfId="3469" builtinId="9" hidden="1"/>
    <cellStyle name="Hipervínculo visitado" xfId="3810" builtinId="9" hidden="1"/>
    <cellStyle name="Hipervínculo visitado" xfId="3676" builtinId="9" hidden="1"/>
    <cellStyle name="Hipervínculo visitado" xfId="3809" builtinId="9" hidden="1"/>
    <cellStyle name="Hipervínculo visitado" xfId="3808" builtinId="9" hidden="1"/>
    <cellStyle name="Hipervínculo visitado" xfId="3664" builtinId="9" hidden="1"/>
    <cellStyle name="Hipervínculo visitado" xfId="3663" builtinId="9" hidden="1"/>
    <cellStyle name="Hipervínculo visitado" xfId="3741" builtinId="9" hidden="1"/>
    <cellStyle name="Hipervínculo visitado" xfId="3650" builtinId="9" hidden="1"/>
    <cellStyle name="Hipervínculo visitado" xfId="3660" builtinId="9" hidden="1"/>
    <cellStyle name="Hipervínculo visitado" xfId="3844" builtinId="9" hidden="1"/>
    <cellStyle name="Hipervínculo visitado" xfId="3425" builtinId="9" hidden="1"/>
    <cellStyle name="Hipervínculo visitado" xfId="3843" builtinId="9" hidden="1"/>
    <cellStyle name="Hipervínculo visitado" xfId="3779" builtinId="9" hidden="1"/>
    <cellStyle name="Hipervínculo visitado" xfId="3754" builtinId="9" hidden="1"/>
    <cellStyle name="Hipervínculo visitado" xfId="3842" builtinId="9" hidden="1"/>
    <cellStyle name="Hipervínculo visitado" xfId="3841" builtinId="9" hidden="1"/>
    <cellStyle name="Hipervínculo visitado" xfId="3682" builtinId="9" hidden="1"/>
    <cellStyle name="Hipervínculo visitado" xfId="3780" builtinId="9" hidden="1"/>
    <cellStyle name="Hipervínculo visitado" xfId="3840" builtinId="9" hidden="1"/>
    <cellStyle name="Hipervínculo visitado" xfId="3715" builtinId="9" hidden="1"/>
    <cellStyle name="Hipervínculo visitado" xfId="3395" builtinId="9" hidden="1"/>
    <cellStyle name="Hipervínculo visitado" xfId="3671" builtinId="9" hidden="1"/>
    <cellStyle name="Hipervínculo visitado" xfId="3683" builtinId="9" hidden="1"/>
    <cellStyle name="Hipervínculo visitado" xfId="3839" builtinId="9" hidden="1"/>
    <cellStyle name="Hipervínculo visitado" xfId="3672" builtinId="9" hidden="1"/>
    <cellStyle name="Hipervínculo visitado" xfId="3822" builtinId="9" hidden="1"/>
    <cellStyle name="Hipervínculo visitado" xfId="3394" builtinId="9" hidden="1"/>
    <cellStyle name="Hipervínculo visitado" xfId="3838" builtinId="9" hidden="1"/>
    <cellStyle name="Hipervínculo visitado" xfId="3872" builtinId="9" hidden="1"/>
    <cellStyle name="Hipervínculo visitado" xfId="3794" builtinId="9" hidden="1"/>
    <cellStyle name="Hipervínculo visitado" xfId="3737" builtinId="9" hidden="1"/>
    <cellStyle name="Hipervínculo visitado" xfId="3873" builtinId="9" hidden="1"/>
    <cellStyle name="Hipervínculo visitado" xfId="3470" builtinId="9" hidden="1"/>
    <cellStyle name="Hipervínculo visitado" xfId="3829" builtinId="9" hidden="1"/>
    <cellStyle name="Hipervínculo visitado" xfId="3752" builtinId="9" hidden="1"/>
    <cellStyle name="Hipervínculo visitado" xfId="3712" builtinId="9" hidden="1"/>
    <cellStyle name="Hipervínculo visitado" xfId="3785" builtinId="9" hidden="1"/>
    <cellStyle name="Hipervínculo visitado" xfId="3874" builtinId="9" hidden="1"/>
    <cellStyle name="Hipervínculo visitado" xfId="3828" builtinId="9" hidden="1"/>
    <cellStyle name="Hipervínculo visitado" xfId="3418" builtinId="9" hidden="1"/>
    <cellStyle name="Hipervínculo visitado" xfId="3875" builtinId="9" hidden="1"/>
    <cellStyle name="Hipervínculo visitado" xfId="3711" builtinId="9" hidden="1"/>
    <cellStyle name="Hipervínculo visitado" xfId="3736" builtinId="9" hidden="1"/>
    <cellStyle name="Hipervínculo visitado" xfId="3819" builtinId="9" hidden="1"/>
    <cellStyle name="Hipervínculo visitado" xfId="3686" builtinId="9" hidden="1"/>
    <cellStyle name="Hipervínculo visitado" xfId="3675" builtinId="9" hidden="1"/>
    <cellStyle name="Hipervínculo visitado" xfId="3790" builtinId="9" hidden="1"/>
    <cellStyle name="Hipervínculo visitado" xfId="3471" builtinId="9" hidden="1"/>
    <cellStyle name="Hipervínculo visitado" xfId="3827" builtinId="9" hidden="1"/>
    <cellStyle name="Hipervínculo visitado" xfId="3761" builtinId="9" hidden="1"/>
    <cellStyle name="Hipervínculo visitado" xfId="3789" builtinId="9" hidden="1"/>
    <cellStyle name="Hipervínculo visitado" xfId="3837" builtinId="9" hidden="1"/>
    <cellStyle name="Hipervínculo visitado" xfId="3417" builtinId="9" hidden="1"/>
    <cellStyle name="Hipervínculo visitado" xfId="3804" builtinId="9" hidden="1"/>
    <cellStyle name="Hipervínculo visitado" xfId="3886" builtinId="9" hidden="1"/>
    <cellStyle name="Hipervínculo visitado" xfId="3866" builtinId="9" hidden="1"/>
    <cellStyle name="Hipervínculo visitado" xfId="3393" builtinId="9" hidden="1"/>
    <cellStyle name="Hipervínculo visitado" xfId="3836" builtinId="9" hidden="1"/>
    <cellStyle name="Hipervínculo visitado" xfId="3762" builtinId="9" hidden="1"/>
    <cellStyle name="Hipervínculo visitado" xfId="3885" builtinId="9" hidden="1"/>
    <cellStyle name="Hipervínculo visitado" xfId="3748" builtinId="9" hidden="1"/>
    <cellStyle name="Hipervínculo visitado" xfId="3831" builtinId="9" hidden="1"/>
    <cellStyle name="Hipervínculo visitado" xfId="3716" builtinId="9" hidden="1"/>
    <cellStyle name="Hipervínculo visitado" xfId="3661" builtinId="9" hidden="1"/>
    <cellStyle name="Hipervínculo visitado" xfId="3820" builtinId="9" hidden="1"/>
    <cellStyle name="Hipervínculo visitado" xfId="3884" builtinId="9" hidden="1"/>
    <cellStyle name="Hipervínculo visitado" xfId="3783" builtinId="9" hidden="1"/>
    <cellStyle name="Hipervínculo visitado" xfId="3865" builtinId="9" hidden="1"/>
    <cellStyle name="Hipervínculo visitado" xfId="3756" builtinId="9" hidden="1"/>
    <cellStyle name="Hipervínculo visitado" xfId="3883" builtinId="9" hidden="1"/>
    <cellStyle name="Hipervínculo visitado" xfId="3758" builtinId="9" hidden="1"/>
    <cellStyle name="Hipervínculo visitado" xfId="3863" builtinId="9" hidden="1"/>
    <cellStyle name="Hipervínculo visitado" xfId="3446" builtinId="9" hidden="1"/>
    <cellStyle name="Hipervínculo visitado" xfId="3818" builtinId="9" hidden="1"/>
    <cellStyle name="Hipervínculo visitado" xfId="3814" builtinId="9" hidden="1"/>
    <cellStyle name="Hipervínculo visitado" xfId="3892" builtinId="9" hidden="1"/>
    <cellStyle name="Hipervínculo visitado" xfId="3862" builtinId="9" hidden="1"/>
    <cellStyle name="Hipervínculo visitado" xfId="3846" builtinId="9" hidden="1"/>
    <cellStyle name="Hipervínculo visitado" xfId="3474" builtinId="9" hidden="1"/>
    <cellStyle name="Hipervínculo visitado" xfId="3833" builtinId="9" hidden="1"/>
    <cellStyle name="Hipervínculo visitado" xfId="3689" builtinId="9" hidden="1"/>
    <cellStyle name="Hipervínculo visitado" xfId="3893" builtinId="9" hidden="1"/>
    <cellStyle name="Hipervínculo visitado" xfId="3680" builtinId="9" hidden="1"/>
    <cellStyle name="Hipervínculo visitado" xfId="3640" builtinId="9" hidden="1"/>
    <cellStyle name="Hipervínculo visitado" xfId="3788" builtinId="9" hidden="1"/>
    <cellStyle name="Hipervínculo visitado" xfId="3644" builtinId="9" hidden="1"/>
    <cellStyle name="Hipervínculo visitado" xfId="3659" builtinId="9" hidden="1"/>
    <cellStyle name="Hipervínculo visitado" xfId="3787" builtinId="9" hidden="1"/>
    <cellStyle name="Hipervínculo visitado" xfId="3798" builtinId="9" hidden="1"/>
    <cellStyle name="Hipervínculo visitado" xfId="3868" builtinId="9" hidden="1"/>
    <cellStyle name="Hipervínculo visitado" xfId="3681" builtinId="9" hidden="1"/>
    <cellStyle name="Hipervínculo visitado" xfId="3718" builtinId="9" hidden="1"/>
    <cellStyle name="Hipervínculo visitado" xfId="3643" builtinId="9" hidden="1"/>
    <cellStyle name="Hipervínculo visitado" xfId="3684" builtinId="9" hidden="1"/>
    <cellStyle name="Hipervínculo visitado" xfId="3416" builtinId="9" hidden="1"/>
    <cellStyle name="Hipervínculo visitado" xfId="3739" builtinId="9" hidden="1"/>
    <cellStyle name="Hipervínculo visitado" xfId="3823" builtinId="9" hidden="1"/>
    <cellStyle name="Hipervínculo visitado" xfId="3909" builtinId="9" hidden="1"/>
    <cellStyle name="Hipervínculo visitado" xfId="3832" builtinId="9" hidden="1"/>
    <cellStyle name="Hipervínculo visitado" xfId="3882" builtinId="9" hidden="1"/>
    <cellStyle name="Hipervínculo visitado" xfId="3908" builtinId="9" hidden="1"/>
    <cellStyle name="Hipervínculo visitado" xfId="3870" builtinId="9" hidden="1"/>
    <cellStyle name="Hipervínculo visitado" xfId="3472" builtinId="9" hidden="1"/>
    <cellStyle name="Hipervínculo visitado" xfId="3786" builtinId="9" hidden="1"/>
    <cellStyle name="Hipervínculo visitado" xfId="3749" builtinId="9" hidden="1"/>
    <cellStyle name="Hipervínculo visitado" xfId="3784" builtinId="9" hidden="1"/>
    <cellStyle name="Hipervínculo visitado" xfId="3389" builtinId="9" hidden="1"/>
    <cellStyle name="Hipervínculo visitado" xfId="3907" builtinId="9" hidden="1"/>
    <cellStyle name="Hipervínculo visitado" xfId="3835" builtinId="9" hidden="1"/>
    <cellStyle name="Hipervínculo visitado" xfId="3881" builtinId="9" hidden="1"/>
    <cellStyle name="Hipervínculo visitado" xfId="3753" builtinId="9" hidden="1"/>
    <cellStyle name="Hipervínculo visitado" xfId="3890" builtinId="9" hidden="1"/>
    <cellStyle name="Hipervínculo visitado" xfId="3738" builtinId="9" hidden="1"/>
    <cellStyle name="Hipervínculo visitado" xfId="3793" builtinId="9" hidden="1"/>
    <cellStyle name="Hipervínculo visitado" xfId="3745" builtinId="9" hidden="1"/>
    <cellStyle name="Hipervínculo visitado" xfId="3687" builtinId="9" hidden="1"/>
    <cellStyle name="Hipervínculo visitado" xfId="3731" builtinId="9" hidden="1"/>
    <cellStyle name="Hipervínculo visitado" xfId="3390" builtinId="9" hidden="1"/>
    <cellStyle name="Hipervínculo visitado" xfId="3821" builtinId="9" hidden="1"/>
    <cellStyle name="Hipervínculo visitado" xfId="3904" builtinId="9" hidden="1"/>
    <cellStyle name="Hipervínculo visitado" xfId="3747" builtinId="9" hidden="1"/>
    <cellStyle name="Hipervínculo visitado" xfId="3888" builtinId="9" hidden="1"/>
    <cellStyle name="Hipervínculo visitado" xfId="3903" builtinId="9" hidden="1"/>
    <cellStyle name="Hipervínculo visitado" xfId="3817" builtinId="9" hidden="1"/>
    <cellStyle name="Hipervínculo visitado" xfId="3421" builtinId="9" hidden="1"/>
    <cellStyle name="Hipervínculo visitado" xfId="3889" builtinId="9" hidden="1"/>
    <cellStyle name="Hipervínculo visitado" xfId="3915" builtinId="9" hidden="1"/>
    <cellStyle name="Hipervínculo visitado" xfId="3735" builtinId="9" hidden="1"/>
    <cellStyle name="Hipervínculo visitado" xfId="3406" builtinId="9" hidden="1"/>
    <cellStyle name="Hipervínculo visitado" xfId="3916" builtinId="9" hidden="1"/>
    <cellStyle name="Hipervínculo visitado" xfId="3782" builtinId="9" hidden="1"/>
    <cellStyle name="Hipervínculo visitado" xfId="3824" builtinId="9" hidden="1"/>
    <cellStyle name="Hipervínculo visitado" xfId="3729" builtinId="9" hidden="1"/>
    <cellStyle name="Hipervínculo visitado" xfId="3912" builtinId="9" hidden="1"/>
    <cellStyle name="Hipervínculo visitado" xfId="3667" builtinId="9" hidden="1"/>
    <cellStyle name="Hipervínculo visitado" xfId="3896" builtinId="9" hidden="1"/>
    <cellStyle name="Hipervínculo visitado" xfId="3966" builtinId="9" hidden="1"/>
    <cellStyle name="Hipervínculo visitado" xfId="3880" builtinId="9" hidden="1"/>
    <cellStyle name="Hipervínculo visitado" xfId="3879" builtinId="9" hidden="1"/>
    <cellStyle name="Hipervínculo visitado" xfId="3967" builtinId="9" hidden="1"/>
    <cellStyle name="Hipervínculo visitado" xfId="3473" builtinId="9" hidden="1"/>
    <cellStyle name="Hipervínculo visitado" xfId="3730" builtinId="9" hidden="1"/>
    <cellStyle name="Hipervínculo visitado" xfId="3673" builtinId="9" hidden="1"/>
    <cellStyle name="Hipervínculo visitado" xfId="3678" builtinId="9" hidden="1"/>
    <cellStyle name="Hipervínculo visitado" xfId="3932" builtinId="9" hidden="1"/>
    <cellStyle name="Hipervínculo visitado" xfId="3968" builtinId="9" hidden="1"/>
    <cellStyle name="Hipervínculo visitado" xfId="3931" builtinId="9" hidden="1"/>
    <cellStyle name="Hipervínculo visitado" xfId="3791" builtinId="9" hidden="1"/>
    <cellStyle name="Hipervínculo visitado" xfId="3969" builtinId="9" hidden="1"/>
    <cellStyle name="Hipervínculo visitado" xfId="3685" builtinId="9" hidden="1"/>
    <cellStyle name="Hipervínculo visitado" xfId="3815" builtinId="9" hidden="1"/>
    <cellStyle name="Hipervínculo visitado" xfId="3806" builtinId="9" hidden="1"/>
    <cellStyle name="Hipervínculo visitado" xfId="3900" builtinId="9" hidden="1"/>
    <cellStyle name="Hipervínculo visitado" xfId="3777" builtinId="9" hidden="1"/>
    <cellStyle name="Hipervínculo visitado" xfId="3938" builtinId="9" hidden="1"/>
    <cellStyle name="Hipervínculo visitado" xfId="3973" builtinId="9" hidden="1"/>
    <cellStyle name="Hipervínculo visitado" xfId="3902" builtinId="9" hidden="1"/>
    <cellStyle name="Hipervínculo visitado" xfId="3939" builtinId="9" hidden="1"/>
    <cellStyle name="Hipervínculo visitado" xfId="3901" builtinId="9" hidden="1"/>
    <cellStyle name="Hipervínculo visitado" xfId="3972" builtinId="9" hidden="1"/>
    <cellStyle name="Hipervínculo visitado" xfId="3876" builtinId="9" hidden="1"/>
    <cellStyle name="Hipervínculo visitado" xfId="3728" builtinId="9" hidden="1"/>
    <cellStyle name="Hipervínculo visitado" xfId="3929" builtinId="9" hidden="1"/>
    <cellStyle name="Hipervínculo visitado" xfId="3877" builtinId="9" hidden="1"/>
    <cellStyle name="Hipervínculo visitado" xfId="3864" builtinId="9" hidden="1"/>
    <cellStyle name="Hipervínculo visitado" xfId="3971" builtinId="9" hidden="1"/>
    <cellStyle name="Hipervínculo visitado" xfId="3940" builtinId="9" hidden="1"/>
    <cellStyle name="Hipervínculo visitado" xfId="3713" builtinId="9" hidden="1"/>
    <cellStyle name="Hipervínculo visitado" xfId="3649" builtinId="9" hidden="1"/>
    <cellStyle name="Hipervínculo visitado" xfId="3957" builtinId="9" hidden="1"/>
    <cellStyle name="Hipervínculo visitado" xfId="3970" builtinId="9" hidden="1"/>
    <cellStyle name="Hipervínculo visitado" xfId="3930" builtinId="9" hidden="1"/>
    <cellStyle name="Hipervínculo visitado" xfId="3956" builtinId="9" hidden="1"/>
    <cellStyle name="Hipervínculo visitado" xfId="3878" builtinId="9" hidden="1"/>
    <cellStyle name="Hipervínculo visitado" xfId="3897" builtinId="9" hidden="1"/>
    <cellStyle name="Hipervínculo visitado" xfId="3751" builtinId="9" hidden="1"/>
    <cellStyle name="Hipervínculo visitado" xfId="4006" builtinId="9" hidden="1"/>
    <cellStyle name="Hipervínculo visitado" xfId="4007" builtinId="9" hidden="1"/>
    <cellStyle name="Hipervínculo visitado" xfId="4008" builtinId="9" hidden="1"/>
    <cellStyle name="Hipervínculo visitado" xfId="4009" builtinId="9" hidden="1"/>
    <cellStyle name="Hipervínculo visitado" xfId="4010" builtinId="9" hidden="1"/>
    <cellStyle name="Hipervínculo visitado" xfId="4011" builtinId="9" hidden="1"/>
    <cellStyle name="Hipervínculo visitado" xfId="4012" builtinId="9" hidden="1"/>
    <cellStyle name="Hipervínculo visitado" xfId="4013" builtinId="9" hidden="1"/>
    <cellStyle name="Hipervínculo visitado" xfId="4014" builtinId="9" hidden="1"/>
    <cellStyle name="Hipervínculo visitado" xfId="4015" builtinId="9" hidden="1"/>
    <cellStyle name="Hipervínculo visitado" xfId="4016" builtinId="9" hidden="1"/>
    <cellStyle name="Hipervínculo visitado" xfId="4017" builtinId="9" hidden="1"/>
    <cellStyle name="Hipervínculo visitado" xfId="4018" builtinId="9" hidden="1"/>
    <cellStyle name="Hipervínculo visitado" xfId="4019" builtinId="9" hidden="1"/>
    <cellStyle name="Hipervínculo visitado" xfId="4020" builtinId="9" hidden="1"/>
    <cellStyle name="Hipervínculo visitado" xfId="4021" builtinId="9" hidden="1"/>
    <cellStyle name="Hipervínculo visitado" xfId="4022" builtinId="9" hidden="1"/>
    <cellStyle name="Hipervínculo visitado" xfId="4023" builtinId="9" hidden="1"/>
    <cellStyle name="Hipervínculo visitado" xfId="4024" builtinId="9" hidden="1"/>
    <cellStyle name="Hipervínculo visitado" xfId="4025" builtinId="9" hidden="1"/>
    <cellStyle name="Hipervínculo visitado" xfId="3759" builtinId="9" hidden="1"/>
    <cellStyle name="Hipervínculo visitado" xfId="3958" builtinId="9" hidden="1"/>
    <cellStyle name="Hipervínculo visitado" xfId="3898" builtinId="9" hidden="1"/>
    <cellStyle name="Hipervínculo visitado" xfId="4028" builtinId="9" hidden="1"/>
    <cellStyle name="Hipervínculo visitado" xfId="4029" builtinId="9" hidden="1"/>
    <cellStyle name="Hipervínculo visitado" xfId="4030" builtinId="9" hidden="1"/>
    <cellStyle name="Hipervínculo visitado" xfId="4031" builtinId="9" hidden="1"/>
    <cellStyle name="Hipervínculo visitado" xfId="4032" builtinId="9" hidden="1"/>
    <cellStyle name="Hipervínculo visitado" xfId="4033" builtinId="9" hidden="1"/>
    <cellStyle name="Hipervínculo visitado" xfId="4034" builtinId="9" hidden="1"/>
    <cellStyle name="Hipervínculo visitado" xfId="4035" builtinId="9" hidden="1"/>
    <cellStyle name="Hipervínculo visitado" xfId="4036" builtinId="9" hidden="1"/>
    <cellStyle name="Hipervínculo visitado" xfId="4037" builtinId="9" hidden="1"/>
    <cellStyle name="Hipervínculo visitado" xfId="4038" builtinId="9" hidden="1"/>
    <cellStyle name="Hipervínculo visitado" xfId="4039" builtinId="9" hidden="1"/>
    <cellStyle name="Hipervínculo visitado" xfId="4040" builtinId="9" hidden="1"/>
    <cellStyle name="Hipervínculo visitado" xfId="4041" builtinId="9" hidden="1"/>
    <cellStyle name="Hipervínculo visitado" xfId="4042" builtinId="9" hidden="1"/>
    <cellStyle name="Hipervínculo visitado" xfId="4043" builtinId="9" hidden="1"/>
    <cellStyle name="Hipervínculo visitado" xfId="4044" builtinId="9" hidden="1"/>
    <cellStyle name="Hipervínculo visitado" xfId="4045" builtinId="9" hidden="1"/>
    <cellStyle name="Hipervínculo visitado" xfId="4057" builtinId="9" hidden="1"/>
    <cellStyle name="Hipervínculo visitado" xfId="4058" builtinId="9" hidden="1"/>
    <cellStyle name="Hipervínculo visitado" xfId="4059" builtinId="9" hidden="1"/>
    <cellStyle name="Hipervínculo visitado" xfId="4060" builtinId="9" hidden="1"/>
    <cellStyle name="Hipervínculo visitado" xfId="4061" builtinId="9" hidden="1"/>
    <cellStyle name="Hipervínculo visitado" xfId="4062" builtinId="9" hidden="1"/>
    <cellStyle name="Hipervínculo visitado" xfId="4063" builtinId="9" hidden="1"/>
    <cellStyle name="Hipervínculo visitado" xfId="4064" builtinId="9" hidden="1"/>
    <cellStyle name="Hipervínculo visitado" xfId="4065" builtinId="9" hidden="1"/>
    <cellStyle name="Hipervínculo visitado" xfId="4066" builtinId="9" hidden="1"/>
    <cellStyle name="Hipervínculo visitado" xfId="4067" builtinId="9" hidden="1"/>
    <cellStyle name="Hipervínculo visitado" xfId="4068" builtinId="9" hidden="1"/>
    <cellStyle name="Hipervínculo visitado" xfId="4069" builtinId="9" hidden="1"/>
    <cellStyle name="Hipervínculo visitado" xfId="4070" builtinId="9" hidden="1"/>
    <cellStyle name="Hipervínculo visitado" xfId="4071" builtinId="9" hidden="1"/>
    <cellStyle name="Hipervínculo visitado" xfId="4072" builtinId="9" hidden="1"/>
    <cellStyle name="Hipervínculo visitado" xfId="4073" builtinId="9" hidden="1"/>
    <cellStyle name="Hipervínculo visitado" xfId="4074" builtinId="9" hidden="1"/>
    <cellStyle name="Hipervínculo visitado" xfId="4075" builtinId="9" hidden="1"/>
    <cellStyle name="Hipervínculo visitado" xfId="4076" builtinId="9" hidden="1"/>
    <cellStyle name="Hipervínculo visitado" xfId="4077" builtinId="9" hidden="1"/>
    <cellStyle name="Hipervínculo visitado" xfId="3910" builtinId="9" hidden="1"/>
    <cellStyle name="Hipervínculo visitado" xfId="4079" builtinId="9" hidden="1"/>
    <cellStyle name="Hipervínculo visitado" xfId="4080" builtinId="9" hidden="1"/>
    <cellStyle name="Hipervínculo visitado" xfId="4081" builtinId="9" hidden="1"/>
    <cellStyle name="Hipervínculo visitado" xfId="4082" builtinId="9" hidden="1"/>
    <cellStyle name="Hipervínculo visitado" xfId="4083" builtinId="9" hidden="1"/>
    <cellStyle name="Hipervínculo visitado" xfId="4084" builtinId="9" hidden="1"/>
    <cellStyle name="Hipervínculo visitado" xfId="4085" builtinId="9" hidden="1"/>
    <cellStyle name="Hipervínculo visitado" xfId="4086" builtinId="9" hidden="1"/>
    <cellStyle name="Hipervínculo visitado" xfId="4087" builtinId="9" hidden="1"/>
    <cellStyle name="Hipervínculo visitado" xfId="4088" builtinId="9" hidden="1"/>
    <cellStyle name="Hipervínculo visitado" xfId="4089" builtinId="9" hidden="1"/>
    <cellStyle name="Hipervínculo visitado" xfId="4090" builtinId="9" hidden="1"/>
    <cellStyle name="Hipervínculo visitado" xfId="4091" builtinId="9" hidden="1"/>
    <cellStyle name="Hipervínculo visitado" xfId="4092" builtinId="9" hidden="1"/>
    <cellStyle name="Hipervínculo visitado" xfId="4093" builtinId="9" hidden="1"/>
    <cellStyle name="Hipervínculo visitado" xfId="4094" builtinId="9" hidden="1"/>
    <cellStyle name="Hipervínculo visitado" xfId="4095" builtinId="9" hidden="1"/>
    <cellStyle name="Hipervínculo visitado" xfId="4096" builtinId="9" hidden="1"/>
    <cellStyle name="Hipervínculo visitado" xfId="4097" builtinId="9" hidden="1"/>
    <cellStyle name="Hipervínculo visitado" xfId="4098" builtinId="9" hidden="1"/>
    <cellStyle name="Hipervínculo visitado" xfId="4109" builtinId="9" hidden="1"/>
    <cellStyle name="Hipervínculo visitado" xfId="4110" builtinId="9" hidden="1"/>
    <cellStyle name="Hipervínculo visitado" xfId="4111" builtinId="9" hidden="1"/>
    <cellStyle name="Hipervínculo visitado" xfId="4112" builtinId="9" hidden="1"/>
    <cellStyle name="Hipervínculo visitado" xfId="4113" builtinId="9" hidden="1"/>
    <cellStyle name="Hipervínculo visitado" xfId="4114" builtinId="9" hidden="1"/>
    <cellStyle name="Hipervínculo visitado" xfId="4115" builtinId="9" hidden="1"/>
    <cellStyle name="Hipervínculo visitado" xfId="4116" builtinId="9" hidden="1"/>
    <cellStyle name="Hipervínculo visitado" xfId="4117" builtinId="9" hidden="1"/>
    <cellStyle name="Hipervínculo visitado" xfId="4118" builtinId="9" hidden="1"/>
    <cellStyle name="Hipervínculo visitado" xfId="4119" builtinId="9" hidden="1"/>
    <cellStyle name="Hipervínculo visitado" xfId="4120" builtinId="9" hidden="1"/>
    <cellStyle name="Hipervínculo visitado" xfId="4121" builtinId="9" hidden="1"/>
    <cellStyle name="Hipervínculo visitado" xfId="4122" builtinId="9" hidden="1"/>
    <cellStyle name="Hipervínculo visitado" xfId="4123" builtinId="9" hidden="1"/>
    <cellStyle name="Hipervínculo visitado" xfId="4124" builtinId="9" hidden="1"/>
    <cellStyle name="Hipervínculo visitado" xfId="4125" builtinId="9" hidden="1"/>
    <cellStyle name="Hipervínculo visitado" xfId="4126" builtinId="9" hidden="1"/>
    <cellStyle name="Hipervínculo visitado" xfId="4127" builtinId="9" hidden="1"/>
    <cellStyle name="Hipervínculo visitado" xfId="4128" builtinId="9" hidden="1"/>
    <cellStyle name="Hipervínculo visitado" xfId="4129" builtinId="9" hidden="1"/>
    <cellStyle name="Hipervínculo visitado" xfId="3662" builtinId="9" hidden="1"/>
    <cellStyle name="Hipervínculo visitado" xfId="3834" builtinId="9" hidden="1"/>
    <cellStyle name="Hipervínculo visitado" xfId="3424" builtinId="9" hidden="1"/>
    <cellStyle name="Hipervínculo visitado" xfId="4132" builtinId="9" hidden="1"/>
    <cellStyle name="Hipervínculo visitado" xfId="4133" builtinId="9" hidden="1"/>
    <cellStyle name="Hipervínculo visitado" xfId="4134" builtinId="9" hidden="1"/>
    <cellStyle name="Hipervínculo visitado" xfId="4135" builtinId="9" hidden="1"/>
    <cellStyle name="Hipervínculo visitado" xfId="4136" builtinId="9" hidden="1"/>
    <cellStyle name="Hipervínculo visitado" xfId="4137" builtinId="9" hidden="1"/>
    <cellStyle name="Hipervínculo visitado" xfId="4138" builtinId="9" hidden="1"/>
    <cellStyle name="Hipervínculo visitado" xfId="4139" builtinId="9" hidden="1"/>
    <cellStyle name="Hipervínculo visitado" xfId="4140" builtinId="9" hidden="1"/>
    <cellStyle name="Hipervínculo visitado" xfId="4141" builtinId="9" hidden="1"/>
    <cellStyle name="Hipervínculo visitado" xfId="4142" builtinId="9" hidden="1"/>
    <cellStyle name="Hipervínculo visitado" xfId="4143" builtinId="9" hidden="1"/>
    <cellStyle name="Hipervínculo visitado" xfId="4144" builtinId="9" hidden="1"/>
    <cellStyle name="Hipervínculo visitado" xfId="4145" builtinId="9" hidden="1"/>
    <cellStyle name="Hipervínculo visitado" xfId="4146" builtinId="9" hidden="1"/>
    <cellStyle name="Hipervínculo visitado" xfId="4147" builtinId="9" hidden="1"/>
    <cellStyle name="Hipervínculo visitado" xfId="4148" builtinId="9" hidden="1"/>
    <cellStyle name="Hipervínculo visitado" xfId="4149" builtinId="9" hidden="1"/>
    <cellStyle name="Hipervínculo visitado" xfId="4158" builtinId="9" hidden="1"/>
    <cellStyle name="Hipervínculo visitado" xfId="4159" builtinId="9" hidden="1"/>
    <cellStyle name="Hipervínculo visitado" xfId="4160" builtinId="9" hidden="1"/>
    <cellStyle name="Hipervínculo visitado" xfId="4161" builtinId="9" hidden="1"/>
    <cellStyle name="Hipervínculo visitado" xfId="4162" builtinId="9" hidden="1"/>
    <cellStyle name="Hipervínculo visitado" xfId="4163" builtinId="9" hidden="1"/>
    <cellStyle name="Hipervínculo visitado" xfId="4164" builtinId="9" hidden="1"/>
    <cellStyle name="Hipervínculo visitado" xfId="4165" builtinId="9" hidden="1"/>
    <cellStyle name="Hipervínculo visitado" xfId="4166" builtinId="9" hidden="1"/>
    <cellStyle name="Hipervínculo visitado" xfId="4167" builtinId="9" hidden="1"/>
    <cellStyle name="Hipervínculo visitado" xfId="4168" builtinId="9" hidden="1"/>
    <cellStyle name="Hipervínculo visitado" xfId="4169" builtinId="9" hidden="1"/>
    <cellStyle name="Hipervínculo visitado" xfId="4170" builtinId="9" hidden="1"/>
    <cellStyle name="Hipervínculo visitado" xfId="4171" builtinId="9" hidden="1"/>
    <cellStyle name="Hipervínculo visitado" xfId="4172" builtinId="9" hidden="1"/>
    <cellStyle name="Hipervínculo visitado" xfId="4173" builtinId="9" hidden="1"/>
    <cellStyle name="Hipervínculo visitado" xfId="4174" builtinId="9" hidden="1"/>
    <cellStyle name="Hipervínculo visitado" xfId="4175" builtinId="9" hidden="1"/>
    <cellStyle name="Hipervínculo visitado" xfId="4176" builtinId="9" hidden="1"/>
    <cellStyle name="Hipervínculo visitado" xfId="4177" builtinId="9" hidden="1"/>
    <cellStyle name="Hipervínculo visitado" xfId="4178" builtinId="9" hidden="1"/>
    <cellStyle name="Hipervínculo visitado" xfId="3961" builtinId="9" hidden="1"/>
    <cellStyle name="Hipervínculo visitado" xfId="3979" builtinId="9" hidden="1"/>
    <cellStyle name="Hipervínculo visitado" xfId="3978" builtinId="9" hidden="1"/>
    <cellStyle name="Hipervínculo visitado" xfId="4181" builtinId="9" hidden="1"/>
    <cellStyle name="Hipervínculo visitado" xfId="4182" builtinId="9" hidden="1"/>
    <cellStyle name="Hipervínculo visitado" xfId="4183" builtinId="9" hidden="1"/>
    <cellStyle name="Hipervínculo visitado" xfId="4184" builtinId="9" hidden="1"/>
    <cellStyle name="Hipervínculo visitado" xfId="4185" builtinId="9" hidden="1"/>
    <cellStyle name="Hipervínculo visitado" xfId="4186" builtinId="9" hidden="1"/>
    <cellStyle name="Hipervínculo visitado" xfId="4187" builtinId="9" hidden="1"/>
    <cellStyle name="Hipervínculo visitado" xfId="4188" builtinId="9" hidden="1"/>
    <cellStyle name="Hipervínculo visitado" xfId="4189" builtinId="9" hidden="1"/>
    <cellStyle name="Hipervínculo visitado" xfId="4190" builtinId="9" hidden="1"/>
    <cellStyle name="Hipervínculo visitado" xfId="4191" builtinId="9" hidden="1"/>
    <cellStyle name="Hipervínculo visitado" xfId="4192" builtinId="9" hidden="1"/>
    <cellStyle name="Hipervínculo visitado" xfId="4193" builtinId="9" hidden="1"/>
    <cellStyle name="Hipervínculo visitado" xfId="4194" builtinId="9" hidden="1"/>
    <cellStyle name="Hipervínculo visitado" xfId="4195" builtinId="9" hidden="1"/>
    <cellStyle name="Hipervínculo visitado" xfId="4196" builtinId="9" hidden="1"/>
    <cellStyle name="Hipervínculo visitado" xfId="4197" builtinId="9" hidden="1"/>
    <cellStyle name="Hipervínculo visitado" xfId="4198" builtinId="9" hidden="1"/>
    <cellStyle name="Hipervínculo visitado" xfId="4208" builtinId="9" hidden="1"/>
    <cellStyle name="Hipervínculo visitado" xfId="4209" builtinId="9" hidden="1"/>
    <cellStyle name="Hipervínculo visitado" xfId="4210" builtinId="9" hidden="1"/>
    <cellStyle name="Hipervínculo visitado" xfId="4211" builtinId="9" hidden="1"/>
    <cellStyle name="Hipervínculo visitado" xfId="4212" builtinId="9" hidden="1"/>
    <cellStyle name="Hipervínculo visitado" xfId="4213" builtinId="9" hidden="1"/>
    <cellStyle name="Hipervínculo visitado" xfId="4214" builtinId="9" hidden="1"/>
    <cellStyle name="Hipervínculo visitado" xfId="4215" builtinId="9" hidden="1"/>
    <cellStyle name="Hipervínculo visitado" xfId="4216" builtinId="9" hidden="1"/>
    <cellStyle name="Hipervínculo visitado" xfId="4217" builtinId="9" hidden="1"/>
    <cellStyle name="Hipervínculo visitado" xfId="4218" builtinId="9" hidden="1"/>
    <cellStyle name="Hipervínculo visitado" xfId="4219" builtinId="9" hidden="1"/>
    <cellStyle name="Hipervínculo visitado" xfId="4220" builtinId="9" hidden="1"/>
    <cellStyle name="Hipervínculo visitado" xfId="4221" builtinId="9" hidden="1"/>
    <cellStyle name="Hipervínculo visitado" xfId="4222" builtinId="9" hidden="1"/>
    <cellStyle name="Hipervínculo visitado" xfId="4223" builtinId="9" hidden="1"/>
    <cellStyle name="Hipervínculo visitado" xfId="4224" builtinId="9" hidden="1"/>
    <cellStyle name="Hipervínculo visitado" xfId="4225" builtinId="9" hidden="1"/>
    <cellStyle name="Hipervínculo visitado" xfId="4226" builtinId="9" hidden="1"/>
    <cellStyle name="Hipervínculo visitado" xfId="4227" builtinId="9" hidden="1"/>
    <cellStyle name="Hipervínculo visitado" xfId="4228" builtinId="9" hidden="1"/>
    <cellStyle name="Hipervínculo visitado" xfId="4231" builtinId="9" hidden="1"/>
    <cellStyle name="Hipervínculo visitado" xfId="4232" builtinId="9" hidden="1"/>
    <cellStyle name="Hipervínculo visitado" xfId="4233" builtinId="9" hidden="1"/>
    <cellStyle name="Hipervínculo visitado" xfId="4234" builtinId="9" hidden="1"/>
    <cellStyle name="Hipervínculo visitado" xfId="4235" builtinId="9" hidden="1"/>
    <cellStyle name="Hipervínculo visitado" xfId="4236" builtinId="9" hidden="1"/>
    <cellStyle name="Hipervínculo visitado" xfId="4237" builtinId="9" hidden="1"/>
    <cellStyle name="Hipervínculo visitado" xfId="4238" builtinId="9" hidden="1"/>
    <cellStyle name="Hipervínculo visitado" xfId="4239" builtinId="9" hidden="1"/>
    <cellStyle name="Hipervínculo visitado" xfId="4240" builtinId="9" hidden="1"/>
    <cellStyle name="Hipervínculo visitado" xfId="4241" builtinId="9" hidden="1"/>
    <cellStyle name="Hipervínculo visitado" xfId="4242" builtinId="9" hidden="1"/>
    <cellStyle name="Hipervínculo visitado" xfId="4243" builtinId="9" hidden="1"/>
    <cellStyle name="Hipervínculo visitado" xfId="4244" builtinId="9" hidden="1"/>
    <cellStyle name="Hipervínculo visitado" xfId="4245" builtinId="9" hidden="1"/>
    <cellStyle name="Hipervínculo visitado" xfId="4246" builtinId="9" hidden="1"/>
    <cellStyle name="Hipervínculo visitado" xfId="4247" builtinId="9" hidden="1"/>
    <cellStyle name="Hipervínculo visitado" xfId="4248" builtinId="9" hidden="1"/>
    <cellStyle name="Hipervínculo visitado" xfId="4249" builtinId="9" hidden="1"/>
    <cellStyle name="Hipervínculo visitado" xfId="4250" builtinId="9" hidden="1"/>
    <cellStyle name="Hipervínculo visitado" xfId="4251" builtinId="9" hidden="1"/>
    <cellStyle name="Hipervínculo visitado" xfId="4264" builtinId="9" hidden="1"/>
    <cellStyle name="Hipervínculo visitado" xfId="4265" builtinId="9" hidden="1"/>
    <cellStyle name="Hipervínculo visitado" xfId="4266" builtinId="9" hidden="1"/>
    <cellStyle name="Hipervínculo visitado" xfId="4267" builtinId="9" hidden="1"/>
    <cellStyle name="Hipervínculo visitado" xfId="4268" builtinId="9" hidden="1"/>
    <cellStyle name="Hipervínculo visitado" xfId="4269" builtinId="9" hidden="1"/>
    <cellStyle name="Hipervínculo visitado" xfId="4270" builtinId="9" hidden="1"/>
    <cellStyle name="Hipervínculo visitado" xfId="4271" builtinId="9" hidden="1"/>
    <cellStyle name="Hipervínculo visitado" xfId="4272" builtinId="9" hidden="1"/>
    <cellStyle name="Hipervínculo visitado" xfId="4273" builtinId="9" hidden="1"/>
    <cellStyle name="Hipervínculo visitado" xfId="4274" builtinId="9" hidden="1"/>
    <cellStyle name="Hipervínculo visitado" xfId="4275" builtinId="9" hidden="1"/>
    <cellStyle name="Hipervínculo visitado" xfId="4276" builtinId="9" hidden="1"/>
    <cellStyle name="Hipervínculo visitado" xfId="4277" builtinId="9" hidden="1"/>
    <cellStyle name="Hipervínculo visitado" xfId="4278" builtinId="9" hidden="1"/>
    <cellStyle name="Hipervínculo visitado" xfId="4279" builtinId="9" hidden="1"/>
    <cellStyle name="Hipervínculo visitado" xfId="4280" builtinId="9" hidden="1"/>
    <cellStyle name="Hipervínculo visitado" xfId="4281" builtinId="9" hidden="1"/>
    <cellStyle name="Hipervínculo visitado" xfId="4282" builtinId="9" hidden="1"/>
    <cellStyle name="Hipervínculo visitado" xfId="4283" builtinId="9" hidden="1"/>
    <cellStyle name="Hipervínculo visitado" xfId="4284" builtinId="9" hidden="1"/>
    <cellStyle name="Hipervínculo visitado" xfId="3740" builtinId="9" hidden="1"/>
    <cellStyle name="Hipervínculo visitado" xfId="4285" builtinId="9" hidden="1"/>
    <cellStyle name="Hipervínculo visitado" xfId="4286" builtinId="9" hidden="1"/>
    <cellStyle name="Hipervínculo visitado" xfId="4287" builtinId="9" hidden="1"/>
    <cellStyle name="Hipervínculo visitado" xfId="4288" builtinId="9" hidden="1"/>
    <cellStyle name="Hipervínculo visitado" xfId="4289" builtinId="9" hidden="1"/>
    <cellStyle name="Hipervínculo visitado" xfId="4290" builtinId="9" hidden="1"/>
    <cellStyle name="Hipervínculo visitado" xfId="4291" builtinId="9" hidden="1"/>
    <cellStyle name="Hipervínculo visitado" xfId="4292" builtinId="9" hidden="1"/>
    <cellStyle name="Hipervínculo visitado" xfId="4293" builtinId="9" hidden="1"/>
    <cellStyle name="Hipervínculo visitado" xfId="4294" builtinId="9" hidden="1"/>
    <cellStyle name="Hipervínculo visitado" xfId="4295" builtinId="9" hidden="1"/>
    <cellStyle name="Hipervínculo visitado" xfId="4296" builtinId="9" hidden="1"/>
    <cellStyle name="Hipervínculo visitado" xfId="4297" builtinId="9" hidden="1"/>
    <cellStyle name="Hipervínculo visitado" xfId="4298" builtinId="9" hidden="1"/>
    <cellStyle name="Hipervínculo visitado" xfId="4299" builtinId="9" hidden="1"/>
    <cellStyle name="Hipervínculo visitado" xfId="4300" builtinId="9" hidden="1"/>
    <cellStyle name="Hipervínculo visitado" xfId="4301" builtinId="9" hidden="1"/>
    <cellStyle name="Hipervínculo visitado" xfId="4302" builtinId="9" hidden="1"/>
    <cellStyle name="Hipervínculo visitado" xfId="4303" builtinId="9" hidden="1"/>
    <cellStyle name="Hipervínculo visitado" xfId="4304" builtinId="9" hidden="1"/>
    <cellStyle name="Hipervínculo visitado" xfId="4314" builtinId="9" hidden="1"/>
    <cellStyle name="Hipervínculo visitado" xfId="4315" builtinId="9" hidden="1"/>
    <cellStyle name="Hipervínculo visitado" xfId="4316" builtinId="9" hidden="1"/>
    <cellStyle name="Hipervínculo visitado" xfId="4317" builtinId="9" hidden="1"/>
    <cellStyle name="Hipervínculo visitado" xfId="4318" builtinId="9" hidden="1"/>
    <cellStyle name="Hipervínculo visitado" xfId="4319" builtinId="9" hidden="1"/>
    <cellStyle name="Hipervínculo visitado" xfId="4320" builtinId="9" hidden="1"/>
    <cellStyle name="Hipervínculo visitado" xfId="4321" builtinId="9" hidden="1"/>
    <cellStyle name="Hipervínculo visitado" xfId="4322" builtinId="9" hidden="1"/>
    <cellStyle name="Hipervínculo visitado" xfId="4323" builtinId="9" hidden="1"/>
    <cellStyle name="Hipervínculo visitado" xfId="4324" builtinId="9" hidden="1"/>
    <cellStyle name="Hipervínculo visitado" xfId="4325" builtinId="9" hidden="1"/>
    <cellStyle name="Hipervínculo visitado" xfId="4326" builtinId="9" hidden="1"/>
    <cellStyle name="Hipervínculo visitado" xfId="4327" builtinId="9" hidden="1"/>
    <cellStyle name="Hipervínculo visitado" xfId="4328" builtinId="9" hidden="1"/>
    <cellStyle name="Hipervínculo visitado" xfId="4329" builtinId="9" hidden="1"/>
    <cellStyle name="Hipervínculo visitado" xfId="4330" builtinId="9" hidden="1"/>
    <cellStyle name="Hipervínculo visitado" xfId="4331" builtinId="9" hidden="1"/>
    <cellStyle name="Hipervínculo visitado" xfId="4332" builtinId="9" hidden="1"/>
    <cellStyle name="Hipervínculo visitado" xfId="4333" builtinId="9" hidden="1"/>
    <cellStyle name="Hipervínculo visitado" xfId="4334" builtinId="9" hidden="1"/>
    <cellStyle name="Hipervínculo visitado" xfId="4341" builtinId="9" hidden="1"/>
    <cellStyle name="Hipervínculo visitado" xfId="4342" builtinId="9" hidden="1"/>
    <cellStyle name="Hipervínculo visitado" xfId="4343" builtinId="9" hidden="1"/>
    <cellStyle name="Hipervínculo visitado" xfId="4344" builtinId="9" hidden="1"/>
    <cellStyle name="Hipervínculo visitado" xfId="4345" builtinId="9" hidden="1"/>
    <cellStyle name="Hipervínculo visitado" xfId="4346" builtinId="9" hidden="1"/>
    <cellStyle name="Hipervínculo visitado" xfId="4347" builtinId="9" hidden="1"/>
    <cellStyle name="Hipervínculo visitado" xfId="4348" builtinId="9" hidden="1"/>
    <cellStyle name="Hipervínculo visitado" xfId="4349" builtinId="9" hidden="1"/>
    <cellStyle name="Hipervínculo visitado" xfId="4350" builtinId="9" hidden="1"/>
    <cellStyle name="Hipervínculo visitado" xfId="4351" builtinId="9" hidden="1"/>
    <cellStyle name="Hipervínculo visitado" xfId="4352" builtinId="9" hidden="1"/>
    <cellStyle name="Hipervínculo visitado" xfId="4353" builtinId="9" hidden="1"/>
    <cellStyle name="Hipervínculo visitado" xfId="4354" builtinId="9" hidden="1"/>
    <cellStyle name="Hipervínculo visitado" xfId="4355" builtinId="9" hidden="1"/>
    <cellStyle name="Hipervínculo visitado" xfId="4356" builtinId="9" hidden="1"/>
    <cellStyle name="Hipervínculo visitado" xfId="4357" builtinId="9" hidden="1"/>
    <cellStyle name="Hipervínculo visitado" xfId="4358" builtinId="9" hidden="1"/>
    <cellStyle name="Hipervínculo visitado" xfId="4359" builtinId="9" hidden="1"/>
    <cellStyle name="Hipervínculo visitado" xfId="4360" builtinId="9" hidden="1"/>
    <cellStyle name="Hipervínculo visitado" xfId="4361" builtinId="9" hidden="1"/>
    <cellStyle name="Hipervínculo visitado" xfId="4372" builtinId="9" hidden="1"/>
    <cellStyle name="Hipervínculo visitado" xfId="4373" builtinId="9" hidden="1"/>
    <cellStyle name="Hipervínculo visitado" xfId="4374" builtinId="9" hidden="1"/>
    <cellStyle name="Hipervínculo visitado" xfId="4375" builtinId="9" hidden="1"/>
    <cellStyle name="Hipervínculo visitado" xfId="4376" builtinId="9" hidden="1"/>
    <cellStyle name="Hipervínculo visitado" xfId="4377" builtinId="9" hidden="1"/>
    <cellStyle name="Hipervínculo visitado" xfId="4378" builtinId="9" hidden="1"/>
    <cellStyle name="Hipervínculo visitado" xfId="4379" builtinId="9" hidden="1"/>
    <cellStyle name="Hipervínculo visitado" xfId="4380" builtinId="9" hidden="1"/>
    <cellStyle name="Hipervínculo visitado" xfId="4381" builtinId="9" hidden="1"/>
    <cellStyle name="Hipervínculo visitado" xfId="4382" builtinId="9" hidden="1"/>
    <cellStyle name="Hipervínculo visitado" xfId="4383" builtinId="9" hidden="1"/>
    <cellStyle name="Hipervínculo visitado" xfId="4384" builtinId="9" hidden="1"/>
    <cellStyle name="Hipervínculo visitado" xfId="4385" builtinId="9" hidden="1"/>
    <cellStyle name="Hipervínculo visitado" xfId="4386" builtinId="9" hidden="1"/>
    <cellStyle name="Hipervínculo visitado" xfId="4387" builtinId="9" hidden="1"/>
    <cellStyle name="Hipervínculo visitado" xfId="4388" builtinId="9" hidden="1"/>
    <cellStyle name="Hipervínculo visitado" xfId="4389" builtinId="9" hidden="1"/>
    <cellStyle name="Hipervínculo visitado" xfId="4390" builtinId="9" hidden="1"/>
    <cellStyle name="Hipervínculo visitado" xfId="4391" builtinId="9" hidden="1"/>
    <cellStyle name="Hipervínculo visitado" xfId="4392" builtinId="9" hidden="1"/>
    <cellStyle name="Hipervínculo visitado" xfId="4395" builtinId="9" hidden="1"/>
    <cellStyle name="Hipervínculo visitado" xfId="4396" builtinId="9" hidden="1"/>
    <cellStyle name="Hipervínculo visitado" xfId="4397" builtinId="9" hidden="1"/>
    <cellStyle name="Hipervínculo visitado" xfId="4398" builtinId="9" hidden="1"/>
    <cellStyle name="Hipervínculo visitado" xfId="4399" builtinId="9" hidden="1"/>
    <cellStyle name="Hipervínculo visitado" xfId="4400" builtinId="9" hidden="1"/>
    <cellStyle name="Hipervínculo visitado" xfId="4401" builtinId="9" hidden="1"/>
    <cellStyle name="Hipervínculo visitado" xfId="4402" builtinId="9" hidden="1"/>
    <cellStyle name="Hipervínculo visitado" xfId="4403" builtinId="9" hidden="1"/>
    <cellStyle name="Hipervínculo visitado" xfId="4404" builtinId="9" hidden="1"/>
    <cellStyle name="Hipervínculo visitado" xfId="4405" builtinId="9" hidden="1"/>
    <cellStyle name="Hipervínculo visitado" xfId="4406" builtinId="9" hidden="1"/>
    <cellStyle name="Hipervínculo visitado" xfId="4407" builtinId="9" hidden="1"/>
    <cellStyle name="Hipervínculo visitado" xfId="4408" builtinId="9" hidden="1"/>
    <cellStyle name="Hipervínculo visitado" xfId="4409" builtinId="9" hidden="1"/>
    <cellStyle name="Hipervínculo visitado" xfId="4410" builtinId="9" hidden="1"/>
    <cellStyle name="Hipervínculo visitado" xfId="4411" builtinId="9" hidden="1"/>
    <cellStyle name="Hipervínculo visitado" xfId="4412" builtinId="9" hidden="1"/>
    <cellStyle name="Hipervínculo visitado" xfId="4413" builtinId="9" hidden="1"/>
    <cellStyle name="Hipervínculo visitado" xfId="4414" builtinId="9" hidden="1"/>
    <cellStyle name="Hipervínculo visitado" xfId="4415" builtinId="9" hidden="1"/>
    <cellStyle name="Hipervínculo visitado" xfId="4431" builtinId="9" hidden="1"/>
    <cellStyle name="Hipervínculo visitado" xfId="4432" builtinId="9" hidden="1"/>
    <cellStyle name="Hipervínculo visitado" xfId="4433" builtinId="9" hidden="1"/>
    <cellStyle name="Hipervínculo visitado" xfId="4434" builtinId="9" hidden="1"/>
    <cellStyle name="Hipervínculo visitado" xfId="4435" builtinId="9" hidden="1"/>
    <cellStyle name="Hipervínculo visitado" xfId="4436" builtinId="9" hidden="1"/>
    <cellStyle name="Hipervínculo visitado" xfId="4437" builtinId="9" hidden="1"/>
    <cellStyle name="Hipervínculo visitado" xfId="4438" builtinId="9" hidden="1"/>
    <cellStyle name="Hipervínculo visitado" xfId="4439" builtinId="9" hidden="1"/>
    <cellStyle name="Hipervínculo visitado" xfId="4440" builtinId="9" hidden="1"/>
    <cellStyle name="Hipervínculo visitado" xfId="4441" builtinId="9" hidden="1"/>
    <cellStyle name="Hipervínculo visitado" xfId="4442" builtinId="9" hidden="1"/>
    <cellStyle name="Hipervínculo visitado" xfId="4443" builtinId="9" hidden="1"/>
    <cellStyle name="Hipervínculo visitado" xfId="4444" builtinId="9" hidden="1"/>
    <cellStyle name="Hipervínculo visitado" xfId="4445" builtinId="9" hidden="1"/>
    <cellStyle name="Hipervínculo visitado" xfId="4446" builtinId="9" hidden="1"/>
    <cellStyle name="Hipervínculo visitado" xfId="4447" builtinId="9" hidden="1"/>
    <cellStyle name="Hipervínculo visitado" xfId="4448" builtinId="9" hidden="1"/>
    <cellStyle name="Hipervínculo visitado" xfId="4449" builtinId="9" hidden="1"/>
    <cellStyle name="Hipervínculo visitado" xfId="4450" builtinId="9" hidden="1"/>
    <cellStyle name="Hipervínculo visitado" xfId="4451" builtinId="9" hidden="1"/>
    <cellStyle name="Hipervínculo visitado" xfId="4459" builtinId="9" hidden="1"/>
    <cellStyle name="Hipervínculo visitado" xfId="4460" builtinId="9" hidden="1"/>
    <cellStyle name="Hipervínculo visitado" xfId="4461" builtinId="9" hidden="1"/>
    <cellStyle name="Hipervínculo visitado" xfId="4462" builtinId="9" hidden="1"/>
    <cellStyle name="Hipervínculo visitado" xfId="4463" builtinId="9" hidden="1"/>
    <cellStyle name="Hipervínculo visitado" xfId="4464" builtinId="9" hidden="1"/>
    <cellStyle name="Hipervínculo visitado" xfId="4465" builtinId="9" hidden="1"/>
    <cellStyle name="Hipervínculo visitado" xfId="4466" builtinId="9" hidden="1"/>
    <cellStyle name="Hipervínculo visitado" xfId="4467" builtinId="9" hidden="1"/>
    <cellStyle name="Hipervínculo visitado" xfId="4468" builtinId="9" hidden="1"/>
    <cellStyle name="Hipervínculo visitado" xfId="4469" builtinId="9" hidden="1"/>
    <cellStyle name="Hipervínculo visitado" xfId="4470" builtinId="9" hidden="1"/>
    <cellStyle name="Hipervínculo visitado" xfId="4471" builtinId="9" hidden="1"/>
    <cellStyle name="Hipervínculo visitado" xfId="4472" builtinId="9" hidden="1"/>
    <cellStyle name="Hipervínculo visitado" xfId="4473" builtinId="9" hidden="1"/>
    <cellStyle name="Hipervínculo visitado" xfId="4474" builtinId="9" hidden="1"/>
    <cellStyle name="Hipervínculo visitado" xfId="4475" builtinId="9" hidden="1"/>
    <cellStyle name="Hipervínculo visitado" xfId="4476" builtinId="9" hidden="1"/>
    <cellStyle name="Hipervínculo visitado" xfId="4477" builtinId="9" hidden="1"/>
    <cellStyle name="Hipervínculo visitado" xfId="4478" builtinId="9" hidden="1"/>
    <cellStyle name="Hipervínculo visitado" xfId="4479" builtinId="9" hidden="1"/>
    <cellStyle name="Hipervínculo visitado" xfId="4487" builtinId="9" hidden="1"/>
    <cellStyle name="Hipervínculo visitado" xfId="4488" builtinId="9" hidden="1"/>
    <cellStyle name="Hipervínculo visitado" xfId="4489" builtinId="9" hidden="1"/>
    <cellStyle name="Hipervínculo visitado" xfId="4490" builtinId="9" hidden="1"/>
    <cellStyle name="Hipervínculo visitado" xfId="4491" builtinId="9" hidden="1"/>
    <cellStyle name="Hipervínculo visitado" xfId="4492" builtinId="9" hidden="1"/>
    <cellStyle name="Hipervínculo visitado" xfId="4493" builtinId="9" hidden="1"/>
    <cellStyle name="Hipervínculo visitado" xfId="4494" builtinId="9" hidden="1"/>
    <cellStyle name="Hipervínculo visitado" xfId="4495" builtinId="9" hidden="1"/>
    <cellStyle name="Hipervínculo visitado" xfId="4496" builtinId="9" hidden="1"/>
    <cellStyle name="Hipervínculo visitado" xfId="4497" builtinId="9" hidden="1"/>
    <cellStyle name="Hipervínculo visitado" xfId="4498" builtinId="9" hidden="1"/>
    <cellStyle name="Hipervínculo visitado" xfId="4499" builtinId="9" hidden="1"/>
    <cellStyle name="Hipervínculo visitado" xfId="4500" builtinId="9" hidden="1"/>
    <cellStyle name="Hipervínculo visitado" xfId="4501" builtinId="9" hidden="1"/>
    <cellStyle name="Hipervínculo visitado" xfId="4502" builtinId="9" hidden="1"/>
    <cellStyle name="Hipervínculo visitado" xfId="4503" builtinId="9" hidden="1"/>
    <cellStyle name="Hipervínculo visitado" xfId="4504" builtinId="9" hidden="1"/>
    <cellStyle name="Hipervínculo visitado" xfId="4505" builtinId="9" hidden="1"/>
    <cellStyle name="Hipervínculo visitado" xfId="4506" builtinId="9" hidden="1"/>
    <cellStyle name="Hipervínculo visitado" xfId="4507" builtinId="9" hidden="1"/>
    <cellStyle name="Hipervínculo visitado" xfId="4515" builtinId="9" hidden="1"/>
    <cellStyle name="Hipervínculo visitado" xfId="4516" builtinId="9" hidden="1"/>
    <cellStyle name="Hipervínculo visitado" xfId="4517" builtinId="9" hidden="1"/>
    <cellStyle name="Hipervínculo visitado" xfId="4518" builtinId="9" hidden="1"/>
    <cellStyle name="Hipervínculo visitado" xfId="4519" builtinId="9" hidden="1"/>
    <cellStyle name="Hipervínculo visitado" xfId="4520" builtinId="9" hidden="1"/>
    <cellStyle name="Hipervínculo visitado" xfId="4521" builtinId="9" hidden="1"/>
    <cellStyle name="Hipervínculo visitado" xfId="4522" builtinId="9" hidden="1"/>
    <cellStyle name="Hipervínculo visitado" xfId="4523" builtinId="9" hidden="1"/>
    <cellStyle name="Hipervínculo visitado" xfId="4524" builtinId="9" hidden="1"/>
    <cellStyle name="Hipervínculo visitado" xfId="4525" builtinId="9" hidden="1"/>
    <cellStyle name="Hipervínculo visitado" xfId="4526" builtinId="9" hidden="1"/>
    <cellStyle name="Hipervínculo visitado" xfId="4527" builtinId="9" hidden="1"/>
    <cellStyle name="Hipervínculo visitado" xfId="4528" builtinId="9" hidden="1"/>
    <cellStyle name="Hipervínculo visitado" xfId="4529" builtinId="9" hidden="1"/>
    <cellStyle name="Hipervínculo visitado" xfId="4530" builtinId="9" hidden="1"/>
    <cellStyle name="Hipervínculo visitado" xfId="4531" builtinId="9" hidden="1"/>
    <cellStyle name="Hipervínculo visitado" xfId="4532" builtinId="9" hidden="1"/>
    <cellStyle name="Hipervínculo visitado" xfId="4533" builtinId="9" hidden="1"/>
    <cellStyle name="Hipervínculo visitado" xfId="4534" builtinId="9" hidden="1"/>
    <cellStyle name="Hipervínculo visitado" xfId="4535" builtinId="9" hidden="1"/>
    <cellStyle name="Hipervínculo visitado" xfId="4543" builtinId="9" hidden="1"/>
    <cellStyle name="Hipervínculo visitado" xfId="4544" builtinId="9" hidden="1"/>
    <cellStyle name="Hipervínculo visitado" xfId="4545" builtinId="9" hidden="1"/>
    <cellStyle name="Hipervínculo visitado" xfId="4546" builtinId="9" hidden="1"/>
    <cellStyle name="Hipervínculo visitado" xfId="4547" builtinId="9" hidden="1"/>
    <cellStyle name="Hipervínculo visitado" xfId="4548" builtinId="9" hidden="1"/>
    <cellStyle name="Hipervínculo visitado" xfId="4549" builtinId="9" hidden="1"/>
    <cellStyle name="Hipervínculo visitado" xfId="4550" builtinId="9" hidden="1"/>
    <cellStyle name="Hipervínculo visitado" xfId="4551" builtinId="9" hidden="1"/>
    <cellStyle name="Hipervínculo visitado" xfId="4552" builtinId="9" hidden="1"/>
    <cellStyle name="Hipervínculo visitado" xfId="4553" builtinId="9" hidden="1"/>
    <cellStyle name="Hipervínculo visitado" xfId="4554" builtinId="9" hidden="1"/>
    <cellStyle name="Hipervínculo visitado" xfId="4555" builtinId="9" hidden="1"/>
    <cellStyle name="Hipervínculo visitado" xfId="4556" builtinId="9" hidden="1"/>
    <cellStyle name="Hipervínculo visitado" xfId="4557" builtinId="9" hidden="1"/>
    <cellStyle name="Hipervínculo visitado" xfId="4558" builtinId="9" hidden="1"/>
    <cellStyle name="Hipervínculo visitado" xfId="4559" builtinId="9" hidden="1"/>
    <cellStyle name="Hipervínculo visitado" xfId="4560" builtinId="9" hidden="1"/>
    <cellStyle name="Hipervínculo visitado" xfId="4561" builtinId="9" hidden="1"/>
    <cellStyle name="Hipervínculo visitado" xfId="4562" builtinId="9" hidden="1"/>
    <cellStyle name="Hipervínculo visitado" xfId="4563" builtinId="9" hidden="1"/>
    <cellStyle name="Hipervínculo visitado" xfId="4570" builtinId="9" hidden="1"/>
    <cellStyle name="Hipervínculo visitado" xfId="4571" builtinId="9" hidden="1"/>
    <cellStyle name="Hipervínculo visitado" xfId="4572" builtinId="9" hidden="1"/>
    <cellStyle name="Hipervínculo visitado" xfId="4573" builtinId="9" hidden="1"/>
    <cellStyle name="Hipervínculo visitado" xfId="4574" builtinId="9" hidden="1"/>
    <cellStyle name="Hipervínculo visitado" xfId="4575" builtinId="9" hidden="1"/>
    <cellStyle name="Hipervínculo visitado" xfId="4576" builtinId="9" hidden="1"/>
    <cellStyle name="Hipervínculo visitado" xfId="4577" builtinId="9" hidden="1"/>
    <cellStyle name="Hipervínculo visitado" xfId="4578" builtinId="9" hidden="1"/>
    <cellStyle name="Hipervínculo visitado" xfId="4579" builtinId="9" hidden="1"/>
    <cellStyle name="Hipervínculo visitado" xfId="4580" builtinId="9" hidden="1"/>
    <cellStyle name="Hipervínculo visitado" xfId="4581" builtinId="9" hidden="1"/>
    <cellStyle name="Hipervínculo visitado" xfId="4582" builtinId="9" hidden="1"/>
    <cellStyle name="Hipervínculo visitado" xfId="4583" builtinId="9" hidden="1"/>
    <cellStyle name="Hipervínculo visitado" xfId="4584" builtinId="9" hidden="1"/>
    <cellStyle name="Hipervínculo visitado" xfId="4585" builtinId="9" hidden="1"/>
    <cellStyle name="Hipervínculo visitado" xfId="4586" builtinId="9" hidden="1"/>
    <cellStyle name="Hipervínculo visitado" xfId="4587" builtinId="9" hidden="1"/>
    <cellStyle name="Hipervínculo visitado" xfId="4588" builtinId="9" hidden="1"/>
    <cellStyle name="Hipervínculo visitado" xfId="4589" builtinId="9" hidden="1"/>
    <cellStyle name="Hipervínculo visitado" xfId="4590" builtinId="9" hidden="1"/>
    <cellStyle name="Hipervínculo visitado" xfId="4598" builtinId="9" hidden="1"/>
    <cellStyle name="Hipervínculo visitado" xfId="4599" builtinId="9" hidden="1"/>
    <cellStyle name="Hipervínculo visitado" xfId="4600" builtinId="9" hidden="1"/>
    <cellStyle name="Hipervínculo visitado" xfId="4601" builtinId="9" hidden="1"/>
    <cellStyle name="Hipervínculo visitado" xfId="4602" builtinId="9" hidden="1"/>
    <cellStyle name="Hipervínculo visitado" xfId="4603" builtinId="9" hidden="1"/>
    <cellStyle name="Hipervínculo visitado" xfId="4604" builtinId="9" hidden="1"/>
    <cellStyle name="Hipervínculo visitado" xfId="4605" builtinId="9" hidden="1"/>
    <cellStyle name="Hipervínculo visitado" xfId="4606" builtinId="9" hidden="1"/>
    <cellStyle name="Hipervínculo visitado" xfId="4607" builtinId="9" hidden="1"/>
    <cellStyle name="Hipervínculo visitado" xfId="4608" builtinId="9" hidden="1"/>
    <cellStyle name="Hipervínculo visitado" xfId="4609" builtinId="9" hidden="1"/>
    <cellStyle name="Hipervínculo visitado" xfId="4610" builtinId="9" hidden="1"/>
    <cellStyle name="Hipervínculo visitado" xfId="4611" builtinId="9" hidden="1"/>
    <cellStyle name="Hipervínculo visitado" xfId="4612" builtinId="9" hidden="1"/>
    <cellStyle name="Hipervínculo visitado" xfId="4613" builtinId="9" hidden="1"/>
    <cellStyle name="Hipervínculo visitado" xfId="4614" builtinId="9" hidden="1"/>
    <cellStyle name="Hipervínculo visitado" xfId="4615" builtinId="9" hidden="1"/>
    <cellStyle name="Hipervínculo visitado" xfId="4616" builtinId="9" hidden="1"/>
    <cellStyle name="Hipervínculo visitado" xfId="4617" builtinId="9" hidden="1"/>
    <cellStyle name="Hipervínculo visitado" xfId="4618" builtinId="9" hidden="1"/>
    <cellStyle name="Hipervínculo visitado" xfId="4626" builtinId="9" hidden="1"/>
    <cellStyle name="Hipervínculo visitado" xfId="4627" builtinId="9" hidden="1"/>
    <cellStyle name="Hipervínculo visitado" xfId="4628" builtinId="9" hidden="1"/>
    <cellStyle name="Hipervínculo visitado" xfId="4629" builtinId="9" hidden="1"/>
    <cellStyle name="Hipervínculo visitado" xfId="4630" builtinId="9" hidden="1"/>
    <cellStyle name="Hipervínculo visitado" xfId="4631" builtinId="9" hidden="1"/>
    <cellStyle name="Hipervínculo visitado" xfId="4632" builtinId="9" hidden="1"/>
    <cellStyle name="Hipervínculo visitado" xfId="4633" builtinId="9" hidden="1"/>
    <cellStyle name="Hipervínculo visitado" xfId="4634" builtinId="9" hidden="1"/>
    <cellStyle name="Hipervínculo visitado" xfId="4635" builtinId="9" hidden="1"/>
    <cellStyle name="Hipervínculo visitado" xfId="4636" builtinId="9" hidden="1"/>
    <cellStyle name="Hipervínculo visitado" xfId="4637" builtinId="9" hidden="1"/>
    <cellStyle name="Hipervínculo visitado" xfId="4638" builtinId="9" hidden="1"/>
    <cellStyle name="Hipervínculo visitado" xfId="4639" builtinId="9" hidden="1"/>
    <cellStyle name="Hipervínculo visitado" xfId="4640" builtinId="9" hidden="1"/>
    <cellStyle name="Hipervínculo visitado" xfId="4641" builtinId="9" hidden="1"/>
    <cellStyle name="Hipervínculo visitado" xfId="4642" builtinId="9" hidden="1"/>
    <cellStyle name="Hipervínculo visitado" xfId="4643" builtinId="9" hidden="1"/>
    <cellStyle name="Hipervínculo visitado" xfId="4644" builtinId="9" hidden="1"/>
    <cellStyle name="Hipervínculo visitado" xfId="4645" builtinId="9" hidden="1"/>
    <cellStyle name="Hipervínculo visitado" xfId="4646" builtinId="9" hidden="1"/>
    <cellStyle name="Hipervínculo visitado" xfId="4653" builtinId="9" hidden="1"/>
    <cellStyle name="Hipervínculo visitado" xfId="4654" builtinId="9" hidden="1"/>
    <cellStyle name="Hipervínculo visitado" xfId="4655" builtinId="9" hidden="1"/>
    <cellStyle name="Hipervínculo visitado" xfId="4656" builtinId="9" hidden="1"/>
    <cellStyle name="Hipervínculo visitado" xfId="4657" builtinId="9" hidden="1"/>
    <cellStyle name="Hipervínculo visitado" xfId="4658" builtinId="9" hidden="1"/>
    <cellStyle name="Hipervínculo visitado" xfId="4659" builtinId="9" hidden="1"/>
    <cellStyle name="Hipervínculo visitado" xfId="4660" builtinId="9" hidden="1"/>
    <cellStyle name="Hipervínculo visitado" xfId="4661" builtinId="9" hidden="1"/>
    <cellStyle name="Hipervínculo visitado" xfId="4662" builtinId="9" hidden="1"/>
    <cellStyle name="Hipervínculo visitado" xfId="4663" builtinId="9" hidden="1"/>
    <cellStyle name="Hipervínculo visitado" xfId="4664" builtinId="9" hidden="1"/>
    <cellStyle name="Hipervínculo visitado" xfId="4665" builtinId="9" hidden="1"/>
    <cellStyle name="Hipervínculo visitado" xfId="4666" builtinId="9" hidden="1"/>
    <cellStyle name="Hipervínculo visitado" xfId="4667" builtinId="9" hidden="1"/>
    <cellStyle name="Hipervínculo visitado" xfId="4668" builtinId="9" hidden="1"/>
    <cellStyle name="Hipervínculo visitado" xfId="4669" builtinId="9" hidden="1"/>
    <cellStyle name="Hipervínculo visitado" xfId="4670" builtinId="9" hidden="1"/>
    <cellStyle name="Hipervínculo visitado" xfId="4671" builtinId="9" hidden="1"/>
    <cellStyle name="Hipervínculo visitado" xfId="4672" builtinId="9" hidden="1"/>
    <cellStyle name="Hipervínculo visitado" xfId="4673" builtinId="9" hidden="1"/>
    <cellStyle name="Hipervínculo visitado" xfId="4681" builtinId="9" hidden="1"/>
    <cellStyle name="Hipervínculo visitado" xfId="4682" builtinId="9" hidden="1"/>
    <cellStyle name="Hipervínculo visitado" xfId="4683" builtinId="9" hidden="1"/>
    <cellStyle name="Hipervínculo visitado" xfId="4684" builtinId="9" hidden="1"/>
    <cellStyle name="Hipervínculo visitado" xfId="4685" builtinId="9" hidden="1"/>
    <cellStyle name="Hipervínculo visitado" xfId="4686" builtinId="9" hidden="1"/>
    <cellStyle name="Hipervínculo visitado" xfId="4687" builtinId="9" hidden="1"/>
    <cellStyle name="Hipervínculo visitado" xfId="4688" builtinId="9" hidden="1"/>
    <cellStyle name="Hipervínculo visitado" xfId="4689" builtinId="9" hidden="1"/>
    <cellStyle name="Hipervínculo visitado" xfId="4690" builtinId="9" hidden="1"/>
    <cellStyle name="Hipervínculo visitado" xfId="4691" builtinId="9" hidden="1"/>
    <cellStyle name="Hipervínculo visitado" xfId="4692" builtinId="9" hidden="1"/>
    <cellStyle name="Hipervínculo visitado" xfId="4693" builtinId="9" hidden="1"/>
    <cellStyle name="Hipervínculo visitado" xfId="4694" builtinId="9" hidden="1"/>
    <cellStyle name="Hipervínculo visitado" xfId="4695" builtinId="9" hidden="1"/>
    <cellStyle name="Hipervínculo visitado" xfId="4696" builtinId="9" hidden="1"/>
    <cellStyle name="Hipervínculo visitado" xfId="4697" builtinId="9" hidden="1"/>
    <cellStyle name="Hipervínculo visitado" xfId="4698" builtinId="9" hidden="1"/>
    <cellStyle name="Hipervínculo visitado" xfId="4699" builtinId="9" hidden="1"/>
    <cellStyle name="Hipervínculo visitado" xfId="4700" builtinId="9" hidden="1"/>
    <cellStyle name="Hipervínculo visitado" xfId="4701" builtinId="9" hidden="1"/>
    <cellStyle name="Hipervínculo visitado" xfId="4709" builtinId="9" hidden="1"/>
    <cellStyle name="Hipervínculo visitado" xfId="4710" builtinId="9" hidden="1"/>
    <cellStyle name="Hipervínculo visitado" xfId="4711" builtinId="9" hidden="1"/>
    <cellStyle name="Hipervínculo visitado" xfId="4712" builtinId="9" hidden="1"/>
    <cellStyle name="Hipervínculo visitado" xfId="4713" builtinId="9" hidden="1"/>
    <cellStyle name="Hipervínculo visitado" xfId="4714" builtinId="9" hidden="1"/>
    <cellStyle name="Hipervínculo visitado" xfId="4715" builtinId="9" hidden="1"/>
    <cellStyle name="Hipervínculo visitado" xfId="4716" builtinId="9" hidden="1"/>
    <cellStyle name="Hipervínculo visitado" xfId="4717" builtinId="9" hidden="1"/>
    <cellStyle name="Hipervínculo visitado" xfId="4718" builtinId="9" hidden="1"/>
    <cellStyle name="Hipervínculo visitado" xfId="4719" builtinId="9" hidden="1"/>
    <cellStyle name="Hipervínculo visitado" xfId="4720" builtinId="9" hidden="1"/>
    <cellStyle name="Hipervínculo visitado" xfId="4721" builtinId="9" hidden="1"/>
    <cellStyle name="Hipervínculo visitado" xfId="4722" builtinId="9" hidden="1"/>
    <cellStyle name="Hipervínculo visitado" xfId="4723" builtinId="9" hidden="1"/>
    <cellStyle name="Hipervínculo visitado" xfId="4724" builtinId="9" hidden="1"/>
    <cellStyle name="Hipervínculo visitado" xfId="4725" builtinId="9" hidden="1"/>
    <cellStyle name="Hipervínculo visitado" xfId="4726" builtinId="9" hidden="1"/>
    <cellStyle name="Hipervínculo visitado" xfId="4727" builtinId="9" hidden="1"/>
    <cellStyle name="Hipervínculo visitado" xfId="4728" builtinId="9" hidden="1"/>
    <cellStyle name="Hipervínculo visitado" xfId="4729" builtinId="9" hidden="1"/>
    <cellStyle name="Hipervínculo visitado" xfId="4736" builtinId="9" hidden="1"/>
    <cellStyle name="Hipervínculo visitado" xfId="4737" builtinId="9" hidden="1"/>
    <cellStyle name="Hipervínculo visitado" xfId="4738" builtinId="9" hidden="1"/>
    <cellStyle name="Hipervínculo visitado" xfId="4739" builtinId="9" hidden="1"/>
    <cellStyle name="Hipervínculo visitado" xfId="4740" builtinId="9" hidden="1"/>
    <cellStyle name="Hipervínculo visitado" xfId="4741" builtinId="9" hidden="1"/>
    <cellStyle name="Hipervínculo visitado" xfId="4742" builtinId="9" hidden="1"/>
    <cellStyle name="Hipervínculo visitado" xfId="4743" builtinId="9" hidden="1"/>
    <cellStyle name="Hipervínculo visitado" xfId="4744" builtinId="9" hidden="1"/>
    <cellStyle name="Hipervínculo visitado" xfId="4745" builtinId="9" hidden="1"/>
    <cellStyle name="Hipervínculo visitado" xfId="4746" builtinId="9" hidden="1"/>
    <cellStyle name="Hipervínculo visitado" xfId="4747" builtinId="9" hidden="1"/>
    <cellStyle name="Hipervínculo visitado" xfId="4748" builtinId="9" hidden="1"/>
    <cellStyle name="Hipervínculo visitado" xfId="4749" builtinId="9" hidden="1"/>
    <cellStyle name="Hipervínculo visitado" xfId="4750" builtinId="9" hidden="1"/>
    <cellStyle name="Hipervínculo visitado" xfId="4751" builtinId="9" hidden="1"/>
    <cellStyle name="Hipervínculo visitado" xfId="4752" builtinId="9" hidden="1"/>
    <cellStyle name="Hipervínculo visitado" xfId="4753" builtinId="9" hidden="1"/>
    <cellStyle name="Hipervínculo visitado" xfId="4754" builtinId="9" hidden="1"/>
    <cellStyle name="Hipervínculo visitado" xfId="4755" builtinId="9" hidden="1"/>
    <cellStyle name="Hipervínculo visitado" xfId="4756" builtinId="9" hidden="1"/>
    <cellStyle name="Hipervínculo visitado" xfId="4765" builtinId="9" hidden="1"/>
    <cellStyle name="Hipervínculo visitado" xfId="4766" builtinId="9" hidden="1"/>
    <cellStyle name="Hipervínculo visitado" xfId="4767" builtinId="9" hidden="1"/>
    <cellStyle name="Hipervínculo visitado" xfId="4768" builtinId="9" hidden="1"/>
    <cellStyle name="Hipervínculo visitado" xfId="4769" builtinId="9" hidden="1"/>
    <cellStyle name="Hipervínculo visitado" xfId="4770" builtinId="9" hidden="1"/>
    <cellStyle name="Hipervínculo visitado" xfId="4771" builtinId="9" hidden="1"/>
    <cellStyle name="Hipervínculo visitado" xfId="4772" builtinId="9" hidden="1"/>
    <cellStyle name="Hipervínculo visitado" xfId="4773" builtinId="9" hidden="1"/>
    <cellStyle name="Hipervínculo visitado" xfId="4774" builtinId="9" hidden="1"/>
    <cellStyle name="Hipervínculo visitado" xfId="4775" builtinId="9" hidden="1"/>
    <cellStyle name="Hipervínculo visitado" xfId="4776" builtinId="9" hidden="1"/>
    <cellStyle name="Hipervínculo visitado" xfId="4777" builtinId="9" hidden="1"/>
    <cellStyle name="Hipervínculo visitado" xfId="4778" builtinId="9" hidden="1"/>
    <cellStyle name="Hipervínculo visitado" xfId="4779" builtinId="9" hidden="1"/>
    <cellStyle name="Hipervínculo visitado" xfId="4780" builtinId="9" hidden="1"/>
    <cellStyle name="Hipervínculo visitado" xfId="4781" builtinId="9" hidden="1"/>
    <cellStyle name="Hipervínculo visitado" xfId="4782" builtinId="9" hidden="1"/>
    <cellStyle name="Hipervínculo visitado" xfId="4783" builtinId="9" hidden="1"/>
    <cellStyle name="Hipervínculo visitado" xfId="4784" builtinId="9" hidden="1"/>
    <cellStyle name="Hipervínculo visitado" xfId="4785" builtinId="9" hidden="1"/>
    <cellStyle name="Hipervínculo visitado" xfId="4797" builtinId="9" hidden="1"/>
    <cellStyle name="Hipervínculo visitado" xfId="4798" builtinId="9" hidden="1"/>
    <cellStyle name="Hipervínculo visitado" xfId="4799" builtinId="9" hidden="1"/>
    <cellStyle name="Hipervínculo visitado" xfId="4800" builtinId="9" hidden="1"/>
    <cellStyle name="Hipervínculo visitado" xfId="4801" builtinId="9" hidden="1"/>
    <cellStyle name="Hipervínculo visitado" xfId="4802" builtinId="9" hidden="1"/>
    <cellStyle name="Hipervínculo visitado" xfId="4803" builtinId="9" hidden="1"/>
    <cellStyle name="Hipervínculo visitado" xfId="4804" builtinId="9" hidden="1"/>
    <cellStyle name="Hipervínculo visitado" xfId="4805" builtinId="9" hidden="1"/>
    <cellStyle name="Hipervínculo visitado" xfId="4806" builtinId="9" hidden="1"/>
    <cellStyle name="Hipervínculo visitado" xfId="4807" builtinId="9" hidden="1"/>
    <cellStyle name="Hipervínculo visitado" xfId="4808" builtinId="9" hidden="1"/>
    <cellStyle name="Hipervínculo visitado" xfId="4809" builtinId="9" hidden="1"/>
    <cellStyle name="Hipervínculo visitado" xfId="4810" builtinId="9" hidden="1"/>
    <cellStyle name="Hipervínculo visitado" xfId="4811" builtinId="9" hidden="1"/>
    <cellStyle name="Hipervínculo visitado" xfId="4812" builtinId="9" hidden="1"/>
    <cellStyle name="Hipervínculo visitado" xfId="4813" builtinId="9" hidden="1"/>
    <cellStyle name="Hipervínculo visitado" xfId="4814" builtinId="9" hidden="1"/>
    <cellStyle name="Hipervínculo visitado" xfId="4815" builtinId="9" hidden="1"/>
    <cellStyle name="Hipervínculo visitado" xfId="4816" builtinId="9" hidden="1"/>
    <cellStyle name="Hipervínculo visitado" xfId="4817" builtinId="9" hidden="1"/>
    <cellStyle name="Hipervínculo visitado" xfId="4826" builtinId="9" hidden="1"/>
    <cellStyle name="Hipervínculo visitado" xfId="4827" builtinId="9" hidden="1"/>
    <cellStyle name="Hipervínculo visitado" xfId="4828" builtinId="9" hidden="1"/>
    <cellStyle name="Hipervínculo visitado" xfId="4829" builtinId="9" hidden="1"/>
    <cellStyle name="Hipervínculo visitado" xfId="4830" builtinId="9" hidden="1"/>
    <cellStyle name="Hipervínculo visitado" xfId="4831" builtinId="9" hidden="1"/>
    <cellStyle name="Hipervínculo visitado" xfId="4832" builtinId="9" hidden="1"/>
    <cellStyle name="Hipervínculo visitado" xfId="4833" builtinId="9" hidden="1"/>
    <cellStyle name="Hipervínculo visitado" xfId="4834" builtinId="9" hidden="1"/>
    <cellStyle name="Hipervínculo visitado" xfId="4835" builtinId="9" hidden="1"/>
    <cellStyle name="Hipervínculo visitado" xfId="4836" builtinId="9" hidden="1"/>
    <cellStyle name="Hipervínculo visitado" xfId="4837" builtinId="9" hidden="1"/>
    <cellStyle name="Hipervínculo visitado" xfId="4838" builtinId="9" hidden="1"/>
    <cellStyle name="Hipervínculo visitado" xfId="4839" builtinId="9" hidden="1"/>
    <cellStyle name="Hipervínculo visitado" xfId="4840" builtinId="9" hidden="1"/>
    <cellStyle name="Hipervínculo visitado" xfId="4841" builtinId="9" hidden="1"/>
    <cellStyle name="Hipervínculo visitado" xfId="4842" builtinId="9" hidden="1"/>
    <cellStyle name="Hipervínculo visitado" xfId="4843" builtinId="9" hidden="1"/>
    <cellStyle name="Hipervínculo visitado" xfId="4844" builtinId="9" hidden="1"/>
    <cellStyle name="Hipervínculo visitado" xfId="4845" builtinId="9" hidden="1"/>
    <cellStyle name="Hipervínculo visitado" xfId="4846" builtinId="9" hidden="1"/>
    <cellStyle name="Hipervínculo visitado" xfId="4856" builtinId="9" hidden="1"/>
    <cellStyle name="Hipervínculo visitado" xfId="4857" builtinId="9" hidden="1"/>
    <cellStyle name="Hipervínculo visitado" xfId="4858" builtinId="9" hidden="1"/>
    <cellStyle name="Hipervínculo visitado" xfId="4859" builtinId="9" hidden="1"/>
    <cellStyle name="Hipervínculo visitado" xfId="4860" builtinId="9" hidden="1"/>
    <cellStyle name="Hipervínculo visitado" xfId="4861" builtinId="9" hidden="1"/>
    <cellStyle name="Hipervínculo visitado" xfId="4862" builtinId="9" hidden="1"/>
    <cellStyle name="Hipervínculo visitado" xfId="4863" builtinId="9" hidden="1"/>
    <cellStyle name="Hipervínculo visitado" xfId="4864" builtinId="9" hidden="1"/>
    <cellStyle name="Hipervínculo visitado" xfId="4865" builtinId="9" hidden="1"/>
    <cellStyle name="Hipervínculo visitado" xfId="4866" builtinId="9" hidden="1"/>
    <cellStyle name="Hipervínculo visitado" xfId="4867" builtinId="9" hidden="1"/>
    <cellStyle name="Hipervínculo visitado" xfId="4868" builtinId="9" hidden="1"/>
    <cellStyle name="Hipervínculo visitado" xfId="4869" builtinId="9" hidden="1"/>
    <cellStyle name="Hipervínculo visitado" xfId="4870" builtinId="9" hidden="1"/>
    <cellStyle name="Hipervínculo visitado" xfId="4871" builtinId="9" hidden="1"/>
    <cellStyle name="Hipervínculo visitado" xfId="4872" builtinId="9" hidden="1"/>
    <cellStyle name="Hipervínculo visitado" xfId="4873" builtinId="9" hidden="1"/>
    <cellStyle name="Hipervínculo visitado" xfId="4874" builtinId="9" hidden="1"/>
    <cellStyle name="Hipervínculo visitado" xfId="4875" builtinId="9" hidden="1"/>
    <cellStyle name="Hipervínculo visitado" xfId="4876" builtinId="9" hidden="1"/>
    <cellStyle name="Hipervínculo visitado" xfId="4886" builtinId="9" hidden="1"/>
    <cellStyle name="Hipervínculo visitado" xfId="4887" builtinId="9" hidden="1"/>
    <cellStyle name="Hipervínculo visitado" xfId="4888" builtinId="9" hidden="1"/>
    <cellStyle name="Hipervínculo visitado" xfId="4889" builtinId="9" hidden="1"/>
    <cellStyle name="Hipervínculo visitado" xfId="4890" builtinId="9" hidden="1"/>
    <cellStyle name="Hipervínculo visitado" xfId="4891" builtinId="9" hidden="1"/>
    <cellStyle name="Hipervínculo visitado" xfId="4892" builtinId="9" hidden="1"/>
    <cellStyle name="Hipervínculo visitado" xfId="4893" builtinId="9" hidden="1"/>
    <cellStyle name="Hipervínculo visitado" xfId="4894" builtinId="9" hidden="1"/>
    <cellStyle name="Hipervínculo visitado" xfId="4895" builtinId="9" hidden="1"/>
    <cellStyle name="Hipervínculo visitado" xfId="4896" builtinId="9" hidden="1"/>
    <cellStyle name="Hipervínculo visitado" xfId="4897" builtinId="9" hidden="1"/>
    <cellStyle name="Hipervínculo visitado" xfId="4898" builtinId="9" hidden="1"/>
    <cellStyle name="Hipervínculo visitado" xfId="4899" builtinId="9" hidden="1"/>
    <cellStyle name="Hipervínculo visitado" xfId="4900" builtinId="9" hidden="1"/>
    <cellStyle name="Hipervínculo visitado" xfId="4901" builtinId="9" hidden="1"/>
    <cellStyle name="Hipervínculo visitado" xfId="4902" builtinId="9" hidden="1"/>
    <cellStyle name="Hipervínculo visitado" xfId="4903" builtinId="9" hidden="1"/>
    <cellStyle name="Hipervínculo visitado" xfId="4904" builtinId="9" hidden="1"/>
    <cellStyle name="Hipervínculo visitado" xfId="4905" builtinId="9" hidden="1"/>
    <cellStyle name="Hipervínculo visitado" xfId="4906" builtinId="9" hidden="1"/>
    <cellStyle name="Hipervínculo visitado" xfId="4917" builtinId="9" hidden="1"/>
    <cellStyle name="Hipervínculo visitado" xfId="4918" builtinId="9" hidden="1"/>
    <cellStyle name="Hipervínculo visitado" xfId="4919" builtinId="9" hidden="1"/>
    <cellStyle name="Hipervínculo visitado" xfId="4920" builtinId="9" hidden="1"/>
    <cellStyle name="Hipervínculo visitado" xfId="4921" builtinId="9" hidden="1"/>
    <cellStyle name="Hipervínculo visitado" xfId="4922" builtinId="9" hidden="1"/>
    <cellStyle name="Hipervínculo visitado" xfId="4923" builtinId="9" hidden="1"/>
    <cellStyle name="Hipervínculo visitado" xfId="4924" builtinId="9" hidden="1"/>
    <cellStyle name="Hipervínculo visitado" xfId="4925" builtinId="9" hidden="1"/>
    <cellStyle name="Hipervínculo visitado" xfId="4926" builtinId="9" hidden="1"/>
    <cellStyle name="Hipervínculo visitado" xfId="4927" builtinId="9" hidden="1"/>
    <cellStyle name="Hipervínculo visitado" xfId="4928" builtinId="9" hidden="1"/>
    <cellStyle name="Hipervínculo visitado" xfId="4929" builtinId="9" hidden="1"/>
    <cellStyle name="Hipervínculo visitado" xfId="4930" builtinId="9" hidden="1"/>
    <cellStyle name="Hipervínculo visitado" xfId="4931" builtinId="9" hidden="1"/>
    <cellStyle name="Hipervínculo visitado" xfId="4932" builtinId="9" hidden="1"/>
    <cellStyle name="Hipervínculo visitado" xfId="4933" builtinId="9" hidden="1"/>
    <cellStyle name="Hipervínculo visitado" xfId="4934" builtinId="9" hidden="1"/>
    <cellStyle name="Hipervínculo visitado" xfId="4935" builtinId="9" hidden="1"/>
    <cellStyle name="Hipervínculo visitado" xfId="4936" builtinId="9" hidden="1"/>
    <cellStyle name="Hipervínculo visitado" xfId="4937" builtinId="9" hidden="1"/>
    <cellStyle name="Hipervínculo visitado" xfId="4946" builtinId="9" hidden="1"/>
    <cellStyle name="Hipervínculo visitado" xfId="4947" builtinId="9" hidden="1"/>
    <cellStyle name="Hipervínculo visitado" xfId="4948" builtinId="9" hidden="1"/>
    <cellStyle name="Hipervínculo visitado" xfId="4949" builtinId="9" hidden="1"/>
    <cellStyle name="Hipervínculo visitado" xfId="4950" builtinId="9" hidden="1"/>
    <cellStyle name="Hipervínculo visitado" xfId="4951" builtinId="9" hidden="1"/>
    <cellStyle name="Hipervínculo visitado" xfId="4952" builtinId="9" hidden="1"/>
    <cellStyle name="Hipervínculo visitado" xfId="4953" builtinId="9" hidden="1"/>
    <cellStyle name="Hipervínculo visitado" xfId="4954" builtinId="9" hidden="1"/>
    <cellStyle name="Hipervínculo visitado" xfId="4955" builtinId="9" hidden="1"/>
    <cellStyle name="Hipervínculo visitado" xfId="4956" builtinId="9" hidden="1"/>
    <cellStyle name="Hipervínculo visitado" xfId="4957" builtinId="9" hidden="1"/>
    <cellStyle name="Hipervínculo visitado" xfId="4958" builtinId="9" hidden="1"/>
    <cellStyle name="Hipervínculo visitado" xfId="4959" builtinId="9" hidden="1"/>
    <cellStyle name="Hipervínculo visitado" xfId="4960" builtinId="9" hidden="1"/>
    <cellStyle name="Hipervínculo visitado" xfId="4961" builtinId="9" hidden="1"/>
    <cellStyle name="Hipervínculo visitado" xfId="4962" builtinId="9" hidden="1"/>
    <cellStyle name="Hipervínculo visitado" xfId="4963" builtinId="9" hidden="1"/>
    <cellStyle name="Hipervínculo visitado" xfId="4964" builtinId="9" hidden="1"/>
    <cellStyle name="Hipervínculo visitado" xfId="4965" builtinId="9" hidden="1"/>
    <cellStyle name="Hipervínculo visitado" xfId="4966" builtinId="9" hidden="1"/>
    <cellStyle name="Hipervínculo visitado" xfId="4976" builtinId="9" hidden="1"/>
    <cellStyle name="Hipervínculo visitado" xfId="4977" builtinId="9" hidden="1"/>
    <cellStyle name="Hipervínculo visitado" xfId="4978" builtinId="9" hidden="1"/>
    <cellStyle name="Hipervínculo visitado" xfId="4979" builtinId="9" hidden="1"/>
    <cellStyle name="Hipervínculo visitado" xfId="4980" builtinId="9" hidden="1"/>
    <cellStyle name="Hipervínculo visitado" xfId="4981" builtinId="9" hidden="1"/>
    <cellStyle name="Hipervínculo visitado" xfId="4982" builtinId="9" hidden="1"/>
    <cellStyle name="Hipervínculo visitado" xfId="4983" builtinId="9" hidden="1"/>
    <cellStyle name="Hipervínculo visitado" xfId="4984" builtinId="9" hidden="1"/>
    <cellStyle name="Hipervínculo visitado" xfId="4985" builtinId="9" hidden="1"/>
    <cellStyle name="Hipervínculo visitado" xfId="4986" builtinId="9" hidden="1"/>
    <cellStyle name="Hipervínculo visitado" xfId="4987" builtinId="9" hidden="1"/>
    <cellStyle name="Hipervínculo visitado" xfId="4988" builtinId="9" hidden="1"/>
    <cellStyle name="Hipervínculo visitado" xfId="4989" builtinId="9" hidden="1"/>
    <cellStyle name="Hipervínculo visitado" xfId="4990" builtinId="9" hidden="1"/>
    <cellStyle name="Hipervínculo visitado" xfId="4991" builtinId="9" hidden="1"/>
    <cellStyle name="Hipervínculo visitado" xfId="4992" builtinId="9" hidden="1"/>
    <cellStyle name="Hipervínculo visitado" xfId="4993" builtinId="9" hidden="1"/>
    <cellStyle name="Hipervínculo visitado" xfId="4994" builtinId="9" hidden="1"/>
    <cellStyle name="Hipervínculo visitado" xfId="4995" builtinId="9" hidden="1"/>
    <cellStyle name="Hipervínculo visitado" xfId="4996" builtinId="9" hidden="1"/>
    <cellStyle name="Hipervínculo visitado" xfId="5004" builtinId="9" hidden="1"/>
    <cellStyle name="Hipervínculo visitado" xfId="5005" builtinId="9" hidden="1"/>
    <cellStyle name="Hipervínculo visitado" xfId="5006" builtinId="9" hidden="1"/>
    <cellStyle name="Hipervínculo visitado" xfId="5007" builtinId="9" hidden="1"/>
    <cellStyle name="Hipervínculo visitado" xfId="5008" builtinId="9" hidden="1"/>
    <cellStyle name="Hipervínculo visitado" xfId="5009" builtinId="9" hidden="1"/>
    <cellStyle name="Hipervínculo visitado" xfId="5010" builtinId="9" hidden="1"/>
    <cellStyle name="Hipervínculo visitado" xfId="5011" builtinId="9" hidden="1"/>
    <cellStyle name="Hipervínculo visitado" xfId="5012" builtinId="9" hidden="1"/>
    <cellStyle name="Hipervínculo visitado" xfId="5013" builtinId="9" hidden="1"/>
    <cellStyle name="Hipervínculo visitado" xfId="5014" builtinId="9" hidden="1"/>
    <cellStyle name="Hipervínculo visitado" xfId="5015" builtinId="9" hidden="1"/>
    <cellStyle name="Hipervínculo visitado" xfId="5016" builtinId="9" hidden="1"/>
    <cellStyle name="Hipervínculo visitado" xfId="5017" builtinId="9" hidden="1"/>
    <cellStyle name="Hipervínculo visitado" xfId="5018" builtinId="9" hidden="1"/>
    <cellStyle name="Hipervínculo visitado" xfId="5019" builtinId="9" hidden="1"/>
    <cellStyle name="Hipervínculo visitado" xfId="5020" builtinId="9" hidden="1"/>
    <cellStyle name="Hipervínculo visitado" xfId="5021" builtinId="9" hidden="1"/>
    <cellStyle name="Hipervínculo visitado" xfId="5022" builtinId="9" hidden="1"/>
    <cellStyle name="Hipervínculo visitado" xfId="5023" builtinId="9" hidden="1"/>
    <cellStyle name="Hipervínculo visitado" xfId="5024" builtinId="9" hidden="1"/>
    <cellStyle name="Hipervínculo visitado" xfId="5032" builtinId="9" hidden="1"/>
    <cellStyle name="Hipervínculo visitado" xfId="5033" builtinId="9" hidden="1"/>
    <cellStyle name="Hipervínculo visitado" xfId="5034" builtinId="9" hidden="1"/>
    <cellStyle name="Hipervínculo visitado" xfId="5035" builtinId="9" hidden="1"/>
    <cellStyle name="Hipervínculo visitado" xfId="5036" builtinId="9" hidden="1"/>
    <cellStyle name="Hipervínculo visitado" xfId="5037" builtinId="9" hidden="1"/>
    <cellStyle name="Hipervínculo visitado" xfId="5038" builtinId="9" hidden="1"/>
    <cellStyle name="Hipervínculo visitado" xfId="5039" builtinId="9" hidden="1"/>
    <cellStyle name="Hipervínculo visitado" xfId="5040" builtinId="9" hidden="1"/>
    <cellStyle name="Hipervínculo visitado" xfId="5041" builtinId="9" hidden="1"/>
    <cellStyle name="Hipervínculo visitado" xfId="5042" builtinId="9" hidden="1"/>
    <cellStyle name="Hipervínculo visitado" xfId="5043" builtinId="9" hidden="1"/>
    <cellStyle name="Hipervínculo visitado" xfId="5044" builtinId="9" hidden="1"/>
    <cellStyle name="Hipervínculo visitado" xfId="5045" builtinId="9" hidden="1"/>
    <cellStyle name="Hipervínculo visitado" xfId="5046" builtinId="9" hidden="1"/>
    <cellStyle name="Hipervínculo visitado" xfId="5047" builtinId="9" hidden="1"/>
    <cellStyle name="Hipervínculo visitado" xfId="5048" builtinId="9" hidden="1"/>
    <cellStyle name="Hipervínculo visitado" xfId="5049" builtinId="9" hidden="1"/>
    <cellStyle name="Hipervínculo visitado" xfId="5050" builtinId="9" hidden="1"/>
    <cellStyle name="Hipervínculo visitado" xfId="5051" builtinId="9" hidden="1"/>
    <cellStyle name="Hipervínculo visitado" xfId="5052" builtinId="9" hidden="1"/>
    <cellStyle name="Hipervínculo visitado" xfId="5060" builtinId="9" hidden="1"/>
    <cellStyle name="Hipervínculo visitado" xfId="5061" builtinId="9" hidden="1"/>
    <cellStyle name="Hipervínculo visitado" xfId="5062" builtinId="9" hidden="1"/>
    <cellStyle name="Hipervínculo visitado" xfId="5063" builtinId="9" hidden="1"/>
    <cellStyle name="Hipervínculo visitado" xfId="5064" builtinId="9" hidden="1"/>
    <cellStyle name="Hipervínculo visitado" xfId="5065" builtinId="9" hidden="1"/>
    <cellStyle name="Hipervínculo visitado" xfId="5066" builtinId="9" hidden="1"/>
    <cellStyle name="Hipervínculo visitado" xfId="5067" builtinId="9" hidden="1"/>
    <cellStyle name="Hipervínculo visitado" xfId="5068" builtinId="9" hidden="1"/>
    <cellStyle name="Hipervínculo visitado" xfId="5069" builtinId="9" hidden="1"/>
    <cellStyle name="Hipervínculo visitado" xfId="5070" builtinId="9" hidden="1"/>
    <cellStyle name="Hipervínculo visitado" xfId="5071" builtinId="9" hidden="1"/>
    <cellStyle name="Hipervínculo visitado" xfId="5072" builtinId="9" hidden="1"/>
    <cellStyle name="Hipervínculo visitado" xfId="5073" builtinId="9" hidden="1"/>
    <cellStyle name="Hipervínculo visitado" xfId="5074" builtinId="9" hidden="1"/>
    <cellStyle name="Hipervínculo visitado" xfId="5075" builtinId="9" hidden="1"/>
    <cellStyle name="Hipervínculo visitado" xfId="5076" builtinId="9" hidden="1"/>
    <cellStyle name="Hipervínculo visitado" xfId="5077" builtinId="9" hidden="1"/>
    <cellStyle name="Hipervínculo visitado" xfId="5078" builtinId="9" hidden="1"/>
    <cellStyle name="Hipervínculo visitado" xfId="5079" builtinId="9" hidden="1"/>
    <cellStyle name="Hipervínculo visitado" xfId="5080" builtinId="9" hidden="1"/>
    <cellStyle name="Hipervínculo visitado" xfId="5088" builtinId="9" hidden="1"/>
    <cellStyle name="Hipervínculo visitado" xfId="5089" builtinId="9" hidden="1"/>
    <cellStyle name="Hipervínculo visitado" xfId="5090" builtinId="9" hidden="1"/>
    <cellStyle name="Hipervínculo visitado" xfId="5091" builtinId="9" hidden="1"/>
    <cellStyle name="Hipervínculo visitado" xfId="5092" builtinId="9" hidden="1"/>
    <cellStyle name="Hipervínculo visitado" xfId="5093" builtinId="9" hidden="1"/>
    <cellStyle name="Hipervínculo visitado" xfId="5094" builtinId="9" hidden="1"/>
    <cellStyle name="Hipervínculo visitado" xfId="5095" builtinId="9" hidden="1"/>
    <cellStyle name="Hipervínculo visitado" xfId="5096" builtinId="9" hidden="1"/>
    <cellStyle name="Hipervínculo visitado" xfId="5097" builtinId="9" hidden="1"/>
    <cellStyle name="Hipervínculo visitado" xfId="5098" builtinId="9" hidden="1"/>
    <cellStyle name="Hipervínculo visitado" xfId="5099" builtinId="9" hidden="1"/>
    <cellStyle name="Hipervínculo visitado" xfId="5100" builtinId="9" hidden="1"/>
    <cellStyle name="Hipervínculo visitado" xfId="5101" builtinId="9" hidden="1"/>
    <cellStyle name="Hipervínculo visitado" xfId="5102" builtinId="9" hidden="1"/>
    <cellStyle name="Hipervínculo visitado" xfId="5103" builtinId="9" hidden="1"/>
    <cellStyle name="Hipervínculo visitado" xfId="5104" builtinId="9" hidden="1"/>
    <cellStyle name="Hipervínculo visitado" xfId="5105" builtinId="9" hidden="1"/>
    <cellStyle name="Hipervínculo visitado" xfId="5106" builtinId="9" hidden="1"/>
    <cellStyle name="Hipervínculo visitado" xfId="5107" builtinId="9" hidden="1"/>
    <cellStyle name="Hipervínculo visitado" xfId="5108" builtinId="9" hidden="1"/>
    <cellStyle name="Hipervínculo visitado" xfId="5115" builtinId="9" hidden="1"/>
    <cellStyle name="Hipervínculo visitado" xfId="5116" builtinId="9" hidden="1"/>
    <cellStyle name="Hipervínculo visitado" xfId="5117" builtinId="9" hidden="1"/>
    <cellStyle name="Hipervínculo visitado" xfId="5118" builtinId="9" hidden="1"/>
    <cellStyle name="Hipervínculo visitado" xfId="5119" builtinId="9" hidden="1"/>
    <cellStyle name="Hipervínculo visitado" xfId="5120" builtinId="9" hidden="1"/>
    <cellStyle name="Hipervínculo visitado" xfId="5121" builtinId="9" hidden="1"/>
    <cellStyle name="Hipervínculo visitado" xfId="5122" builtinId="9" hidden="1"/>
    <cellStyle name="Hipervínculo visitado" xfId="5123" builtinId="9" hidden="1"/>
    <cellStyle name="Hipervínculo visitado" xfId="5124" builtinId="9" hidden="1"/>
    <cellStyle name="Hipervínculo visitado" xfId="5125" builtinId="9" hidden="1"/>
    <cellStyle name="Hipervínculo visitado" xfId="5126" builtinId="9" hidden="1"/>
    <cellStyle name="Hipervínculo visitado" xfId="5127" builtinId="9" hidden="1"/>
    <cellStyle name="Hipervínculo visitado" xfId="5128" builtinId="9" hidden="1"/>
    <cellStyle name="Hipervínculo visitado" xfId="5129" builtinId="9" hidden="1"/>
    <cellStyle name="Hipervínculo visitado" xfId="5130" builtinId="9" hidden="1"/>
    <cellStyle name="Hipervínculo visitado" xfId="5131" builtinId="9" hidden="1"/>
    <cellStyle name="Hipervínculo visitado" xfId="5132" builtinId="9" hidden="1"/>
    <cellStyle name="Hipervínculo visitado" xfId="5133" builtinId="9" hidden="1"/>
    <cellStyle name="Hipervínculo visitado" xfId="5134" builtinId="9" hidden="1"/>
    <cellStyle name="Hipervínculo visitado" xfId="5135" builtinId="9" hidden="1"/>
    <cellStyle name="Hipervínculo visitado" xfId="5141" builtinId="9" hidden="1"/>
    <cellStyle name="Hipervínculo visitado" xfId="5142" builtinId="9" hidden="1"/>
    <cellStyle name="Hipervínculo visitado" xfId="5143" builtinId="9" hidden="1"/>
    <cellStyle name="Hipervínculo visitado" xfId="5144" builtinId="9" hidden="1"/>
    <cellStyle name="Hipervínculo visitado" xfId="5145" builtinId="9" hidden="1"/>
    <cellStyle name="Hipervínculo visitado" xfId="5146" builtinId="9" hidden="1"/>
    <cellStyle name="Hipervínculo visitado" xfId="5147" builtinId="9" hidden="1"/>
    <cellStyle name="Hipervínculo visitado" xfId="5148" builtinId="9" hidden="1"/>
    <cellStyle name="Hipervínculo visitado" xfId="5149" builtinId="9" hidden="1"/>
    <cellStyle name="Hipervínculo visitado" xfId="5150" builtinId="9" hidden="1"/>
    <cellStyle name="Hipervínculo visitado" xfId="5151" builtinId="9" hidden="1"/>
    <cellStyle name="Hipervínculo visitado" xfId="5152" builtinId="9" hidden="1"/>
    <cellStyle name="Hipervínculo visitado" xfId="5153" builtinId="9" hidden="1"/>
    <cellStyle name="Hipervínculo visitado" xfId="5154" builtinId="9" hidden="1"/>
    <cellStyle name="Hipervínculo visitado" xfId="5155" builtinId="9" hidden="1"/>
    <cellStyle name="Hipervínculo visitado" xfId="5156" builtinId="9" hidden="1"/>
    <cellStyle name="Hipervínculo visitado" xfId="5157" builtinId="9" hidden="1"/>
    <cellStyle name="Hipervínculo visitado" xfId="5158" builtinId="9" hidden="1"/>
    <cellStyle name="Hipervínculo visitado" xfId="5159" builtinId="9" hidden="1"/>
    <cellStyle name="Hipervínculo visitado" xfId="5160" builtinId="9" hidden="1"/>
    <cellStyle name="Hipervínculo visitado" xfId="5161" builtinId="9" hidden="1"/>
    <cellStyle name="Hipervínculo visitado" xfId="5166" builtinId="9" hidden="1"/>
    <cellStyle name="Hipervínculo visitado" xfId="5167" builtinId="9" hidden="1"/>
    <cellStyle name="Hipervínculo visitado" xfId="5168" builtinId="9" hidden="1"/>
    <cellStyle name="Hipervínculo visitado" xfId="5169" builtinId="9" hidden="1"/>
    <cellStyle name="Hipervínculo visitado" xfId="5170" builtinId="9" hidden="1"/>
    <cellStyle name="Hipervínculo visitado" xfId="5171" builtinId="9" hidden="1"/>
    <cellStyle name="Hipervínculo visitado" xfId="5172" builtinId="9" hidden="1"/>
    <cellStyle name="Hipervínculo visitado" xfId="5173" builtinId="9" hidden="1"/>
    <cellStyle name="Hipervínculo visitado" xfId="5174" builtinId="9" hidden="1"/>
    <cellStyle name="Hipervínculo visitado" xfId="5175" builtinId="9" hidden="1"/>
    <cellStyle name="Hipervínculo visitado" xfId="5176" builtinId="9" hidden="1"/>
    <cellStyle name="Hipervínculo visitado" xfId="5177" builtinId="9" hidden="1"/>
    <cellStyle name="Hipervínculo visitado" xfId="5178" builtinId="9" hidden="1"/>
    <cellStyle name="Hipervínculo visitado" xfId="5179" builtinId="9" hidden="1"/>
    <cellStyle name="Hipervínculo visitado" xfId="5180" builtinId="9" hidden="1"/>
    <cellStyle name="Hipervínculo visitado" xfId="5181" builtinId="9" hidden="1"/>
    <cellStyle name="Hipervínculo visitado" xfId="5182" builtinId="9" hidden="1"/>
    <cellStyle name="Hipervínculo visitado" xfId="5183" builtinId="9" hidden="1"/>
    <cellStyle name="Hipervínculo visitado" xfId="5184" builtinId="9" hidden="1"/>
    <cellStyle name="Hipervínculo visitado" xfId="5185" builtinId="9" hidden="1"/>
    <cellStyle name="Hipervínculo visitado" xfId="5186" builtinId="9" hidden="1"/>
    <cellStyle name="Hipervínculo visitado" xfId="5194" builtinId="9" hidden="1"/>
    <cellStyle name="Hipervínculo visitado" xfId="5195" builtinId="9" hidden="1"/>
    <cellStyle name="Hipervínculo visitado" xfId="5196" builtinId="9" hidden="1"/>
    <cellStyle name="Hipervínculo visitado" xfId="5197" builtinId="9" hidden="1"/>
    <cellStyle name="Hipervínculo visitado" xfId="5198" builtinId="9" hidden="1"/>
    <cellStyle name="Hipervínculo visitado" xfId="5199" builtinId="9" hidden="1"/>
    <cellStyle name="Hipervínculo visitado" xfId="5200" builtinId="9" hidden="1"/>
    <cellStyle name="Hipervínculo visitado" xfId="5201" builtinId="9" hidden="1"/>
    <cellStyle name="Hipervínculo visitado" xfId="5202" builtinId="9" hidden="1"/>
    <cellStyle name="Hipervínculo visitado" xfId="5203" builtinId="9" hidden="1"/>
    <cellStyle name="Hipervínculo visitado" xfId="5204" builtinId="9" hidden="1"/>
    <cellStyle name="Hipervínculo visitado" xfId="5205" builtinId="9" hidden="1"/>
    <cellStyle name="Hipervínculo visitado" xfId="5206" builtinId="9" hidden="1"/>
    <cellStyle name="Hipervínculo visitado" xfId="5207" builtinId="9" hidden="1"/>
    <cellStyle name="Hipervínculo visitado" xfId="5208" builtinId="9" hidden="1"/>
    <cellStyle name="Hipervínculo visitado" xfId="5209" builtinId="9" hidden="1"/>
    <cellStyle name="Hipervínculo visitado" xfId="5210" builtinId="9" hidden="1"/>
    <cellStyle name="Hipervínculo visitado" xfId="5211" builtinId="9" hidden="1"/>
    <cellStyle name="Hipervínculo visitado" xfId="5212" builtinId="9" hidden="1"/>
    <cellStyle name="Hipervínculo visitado" xfId="5213" builtinId="9" hidden="1"/>
    <cellStyle name="Hipervínculo visitado" xfId="5214" builtinId="9" hidden="1"/>
    <cellStyle name="Hipervínculo visitado" xfId="5222" builtinId="9" hidden="1"/>
    <cellStyle name="Hipervínculo visitado" xfId="5223" builtinId="9" hidden="1"/>
    <cellStyle name="Hipervínculo visitado" xfId="5224" builtinId="9" hidden="1"/>
    <cellStyle name="Hipervínculo visitado" xfId="5225" builtinId="9" hidden="1"/>
    <cellStyle name="Hipervínculo visitado" xfId="5226" builtinId="9" hidden="1"/>
    <cellStyle name="Hipervínculo visitado" xfId="5227" builtinId="9" hidden="1"/>
    <cellStyle name="Hipervínculo visitado" xfId="5228" builtinId="9" hidden="1"/>
    <cellStyle name="Hipervínculo visitado" xfId="5229" builtinId="9" hidden="1"/>
    <cellStyle name="Hipervínculo visitado" xfId="5230" builtinId="9" hidden="1"/>
    <cellStyle name="Hipervínculo visitado" xfId="5231" builtinId="9" hidden="1"/>
    <cellStyle name="Hipervínculo visitado" xfId="5232" builtinId="9" hidden="1"/>
    <cellStyle name="Hipervínculo visitado" xfId="5233" builtinId="9" hidden="1"/>
    <cellStyle name="Hipervínculo visitado" xfId="5234" builtinId="9" hidden="1"/>
    <cellStyle name="Hipervínculo visitado" xfId="5235" builtinId="9" hidden="1"/>
    <cellStyle name="Hipervínculo visitado" xfId="5236" builtinId="9" hidden="1"/>
    <cellStyle name="Hipervínculo visitado" xfId="5237" builtinId="9" hidden="1"/>
    <cellStyle name="Hipervínculo visitado" xfId="5238" builtinId="9" hidden="1"/>
    <cellStyle name="Hipervínculo visitado" xfId="5239" builtinId="9" hidden="1"/>
    <cellStyle name="Hipervínculo visitado" xfId="5240" builtinId="9" hidden="1"/>
    <cellStyle name="Hipervínculo visitado" xfId="5241" builtinId="9" hidden="1"/>
    <cellStyle name="Hipervínculo visitado" xfId="5242" builtinId="9" hidden="1"/>
    <cellStyle name="Hipervínculo visitado" xfId="5250" builtinId="9" hidden="1"/>
    <cellStyle name="Hipervínculo visitado" xfId="5251" builtinId="9" hidden="1"/>
    <cellStyle name="Hipervínculo visitado" xfId="5252" builtinId="9" hidden="1"/>
    <cellStyle name="Hipervínculo visitado" xfId="5253" builtinId="9" hidden="1"/>
    <cellStyle name="Hipervínculo visitado" xfId="5254" builtinId="9" hidden="1"/>
    <cellStyle name="Hipervínculo visitado" xfId="5255" builtinId="9" hidden="1"/>
    <cellStyle name="Hipervínculo visitado" xfId="5256" builtinId="9" hidden="1"/>
    <cellStyle name="Hipervínculo visitado" xfId="5257" builtinId="9" hidden="1"/>
    <cellStyle name="Hipervínculo visitado" xfId="5258" builtinId="9" hidden="1"/>
    <cellStyle name="Hipervínculo visitado" xfId="5259" builtinId="9" hidden="1"/>
    <cellStyle name="Hipervínculo visitado" xfId="5260" builtinId="9" hidden="1"/>
    <cellStyle name="Hipervínculo visitado" xfId="5261" builtinId="9" hidden="1"/>
    <cellStyle name="Hipervínculo visitado" xfId="5262" builtinId="9" hidden="1"/>
    <cellStyle name="Hipervínculo visitado" xfId="5263" builtinId="9" hidden="1"/>
    <cellStyle name="Hipervínculo visitado" xfId="5264" builtinId="9" hidden="1"/>
    <cellStyle name="Hipervínculo visitado" xfId="5265" builtinId="9" hidden="1"/>
    <cellStyle name="Hipervínculo visitado" xfId="5266" builtinId="9" hidden="1"/>
    <cellStyle name="Hipervínculo visitado" xfId="5267" builtinId="9" hidden="1"/>
    <cellStyle name="Hipervínculo visitado" xfId="5268" builtinId="9" hidden="1"/>
    <cellStyle name="Hipervínculo visitado" xfId="5269" builtinId="9" hidden="1"/>
    <cellStyle name="Hipervínculo visitado" xfId="5270" builtinId="9" hidden="1"/>
    <cellStyle name="Hipervínculo visitado" xfId="5276" builtinId="9" hidden="1"/>
    <cellStyle name="Hipervínculo visitado" xfId="5277" builtinId="9" hidden="1"/>
    <cellStyle name="Hipervínculo visitado" xfId="5278" builtinId="9" hidden="1"/>
    <cellStyle name="Hipervínculo visitado" xfId="5279" builtinId="9" hidden="1"/>
    <cellStyle name="Hipervínculo visitado" xfId="5280" builtinId="9" hidden="1"/>
    <cellStyle name="Hipervínculo visitado" xfId="5281" builtinId="9" hidden="1"/>
    <cellStyle name="Hipervínculo visitado" xfId="5282" builtinId="9" hidden="1"/>
    <cellStyle name="Hipervínculo visitado" xfId="5283" builtinId="9" hidden="1"/>
    <cellStyle name="Hipervínculo visitado" xfId="5284" builtinId="9" hidden="1"/>
    <cellStyle name="Hipervínculo visitado" xfId="5285" builtinId="9" hidden="1"/>
    <cellStyle name="Hipervínculo visitado" xfId="5286" builtinId="9" hidden="1"/>
    <cellStyle name="Hipervínculo visitado" xfId="5287" builtinId="9" hidden="1"/>
    <cellStyle name="Hipervínculo visitado" xfId="5288" builtinId="9" hidden="1"/>
    <cellStyle name="Hipervínculo visitado" xfId="5289" builtinId="9" hidden="1"/>
    <cellStyle name="Hipervínculo visitado" xfId="5290" builtinId="9" hidden="1"/>
    <cellStyle name="Hipervínculo visitado" xfId="5291" builtinId="9" hidden="1"/>
    <cellStyle name="Hipervínculo visitado" xfId="5292" builtinId="9" hidden="1"/>
    <cellStyle name="Hipervínculo visitado" xfId="5293" builtinId="9" hidden="1"/>
    <cellStyle name="Hipervínculo visitado" xfId="5294" builtinId="9" hidden="1"/>
    <cellStyle name="Hipervínculo visitado" xfId="5295" builtinId="9" hidden="1"/>
    <cellStyle name="Hipervínculo visitado" xfId="5296" builtinId="9" hidden="1"/>
    <cellStyle name="Hipervínculo visitado" xfId="5305" builtinId="9" hidden="1"/>
    <cellStyle name="Hipervínculo visitado" xfId="5306" builtinId="9" hidden="1"/>
    <cellStyle name="Hipervínculo visitado" xfId="5307" builtinId="9" hidden="1"/>
    <cellStyle name="Hipervínculo visitado" xfId="5308" builtinId="9" hidden="1"/>
    <cellStyle name="Hipervínculo visitado" xfId="5309" builtinId="9" hidden="1"/>
    <cellStyle name="Hipervínculo visitado" xfId="5310" builtinId="9" hidden="1"/>
    <cellStyle name="Hipervínculo visitado" xfId="5311" builtinId="9" hidden="1"/>
    <cellStyle name="Hipervínculo visitado" xfId="5312" builtinId="9" hidden="1"/>
    <cellStyle name="Hipervínculo visitado" xfId="5313" builtinId="9" hidden="1"/>
    <cellStyle name="Hipervínculo visitado" xfId="5314" builtinId="9" hidden="1"/>
    <cellStyle name="Hipervínculo visitado" xfId="5315" builtinId="9" hidden="1"/>
    <cellStyle name="Hipervínculo visitado" xfId="5316" builtinId="9" hidden="1"/>
    <cellStyle name="Hipervínculo visitado" xfId="5317" builtinId="9" hidden="1"/>
    <cellStyle name="Hipervínculo visitado" xfId="5318" builtinId="9" hidden="1"/>
    <cellStyle name="Hipervínculo visitado" xfId="5319" builtinId="9" hidden="1"/>
    <cellStyle name="Hipervínculo visitado" xfId="5320" builtinId="9" hidden="1"/>
    <cellStyle name="Hipervínculo visitado" xfId="5321" builtinId="9" hidden="1"/>
    <cellStyle name="Hipervínculo visitado" xfId="5322" builtinId="9" hidden="1"/>
    <cellStyle name="Hipervínculo visitado" xfId="5323" builtinId="9" hidden="1"/>
    <cellStyle name="Hipervínculo visitado" xfId="5324" builtinId="9" hidden="1"/>
    <cellStyle name="Hipervínculo visitado" xfId="5325" builtinId="9" hidden="1"/>
    <cellStyle name="Hipervínculo visitado" xfId="5331" builtinId="9" hidden="1"/>
    <cellStyle name="Hipervínculo visitado" xfId="5332" builtinId="9" hidden="1"/>
    <cellStyle name="Hipervínculo visitado" xfId="5333" builtinId="9" hidden="1"/>
    <cellStyle name="Hipervínculo visitado" xfId="5334" builtinId="9" hidden="1"/>
    <cellStyle name="Hipervínculo visitado" xfId="5335" builtinId="9" hidden="1"/>
    <cellStyle name="Hipervínculo visitado" xfId="5336" builtinId="9" hidden="1"/>
    <cellStyle name="Hipervínculo visitado" xfId="5337" builtinId="9" hidden="1"/>
    <cellStyle name="Hipervínculo visitado" xfId="5338" builtinId="9" hidden="1"/>
    <cellStyle name="Hipervínculo visitado" xfId="5339" builtinId="9" hidden="1"/>
    <cellStyle name="Hipervínculo visitado" xfId="5340" builtinId="9" hidden="1"/>
    <cellStyle name="Hipervínculo visitado" xfId="5341" builtinId="9" hidden="1"/>
    <cellStyle name="Hipervínculo visitado" xfId="5342" builtinId="9" hidden="1"/>
    <cellStyle name="Hipervínculo visitado" xfId="5343" builtinId="9" hidden="1"/>
    <cellStyle name="Hipervínculo visitado" xfId="5344" builtinId="9" hidden="1"/>
    <cellStyle name="Hipervínculo visitado" xfId="5345" builtinId="9" hidden="1"/>
    <cellStyle name="Hipervínculo visitado" xfId="5346" builtinId="9" hidden="1"/>
    <cellStyle name="Hipervínculo visitado" xfId="5347" builtinId="9" hidden="1"/>
    <cellStyle name="Hipervínculo visitado" xfId="5348" builtinId="9" hidden="1"/>
    <cellStyle name="Hipervínculo visitado" xfId="5349" builtinId="9" hidden="1"/>
    <cellStyle name="Hipervínculo visitado" xfId="5350" builtinId="9" hidden="1"/>
    <cellStyle name="Hipervínculo visitado" xfId="5351" builtinId="9" hidden="1"/>
    <cellStyle name="Hipervínculo visitado" xfId="5358" builtinId="9" hidden="1"/>
    <cellStyle name="Hipervínculo visitado" xfId="5359" builtinId="9" hidden="1"/>
    <cellStyle name="Hipervínculo visitado" xfId="5360" builtinId="9" hidden="1"/>
    <cellStyle name="Hipervínculo visitado" xfId="5361" builtinId="9" hidden="1"/>
    <cellStyle name="Hipervínculo visitado" xfId="5362" builtinId="9" hidden="1"/>
    <cellStyle name="Hipervínculo visitado" xfId="5363" builtinId="9" hidden="1"/>
    <cellStyle name="Hipervínculo visitado" xfId="5364" builtinId="9" hidden="1"/>
    <cellStyle name="Hipervínculo visitado" xfId="5365" builtinId="9" hidden="1"/>
    <cellStyle name="Hipervínculo visitado" xfId="5366" builtinId="9" hidden="1"/>
    <cellStyle name="Hipervínculo visitado" xfId="5367" builtinId="9" hidden="1"/>
    <cellStyle name="Hipervínculo visitado" xfId="5368" builtinId="9" hidden="1"/>
    <cellStyle name="Hipervínculo visitado" xfId="5369" builtinId="9" hidden="1"/>
    <cellStyle name="Hipervínculo visitado" xfId="5370" builtinId="9" hidden="1"/>
    <cellStyle name="Hipervínculo visitado" xfId="5371" builtinId="9" hidden="1"/>
    <cellStyle name="Hipervínculo visitado" xfId="5372" builtinId="9" hidden="1"/>
    <cellStyle name="Hipervínculo visitado" xfId="5373" builtinId="9" hidden="1"/>
    <cellStyle name="Hipervínculo visitado" xfId="5374" builtinId="9" hidden="1"/>
    <cellStyle name="Hipervínculo visitado" xfId="5375" builtinId="9" hidden="1"/>
    <cellStyle name="Hipervínculo visitado" xfId="5376" builtinId="9" hidden="1"/>
    <cellStyle name="Hipervínculo visitado" xfId="5377" builtinId="9" hidden="1"/>
    <cellStyle name="Hipervínculo visitado" xfId="5378" builtinId="9" hidden="1"/>
    <cellStyle name="Hipervínculo visitado" xfId="5385" builtinId="9" hidden="1"/>
    <cellStyle name="Hipervínculo visitado" xfId="5386" builtinId="9" hidden="1"/>
    <cellStyle name="Hipervínculo visitado" xfId="5387" builtinId="9" hidden="1"/>
    <cellStyle name="Hipervínculo visitado" xfId="5388" builtinId="9" hidden="1"/>
    <cellStyle name="Hipervínculo visitado" xfId="5389" builtinId="9" hidden="1"/>
    <cellStyle name="Hipervínculo visitado" xfId="5390" builtinId="9" hidden="1"/>
    <cellStyle name="Hipervínculo visitado" xfId="5391" builtinId="9" hidden="1"/>
    <cellStyle name="Hipervínculo visitado" xfId="5392" builtinId="9" hidden="1"/>
    <cellStyle name="Hipervínculo visitado" xfId="5393" builtinId="9" hidden="1"/>
    <cellStyle name="Hipervínculo visitado" xfId="5394" builtinId="9" hidden="1"/>
    <cellStyle name="Hipervínculo visitado" xfId="5395" builtinId="9" hidden="1"/>
    <cellStyle name="Hipervínculo visitado" xfId="5396" builtinId="9" hidden="1"/>
    <cellStyle name="Hipervínculo visitado" xfId="5397" builtinId="9" hidden="1"/>
    <cellStyle name="Hipervínculo visitado" xfId="5398" builtinId="9" hidden="1"/>
    <cellStyle name="Hipervínculo visitado" xfId="5399" builtinId="9" hidden="1"/>
    <cellStyle name="Hipervínculo visitado" xfId="5400" builtinId="9" hidden="1"/>
    <cellStyle name="Hipervínculo visitado" xfId="5401" builtinId="9" hidden="1"/>
    <cellStyle name="Hipervínculo visitado" xfId="5402" builtinId="9" hidden="1"/>
    <cellStyle name="Hipervínculo visitado" xfId="5403" builtinId="9" hidden="1"/>
    <cellStyle name="Hipervínculo visitado" xfId="5404" builtinId="9" hidden="1"/>
    <cellStyle name="Hipervínculo visitado" xfId="5405" builtinId="9" hidden="1"/>
    <cellStyle name="Hipervínculo visitado" xfId="5411" builtinId="9" hidden="1"/>
    <cellStyle name="Hipervínculo visitado" xfId="5412" builtinId="9" hidden="1"/>
    <cellStyle name="Hipervínculo visitado" xfId="5413" builtinId="9" hidden="1"/>
    <cellStyle name="Hipervínculo visitado" xfId="5414" builtinId="9" hidden="1"/>
    <cellStyle name="Hipervínculo visitado" xfId="5415" builtinId="9" hidden="1"/>
    <cellStyle name="Hipervínculo visitado" xfId="5416" builtinId="9" hidden="1"/>
    <cellStyle name="Hipervínculo visitado" xfId="5417" builtinId="9" hidden="1"/>
    <cellStyle name="Hipervínculo visitado" xfId="5418" builtinId="9" hidden="1"/>
    <cellStyle name="Hipervínculo visitado" xfId="5419" builtinId="9" hidden="1"/>
    <cellStyle name="Hipervínculo visitado" xfId="5420" builtinId="9" hidden="1"/>
    <cellStyle name="Hipervínculo visitado" xfId="5421" builtinId="9" hidden="1"/>
    <cellStyle name="Hipervínculo visitado" xfId="5422" builtinId="9" hidden="1"/>
    <cellStyle name="Hipervínculo visitado" xfId="5423" builtinId="9" hidden="1"/>
    <cellStyle name="Hipervínculo visitado" xfId="5424" builtinId="9" hidden="1"/>
    <cellStyle name="Hipervínculo visitado" xfId="5425" builtinId="9" hidden="1"/>
    <cellStyle name="Hipervínculo visitado" xfId="5426" builtinId="9" hidden="1"/>
    <cellStyle name="Hipervínculo visitado" xfId="5427" builtinId="9" hidden="1"/>
    <cellStyle name="Hipervínculo visitado" xfId="5428" builtinId="9" hidden="1"/>
    <cellStyle name="Hipervínculo visitado" xfId="5429" builtinId="9" hidden="1"/>
    <cellStyle name="Hipervínculo visitado" xfId="5430" builtinId="9" hidden="1"/>
    <cellStyle name="Hipervínculo visitado" xfId="5431" builtinId="9" hidden="1"/>
    <cellStyle name="Hipervínculo visitado" xfId="5436" builtinId="9" hidden="1"/>
    <cellStyle name="Hipervínculo visitado" xfId="5437" builtinId="9" hidden="1"/>
    <cellStyle name="Hipervínculo visitado" xfId="5438" builtinId="9" hidden="1"/>
    <cellStyle name="Hipervínculo visitado" xfId="5439" builtinId="9" hidden="1"/>
    <cellStyle name="Hipervínculo visitado" xfId="5440" builtinId="9" hidden="1"/>
    <cellStyle name="Hipervínculo visitado" xfId="5441" builtinId="9" hidden="1"/>
    <cellStyle name="Hipervínculo visitado" xfId="5442" builtinId="9" hidden="1"/>
    <cellStyle name="Hipervínculo visitado" xfId="5443" builtinId="9" hidden="1"/>
    <cellStyle name="Hipervínculo visitado" xfId="5444" builtinId="9" hidden="1"/>
    <cellStyle name="Hipervínculo visitado" xfId="5445" builtinId="9" hidden="1"/>
    <cellStyle name="Hipervínculo visitado" xfId="5446" builtinId="9" hidden="1"/>
    <cellStyle name="Hipervínculo visitado" xfId="5447" builtinId="9" hidden="1"/>
    <cellStyle name="Hipervínculo visitado" xfId="5448" builtinId="9" hidden="1"/>
    <cellStyle name="Hipervínculo visitado" xfId="5449" builtinId="9" hidden="1"/>
    <cellStyle name="Hipervínculo visitado" xfId="5450" builtinId="9" hidden="1"/>
    <cellStyle name="Hipervínculo visitado" xfId="5451" builtinId="9" hidden="1"/>
    <cellStyle name="Hipervínculo visitado" xfId="5452" builtinId="9" hidden="1"/>
    <cellStyle name="Hipervínculo visitado" xfId="5453" builtinId="9" hidden="1"/>
    <cellStyle name="Hipervínculo visitado" xfId="5454" builtinId="9" hidden="1"/>
    <cellStyle name="Hipervínculo visitado" xfId="5455" builtinId="9" hidden="1"/>
    <cellStyle name="Hipervínculo visitado" xfId="5456" builtinId="9" hidden="1"/>
    <cellStyle name="Hipervínculo visitado" xfId="5463" builtinId="9" hidden="1"/>
    <cellStyle name="Hipervínculo visitado" xfId="5464" builtinId="9" hidden="1"/>
    <cellStyle name="Hipervínculo visitado" xfId="5465" builtinId="9" hidden="1"/>
    <cellStyle name="Hipervínculo visitado" xfId="5466" builtinId="9" hidden="1"/>
    <cellStyle name="Hipervínculo visitado" xfId="5467" builtinId="9" hidden="1"/>
    <cellStyle name="Hipervínculo visitado" xfId="5468" builtinId="9" hidden="1"/>
    <cellStyle name="Hipervínculo visitado" xfId="5469" builtinId="9" hidden="1"/>
    <cellStyle name="Hipervínculo visitado" xfId="5470" builtinId="9" hidden="1"/>
    <cellStyle name="Hipervínculo visitado" xfId="5471" builtinId="9" hidden="1"/>
    <cellStyle name="Hipervínculo visitado" xfId="5472" builtinId="9" hidden="1"/>
    <cellStyle name="Hipervínculo visitado" xfId="5473" builtinId="9" hidden="1"/>
    <cellStyle name="Hipervínculo visitado" xfId="5474" builtinId="9" hidden="1"/>
    <cellStyle name="Hipervínculo visitado" xfId="5475" builtinId="9" hidden="1"/>
    <cellStyle name="Hipervínculo visitado" xfId="5476" builtinId="9" hidden="1"/>
    <cellStyle name="Hipervínculo visitado" xfId="5477" builtinId="9" hidden="1"/>
    <cellStyle name="Hipervínculo visitado" xfId="5478" builtinId="9" hidden="1"/>
    <cellStyle name="Hipervínculo visitado" xfId="5479" builtinId="9" hidden="1"/>
    <cellStyle name="Hipervínculo visitado" xfId="5480" builtinId="9" hidden="1"/>
    <cellStyle name="Hipervínculo visitado" xfId="5481" builtinId="9" hidden="1"/>
    <cellStyle name="Hipervínculo visitado" xfId="5482" builtinId="9" hidden="1"/>
    <cellStyle name="Hipervínculo visitado" xfId="5483" builtinId="9" hidden="1"/>
    <cellStyle name="Hipervínculo visitado" xfId="5486" builtinId="9" hidden="1"/>
    <cellStyle name="Hipervínculo visitado" xfId="5487" builtinId="9" hidden="1"/>
    <cellStyle name="Hipervínculo visitado" xfId="5488" builtinId="9" hidden="1"/>
    <cellStyle name="Hipervínculo visitado" xfId="5489" builtinId="9" hidden="1"/>
    <cellStyle name="Hipervínculo visitado" xfId="5490" builtinId="9" hidden="1"/>
    <cellStyle name="Hipervínculo visitado" xfId="5491" builtinId="9" hidden="1"/>
    <cellStyle name="Hipervínculo visitado" xfId="5492" builtinId="9" hidden="1"/>
    <cellStyle name="Hipervínculo visitado" xfId="5493" builtinId="9" hidden="1"/>
    <cellStyle name="Hipervínculo visitado" xfId="5494" builtinId="9" hidden="1"/>
    <cellStyle name="Hipervínculo visitado" xfId="5495" builtinId="9" hidden="1"/>
    <cellStyle name="Hipervínculo visitado" xfId="5496" builtinId="9" hidden="1"/>
    <cellStyle name="Hipervínculo visitado" xfId="5497" builtinId="9" hidden="1"/>
    <cellStyle name="Hipervínculo visitado" xfId="5498" builtinId="9" hidden="1"/>
    <cellStyle name="Hipervínculo visitado" xfId="5499" builtinId="9" hidden="1"/>
    <cellStyle name="Hipervínculo visitado" xfId="5500" builtinId="9" hidden="1"/>
    <cellStyle name="Hipervínculo visitado" xfId="5501" builtinId="9" hidden="1"/>
    <cellStyle name="Hipervínculo visitado" xfId="5502" builtinId="9" hidden="1"/>
    <cellStyle name="Hipervínculo visitado" xfId="5503" builtinId="9" hidden="1"/>
    <cellStyle name="Hipervínculo visitado" xfId="5504" builtinId="9" hidden="1"/>
    <cellStyle name="Hipervínculo visitado" xfId="5505" builtinId="9" hidden="1"/>
    <cellStyle name="Hipervínculo visitado" xfId="5506" builtinId="9" hidden="1"/>
    <cellStyle name="Hipervínculo visitado" xfId="5513" builtinId="9" hidden="1"/>
    <cellStyle name="Hipervínculo visitado" xfId="5514" builtinId="9" hidden="1"/>
    <cellStyle name="Hipervínculo visitado" xfId="5515" builtinId="9" hidden="1"/>
    <cellStyle name="Hipervínculo visitado" xfId="5516" builtinId="9" hidden="1"/>
    <cellStyle name="Hipervínculo visitado" xfId="5517" builtinId="9" hidden="1"/>
    <cellStyle name="Hipervínculo visitado" xfId="5518" builtinId="9" hidden="1"/>
    <cellStyle name="Hipervínculo visitado" xfId="5519" builtinId="9" hidden="1"/>
    <cellStyle name="Hipervínculo visitado" xfId="5520" builtinId="9" hidden="1"/>
    <cellStyle name="Hipervínculo visitado" xfId="5521" builtinId="9" hidden="1"/>
    <cellStyle name="Hipervínculo visitado" xfId="5522" builtinId="9" hidden="1"/>
    <cellStyle name="Hipervínculo visitado" xfId="5523" builtinId="9" hidden="1"/>
    <cellStyle name="Hipervínculo visitado" xfId="5524" builtinId="9" hidden="1"/>
    <cellStyle name="Hipervínculo visitado" xfId="5525" builtinId="9" hidden="1"/>
    <cellStyle name="Hipervínculo visitado" xfId="5526" builtinId="9" hidden="1"/>
    <cellStyle name="Hipervínculo visitado" xfId="5527" builtinId="9" hidden="1"/>
    <cellStyle name="Hipervínculo visitado" xfId="5528" builtinId="9" hidden="1"/>
    <cellStyle name="Hipervínculo visitado" xfId="5529" builtinId="9" hidden="1"/>
    <cellStyle name="Hipervínculo visitado" xfId="5530" builtinId="9" hidden="1"/>
    <cellStyle name="Hipervínculo visitado" xfId="5531" builtinId="9" hidden="1"/>
    <cellStyle name="Hipervínculo visitado" xfId="5532" builtinId="9" hidden="1"/>
    <cellStyle name="Hipervínculo visitado" xfId="5533" builtinId="9" hidden="1"/>
    <cellStyle name="Hipervínculo visitado" xfId="5540" builtinId="9" hidden="1"/>
    <cellStyle name="Hipervínculo visitado" xfId="5541" builtinId="9" hidden="1"/>
    <cellStyle name="Hipervínculo visitado" xfId="5542" builtinId="9" hidden="1"/>
    <cellStyle name="Hipervínculo visitado" xfId="5543" builtinId="9" hidden="1"/>
    <cellStyle name="Hipervínculo visitado" xfId="5544" builtinId="9" hidden="1"/>
    <cellStyle name="Hipervínculo visitado" xfId="5545" builtinId="9" hidden="1"/>
    <cellStyle name="Hipervínculo visitado" xfId="5546" builtinId="9" hidden="1"/>
    <cellStyle name="Hipervínculo visitado" xfId="5547" builtinId="9" hidden="1"/>
    <cellStyle name="Hipervínculo visitado" xfId="5548" builtinId="9" hidden="1"/>
    <cellStyle name="Hipervínculo visitado" xfId="5549" builtinId="9" hidden="1"/>
    <cellStyle name="Hipervínculo visitado" xfId="5550" builtinId="9" hidden="1"/>
    <cellStyle name="Hipervínculo visitado" xfId="5551" builtinId="9" hidden="1"/>
    <cellStyle name="Hipervínculo visitado" xfId="5552" builtinId="9" hidden="1"/>
    <cellStyle name="Hipervínculo visitado" xfId="5553" builtinId="9" hidden="1"/>
    <cellStyle name="Hipervínculo visitado" xfId="5554" builtinId="9" hidden="1"/>
    <cellStyle name="Hipervínculo visitado" xfId="5555" builtinId="9" hidden="1"/>
    <cellStyle name="Hipervínculo visitado" xfId="5556" builtinId="9" hidden="1"/>
    <cellStyle name="Hipervínculo visitado" xfId="5557" builtinId="9" hidden="1"/>
    <cellStyle name="Hipervínculo visitado" xfId="5558" builtinId="9" hidden="1"/>
    <cellStyle name="Hipervínculo visitado" xfId="5559" builtinId="9" hidden="1"/>
    <cellStyle name="Hipervínculo visitado" xfId="5560" builtinId="9" hidden="1"/>
    <cellStyle name="Hipervínculo visitado" xfId="5510" builtinId="9" hidden="1"/>
    <cellStyle name="Hipervínculo visitado" xfId="5511" builtinId="9" hidden="1"/>
    <cellStyle name="Hipervínculo visitado" xfId="5563" builtinId="9" hidden="1"/>
    <cellStyle name="Hipervínculo visitado" xfId="5564" builtinId="9" hidden="1"/>
    <cellStyle name="Hipervínculo visitado" xfId="5565" builtinId="9" hidden="1"/>
    <cellStyle name="Hipervínculo visitado" xfId="5566" builtinId="9" hidden="1"/>
    <cellStyle name="Hipervínculo visitado" xfId="5567" builtinId="9" hidden="1"/>
    <cellStyle name="Hipervínculo visitado" xfId="5568" builtinId="9" hidden="1"/>
    <cellStyle name="Hipervínculo visitado" xfId="5569" builtinId="9" hidden="1"/>
    <cellStyle name="Hipervínculo visitado" xfId="5570" builtinId="9" hidden="1"/>
    <cellStyle name="Hipervínculo visitado" xfId="5571" builtinId="9" hidden="1"/>
    <cellStyle name="Hipervínculo visitado" xfId="5572" builtinId="9" hidden="1"/>
    <cellStyle name="Hipervínculo visitado" xfId="5573" builtinId="9" hidden="1"/>
    <cellStyle name="Hipervínculo visitado" xfId="5574" builtinId="9" hidden="1"/>
    <cellStyle name="Hipervínculo visitado" xfId="5575" builtinId="9" hidden="1"/>
    <cellStyle name="Hipervínculo visitado" xfId="5576" builtinId="9" hidden="1"/>
    <cellStyle name="Hipervínculo visitado" xfId="5577" builtinId="9" hidden="1"/>
    <cellStyle name="Hipervínculo visitado" xfId="5578" builtinId="9" hidden="1"/>
    <cellStyle name="Hipervínculo visitado" xfId="5579" builtinId="9" hidden="1"/>
    <cellStyle name="Hipervínculo visitado" xfId="5580" builtinId="9" hidden="1"/>
    <cellStyle name="Hipervínculo visitado" xfId="5581" builtinId="9" hidden="1"/>
    <cellStyle name="Hipervínculo visitado" xfId="5537" builtinId="9" hidden="1"/>
    <cellStyle name="Hipervínculo visitado" xfId="5538" builtinId="9" hidden="1"/>
    <cellStyle name="Hipervínculo visitado" xfId="5584" builtinId="9" hidden="1"/>
    <cellStyle name="Hipervínculo visitado" xfId="5585" builtinId="9" hidden="1"/>
    <cellStyle name="Hipervínculo visitado" xfId="5586" builtinId="9" hidden="1"/>
    <cellStyle name="Hipervínculo visitado" xfId="5587" builtinId="9" hidden="1"/>
    <cellStyle name="Hipervínculo visitado" xfId="5588" builtinId="9" hidden="1"/>
    <cellStyle name="Hipervínculo visitado" xfId="5589" builtinId="9" hidden="1"/>
    <cellStyle name="Hipervínculo visitado" xfId="5590" builtinId="9" hidden="1"/>
    <cellStyle name="Hipervínculo visitado" xfId="5591" builtinId="9" hidden="1"/>
    <cellStyle name="Hipervínculo visitado" xfId="5592" builtinId="9" hidden="1"/>
    <cellStyle name="Hipervínculo visitado" xfId="5593" builtinId="9" hidden="1"/>
    <cellStyle name="Hipervínculo visitado" xfId="5594" builtinId="9" hidden="1"/>
    <cellStyle name="Hipervínculo visitado" xfId="5595" builtinId="9" hidden="1"/>
    <cellStyle name="Hipervínculo visitado" xfId="5596" builtinId="9" hidden="1"/>
    <cellStyle name="Hipervínculo visitado" xfId="5597" builtinId="9" hidden="1"/>
    <cellStyle name="Hipervínculo visitado" xfId="5598" builtinId="9" hidden="1"/>
    <cellStyle name="Hipervínculo visitado" xfId="5599" builtinId="9" hidden="1"/>
    <cellStyle name="Hipervínculo visitado" xfId="5600" builtinId="9" hidden="1"/>
    <cellStyle name="Hipervínculo visitado" xfId="5601" builtinId="9" hidden="1"/>
    <cellStyle name="Hipervínculo visitado" xfId="5602" builtinId="9" hidden="1"/>
    <cellStyle name="Hipervínculo visitado" xfId="5608" builtinId="9" hidden="1"/>
    <cellStyle name="Hipervínculo visitado" xfId="5609" builtinId="9" hidden="1"/>
    <cellStyle name="Hipervínculo visitado" xfId="5610" builtinId="9" hidden="1"/>
    <cellStyle name="Hipervínculo visitado" xfId="5611" builtinId="9" hidden="1"/>
    <cellStyle name="Hipervínculo visitado" xfId="5612" builtinId="9" hidden="1"/>
    <cellStyle name="Hipervínculo visitado" xfId="5613" builtinId="9" hidden="1"/>
    <cellStyle name="Hipervínculo visitado" xfId="5614" builtinId="9" hidden="1"/>
    <cellStyle name="Hipervínculo visitado" xfId="5615" builtinId="9" hidden="1"/>
    <cellStyle name="Hipervínculo visitado" xfId="5616" builtinId="9" hidden="1"/>
    <cellStyle name="Hipervínculo visitado" xfId="5617" builtinId="9" hidden="1"/>
    <cellStyle name="Hipervínculo visitado" xfId="5618" builtinId="9" hidden="1"/>
    <cellStyle name="Hipervínculo visitado" xfId="5619" builtinId="9" hidden="1"/>
    <cellStyle name="Hipervínculo visitado" xfId="5620" builtinId="9" hidden="1"/>
    <cellStyle name="Hipervínculo visitado" xfId="5621" builtinId="9" hidden="1"/>
    <cellStyle name="Hipervínculo visitado" xfId="5622" builtinId="9" hidden="1"/>
    <cellStyle name="Hipervínculo visitado" xfId="5623" builtinId="9" hidden="1"/>
    <cellStyle name="Hipervínculo visitado" xfId="5624" builtinId="9" hidden="1"/>
    <cellStyle name="Hipervínculo visitado" xfId="5625" builtinId="9" hidden="1"/>
    <cellStyle name="Hipervínculo visitado" xfId="5626" builtinId="9" hidden="1"/>
    <cellStyle name="Hipervínculo visitado" xfId="5627" builtinId="9" hidden="1"/>
    <cellStyle name="Hipervínculo visitado" xfId="5628" builtinId="9" hidden="1"/>
    <cellStyle name="Hipervínculo visitado" xfId="5634" builtinId="9" hidden="1"/>
    <cellStyle name="Hipervínculo visitado" xfId="5635" builtinId="9" hidden="1"/>
    <cellStyle name="Hipervínculo visitado" xfId="5636" builtinId="9" hidden="1"/>
    <cellStyle name="Hipervínculo visitado" xfId="5637" builtinId="9" hidden="1"/>
    <cellStyle name="Hipervínculo visitado" xfId="5638" builtinId="9" hidden="1"/>
    <cellStyle name="Hipervínculo visitado" xfId="5639" builtinId="9" hidden="1"/>
    <cellStyle name="Hipervínculo visitado" xfId="5640" builtinId="9" hidden="1"/>
    <cellStyle name="Hipervínculo visitado" xfId="5641" builtinId="9" hidden="1"/>
    <cellStyle name="Hipervínculo visitado" xfId="5642" builtinId="9" hidden="1"/>
    <cellStyle name="Hipervínculo visitado" xfId="5643" builtinId="9" hidden="1"/>
    <cellStyle name="Hipervínculo visitado" xfId="5644" builtinId="9" hidden="1"/>
    <cellStyle name="Hipervínculo visitado" xfId="5645" builtinId="9" hidden="1"/>
    <cellStyle name="Hipervínculo visitado" xfId="5646" builtinId="9" hidden="1"/>
    <cellStyle name="Hipervínculo visitado" xfId="5647" builtinId="9" hidden="1"/>
    <cellStyle name="Hipervínculo visitado" xfId="5648" builtinId="9" hidden="1"/>
    <cellStyle name="Hipervínculo visitado" xfId="5649" builtinId="9" hidden="1"/>
    <cellStyle name="Hipervínculo visitado" xfId="5650" builtinId="9" hidden="1"/>
    <cellStyle name="Hipervínculo visitado" xfId="5651" builtinId="9" hidden="1"/>
    <cellStyle name="Hipervínculo visitado" xfId="5652" builtinId="9" hidden="1"/>
    <cellStyle name="Hipervínculo visitado" xfId="5653" builtinId="9" hidden="1"/>
    <cellStyle name="Hipervínculo visitado" xfId="5654" builtinId="9" hidden="1"/>
    <cellStyle name="Hipervínculo visitado" xfId="5605" builtinId="9" hidden="1"/>
    <cellStyle name="Hipervínculo visitado" xfId="5606" builtinId="9" hidden="1"/>
    <cellStyle name="Hipervínculo visitado" xfId="5656" builtinId="9" hidden="1"/>
    <cellStyle name="Hipervínculo visitado" xfId="5657" builtinId="9" hidden="1"/>
    <cellStyle name="Hipervínculo visitado" xfId="5658" builtinId="9" hidden="1"/>
    <cellStyle name="Hipervínculo visitado" xfId="5659" builtinId="9" hidden="1"/>
    <cellStyle name="Hipervínculo visitado" xfId="5660" builtinId="9" hidden="1"/>
    <cellStyle name="Hipervínculo visitado" xfId="5661" builtinId="9" hidden="1"/>
    <cellStyle name="Hipervínculo visitado" xfId="5662" builtinId="9" hidden="1"/>
    <cellStyle name="Hipervínculo visitado" xfId="5663" builtinId="9" hidden="1"/>
    <cellStyle name="Hipervínculo visitado" xfId="5664" builtinId="9" hidden="1"/>
    <cellStyle name="Hipervínculo visitado" xfId="5665" builtinId="9" hidden="1"/>
    <cellStyle name="Hipervínculo visitado" xfId="5666" builtinId="9" hidden="1"/>
    <cellStyle name="Hipervínculo visitado" xfId="5667" builtinId="9" hidden="1"/>
    <cellStyle name="Hipervínculo visitado" xfId="5668" builtinId="9" hidden="1"/>
    <cellStyle name="Hipervínculo visitado" xfId="5669" builtinId="9" hidden="1"/>
    <cellStyle name="Hipervínculo visitado" xfId="5670" builtinId="9" hidden="1"/>
    <cellStyle name="Hipervínculo visitado" xfId="5671" builtinId="9" hidden="1"/>
    <cellStyle name="Hipervínculo visitado" xfId="5672" builtinId="9" hidden="1"/>
    <cellStyle name="Hipervínculo visitado" xfId="5673" builtinId="9" hidden="1"/>
    <cellStyle name="Hipervínculo visitado" xfId="5674" builtinId="9" hidden="1"/>
    <cellStyle name="Hipervínculo visitado" xfId="5681" builtinId="9" hidden="1"/>
    <cellStyle name="Hipervínculo visitado" xfId="5682" builtinId="9" hidden="1"/>
    <cellStyle name="Hipervínculo visitado" xfId="5683" builtinId="9" hidden="1"/>
    <cellStyle name="Hipervínculo visitado" xfId="5684" builtinId="9" hidden="1"/>
    <cellStyle name="Hipervínculo visitado" xfId="5685" builtinId="9" hidden="1"/>
    <cellStyle name="Hipervínculo visitado" xfId="5686" builtinId="9" hidden="1"/>
    <cellStyle name="Hipervínculo visitado" xfId="5687" builtinId="9" hidden="1"/>
    <cellStyle name="Hipervínculo visitado" xfId="5688" builtinId="9" hidden="1"/>
    <cellStyle name="Hipervínculo visitado" xfId="5689" builtinId="9" hidden="1"/>
    <cellStyle name="Hipervínculo visitado" xfId="5690" builtinId="9" hidden="1"/>
    <cellStyle name="Hipervínculo visitado" xfId="5691" builtinId="9" hidden="1"/>
    <cellStyle name="Hipervínculo visitado" xfId="5692" builtinId="9" hidden="1"/>
    <cellStyle name="Hipervínculo visitado" xfId="5693" builtinId="9" hidden="1"/>
    <cellStyle name="Hipervínculo visitado" xfId="5694" builtinId="9" hidden="1"/>
    <cellStyle name="Hipervínculo visitado" xfId="5695" builtinId="9" hidden="1"/>
    <cellStyle name="Hipervínculo visitado" xfId="5696" builtinId="9" hidden="1"/>
    <cellStyle name="Hipervínculo visitado" xfId="5697" builtinId="9" hidden="1"/>
    <cellStyle name="Hipervínculo visitado" xfId="5698" builtinId="9" hidden="1"/>
    <cellStyle name="Hipervínculo visitado" xfId="5699" builtinId="9" hidden="1"/>
    <cellStyle name="Hipervínculo visitado" xfId="5700" builtinId="9" hidden="1"/>
    <cellStyle name="Hipervínculo visitado" xfId="5701" builtinId="9" hidden="1"/>
    <cellStyle name="Hipervínculo visitado" xfId="5704" builtinId="9" hidden="1"/>
    <cellStyle name="Hipervínculo visitado" xfId="5705" builtinId="9" hidden="1"/>
    <cellStyle name="Hipervínculo visitado" xfId="5706" builtinId="9" hidden="1"/>
    <cellStyle name="Hipervínculo visitado" xfId="5707" builtinId="9" hidden="1"/>
    <cellStyle name="Hipervínculo visitado" xfId="5708" builtinId="9" hidden="1"/>
    <cellStyle name="Hipervínculo visitado" xfId="5709" builtinId="9" hidden="1"/>
    <cellStyle name="Hipervínculo visitado" xfId="5710" builtinId="9" hidden="1"/>
    <cellStyle name="Hipervínculo visitado" xfId="5711" builtinId="9" hidden="1"/>
    <cellStyle name="Hipervínculo visitado" xfId="5712" builtinId="9" hidden="1"/>
    <cellStyle name="Hipervínculo visitado" xfId="5713" builtinId="9" hidden="1"/>
    <cellStyle name="Hipervínculo visitado" xfId="5714" builtinId="9" hidden="1"/>
    <cellStyle name="Hipervínculo visitado" xfId="5715" builtinId="9" hidden="1"/>
    <cellStyle name="Hipervínculo visitado" xfId="5716" builtinId="9" hidden="1"/>
    <cellStyle name="Hipervínculo visitado" xfId="5717" builtinId="9" hidden="1"/>
    <cellStyle name="Hipervínculo visitado" xfId="5718" builtinId="9" hidden="1"/>
    <cellStyle name="Hipervínculo visitado" xfId="5719" builtinId="9" hidden="1"/>
    <cellStyle name="Hipervínculo visitado" xfId="5720" builtinId="9" hidden="1"/>
    <cellStyle name="Hipervínculo visitado" xfId="5721" builtinId="9" hidden="1"/>
    <cellStyle name="Hipervínculo visitado" xfId="5722" builtinId="9" hidden="1"/>
    <cellStyle name="Hipervínculo visitado" xfId="5723" builtinId="9" hidden="1"/>
    <cellStyle name="Hipervínculo visitado" xfId="5724" builtinId="9" hidden="1"/>
    <cellStyle name="Hipervínculo visitado" xfId="5679" builtinId="9" hidden="1"/>
    <cellStyle name="Hipervínculo visitado" xfId="5726" builtinId="9" hidden="1"/>
    <cellStyle name="Hipervínculo visitado" xfId="5727" builtinId="9" hidden="1"/>
    <cellStyle name="Hipervínculo visitado" xfId="5728" builtinId="9" hidden="1"/>
    <cellStyle name="Hipervínculo visitado" xfId="5729" builtinId="9" hidden="1"/>
    <cellStyle name="Hipervínculo visitado" xfId="5730" builtinId="9" hidden="1"/>
    <cellStyle name="Hipervínculo visitado" xfId="5731" builtinId="9" hidden="1"/>
    <cellStyle name="Hipervínculo visitado" xfId="5732" builtinId="9" hidden="1"/>
    <cellStyle name="Hipervínculo visitado" xfId="5733" builtinId="9" hidden="1"/>
    <cellStyle name="Hipervínculo visitado" xfId="5734" builtinId="9" hidden="1"/>
    <cellStyle name="Hipervínculo visitado" xfId="5735" builtinId="9" hidden="1"/>
    <cellStyle name="Hipervínculo visitado" xfId="5736" builtinId="9" hidden="1"/>
    <cellStyle name="Hipervínculo visitado" xfId="5737" builtinId="9" hidden="1"/>
    <cellStyle name="Hipervínculo visitado" xfId="5738" builtinId="9" hidden="1"/>
    <cellStyle name="Hipervínculo visitado" xfId="5739" builtinId="9" hidden="1"/>
    <cellStyle name="Hipervínculo visitado" xfId="5740" builtinId="9" hidden="1"/>
    <cellStyle name="Hipervínculo visitado" xfId="5741" builtinId="9" hidden="1"/>
    <cellStyle name="Hipervínculo visitado" xfId="5742" builtinId="9" hidden="1"/>
    <cellStyle name="Hipervínculo visitado" xfId="5743" builtinId="9" hidden="1"/>
    <cellStyle name="Hipervínculo visitado" xfId="5744" builtinId="9" hidden="1"/>
    <cellStyle name="Hipervínculo visitado" xfId="5745" builtinId="9" hidden="1"/>
    <cellStyle name="Hipervínculo visitado" xfId="5749" builtinId="9" hidden="1"/>
    <cellStyle name="Hipervínculo visitado" xfId="5750" builtinId="9" hidden="1"/>
    <cellStyle name="Hipervínculo visitado" xfId="5751" builtinId="9" hidden="1"/>
    <cellStyle name="Hipervínculo visitado" xfId="5752" builtinId="9" hidden="1"/>
    <cellStyle name="Hipervínculo visitado" xfId="5753" builtinId="9" hidden="1"/>
    <cellStyle name="Hipervínculo visitado" xfId="5754" builtinId="9" hidden="1"/>
    <cellStyle name="Hipervínculo visitado" xfId="5755" builtinId="9" hidden="1"/>
    <cellStyle name="Hipervínculo visitado" xfId="5756" builtinId="9" hidden="1"/>
    <cellStyle name="Hipervínculo visitado" xfId="5757" builtinId="9" hidden="1"/>
    <cellStyle name="Hipervínculo visitado" xfId="5758" builtinId="9" hidden="1"/>
    <cellStyle name="Hipervínculo visitado" xfId="5759" builtinId="9" hidden="1"/>
    <cellStyle name="Hipervínculo visitado" xfId="5760" builtinId="9" hidden="1"/>
    <cellStyle name="Hipervínculo visitado" xfId="5761" builtinId="9" hidden="1"/>
    <cellStyle name="Hipervínculo visitado" xfId="5762" builtinId="9" hidden="1"/>
    <cellStyle name="Hipervínculo visitado" xfId="5763" builtinId="9" hidden="1"/>
    <cellStyle name="Hipervínculo visitado" xfId="5764" builtinId="9" hidden="1"/>
    <cellStyle name="Hipervínculo visitado" xfId="5765" builtinId="9" hidden="1"/>
    <cellStyle name="Hipervínculo visitado" xfId="5766" builtinId="9" hidden="1"/>
    <cellStyle name="Hipervínculo visitado" xfId="5767" builtinId="9" hidden="1"/>
    <cellStyle name="Hipervínculo visitado" xfId="5768" builtinId="9" hidden="1"/>
    <cellStyle name="Hipervínculo visitado" xfId="5769" builtinId="9" hidden="1"/>
    <cellStyle name="Hipervínculo visitado" xfId="5677" builtinId="9" hidden="1"/>
    <cellStyle name="Hipervínculo visitado" xfId="5771" builtinId="9" hidden="1"/>
    <cellStyle name="Hipervínculo visitado" xfId="5772" builtinId="9" hidden="1"/>
    <cellStyle name="Hipervínculo visitado" xfId="5773" builtinId="9" hidden="1"/>
    <cellStyle name="Hipervínculo visitado" xfId="5774" builtinId="9" hidden="1"/>
    <cellStyle name="Hipervínculo visitado" xfId="5775" builtinId="9" hidden="1"/>
    <cellStyle name="Hipervínculo visitado" xfId="5776" builtinId="9" hidden="1"/>
    <cellStyle name="Hipervínculo visitado" xfId="5777" builtinId="9" hidden="1"/>
    <cellStyle name="Hipervínculo visitado" xfId="5778" builtinId="9" hidden="1"/>
    <cellStyle name="Hipervínculo visitado" xfId="5779" builtinId="9" hidden="1"/>
    <cellStyle name="Hipervínculo visitado" xfId="5780" builtinId="9" hidden="1"/>
    <cellStyle name="Hipervínculo visitado" xfId="5781" builtinId="9" hidden="1"/>
    <cellStyle name="Hipervínculo visitado" xfId="5782" builtinId="9" hidden="1"/>
    <cellStyle name="Hipervínculo visitado" xfId="5783" builtinId="9" hidden="1"/>
    <cellStyle name="Hipervínculo visitado" xfId="5784" builtinId="9" hidden="1"/>
    <cellStyle name="Hipervínculo visitado" xfId="5785" builtinId="9" hidden="1"/>
    <cellStyle name="Hipervínculo visitado" xfId="5786" builtinId="9" hidden="1"/>
    <cellStyle name="Hipervínculo visitado" xfId="5787" builtinId="9" hidden="1"/>
    <cellStyle name="Hipervínculo visitado" xfId="5788" builtinId="9" hidden="1"/>
    <cellStyle name="Hipervínculo visitado" xfId="5789" builtinId="9" hidden="1"/>
    <cellStyle name="Hipervínculo visitado" xfId="5790" builtinId="9" hidden="1"/>
    <cellStyle name="Hipervínculo visitado" xfId="5794" builtinId="9" hidden="1"/>
    <cellStyle name="Hipervínculo visitado" xfId="5795" builtinId="9" hidden="1"/>
    <cellStyle name="Hipervínculo visitado" xfId="5796" builtinId="9" hidden="1"/>
    <cellStyle name="Hipervínculo visitado" xfId="5797" builtinId="9" hidden="1"/>
    <cellStyle name="Hipervínculo visitado" xfId="5798" builtinId="9" hidden="1"/>
    <cellStyle name="Hipervínculo visitado" xfId="5799" builtinId="9" hidden="1"/>
    <cellStyle name="Hipervínculo visitado" xfId="5800" builtinId="9" hidden="1"/>
    <cellStyle name="Hipervínculo visitado" xfId="5801" builtinId="9" hidden="1"/>
    <cellStyle name="Hipervínculo visitado" xfId="5802" builtinId="9" hidden="1"/>
    <cellStyle name="Hipervínculo visitado" xfId="5803" builtinId="9" hidden="1"/>
    <cellStyle name="Hipervínculo visitado" xfId="5804" builtinId="9" hidden="1"/>
    <cellStyle name="Hipervínculo visitado" xfId="5805" builtinId="9" hidden="1"/>
    <cellStyle name="Hipervínculo visitado" xfId="5806" builtinId="9" hidden="1"/>
    <cellStyle name="Hipervínculo visitado" xfId="5807" builtinId="9" hidden="1"/>
    <cellStyle name="Hipervínculo visitado" xfId="5808" builtinId="9" hidden="1"/>
    <cellStyle name="Hipervínculo visitado" xfId="5809" builtinId="9" hidden="1"/>
    <cellStyle name="Hipervínculo visitado" xfId="5810" builtinId="9" hidden="1"/>
    <cellStyle name="Hipervínculo visitado" xfId="5811" builtinId="9" hidden="1"/>
    <cellStyle name="Hipervínculo visitado" xfId="5812" builtinId="9" hidden="1"/>
    <cellStyle name="Hipervínculo visitado" xfId="5813" builtinId="9" hidden="1"/>
    <cellStyle name="Hipervínculo visitado" xfId="5814" builtinId="9" hidden="1"/>
    <cellStyle name="Hipervínculo visitado" xfId="4968" builtinId="9" hidden="1"/>
    <cellStyle name="Hipervínculo visitado" xfId="5815" builtinId="9" hidden="1"/>
    <cellStyle name="Hipervínculo visitado" xfId="5816" builtinId="9" hidden="1"/>
    <cellStyle name="Hipervínculo visitado" xfId="5817" builtinId="9" hidden="1"/>
    <cellStyle name="Hipervínculo visitado" xfId="5818" builtinId="9" hidden="1"/>
    <cellStyle name="Hipervínculo visitado" xfId="5819" builtinId="9" hidden="1"/>
    <cellStyle name="Hipervínculo visitado" xfId="5820" builtinId="9" hidden="1"/>
    <cellStyle name="Hipervínculo visitado" xfId="5821" builtinId="9" hidden="1"/>
    <cellStyle name="Hipervínculo visitado" xfId="5822" builtinId="9" hidden="1"/>
    <cellStyle name="Hipervínculo visitado" xfId="5823" builtinId="9" hidden="1"/>
    <cellStyle name="Hipervínculo visitado" xfId="5824" builtinId="9" hidden="1"/>
    <cellStyle name="Hipervínculo visitado" xfId="5825" builtinId="9" hidden="1"/>
    <cellStyle name="Hipervínculo visitado" xfId="5826" builtinId="9" hidden="1"/>
    <cellStyle name="Hipervínculo visitado" xfId="5827" builtinId="9" hidden="1"/>
    <cellStyle name="Hipervínculo visitado" xfId="5828" builtinId="9" hidden="1"/>
    <cellStyle name="Hipervínculo visitado" xfId="5829" builtinId="9" hidden="1"/>
    <cellStyle name="Hipervínculo visitado" xfId="5830" builtinId="9" hidden="1"/>
    <cellStyle name="Hipervínculo visitado" xfId="5831" builtinId="9" hidden="1"/>
    <cellStyle name="Hipervínculo visitado" xfId="5832" builtinId="9" hidden="1"/>
    <cellStyle name="Hipervínculo visitado" xfId="5833" builtinId="9" hidden="1"/>
    <cellStyle name="Hipervínculo visitado" xfId="5834" builtinId="9" hidden="1"/>
    <cellStyle name="Hipervínculo visitado" xfId="5837" builtinId="9" hidden="1"/>
    <cellStyle name="Hipervínculo visitado" xfId="5838" builtinId="9" hidden="1"/>
    <cellStyle name="Hipervínculo visitado" xfId="5839" builtinId="9" hidden="1"/>
    <cellStyle name="Hipervínculo visitado" xfId="5840" builtinId="9" hidden="1"/>
    <cellStyle name="Hipervínculo visitado" xfId="5841" builtinId="9" hidden="1"/>
    <cellStyle name="Hipervínculo visitado" xfId="5842" builtinId="9" hidden="1"/>
    <cellStyle name="Hipervínculo visitado" xfId="5843" builtinId="9" hidden="1"/>
    <cellStyle name="Hipervínculo visitado" xfId="5844" builtinId="9" hidden="1"/>
    <cellStyle name="Hipervínculo visitado" xfId="5845" builtinId="9" hidden="1"/>
    <cellStyle name="Hipervínculo visitado" xfId="5846" builtinId="9" hidden="1"/>
    <cellStyle name="Hipervínculo visitado" xfId="5847" builtinId="9" hidden="1"/>
    <cellStyle name="Hipervínculo visitado" xfId="5848" builtinId="9" hidden="1"/>
    <cellStyle name="Hipervínculo visitado" xfId="5849" builtinId="9" hidden="1"/>
    <cellStyle name="Hipervínculo visitado" xfId="5850" builtinId="9" hidden="1"/>
    <cellStyle name="Hipervínculo visitado" xfId="5851" builtinId="9" hidden="1"/>
    <cellStyle name="Hipervínculo visitado" xfId="5852" builtinId="9" hidden="1"/>
    <cellStyle name="Hipervínculo visitado" xfId="5853" builtinId="9" hidden="1"/>
    <cellStyle name="Hipervínculo visitado" xfId="5854" builtinId="9" hidden="1"/>
    <cellStyle name="Hipervínculo visitado" xfId="5855" builtinId="9" hidden="1"/>
    <cellStyle name="Hipervínculo visitado" xfId="5856" builtinId="9" hidden="1"/>
    <cellStyle name="Hipervínculo visitado" xfId="5857" builtinId="9" hidden="1"/>
    <cellStyle name="Hipervínculo visitado" xfId="5561" builtinId="9" hidden="1"/>
    <cellStyle name="Hipervínculo visitado" xfId="5858" builtinId="9" hidden="1"/>
    <cellStyle name="Hipervínculo visitado" xfId="5859" builtinId="9" hidden="1"/>
    <cellStyle name="Hipervínculo visitado" xfId="5860" builtinId="9" hidden="1"/>
    <cellStyle name="Hipervínculo visitado" xfId="5861" builtinId="9" hidden="1"/>
    <cellStyle name="Hipervínculo visitado" xfId="5862" builtinId="9" hidden="1"/>
    <cellStyle name="Hipervínculo visitado" xfId="5863" builtinId="9" hidden="1"/>
    <cellStyle name="Hipervínculo visitado" xfId="5864" builtinId="9" hidden="1"/>
    <cellStyle name="Hipervínculo visitado" xfId="5865" builtinId="9" hidden="1"/>
    <cellStyle name="Hipervínculo visitado" xfId="5866" builtinId="9" hidden="1"/>
    <cellStyle name="Hipervínculo visitado" xfId="5867" builtinId="9" hidden="1"/>
    <cellStyle name="Hipervínculo visitado" xfId="5868" builtinId="9" hidden="1"/>
    <cellStyle name="Hipervínculo visitado" xfId="5869" builtinId="9" hidden="1"/>
    <cellStyle name="Hipervínculo visitado" xfId="5870" builtinId="9" hidden="1"/>
    <cellStyle name="Hipervínculo visitado" xfId="5871" builtinId="9" hidden="1"/>
    <cellStyle name="Hipervínculo visitado" xfId="5872" builtinId="9" hidden="1"/>
    <cellStyle name="Hipervínculo visitado" xfId="5873" builtinId="9" hidden="1"/>
    <cellStyle name="Hipervínculo visitado" xfId="5874" builtinId="9" hidden="1"/>
    <cellStyle name="Hipervínculo visitado" xfId="5875" builtinId="9" hidden="1"/>
    <cellStyle name="Hipervínculo visitado" xfId="5876" builtinId="9" hidden="1"/>
    <cellStyle name="Hipervínculo visitado" xfId="5877" builtinId="9" hidden="1"/>
    <cellStyle name="Hipervínculo visitado" xfId="5879" builtinId="9" hidden="1"/>
    <cellStyle name="Hipervínculo visitado" xfId="5880" builtinId="9" hidden="1"/>
    <cellStyle name="Hipervínculo visitado" xfId="5881" builtinId="9" hidden="1"/>
    <cellStyle name="Hipervínculo visitado" xfId="5882" builtinId="9" hidden="1"/>
    <cellStyle name="Hipervínculo visitado" xfId="5883" builtinId="9" hidden="1"/>
    <cellStyle name="Hipervínculo visitado" xfId="5884" builtinId="9" hidden="1"/>
    <cellStyle name="Hipervínculo visitado" xfId="5885" builtinId="9" hidden="1"/>
    <cellStyle name="Hipervínculo visitado" xfId="5886" builtinId="9" hidden="1"/>
    <cellStyle name="Hipervínculo visitado" xfId="5887" builtinId="9" hidden="1"/>
    <cellStyle name="Hipervínculo visitado" xfId="5888" builtinId="9" hidden="1"/>
    <cellStyle name="Hipervínculo visitado" xfId="5889" builtinId="9" hidden="1"/>
    <cellStyle name="Hipervínculo visitado" xfId="5890" builtinId="9" hidden="1"/>
    <cellStyle name="Hipervínculo visitado" xfId="5891" builtinId="9" hidden="1"/>
    <cellStyle name="Hipervínculo visitado" xfId="5892" builtinId="9" hidden="1"/>
    <cellStyle name="Hipervínculo visitado" xfId="5893" builtinId="9" hidden="1"/>
    <cellStyle name="Hipervínculo visitado" xfId="5894" builtinId="9" hidden="1"/>
    <cellStyle name="Hipervínculo visitado" xfId="5895" builtinId="9" hidden="1"/>
    <cellStyle name="Hipervínculo visitado" xfId="5896" builtinId="9" hidden="1"/>
    <cellStyle name="Hipervínculo visitado" xfId="5897" builtinId="9" hidden="1"/>
    <cellStyle name="Hipervínculo visitado" xfId="5898" builtinId="9" hidden="1"/>
    <cellStyle name="Hipervínculo visitado" xfId="5899" builtinId="9" hidden="1"/>
    <cellStyle name="Hipervínculo visitado" xfId="5457" builtinId="9" hidden="1"/>
    <cellStyle name="Hipervínculo visitado" xfId="5900" builtinId="9" hidden="1"/>
    <cellStyle name="Hipervínculo visitado" xfId="5901" builtinId="9" hidden="1"/>
    <cellStyle name="Hipervínculo visitado" xfId="5902" builtinId="9" hidden="1"/>
    <cellStyle name="Hipervínculo visitado" xfId="5903" builtinId="9" hidden="1"/>
    <cellStyle name="Hipervínculo visitado" xfId="5904" builtinId="9" hidden="1"/>
    <cellStyle name="Hipervínculo visitado" xfId="5905" builtinId="9" hidden="1"/>
    <cellStyle name="Hipervínculo visitado" xfId="5906" builtinId="9" hidden="1"/>
    <cellStyle name="Hipervínculo visitado" xfId="5907" builtinId="9" hidden="1"/>
    <cellStyle name="Hipervínculo visitado" xfId="5908" builtinId="9" hidden="1"/>
    <cellStyle name="Hipervínculo visitado" xfId="5909" builtinId="9" hidden="1"/>
    <cellStyle name="Hipervínculo visitado" xfId="5910" builtinId="9" hidden="1"/>
    <cellStyle name="Hipervínculo visitado" xfId="5911" builtinId="9" hidden="1"/>
    <cellStyle name="Hipervínculo visitado" xfId="5912" builtinId="9" hidden="1"/>
    <cellStyle name="Hipervínculo visitado" xfId="5913" builtinId="9" hidden="1"/>
    <cellStyle name="Hipervínculo visitado" xfId="5914" builtinId="9" hidden="1"/>
    <cellStyle name="Hipervínculo visitado" xfId="5915" builtinId="9" hidden="1"/>
    <cellStyle name="Hipervínculo visitado" xfId="5916" builtinId="9" hidden="1"/>
    <cellStyle name="Hipervínculo visitado" xfId="5917" builtinId="9" hidden="1"/>
    <cellStyle name="Hipervínculo visitado" xfId="5918" builtinId="9" hidden="1"/>
    <cellStyle name="Hipervínculo visitado" xfId="5919" builtinId="9" hidden="1"/>
    <cellStyle name="Hipervínculo visitado" xfId="5962" builtinId="9" hidden="1"/>
    <cellStyle name="Hipervínculo visitado" xfId="5963" builtinId="9" hidden="1"/>
    <cellStyle name="Hipervínculo visitado" xfId="5964" builtinId="9" hidden="1"/>
    <cellStyle name="Hipervínculo visitado" xfId="5965" builtinId="9" hidden="1"/>
    <cellStyle name="Hipervínculo visitado" xfId="5966" builtinId="9" hidden="1"/>
    <cellStyle name="Hipervínculo visitado" xfId="5967" builtinId="9" hidden="1"/>
    <cellStyle name="Hipervínculo visitado" xfId="5968" builtinId="9" hidden="1"/>
    <cellStyle name="Hipervínculo visitado" xfId="5969" builtinId="9" hidden="1"/>
    <cellStyle name="Hipervínculo visitado" xfId="5970" builtinId="9" hidden="1"/>
    <cellStyle name="Hipervínculo visitado" xfId="5971" builtinId="9" hidden="1"/>
    <cellStyle name="Hipervínculo visitado" xfId="5972" builtinId="9" hidden="1"/>
    <cellStyle name="Hipervínculo visitado" xfId="5973" builtinId="9" hidden="1"/>
    <cellStyle name="Hipervínculo visitado" xfId="5974" builtinId="9" hidden="1"/>
    <cellStyle name="Hipervínculo visitado" xfId="5975" builtinId="9" hidden="1"/>
    <cellStyle name="Hipervínculo visitado" xfId="5976" builtinId="9" hidden="1"/>
    <cellStyle name="Hipervínculo visitado" xfId="5977" builtinId="9" hidden="1"/>
    <cellStyle name="Hipervínculo visitado" xfId="5978" builtinId="9" hidden="1"/>
    <cellStyle name="Hipervínculo visitado" xfId="5979" builtinId="9" hidden="1"/>
    <cellStyle name="Hipervínculo visitado" xfId="5980" builtinId="9" hidden="1"/>
    <cellStyle name="Hipervínculo visitado" xfId="5981" builtinId="9" hidden="1"/>
    <cellStyle name="Hipervínculo visitado" xfId="5982" builtinId="9" hidden="1"/>
    <cellStyle name="Hipervínculo visitado" xfId="5985" builtinId="9" hidden="1"/>
    <cellStyle name="Hipervínculo visitado" xfId="5986" builtinId="9" hidden="1"/>
    <cellStyle name="Hipervínculo visitado" xfId="5987" builtinId="9" hidden="1"/>
    <cellStyle name="Hipervínculo visitado" xfId="5988" builtinId="9" hidden="1"/>
    <cellStyle name="Hipervínculo visitado" xfId="5989" builtinId="9" hidden="1"/>
    <cellStyle name="Hipervínculo visitado" xfId="5990" builtinId="9" hidden="1"/>
    <cellStyle name="Hipervínculo visitado" xfId="5991" builtinId="9" hidden="1"/>
    <cellStyle name="Hipervínculo visitado" xfId="5992" builtinId="9" hidden="1"/>
    <cellStyle name="Hipervínculo visitado" xfId="5993" builtinId="9" hidden="1"/>
    <cellStyle name="Hipervínculo visitado" xfId="5994" builtinId="9" hidden="1"/>
    <cellStyle name="Hipervínculo visitado" xfId="5995" builtinId="9" hidden="1"/>
    <cellStyle name="Hipervínculo visitado" xfId="5996" builtinId="9" hidden="1"/>
    <cellStyle name="Hipervínculo visitado" xfId="5997" builtinId="9" hidden="1"/>
    <cellStyle name="Hipervínculo visitado" xfId="5998" builtinId="9" hidden="1"/>
    <cellStyle name="Hipervínculo visitado" xfId="5999" builtinId="9" hidden="1"/>
    <cellStyle name="Hipervínculo visitado" xfId="6000" builtinId="9" hidden="1"/>
    <cellStyle name="Hipervínculo visitado" xfId="6001" builtinId="9" hidden="1"/>
    <cellStyle name="Hipervínculo visitado" xfId="6002" builtinId="9" hidden="1"/>
    <cellStyle name="Hipervínculo visitado" xfId="6003" builtinId="9" hidden="1"/>
    <cellStyle name="Hipervínculo visitado" xfId="6004" builtinId="9" hidden="1"/>
    <cellStyle name="Hipervínculo visitado" xfId="6005" builtinId="9" hidden="1"/>
    <cellStyle name="Hipervínculo visitado" xfId="6012" builtinId="9" hidden="1"/>
    <cellStyle name="Hipervínculo visitado" xfId="6013" builtinId="9" hidden="1"/>
    <cellStyle name="Hipervínculo visitado" xfId="6014" builtinId="9" hidden="1"/>
    <cellStyle name="Hipervínculo visitado" xfId="6015" builtinId="9" hidden="1"/>
    <cellStyle name="Hipervínculo visitado" xfId="6016" builtinId="9" hidden="1"/>
    <cellStyle name="Hipervínculo visitado" xfId="6017" builtinId="9" hidden="1"/>
    <cellStyle name="Hipervínculo visitado" xfId="6018" builtinId="9" hidden="1"/>
    <cellStyle name="Hipervínculo visitado" xfId="6019" builtinId="9" hidden="1"/>
    <cellStyle name="Hipervínculo visitado" xfId="6020" builtinId="9" hidden="1"/>
    <cellStyle name="Hipervínculo visitado" xfId="6021" builtinId="9" hidden="1"/>
    <cellStyle name="Hipervínculo visitado" xfId="6022" builtinId="9" hidden="1"/>
    <cellStyle name="Hipervínculo visitado" xfId="6023" builtinId="9" hidden="1"/>
    <cellStyle name="Hipervínculo visitado" xfId="6024" builtinId="9" hidden="1"/>
    <cellStyle name="Hipervínculo visitado" xfId="6025" builtinId="9" hidden="1"/>
    <cellStyle name="Hipervínculo visitado" xfId="6026" builtinId="9" hidden="1"/>
    <cellStyle name="Hipervínculo visitado" xfId="6027" builtinId="9" hidden="1"/>
    <cellStyle name="Hipervínculo visitado" xfId="6028" builtinId="9" hidden="1"/>
    <cellStyle name="Hipervínculo visitado" xfId="6029" builtinId="9" hidden="1"/>
    <cellStyle name="Hipervínculo visitado" xfId="6030" builtinId="9" hidden="1"/>
    <cellStyle name="Hipervínculo visitado" xfId="6031" builtinId="9" hidden="1"/>
    <cellStyle name="Hipervínculo visitado" xfId="6032" builtinId="9" hidden="1"/>
    <cellStyle name="Hipervínculo visitado" xfId="6036" builtinId="9" hidden="1"/>
    <cellStyle name="Hipervínculo visitado" xfId="6037" builtinId="9" hidden="1"/>
    <cellStyle name="Hipervínculo visitado" xfId="6038" builtinId="9" hidden="1"/>
    <cellStyle name="Hipervínculo visitado" xfId="6039" builtinId="9" hidden="1"/>
    <cellStyle name="Hipervínculo visitado" xfId="6040" builtinId="9" hidden="1"/>
    <cellStyle name="Hipervínculo visitado" xfId="6041" builtinId="9" hidden="1"/>
    <cellStyle name="Hipervínculo visitado" xfId="6042" builtinId="9" hidden="1"/>
    <cellStyle name="Hipervínculo visitado" xfId="6043" builtinId="9" hidden="1"/>
    <cellStyle name="Hipervínculo visitado" xfId="6044" builtinId="9" hidden="1"/>
    <cellStyle name="Hipervínculo visitado" xfId="6045" builtinId="9" hidden="1"/>
    <cellStyle name="Hipervínculo visitado" xfId="6046" builtinId="9" hidden="1"/>
    <cellStyle name="Hipervínculo visitado" xfId="6047" builtinId="9" hidden="1"/>
    <cellStyle name="Hipervínculo visitado" xfId="6048" builtinId="9" hidden="1"/>
    <cellStyle name="Hipervínculo visitado" xfId="6049" builtinId="9" hidden="1"/>
    <cellStyle name="Hipervínculo visitado" xfId="6050" builtinId="9" hidden="1"/>
    <cellStyle name="Hipervínculo visitado" xfId="6051" builtinId="9" hidden="1"/>
    <cellStyle name="Hipervínculo visitado" xfId="6052" builtinId="9" hidden="1"/>
    <cellStyle name="Hipervínculo visitado" xfId="6053" builtinId="9" hidden="1"/>
    <cellStyle name="Hipervínculo visitado" xfId="6054" builtinId="9" hidden="1"/>
    <cellStyle name="Hipervínculo visitado" xfId="6055" builtinId="9" hidden="1"/>
    <cellStyle name="Hipervínculo visitado" xfId="6056" builtinId="9" hidden="1"/>
    <cellStyle name="Hipervínculo visitado" xfId="6008" builtinId="9" hidden="1"/>
    <cellStyle name="Hipervínculo visitado" xfId="6009" builtinId="9" hidden="1"/>
    <cellStyle name="Hipervínculo visitado" xfId="6010" builtinId="9" hidden="1"/>
    <cellStyle name="Hipervínculo visitado" xfId="6057" builtinId="9" hidden="1"/>
    <cellStyle name="Hipervínculo visitado" xfId="6058" builtinId="9" hidden="1"/>
    <cellStyle name="Hipervínculo visitado" xfId="6059" builtinId="9" hidden="1"/>
    <cellStyle name="Hipervínculo visitado" xfId="6060" builtinId="9" hidden="1"/>
    <cellStyle name="Hipervínculo visitado" xfId="6061" builtinId="9" hidden="1"/>
    <cellStyle name="Hipervínculo visitado" xfId="6062" builtinId="9" hidden="1"/>
    <cellStyle name="Hipervínculo visitado" xfId="6063" builtinId="9" hidden="1"/>
    <cellStyle name="Hipervínculo visitado" xfId="6064" builtinId="9" hidden="1"/>
    <cellStyle name="Hipervínculo visitado" xfId="6065" builtinId="9" hidden="1"/>
    <cellStyle name="Hipervínculo visitado" xfId="6066" builtinId="9" hidden="1"/>
    <cellStyle name="Hipervínculo visitado" xfId="6067" builtinId="9" hidden="1"/>
    <cellStyle name="Hipervínculo visitado" xfId="6068" builtinId="9" hidden="1"/>
    <cellStyle name="Hipervínculo visitado" xfId="6069" builtinId="9" hidden="1"/>
    <cellStyle name="Hipervínculo visitado" xfId="6070" builtinId="9" hidden="1"/>
    <cellStyle name="Hipervínculo visitado" xfId="6071" builtinId="9" hidden="1"/>
    <cellStyle name="Hipervínculo visitado" xfId="6072" builtinId="9" hidden="1"/>
    <cellStyle name="Hipervínculo visitado" xfId="6073" builtinId="9" hidden="1"/>
    <cellStyle name="Hipervínculo visitado" xfId="6074" builtinId="9" hidden="1"/>
    <cellStyle name="Hipervínculo visitado" xfId="6077" builtinId="9" hidden="1"/>
    <cellStyle name="Hipervínculo visitado" xfId="6078" builtinId="9" hidden="1"/>
    <cellStyle name="Hipervínculo visitado" xfId="6079" builtinId="9" hidden="1"/>
    <cellStyle name="Hipervínculo visitado" xfId="6080" builtinId="9" hidden="1"/>
    <cellStyle name="Hipervínculo visitado" xfId="6081" builtinId="9" hidden="1"/>
    <cellStyle name="Hipervínculo visitado" xfId="6082" builtinId="9" hidden="1"/>
    <cellStyle name="Hipervínculo visitado" xfId="6083" builtinId="9" hidden="1"/>
    <cellStyle name="Hipervínculo visitado" xfId="6084" builtinId="9" hidden="1"/>
    <cellStyle name="Hipervínculo visitado" xfId="6085" builtinId="9" hidden="1"/>
    <cellStyle name="Hipervínculo visitado" xfId="6086" builtinId="9" hidden="1"/>
    <cellStyle name="Hipervínculo visitado" xfId="6087" builtinId="9" hidden="1"/>
    <cellStyle name="Hipervínculo visitado" xfId="6088" builtinId="9" hidden="1"/>
    <cellStyle name="Hipervínculo visitado" xfId="6089" builtinId="9" hidden="1"/>
    <cellStyle name="Hipervínculo visitado" xfId="6090" builtinId="9" hidden="1"/>
    <cellStyle name="Hipervínculo visitado" xfId="6091" builtinId="9" hidden="1"/>
    <cellStyle name="Hipervínculo visitado" xfId="6092" builtinId="9" hidden="1"/>
    <cellStyle name="Hipervínculo visitado" xfId="6093" builtinId="9" hidden="1"/>
    <cellStyle name="Hipervínculo visitado" xfId="6094" builtinId="9" hidden="1"/>
    <cellStyle name="Hipervínculo visitado" xfId="6095" builtinId="9" hidden="1"/>
    <cellStyle name="Hipervínculo visitado" xfId="6096" builtinId="9" hidden="1"/>
    <cellStyle name="Hipervínculo visitado" xfId="6097" builtinId="9" hidden="1"/>
    <cellStyle name="Hipervínculo visitado" xfId="6100" builtinId="9" hidden="1"/>
    <cellStyle name="Hipervínculo visitado" xfId="6101" builtinId="9" hidden="1"/>
    <cellStyle name="Hipervínculo visitado" xfId="6102" builtinId="9" hidden="1"/>
    <cellStyle name="Hipervínculo visitado" xfId="6103" builtinId="9" hidden="1"/>
    <cellStyle name="Hipervínculo visitado" xfId="6104" builtinId="9" hidden="1"/>
    <cellStyle name="Hipervínculo visitado" xfId="6105" builtinId="9" hidden="1"/>
    <cellStyle name="Hipervínculo visitado" xfId="6106" builtinId="9" hidden="1"/>
    <cellStyle name="Hipervínculo visitado" xfId="6107" builtinId="9" hidden="1"/>
    <cellStyle name="Hipervínculo visitado" xfId="6108" builtinId="9" hidden="1"/>
    <cellStyle name="Hipervínculo visitado" xfId="6109" builtinId="9" hidden="1"/>
    <cellStyle name="Hipervínculo visitado" xfId="6110" builtinId="9" hidden="1"/>
    <cellStyle name="Hipervínculo visitado" xfId="6111" builtinId="9" hidden="1"/>
    <cellStyle name="Hipervínculo visitado" xfId="6112" builtinId="9" hidden="1"/>
    <cellStyle name="Hipervínculo visitado" xfId="6113" builtinId="9" hidden="1"/>
    <cellStyle name="Hipervínculo visitado" xfId="6114" builtinId="9" hidden="1"/>
    <cellStyle name="Hipervínculo visitado" xfId="6115" builtinId="9" hidden="1"/>
    <cellStyle name="Hipervínculo visitado" xfId="6116" builtinId="9" hidden="1"/>
    <cellStyle name="Hipervínculo visitado" xfId="6117" builtinId="9" hidden="1"/>
    <cellStyle name="Hipervínculo visitado" xfId="6118" builtinId="9" hidden="1"/>
    <cellStyle name="Hipervínculo visitado" xfId="6119" builtinId="9" hidden="1"/>
    <cellStyle name="Hipervínculo visitado" xfId="6120" builtinId="9" hidden="1"/>
    <cellStyle name="Hipervínculo visitado" xfId="6076" builtinId="9" hidden="1"/>
    <cellStyle name="Hipervínculo visitado" xfId="6121" builtinId="9" hidden="1"/>
    <cellStyle name="Hipervínculo visitado" xfId="6122" builtinId="9" hidden="1"/>
    <cellStyle name="Hipervínculo visitado" xfId="6123" builtinId="9" hidden="1"/>
    <cellStyle name="Hipervínculo visitado" xfId="6124" builtinId="9" hidden="1"/>
    <cellStyle name="Hipervínculo visitado" xfId="6125" builtinId="9" hidden="1"/>
    <cellStyle name="Hipervínculo visitado" xfId="6126" builtinId="9" hidden="1"/>
    <cellStyle name="Hipervínculo visitado" xfId="6127" builtinId="9" hidden="1"/>
    <cellStyle name="Hipervínculo visitado" xfId="6128" builtinId="9" hidden="1"/>
    <cellStyle name="Hipervínculo visitado" xfId="6129" builtinId="9" hidden="1"/>
    <cellStyle name="Hipervínculo visitado" xfId="6130" builtinId="9" hidden="1"/>
    <cellStyle name="Hipervínculo visitado" xfId="6131" builtinId="9" hidden="1"/>
    <cellStyle name="Hipervínculo visitado" xfId="6132" builtinId="9" hidden="1"/>
    <cellStyle name="Hipervínculo visitado" xfId="6133" builtinId="9" hidden="1"/>
    <cellStyle name="Hipervínculo visitado" xfId="6134" builtinId="9" hidden="1"/>
    <cellStyle name="Hipervínculo visitado" xfId="6135" builtinId="9" hidden="1"/>
    <cellStyle name="Hipervínculo visitado" xfId="6136" builtinId="9" hidden="1"/>
    <cellStyle name="Hipervínculo visitado" xfId="6137" builtinId="9" hidden="1"/>
    <cellStyle name="Hipervínculo visitado" xfId="6138" builtinId="9" hidden="1"/>
    <cellStyle name="Hipervínculo visitado" xfId="6139" builtinId="9" hidden="1"/>
    <cellStyle name="Hipervínculo visitado" xfId="6140" builtinId="9" hidden="1"/>
    <cellStyle name="Hipervínculo visitado" xfId="6141" builtinId="9" hidden="1"/>
    <cellStyle name="Hipervínculo visitado" xfId="6142" builtinId="9" hidden="1"/>
    <cellStyle name="Hipervínculo visitado" xfId="6143" builtinId="9" hidden="1"/>
    <cellStyle name="Hipervínculo visitado" xfId="6144" builtinId="9" hidden="1"/>
    <cellStyle name="Hipervínculo visitado" xfId="6145" builtinId="9" hidden="1"/>
    <cellStyle name="Hipervínculo visitado" xfId="6146" builtinId="9" hidden="1"/>
    <cellStyle name="Hipervínculo visitado" xfId="6147" builtinId="9" hidden="1"/>
    <cellStyle name="Hipervínculo visitado" xfId="6148" builtinId="9" hidden="1"/>
    <cellStyle name="Hipervínculo visitado" xfId="6149" builtinId="9" hidden="1"/>
    <cellStyle name="Hipervínculo visitado" xfId="6150" builtinId="9" hidden="1"/>
    <cellStyle name="Hipervínculo visitado" xfId="6151" builtinId="9" hidden="1"/>
    <cellStyle name="Hipervínculo visitado" xfId="6152" builtinId="9" hidden="1"/>
    <cellStyle name="Hipervínculo visitado" xfId="6153" builtinId="9" hidden="1"/>
    <cellStyle name="Hipervínculo visitado" xfId="6154" builtinId="9" hidden="1"/>
    <cellStyle name="Hipervínculo visitado" xfId="6155" builtinId="9" hidden="1"/>
    <cellStyle name="Hipervínculo visitado" xfId="6156" builtinId="9" hidden="1"/>
    <cellStyle name="Hipervínculo visitado" xfId="6157" builtinId="9" hidden="1"/>
    <cellStyle name="Hipervínculo visitado" xfId="6158" builtinId="9" hidden="1"/>
    <cellStyle name="Hipervínculo visitado" xfId="6159" builtinId="9" hidden="1"/>
    <cellStyle name="Hipervínculo visitado" xfId="6160" builtinId="9" hidden="1"/>
    <cellStyle name="Hipervínculo visitado" xfId="6161" builtinId="9" hidden="1"/>
    <cellStyle name="Hipervínculo visitado" xfId="5923" builtinId="9" hidden="1"/>
    <cellStyle name="Hipervínculo visitado" xfId="6033" builtinId="9" hidden="1"/>
    <cellStyle name="Hipervínculo visitado" xfId="6075" builtinId="9" hidden="1"/>
    <cellStyle name="Hipervínculo visitado" xfId="6162" builtinId="9" hidden="1"/>
    <cellStyle name="Hipervínculo visitado" xfId="6163" builtinId="9" hidden="1"/>
    <cellStyle name="Hipervínculo visitado" xfId="6164" builtinId="9" hidden="1"/>
    <cellStyle name="Hipervínculo visitado" xfId="6165" builtinId="9" hidden="1"/>
    <cellStyle name="Hipervínculo visitado" xfId="6166" builtinId="9" hidden="1"/>
    <cellStyle name="Hipervínculo visitado" xfId="6167" builtinId="9" hidden="1"/>
    <cellStyle name="Hipervínculo visitado" xfId="6168" builtinId="9" hidden="1"/>
    <cellStyle name="Hipervínculo visitado" xfId="6169" builtinId="9" hidden="1"/>
    <cellStyle name="Hipervínculo visitado" xfId="6170" builtinId="9" hidden="1"/>
    <cellStyle name="Hipervínculo visitado" xfId="6171" builtinId="9" hidden="1"/>
    <cellStyle name="Hipervínculo visitado" xfId="6172" builtinId="9" hidden="1"/>
    <cellStyle name="Hipervínculo visitado" xfId="6173" builtinId="9" hidden="1"/>
    <cellStyle name="Hipervínculo visitado" xfId="6174" builtinId="9" hidden="1"/>
    <cellStyle name="Hipervínculo visitado" xfId="6175" builtinId="9" hidden="1"/>
    <cellStyle name="Hipervínculo visitado" xfId="6176" builtinId="9" hidden="1"/>
    <cellStyle name="Hipervínculo visitado" xfId="6177" builtinId="9" hidden="1"/>
    <cellStyle name="Hipervínculo visitado" xfId="6178" builtinId="9" hidden="1"/>
    <cellStyle name="Hipervínculo visitado" xfId="6179" builtinId="9" hidden="1"/>
    <cellStyle name="Hipervínculo visitado" xfId="6180" builtinId="9" hidden="1"/>
    <cellStyle name="Hipervínculo visitado" xfId="6181" builtinId="9" hidden="1"/>
    <cellStyle name="Hipervínculo visitado" xfId="6182" builtinId="9" hidden="1"/>
    <cellStyle name="Hipervínculo visitado" xfId="6183" builtinId="9" hidden="1"/>
    <cellStyle name="Hipervínculo visitado" xfId="6184" builtinId="9" hidden="1"/>
    <cellStyle name="Hipervínculo visitado" xfId="6185" builtinId="9" hidden="1"/>
    <cellStyle name="Hipervínculo visitado" xfId="6186" builtinId="9" hidden="1"/>
    <cellStyle name="Hipervínculo visitado" xfId="6187" builtinId="9" hidden="1"/>
    <cellStyle name="Hipervínculo visitado" xfId="6188" builtinId="9" hidden="1"/>
    <cellStyle name="Hipervínculo visitado" xfId="6189" builtinId="9" hidden="1"/>
    <cellStyle name="Hipervínculo visitado" xfId="6190" builtinId="9" hidden="1"/>
    <cellStyle name="Hipervínculo visitado" xfId="6191" builtinId="9" hidden="1"/>
    <cellStyle name="Hipervínculo visitado" xfId="6192" builtinId="9" hidden="1"/>
    <cellStyle name="Hipervínculo visitado" xfId="6193" builtinId="9" hidden="1"/>
    <cellStyle name="Hipervínculo visitado" xfId="6194" builtinId="9" hidden="1"/>
    <cellStyle name="Hipervínculo visitado" xfId="6195" builtinId="9" hidden="1"/>
    <cellStyle name="Hipervínculo visitado" xfId="6196" builtinId="9" hidden="1"/>
    <cellStyle name="Hipervínculo visitado" xfId="6197" builtinId="9" hidden="1"/>
    <cellStyle name="Hipervínculo visitado" xfId="6198" builtinId="9" hidden="1"/>
    <cellStyle name="Hipervínculo visitado" xfId="6199" builtinId="9" hidden="1"/>
    <cellStyle name="Hipervínculo visitado" xfId="6200" builtinId="9" hidden="1"/>
    <cellStyle name="Hipervínculo visitado" xfId="5942" builtinId="9" hidden="1"/>
    <cellStyle name="Hipervínculo visitado" xfId="5941" builtinId="9" hidden="1"/>
    <cellStyle name="Hipervínculo visitado" xfId="5935" builtinId="9" hidden="1"/>
    <cellStyle name="Hipervínculo visitado" xfId="6201" builtinId="9" hidden="1"/>
    <cellStyle name="Hipervínculo visitado" xfId="6202" builtinId="9" hidden="1"/>
    <cellStyle name="Hipervínculo visitado" xfId="6203" builtinId="9" hidden="1"/>
    <cellStyle name="Hipervínculo visitado" xfId="6204" builtinId="9" hidden="1"/>
    <cellStyle name="Hipervínculo visitado" xfId="6205" builtinId="9" hidden="1"/>
    <cellStyle name="Hipervínculo visitado" xfId="6206" builtinId="9" hidden="1"/>
    <cellStyle name="Hipervínculo visitado" xfId="6207" builtinId="9" hidden="1"/>
    <cellStyle name="Hipervínculo visitado" xfId="6208" builtinId="9" hidden="1"/>
    <cellStyle name="Hipervínculo visitado" xfId="6209" builtinId="9" hidden="1"/>
    <cellStyle name="Hipervínculo visitado" xfId="6210" builtinId="9" hidden="1"/>
    <cellStyle name="Hipervínculo visitado" xfId="6211" builtinId="9" hidden="1"/>
    <cellStyle name="Hipervínculo visitado" xfId="6212" builtinId="9" hidden="1"/>
    <cellStyle name="Hipervínculo visitado" xfId="6213" builtinId="9" hidden="1"/>
    <cellStyle name="Hipervínculo visitado" xfId="6214" builtinId="9" hidden="1"/>
    <cellStyle name="Hipervínculo visitado" xfId="6215" builtinId="9" hidden="1"/>
    <cellStyle name="Hipervínculo visitado" xfId="6216" builtinId="9" hidden="1"/>
    <cellStyle name="Hipervínculo visitado" xfId="6217" builtinId="9" hidden="1"/>
    <cellStyle name="Hipervínculo visitado" xfId="6218" builtinId="9" hidden="1"/>
    <cellStyle name="Hipervínculo visitado" xfId="5458" builtinId="9" hidden="1"/>
    <cellStyle name="Hipervínculo visitado" xfId="5432" builtinId="9" hidden="1"/>
    <cellStyle name="Hipervínculo visitado" xfId="5407" builtinId="9" hidden="1"/>
    <cellStyle name="Hipervínculo visitado" xfId="5381" builtinId="9" hidden="1"/>
    <cellStyle name="Hipervínculo visitado" xfId="5354" builtinId="9" hidden="1"/>
    <cellStyle name="Hipervínculo visitado" xfId="3803" builtinId="9" hidden="1"/>
    <cellStyle name="Hipervínculo visitado" xfId="5327" builtinId="9" hidden="1"/>
    <cellStyle name="Hipervínculo visitado" xfId="5301" builtinId="9" hidden="1"/>
    <cellStyle name="Hipervínculo visitado" xfId="5272" builtinId="9" hidden="1"/>
    <cellStyle name="Hipervínculo visitado" xfId="5245" builtinId="9" hidden="1"/>
    <cellStyle name="Hipervínculo visitado" xfId="5217" builtinId="9" hidden="1"/>
    <cellStyle name="Hipervínculo visitado" xfId="5189" builtinId="9" hidden="1"/>
    <cellStyle name="Hipervínculo visitado" xfId="5162" builtinId="9" hidden="1"/>
    <cellStyle name="Hipervínculo visitado" xfId="5137" builtinId="9" hidden="1"/>
    <cellStyle name="Hipervínculo visitado" xfId="5111" builtinId="9" hidden="1"/>
    <cellStyle name="Hipervínculo visitado" xfId="5083" builtinId="9" hidden="1"/>
    <cellStyle name="Hipervínculo visitado" xfId="3719" builtinId="9" hidden="1"/>
    <cellStyle name="Hipervínculo visitado" xfId="5056" builtinId="9" hidden="1"/>
    <cellStyle name="Hipervínculo visitado" xfId="5028" builtinId="9" hidden="1"/>
    <cellStyle name="Hipervínculo visitado" xfId="4999" builtinId="9" hidden="1"/>
    <cellStyle name="Hipervínculo visitado" xfId="4971" builtinId="9" hidden="1"/>
    <cellStyle name="Hipervínculo visitado" xfId="4624" builtinId="9" hidden="1"/>
    <cellStyle name="Hipervínculo visitado" xfId="4596" builtinId="9" hidden="1"/>
    <cellStyle name="Hipervínculo visitado" xfId="4568" builtinId="9" hidden="1"/>
    <cellStyle name="Hipervínculo visitado" xfId="4541" builtinId="9" hidden="1"/>
    <cellStyle name="Hipervínculo visitado" xfId="4513" builtinId="9" hidden="1"/>
    <cellStyle name="Hipervínculo visitado" xfId="4485" builtinId="9" hidden="1"/>
    <cellStyle name="Hipervínculo visitado" xfId="4457" builtinId="9" hidden="1"/>
    <cellStyle name="Hipervínculo visitado" xfId="3951" builtinId="9" hidden="1"/>
    <cellStyle name="Hipervínculo visitado" xfId="3926" builtinId="9" hidden="1"/>
    <cellStyle name="Hipervínculo visitado" xfId="3856" builtinId="9" hidden="1"/>
    <cellStyle name="Hipervínculo visitado" xfId="3635" builtinId="9" hidden="1"/>
    <cellStyle name="Hipervínculo visitado" xfId="4429" builtinId="9" hidden="1"/>
    <cellStyle name="Hipervínculo visitado" xfId="3914" builtinId="9" hidden="1"/>
    <cellStyle name="Hipervínculo visitado" xfId="4426" builtinId="9" hidden="1"/>
    <cellStyle name="Hipervínculo visitado" xfId="4339" builtinId="9" hidden="1"/>
    <cellStyle name="Hipervínculo visitado" xfId="4366" builtinId="9" hidden="1"/>
    <cellStyle name="Hipervínculo visitado" xfId="4078" builtinId="9" hidden="1"/>
    <cellStyle name="Hipervínculo visitado" xfId="4262" builtinId="9" hidden="1"/>
    <cellStyle name="Hipervínculo visitado" xfId="3935" builtinId="9" hidden="1"/>
    <cellStyle name="Hipervínculo visitado" xfId="3778" builtinId="9" hidden="1"/>
    <cellStyle name="Hipervínculo visitado" xfId="4099" builtinId="9" hidden="1"/>
    <cellStyle name="Hipervínculo visitado" xfId="3633" builtinId="9" hidden="1"/>
    <cellStyle name="Hipervínculo visitado" xfId="4678" builtinId="9" hidden="1"/>
    <cellStyle name="Hipervínculo visitado" xfId="4650" builtinId="9" hidden="1"/>
    <cellStyle name="Hipervínculo visitado" xfId="4623" builtinId="9" hidden="1"/>
    <cellStyle name="Hipervínculo visitado" xfId="4595" builtinId="9" hidden="1"/>
    <cellStyle name="Hipervínculo visitado" xfId="4567" builtinId="9" hidden="1"/>
    <cellStyle name="Hipervínculo visitado" xfId="4540" builtinId="9" hidden="1"/>
    <cellStyle name="Hipervínculo visitado" xfId="4512" builtinId="9" hidden="1"/>
    <cellStyle name="Hipervínculo visitado" xfId="4484" builtinId="9" hidden="1"/>
    <cellStyle name="Hipervínculo visitado" xfId="4456" builtinId="9" hidden="1"/>
    <cellStyle name="Hipervínculo visitado" xfId="4428" builtinId="9" hidden="1"/>
    <cellStyle name="Hipervínculo visitado" xfId="3949" builtinId="9" hidden="1"/>
    <cellStyle name="Hipervínculo visitado" xfId="3924" builtinId="9" hidden="1"/>
    <cellStyle name="Hipervínculo visitado" xfId="3854" builtinId="9" hidden="1"/>
    <cellStyle name="Hipervínculo visitado" xfId="3632" builtinId="9" hidden="1"/>
    <cellStyle name="Hipervínculo visitado" xfId="3992" builtinId="9" hidden="1"/>
    <cellStyle name="Hipervínculo visitado" xfId="4425" builtinId="9" hidden="1"/>
    <cellStyle name="Hipervínculo visitado" xfId="3934" builtinId="9" hidden="1"/>
    <cellStyle name="Hipervínculo visitado" xfId="4365" builtinId="9" hidden="1"/>
    <cellStyle name="Hipervínculo visitado" xfId="3651" builtinId="9" hidden="1"/>
    <cellStyle name="Hipervínculo visitado" xfId="4261" builtinId="9" hidden="1"/>
    <cellStyle name="Hipervínculo visitado" xfId="5187" builtinId="9" hidden="1"/>
    <cellStyle name="Hipervínculo visitado" xfId="4156" builtinId="9" hidden="1"/>
    <cellStyle name="Hipervínculo visitado" xfId="4371" builtinId="9" hidden="1"/>
    <cellStyle name="Hipervínculo visitado" xfId="5460" builtinId="9" hidden="1"/>
    <cellStyle name="Hipervínculo visitado" xfId="4705" builtinId="9" hidden="1"/>
    <cellStyle name="Hipervínculo visitado" xfId="3631" builtinId="9" hidden="1"/>
    <cellStyle name="Hipervínculo visitado" xfId="3887" builtinId="9" hidden="1"/>
    <cellStyle name="Hipervínculo visitado" xfId="3853" builtinId="9" hidden="1"/>
    <cellStyle name="Hipervínculo visitado" xfId="3923" builtinId="9" hidden="1"/>
    <cellStyle name="Hipervínculo visitado" xfId="5379" builtinId="9" hidden="1"/>
    <cellStyle name="Hipervínculo visitado" xfId="3948" builtinId="9" hidden="1"/>
    <cellStyle name="Hipervínculo visitado" xfId="4306" builtinId="9" hidden="1"/>
    <cellStyle name="Hipervínculo visitado" xfId="5632" builtinId="9" hidden="1"/>
    <cellStyle name="Hipervínculo visitado" xfId="4760" builtinId="9" hidden="1"/>
    <cellStyle name="Hipervínculo visitado" xfId="4792" builtinId="9" hidden="1"/>
    <cellStyle name="Hipervínculo visitado" xfId="4908" builtinId="9" hidden="1"/>
    <cellStyle name="Hipervínculo visitado" xfId="4821" builtinId="9" hidden="1"/>
    <cellStyle name="Hipervínculo visitado" xfId="4851" builtinId="9" hidden="1"/>
    <cellStyle name="Hipervínculo visitado" xfId="5027" builtinId="9" hidden="1"/>
    <cellStyle name="Hipervínculo visitado" xfId="4881" builtinId="9" hidden="1"/>
    <cellStyle name="Hipervínculo visitado" xfId="4912" builtinId="9" hidden="1"/>
    <cellStyle name="Hipervínculo visitado" xfId="3717" builtinId="9" hidden="1"/>
    <cellStyle name="Hipervínculo visitado" xfId="4539" builtinId="9" hidden="1"/>
    <cellStyle name="Hipervínculo visitado" xfId="3981" builtinId="9" hidden="1"/>
    <cellStyle name="Hipervínculo visitado" xfId="6099" builtinId="9" hidden="1"/>
    <cellStyle name="Hipervínculo visitado" xfId="3781" builtinId="9" hidden="1"/>
    <cellStyle name="Hipervínculo visitado" xfId="4622" builtinId="9" hidden="1"/>
    <cellStyle name="Hipervínculo visitado" xfId="5219" builtinId="9" hidden="1"/>
    <cellStyle name="Hipervínculo visitado" xfId="3364" builtinId="9" hidden="1"/>
    <cellStyle name="Hipervínculo visitado" xfId="3965" builtinId="9" hidden="1"/>
    <cellStyle name="Hipervínculo visitado" xfId="5945" builtinId="9" hidden="1"/>
    <cellStyle name="Hipervínculo visitado" xfId="4704" builtinId="9" hidden="1"/>
    <cellStyle name="Hipervínculo visitado" xfId="4731" builtinId="9" hidden="1"/>
    <cellStyle name="Hipervínculo visitado" xfId="5938" builtinId="9" hidden="1"/>
    <cellStyle name="Hipervínculo visitado" xfId="3936" builtinId="9" hidden="1"/>
    <cellStyle name="Hipervínculo visitado" xfId="5948" builtinId="9" hidden="1"/>
    <cellStyle name="Hipervínculo visitado" xfId="5191" builtinId="9" hidden="1"/>
    <cellStyle name="Hipervínculo visitado" xfId="4759" builtinId="9" hidden="1"/>
    <cellStyle name="Hipervínculo visitado" xfId="6006" builtinId="9" hidden="1"/>
    <cellStyle name="Hipervínculo visitado" xfId="5164" builtinId="9" hidden="1"/>
    <cellStyle name="Hipervínculo visitado" xfId="5934" builtinId="9" hidden="1"/>
    <cellStyle name="Hipervínculo visitado" xfId="3638" builtinId="9" hidden="1"/>
    <cellStyle name="Hipervínculo visitado" xfId="5630" builtinId="9" hidden="1"/>
    <cellStyle name="Hipervínculo visitado" xfId="5961" builtinId="9" hidden="1"/>
    <cellStyle name="Hipervínculo visitado" xfId="5955" builtinId="9" hidden="1"/>
    <cellStyle name="Hipervínculo visitado" xfId="5055" builtinId="9" hidden="1"/>
    <cellStyle name="Hipervínculo visitado" xfId="4970" builtinId="9" hidden="1"/>
    <cellStyle name="Hipervínculo visitado" xfId="5406" builtinId="9" hidden="1"/>
    <cellStyle name="Hipervínculo visitado" xfId="3475" builtinId="9" hidden="1"/>
    <cellStyle name="Hipervínculo visitado" xfId="5433" builtinId="9" hidden="1"/>
    <cellStyle name="Hipervínculo visitado" xfId="5461" builtinId="9" hidden="1"/>
    <cellStyle name="Hipervínculo visitado" xfId="5082" builtinId="9" hidden="1"/>
    <cellStyle name="Hipervínculo visitado" xfId="4939" builtinId="9" hidden="1"/>
    <cellStyle name="Hipervínculo visitado" xfId="3894" builtinId="9" hidden="1"/>
    <cellStyle name="Hipervínculo visitado" xfId="4787" builtinId="9" hidden="1"/>
    <cellStyle name="Hipervínculo visitado" xfId="4789" builtinId="9" hidden="1"/>
    <cellStyle name="Hipervínculo visitado" xfId="5353" builtinId="9" hidden="1"/>
    <cellStyle name="Hipervínculo visitado" xfId="5001" builtinId="9" hidden="1"/>
    <cellStyle name="Hipervínculo visitado" xfId="5747" builtinId="9" hidden="1"/>
    <cellStyle name="Hipervínculo visitado" xfId="5792" builtinId="9" hidden="1"/>
    <cellStyle name="Hipervínculo visitado" xfId="5329" builtinId="9" hidden="1"/>
    <cellStyle name="Hipervínculo visitado" xfId="5356" builtinId="9" hidden="1"/>
    <cellStyle name="Hipervínculo visitado" xfId="4593" builtinId="9" hidden="1"/>
    <cellStyle name="Hipervínculo visitado" xfId="5791" builtinId="9" hidden="1"/>
    <cellStyle name="Hipervínculo visitado" xfId="5434" builtinId="9" hidden="1"/>
    <cellStyle name="Hipervínculo visitado" xfId="4307" builtinId="9" hidden="1"/>
    <cellStyle name="Hipervínculo visitado" xfId="5931" builtinId="9" hidden="1"/>
    <cellStyle name="Hipervínculo visitado" xfId="4508" builtinId="9" hidden="1"/>
    <cellStyle name="Hipervínculo visitado" xfId="4254" builtinId="9" hidden="1"/>
    <cellStyle name="Hipervínculo visitado" xfId="5163" builtinId="9" hidden="1"/>
    <cellStyle name="Hipervínculo visitado" xfId="3999" builtinId="9" hidden="1"/>
    <cellStyle name="Hipervínculo visitado" xfId="3963" builtinId="9" hidden="1"/>
    <cellStyle name="Hipervínculo visitado" xfId="4823" builtinId="9" hidden="1"/>
    <cellStyle name="Hipervínculo visitado" xfId="4310" builtinId="9" hidden="1"/>
    <cellStyle name="Hipervínculo visitado" xfId="4591" builtinId="9" hidden="1"/>
    <cellStyle name="Hipervínculo visitado" xfId="3365" builtinId="9" hidden="1"/>
    <cellStyle name="Hipervínculo visitado" xfId="3928" builtinId="9" hidden="1"/>
    <cellStyle name="Hipervínculo visitado" xfId="5139" builtinId="9" hidden="1"/>
    <cellStyle name="Hipervínculo visitado" xfId="4794" builtinId="9" hidden="1"/>
    <cellStyle name="Hipervínculo visitado" xfId="4102" builtinId="9" hidden="1"/>
    <cellStyle name="Hipervínculo visitado" xfId="5113" builtinId="9" hidden="1"/>
    <cellStyle name="Hipervínculo visitado" xfId="4592" builtinId="9" hidden="1"/>
    <cellStyle name="Hipervínculo visitado" xfId="3953" builtinId="9" hidden="1"/>
    <cellStyle name="Hipervínculo visitado" xfId="4486" builtinId="9" hidden="1"/>
    <cellStyle name="Hipervínculo visitado" xfId="6007" builtinId="9" hidden="1"/>
    <cellStyle name="Hipervínculo visitado" xfId="4157" builtinId="9" hidden="1"/>
    <cellStyle name="Hipervínculo visitado" xfId="4788" builtinId="9" hidden="1"/>
    <cellStyle name="Hipervínculo visitado" xfId="5939" builtinId="9" hidden="1"/>
    <cellStyle name="Hipervínculo visitado" xfId="3952" builtinId="9" hidden="1"/>
    <cellStyle name="Hipervínculo visitado" xfId="4051" builtinId="9" hidden="1"/>
    <cellStyle name="Hipervínculo visitado" xfId="5246" builtinId="9" hidden="1"/>
    <cellStyle name="Hipervínculo visitado" xfId="4100" builtinId="9" hidden="1"/>
    <cellStyle name="Hipervínculo visitado" xfId="3852" builtinId="9" hidden="1"/>
    <cellStyle name="Hipervínculo visitado" xfId="3733" builtinId="9" hidden="1"/>
    <cellStyle name="Hipervínculo visitado" xfId="4004" builtinId="9" hidden="1"/>
    <cellStyle name="Hipervínculo visitado" xfId="3757" builtinId="9" hidden="1"/>
    <cellStyle name="Hipervínculo visitado" xfId="5921" builtinId="9" hidden="1"/>
    <cellStyle name="Hipervínculo visitado" xfId="4150" builtinId="9" hidden="1"/>
    <cellStyle name="Hipervínculo visitado" xfId="5188" builtinId="9" hidden="1"/>
    <cellStyle name="Hipervínculo visitado" xfId="4510" builtinId="9" hidden="1"/>
    <cellStyle name="Hipervínculo visitado" xfId="4707" builtinId="9" hidden="1"/>
    <cellStyle name="Hipervínculo visitado" xfId="5030" builtinId="9" hidden="1"/>
    <cellStyle name="Hipervínculo visitado" xfId="4180" builtinId="9" hidden="1"/>
    <cellStyle name="Hipervínculo visitado" xfId="3927" builtinId="9" hidden="1"/>
    <cellStyle name="Hipervínculo visitado" xfId="4680" builtinId="9" hidden="1"/>
    <cellStyle name="Hipervínculo visitado" xfId="4972" builtinId="9" hidden="1"/>
    <cellStyle name="Hipervínculo visitado" xfId="4423" builtinId="9" hidden="1"/>
    <cellStyle name="Hipervínculo visitado" xfId="4055" builtinId="9" hidden="1"/>
    <cellStyle name="Hipervínculo visitado" xfId="4308" builtinId="9" hidden="1"/>
    <cellStyle name="Hipervínculo visitado" xfId="5920" builtinId="9" hidden="1"/>
    <cellStyle name="Hipervínculo visitado" xfId="3933" builtinId="9" hidden="1"/>
    <cellStyle name="Hipervínculo visitado" xfId="4151" builtinId="9" hidden="1"/>
    <cellStyle name="Hipervínculo visitado" xfId="4790" builtinId="9" hidden="1"/>
    <cellStyle name="Hipervínculo visitado" xfId="4001" builtinId="9" hidden="1"/>
    <cellStyle name="Hipervínculo visitado" xfId="4941" builtinId="9" hidden="1"/>
    <cellStyle name="Hipervínculo visitado" xfId="4848" builtinId="9" hidden="1"/>
    <cellStyle name="Hipervínculo visitado" xfId="5328" builtinId="9" hidden="1"/>
    <cellStyle name="Hipervínculo visitado" xfId="3869" builtinId="9" hidden="1"/>
    <cellStyle name="Hipervínculo visitado" xfId="4424" builtinId="9" hidden="1"/>
    <cellStyle name="Hipervínculo visitado" xfId="5409" builtinId="9" hidden="1"/>
    <cellStyle name="Hipervínculo visitado" xfId="4648" builtinId="9" hidden="1"/>
    <cellStyle name="Hipervínculo visitado" xfId="4649" builtinId="9" hidden="1"/>
    <cellStyle name="Hipervínculo visitado" xfId="3807" builtinId="9" hidden="1"/>
    <cellStyle name="Hipervínculo visitado" xfId="4257" builtinId="9" hidden="1"/>
    <cellStyle name="Hipervínculo visitado" xfId="5084" builtinId="9" hidden="1"/>
    <cellStyle name="Hipervínculo visitado" xfId="5054" builtinId="9" hidden="1"/>
    <cellStyle name="Hipervínculo visitado" xfId="5029" builtinId="9" hidden="1"/>
    <cellStyle name="Hipervínculo visitado" xfId="4309" builtinId="9" hidden="1"/>
    <cellStyle name="Hipervínculo visitado" xfId="5380" builtinId="9" hidden="1"/>
    <cellStyle name="Hipervínculo visitado" xfId="5459" builtinId="9" hidden="1"/>
    <cellStyle name="Hipervínculo visitado" xfId="3895" builtinId="9" hidden="1"/>
    <cellStyle name="Hipervínculo visitado" xfId="3714" builtinId="9" hidden="1"/>
    <cellStyle name="Hipervínculo visitado" xfId="3990" builtinId="9" hidden="1"/>
    <cellStyle name="Hipervínculo visitado" xfId="3921" builtinId="9" hidden="1"/>
    <cellStyle name="Hipervínculo visitado" xfId="4758" builtinId="9" hidden="1"/>
    <cellStyle name="Hipervínculo visitado" xfId="4569" builtinId="9" hidden="1"/>
    <cellStyle name="Hipervínculo visitado" xfId="3855" builtinId="9" hidden="1"/>
    <cellStyle name="Hipervínculo visitado" xfId="4967" builtinId="9" hidden="1"/>
    <cellStyle name="Hipervínculo visitado" xfId="4914" builtinId="9" hidden="1"/>
    <cellStyle name="Hipervínculo visitado" xfId="3975" builtinId="9" hidden="1"/>
    <cellStyle name="Hipervínculo visitado" xfId="4305" builtinId="9" hidden="1"/>
    <cellStyle name="Hipervínculo visitado" xfId="6035" builtinId="9" hidden="1"/>
    <cellStyle name="Hipervínculo visitado" xfId="5508" builtinId="9" hidden="1"/>
    <cellStyle name="Hipervínculo visitado" xfId="4422" builtinId="9" hidden="1"/>
    <cellStyle name="Hipervínculo visitado" xfId="3732" builtinId="9" hidden="1"/>
    <cellStyle name="Hipervínculo visitado" xfId="3361" builtinId="9" hidden="1"/>
    <cellStyle name="Hipervínculo visitado" xfId="4883" builtinId="9" hidden="1"/>
    <cellStyle name="Hipervínculo visitado" xfId="3985" builtinId="9" hidden="1"/>
    <cellStyle name="Hipervínculo visitado" xfId="5933" builtinId="9" hidden="1"/>
    <cellStyle name="Hipervínculo visitado" xfId="4762" builtinId="9" hidden="1"/>
    <cellStyle name="Hipervínculo visitado" xfId="4338" builtinId="9" hidden="1"/>
    <cellStyle name="Hipervínculo visitado" xfId="3795" builtinId="9" hidden="1"/>
    <cellStyle name="Hipervínculo visitado" xfId="4048" builtinId="9" hidden="1"/>
    <cellStyle name="Hipervínculo visitado" xfId="4417" builtinId="9" hidden="1"/>
    <cellStyle name="Hipervínculo visitado" xfId="4757" builtinId="9" hidden="1"/>
    <cellStyle name="Hipervínculo visitado" xfId="5629" builtinId="9" hidden="1"/>
    <cellStyle name="Hipervínculo visitado" xfId="4564" builtinId="9" hidden="1"/>
    <cellStyle name="Hipervínculo visitado" xfId="3906" builtinId="9" hidden="1"/>
    <cellStyle name="Hipervínculo visitado" xfId="3857" builtinId="9" hidden="1"/>
    <cellStyle name="Hipervínculo visitado" xfId="3630" builtinId="9" hidden="1"/>
    <cellStyle name="Hipervínculo visitado" xfId="5302" builtinId="9" hidden="1"/>
    <cellStyle name="Hipervínculo visitado" xfId="3922" builtinId="9" hidden="1"/>
    <cellStyle name="Hipervínculo visitado" xfId="4910" builtinId="9" hidden="1"/>
    <cellStyle name="Hipervínculo visitado" xfId="4000" builtinId="9" hidden="1"/>
    <cellStyle name="Hipervínculo visitado" xfId="3410" builtinId="9" hidden="1"/>
    <cellStyle name="Hipervínculo visitado" xfId="4849" builtinId="9" hidden="1"/>
    <cellStyle name="Hipervínculo visitado" xfId="5190" builtinId="9" hidden="1"/>
    <cellStyle name="Hipervínculo visitado" xfId="5053" builtinId="9" hidden="1"/>
    <cellStyle name="Hipervínculo visitado" xfId="5631" builtinId="9" hidden="1"/>
    <cellStyle name="Hipervínculo visitado" xfId="4259" builtinId="9" hidden="1"/>
    <cellStyle name="Hipervínculo visitado" xfId="5408" builtinId="9" hidden="1"/>
    <cellStyle name="Hipervínculo visitado" xfId="3950" builtinId="9" hidden="1"/>
    <cellStyle name="Hipervínculo visitado" xfId="5960" builtinId="9" hidden="1"/>
    <cellStyle name="Hipervínculo visitado" xfId="4879" builtinId="9" hidden="1"/>
    <cellStyle name="Hipervínculo visitado" xfId="4454" builtinId="9" hidden="1"/>
    <cellStyle name="Hipervínculo visitado" xfId="4054" builtinId="9" hidden="1"/>
    <cellStyle name="Hipervínculo visitado" xfId="5355" builtinId="9" hidden="1"/>
    <cellStyle name="Hipervínculo visitado" xfId="5109" builtinId="9" hidden="1"/>
    <cellStyle name="Hipervínculo visitado" xfId="4542" builtinId="9" hidden="1"/>
    <cellStyle name="Hipervínculo visitado" xfId="4621" builtinId="9" hidden="1"/>
    <cellStyle name="Hipervínculo visitado" xfId="3642" builtinId="9" hidden="1"/>
    <cellStyle name="Hipervínculo visitado" xfId="5081" builtinId="9" hidden="1"/>
    <cellStyle name="Hipervínculo visitado" xfId="3627" builtinId="9" hidden="1"/>
    <cellStyle name="Hipervínculo visitado" xfId="5299" builtinId="9" hidden="1"/>
    <cellStyle name="Hipervínculo visitado" xfId="4511" builtinId="9" hidden="1"/>
    <cellStyle name="Hipervínculo visitado" xfId="4105" builtinId="9" hidden="1"/>
    <cellStyle name="Hipervínculo visitado" xfId="4370" builtinId="9" hidden="1"/>
    <cellStyle name="Hipervínculo visitado" xfId="4537" builtinId="9" hidden="1"/>
    <cellStyle name="Hipervínculo visitado" xfId="6034" builtinId="9" hidden="1"/>
    <cellStyle name="Hipervínculo visitado" xfId="3944" builtinId="9" hidden="1"/>
    <cellStyle name="Hipervínculo visitado" xfId="3409" builtinId="9" hidden="1"/>
    <cellStyle name="Hipervínculo visitado" xfId="4847" builtinId="9" hidden="1"/>
    <cellStyle name="Hipervínculo visitado" xfId="4597" builtinId="9" hidden="1"/>
    <cellStyle name="Hipervínculo visitado" xfId="5702" builtinId="9" hidden="1"/>
    <cellStyle name="Hipervínculo visitado" xfId="4005" builtinId="9" hidden="1"/>
    <cellStyle name="Hipervínculo visitado" xfId="3413" builtinId="9" hidden="1"/>
    <cellStyle name="Hipervínculo visitado" xfId="3636" builtinId="9" hidden="1"/>
    <cellStyle name="Hipervínculo visitado" xfId="5954" builtinId="9" hidden="1"/>
    <cellStyle name="Hipervínculo visitado" xfId="5085" builtinId="9" hidden="1"/>
    <cellStyle name="Hipervínculo visitado" xfId="4973" builtinId="9" hidden="1"/>
    <cellStyle name="Hipervínculo visitado" xfId="4027" builtinId="9" hidden="1"/>
    <cellStyle name="Hipervínculo visitado" xfId="4052" builtinId="9" hidden="1"/>
    <cellStyle name="Hipervínculo visitado" xfId="3665" builtinId="9" hidden="1"/>
    <cellStyle name="Hipervínculo visitado" xfId="4311" builtinId="9" hidden="1"/>
    <cellStyle name="Hipervínculo visitado" xfId="4702" builtinId="9" hidden="1"/>
    <cellStyle name="Hipervínculo visitado" xfId="4734" builtinId="9" hidden="1"/>
    <cellStyle name="Hipervínculo visitado" xfId="4878" builtinId="9" hidden="1"/>
    <cellStyle name="Hipervínculo visitado" xfId="5959" builtinId="9" hidden="1"/>
    <cellStyle name="Hipervínculo visitado" xfId="4002" builtinId="9" hidden="1"/>
    <cellStyle name="Hipervínculo visitado" xfId="3994" builtinId="9" hidden="1"/>
    <cellStyle name="Hipervínculo visitado" xfId="5940" builtinId="9" hidden="1"/>
    <cellStyle name="Hipervínculo visitado" xfId="3899" builtinId="9" hidden="1"/>
    <cellStyle name="Hipervínculo visitado" xfId="4053" builtinId="9" hidden="1"/>
    <cellStyle name="Hipervínculo visitado" xfId="3805" builtinId="9" hidden="1"/>
    <cellStyle name="Hipervínculo visitado" xfId="3796" builtinId="9" hidden="1"/>
    <cellStyle name="Hipervínculo visitado" xfId="4619" builtinId="9" hidden="1"/>
    <cellStyle name="Hipervínculo visitado" xfId="5952" builtinId="9" hidden="1"/>
    <cellStyle name="Hipervínculo visitado" xfId="3911" builtinId="9" hidden="1"/>
    <cellStyle name="Hipervínculo visitado" xfId="4256" builtinId="9" hidden="1"/>
    <cellStyle name="Hipervínculo visitado" xfId="5958" builtinId="9" hidden="1"/>
    <cellStyle name="Hipervínculo visitado" xfId="3988" builtinId="9" hidden="1"/>
    <cellStyle name="Hipervínculo visitado" xfId="4418" builtinId="9" hidden="1"/>
    <cellStyle name="Hipervínculo visitado" xfId="5922" builtinId="9" hidden="1"/>
    <cellStyle name="Hipervínculo visitado" xfId="4046" builtinId="9" hidden="1"/>
    <cellStyle name="Hipervínculo visitado" xfId="5835" builtinId="9" hidden="1"/>
    <cellStyle name="Hipervínculo visitado" xfId="4509" builtinId="9" hidden="1"/>
    <cellStyle name="Hipervínculo visitado" xfId="4514" builtinId="9" hidden="1"/>
    <cellStyle name="Hipervínculo visitado" xfId="4131" builtinId="9" hidden="1"/>
    <cellStyle name="Hipervínculo visitado" xfId="3679" builtinId="9" hidden="1"/>
    <cellStyle name="Hipervínculo visitado" xfId="3826" builtinId="9" hidden="1"/>
    <cellStyle name="Hipervínculo visitado" xfId="4818" builtinId="9" hidden="1"/>
    <cellStyle name="Hipervínculo visitado" xfId="5273" builtinId="9" hidden="1"/>
    <cellStyle name="Hipervínculo visitado" xfId="3622" builtinId="9" hidden="1"/>
    <cellStyle name="Hipervínculo visitado" xfId="3358" builtinId="9" hidden="1"/>
    <cellStyle name="Hipervínculo visitado" xfId="3467" builtinId="9" hidden="1"/>
    <cellStyle name="Hipervínculo visitado" xfId="3621" builtinId="9" hidden="1"/>
    <cellStyle name="Hipervínculo visitado" xfId="3620" builtinId="9" hidden="1"/>
    <cellStyle name="Hipervínculo visitado" xfId="3357" builtinId="9" hidden="1"/>
    <cellStyle name="Hipervínculo visitado" xfId="3466" builtinId="9" hidden="1"/>
    <cellStyle name="Hipervínculo visitado" xfId="3619" builtinId="9" hidden="1"/>
    <cellStyle name="Hipervínculo visitado" xfId="3618" builtinId="9" hidden="1"/>
    <cellStyle name="Hipervínculo visitado" xfId="3356" builtinId="9" hidden="1"/>
    <cellStyle name="Hipervínculo visitado" xfId="3465" builtinId="9" hidden="1"/>
    <cellStyle name="Hipervínculo visitado" xfId="3617" builtinId="9" hidden="1"/>
    <cellStyle name="Hipervínculo visitado" xfId="3616" builtinId="9" hidden="1"/>
    <cellStyle name="Hipervínculo visitado" xfId="3355" builtinId="9" hidden="1"/>
    <cellStyle name="Hipervínculo visitado" xfId="3354" builtinId="9" hidden="1"/>
    <cellStyle name="Hipervínculo visitado" xfId="3353" builtinId="9" hidden="1"/>
    <cellStyle name="Hipervínculo visitado" xfId="3461" builtinId="9" hidden="1"/>
    <cellStyle name="Hipervínculo visitado" xfId="3615" builtinId="9" hidden="1"/>
    <cellStyle name="Hipervínculo visitado" xfId="3614" builtinId="9" hidden="1"/>
    <cellStyle name="Hipervínculo visitado" xfId="3462" builtinId="9" hidden="1"/>
    <cellStyle name="Hipervínculo visitado" xfId="3797" builtinId="9" hidden="1"/>
    <cellStyle name="Hipervínculo visitado" xfId="4394" builtinId="9" hidden="1"/>
    <cellStyle name="Hipervínculo visitado" xfId="4786" builtinId="9" hidden="1"/>
    <cellStyle name="Hipervínculo visitado" xfId="3351" builtinId="9" hidden="1"/>
    <cellStyle name="Hipervínculo visitado" xfId="3350" builtinId="9" hidden="1"/>
    <cellStyle name="Hipervínculo visitado" xfId="3349" builtinId="9" hidden="1"/>
    <cellStyle name="Hipervínculo visitado" xfId="3459" builtinId="9" hidden="1"/>
    <cellStyle name="Hipervínculo visitado" xfId="3611" builtinId="9" hidden="1"/>
    <cellStyle name="Hipervínculo visitado" xfId="3610" builtinId="9" hidden="1"/>
    <cellStyle name="Hipervínculo visitado" xfId="3348" builtinId="9" hidden="1"/>
    <cellStyle name="Hipervínculo visitado" xfId="3458" builtinId="9" hidden="1"/>
    <cellStyle name="Hipervínculo visitado" xfId="3609" builtinId="9" hidden="1"/>
    <cellStyle name="Hipervínculo visitado" xfId="3608" builtinId="9" hidden="1"/>
    <cellStyle name="Hipervínculo visitado" xfId="3347" builtinId="9" hidden="1"/>
    <cellStyle name="Hipervínculo visitado" xfId="3457" builtinId="9" hidden="1"/>
    <cellStyle name="Hipervínculo visitado" xfId="3607" builtinId="9" hidden="1"/>
    <cellStyle name="Hipervínculo visitado" xfId="3606" builtinId="9" hidden="1"/>
    <cellStyle name="Hipervínculo visitado" xfId="3346" builtinId="9" hidden="1"/>
    <cellStyle name="Hipervínculo visitado" xfId="3456" builtinId="9" hidden="1"/>
    <cellStyle name="Hipervínculo visitado" xfId="3605" builtinId="9" hidden="1"/>
    <cellStyle name="Hipervínculo visitado" xfId="3604" builtinId="9" hidden="1"/>
    <cellStyle name="Hipervínculo visitado" xfId="3603" builtinId="9" hidden="1"/>
    <cellStyle name="Hipervínculo visitado" xfId="3602" builtinId="9" hidden="1"/>
    <cellStyle name="Hipervínculo visitado" xfId="3344" builtinId="9" hidden="1"/>
    <cellStyle name="Hipervínculo visitado" xfId="5604" builtinId="9" hidden="1"/>
    <cellStyle name="Hipervínculo visitado" xfId="5633" builtinId="9" hidden="1"/>
    <cellStyle name="Hipervínculo visitado" xfId="5607" builtinId="9" hidden="1"/>
    <cellStyle name="Hipervínculo visitado" xfId="5536" builtinId="9" hidden="1"/>
    <cellStyle name="Hipervínculo visitado" xfId="5509" builtinId="9" hidden="1"/>
    <cellStyle name="Hipervínculo visitado" xfId="5539" builtinId="9" hidden="1"/>
    <cellStyle name="Hipervínculo visitado" xfId="5512" builtinId="9" hidden="1"/>
    <cellStyle name="Hipervínculo visitado" xfId="5485" builtinId="9" hidden="1"/>
    <cellStyle name="Hipervínculo visitado" xfId="5462" builtinId="9" hidden="1"/>
    <cellStyle name="Hipervínculo visitado" xfId="5435" builtinId="9" hidden="1"/>
    <cellStyle name="Hipervínculo visitado" xfId="3454" builtinId="9" hidden="1"/>
    <cellStyle name="Hipervínculo visitado" xfId="3601" builtinId="9" hidden="1"/>
    <cellStyle name="Hipervínculo visitado" xfId="3600" builtinId="9" hidden="1"/>
    <cellStyle name="Hipervínculo visitado" xfId="3343" builtinId="9" hidden="1"/>
    <cellStyle name="Hipervínculo visitado" xfId="5410" builtinId="9" hidden="1"/>
    <cellStyle name="Hipervínculo visitado" xfId="5384" builtinId="9" hidden="1"/>
    <cellStyle name="Hipervínculo visitado" xfId="5357" builtinId="9" hidden="1"/>
    <cellStyle name="Hipervínculo visitado" xfId="5330" builtinId="9" hidden="1"/>
    <cellStyle name="Hipervínculo visitado" xfId="4103" builtinId="9" hidden="1"/>
    <cellStyle name="Hipervínculo visitado" xfId="5221" builtinId="9" hidden="1"/>
    <cellStyle name="Hipervínculo visitado" xfId="5193" builtinId="9" hidden="1"/>
    <cellStyle name="Hipervínculo visitado" xfId="5165" builtinId="9" hidden="1"/>
    <cellStyle name="Hipervínculo visitado" xfId="3453" builtinId="9" hidden="1"/>
    <cellStyle name="Hipervínculo visitado" xfId="3599" builtinId="9" hidden="1"/>
    <cellStyle name="Hipervínculo visitado" xfId="3598" builtinId="9" hidden="1"/>
    <cellStyle name="Hipervínculo visitado" xfId="3342" builtinId="9" hidden="1"/>
    <cellStyle name="Hipervínculo visitado" xfId="5140" builtinId="9" hidden="1"/>
    <cellStyle name="Hipervínculo visitado" xfId="5114" builtinId="9" hidden="1"/>
    <cellStyle name="Hipervínculo visitado" xfId="5087" builtinId="9" hidden="1"/>
    <cellStyle name="Hipervínculo visitado" xfId="5059" builtinId="9" hidden="1"/>
    <cellStyle name="Hipervínculo visitado" xfId="5031" builtinId="9" hidden="1"/>
    <cellStyle name="Hipervínculo visitado" xfId="5003" builtinId="9" hidden="1"/>
    <cellStyle name="Hipervínculo visitado" xfId="4975" builtinId="9" hidden="1"/>
    <cellStyle name="Hipervínculo visitado" xfId="4945" builtinId="9" hidden="1"/>
    <cellStyle name="Hipervínculo visitado" xfId="4916" builtinId="9" hidden="1"/>
    <cellStyle name="Hipervínculo visitado" xfId="4885" builtinId="9" hidden="1"/>
    <cellStyle name="Hipervínculo visitado" xfId="3451" builtinId="9" hidden="1"/>
    <cellStyle name="Hipervínculo visitado" xfId="3597" builtinId="9" hidden="1"/>
    <cellStyle name="Hipervínculo visitado" xfId="3452" builtinId="9" hidden="1"/>
    <cellStyle name="Hipervínculo visitado" xfId="3594" builtinId="9" hidden="1"/>
    <cellStyle name="Hipervínculo visitado" xfId="3593" builtinId="9" hidden="1"/>
    <cellStyle name="Hipervínculo visitado" xfId="3592" builtinId="9" hidden="1"/>
    <cellStyle name="Hipervínculo visitado" xfId="3450" builtinId="9" hidden="1"/>
    <cellStyle name="Hipervínculo visitado" xfId="3591" builtinId="9" hidden="1"/>
    <cellStyle name="Hipervínculo visitado" xfId="3590" builtinId="9" hidden="1"/>
    <cellStyle name="Hipervínculo visitado" xfId="3339" builtinId="9" hidden="1"/>
    <cellStyle name="Hipervínculo visitado" xfId="3449" builtinId="9" hidden="1"/>
    <cellStyle name="Hipervínculo visitado" xfId="3589" builtinId="9" hidden="1"/>
    <cellStyle name="Hipervínculo visitado" xfId="3588" builtinId="9" hidden="1"/>
    <cellStyle name="Hipervínculo visitado" xfId="3338" builtinId="9" hidden="1"/>
    <cellStyle name="Hipervínculo visitado" xfId="3448" builtinId="9" hidden="1"/>
    <cellStyle name="Hipervínculo visitado" xfId="3587" builtinId="9" hidden="1"/>
    <cellStyle name="Hipervínculo visitado" xfId="3586" builtinId="9" hidden="1"/>
    <cellStyle name="Hipervínculo visitado" xfId="3337" builtinId="9" hidden="1"/>
    <cellStyle name="Hipervínculo visitado" xfId="3447" builtinId="9" hidden="1"/>
    <cellStyle name="Hipervínculo visitado" xfId="3585" builtinId="9" hidden="1"/>
    <cellStyle name="Hipervínculo visitado" xfId="3584" builtinId="9" hidden="1"/>
    <cellStyle name="Hipervínculo visitado" xfId="3336" builtinId="9" hidden="1"/>
    <cellStyle name="Hipervínculo visitado" xfId="3335" builtinId="9" hidden="1"/>
    <cellStyle name="Hipervínculo visitado" xfId="230" builtinId="9" hidden="1"/>
    <cellStyle name="Hipervínculo visitado" xfId="5383" builtinId="9" hidden="1"/>
    <cellStyle name="Hipervínculo visitado" xfId="4047" builtinId="9" hidden="1"/>
    <cellStyle name="Hipervínculo visitado" xfId="5943" builtinId="9" hidden="1"/>
    <cellStyle name="Hipervínculo visitado" xfId="3582" builtinId="9" hidden="1"/>
    <cellStyle name="Hipervínculo visitado" xfId="3333" builtinId="9" hidden="1"/>
    <cellStyle name="Hipervínculo visitado" xfId="3444" builtinId="9" hidden="1"/>
    <cellStyle name="Hipervínculo visitado" xfId="3581" builtinId="9" hidden="1"/>
    <cellStyle name="Hipervínculo visitado" xfId="3580" builtinId="9" hidden="1"/>
    <cellStyle name="Hipervínculo visitado" xfId="3332" builtinId="9" hidden="1"/>
    <cellStyle name="Hipervínculo visitado" xfId="3443" builtinId="9" hidden="1"/>
    <cellStyle name="Hipervínculo visitado" xfId="3579" builtinId="9" hidden="1"/>
    <cellStyle name="Hipervínculo visitado" xfId="3578" builtinId="9" hidden="1"/>
    <cellStyle name="Hipervínculo visitado" xfId="3331" builtinId="9" hidden="1"/>
    <cellStyle name="Hipervínculo visitado" xfId="3442" builtinId="9" hidden="1"/>
    <cellStyle name="Hipervínculo visitado" xfId="3577" builtinId="9" hidden="1"/>
    <cellStyle name="Hipervínculo visitado" xfId="3576" builtinId="9" hidden="1"/>
    <cellStyle name="Hipervínculo visitado" xfId="3330" builtinId="9" hidden="1"/>
    <cellStyle name="Hipervínculo visitado" xfId="3441" builtinId="9" hidden="1"/>
    <cellStyle name="Hipervínculo visitado" xfId="3575" builtinId="9" hidden="1"/>
    <cellStyle name="Hipervínculo visitado" xfId="3574" builtinId="9" hidden="1"/>
    <cellStyle name="Hipervínculo visitado" xfId="3329" builtinId="9" hidden="1"/>
    <cellStyle name="Hipervínculo visitado" xfId="3568" builtinId="9" hidden="1"/>
    <cellStyle name="Hipervínculo visitado" xfId="3438" builtinId="9" hidden="1"/>
    <cellStyle name="Hipervínculo visitado" xfId="3567" builtinId="9" hidden="1"/>
    <cellStyle name="Hipervínculo visitado" xfId="3566" builtinId="9" hidden="1"/>
    <cellStyle name="Hipervínculo visitado" xfId="3565" builtinId="9" hidden="1"/>
    <cellStyle name="Hipervínculo visitado" xfId="3564" builtinId="9" hidden="1"/>
    <cellStyle name="Hipervínculo visitado" xfId="3563" builtinId="9" hidden="1"/>
    <cellStyle name="Hipervínculo visitado" xfId="3326" builtinId="9" hidden="1"/>
    <cellStyle name="Hipervínculo visitado" xfId="3325" builtinId="9" hidden="1"/>
    <cellStyle name="Hipervínculo visitado" xfId="3562" builtinId="9" hidden="1"/>
    <cellStyle name="Hipervínculo visitado" xfId="3561" builtinId="9" hidden="1"/>
    <cellStyle name="Hipervínculo visitado" xfId="3435" builtinId="9" hidden="1"/>
    <cellStyle name="Hipervínculo visitado" xfId="3560" builtinId="9" hidden="1"/>
    <cellStyle name="Hipervínculo visitado" xfId="3559" builtinId="9" hidden="1"/>
    <cellStyle name="Hipervínculo visitado" xfId="3436" builtinId="9" hidden="1"/>
    <cellStyle name="Hipervínculo visitado" xfId="3558" builtinId="9" hidden="1"/>
    <cellStyle name="Hipervínculo visitado" xfId="3557" builtinId="9" hidden="1"/>
    <cellStyle name="Hipervínculo visitado" xfId="3324" builtinId="9" hidden="1"/>
    <cellStyle name="Hipervínculo visitado" xfId="3323" builtinId="9" hidden="1"/>
    <cellStyle name="Hipervínculo visitado" xfId="5984" builtinId="9" hidden="1"/>
    <cellStyle name="Hipervínculo visitado" xfId="3556" builtinId="9" hidden="1"/>
    <cellStyle name="Hipervínculo visitado" xfId="4050" builtinId="9" hidden="1"/>
    <cellStyle name="Hipervínculo visitado" xfId="3847" builtinId="9" hidden="1"/>
    <cellStyle name="Hipervínculo visitado" xfId="3917" builtinId="9" hidden="1"/>
    <cellStyle name="Hipervínculo visitado" xfId="3434" builtinId="9" hidden="1"/>
    <cellStyle name="Hipervínculo visitado" xfId="3553" builtinId="9" hidden="1"/>
    <cellStyle name="Hipervínculo visitado" xfId="3552" builtinId="9" hidden="1"/>
    <cellStyle name="Hipervínculo visitado" xfId="3322" builtinId="9" hidden="1"/>
    <cellStyle name="Hipervínculo visitado" xfId="3433" builtinId="9" hidden="1"/>
    <cellStyle name="Hipervínculo visitado" xfId="3551" builtinId="9" hidden="1"/>
    <cellStyle name="Hipervínculo visitado" xfId="3550" builtinId="9" hidden="1"/>
    <cellStyle name="Hipervínculo visitado" xfId="3321" builtinId="9" hidden="1"/>
    <cellStyle name="Hipervínculo visitado" xfId="3431" builtinId="9" hidden="1"/>
    <cellStyle name="Hipervínculo visitado" xfId="3549" builtinId="9" hidden="1"/>
    <cellStyle name="Hipervínculo visitado" xfId="3548" builtinId="9" hidden="1"/>
    <cellStyle name="Hipervínculo visitado" xfId="3432" builtinId="9" hidden="1"/>
    <cellStyle name="Hipervínculo visitado" xfId="3547" builtinId="9" hidden="1"/>
    <cellStyle name="Hipervínculo visitado" xfId="3546" builtinId="9" hidden="1"/>
    <cellStyle name="Hipervínculo visitado" xfId="3320" builtinId="9" hidden="1"/>
    <cellStyle name="Hipervínculo visitado" xfId="3319" builtinId="9" hidden="1"/>
    <cellStyle name="Hipervínculo visitado" xfId="3430" builtinId="9" hidden="1"/>
    <cellStyle name="Hipervínculo visitado" xfId="3545" builtinId="9" hidden="1"/>
    <cellStyle name="Hipervínculo visitado" xfId="3539" builtinId="9" hidden="1"/>
    <cellStyle name="Hipervínculo visitado" xfId="3538" builtinId="9" hidden="1"/>
    <cellStyle name="Hipervínculo visitado" xfId="3537" builtinId="9" hidden="1"/>
    <cellStyle name="Hipervínculo visitado" xfId="3536" builtinId="9" hidden="1"/>
    <cellStyle name="Hipervínculo visitado" xfId="128" builtinId="9" hidden="1"/>
    <cellStyle name="Hipervínculo visitado" xfId="131" builtinId="9" hidden="1"/>
    <cellStyle name="Hipervínculo visitado" xfId="3755" builtinId="9" hidden="1"/>
    <cellStyle name="Hipervínculo visitado" xfId="3648" builtinId="9" hidden="1"/>
    <cellStyle name="Hipervínculo visitado" xfId="3535" builtinId="9" hidden="1"/>
    <cellStyle name="Hipervínculo visitado" xfId="3905" builtinId="9" hidden="1"/>
    <cellStyle name="Hipervínculo visitado" xfId="3534" builtinId="9" hidden="1"/>
    <cellStyle name="Hipervínculo visitado" xfId="3750" builtinId="9" hidden="1"/>
    <cellStyle name="Hipervínculo visitado" xfId="3746" builtinId="9" hidden="1"/>
    <cellStyle name="Hipervínculo visitado" xfId="3533" builtinId="9" hidden="1"/>
    <cellStyle name="Hipervínculo visitado" xfId="3830" builtinId="9" hidden="1"/>
    <cellStyle name="Hipervínculo visitado" xfId="3532" builtinId="9" hidden="1"/>
    <cellStyle name="Hipervínculo visitado" xfId="132" builtinId="9" hidden="1"/>
    <cellStyle name="Hipervínculo visitado" xfId="133" builtinId="9" hidden="1"/>
    <cellStyle name="Hipervínculo visitado" xfId="134" builtinId="9" hidden="1"/>
    <cellStyle name="Hipervínculo visitado" xfId="135" builtinId="9" hidden="1"/>
    <cellStyle name="Hipervínculo visitado" xfId="3423" builtinId="9" hidden="1"/>
    <cellStyle name="Hipervínculo visitado" xfId="136" builtinId="9" hidden="1"/>
    <cellStyle name="Hipervínculo visitado" xfId="3422" builtinId="9" hidden="1"/>
    <cellStyle name="Hipervínculo visitado" xfId="3529" builtinId="9" hidden="1"/>
    <cellStyle name="Hipervínculo visitado" xfId="3528" builtinId="9" hidden="1"/>
    <cellStyle name="Hipervínculo visitado" xfId="137" builtinId="9" hidden="1"/>
    <cellStyle name="Hipervínculo visitado" xfId="138" builtinId="9" hidden="1"/>
    <cellStyle name="Hipervínculo visitado" xfId="3420" builtinId="9" hidden="1"/>
    <cellStyle name="Hipervínculo visitado" xfId="3527" builtinId="9" hidden="1"/>
    <cellStyle name="Hipervínculo visitado" xfId="3526" builtinId="9" hidden="1"/>
    <cellStyle name="Hipervínculo visitado" xfId="139" builtinId="9" hidden="1"/>
    <cellStyle name="Hipervínculo visitado" xfId="3419" builtinId="9" hidden="1"/>
    <cellStyle name="Hipervínculo visitado" xfId="3525" builtinId="9" hidden="1"/>
    <cellStyle name="Hipervínculo visitado" xfId="3524" builtinId="9" hidden="1"/>
    <cellStyle name="Hipervínculo visitado" xfId="140" builtinId="9" hidden="1"/>
    <cellStyle name="Hipervínculo visitado" xfId="143" builtinId="9" hidden="1"/>
    <cellStyle name="Hipervínculo visitado" xfId="146" builtinId="9" hidden="1"/>
    <cellStyle name="Hipervínculo visitado" xfId="3523" builtinId="9" hidden="1"/>
    <cellStyle name="Hipervínculo visitado" xfId="3522" builtinId="9" hidden="1"/>
    <cellStyle name="Hipervínculo visitado" xfId="147" builtinId="9" hidden="1"/>
    <cellStyle name="Hipervínculo visitado" xfId="148" builtinId="9" hidden="1"/>
    <cellStyle name="Hipervínculo visitado" xfId="3415" builtinId="9" hidden="1"/>
    <cellStyle name="Hipervínculo visitado" xfId="3515" builtinId="9" hidden="1"/>
    <cellStyle name="Hipervínculo visitado" xfId="3514" builtinId="9" hidden="1"/>
    <cellStyle name="Hipervínculo visitado" xfId="159" builtinId="9" hidden="1"/>
    <cellStyle name="Hipervínculo visitado" xfId="160" builtinId="9" hidden="1"/>
    <cellStyle name="Hipervínculo visitado" xfId="161" builtinId="9" hidden="1"/>
    <cellStyle name="Hipervínculo visitado" xfId="5937" builtinId="9" hidden="1"/>
    <cellStyle name="Hipervínculo visitado" xfId="3408" builtinId="9" hidden="1"/>
    <cellStyle name="Hipervínculo visitado" xfId="3513" builtinId="9" hidden="1"/>
    <cellStyle name="Hipervínculo visitado" xfId="3512" builtinId="9" hidden="1"/>
    <cellStyle name="Hipervínculo visitado" xfId="164" builtinId="9" hidden="1"/>
    <cellStyle name="Hipervínculo visitado" xfId="5936" builtinId="9" hidden="1"/>
    <cellStyle name="Hipervínculo visitado" xfId="3407" builtinId="9" hidden="1"/>
    <cellStyle name="Hipervínculo visitado" xfId="3511" builtinId="9" hidden="1"/>
    <cellStyle name="Hipervínculo visitado" xfId="3510" builtinId="9" hidden="1"/>
    <cellStyle name="Hipervínculo visitado" xfId="167" builtinId="9" hidden="1"/>
    <cellStyle name="Hipervínculo visitado" xfId="168" builtinId="9" hidden="1"/>
    <cellStyle name="Hipervínculo visitado" xfId="169" builtinId="9" hidden="1"/>
    <cellStyle name="Hipervínculo visitado" xfId="170" builtinId="9" hidden="1"/>
    <cellStyle name="Hipervínculo visitado" xfId="3403" builtinId="9" hidden="1"/>
    <cellStyle name="Hipervínculo visitado" xfId="3509" builtinId="9" hidden="1"/>
    <cellStyle name="Hipervínculo visitado" xfId="3508" builtinId="9" hidden="1"/>
    <cellStyle name="Hipervínculo visitado" xfId="4998" builtinId="9" hidden="1"/>
    <cellStyle name="Hipervínculo visitado" xfId="3404" builtinId="9" hidden="1"/>
    <cellStyle name="Hipervínculo visitado" xfId="3507" builtinId="9" hidden="1"/>
    <cellStyle name="Hipervínculo visitado" xfId="3506" builtinId="9" hidden="1"/>
    <cellStyle name="Hipervínculo visitado" xfId="190" builtinId="9" hidden="1"/>
    <cellStyle name="Hipervínculo visitado" xfId="125" builtinId="9" hidden="1"/>
    <cellStyle name="Hipervínculo visitado" xfId="191" builtinId="9" hidden="1"/>
    <cellStyle name="Hipervínculo visitado" xfId="3401" builtinId="9" hidden="1"/>
    <cellStyle name="Hipervínculo visitado" xfId="3505" builtinId="9" hidden="1"/>
    <cellStyle name="Hipervínculo visitado" xfId="3504" builtinId="9" hidden="1"/>
    <cellStyle name="Hipervínculo visitado" xfId="205" builtinId="9" hidden="1"/>
    <cellStyle name="Hipervínculo visitado" xfId="3400" builtinId="9" hidden="1"/>
    <cellStyle name="Hipervínculo visitado" xfId="3503" builtinId="9" hidden="1"/>
    <cellStyle name="Hipervínculo visitado" xfId="3502" builtinId="9" hidden="1"/>
    <cellStyle name="Hipervínculo visitado" xfId="206" builtinId="9" hidden="1"/>
    <cellStyle name="Hipervínculo visitado" xfId="209" builtinId="9" hidden="1"/>
    <cellStyle name="Hipervínculo visitado" xfId="210" builtinId="9" hidden="1"/>
    <cellStyle name="Hipervínculo visitado" xfId="215" builtinId="9" hidden="1"/>
    <cellStyle name="Hipervínculo visitado" xfId="216" builtinId="9" hidden="1"/>
    <cellStyle name="Hipervínculo visitado" xfId="217" builtinId="9" hidden="1"/>
    <cellStyle name="Hipervínculo visitado" xfId="218" builtinId="9" hidden="1"/>
    <cellStyle name="Hipervínculo visitado" xfId="3498" builtinId="9" hidden="1"/>
    <cellStyle name="Hipervínculo visitado" xfId="226" builtinId="9" hidden="1"/>
    <cellStyle name="Hipervínculo visitado" xfId="227" builtinId="9" hidden="1"/>
    <cellStyle name="Hipervínculo visitado" xfId="228" builtinId="9" hidden="1"/>
    <cellStyle name="Hipervínculo visitado" xfId="229" builtinId="9" hidden="1"/>
    <cellStyle name="Hipervínculo visitado" xfId="6219" builtinId="9" hidden="1"/>
    <cellStyle name="Hipervínculo visitado" xfId="6220" builtinId="9" hidden="1"/>
    <cellStyle name="Hipervínculo visitado" xfId="6221" builtinId="9" hidden="1"/>
    <cellStyle name="Hipervínculo visitado" xfId="6222" builtinId="9" hidden="1"/>
    <cellStyle name="Hipervínculo visitado" xfId="6223" builtinId="9" hidden="1"/>
    <cellStyle name="Hipervínculo visitado" xfId="6224" builtinId="9" hidden="1"/>
    <cellStyle name="Hipervínculo visitado" xfId="6225" builtinId="9" hidden="1"/>
    <cellStyle name="Hipervínculo visitado" xfId="6226" builtinId="9" hidden="1"/>
    <cellStyle name="Hipervínculo visitado" xfId="6227" builtinId="9" hidden="1"/>
    <cellStyle name="Hipervínculo visitado" xfId="6228" builtinId="9" hidden="1"/>
    <cellStyle name="Hipervínculo visitado" xfId="6229" builtinId="9" hidden="1"/>
    <cellStyle name="Hipervínculo visitado" xfId="6230" builtinId="9" hidden="1"/>
    <cellStyle name="Hipervínculo visitado" xfId="6231" builtinId="9" hidden="1"/>
    <cellStyle name="Hipervínculo visitado" xfId="6232" builtinId="9" hidden="1"/>
    <cellStyle name="Hipervínculo visitado" xfId="6233" builtinId="9" hidden="1"/>
    <cellStyle name="Hipervínculo visitado" xfId="6234" builtinId="9" hidden="1"/>
    <cellStyle name="Hipervínculo visitado" xfId="6242" builtinId="9" hidden="1"/>
    <cellStyle name="Hipervínculo visitado" xfId="6243" builtinId="9" hidden="1"/>
    <cellStyle name="Hipervínculo visitado" xfId="6244" builtinId="9" hidden="1"/>
    <cellStyle name="Hipervínculo visitado" xfId="6245" builtinId="9" hidden="1"/>
    <cellStyle name="Hipervínculo visitado" xfId="6246" builtinId="9" hidden="1"/>
    <cellStyle name="Hipervínculo visitado" xfId="6247" builtinId="9" hidden="1"/>
    <cellStyle name="Hipervínculo visitado" xfId="6248" builtinId="9" hidden="1"/>
    <cellStyle name="Hipervínculo visitado" xfId="6249" builtinId="9" hidden="1"/>
    <cellStyle name="Hipervínculo visitado" xfId="6250" builtinId="9" hidden="1"/>
    <cellStyle name="Hipervínculo visitado" xfId="6251" builtinId="9" hidden="1"/>
    <cellStyle name="Hipervínculo visitado" xfId="6252" builtinId="9" hidden="1"/>
    <cellStyle name="Hipervínculo visitado" xfId="6253" builtinId="9" hidden="1"/>
    <cellStyle name="Hipervínculo visitado" xfId="6254" builtinId="9" hidden="1"/>
    <cellStyle name="Hipervínculo visitado" xfId="6255" builtinId="9" hidden="1"/>
    <cellStyle name="Hipervínculo visitado" xfId="6256" builtinId="9" hidden="1"/>
    <cellStyle name="Hipervínculo visitado" xfId="6257" builtinId="9" hidden="1"/>
    <cellStyle name="Hipervínculo visitado" xfId="6258" builtinId="9" hidden="1"/>
    <cellStyle name="Hipervínculo visitado" xfId="6259" builtinId="9" hidden="1"/>
    <cellStyle name="Hipervínculo visitado" xfId="6260" builtinId="9" hidden="1"/>
    <cellStyle name="Hipervínculo visitado" xfId="6261" builtinId="9" hidden="1"/>
    <cellStyle name="Hipervínculo visitado" xfId="6262" builtinId="9" hidden="1"/>
    <cellStyle name="Hipervínculo visitado" xfId="6276" builtinId="9" hidden="1"/>
    <cellStyle name="Hipervínculo visitado" xfId="6277" builtinId="9" hidden="1"/>
    <cellStyle name="Hipervínculo visitado" xfId="6278" builtinId="9" hidden="1"/>
    <cellStyle name="Hipervínculo visitado" xfId="6279" builtinId="9" hidden="1"/>
    <cellStyle name="Hipervínculo visitado" xfId="6280" builtinId="9" hidden="1"/>
    <cellStyle name="Hipervínculo visitado" xfId="6281" builtinId="9" hidden="1"/>
    <cellStyle name="Hipervínculo visitado" xfId="6282" builtinId="9" hidden="1"/>
    <cellStyle name="Hipervínculo visitado" xfId="6283" builtinId="9" hidden="1"/>
    <cellStyle name="Hipervínculo visitado" xfId="6284" builtinId="9" hidden="1"/>
    <cellStyle name="Hipervínculo visitado" xfId="6285" builtinId="9" hidden="1"/>
    <cellStyle name="Hipervínculo visitado" xfId="6286" builtinId="9" hidden="1"/>
    <cellStyle name="Hipervínculo visitado" xfId="6287" builtinId="9" hidden="1"/>
    <cellStyle name="Hipervínculo visitado" xfId="6288" builtinId="9" hidden="1"/>
    <cellStyle name="Hipervínculo visitado" xfId="6289" builtinId="9" hidden="1"/>
    <cellStyle name="Hipervínculo visitado" xfId="6290" builtinId="9" hidden="1"/>
    <cellStyle name="Hipervínculo visitado" xfId="6291" builtinId="9" hidden="1"/>
    <cellStyle name="Hipervínculo visitado" xfId="6292" builtinId="9" hidden="1"/>
    <cellStyle name="Hipervínculo visitado" xfId="6293" builtinId="9" hidden="1"/>
    <cellStyle name="Hipervínculo visitado" xfId="6294" builtinId="9" hidden="1"/>
    <cellStyle name="Hipervínculo visitado" xfId="6295" builtinId="9" hidden="1"/>
    <cellStyle name="Hipervínculo visitado" xfId="6296" builtinId="9" hidden="1"/>
    <cellStyle name="Hipervínculo visitado" xfId="6301" builtinId="9" hidden="1"/>
    <cellStyle name="Hipervínculo visitado" xfId="6302" builtinId="9" hidden="1"/>
    <cellStyle name="Hipervínculo visitado" xfId="6303" builtinId="9" hidden="1"/>
    <cellStyle name="Hipervínculo visitado" xfId="6304" builtinId="9" hidden="1"/>
    <cellStyle name="Hipervínculo visitado" xfId="6305" builtinId="9" hidden="1"/>
    <cellStyle name="Hipervínculo visitado" xfId="6306" builtinId="9" hidden="1"/>
    <cellStyle name="Hipervínculo visitado" xfId="6307" builtinId="9" hidden="1"/>
    <cellStyle name="Hipervínculo visitado" xfId="6308" builtinId="9" hidden="1"/>
    <cellStyle name="Hipervínculo visitado" xfId="6309" builtinId="9" hidden="1"/>
    <cellStyle name="Hipervínculo visitado" xfId="6310" builtinId="9" hidden="1"/>
    <cellStyle name="Hipervínculo visitado" xfId="6311" builtinId="9" hidden="1"/>
    <cellStyle name="Hipervínculo visitado" xfId="6312" builtinId="9" hidden="1"/>
    <cellStyle name="Hipervínculo visitado" xfId="6313" builtinId="9" hidden="1"/>
    <cellStyle name="Hipervínculo visitado" xfId="6314" builtinId="9" hidden="1"/>
    <cellStyle name="Hipervínculo visitado" xfId="6315" builtinId="9" hidden="1"/>
    <cellStyle name="Hipervínculo visitado" xfId="6316" builtinId="9" hidden="1"/>
    <cellStyle name="Hipervínculo visitado" xfId="6317" builtinId="9" hidden="1"/>
    <cellStyle name="Hipervínculo visitado" xfId="6318" builtinId="9" hidden="1"/>
    <cellStyle name="Hipervínculo visitado" xfId="6319" builtinId="9" hidden="1"/>
    <cellStyle name="Hipervínculo visitado" xfId="6320" builtinId="9" hidden="1"/>
    <cellStyle name="Hipervínculo visitado" xfId="6321" builtinId="9" hidden="1"/>
    <cellStyle name="Hipervínculo visitado" xfId="6341" builtinId="9" hidden="1"/>
    <cellStyle name="Hipervínculo visitado" xfId="6342" builtinId="9" hidden="1"/>
    <cellStyle name="Hipervínculo visitado" xfId="6343" builtinId="9" hidden="1"/>
    <cellStyle name="Hipervínculo visitado" xfId="6344" builtinId="9" hidden="1"/>
    <cellStyle name="Hipervínculo visitado" xfId="6345" builtinId="9" hidden="1"/>
    <cellStyle name="Hipervínculo visitado" xfId="6346" builtinId="9" hidden="1"/>
    <cellStyle name="Hipervínculo visitado" xfId="6347" builtinId="9" hidden="1"/>
    <cellStyle name="Hipervínculo visitado" xfId="6348" builtinId="9" hidden="1"/>
    <cellStyle name="Hipervínculo visitado" xfId="6349" builtinId="9" hidden="1"/>
    <cellStyle name="Hipervínculo visitado" xfId="6350" builtinId="9" hidden="1"/>
    <cellStyle name="Hipervínculo visitado" xfId="6351" builtinId="9" hidden="1"/>
    <cellStyle name="Hipervínculo visitado" xfId="6352" builtinId="9" hidden="1"/>
    <cellStyle name="Hipervínculo visitado" xfId="6353" builtinId="9" hidden="1"/>
    <cellStyle name="Hipervínculo visitado" xfId="6354" builtinId="9" hidden="1"/>
    <cellStyle name="Hipervínculo visitado" xfId="6355" builtinId="9" hidden="1"/>
    <cellStyle name="Hipervínculo visitado" xfId="6356" builtinId="9" hidden="1"/>
    <cellStyle name="Hipervínculo visitado" xfId="6357" builtinId="9" hidden="1"/>
    <cellStyle name="Hipervínculo visitado" xfId="6358" builtinId="9" hidden="1"/>
    <cellStyle name="Hipervínculo visitado" xfId="6359" builtinId="9" hidden="1"/>
    <cellStyle name="Hipervínculo visitado" xfId="6360" builtinId="9" hidden="1"/>
    <cellStyle name="Hipervínculo visitado" xfId="6361" builtinId="9" hidden="1"/>
    <cellStyle name="Hipervínculo visitado" xfId="6372" builtinId="9" hidden="1"/>
    <cellStyle name="Hipervínculo visitado" xfId="6373" builtinId="9" hidden="1"/>
    <cellStyle name="Hipervínculo visitado" xfId="6374" builtinId="9" hidden="1"/>
    <cellStyle name="Hipervínculo visitado" xfId="6375" builtinId="9" hidden="1"/>
    <cellStyle name="Hipervínculo visitado" xfId="6376" builtinId="9" hidden="1"/>
    <cellStyle name="Hipervínculo visitado" xfId="6377" builtinId="9" hidden="1"/>
    <cellStyle name="Hipervínculo visitado" xfId="6378" builtinId="9" hidden="1"/>
    <cellStyle name="Hipervínculo visitado" xfId="6379" builtinId="9" hidden="1"/>
    <cellStyle name="Hipervínculo visitado" xfId="6380" builtinId="9" hidden="1"/>
    <cellStyle name="Hipervínculo visitado" xfId="6381" builtinId="9" hidden="1"/>
    <cellStyle name="Hipervínculo visitado" xfId="6382" builtinId="9" hidden="1"/>
    <cellStyle name="Hipervínculo visitado" xfId="6383" builtinId="9" hidden="1"/>
    <cellStyle name="Hipervínculo visitado" xfId="6384" builtinId="9" hidden="1"/>
    <cellStyle name="Hipervínculo visitado" xfId="6385" builtinId="9" hidden="1"/>
    <cellStyle name="Hipervínculo visitado" xfId="6386" builtinId="9" hidden="1"/>
    <cellStyle name="Hipervínculo visitado" xfId="6387" builtinId="9" hidden="1"/>
    <cellStyle name="Hipervínculo visitado" xfId="6388" builtinId="9" hidden="1"/>
    <cellStyle name="Hipervínculo visitado" xfId="6389" builtinId="9" hidden="1"/>
    <cellStyle name="Hipervínculo visitado" xfId="6390" builtinId="9" hidden="1"/>
    <cellStyle name="Hipervínculo visitado" xfId="6391" builtinId="9" hidden="1"/>
    <cellStyle name="Hipervínculo visitado" xfId="6392" builtinId="9" hidden="1"/>
    <cellStyle name="Hipervínculo visitado" xfId="6403" builtinId="9" hidden="1"/>
    <cellStyle name="Hipervínculo visitado" xfId="6404" builtinId="9" hidden="1"/>
    <cellStyle name="Hipervínculo visitado" xfId="6405" builtinId="9" hidden="1"/>
    <cellStyle name="Hipervínculo visitado" xfId="6406" builtinId="9" hidden="1"/>
    <cellStyle name="Hipervínculo visitado" xfId="6407" builtinId="9" hidden="1"/>
    <cellStyle name="Hipervínculo visitado" xfId="6408" builtinId="9" hidden="1"/>
    <cellStyle name="Hipervínculo visitado" xfId="6409" builtinId="9" hidden="1"/>
    <cellStyle name="Hipervínculo visitado" xfId="6410" builtinId="9" hidden="1"/>
    <cellStyle name="Hipervínculo visitado" xfId="6411" builtinId="9" hidden="1"/>
    <cellStyle name="Hipervínculo visitado" xfId="6412" builtinId="9" hidden="1"/>
    <cellStyle name="Hipervínculo visitado" xfId="6413" builtinId="9" hidden="1"/>
    <cellStyle name="Hipervínculo visitado" xfId="6414" builtinId="9" hidden="1"/>
    <cellStyle name="Hipervínculo visitado" xfId="6415" builtinId="9" hidden="1"/>
    <cellStyle name="Hipervínculo visitado" xfId="6416" builtinId="9" hidden="1"/>
    <cellStyle name="Hipervínculo visitado" xfId="6417" builtinId="9" hidden="1"/>
    <cellStyle name="Hipervínculo visitado" xfId="6418" builtinId="9" hidden="1"/>
    <cellStyle name="Hipervínculo visitado" xfId="6419" builtinId="9" hidden="1"/>
    <cellStyle name="Hipervínculo visitado" xfId="6420" builtinId="9" hidden="1"/>
    <cellStyle name="Hipervínculo visitado" xfId="6421" builtinId="9" hidden="1"/>
    <cellStyle name="Hipervínculo visitado" xfId="6422" builtinId="9" hidden="1"/>
    <cellStyle name="Hipervínculo visitado" xfId="6423" builtinId="9" hidden="1"/>
    <cellStyle name="Hipervínculo visitado" xfId="6434" builtinId="9" hidden="1"/>
    <cellStyle name="Hipervínculo visitado" xfId="6435" builtinId="9" hidden="1"/>
    <cellStyle name="Hipervínculo visitado" xfId="6436" builtinId="9" hidden="1"/>
    <cellStyle name="Hipervínculo visitado" xfId="6437" builtinId="9" hidden="1"/>
    <cellStyle name="Hipervínculo visitado" xfId="6438" builtinId="9" hidden="1"/>
    <cellStyle name="Hipervínculo visitado" xfId="6439" builtinId="9" hidden="1"/>
    <cellStyle name="Hipervínculo visitado" xfId="6440" builtinId="9" hidden="1"/>
    <cellStyle name="Hipervínculo visitado" xfId="6441" builtinId="9" hidden="1"/>
    <cellStyle name="Hipervínculo visitado" xfId="6442" builtinId="9" hidden="1"/>
    <cellStyle name="Hipervínculo visitado" xfId="6443" builtinId="9" hidden="1"/>
    <cellStyle name="Hipervínculo visitado" xfId="6444" builtinId="9" hidden="1"/>
    <cellStyle name="Hipervínculo visitado" xfId="6445" builtinId="9" hidden="1"/>
    <cellStyle name="Hipervínculo visitado" xfId="6446" builtinId="9" hidden="1"/>
    <cellStyle name="Hipervínculo visitado" xfId="6447" builtinId="9" hidden="1"/>
    <cellStyle name="Hipervínculo visitado" xfId="6448" builtinId="9" hidden="1"/>
    <cellStyle name="Hipervínculo visitado" xfId="6449" builtinId="9" hidden="1"/>
    <cellStyle name="Hipervínculo visitado" xfId="6450" builtinId="9" hidden="1"/>
    <cellStyle name="Hipervínculo visitado" xfId="6451" builtinId="9" hidden="1"/>
    <cellStyle name="Hipervínculo visitado" xfId="6452" builtinId="9" hidden="1"/>
    <cellStyle name="Hipervínculo visitado" xfId="6453" builtinId="9" hidden="1"/>
    <cellStyle name="Hipervínculo visitado" xfId="6454" builtinId="9" hidden="1"/>
    <cellStyle name="Hipervínculo visitado" xfId="6465" builtinId="9" hidden="1"/>
    <cellStyle name="Hipervínculo visitado" xfId="6466" builtinId="9" hidden="1"/>
    <cellStyle name="Hipervínculo visitado" xfId="6467" builtinId="9" hidden="1"/>
    <cellStyle name="Hipervínculo visitado" xfId="6468" builtinId="9" hidden="1"/>
    <cellStyle name="Hipervínculo visitado" xfId="6469" builtinId="9" hidden="1"/>
    <cellStyle name="Hipervínculo visitado" xfId="6470" builtinId="9" hidden="1"/>
    <cellStyle name="Hipervínculo visitado" xfId="6471" builtinId="9" hidden="1"/>
    <cellStyle name="Hipervínculo visitado" xfId="6472" builtinId="9" hidden="1"/>
    <cellStyle name="Hipervínculo visitado" xfId="6473" builtinId="9" hidden="1"/>
    <cellStyle name="Hipervínculo visitado" xfId="6474" builtinId="9" hidden="1"/>
    <cellStyle name="Hipervínculo visitado" xfId="6475" builtinId="9" hidden="1"/>
    <cellStyle name="Hipervínculo visitado" xfId="6476" builtinId="9" hidden="1"/>
    <cellStyle name="Hipervínculo visitado" xfId="6477" builtinId="9" hidden="1"/>
    <cellStyle name="Hipervínculo visitado" xfId="6478" builtinId="9" hidden="1"/>
    <cellStyle name="Hipervínculo visitado" xfId="6479" builtinId="9" hidden="1"/>
    <cellStyle name="Hipervínculo visitado" xfId="6480" builtinId="9" hidden="1"/>
    <cellStyle name="Hipervínculo visitado" xfId="6481" builtinId="9" hidden="1"/>
    <cellStyle name="Hipervínculo visitado" xfId="6482" builtinId="9" hidden="1"/>
    <cellStyle name="Hipervínculo visitado" xfId="6483" builtinId="9" hidden="1"/>
    <cellStyle name="Hipervínculo visitado" xfId="6484" builtinId="9" hidden="1"/>
    <cellStyle name="Hipervínculo visitado" xfId="6485" builtinId="9" hidden="1"/>
    <cellStyle name="Hipervínculo visitado" xfId="6496" builtinId="9" hidden="1"/>
    <cellStyle name="Hipervínculo visitado" xfId="6497" builtinId="9" hidden="1"/>
    <cellStyle name="Hipervínculo visitado" xfId="6498" builtinId="9" hidden="1"/>
    <cellStyle name="Hipervínculo visitado" xfId="6499" builtinId="9" hidden="1"/>
    <cellStyle name="Hipervínculo visitado" xfId="6500" builtinId="9" hidden="1"/>
    <cellStyle name="Hipervínculo visitado" xfId="6501" builtinId="9" hidden="1"/>
    <cellStyle name="Hipervínculo visitado" xfId="6502" builtinId="9" hidden="1"/>
    <cellStyle name="Hipervínculo visitado" xfId="6503" builtinId="9" hidden="1"/>
    <cellStyle name="Hipervínculo visitado" xfId="6504" builtinId="9" hidden="1"/>
    <cellStyle name="Hipervínculo visitado" xfId="6505" builtinId="9" hidden="1"/>
    <cellStyle name="Hipervínculo visitado" xfId="6506" builtinId="9" hidden="1"/>
    <cellStyle name="Hipervínculo visitado" xfId="6507" builtinId="9" hidden="1"/>
    <cellStyle name="Hipervínculo visitado" xfId="6508" builtinId="9" hidden="1"/>
    <cellStyle name="Hipervínculo visitado" xfId="6509" builtinId="9" hidden="1"/>
    <cellStyle name="Hipervínculo visitado" xfId="6510" builtinId="9" hidden="1"/>
    <cellStyle name="Hipervínculo visitado" xfId="6511" builtinId="9" hidden="1"/>
    <cellStyle name="Hipervínculo visitado" xfId="6512" builtinId="9" hidden="1"/>
    <cellStyle name="Hipervínculo visitado" xfId="6513" builtinId="9" hidden="1"/>
    <cellStyle name="Hipervínculo visitado" xfId="6514" builtinId="9" hidden="1"/>
    <cellStyle name="Hipervínculo visitado" xfId="6515" builtinId="9" hidden="1"/>
    <cellStyle name="Hipervínculo visitado" xfId="6516" builtinId="9" hidden="1"/>
    <cellStyle name="Hipervínculo visitado" xfId="6527" builtinId="9" hidden="1"/>
    <cellStyle name="Hipervínculo visitado" xfId="6528" builtinId="9" hidden="1"/>
    <cellStyle name="Hipervínculo visitado" xfId="6529" builtinId="9" hidden="1"/>
    <cellStyle name="Hipervínculo visitado" xfId="6530" builtinId="9" hidden="1"/>
    <cellStyle name="Hipervínculo visitado" xfId="6531" builtinId="9" hidden="1"/>
    <cellStyle name="Hipervínculo visitado" xfId="6532" builtinId="9" hidden="1"/>
    <cellStyle name="Hipervínculo visitado" xfId="6533" builtinId="9" hidden="1"/>
    <cellStyle name="Hipervínculo visitado" xfId="6534" builtinId="9" hidden="1"/>
    <cellStyle name="Hipervínculo visitado" xfId="6535" builtinId="9" hidden="1"/>
    <cellStyle name="Hipervínculo visitado" xfId="6536" builtinId="9" hidden="1"/>
    <cellStyle name="Hipervínculo visitado" xfId="6537" builtinId="9" hidden="1"/>
    <cellStyle name="Hipervínculo visitado" xfId="6538" builtinId="9" hidden="1"/>
    <cellStyle name="Hipervínculo visitado" xfId="6539" builtinId="9" hidden="1"/>
    <cellStyle name="Hipervínculo visitado" xfId="6540" builtinId="9" hidden="1"/>
    <cellStyle name="Hipervínculo visitado" xfId="6541" builtinId="9" hidden="1"/>
    <cellStyle name="Hipervínculo visitado" xfId="6542" builtinId="9" hidden="1"/>
    <cellStyle name="Hipervínculo visitado" xfId="6543" builtinId="9" hidden="1"/>
    <cellStyle name="Hipervínculo visitado" xfId="6544" builtinId="9" hidden="1"/>
    <cellStyle name="Hipervínculo visitado" xfId="6545" builtinId="9" hidden="1"/>
    <cellStyle name="Hipervínculo visitado" xfId="6546" builtinId="9" hidden="1"/>
    <cellStyle name="Hipervínculo visitado" xfId="6547" builtinId="9" hidden="1"/>
    <cellStyle name="Hipervínculo visitado" xfId="6558" builtinId="9" hidden="1"/>
    <cellStyle name="Hipervínculo visitado" xfId="6559" builtinId="9" hidden="1"/>
    <cellStyle name="Hipervínculo visitado" xfId="6560" builtinId="9" hidden="1"/>
    <cellStyle name="Hipervínculo visitado" xfId="6561" builtinId="9" hidden="1"/>
    <cellStyle name="Hipervínculo visitado" xfId="6562" builtinId="9" hidden="1"/>
    <cellStyle name="Hipervínculo visitado" xfId="6563" builtinId="9" hidden="1"/>
    <cellStyle name="Hipervínculo visitado" xfId="6564" builtinId="9" hidden="1"/>
    <cellStyle name="Hipervínculo visitado" xfId="6565" builtinId="9" hidden="1"/>
    <cellStyle name="Hipervínculo visitado" xfId="6566" builtinId="9" hidden="1"/>
    <cellStyle name="Hipervínculo visitado" xfId="6567" builtinId="9" hidden="1"/>
    <cellStyle name="Hipervínculo visitado" xfId="6568" builtinId="9" hidden="1"/>
    <cellStyle name="Hipervínculo visitado" xfId="6569" builtinId="9" hidden="1"/>
    <cellStyle name="Hipervínculo visitado" xfId="6570" builtinId="9" hidden="1"/>
    <cellStyle name="Hipervínculo visitado" xfId="6571" builtinId="9" hidden="1"/>
    <cellStyle name="Hipervínculo visitado" xfId="6572" builtinId="9" hidden="1"/>
    <cellStyle name="Hipervínculo visitado" xfId="6573" builtinId="9" hidden="1"/>
    <cellStyle name="Hipervínculo visitado" xfId="6574" builtinId="9" hidden="1"/>
    <cellStyle name="Hipervínculo visitado" xfId="6575" builtinId="9" hidden="1"/>
    <cellStyle name="Hipervínculo visitado" xfId="6576" builtinId="9" hidden="1"/>
    <cellStyle name="Hipervínculo visitado" xfId="6577" builtinId="9" hidden="1"/>
    <cellStyle name="Hipervínculo visitado" xfId="6578" builtinId="9" hidden="1"/>
    <cellStyle name="Hipervínculo visitado" xfId="6589" builtinId="9" hidden="1"/>
    <cellStyle name="Hipervínculo visitado" xfId="6590" builtinId="9" hidden="1"/>
    <cellStyle name="Hipervínculo visitado" xfId="6591" builtinId="9" hidden="1"/>
    <cellStyle name="Hipervínculo visitado" xfId="6592" builtinId="9" hidden="1"/>
    <cellStyle name="Hipervínculo visitado" xfId="6593" builtinId="9" hidden="1"/>
    <cellStyle name="Hipervínculo visitado" xfId="6594" builtinId="9" hidden="1"/>
    <cellStyle name="Hipervínculo visitado" xfId="6595" builtinId="9" hidden="1"/>
    <cellStyle name="Hipervínculo visitado" xfId="6596" builtinId="9" hidden="1"/>
    <cellStyle name="Hipervínculo visitado" xfId="6597" builtinId="9" hidden="1"/>
    <cellStyle name="Hipervínculo visitado" xfId="6598" builtinId="9" hidden="1"/>
    <cellStyle name="Hipervínculo visitado" xfId="6599" builtinId="9" hidden="1"/>
    <cellStyle name="Hipervínculo visitado" xfId="6600" builtinId="9" hidden="1"/>
    <cellStyle name="Hipervínculo visitado" xfId="6601" builtinId="9" hidden="1"/>
    <cellStyle name="Hipervínculo visitado" xfId="6602" builtinId="9" hidden="1"/>
    <cellStyle name="Hipervínculo visitado" xfId="6603" builtinId="9" hidden="1"/>
    <cellStyle name="Hipervínculo visitado" xfId="6604" builtinId="9" hidden="1"/>
    <cellStyle name="Hipervínculo visitado" xfId="6605" builtinId="9" hidden="1"/>
    <cellStyle name="Hipervínculo visitado" xfId="6606" builtinId="9" hidden="1"/>
    <cellStyle name="Hipervínculo visitado" xfId="6607" builtinId="9" hidden="1"/>
    <cellStyle name="Hipervínculo visitado" xfId="6608" builtinId="9" hidden="1"/>
    <cellStyle name="Hipervínculo visitado" xfId="6609" builtinId="9" hidden="1"/>
    <cellStyle name="Hipervínculo visitado" xfId="6620" builtinId="9" hidden="1"/>
    <cellStyle name="Hipervínculo visitado" xfId="6621" builtinId="9" hidden="1"/>
    <cellStyle name="Hipervínculo visitado" xfId="6622" builtinId="9" hidden="1"/>
    <cellStyle name="Hipervínculo visitado" xfId="6623" builtinId="9" hidden="1"/>
    <cellStyle name="Hipervínculo visitado" xfId="6624" builtinId="9" hidden="1"/>
    <cellStyle name="Hipervínculo visitado" xfId="6625" builtinId="9" hidden="1"/>
    <cellStyle name="Hipervínculo visitado" xfId="6626" builtinId="9" hidden="1"/>
    <cellStyle name="Hipervínculo visitado" xfId="6627" builtinId="9" hidden="1"/>
    <cellStyle name="Hipervínculo visitado" xfId="6628" builtinId="9" hidden="1"/>
    <cellStyle name="Hipervínculo visitado" xfId="6629" builtinId="9" hidden="1"/>
    <cellStyle name="Hipervínculo visitado" xfId="6630" builtinId="9" hidden="1"/>
    <cellStyle name="Hipervínculo visitado" xfId="6631" builtinId="9" hidden="1"/>
    <cellStyle name="Hipervínculo visitado" xfId="6632" builtinId="9" hidden="1"/>
    <cellStyle name="Hipervínculo visitado" xfId="6633" builtinId="9" hidden="1"/>
    <cellStyle name="Hipervínculo visitado" xfId="6634" builtinId="9" hidden="1"/>
    <cellStyle name="Hipervínculo visitado" xfId="6635" builtinId="9" hidden="1"/>
    <cellStyle name="Hipervínculo visitado" xfId="6636" builtinId="9" hidden="1"/>
    <cellStyle name="Hipervínculo visitado" xfId="6637" builtinId="9" hidden="1"/>
    <cellStyle name="Hipervínculo visitado" xfId="6638" builtinId="9" hidden="1"/>
    <cellStyle name="Hipervínculo visitado" xfId="6639" builtinId="9" hidden="1"/>
    <cellStyle name="Hipervínculo visitado" xfId="6640" builtinId="9" hidden="1"/>
    <cellStyle name="Hipervínculo visitado" xfId="6650" builtinId="9" hidden="1"/>
    <cellStyle name="Hipervínculo visitado" xfId="6651" builtinId="9" hidden="1"/>
    <cellStyle name="Hipervínculo visitado" xfId="6652" builtinId="9" hidden="1"/>
    <cellStyle name="Hipervínculo visitado" xfId="6653" builtinId="9" hidden="1"/>
    <cellStyle name="Hipervínculo visitado" xfId="6654" builtinId="9" hidden="1"/>
    <cellStyle name="Hipervínculo visitado" xfId="6655" builtinId="9" hidden="1"/>
    <cellStyle name="Hipervínculo visitado" xfId="6656" builtinId="9" hidden="1"/>
    <cellStyle name="Hipervínculo visitado" xfId="6657" builtinId="9" hidden="1"/>
    <cellStyle name="Hipervínculo visitado" xfId="6658" builtinId="9" hidden="1"/>
    <cellStyle name="Hipervínculo visitado" xfId="6659" builtinId="9" hidden="1"/>
    <cellStyle name="Hipervínculo visitado" xfId="6660" builtinId="9" hidden="1"/>
    <cellStyle name="Hipervínculo visitado" xfId="6661" builtinId="9" hidden="1"/>
    <cellStyle name="Hipervínculo visitado" xfId="6662" builtinId="9" hidden="1"/>
    <cellStyle name="Hipervínculo visitado" xfId="6663" builtinId="9" hidden="1"/>
    <cellStyle name="Hipervínculo visitado" xfId="6664" builtinId="9" hidden="1"/>
    <cellStyle name="Hipervínculo visitado" xfId="6665" builtinId="9" hidden="1"/>
    <cellStyle name="Hipervínculo visitado" xfId="6666" builtinId="9" hidden="1"/>
    <cellStyle name="Hipervínculo visitado" xfId="6667" builtinId="9" hidden="1"/>
    <cellStyle name="Hipervínculo visitado" xfId="6668" builtinId="9" hidden="1"/>
    <cellStyle name="Hipervínculo visitado" xfId="6669" builtinId="9" hidden="1"/>
    <cellStyle name="Hipervínculo visitado" xfId="6670" builtinId="9" hidden="1"/>
    <cellStyle name="Hipervínculo visitado" xfId="6679" builtinId="9" hidden="1"/>
    <cellStyle name="Hipervínculo visitado" xfId="6680" builtinId="9" hidden="1"/>
    <cellStyle name="Hipervínculo visitado" xfId="6681" builtinId="9" hidden="1"/>
    <cellStyle name="Hipervínculo visitado" xfId="6682" builtinId="9" hidden="1"/>
    <cellStyle name="Hipervínculo visitado" xfId="6683" builtinId="9" hidden="1"/>
    <cellStyle name="Hipervínculo visitado" xfId="6684" builtinId="9" hidden="1"/>
    <cellStyle name="Hipervínculo visitado" xfId="6685" builtinId="9" hidden="1"/>
    <cellStyle name="Hipervínculo visitado" xfId="6686" builtinId="9" hidden="1"/>
    <cellStyle name="Hipervínculo visitado" xfId="6687" builtinId="9" hidden="1"/>
    <cellStyle name="Hipervínculo visitado" xfId="6688" builtinId="9" hidden="1"/>
    <cellStyle name="Hipervínculo visitado" xfId="6689" builtinId="9" hidden="1"/>
    <cellStyle name="Hipervínculo visitado" xfId="6690" builtinId="9" hidden="1"/>
    <cellStyle name="Hipervínculo visitado" xfId="6691" builtinId="9" hidden="1"/>
    <cellStyle name="Hipervínculo visitado" xfId="6692" builtinId="9" hidden="1"/>
    <cellStyle name="Hipervínculo visitado" xfId="6693" builtinId="9" hidden="1"/>
    <cellStyle name="Hipervínculo visitado" xfId="6694" builtinId="9" hidden="1"/>
    <cellStyle name="Hipervínculo visitado" xfId="6695" builtinId="9" hidden="1"/>
    <cellStyle name="Hipervínculo visitado" xfId="6696" builtinId="9" hidden="1"/>
    <cellStyle name="Hipervínculo visitado" xfId="6697" builtinId="9" hidden="1"/>
    <cellStyle name="Hipervínculo visitado" xfId="6698" builtinId="9" hidden="1"/>
    <cellStyle name="Hipervínculo visitado" xfId="6699" builtinId="9" hidden="1"/>
    <cellStyle name="Hipervínculo visitado" xfId="6709" builtinId="9" hidden="1"/>
    <cellStyle name="Hipervínculo visitado" xfId="6710" builtinId="9" hidden="1"/>
    <cellStyle name="Hipervínculo visitado" xfId="6711" builtinId="9" hidden="1"/>
    <cellStyle name="Hipervínculo visitado" xfId="6712" builtinId="9" hidden="1"/>
    <cellStyle name="Hipervínculo visitado" xfId="6713" builtinId="9" hidden="1"/>
    <cellStyle name="Hipervínculo visitado" xfId="6714" builtinId="9" hidden="1"/>
    <cellStyle name="Hipervínculo visitado" xfId="6715" builtinId="9" hidden="1"/>
    <cellStyle name="Hipervínculo visitado" xfId="6716" builtinId="9" hidden="1"/>
    <cellStyle name="Hipervínculo visitado" xfId="6717" builtinId="9" hidden="1"/>
    <cellStyle name="Hipervínculo visitado" xfId="6718" builtinId="9" hidden="1"/>
    <cellStyle name="Hipervínculo visitado" xfId="6719" builtinId="9" hidden="1"/>
    <cellStyle name="Hipervínculo visitado" xfId="6720" builtinId="9" hidden="1"/>
    <cellStyle name="Hipervínculo visitado" xfId="6721" builtinId="9" hidden="1"/>
    <cellStyle name="Hipervínculo visitado" xfId="6722" builtinId="9" hidden="1"/>
    <cellStyle name="Hipervínculo visitado" xfId="6723" builtinId="9" hidden="1"/>
    <cellStyle name="Hipervínculo visitado" xfId="6724" builtinId="9" hidden="1"/>
    <cellStyle name="Hipervínculo visitado" xfId="6725" builtinId="9" hidden="1"/>
    <cellStyle name="Hipervínculo visitado" xfId="6726" builtinId="9" hidden="1"/>
    <cellStyle name="Hipervínculo visitado" xfId="6727" builtinId="9" hidden="1"/>
    <cellStyle name="Hipervínculo visitado" xfId="6728" builtinId="9" hidden="1"/>
    <cellStyle name="Hipervínculo visitado" xfId="6729" builtinId="9" hidden="1"/>
    <cellStyle name="Hipervínculo visitado" xfId="6741" builtinId="9" hidden="1"/>
    <cellStyle name="Hipervínculo visitado" xfId="6742" builtinId="9" hidden="1"/>
    <cellStyle name="Hipervínculo visitado" xfId="6743" builtinId="9" hidden="1"/>
    <cellStyle name="Hipervínculo visitado" xfId="6744" builtinId="9" hidden="1"/>
    <cellStyle name="Hipervínculo visitado" xfId="6745" builtinId="9" hidden="1"/>
    <cellStyle name="Hipervínculo visitado" xfId="6746" builtinId="9" hidden="1"/>
    <cellStyle name="Hipervínculo visitado" xfId="6747" builtinId="9" hidden="1"/>
    <cellStyle name="Hipervínculo visitado" xfId="6748" builtinId="9" hidden="1"/>
    <cellStyle name="Hipervínculo visitado" xfId="6749" builtinId="9" hidden="1"/>
    <cellStyle name="Hipervínculo visitado" xfId="6750" builtinId="9" hidden="1"/>
    <cellStyle name="Hipervínculo visitado" xfId="6751" builtinId="9" hidden="1"/>
    <cellStyle name="Hipervínculo visitado" xfId="6752" builtinId="9" hidden="1"/>
    <cellStyle name="Hipervínculo visitado" xfId="6753" builtinId="9" hidden="1"/>
    <cellStyle name="Hipervínculo visitado" xfId="6754" builtinId="9" hidden="1"/>
    <cellStyle name="Hipervínculo visitado" xfId="6755" builtinId="9" hidden="1"/>
    <cellStyle name="Hipervínculo visitado" xfId="6756" builtinId="9" hidden="1"/>
    <cellStyle name="Hipervínculo visitado" xfId="6757" builtinId="9" hidden="1"/>
    <cellStyle name="Hipervínculo visitado" xfId="6758" builtinId="9" hidden="1"/>
    <cellStyle name="Hipervínculo visitado" xfId="6759" builtinId="9" hidden="1"/>
    <cellStyle name="Hipervínculo visitado" xfId="6760" builtinId="9" hidden="1"/>
    <cellStyle name="Hipervínculo visitado" xfId="6761" builtinId="9" hidden="1"/>
    <cellStyle name="Hipervínculo visitado" xfId="6772" builtinId="9" hidden="1"/>
    <cellStyle name="Hipervínculo visitado" xfId="6773" builtinId="9" hidden="1"/>
    <cellStyle name="Hipervínculo visitado" xfId="6774" builtinId="9" hidden="1"/>
    <cellStyle name="Hipervínculo visitado" xfId="6775" builtinId="9" hidden="1"/>
    <cellStyle name="Hipervínculo visitado" xfId="6776" builtinId="9" hidden="1"/>
    <cellStyle name="Hipervínculo visitado" xfId="6777" builtinId="9" hidden="1"/>
    <cellStyle name="Hipervínculo visitado" xfId="6778" builtinId="9" hidden="1"/>
    <cellStyle name="Hipervínculo visitado" xfId="6779" builtinId="9" hidden="1"/>
    <cellStyle name="Hipervínculo visitado" xfId="6780" builtinId="9" hidden="1"/>
    <cellStyle name="Hipervínculo visitado" xfId="6781" builtinId="9" hidden="1"/>
    <cellStyle name="Hipervínculo visitado" xfId="6782" builtinId="9" hidden="1"/>
    <cellStyle name="Hipervínculo visitado" xfId="6783" builtinId="9" hidden="1"/>
    <cellStyle name="Hipervínculo visitado" xfId="6784" builtinId="9" hidden="1"/>
    <cellStyle name="Hipervínculo visitado" xfId="6785" builtinId="9" hidden="1"/>
    <cellStyle name="Hipervínculo visitado" xfId="6786" builtinId="9" hidden="1"/>
    <cellStyle name="Hipervínculo visitado" xfId="6787" builtinId="9" hidden="1"/>
    <cellStyle name="Hipervínculo visitado" xfId="6788" builtinId="9" hidden="1"/>
    <cellStyle name="Hipervínculo visitado" xfId="6789" builtinId="9" hidden="1"/>
    <cellStyle name="Hipervínculo visitado" xfId="6790" builtinId="9" hidden="1"/>
    <cellStyle name="Hipervínculo visitado" xfId="6791" builtinId="9" hidden="1"/>
    <cellStyle name="Hipervínculo visitado" xfId="6792" builtinId="9" hidden="1"/>
    <cellStyle name="Hipervínculo visitado" xfId="6803" builtinId="9" hidden="1"/>
    <cellStyle name="Hipervínculo visitado" xfId="6804" builtinId="9" hidden="1"/>
    <cellStyle name="Hipervínculo visitado" xfId="6805" builtinId="9" hidden="1"/>
    <cellStyle name="Hipervínculo visitado" xfId="6806" builtinId="9" hidden="1"/>
    <cellStyle name="Hipervínculo visitado" xfId="6807" builtinId="9" hidden="1"/>
    <cellStyle name="Hipervínculo visitado" xfId="6808" builtinId="9" hidden="1"/>
    <cellStyle name="Hipervínculo visitado" xfId="6809" builtinId="9" hidden="1"/>
    <cellStyle name="Hipervínculo visitado" xfId="6810" builtinId="9" hidden="1"/>
    <cellStyle name="Hipervínculo visitado" xfId="6811" builtinId="9" hidden="1"/>
    <cellStyle name="Hipervínculo visitado" xfId="6812" builtinId="9" hidden="1"/>
    <cellStyle name="Hipervínculo visitado" xfId="6813" builtinId="9" hidden="1"/>
    <cellStyle name="Hipervínculo visitado" xfId="6814" builtinId="9" hidden="1"/>
    <cellStyle name="Hipervínculo visitado" xfId="6815" builtinId="9" hidden="1"/>
    <cellStyle name="Hipervínculo visitado" xfId="6816" builtinId="9" hidden="1"/>
    <cellStyle name="Hipervínculo visitado" xfId="6817" builtinId="9" hidden="1"/>
    <cellStyle name="Hipervínculo visitado" xfId="6818" builtinId="9" hidden="1"/>
    <cellStyle name="Hipervínculo visitado" xfId="6819" builtinId="9" hidden="1"/>
    <cellStyle name="Hipervínculo visitado" xfId="6820" builtinId="9" hidden="1"/>
    <cellStyle name="Hipervínculo visitado" xfId="6821" builtinId="9" hidden="1"/>
    <cellStyle name="Hipervínculo visitado" xfId="6822" builtinId="9" hidden="1"/>
    <cellStyle name="Hipervínculo visitado" xfId="6823" builtinId="9" hidden="1"/>
    <cellStyle name="Hipervínculo visitado" xfId="6835" builtinId="9" hidden="1"/>
    <cellStyle name="Hipervínculo visitado" xfId="6836" builtinId="9" hidden="1"/>
    <cellStyle name="Hipervínculo visitado" xfId="6837" builtinId="9" hidden="1"/>
    <cellStyle name="Hipervínculo visitado" xfId="6838" builtinId="9" hidden="1"/>
    <cellStyle name="Hipervínculo visitado" xfId="6839" builtinId="9" hidden="1"/>
    <cellStyle name="Hipervínculo visitado" xfId="6840" builtinId="9" hidden="1"/>
    <cellStyle name="Hipervínculo visitado" xfId="6841" builtinId="9" hidden="1"/>
    <cellStyle name="Hipervínculo visitado" xfId="6842" builtinId="9" hidden="1"/>
    <cellStyle name="Hipervínculo visitado" xfId="6843" builtinId="9" hidden="1"/>
    <cellStyle name="Hipervínculo visitado" xfId="6844" builtinId="9" hidden="1"/>
    <cellStyle name="Hipervínculo visitado" xfId="6845" builtinId="9" hidden="1"/>
    <cellStyle name="Hipervínculo visitado" xfId="6846" builtinId="9" hidden="1"/>
    <cellStyle name="Hipervínculo visitado" xfId="6847" builtinId="9" hidden="1"/>
    <cellStyle name="Hipervínculo visitado" xfId="6848" builtinId="9" hidden="1"/>
    <cellStyle name="Hipervínculo visitado" xfId="6849" builtinId="9" hidden="1"/>
    <cellStyle name="Hipervínculo visitado" xfId="6850" builtinId="9" hidden="1"/>
    <cellStyle name="Hipervínculo visitado" xfId="6851" builtinId="9" hidden="1"/>
    <cellStyle name="Hipervínculo visitado" xfId="6852" builtinId="9" hidden="1"/>
    <cellStyle name="Hipervínculo visitado" xfId="6853" builtinId="9" hidden="1"/>
    <cellStyle name="Hipervínculo visitado" xfId="6854" builtinId="9" hidden="1"/>
    <cellStyle name="Hipervínculo visitado" xfId="6855" builtinId="9" hidden="1"/>
    <cellStyle name="Hipervínculo visitado" xfId="6865" builtinId="9" hidden="1"/>
    <cellStyle name="Hipervínculo visitado" xfId="6866" builtinId="9" hidden="1"/>
    <cellStyle name="Hipervínculo visitado" xfId="6867" builtinId="9" hidden="1"/>
    <cellStyle name="Hipervínculo visitado" xfId="6868" builtinId="9" hidden="1"/>
    <cellStyle name="Hipervínculo visitado" xfId="6869" builtinId="9" hidden="1"/>
    <cellStyle name="Hipervínculo visitado" xfId="6870" builtinId="9" hidden="1"/>
    <cellStyle name="Hipervínculo visitado" xfId="6871" builtinId="9" hidden="1"/>
    <cellStyle name="Hipervínculo visitado" xfId="6872" builtinId="9" hidden="1"/>
    <cellStyle name="Hipervínculo visitado" xfId="6873" builtinId="9" hidden="1"/>
    <cellStyle name="Hipervínculo visitado" xfId="6874" builtinId="9" hidden="1"/>
    <cellStyle name="Hipervínculo visitado" xfId="6875" builtinId="9" hidden="1"/>
    <cellStyle name="Hipervínculo visitado" xfId="6876" builtinId="9" hidden="1"/>
    <cellStyle name="Hipervínculo visitado" xfId="6877" builtinId="9" hidden="1"/>
    <cellStyle name="Hipervínculo visitado" xfId="6878" builtinId="9" hidden="1"/>
    <cellStyle name="Hipervínculo visitado" xfId="6879" builtinId="9" hidden="1"/>
    <cellStyle name="Hipervínculo visitado" xfId="6880" builtinId="9" hidden="1"/>
    <cellStyle name="Hipervínculo visitado" xfId="6881" builtinId="9" hidden="1"/>
    <cellStyle name="Hipervínculo visitado" xfId="6882" builtinId="9" hidden="1"/>
    <cellStyle name="Hipervínculo visitado" xfId="6883" builtinId="9" hidden="1"/>
    <cellStyle name="Hipervínculo visitado" xfId="6884" builtinId="9" hidden="1"/>
    <cellStyle name="Hipervínculo visitado" xfId="6885" builtinId="9" hidden="1"/>
    <cellStyle name="Hipervínculo visitado" xfId="6895" builtinId="9" hidden="1"/>
    <cellStyle name="Hipervínculo visitado" xfId="6896" builtinId="9" hidden="1"/>
    <cellStyle name="Hipervínculo visitado" xfId="6897" builtinId="9" hidden="1"/>
    <cellStyle name="Hipervínculo visitado" xfId="6898" builtinId="9" hidden="1"/>
    <cellStyle name="Hipervínculo visitado" xfId="6899" builtinId="9" hidden="1"/>
    <cellStyle name="Hipervínculo visitado" xfId="6900" builtinId="9" hidden="1"/>
    <cellStyle name="Hipervínculo visitado" xfId="6901" builtinId="9" hidden="1"/>
    <cellStyle name="Hipervínculo visitado" xfId="6902" builtinId="9" hidden="1"/>
    <cellStyle name="Hipervínculo visitado" xfId="6903" builtinId="9" hidden="1"/>
    <cellStyle name="Hipervínculo visitado" xfId="6904" builtinId="9" hidden="1"/>
    <cellStyle name="Hipervínculo visitado" xfId="6905" builtinId="9" hidden="1"/>
    <cellStyle name="Hipervínculo visitado" xfId="6906" builtinId="9" hidden="1"/>
    <cellStyle name="Hipervínculo visitado" xfId="6907" builtinId="9" hidden="1"/>
    <cellStyle name="Hipervínculo visitado" xfId="6908" builtinId="9" hidden="1"/>
    <cellStyle name="Hipervínculo visitado" xfId="6909" builtinId="9" hidden="1"/>
    <cellStyle name="Hipervínculo visitado" xfId="6910" builtinId="9" hidden="1"/>
    <cellStyle name="Hipervínculo visitado" xfId="6911" builtinId="9" hidden="1"/>
    <cellStyle name="Hipervínculo visitado" xfId="6912" builtinId="9" hidden="1"/>
    <cellStyle name="Hipervínculo visitado" xfId="6913" builtinId="9" hidden="1"/>
    <cellStyle name="Hipervínculo visitado" xfId="6914" builtinId="9" hidden="1"/>
    <cellStyle name="Hipervínculo visitado" xfId="6915" builtinId="9" hidden="1"/>
    <cellStyle name="Hipervínculo visitado" xfId="6927" builtinId="9" hidden="1"/>
    <cellStyle name="Hipervínculo visitado" xfId="6928" builtinId="9" hidden="1"/>
    <cellStyle name="Hipervínculo visitado" xfId="6929" builtinId="9" hidden="1"/>
    <cellStyle name="Hipervínculo visitado" xfId="6930" builtinId="9" hidden="1"/>
    <cellStyle name="Hipervínculo visitado" xfId="6931" builtinId="9" hidden="1"/>
    <cellStyle name="Hipervínculo visitado" xfId="6932" builtinId="9" hidden="1"/>
    <cellStyle name="Hipervínculo visitado" xfId="6933" builtinId="9" hidden="1"/>
    <cellStyle name="Hipervínculo visitado" xfId="6934" builtinId="9" hidden="1"/>
    <cellStyle name="Hipervínculo visitado" xfId="6935" builtinId="9" hidden="1"/>
    <cellStyle name="Hipervínculo visitado" xfId="6936" builtinId="9" hidden="1"/>
    <cellStyle name="Hipervínculo visitado" xfId="6937" builtinId="9" hidden="1"/>
    <cellStyle name="Hipervínculo visitado" xfId="6938" builtinId="9" hidden="1"/>
    <cellStyle name="Hipervínculo visitado" xfId="6939" builtinId="9" hidden="1"/>
    <cellStyle name="Hipervínculo visitado" xfId="6940" builtinId="9" hidden="1"/>
    <cellStyle name="Hipervínculo visitado" xfId="6941" builtinId="9" hidden="1"/>
    <cellStyle name="Hipervínculo visitado" xfId="6942" builtinId="9" hidden="1"/>
    <cellStyle name="Hipervínculo visitado" xfId="6943" builtinId="9" hidden="1"/>
    <cellStyle name="Hipervínculo visitado" xfId="6944" builtinId="9" hidden="1"/>
    <cellStyle name="Hipervínculo visitado" xfId="6945" builtinId="9" hidden="1"/>
    <cellStyle name="Hipervínculo visitado" xfId="6946" builtinId="9" hidden="1"/>
    <cellStyle name="Hipervínculo visitado" xfId="6947" builtinId="9" hidden="1"/>
    <cellStyle name="Hipervínculo visitado" xfId="6958" builtinId="9" hidden="1"/>
    <cellStyle name="Hipervínculo visitado" xfId="6959" builtinId="9" hidden="1"/>
    <cellStyle name="Hipervínculo visitado" xfId="6960" builtinId="9" hidden="1"/>
    <cellStyle name="Hipervínculo visitado" xfId="6961" builtinId="9" hidden="1"/>
    <cellStyle name="Hipervínculo visitado" xfId="6962" builtinId="9" hidden="1"/>
    <cellStyle name="Hipervínculo visitado" xfId="6963" builtinId="9" hidden="1"/>
    <cellStyle name="Hipervínculo visitado" xfId="6964" builtinId="9" hidden="1"/>
    <cellStyle name="Hipervínculo visitado" xfId="6965" builtinId="9" hidden="1"/>
    <cellStyle name="Hipervínculo visitado" xfId="6966" builtinId="9" hidden="1"/>
    <cellStyle name="Hipervínculo visitado" xfId="6967" builtinId="9" hidden="1"/>
    <cellStyle name="Hipervínculo visitado" xfId="6968" builtinId="9" hidden="1"/>
    <cellStyle name="Hipervínculo visitado" xfId="6969" builtinId="9" hidden="1"/>
    <cellStyle name="Hipervínculo visitado" xfId="6970" builtinId="9" hidden="1"/>
    <cellStyle name="Hipervínculo visitado" xfId="6971" builtinId="9" hidden="1"/>
    <cellStyle name="Hipervínculo visitado" xfId="6972" builtinId="9" hidden="1"/>
    <cellStyle name="Hipervínculo visitado" xfId="6973" builtinId="9" hidden="1"/>
    <cellStyle name="Hipervínculo visitado" xfId="6974" builtinId="9" hidden="1"/>
    <cellStyle name="Hipervínculo visitado" xfId="6975" builtinId="9" hidden="1"/>
    <cellStyle name="Hipervínculo visitado" xfId="6976" builtinId="9" hidden="1"/>
    <cellStyle name="Hipervínculo visitado" xfId="6977" builtinId="9" hidden="1"/>
    <cellStyle name="Hipervínculo visitado" xfId="6978" builtinId="9" hidden="1"/>
    <cellStyle name="Hipervínculo visitado" xfId="6990" builtinId="9" hidden="1"/>
    <cellStyle name="Hipervínculo visitado" xfId="6991" builtinId="9" hidden="1"/>
    <cellStyle name="Hipervínculo visitado" xfId="6992" builtinId="9" hidden="1"/>
    <cellStyle name="Hipervínculo visitado" xfId="6993" builtinId="9" hidden="1"/>
    <cellStyle name="Hipervínculo visitado" xfId="6994" builtinId="9" hidden="1"/>
    <cellStyle name="Hipervínculo visitado" xfId="6995" builtinId="9" hidden="1"/>
    <cellStyle name="Hipervínculo visitado" xfId="6996" builtinId="9" hidden="1"/>
    <cellStyle name="Hipervínculo visitado" xfId="6997" builtinId="9" hidden="1"/>
    <cellStyle name="Hipervínculo visitado" xfId="6998" builtinId="9" hidden="1"/>
    <cellStyle name="Hipervínculo visitado" xfId="6999" builtinId="9" hidden="1"/>
    <cellStyle name="Hipervínculo visitado" xfId="7000" builtinId="9" hidden="1"/>
    <cellStyle name="Hipervínculo visitado" xfId="7001" builtinId="9" hidden="1"/>
    <cellStyle name="Hipervínculo visitado" xfId="7002" builtinId="9" hidden="1"/>
    <cellStyle name="Hipervínculo visitado" xfId="7003" builtinId="9" hidden="1"/>
    <cellStyle name="Hipervínculo visitado" xfId="7004" builtinId="9" hidden="1"/>
    <cellStyle name="Hipervínculo visitado" xfId="7005" builtinId="9" hidden="1"/>
    <cellStyle name="Hipervínculo visitado" xfId="7006" builtinId="9" hidden="1"/>
    <cellStyle name="Hipervínculo visitado" xfId="7007" builtinId="9" hidden="1"/>
    <cellStyle name="Hipervínculo visitado" xfId="7008" builtinId="9" hidden="1"/>
    <cellStyle name="Hipervínculo visitado" xfId="7009" builtinId="9" hidden="1"/>
    <cellStyle name="Hipervínculo visitado" xfId="7010" builtinId="9" hidden="1"/>
    <cellStyle name="Hipervínculo visitado" xfId="7021" builtinId="9" hidden="1"/>
    <cellStyle name="Hipervínculo visitado" xfId="7022" builtinId="9" hidden="1"/>
    <cellStyle name="Hipervínculo visitado" xfId="7023" builtinId="9" hidden="1"/>
    <cellStyle name="Hipervínculo visitado" xfId="7024" builtinId="9" hidden="1"/>
    <cellStyle name="Hipervínculo visitado" xfId="7025" builtinId="9" hidden="1"/>
    <cellStyle name="Hipervínculo visitado" xfId="7026" builtinId="9" hidden="1"/>
    <cellStyle name="Hipervínculo visitado" xfId="7027" builtinId="9" hidden="1"/>
    <cellStyle name="Hipervínculo visitado" xfId="7028" builtinId="9" hidden="1"/>
    <cellStyle name="Hipervínculo visitado" xfId="7029" builtinId="9" hidden="1"/>
    <cellStyle name="Hipervínculo visitado" xfId="7030" builtinId="9" hidden="1"/>
    <cellStyle name="Hipervínculo visitado" xfId="7031" builtinId="9" hidden="1"/>
    <cellStyle name="Hipervínculo visitado" xfId="7032" builtinId="9" hidden="1"/>
    <cellStyle name="Hipervínculo visitado" xfId="7033" builtinId="9" hidden="1"/>
    <cellStyle name="Hipervínculo visitado" xfId="7034" builtinId="9" hidden="1"/>
    <cellStyle name="Hipervínculo visitado" xfId="7035" builtinId="9" hidden="1"/>
    <cellStyle name="Hipervínculo visitado" xfId="7036" builtinId="9" hidden="1"/>
    <cellStyle name="Hipervínculo visitado" xfId="7037" builtinId="9" hidden="1"/>
    <cellStyle name="Hipervínculo visitado" xfId="7038" builtinId="9" hidden="1"/>
    <cellStyle name="Hipervínculo visitado" xfId="7039" builtinId="9" hidden="1"/>
    <cellStyle name="Hipervínculo visitado" xfId="7040" builtinId="9" hidden="1"/>
    <cellStyle name="Hipervínculo visitado" xfId="7041" builtinId="9" hidden="1"/>
    <cellStyle name="Hipervínculo visitado" xfId="7053" builtinId="9" hidden="1"/>
    <cellStyle name="Hipervínculo visitado" xfId="7054" builtinId="9" hidden="1"/>
    <cellStyle name="Hipervínculo visitado" xfId="7055" builtinId="9" hidden="1"/>
    <cellStyle name="Hipervínculo visitado" xfId="7056" builtinId="9" hidden="1"/>
    <cellStyle name="Hipervínculo visitado" xfId="7057" builtinId="9" hidden="1"/>
    <cellStyle name="Hipervínculo visitado" xfId="7058" builtinId="9" hidden="1"/>
    <cellStyle name="Hipervínculo visitado" xfId="7059" builtinId="9" hidden="1"/>
    <cellStyle name="Hipervínculo visitado" xfId="7060" builtinId="9" hidden="1"/>
    <cellStyle name="Hipervínculo visitado" xfId="7061" builtinId="9" hidden="1"/>
    <cellStyle name="Hipervínculo visitado" xfId="7062" builtinId="9" hidden="1"/>
    <cellStyle name="Hipervínculo visitado" xfId="7063" builtinId="9" hidden="1"/>
    <cellStyle name="Hipervínculo visitado" xfId="7064" builtinId="9" hidden="1"/>
    <cellStyle name="Hipervínculo visitado" xfId="7065" builtinId="9" hidden="1"/>
    <cellStyle name="Hipervínculo visitado" xfId="7066" builtinId="9" hidden="1"/>
    <cellStyle name="Hipervínculo visitado" xfId="7067" builtinId="9" hidden="1"/>
    <cellStyle name="Hipervínculo visitado" xfId="7068" builtinId="9" hidden="1"/>
    <cellStyle name="Hipervínculo visitado" xfId="7069" builtinId="9" hidden="1"/>
    <cellStyle name="Hipervínculo visitado" xfId="7070" builtinId="9" hidden="1"/>
    <cellStyle name="Hipervínculo visitado" xfId="7071" builtinId="9" hidden="1"/>
    <cellStyle name="Hipervínculo visitado" xfId="7072" builtinId="9" hidden="1"/>
    <cellStyle name="Hipervínculo visitado" xfId="7073" builtinId="9" hidden="1"/>
    <cellStyle name="Hipervínculo visitado" xfId="7083" builtinId="9" hidden="1"/>
    <cellStyle name="Hipervínculo visitado" xfId="7084" builtinId="9" hidden="1"/>
    <cellStyle name="Hipervínculo visitado" xfId="7085" builtinId="9" hidden="1"/>
    <cellStyle name="Hipervínculo visitado" xfId="7086" builtinId="9" hidden="1"/>
    <cellStyle name="Hipervínculo visitado" xfId="7087" builtinId="9" hidden="1"/>
    <cellStyle name="Hipervínculo visitado" xfId="7088" builtinId="9" hidden="1"/>
    <cellStyle name="Hipervínculo visitado" xfId="7089" builtinId="9" hidden="1"/>
    <cellStyle name="Hipervínculo visitado" xfId="7090" builtinId="9" hidden="1"/>
    <cellStyle name="Hipervínculo visitado" xfId="7091" builtinId="9" hidden="1"/>
    <cellStyle name="Hipervínculo visitado" xfId="7092" builtinId="9" hidden="1"/>
    <cellStyle name="Hipervínculo visitado" xfId="7093" builtinId="9" hidden="1"/>
    <cellStyle name="Hipervínculo visitado" xfId="7094" builtinId="9" hidden="1"/>
    <cellStyle name="Hipervínculo visitado" xfId="7095" builtinId="9" hidden="1"/>
    <cellStyle name="Hipervínculo visitado" xfId="7096" builtinId="9" hidden="1"/>
    <cellStyle name="Hipervínculo visitado" xfId="7097" builtinId="9" hidden="1"/>
    <cellStyle name="Hipervínculo visitado" xfId="7098" builtinId="9" hidden="1"/>
    <cellStyle name="Hipervínculo visitado" xfId="7099" builtinId="9" hidden="1"/>
    <cellStyle name="Hipervínculo visitado" xfId="7100" builtinId="9" hidden="1"/>
    <cellStyle name="Hipervínculo visitado" xfId="7101" builtinId="9" hidden="1"/>
    <cellStyle name="Hipervínculo visitado" xfId="7102" builtinId="9" hidden="1"/>
    <cellStyle name="Hipervínculo visitado" xfId="7103" builtinId="9" hidden="1"/>
    <cellStyle name="Hipervínculo visitado" xfId="7114" builtinId="9" hidden="1"/>
    <cellStyle name="Hipervínculo visitado" xfId="7115" builtinId="9" hidden="1"/>
    <cellStyle name="Hipervínculo visitado" xfId="7116" builtinId="9" hidden="1"/>
    <cellStyle name="Hipervínculo visitado" xfId="7117" builtinId="9" hidden="1"/>
    <cellStyle name="Hipervínculo visitado" xfId="7118" builtinId="9" hidden="1"/>
    <cellStyle name="Hipervínculo visitado" xfId="7119" builtinId="9" hidden="1"/>
    <cellStyle name="Hipervínculo visitado" xfId="7120" builtinId="9" hidden="1"/>
    <cellStyle name="Hipervínculo visitado" xfId="7121" builtinId="9" hidden="1"/>
    <cellStyle name="Hipervínculo visitado" xfId="7122" builtinId="9" hidden="1"/>
    <cellStyle name="Hipervínculo visitado" xfId="7123" builtinId="9" hidden="1"/>
    <cellStyle name="Hipervínculo visitado" xfId="7124" builtinId="9" hidden="1"/>
    <cellStyle name="Hipervínculo visitado" xfId="7125" builtinId="9" hidden="1"/>
    <cellStyle name="Hipervínculo visitado" xfId="7126" builtinId="9" hidden="1"/>
    <cellStyle name="Hipervínculo visitado" xfId="7127" builtinId="9" hidden="1"/>
    <cellStyle name="Hipervínculo visitado" xfId="7128" builtinId="9" hidden="1"/>
    <cellStyle name="Hipervínculo visitado" xfId="7129" builtinId="9" hidden="1"/>
    <cellStyle name="Hipervínculo visitado" xfId="7130" builtinId="9" hidden="1"/>
    <cellStyle name="Hipervínculo visitado" xfId="7131" builtinId="9" hidden="1"/>
    <cellStyle name="Hipervínculo visitado" xfId="7132" builtinId="9" hidden="1"/>
    <cellStyle name="Hipervínculo visitado" xfId="7133" builtinId="9" hidden="1"/>
    <cellStyle name="Hipervínculo visitado" xfId="7134" builtinId="9" hidden="1"/>
    <cellStyle name="Hipervínculo visitado" xfId="7144" builtinId="9" hidden="1"/>
    <cellStyle name="Hipervínculo visitado" xfId="7145" builtinId="9" hidden="1"/>
    <cellStyle name="Hipervínculo visitado" xfId="7146" builtinId="9" hidden="1"/>
    <cellStyle name="Hipervínculo visitado" xfId="7147" builtinId="9" hidden="1"/>
    <cellStyle name="Hipervínculo visitado" xfId="7148" builtinId="9" hidden="1"/>
    <cellStyle name="Hipervínculo visitado" xfId="7149" builtinId="9" hidden="1"/>
    <cellStyle name="Hipervínculo visitado" xfId="7150" builtinId="9" hidden="1"/>
    <cellStyle name="Hipervínculo visitado" xfId="7151" builtinId="9" hidden="1"/>
    <cellStyle name="Hipervínculo visitado" xfId="7152" builtinId="9" hidden="1"/>
    <cellStyle name="Hipervínculo visitado" xfId="7153" builtinId="9" hidden="1"/>
    <cellStyle name="Hipervínculo visitado" xfId="7154" builtinId="9" hidden="1"/>
    <cellStyle name="Hipervínculo visitado" xfId="7155" builtinId="9" hidden="1"/>
    <cellStyle name="Hipervínculo visitado" xfId="7156" builtinId="9" hidden="1"/>
    <cellStyle name="Hipervínculo visitado" xfId="7157" builtinId="9" hidden="1"/>
    <cellStyle name="Hipervínculo visitado" xfId="7158" builtinId="9" hidden="1"/>
    <cellStyle name="Hipervínculo visitado" xfId="7159" builtinId="9" hidden="1"/>
    <cellStyle name="Hipervínculo visitado" xfId="7160" builtinId="9" hidden="1"/>
    <cellStyle name="Hipervínculo visitado" xfId="7161" builtinId="9" hidden="1"/>
    <cellStyle name="Hipervínculo visitado" xfId="7162" builtinId="9" hidden="1"/>
    <cellStyle name="Hipervínculo visitado" xfId="7163" builtinId="9" hidden="1"/>
    <cellStyle name="Hipervínculo visitado" xfId="7164" builtinId="9" hidden="1"/>
    <cellStyle name="Hipervínculo visitado" xfId="7176" builtinId="9" hidden="1"/>
    <cellStyle name="Hipervínculo visitado" xfId="7177" builtinId="9" hidden="1"/>
    <cellStyle name="Hipervínculo visitado" xfId="7178" builtinId="9" hidden="1"/>
    <cellStyle name="Hipervínculo visitado" xfId="7179" builtinId="9" hidden="1"/>
    <cellStyle name="Hipervínculo visitado" xfId="7180" builtinId="9" hidden="1"/>
    <cellStyle name="Hipervínculo visitado" xfId="7181" builtinId="9" hidden="1"/>
    <cellStyle name="Hipervínculo visitado" xfId="7182" builtinId="9" hidden="1"/>
    <cellStyle name="Hipervínculo visitado" xfId="7183" builtinId="9" hidden="1"/>
    <cellStyle name="Hipervínculo visitado" xfId="7184" builtinId="9" hidden="1"/>
    <cellStyle name="Hipervínculo visitado" xfId="7185" builtinId="9" hidden="1"/>
    <cellStyle name="Hipervínculo visitado" xfId="7186" builtinId="9" hidden="1"/>
    <cellStyle name="Hipervínculo visitado" xfId="7187" builtinId="9" hidden="1"/>
    <cellStyle name="Hipervínculo visitado" xfId="7188" builtinId="9" hidden="1"/>
    <cellStyle name="Hipervínculo visitado" xfId="7189" builtinId="9" hidden="1"/>
    <cellStyle name="Hipervínculo visitado" xfId="7190" builtinId="9" hidden="1"/>
    <cellStyle name="Hipervínculo visitado" xfId="7191" builtinId="9" hidden="1"/>
    <cellStyle name="Hipervínculo visitado" xfId="7192" builtinId="9" hidden="1"/>
    <cellStyle name="Hipervínculo visitado" xfId="7193" builtinId="9" hidden="1"/>
    <cellStyle name="Hipervínculo visitado" xfId="7194" builtinId="9" hidden="1"/>
    <cellStyle name="Hipervínculo visitado" xfId="7195" builtinId="9" hidden="1"/>
    <cellStyle name="Hipervínculo visitado" xfId="7196" builtinId="9" hidden="1"/>
    <cellStyle name="Hipervínculo visitado" xfId="7206" builtinId="9" hidden="1"/>
    <cellStyle name="Hipervínculo visitado" xfId="7207" builtinId="9" hidden="1"/>
    <cellStyle name="Hipervínculo visitado" xfId="7208" builtinId="9" hidden="1"/>
    <cellStyle name="Hipervínculo visitado" xfId="7209" builtinId="9" hidden="1"/>
    <cellStyle name="Hipervínculo visitado" xfId="7210" builtinId="9" hidden="1"/>
    <cellStyle name="Hipervínculo visitado" xfId="7211" builtinId="9" hidden="1"/>
    <cellStyle name="Hipervínculo visitado" xfId="7212" builtinId="9" hidden="1"/>
    <cellStyle name="Hipervínculo visitado" xfId="7213" builtinId="9" hidden="1"/>
    <cellStyle name="Hipervínculo visitado" xfId="7214" builtinId="9" hidden="1"/>
    <cellStyle name="Hipervínculo visitado" xfId="7215" builtinId="9" hidden="1"/>
    <cellStyle name="Hipervínculo visitado" xfId="7216" builtinId="9" hidden="1"/>
    <cellStyle name="Hipervínculo visitado" xfId="7217" builtinId="9" hidden="1"/>
    <cellStyle name="Hipervínculo visitado" xfId="7218" builtinId="9" hidden="1"/>
    <cellStyle name="Hipervínculo visitado" xfId="7219" builtinId="9" hidden="1"/>
    <cellStyle name="Hipervínculo visitado" xfId="7220" builtinId="9" hidden="1"/>
    <cellStyle name="Hipervínculo visitado" xfId="7221" builtinId="9" hidden="1"/>
    <cellStyle name="Hipervínculo visitado" xfId="7222" builtinId="9" hidden="1"/>
    <cellStyle name="Hipervínculo visitado" xfId="7223" builtinId="9" hidden="1"/>
    <cellStyle name="Hipervínculo visitado" xfId="7224" builtinId="9" hidden="1"/>
    <cellStyle name="Hipervínculo visitado" xfId="7225" builtinId="9" hidden="1"/>
    <cellStyle name="Hipervínculo visitado" xfId="7226" builtinId="9" hidden="1"/>
    <cellStyle name="Hipervínculo visitado" xfId="7238" builtinId="9" hidden="1"/>
    <cellStyle name="Hipervínculo visitado" xfId="7239" builtinId="9" hidden="1"/>
    <cellStyle name="Hipervínculo visitado" xfId="7240" builtinId="9" hidden="1"/>
    <cellStyle name="Hipervínculo visitado" xfId="7241" builtinId="9" hidden="1"/>
    <cellStyle name="Hipervínculo visitado" xfId="7242" builtinId="9" hidden="1"/>
    <cellStyle name="Hipervínculo visitado" xfId="7243" builtinId="9" hidden="1"/>
    <cellStyle name="Hipervínculo visitado" xfId="7244" builtinId="9" hidden="1"/>
    <cellStyle name="Hipervínculo visitado" xfId="7245" builtinId="9" hidden="1"/>
    <cellStyle name="Hipervínculo visitado" xfId="7246" builtinId="9" hidden="1"/>
    <cellStyle name="Hipervínculo visitado" xfId="7247" builtinId="9" hidden="1"/>
    <cellStyle name="Hipervínculo visitado" xfId="7248" builtinId="9" hidden="1"/>
    <cellStyle name="Hipervínculo visitado" xfId="7249" builtinId="9" hidden="1"/>
    <cellStyle name="Hipervínculo visitado" xfId="7250" builtinId="9" hidden="1"/>
    <cellStyle name="Hipervínculo visitado" xfId="7251" builtinId="9" hidden="1"/>
    <cellStyle name="Hipervínculo visitado" xfId="7252" builtinId="9" hidden="1"/>
    <cellStyle name="Hipervínculo visitado" xfId="7253" builtinId="9" hidden="1"/>
    <cellStyle name="Hipervínculo visitado" xfId="7254" builtinId="9" hidden="1"/>
    <cellStyle name="Hipervínculo visitado" xfId="7255" builtinId="9" hidden="1"/>
    <cellStyle name="Hipervínculo visitado" xfId="7256" builtinId="9" hidden="1"/>
    <cellStyle name="Hipervínculo visitado" xfId="7257" builtinId="9" hidden="1"/>
    <cellStyle name="Hipervínculo visitado" xfId="7258" builtinId="9" hidden="1"/>
    <cellStyle name="Hipervínculo visitado" xfId="7267" builtinId="9" hidden="1"/>
    <cellStyle name="Hipervínculo visitado" xfId="7268" builtinId="9" hidden="1"/>
    <cellStyle name="Hipervínculo visitado" xfId="7269" builtinId="9" hidden="1"/>
    <cellStyle name="Hipervínculo visitado" xfId="7270" builtinId="9" hidden="1"/>
    <cellStyle name="Hipervínculo visitado" xfId="7271" builtinId="9" hidden="1"/>
    <cellStyle name="Hipervínculo visitado" xfId="7272" builtinId="9" hidden="1"/>
    <cellStyle name="Hipervínculo visitado" xfId="7273" builtinId="9" hidden="1"/>
    <cellStyle name="Hipervínculo visitado" xfId="7274" builtinId="9" hidden="1"/>
    <cellStyle name="Hipervínculo visitado" xfId="7275" builtinId="9" hidden="1"/>
    <cellStyle name="Hipervínculo visitado" xfId="7276" builtinId="9" hidden="1"/>
    <cellStyle name="Hipervínculo visitado" xfId="7277" builtinId="9" hidden="1"/>
    <cellStyle name="Hipervínculo visitado" xfId="7278" builtinId="9" hidden="1"/>
    <cellStyle name="Hipervínculo visitado" xfId="7279" builtinId="9" hidden="1"/>
    <cellStyle name="Hipervínculo visitado" xfId="7280" builtinId="9" hidden="1"/>
    <cellStyle name="Hipervínculo visitado" xfId="7281" builtinId="9" hidden="1"/>
    <cellStyle name="Hipervínculo visitado" xfId="7282" builtinId="9" hidden="1"/>
    <cellStyle name="Hipervínculo visitado" xfId="7283" builtinId="9" hidden="1"/>
    <cellStyle name="Hipervínculo visitado" xfId="7284" builtinId="9" hidden="1"/>
    <cellStyle name="Hipervínculo visitado" xfId="7285" builtinId="9" hidden="1"/>
    <cellStyle name="Hipervínculo visitado" xfId="7286" builtinId="9" hidden="1"/>
    <cellStyle name="Hipervínculo visitado" xfId="7287" builtinId="9" hidden="1"/>
    <cellStyle name="Hipervínculo visitado" xfId="7298" builtinId="9" hidden="1"/>
    <cellStyle name="Hipervínculo visitado" xfId="7299" builtinId="9" hidden="1"/>
    <cellStyle name="Hipervínculo visitado" xfId="7300" builtinId="9" hidden="1"/>
    <cellStyle name="Hipervínculo visitado" xfId="7301" builtinId="9" hidden="1"/>
    <cellStyle name="Hipervínculo visitado" xfId="7302" builtinId="9" hidden="1"/>
    <cellStyle name="Hipervínculo visitado" xfId="7303" builtinId="9" hidden="1"/>
    <cellStyle name="Hipervínculo visitado" xfId="7304" builtinId="9" hidden="1"/>
    <cellStyle name="Hipervínculo visitado" xfId="7305" builtinId="9" hidden="1"/>
    <cellStyle name="Hipervínculo visitado" xfId="7306" builtinId="9" hidden="1"/>
    <cellStyle name="Hipervínculo visitado" xfId="7307" builtinId="9" hidden="1"/>
    <cellStyle name="Hipervínculo visitado" xfId="7308" builtinId="9" hidden="1"/>
    <cellStyle name="Hipervínculo visitado" xfId="7309" builtinId="9" hidden="1"/>
    <cellStyle name="Hipervínculo visitado" xfId="7310" builtinId="9" hidden="1"/>
    <cellStyle name="Hipervínculo visitado" xfId="7311" builtinId="9" hidden="1"/>
    <cellStyle name="Hipervínculo visitado" xfId="7312" builtinId="9" hidden="1"/>
    <cellStyle name="Hipervínculo visitado" xfId="7313" builtinId="9" hidden="1"/>
    <cellStyle name="Hipervínculo visitado" xfId="7314" builtinId="9" hidden="1"/>
    <cellStyle name="Hipervínculo visitado" xfId="7315" builtinId="9" hidden="1"/>
    <cellStyle name="Hipervínculo visitado" xfId="7316" builtinId="9" hidden="1"/>
    <cellStyle name="Hipervínculo visitado" xfId="7317" builtinId="9" hidden="1"/>
    <cellStyle name="Hipervínculo visitado" xfId="7318" builtinId="9" hidden="1"/>
    <cellStyle name="Hipervínculo visitado" xfId="7328" builtinId="9" hidden="1"/>
    <cellStyle name="Hipervínculo visitado" xfId="7329" builtinId="9" hidden="1"/>
    <cellStyle name="Hipervínculo visitado" xfId="7330" builtinId="9" hidden="1"/>
    <cellStyle name="Hipervínculo visitado" xfId="7331" builtinId="9" hidden="1"/>
    <cellStyle name="Hipervínculo visitado" xfId="7332" builtinId="9" hidden="1"/>
    <cellStyle name="Hipervínculo visitado" xfId="7333" builtinId="9" hidden="1"/>
    <cellStyle name="Hipervínculo visitado" xfId="7334" builtinId="9" hidden="1"/>
    <cellStyle name="Hipervínculo visitado" xfId="7335" builtinId="9" hidden="1"/>
    <cellStyle name="Hipervínculo visitado" xfId="7336" builtinId="9" hidden="1"/>
    <cellStyle name="Hipervínculo visitado" xfId="7337" builtinId="9" hidden="1"/>
    <cellStyle name="Hipervínculo visitado" xfId="7338" builtinId="9" hidden="1"/>
    <cellStyle name="Hipervínculo visitado" xfId="7339" builtinId="9" hidden="1"/>
    <cellStyle name="Hipervínculo visitado" xfId="7340" builtinId="9" hidden="1"/>
    <cellStyle name="Hipervínculo visitado" xfId="7341" builtinId="9" hidden="1"/>
    <cellStyle name="Hipervínculo visitado" xfId="7342" builtinId="9" hidden="1"/>
    <cellStyle name="Hipervínculo visitado" xfId="7343" builtinId="9" hidden="1"/>
    <cellStyle name="Hipervínculo visitado" xfId="7344" builtinId="9" hidden="1"/>
    <cellStyle name="Hipervínculo visitado" xfId="7345" builtinId="9" hidden="1"/>
    <cellStyle name="Hipervínculo visitado" xfId="7346" builtinId="9" hidden="1"/>
    <cellStyle name="Hipervínculo visitado" xfId="7347" builtinId="9" hidden="1"/>
    <cellStyle name="Hipervínculo visitado" xfId="7348" builtinId="9" hidden="1"/>
    <cellStyle name="Hipervínculo visitado" xfId="7360" builtinId="9" hidden="1"/>
    <cellStyle name="Hipervínculo visitado" xfId="7361" builtinId="9" hidden="1"/>
    <cellStyle name="Hipervínculo visitado" xfId="7362" builtinId="9" hidden="1"/>
    <cellStyle name="Hipervínculo visitado" xfId="7363" builtinId="9" hidden="1"/>
    <cellStyle name="Hipervínculo visitado" xfId="7364" builtinId="9" hidden="1"/>
    <cellStyle name="Hipervínculo visitado" xfId="7365" builtinId="9" hidden="1"/>
    <cellStyle name="Hipervínculo visitado" xfId="7366" builtinId="9" hidden="1"/>
    <cellStyle name="Hipervínculo visitado" xfId="7367" builtinId="9" hidden="1"/>
    <cellStyle name="Hipervínculo visitado" xfId="7368" builtinId="9" hidden="1"/>
    <cellStyle name="Hipervínculo visitado" xfId="7369" builtinId="9" hidden="1"/>
    <cellStyle name="Hipervínculo visitado" xfId="7370" builtinId="9" hidden="1"/>
    <cellStyle name="Hipervínculo visitado" xfId="7371" builtinId="9" hidden="1"/>
    <cellStyle name="Hipervínculo visitado" xfId="7372" builtinId="9" hidden="1"/>
    <cellStyle name="Hipervínculo visitado" xfId="7373" builtinId="9" hidden="1"/>
    <cellStyle name="Hipervínculo visitado" xfId="7374" builtinId="9" hidden="1"/>
    <cellStyle name="Hipervínculo visitado" xfId="7375" builtinId="9" hidden="1"/>
    <cellStyle name="Hipervínculo visitado" xfId="7376" builtinId="9" hidden="1"/>
    <cellStyle name="Hipervínculo visitado" xfId="7377" builtinId="9" hidden="1"/>
    <cellStyle name="Hipervínculo visitado" xfId="7378" builtinId="9" hidden="1"/>
    <cellStyle name="Hipervínculo visitado" xfId="7379" builtinId="9" hidden="1"/>
    <cellStyle name="Hipervínculo visitado" xfId="7380" builtinId="9" hidden="1"/>
    <cellStyle name="Hipervínculo visitado" xfId="7390" builtinId="9" hidden="1"/>
    <cellStyle name="Hipervínculo visitado" xfId="7391" builtinId="9" hidden="1"/>
    <cellStyle name="Hipervínculo visitado" xfId="7392" builtinId="9" hidden="1"/>
    <cellStyle name="Hipervínculo visitado" xfId="7393" builtinId="9" hidden="1"/>
    <cellStyle name="Hipervínculo visitado" xfId="7394" builtinId="9" hidden="1"/>
    <cellStyle name="Hipervínculo visitado" xfId="7395" builtinId="9" hidden="1"/>
    <cellStyle name="Hipervínculo visitado" xfId="7396" builtinId="9" hidden="1"/>
    <cellStyle name="Hipervínculo visitado" xfId="7397" builtinId="9" hidden="1"/>
    <cellStyle name="Hipervínculo visitado" xfId="7398" builtinId="9" hidden="1"/>
    <cellStyle name="Hipervínculo visitado" xfId="7399" builtinId="9" hidden="1"/>
    <cellStyle name="Hipervínculo visitado" xfId="7400" builtinId="9" hidden="1"/>
    <cellStyle name="Hipervínculo visitado" xfId="7401" builtinId="9" hidden="1"/>
    <cellStyle name="Hipervínculo visitado" xfId="7402" builtinId="9" hidden="1"/>
    <cellStyle name="Hipervínculo visitado" xfId="7403" builtinId="9" hidden="1"/>
    <cellStyle name="Hipervínculo visitado" xfId="7404" builtinId="9" hidden="1"/>
    <cellStyle name="Hipervínculo visitado" xfId="7405" builtinId="9" hidden="1"/>
    <cellStyle name="Hipervínculo visitado" xfId="7406" builtinId="9" hidden="1"/>
    <cellStyle name="Hipervínculo visitado" xfId="7407" builtinId="9" hidden="1"/>
    <cellStyle name="Hipervínculo visitado" xfId="7408" builtinId="9" hidden="1"/>
    <cellStyle name="Hipervínculo visitado" xfId="7409" builtinId="9" hidden="1"/>
    <cellStyle name="Hipervínculo visitado" xfId="7410" builtinId="9" hidden="1"/>
    <cellStyle name="Hipervínculo visitado" xfId="7421" builtinId="9" hidden="1"/>
    <cellStyle name="Hipervínculo visitado" xfId="7422" builtinId="9" hidden="1"/>
    <cellStyle name="Hipervínculo visitado" xfId="7423" builtinId="9" hidden="1"/>
    <cellStyle name="Hipervínculo visitado" xfId="7424" builtinId="9" hidden="1"/>
    <cellStyle name="Hipervínculo visitado" xfId="7425" builtinId="9" hidden="1"/>
    <cellStyle name="Hipervínculo visitado" xfId="7426" builtinId="9" hidden="1"/>
    <cellStyle name="Hipervínculo visitado" xfId="7427" builtinId="9" hidden="1"/>
    <cellStyle name="Hipervínculo visitado" xfId="7428" builtinId="9" hidden="1"/>
    <cellStyle name="Hipervínculo visitado" xfId="7429" builtinId="9" hidden="1"/>
    <cellStyle name="Hipervínculo visitado" xfId="7430" builtinId="9" hidden="1"/>
    <cellStyle name="Hipervínculo visitado" xfId="7431" builtinId="9" hidden="1"/>
    <cellStyle name="Hipervínculo visitado" xfId="7432" builtinId="9" hidden="1"/>
    <cellStyle name="Hipervínculo visitado" xfId="7433" builtinId="9" hidden="1"/>
    <cellStyle name="Hipervínculo visitado" xfId="7434" builtinId="9" hidden="1"/>
    <cellStyle name="Hipervínculo visitado" xfId="7435" builtinId="9" hidden="1"/>
    <cellStyle name="Hipervínculo visitado" xfId="7436" builtinId="9" hidden="1"/>
    <cellStyle name="Hipervínculo visitado" xfId="7437" builtinId="9" hidden="1"/>
    <cellStyle name="Hipervínculo visitado" xfId="7438" builtinId="9" hidden="1"/>
    <cellStyle name="Hipervínculo visitado" xfId="7439" builtinId="9" hidden="1"/>
    <cellStyle name="Hipervínculo visitado" xfId="7440" builtinId="9" hidden="1"/>
    <cellStyle name="Hipervínculo visitado" xfId="7441" builtinId="9" hidden="1"/>
    <cellStyle name="Hipervínculo visitado" xfId="7449" builtinId="9" hidden="1"/>
    <cellStyle name="Hipervínculo visitado" xfId="7450" builtinId="9" hidden="1"/>
    <cellStyle name="Hipervínculo visitado" xfId="7451" builtinId="9" hidden="1"/>
    <cellStyle name="Hipervínculo visitado" xfId="7452" builtinId="9" hidden="1"/>
    <cellStyle name="Hipervínculo visitado" xfId="7453" builtinId="9" hidden="1"/>
    <cellStyle name="Hipervínculo visitado" xfId="7454" builtinId="9" hidden="1"/>
    <cellStyle name="Hipervínculo visitado" xfId="7455" builtinId="9" hidden="1"/>
    <cellStyle name="Hipervínculo visitado" xfId="7456" builtinId="9" hidden="1"/>
    <cellStyle name="Hipervínculo visitado" xfId="7457" builtinId="9" hidden="1"/>
    <cellStyle name="Hipervínculo visitado" xfId="7458" builtinId="9" hidden="1"/>
    <cellStyle name="Hipervínculo visitado" xfId="7459" builtinId="9" hidden="1"/>
    <cellStyle name="Hipervínculo visitado" xfId="7460" builtinId="9" hidden="1"/>
    <cellStyle name="Hipervínculo visitado" xfId="7461" builtinId="9" hidden="1"/>
    <cellStyle name="Hipervínculo visitado" xfId="7462" builtinId="9" hidden="1"/>
    <cellStyle name="Hipervínculo visitado" xfId="7463" builtinId="9" hidden="1"/>
    <cellStyle name="Hipervínculo visitado" xfId="7464" builtinId="9" hidden="1"/>
    <cellStyle name="Hipervínculo visitado" xfId="7465" builtinId="9" hidden="1"/>
    <cellStyle name="Hipervínculo visitado" xfId="7466" builtinId="9" hidden="1"/>
    <cellStyle name="Hipervínculo visitado" xfId="7467" builtinId="9" hidden="1"/>
    <cellStyle name="Hipervínculo visitado" xfId="7468" builtinId="9" hidden="1"/>
    <cellStyle name="Hipervínculo visitado" xfId="7469" builtinId="9" hidden="1"/>
    <cellStyle name="Hipervínculo visitado" xfId="7479" builtinId="9" hidden="1"/>
    <cellStyle name="Hipervínculo visitado" xfId="7480" builtinId="9" hidden="1"/>
    <cellStyle name="Hipervínculo visitado" xfId="7481" builtinId="9" hidden="1"/>
    <cellStyle name="Hipervínculo visitado" xfId="7482" builtinId="9" hidden="1"/>
    <cellStyle name="Hipervínculo visitado" xfId="7483" builtinId="9" hidden="1"/>
    <cellStyle name="Hipervínculo visitado" xfId="7484" builtinId="9" hidden="1"/>
    <cellStyle name="Hipervínculo visitado" xfId="7485" builtinId="9" hidden="1"/>
    <cellStyle name="Hipervínculo visitado" xfId="7486" builtinId="9" hidden="1"/>
    <cellStyle name="Hipervínculo visitado" xfId="7487" builtinId="9" hidden="1"/>
    <cellStyle name="Hipervínculo visitado" xfId="7488" builtinId="9" hidden="1"/>
    <cellStyle name="Hipervínculo visitado" xfId="7489" builtinId="9" hidden="1"/>
    <cellStyle name="Hipervínculo visitado" xfId="7490" builtinId="9" hidden="1"/>
    <cellStyle name="Hipervínculo visitado" xfId="7491" builtinId="9" hidden="1"/>
    <cellStyle name="Hipervínculo visitado" xfId="7492" builtinId="9" hidden="1"/>
    <cellStyle name="Hipervínculo visitado" xfId="7493" builtinId="9" hidden="1"/>
    <cellStyle name="Hipervínculo visitado" xfId="7494" builtinId="9" hidden="1"/>
    <cellStyle name="Hipervínculo visitado" xfId="7495" builtinId="9" hidden="1"/>
    <cellStyle name="Hipervínculo visitado" xfId="7496" builtinId="9" hidden="1"/>
    <cellStyle name="Hipervínculo visitado" xfId="7497" builtinId="9" hidden="1"/>
    <cellStyle name="Hipervínculo visitado" xfId="7498" builtinId="9" hidden="1"/>
    <cellStyle name="Hipervínculo visitado" xfId="7499" builtinId="9" hidden="1"/>
    <cellStyle name="Hipervínculo visitado" xfId="7506" builtinId="9" hidden="1"/>
    <cellStyle name="Hipervínculo visitado" xfId="7507" builtinId="9" hidden="1"/>
    <cellStyle name="Hipervínculo visitado" xfId="7508" builtinId="9" hidden="1"/>
    <cellStyle name="Hipervínculo visitado" xfId="7509" builtinId="9" hidden="1"/>
    <cellStyle name="Hipervínculo visitado" xfId="7510" builtinId="9" hidden="1"/>
    <cellStyle name="Hipervínculo visitado" xfId="7511" builtinId="9" hidden="1"/>
    <cellStyle name="Hipervínculo visitado" xfId="7512" builtinId="9" hidden="1"/>
    <cellStyle name="Hipervínculo visitado" xfId="7513" builtinId="9" hidden="1"/>
    <cellStyle name="Hipervínculo visitado" xfId="7514" builtinId="9" hidden="1"/>
    <cellStyle name="Hipervínculo visitado" xfId="7515" builtinId="9" hidden="1"/>
    <cellStyle name="Hipervínculo visitado" xfId="7516" builtinId="9" hidden="1"/>
    <cellStyle name="Hipervínculo visitado" xfId="7517" builtinId="9" hidden="1"/>
    <cellStyle name="Hipervínculo visitado" xfId="7518" builtinId="9" hidden="1"/>
    <cellStyle name="Hipervínculo visitado" xfId="7519" builtinId="9" hidden="1"/>
    <cellStyle name="Hipervínculo visitado" xfId="7520" builtinId="9" hidden="1"/>
    <cellStyle name="Hipervínculo visitado" xfId="7521" builtinId="9" hidden="1"/>
    <cellStyle name="Hipervínculo visitado" xfId="7522" builtinId="9" hidden="1"/>
    <cellStyle name="Hipervínculo visitado" xfId="7523" builtinId="9" hidden="1"/>
    <cellStyle name="Hipervínculo visitado" xfId="7524" builtinId="9" hidden="1"/>
    <cellStyle name="Hipervínculo visitado" xfId="7525" builtinId="9" hidden="1"/>
    <cellStyle name="Hipervínculo visitado" xfId="7526" builtinId="9" hidden="1"/>
    <cellStyle name="Hipervínculo visitado" xfId="7538" builtinId="9" hidden="1"/>
    <cellStyle name="Hipervínculo visitado" xfId="7539" builtinId="9" hidden="1"/>
    <cellStyle name="Hipervínculo visitado" xfId="7540" builtinId="9" hidden="1"/>
    <cellStyle name="Hipervínculo visitado" xfId="7541" builtinId="9" hidden="1"/>
    <cellStyle name="Hipervínculo visitado" xfId="7542" builtinId="9" hidden="1"/>
    <cellStyle name="Hipervínculo visitado" xfId="7543" builtinId="9" hidden="1"/>
    <cellStyle name="Hipervínculo visitado" xfId="7544" builtinId="9" hidden="1"/>
    <cellStyle name="Hipervínculo visitado" xfId="7545" builtinId="9" hidden="1"/>
    <cellStyle name="Hipervínculo visitado" xfId="7546" builtinId="9" hidden="1"/>
    <cellStyle name="Hipervínculo visitado" xfId="7547" builtinId="9" hidden="1"/>
    <cellStyle name="Hipervínculo visitado" xfId="7548" builtinId="9" hidden="1"/>
    <cellStyle name="Hipervínculo visitado" xfId="7549" builtinId="9" hidden="1"/>
    <cellStyle name="Hipervínculo visitado" xfId="7550" builtinId="9" hidden="1"/>
    <cellStyle name="Hipervínculo visitado" xfId="7551" builtinId="9" hidden="1"/>
    <cellStyle name="Hipervínculo visitado" xfId="7552" builtinId="9" hidden="1"/>
    <cellStyle name="Hipervínculo visitado" xfId="7553" builtinId="9" hidden="1"/>
    <cellStyle name="Hipervínculo visitado" xfId="7554" builtinId="9" hidden="1"/>
    <cellStyle name="Hipervínculo visitado" xfId="7555" builtinId="9" hidden="1"/>
    <cellStyle name="Hipervínculo visitado" xfId="7556" builtinId="9" hidden="1"/>
    <cellStyle name="Hipervínculo visitado" xfId="7557" builtinId="9" hidden="1"/>
    <cellStyle name="Hipervínculo visitado" xfId="7558" builtinId="9" hidden="1"/>
    <cellStyle name="Hipervínculo visitado" xfId="7566" builtinId="9" hidden="1"/>
    <cellStyle name="Hipervínculo visitado" xfId="7567" builtinId="9" hidden="1"/>
    <cellStyle name="Hipervínculo visitado" xfId="7568" builtinId="9" hidden="1"/>
    <cellStyle name="Hipervínculo visitado" xfId="7569" builtinId="9" hidden="1"/>
    <cellStyle name="Hipervínculo visitado" xfId="7570" builtinId="9" hidden="1"/>
    <cellStyle name="Hipervínculo visitado" xfId="7571" builtinId="9" hidden="1"/>
    <cellStyle name="Hipervínculo visitado" xfId="7572" builtinId="9" hidden="1"/>
    <cellStyle name="Hipervínculo visitado" xfId="7573" builtinId="9" hidden="1"/>
    <cellStyle name="Hipervínculo visitado" xfId="7574" builtinId="9" hidden="1"/>
    <cellStyle name="Hipervínculo visitado" xfId="7575" builtinId="9" hidden="1"/>
    <cellStyle name="Hipervínculo visitado" xfId="7576" builtinId="9" hidden="1"/>
    <cellStyle name="Hipervínculo visitado" xfId="7577" builtinId="9" hidden="1"/>
    <cellStyle name="Hipervínculo visitado" xfId="7578" builtinId="9" hidden="1"/>
    <cellStyle name="Hipervínculo visitado" xfId="7579" builtinId="9" hidden="1"/>
    <cellStyle name="Hipervínculo visitado" xfId="7580" builtinId="9" hidden="1"/>
    <cellStyle name="Hipervínculo visitado" xfId="7581" builtinId="9" hidden="1"/>
    <cellStyle name="Hipervínculo visitado" xfId="7582" builtinId="9" hidden="1"/>
    <cellStyle name="Hipervínculo visitado" xfId="7583" builtinId="9" hidden="1"/>
    <cellStyle name="Hipervínculo visitado" xfId="7584" builtinId="9" hidden="1"/>
    <cellStyle name="Hipervínculo visitado" xfId="7585" builtinId="9" hidden="1"/>
    <cellStyle name="Hipervínculo visitado" xfId="7586" builtinId="9" hidden="1"/>
    <cellStyle name="Hipervínculo visitado" xfId="7536" builtinId="9" hidden="1"/>
    <cellStyle name="Hipervínculo visitado" xfId="7537" builtinId="9" hidden="1"/>
    <cellStyle name="Hipervínculo visitado" xfId="7590" builtinId="9" hidden="1"/>
    <cellStyle name="Hipervínculo visitado" xfId="7591" builtinId="9" hidden="1"/>
    <cellStyle name="Hipervínculo visitado" xfId="7592" builtinId="9" hidden="1"/>
    <cellStyle name="Hipervínculo visitado" xfId="7593" builtinId="9" hidden="1"/>
    <cellStyle name="Hipervínculo visitado" xfId="7594" builtinId="9" hidden="1"/>
    <cellStyle name="Hipervínculo visitado" xfId="7595" builtinId="9" hidden="1"/>
    <cellStyle name="Hipervínculo visitado" xfId="7596" builtinId="9" hidden="1"/>
    <cellStyle name="Hipervínculo visitado" xfId="7597" builtinId="9" hidden="1"/>
    <cellStyle name="Hipervínculo visitado" xfId="7598" builtinId="9" hidden="1"/>
    <cellStyle name="Hipervínculo visitado" xfId="7599" builtinId="9" hidden="1"/>
    <cellStyle name="Hipervínculo visitado" xfId="7600" builtinId="9" hidden="1"/>
    <cellStyle name="Hipervínculo visitado" xfId="7601" builtinId="9" hidden="1"/>
    <cellStyle name="Hipervínculo visitado" xfId="7602" builtinId="9" hidden="1"/>
    <cellStyle name="Hipervínculo visitado" xfId="7603" builtinId="9" hidden="1"/>
    <cellStyle name="Hipervínculo visitado" xfId="7604" builtinId="9" hidden="1"/>
    <cellStyle name="Hipervínculo visitado" xfId="7605" builtinId="9" hidden="1"/>
    <cellStyle name="Hipervínculo visitado" xfId="7606" builtinId="9" hidden="1"/>
    <cellStyle name="Hipervínculo visitado" xfId="7607" builtinId="9" hidden="1"/>
    <cellStyle name="Hipervínculo visitado" xfId="7608" builtinId="9" hidden="1"/>
    <cellStyle name="Hipervínculo visitado" xfId="7563" builtinId="9" hidden="1"/>
    <cellStyle name="Hipervínculo visitado" xfId="7564" builtinId="9" hidden="1"/>
    <cellStyle name="Hipervínculo visitado" xfId="7611" builtinId="9" hidden="1"/>
    <cellStyle name="Hipervínculo visitado" xfId="7612" builtinId="9" hidden="1"/>
    <cellStyle name="Hipervínculo visitado" xfId="7613" builtinId="9" hidden="1"/>
    <cellStyle name="Hipervínculo visitado" xfId="7614" builtinId="9" hidden="1"/>
    <cellStyle name="Hipervínculo visitado" xfId="7615" builtinId="9" hidden="1"/>
    <cellStyle name="Hipervínculo visitado" xfId="7616" builtinId="9" hidden="1"/>
    <cellStyle name="Hipervínculo visitado" xfId="7617" builtinId="9" hidden="1"/>
    <cellStyle name="Hipervínculo visitado" xfId="7618" builtinId="9" hidden="1"/>
    <cellStyle name="Hipervínculo visitado" xfId="7619" builtinId="9" hidden="1"/>
    <cellStyle name="Hipervínculo visitado" xfId="7620" builtinId="9" hidden="1"/>
    <cellStyle name="Hipervínculo visitado" xfId="7621" builtinId="9" hidden="1"/>
    <cellStyle name="Hipervínculo visitado" xfId="7622" builtinId="9" hidden="1"/>
    <cellStyle name="Hipervínculo visitado" xfId="7623" builtinId="9" hidden="1"/>
    <cellStyle name="Hipervínculo visitado" xfId="7624" builtinId="9" hidden="1"/>
    <cellStyle name="Hipervínculo visitado" xfId="7625" builtinId="9" hidden="1"/>
    <cellStyle name="Hipervínculo visitado" xfId="7626" builtinId="9" hidden="1"/>
    <cellStyle name="Hipervínculo visitado" xfId="7627" builtinId="9" hidden="1"/>
    <cellStyle name="Hipervínculo visitado" xfId="7628" builtinId="9" hidden="1"/>
    <cellStyle name="Hipervínculo visitado" xfId="7629" builtinId="9" hidden="1"/>
    <cellStyle name="Hipervínculo visitado" xfId="7640" builtinId="9" hidden="1"/>
    <cellStyle name="Hipervínculo visitado" xfId="7641" builtinId="9" hidden="1"/>
    <cellStyle name="Hipervínculo visitado" xfId="7642" builtinId="9" hidden="1"/>
    <cellStyle name="Hipervínculo visitado" xfId="7643" builtinId="9" hidden="1"/>
    <cellStyle name="Hipervínculo visitado" xfId="7644" builtinId="9" hidden="1"/>
    <cellStyle name="Hipervínculo visitado" xfId="7645" builtinId="9" hidden="1"/>
    <cellStyle name="Hipervínculo visitado" xfId="7646" builtinId="9" hidden="1"/>
    <cellStyle name="Hipervínculo visitado" xfId="7647" builtinId="9" hidden="1"/>
    <cellStyle name="Hipervínculo visitado" xfId="7648" builtinId="9" hidden="1"/>
    <cellStyle name="Hipervínculo visitado" xfId="7649" builtinId="9" hidden="1"/>
    <cellStyle name="Hipervínculo visitado" xfId="7650" builtinId="9" hidden="1"/>
    <cellStyle name="Hipervínculo visitado" xfId="7651" builtinId="9" hidden="1"/>
    <cellStyle name="Hipervínculo visitado" xfId="7652" builtinId="9" hidden="1"/>
    <cellStyle name="Hipervínculo visitado" xfId="7653" builtinId="9" hidden="1"/>
    <cellStyle name="Hipervínculo visitado" xfId="7654" builtinId="9" hidden="1"/>
    <cellStyle name="Hipervínculo visitado" xfId="7655" builtinId="9" hidden="1"/>
    <cellStyle name="Hipervínculo visitado" xfId="7656" builtinId="9" hidden="1"/>
    <cellStyle name="Hipervínculo visitado" xfId="7657" builtinId="9" hidden="1"/>
    <cellStyle name="Hipervínculo visitado" xfId="7658" builtinId="9" hidden="1"/>
    <cellStyle name="Hipervínculo visitado" xfId="7659" builtinId="9" hidden="1"/>
    <cellStyle name="Hipervínculo visitado" xfId="7660" builtinId="9" hidden="1"/>
    <cellStyle name="Hipervínculo visitado" xfId="7668" builtinId="9" hidden="1"/>
    <cellStyle name="Hipervínculo visitado" xfId="7669" builtinId="9" hidden="1"/>
    <cellStyle name="Hipervínculo visitado" xfId="7670" builtinId="9" hidden="1"/>
    <cellStyle name="Hipervínculo visitado" xfId="7671" builtinId="9" hidden="1"/>
    <cellStyle name="Hipervínculo visitado" xfId="7672" builtinId="9" hidden="1"/>
    <cellStyle name="Hipervínculo visitado" xfId="7673" builtinId="9" hidden="1"/>
    <cellStyle name="Hipervínculo visitado" xfId="7674" builtinId="9" hidden="1"/>
    <cellStyle name="Hipervínculo visitado" xfId="7675" builtinId="9" hidden="1"/>
    <cellStyle name="Hipervínculo visitado" xfId="7676" builtinId="9" hidden="1"/>
    <cellStyle name="Hipervínculo visitado" xfId="7677" builtinId="9" hidden="1"/>
    <cellStyle name="Hipervínculo visitado" xfId="7678" builtinId="9" hidden="1"/>
    <cellStyle name="Hipervínculo visitado" xfId="7679" builtinId="9" hidden="1"/>
    <cellStyle name="Hipervínculo visitado" xfId="7680" builtinId="9" hidden="1"/>
    <cellStyle name="Hipervínculo visitado" xfId="7681" builtinId="9" hidden="1"/>
    <cellStyle name="Hipervínculo visitado" xfId="7682" builtinId="9" hidden="1"/>
    <cellStyle name="Hipervínculo visitado" xfId="7683" builtinId="9" hidden="1"/>
    <cellStyle name="Hipervínculo visitado" xfId="7684" builtinId="9" hidden="1"/>
    <cellStyle name="Hipervínculo visitado" xfId="7685" builtinId="9" hidden="1"/>
    <cellStyle name="Hipervínculo visitado" xfId="7686" builtinId="9" hidden="1"/>
    <cellStyle name="Hipervínculo visitado" xfId="7687" builtinId="9" hidden="1"/>
    <cellStyle name="Hipervínculo visitado" xfId="7688" builtinId="9" hidden="1"/>
    <cellStyle name="Hipervínculo visitado" xfId="7637" builtinId="9" hidden="1"/>
    <cellStyle name="Hipervínculo visitado" xfId="7638" builtinId="9" hidden="1"/>
    <cellStyle name="Hipervínculo visitado" xfId="7691" builtinId="9" hidden="1"/>
    <cellStyle name="Hipervínculo visitado" xfId="7692" builtinId="9" hidden="1"/>
    <cellStyle name="Hipervínculo visitado" xfId="7693" builtinId="9" hidden="1"/>
    <cellStyle name="Hipervínculo visitado" xfId="7694" builtinId="9" hidden="1"/>
    <cellStyle name="Hipervínculo visitado" xfId="7695" builtinId="9" hidden="1"/>
    <cellStyle name="Hipervínculo visitado" xfId="7696" builtinId="9" hidden="1"/>
    <cellStyle name="Hipervínculo visitado" xfId="7697" builtinId="9" hidden="1"/>
    <cellStyle name="Hipervínculo visitado" xfId="7698" builtinId="9" hidden="1"/>
    <cellStyle name="Hipervínculo visitado" xfId="7699" builtinId="9" hidden="1"/>
    <cellStyle name="Hipervínculo visitado" xfId="7700" builtinId="9" hidden="1"/>
    <cellStyle name="Hipervínculo visitado" xfId="7701" builtinId="9" hidden="1"/>
    <cellStyle name="Hipervínculo visitado" xfId="7702" builtinId="9" hidden="1"/>
    <cellStyle name="Hipervínculo visitado" xfId="7703" builtinId="9" hidden="1"/>
    <cellStyle name="Hipervínculo visitado" xfId="7704" builtinId="9" hidden="1"/>
    <cellStyle name="Hipervínculo visitado" xfId="7705" builtinId="9" hidden="1"/>
    <cellStyle name="Hipervínculo visitado" xfId="7706" builtinId="9" hidden="1"/>
    <cellStyle name="Hipervínculo visitado" xfId="7707" builtinId="9" hidden="1"/>
    <cellStyle name="Hipervínculo visitado" xfId="7708" builtinId="9" hidden="1"/>
    <cellStyle name="Hipervínculo visitado" xfId="7709" builtinId="9" hidden="1"/>
    <cellStyle name="Hipervínculo visitado" xfId="7717" builtinId="9" hidden="1"/>
    <cellStyle name="Hipervínculo visitado" xfId="7718" builtinId="9" hidden="1"/>
    <cellStyle name="Hipervínculo visitado" xfId="7719" builtinId="9" hidden="1"/>
    <cellStyle name="Hipervínculo visitado" xfId="7720" builtinId="9" hidden="1"/>
    <cellStyle name="Hipervínculo visitado" xfId="7721" builtinId="9" hidden="1"/>
    <cellStyle name="Hipervínculo visitado" xfId="7722" builtinId="9" hidden="1"/>
    <cellStyle name="Hipervínculo visitado" xfId="7723" builtinId="9" hidden="1"/>
    <cellStyle name="Hipervínculo visitado" xfId="7724" builtinId="9" hidden="1"/>
    <cellStyle name="Hipervínculo visitado" xfId="7725" builtinId="9" hidden="1"/>
    <cellStyle name="Hipervínculo visitado" xfId="7726" builtinId="9" hidden="1"/>
    <cellStyle name="Hipervínculo visitado" xfId="7727" builtinId="9" hidden="1"/>
    <cellStyle name="Hipervínculo visitado" xfId="7728" builtinId="9" hidden="1"/>
    <cellStyle name="Hipervínculo visitado" xfId="7729" builtinId="9" hidden="1"/>
    <cellStyle name="Hipervínculo visitado" xfId="7730" builtinId="9" hidden="1"/>
    <cellStyle name="Hipervínculo visitado" xfId="7731" builtinId="9" hidden="1"/>
    <cellStyle name="Hipervínculo visitado" xfId="7732" builtinId="9" hidden="1"/>
    <cellStyle name="Hipervínculo visitado" xfId="7733" builtinId="9" hidden="1"/>
    <cellStyle name="Hipervínculo visitado" xfId="7734" builtinId="9" hidden="1"/>
    <cellStyle name="Hipervínculo visitado" xfId="7735" builtinId="9" hidden="1"/>
    <cellStyle name="Hipervínculo visitado" xfId="7736" builtinId="9" hidden="1"/>
    <cellStyle name="Hipervínculo visitado" xfId="7737" builtinId="9" hidden="1"/>
    <cellStyle name="Hipervínculo visitado" xfId="7740" builtinId="9" hidden="1"/>
    <cellStyle name="Hipervínculo visitado" xfId="7741" builtinId="9" hidden="1"/>
    <cellStyle name="Hipervínculo visitado" xfId="7742" builtinId="9" hidden="1"/>
    <cellStyle name="Hipervínculo visitado" xfId="7743" builtinId="9" hidden="1"/>
    <cellStyle name="Hipervínculo visitado" xfId="7744" builtinId="9" hidden="1"/>
    <cellStyle name="Hipervínculo visitado" xfId="7745" builtinId="9" hidden="1"/>
    <cellStyle name="Hipervínculo visitado" xfId="7746" builtinId="9" hidden="1"/>
    <cellStyle name="Hipervínculo visitado" xfId="7747" builtinId="9" hidden="1"/>
    <cellStyle name="Hipervínculo visitado" xfId="7748" builtinId="9" hidden="1"/>
    <cellStyle name="Hipervínculo visitado" xfId="7749" builtinId="9" hidden="1"/>
    <cellStyle name="Hipervínculo visitado" xfId="7750" builtinId="9" hidden="1"/>
    <cellStyle name="Hipervínculo visitado" xfId="7751" builtinId="9" hidden="1"/>
    <cellStyle name="Hipervínculo visitado" xfId="7752" builtinId="9" hidden="1"/>
    <cellStyle name="Hipervínculo visitado" xfId="7753" builtinId="9" hidden="1"/>
    <cellStyle name="Hipervínculo visitado" xfId="7754" builtinId="9" hidden="1"/>
    <cellStyle name="Hipervínculo visitado" xfId="7755" builtinId="9" hidden="1"/>
    <cellStyle name="Hipervínculo visitado" xfId="7756" builtinId="9" hidden="1"/>
    <cellStyle name="Hipervínculo visitado" xfId="7757" builtinId="9" hidden="1"/>
    <cellStyle name="Hipervínculo visitado" xfId="7758" builtinId="9" hidden="1"/>
    <cellStyle name="Hipervínculo visitado" xfId="7759" builtinId="9" hidden="1"/>
    <cellStyle name="Hipervínculo visitado" xfId="7760" builtinId="9" hidden="1"/>
    <cellStyle name="Hipervínculo visitado" xfId="7716" builtinId="9" hidden="1"/>
    <cellStyle name="Hipervínculo visitado" xfId="7763" builtinId="9" hidden="1"/>
    <cellStyle name="Hipervínculo visitado" xfId="7764" builtinId="9" hidden="1"/>
    <cellStyle name="Hipervínculo visitado" xfId="7765" builtinId="9" hidden="1"/>
    <cellStyle name="Hipervínculo visitado" xfId="7766" builtinId="9" hidden="1"/>
    <cellStyle name="Hipervínculo visitado" xfId="7767" builtinId="9" hidden="1"/>
    <cellStyle name="Hipervínculo visitado" xfId="7768" builtinId="9" hidden="1"/>
    <cellStyle name="Hipervínculo visitado" xfId="7769" builtinId="9" hidden="1"/>
    <cellStyle name="Hipervínculo visitado" xfId="7770" builtinId="9" hidden="1"/>
    <cellStyle name="Hipervínculo visitado" xfId="7771" builtinId="9" hidden="1"/>
    <cellStyle name="Hipervínculo visitado" xfId="7772" builtinId="9" hidden="1"/>
    <cellStyle name="Hipervínculo visitado" xfId="7773" builtinId="9" hidden="1"/>
    <cellStyle name="Hipervínculo visitado" xfId="7774" builtinId="9" hidden="1"/>
    <cellStyle name="Hipervínculo visitado" xfId="7775" builtinId="9" hidden="1"/>
    <cellStyle name="Hipervínculo visitado" xfId="7776" builtinId="9" hidden="1"/>
    <cellStyle name="Hipervínculo visitado" xfId="7777" builtinId="9" hidden="1"/>
    <cellStyle name="Hipervínculo visitado" xfId="7778" builtinId="9" hidden="1"/>
    <cellStyle name="Hipervínculo visitado" xfId="7779" builtinId="9" hidden="1"/>
    <cellStyle name="Hipervínculo visitado" xfId="7780" builtinId="9" hidden="1"/>
    <cellStyle name="Hipervínculo visitado" xfId="7781" builtinId="9" hidden="1"/>
    <cellStyle name="Hipervínculo visitado" xfId="7782" builtinId="9" hidden="1"/>
    <cellStyle name="Hipervínculo visitado" xfId="7785" builtinId="9" hidden="1"/>
    <cellStyle name="Hipervínculo visitado" xfId="7786" builtinId="9" hidden="1"/>
    <cellStyle name="Hipervínculo visitado" xfId="7787" builtinId="9" hidden="1"/>
    <cellStyle name="Hipervínculo visitado" xfId="7788" builtinId="9" hidden="1"/>
    <cellStyle name="Hipervínculo visitado" xfId="7789" builtinId="9" hidden="1"/>
    <cellStyle name="Hipervínculo visitado" xfId="7790" builtinId="9" hidden="1"/>
    <cellStyle name="Hipervínculo visitado" xfId="7791" builtinId="9" hidden="1"/>
    <cellStyle name="Hipervínculo visitado" xfId="7792" builtinId="9" hidden="1"/>
    <cellStyle name="Hipervínculo visitado" xfId="7793" builtinId="9" hidden="1"/>
    <cellStyle name="Hipervínculo visitado" xfId="7794" builtinId="9" hidden="1"/>
    <cellStyle name="Hipervínculo visitado" xfId="7795" builtinId="9" hidden="1"/>
    <cellStyle name="Hipervínculo visitado" xfId="7796" builtinId="9" hidden="1"/>
    <cellStyle name="Hipervínculo visitado" xfId="7797" builtinId="9" hidden="1"/>
    <cellStyle name="Hipervínculo visitado" xfId="7798" builtinId="9" hidden="1"/>
    <cellStyle name="Hipervínculo visitado" xfId="7799" builtinId="9" hidden="1"/>
    <cellStyle name="Hipervínculo visitado" xfId="7800" builtinId="9" hidden="1"/>
    <cellStyle name="Hipervínculo visitado" xfId="7801" builtinId="9" hidden="1"/>
    <cellStyle name="Hipervínculo visitado" xfId="7802" builtinId="9" hidden="1"/>
    <cellStyle name="Hipervínculo visitado" xfId="7803" builtinId="9" hidden="1"/>
    <cellStyle name="Hipervínculo visitado" xfId="7804" builtinId="9" hidden="1"/>
    <cellStyle name="Hipervínculo visitado" xfId="7805" builtinId="9" hidden="1"/>
    <cellStyle name="Hipervínculo visitado" xfId="7714" builtinId="9" hidden="1"/>
    <cellStyle name="Hipervínculo visitado" xfId="7807" builtinId="9" hidden="1"/>
    <cellStyle name="Hipervínculo visitado" xfId="7808" builtinId="9" hidden="1"/>
    <cellStyle name="Hipervínculo visitado" xfId="7809" builtinId="9" hidden="1"/>
    <cellStyle name="Hipervínculo visitado" xfId="7810" builtinId="9" hidden="1"/>
    <cellStyle name="Hipervínculo visitado" xfId="7811" builtinId="9" hidden="1"/>
    <cellStyle name="Hipervínculo visitado" xfId="7812" builtinId="9" hidden="1"/>
    <cellStyle name="Hipervínculo visitado" xfId="7813" builtinId="9" hidden="1"/>
    <cellStyle name="Hipervínculo visitado" xfId="7814" builtinId="9" hidden="1"/>
    <cellStyle name="Hipervínculo visitado" xfId="7815" builtinId="9" hidden="1"/>
    <cellStyle name="Hipervínculo visitado" xfId="7816" builtinId="9" hidden="1"/>
    <cellStyle name="Hipervínculo visitado" xfId="7817" builtinId="9" hidden="1"/>
    <cellStyle name="Hipervínculo visitado" xfId="7818" builtinId="9" hidden="1"/>
    <cellStyle name="Hipervínculo visitado" xfId="7819" builtinId="9" hidden="1"/>
    <cellStyle name="Hipervínculo visitado" xfId="7820" builtinId="9" hidden="1"/>
    <cellStyle name="Hipervínculo visitado" xfId="7821" builtinId="9" hidden="1"/>
    <cellStyle name="Hipervínculo visitado" xfId="7822" builtinId="9" hidden="1"/>
    <cellStyle name="Hipervínculo visitado" xfId="7823" builtinId="9" hidden="1"/>
    <cellStyle name="Hipervínculo visitado" xfId="7824" builtinId="9" hidden="1"/>
    <cellStyle name="Hipervínculo visitado" xfId="7825" builtinId="9" hidden="1"/>
    <cellStyle name="Hipervínculo visitado" xfId="7826" builtinId="9" hidden="1"/>
    <cellStyle name="Hipervínculo visitado" xfId="7829" builtinId="9" hidden="1"/>
    <cellStyle name="Hipervínculo visitado" xfId="7830" builtinId="9" hidden="1"/>
    <cellStyle name="Hipervínculo visitado" xfId="7831" builtinId="9" hidden="1"/>
    <cellStyle name="Hipervínculo visitado" xfId="7832" builtinId="9" hidden="1"/>
    <cellStyle name="Hipervínculo visitado" xfId="7833" builtinId="9" hidden="1"/>
    <cellStyle name="Hipervínculo visitado" xfId="7834" builtinId="9" hidden="1"/>
    <cellStyle name="Hipervínculo visitado" xfId="7835" builtinId="9" hidden="1"/>
    <cellStyle name="Hipervínculo visitado" xfId="7836" builtinId="9" hidden="1"/>
    <cellStyle name="Hipervínculo visitado" xfId="7837" builtinId="9" hidden="1"/>
    <cellStyle name="Hipervínculo visitado" xfId="7838" builtinId="9" hidden="1"/>
    <cellStyle name="Hipervínculo visitado" xfId="7839" builtinId="9" hidden="1"/>
    <cellStyle name="Hipervínculo visitado" xfId="7840" builtinId="9" hidden="1"/>
    <cellStyle name="Hipervínculo visitado" xfId="7841" builtinId="9" hidden="1"/>
    <cellStyle name="Hipervínculo visitado" xfId="7842" builtinId="9" hidden="1"/>
    <cellStyle name="Hipervínculo visitado" xfId="7843" builtinId="9" hidden="1"/>
    <cellStyle name="Hipervínculo visitado" xfId="7844" builtinId="9" hidden="1"/>
    <cellStyle name="Hipervínculo visitado" xfId="7845" builtinId="9" hidden="1"/>
    <cellStyle name="Hipervínculo visitado" xfId="7846" builtinId="9" hidden="1"/>
    <cellStyle name="Hipervínculo visitado" xfId="7847" builtinId="9" hidden="1"/>
    <cellStyle name="Hipervínculo visitado" xfId="7848" builtinId="9" hidden="1"/>
    <cellStyle name="Hipervínculo visitado" xfId="7849" builtinId="9" hidden="1"/>
    <cellStyle name="Hipervínculo visitado" xfId="6917" builtinId="9" hidden="1"/>
    <cellStyle name="Hipervínculo visitado" xfId="7850" builtinId="9" hidden="1"/>
    <cellStyle name="Hipervínculo visitado" xfId="7851" builtinId="9" hidden="1"/>
    <cellStyle name="Hipervínculo visitado" xfId="7852" builtinId="9" hidden="1"/>
    <cellStyle name="Hipervínculo visitado" xfId="7853" builtinId="9" hidden="1"/>
    <cellStyle name="Hipervínculo visitado" xfId="7854" builtinId="9" hidden="1"/>
    <cellStyle name="Hipervínculo visitado" xfId="7855" builtinId="9" hidden="1"/>
    <cellStyle name="Hipervínculo visitado" xfId="7856" builtinId="9" hidden="1"/>
    <cellStyle name="Hipervínculo visitado" xfId="7857" builtinId="9" hidden="1"/>
    <cellStyle name="Hipervínculo visitado" xfId="7858" builtinId="9" hidden="1"/>
    <cellStyle name="Hipervínculo visitado" xfId="7859" builtinId="9" hidden="1"/>
    <cellStyle name="Hipervínculo visitado" xfId="7860" builtinId="9" hidden="1"/>
    <cellStyle name="Hipervínculo visitado" xfId="7861" builtinId="9" hidden="1"/>
    <cellStyle name="Hipervínculo visitado" xfId="7862" builtinId="9" hidden="1"/>
    <cellStyle name="Hipervínculo visitado" xfId="7863" builtinId="9" hidden="1"/>
    <cellStyle name="Hipervínculo visitado" xfId="7864" builtinId="9" hidden="1"/>
    <cellStyle name="Hipervínculo visitado" xfId="7865" builtinId="9" hidden="1"/>
    <cellStyle name="Hipervínculo visitado" xfId="7866" builtinId="9" hidden="1"/>
    <cellStyle name="Hipervínculo visitado" xfId="7867" builtinId="9" hidden="1"/>
    <cellStyle name="Hipervínculo visitado" xfId="7868" builtinId="9" hidden="1"/>
    <cellStyle name="Hipervínculo visitado" xfId="7869" builtinId="9" hidden="1"/>
    <cellStyle name="Hipervínculo visitado" xfId="7871" builtinId="9" hidden="1"/>
    <cellStyle name="Hipervínculo visitado" xfId="7872" builtinId="9" hidden="1"/>
    <cellStyle name="Hipervínculo visitado" xfId="7873" builtinId="9" hidden="1"/>
    <cellStyle name="Hipervínculo visitado" xfId="7874" builtinId="9" hidden="1"/>
    <cellStyle name="Hipervínculo visitado" xfId="7875" builtinId="9" hidden="1"/>
    <cellStyle name="Hipervínculo visitado" xfId="7876" builtinId="9" hidden="1"/>
    <cellStyle name="Hipervínculo visitado" xfId="7877" builtinId="9" hidden="1"/>
    <cellStyle name="Hipervínculo visitado" xfId="7878" builtinId="9" hidden="1"/>
    <cellStyle name="Hipervínculo visitado" xfId="7879" builtinId="9" hidden="1"/>
    <cellStyle name="Hipervínculo visitado" xfId="7880" builtinId="9" hidden="1"/>
    <cellStyle name="Hipervínculo visitado" xfId="7881" builtinId="9" hidden="1"/>
    <cellStyle name="Hipervínculo visitado" xfId="7882" builtinId="9" hidden="1"/>
    <cellStyle name="Hipervínculo visitado" xfId="7883" builtinId="9" hidden="1"/>
    <cellStyle name="Hipervínculo visitado" xfId="7884" builtinId="9" hidden="1"/>
    <cellStyle name="Hipervínculo visitado" xfId="7885" builtinId="9" hidden="1"/>
    <cellStyle name="Hipervínculo visitado" xfId="7886" builtinId="9" hidden="1"/>
    <cellStyle name="Hipervínculo visitado" xfId="7887" builtinId="9" hidden="1"/>
    <cellStyle name="Hipervínculo visitado" xfId="7888" builtinId="9" hidden="1"/>
    <cellStyle name="Hipervínculo visitado" xfId="7889" builtinId="9" hidden="1"/>
    <cellStyle name="Hipervínculo visitado" xfId="7890" builtinId="9" hidden="1"/>
    <cellStyle name="Hipervínculo visitado" xfId="7891" builtinId="9" hidden="1"/>
    <cellStyle name="Hipervínculo visitado" xfId="7587" builtinId="9" hidden="1"/>
    <cellStyle name="Hipervínculo visitado" xfId="7892" builtinId="9" hidden="1"/>
    <cellStyle name="Hipervínculo visitado" xfId="7893" builtinId="9" hidden="1"/>
    <cellStyle name="Hipervínculo visitado" xfId="7894" builtinId="9" hidden="1"/>
    <cellStyle name="Hipervínculo visitado" xfId="7895" builtinId="9" hidden="1"/>
    <cellStyle name="Hipervínculo visitado" xfId="7896" builtinId="9" hidden="1"/>
    <cellStyle name="Hipervínculo visitado" xfId="7897" builtinId="9" hidden="1"/>
    <cellStyle name="Hipervínculo visitado" xfId="7898" builtinId="9" hidden="1"/>
    <cellStyle name="Hipervínculo visitado" xfId="7899" builtinId="9" hidden="1"/>
    <cellStyle name="Hipervínculo visitado" xfId="7900" builtinId="9" hidden="1"/>
    <cellStyle name="Hipervínculo visitado" xfId="7901" builtinId="9" hidden="1"/>
    <cellStyle name="Hipervínculo visitado" xfId="7902" builtinId="9" hidden="1"/>
    <cellStyle name="Hipervínculo visitado" xfId="7903" builtinId="9" hidden="1"/>
    <cellStyle name="Hipervínculo visitado" xfId="7904" builtinId="9" hidden="1"/>
    <cellStyle name="Hipervínculo visitado" xfId="7905" builtinId="9" hidden="1"/>
    <cellStyle name="Hipervínculo visitado" xfId="7906" builtinId="9" hidden="1"/>
    <cellStyle name="Hipervínculo visitado" xfId="7907" builtinId="9" hidden="1"/>
    <cellStyle name="Hipervínculo visitado" xfId="7908" builtinId="9" hidden="1"/>
    <cellStyle name="Hipervínculo visitado" xfId="7909" builtinId="9" hidden="1"/>
    <cellStyle name="Hipervínculo visitado" xfId="7910" builtinId="9" hidden="1"/>
    <cellStyle name="Hipervínculo visitado" xfId="7911" builtinId="9" hidden="1"/>
    <cellStyle name="Hipervínculo visitado" xfId="7912" builtinId="9" hidden="1"/>
    <cellStyle name="Hipervínculo visitado" xfId="7913" builtinId="9" hidden="1"/>
    <cellStyle name="Hipervínculo visitado" xfId="7914" builtinId="9" hidden="1"/>
    <cellStyle name="Hipervínculo visitado" xfId="7915" builtinId="9" hidden="1"/>
    <cellStyle name="Hipervínculo visitado" xfId="7916" builtinId="9" hidden="1"/>
    <cellStyle name="Hipervínculo visitado" xfId="7917" builtinId="9" hidden="1"/>
    <cellStyle name="Hipervínculo visitado" xfId="7918" builtinId="9" hidden="1"/>
    <cellStyle name="Hipervínculo visitado" xfId="7919" builtinId="9" hidden="1"/>
    <cellStyle name="Hipervínculo visitado" xfId="7920" builtinId="9" hidden="1"/>
    <cellStyle name="Hipervínculo visitado" xfId="7921" builtinId="9" hidden="1"/>
    <cellStyle name="Hipervínculo visitado" xfId="7922" builtinId="9" hidden="1"/>
    <cellStyle name="Hipervínculo visitado" xfId="7923" builtinId="9" hidden="1"/>
    <cellStyle name="Hipervínculo visitado" xfId="7924" builtinId="9" hidden="1"/>
    <cellStyle name="Hipervínculo visitado" xfId="7925" builtinId="9" hidden="1"/>
    <cellStyle name="Hipervínculo visitado" xfId="7926" builtinId="9" hidden="1"/>
    <cellStyle name="Hipervínculo visitado" xfId="7927" builtinId="9" hidden="1"/>
    <cellStyle name="Hipervínculo visitado" xfId="7928" builtinId="9" hidden="1"/>
    <cellStyle name="Hipervínculo visitado" xfId="7929" builtinId="9" hidden="1"/>
    <cellStyle name="Hipervínculo visitado" xfId="7930" builtinId="9" hidden="1"/>
    <cellStyle name="Hipervínculo visitado" xfId="7931" builtinId="9" hidden="1"/>
    <cellStyle name="Hipervínculo visitado" xfId="7932" builtinId="9" hidden="1"/>
    <cellStyle name="Hipervínculo visitado" xfId="7470" builtinId="9" hidden="1"/>
    <cellStyle name="Hipervínculo visitado" xfId="7933" builtinId="9" hidden="1"/>
    <cellStyle name="Hipervínculo visitado" xfId="7934" builtinId="9" hidden="1"/>
    <cellStyle name="Hipervínculo visitado" xfId="7935" builtinId="9" hidden="1"/>
    <cellStyle name="Hipervínculo visitado" xfId="7936" builtinId="9" hidden="1"/>
    <cellStyle name="Hipervínculo visitado" xfId="7937" builtinId="9" hidden="1"/>
    <cellStyle name="Hipervínculo visitado" xfId="7938" builtinId="9" hidden="1"/>
    <cellStyle name="Hipervínculo visitado" xfId="7939" builtinId="9" hidden="1"/>
    <cellStyle name="Hipervínculo visitado" xfId="7940" builtinId="9" hidden="1"/>
    <cellStyle name="Hipervínculo visitado" xfId="7941" builtinId="9" hidden="1"/>
    <cellStyle name="Hipervínculo visitado" xfId="7942" builtinId="9" hidden="1"/>
    <cellStyle name="Hipervínculo visitado" xfId="7943" builtinId="9" hidden="1"/>
    <cellStyle name="Hipervínculo visitado" xfId="7944" builtinId="9" hidden="1"/>
    <cellStyle name="Hipervínculo visitado" xfId="7945" builtinId="9" hidden="1"/>
    <cellStyle name="Hipervínculo visitado" xfId="7946" builtinId="9" hidden="1"/>
    <cellStyle name="Hipervínculo visitado" xfId="7947" builtinId="9" hidden="1"/>
    <cellStyle name="Hipervínculo visitado" xfId="7948" builtinId="9" hidden="1"/>
    <cellStyle name="Hipervínculo visitado" xfId="7949" builtinId="9" hidden="1"/>
    <cellStyle name="Hipervínculo visitado" xfId="7950" builtinId="9" hidden="1"/>
    <cellStyle name="Hipervínculo visitado" xfId="7951" builtinId="9" hidden="1"/>
    <cellStyle name="Hipervínculo visitado" xfId="7952" builtinId="9" hidden="1"/>
    <cellStyle name="Hipervínculo visitado" xfId="8012" builtinId="9" hidden="1"/>
    <cellStyle name="Hipervínculo visitado" xfId="8013" builtinId="9" hidden="1"/>
    <cellStyle name="Hipervínculo visitado" xfId="8014" builtinId="9" hidden="1"/>
    <cellStyle name="Hipervínculo visitado" xfId="8015" builtinId="9" hidden="1"/>
    <cellStyle name="Hipervínculo visitado" xfId="8016" builtinId="9" hidden="1"/>
    <cellStyle name="Hipervínculo visitado" xfId="8017" builtinId="9" hidden="1"/>
    <cellStyle name="Hipervínculo visitado" xfId="8018" builtinId="9" hidden="1"/>
    <cellStyle name="Hipervínculo visitado" xfId="8019" builtinId="9" hidden="1"/>
    <cellStyle name="Hipervínculo visitado" xfId="8020" builtinId="9" hidden="1"/>
    <cellStyle name="Hipervínculo visitado" xfId="8021" builtinId="9" hidden="1"/>
    <cellStyle name="Hipervínculo visitado" xfId="8022" builtinId="9" hidden="1"/>
    <cellStyle name="Hipervínculo visitado" xfId="8023" builtinId="9" hidden="1"/>
    <cellStyle name="Hipervínculo visitado" xfId="8024" builtinId="9" hidden="1"/>
    <cellStyle name="Hipervínculo visitado" xfId="8025" builtinId="9" hidden="1"/>
    <cellStyle name="Hipervínculo visitado" xfId="8026" builtinId="9" hidden="1"/>
    <cellStyle name="Hipervínculo visitado" xfId="8027" builtinId="9" hidden="1"/>
    <cellStyle name="Hipervínculo visitado" xfId="8028" builtinId="9" hidden="1"/>
    <cellStyle name="Hipervínculo visitado" xfId="8029" builtinId="9" hidden="1"/>
    <cellStyle name="Hipervínculo visitado" xfId="8030" builtinId="9" hidden="1"/>
    <cellStyle name="Hipervínculo visitado" xfId="8031" builtinId="9" hidden="1"/>
    <cellStyle name="Hipervínculo visitado" xfId="8032" builtinId="9" hidden="1"/>
    <cellStyle name="Hipervínculo visitado" xfId="8035" builtinId="9" hidden="1"/>
    <cellStyle name="Hipervínculo visitado" xfId="8036" builtinId="9" hidden="1"/>
    <cellStyle name="Hipervínculo visitado" xfId="8037" builtinId="9" hidden="1"/>
    <cellStyle name="Hipervínculo visitado" xfId="8038" builtinId="9" hidden="1"/>
    <cellStyle name="Hipervínculo visitado" xfId="8039" builtinId="9" hidden="1"/>
    <cellStyle name="Hipervínculo visitado" xfId="8040" builtinId="9" hidden="1"/>
    <cellStyle name="Hipervínculo visitado" xfId="8041" builtinId="9" hidden="1"/>
    <cellStyle name="Hipervínculo visitado" xfId="8042" builtinId="9" hidden="1"/>
    <cellStyle name="Hipervínculo visitado" xfId="8043" builtinId="9" hidden="1"/>
    <cellStyle name="Hipervínculo visitado" xfId="8044" builtinId="9" hidden="1"/>
    <cellStyle name="Hipervínculo visitado" xfId="8045" builtinId="9" hidden="1"/>
    <cellStyle name="Hipervínculo visitado" xfId="8046" builtinId="9" hidden="1"/>
    <cellStyle name="Hipervínculo visitado" xfId="8047" builtinId="9" hidden="1"/>
    <cellStyle name="Hipervínculo visitado" xfId="8048" builtinId="9" hidden="1"/>
    <cellStyle name="Hipervínculo visitado" xfId="8049" builtinId="9" hidden="1"/>
    <cellStyle name="Hipervínculo visitado" xfId="8050" builtinId="9" hidden="1"/>
    <cellStyle name="Hipervínculo visitado" xfId="8051" builtinId="9" hidden="1"/>
    <cellStyle name="Hipervínculo visitado" xfId="8052" builtinId="9" hidden="1"/>
    <cellStyle name="Hipervínculo visitado" xfId="8053" builtinId="9" hidden="1"/>
    <cellStyle name="Hipervínculo visitado" xfId="8054" builtinId="9" hidden="1"/>
    <cellStyle name="Hipervínculo visitado" xfId="8055" builtinId="9" hidden="1"/>
    <cellStyle name="Hipervínculo visitado" xfId="8064" builtinId="9" hidden="1"/>
    <cellStyle name="Hipervínculo visitado" xfId="8065" builtinId="9" hidden="1"/>
    <cellStyle name="Hipervínculo visitado" xfId="8066" builtinId="9" hidden="1"/>
    <cellStyle name="Hipervínculo visitado" xfId="8067" builtinId="9" hidden="1"/>
    <cellStyle name="Hipervínculo visitado" xfId="8068" builtinId="9" hidden="1"/>
    <cellStyle name="Hipervínculo visitado" xfId="8069" builtinId="9" hidden="1"/>
    <cellStyle name="Hipervínculo visitado" xfId="8070" builtinId="9" hidden="1"/>
    <cellStyle name="Hipervínculo visitado" xfId="8071" builtinId="9" hidden="1"/>
    <cellStyle name="Hipervínculo visitado" xfId="8072" builtinId="9" hidden="1"/>
    <cellStyle name="Hipervínculo visitado" xfId="8073" builtinId="9" hidden="1"/>
    <cellStyle name="Hipervínculo visitado" xfId="8074" builtinId="9" hidden="1"/>
    <cellStyle name="Hipervínculo visitado" xfId="8075" builtinId="9" hidden="1"/>
    <cellStyle name="Hipervínculo visitado" xfId="8076" builtinId="9" hidden="1"/>
    <cellStyle name="Hipervínculo visitado" xfId="8077" builtinId="9" hidden="1"/>
    <cellStyle name="Hipervínculo visitado" xfId="8078" builtinId="9" hidden="1"/>
    <cellStyle name="Hipervínculo visitado" xfId="8079" builtinId="9" hidden="1"/>
    <cellStyle name="Hipervínculo visitado" xfId="8080" builtinId="9" hidden="1"/>
    <cellStyle name="Hipervínculo visitado" xfId="8081" builtinId="9" hidden="1"/>
    <cellStyle name="Hipervínculo visitado" xfId="8082" builtinId="9" hidden="1"/>
    <cellStyle name="Hipervínculo visitado" xfId="8083" builtinId="9" hidden="1"/>
    <cellStyle name="Hipervínculo visitado" xfId="8084" builtinId="9" hidden="1"/>
    <cellStyle name="Hipervínculo visitado" xfId="8091" builtinId="9" hidden="1"/>
    <cellStyle name="Hipervínculo visitado" xfId="8092" builtinId="9" hidden="1"/>
    <cellStyle name="Hipervínculo visitado" xfId="8093" builtinId="9" hidden="1"/>
    <cellStyle name="Hipervínculo visitado" xfId="8094" builtinId="9" hidden="1"/>
    <cellStyle name="Hipervínculo visitado" xfId="8095" builtinId="9" hidden="1"/>
    <cellStyle name="Hipervínculo visitado" xfId="8096" builtinId="9" hidden="1"/>
    <cellStyle name="Hipervínculo visitado" xfId="8097" builtinId="9" hidden="1"/>
    <cellStyle name="Hipervínculo visitado" xfId="8098" builtinId="9" hidden="1"/>
    <cellStyle name="Hipervínculo visitado" xfId="8099" builtinId="9" hidden="1"/>
    <cellStyle name="Hipervínculo visitado" xfId="8100" builtinId="9" hidden="1"/>
    <cellStyle name="Hipervínculo visitado" xfId="8101" builtinId="9" hidden="1"/>
    <cellStyle name="Hipervínculo visitado" xfId="8102" builtinId="9" hidden="1"/>
    <cellStyle name="Hipervínculo visitado" xfId="8103" builtinId="9" hidden="1"/>
    <cellStyle name="Hipervínculo visitado" xfId="8104" builtinId="9" hidden="1"/>
    <cellStyle name="Hipervínculo visitado" xfId="8105" builtinId="9" hidden="1"/>
    <cellStyle name="Hipervínculo visitado" xfId="8106" builtinId="9" hidden="1"/>
    <cellStyle name="Hipervínculo visitado" xfId="8107" builtinId="9" hidden="1"/>
    <cellStyle name="Hipervínculo visitado" xfId="8108" builtinId="9" hidden="1"/>
    <cellStyle name="Hipervínculo visitado" xfId="8109" builtinId="9" hidden="1"/>
    <cellStyle name="Hipervínculo visitado" xfId="8110" builtinId="9" hidden="1"/>
    <cellStyle name="Hipervínculo visitado" xfId="8111" builtinId="9" hidden="1"/>
    <cellStyle name="Hipervínculo visitado" xfId="8060" builtinId="9" hidden="1"/>
    <cellStyle name="Hipervínculo visitado" xfId="8061" builtinId="9" hidden="1"/>
    <cellStyle name="Hipervínculo visitado" xfId="8062" builtinId="9" hidden="1"/>
    <cellStyle name="Hipervínculo visitado" xfId="8112" builtinId="9" hidden="1"/>
    <cellStyle name="Hipervínculo visitado" xfId="8113" builtinId="9" hidden="1"/>
    <cellStyle name="Hipervínculo visitado" xfId="8114" builtinId="9" hidden="1"/>
    <cellStyle name="Hipervínculo visitado" xfId="8115" builtinId="9" hidden="1"/>
    <cellStyle name="Hipervínculo visitado" xfId="8116" builtinId="9" hidden="1"/>
    <cellStyle name="Hipervínculo visitado" xfId="8117" builtinId="9" hidden="1"/>
    <cellStyle name="Hipervínculo visitado" xfId="8118" builtinId="9" hidden="1"/>
    <cellStyle name="Hipervínculo visitado" xfId="8119" builtinId="9" hidden="1"/>
    <cellStyle name="Hipervínculo visitado" xfId="8120" builtinId="9" hidden="1"/>
    <cellStyle name="Hipervínculo visitado" xfId="8121" builtinId="9" hidden="1"/>
    <cellStyle name="Hipervínculo visitado" xfId="8122" builtinId="9" hidden="1"/>
    <cellStyle name="Hipervínculo visitado" xfId="8123" builtinId="9" hidden="1"/>
    <cellStyle name="Hipervínculo visitado" xfId="8124" builtinId="9" hidden="1"/>
    <cellStyle name="Hipervínculo visitado" xfId="8125" builtinId="9" hidden="1"/>
    <cellStyle name="Hipervínculo visitado" xfId="8126" builtinId="9" hidden="1"/>
    <cellStyle name="Hipervínculo visitado" xfId="8127" builtinId="9" hidden="1"/>
    <cellStyle name="Hipervínculo visitado" xfId="8128" builtinId="9" hidden="1"/>
    <cellStyle name="Hipervínculo visitado" xfId="8129" builtinId="9" hidden="1"/>
    <cellStyle name="Hipervínculo visitado" xfId="8134" builtinId="9" hidden="1"/>
    <cellStyle name="Hipervínculo visitado" xfId="8135" builtinId="9" hidden="1"/>
    <cellStyle name="Hipervínculo visitado" xfId="8136" builtinId="9" hidden="1"/>
    <cellStyle name="Hipervínculo visitado" xfId="8137" builtinId="9" hidden="1"/>
    <cellStyle name="Hipervínculo visitado" xfId="8138" builtinId="9" hidden="1"/>
    <cellStyle name="Hipervínculo visitado" xfId="8139" builtinId="9" hidden="1"/>
    <cellStyle name="Hipervínculo visitado" xfId="8140" builtinId="9" hidden="1"/>
    <cellStyle name="Hipervínculo visitado" xfId="8141" builtinId="9" hidden="1"/>
    <cellStyle name="Hipervínculo visitado" xfId="8142" builtinId="9" hidden="1"/>
    <cellStyle name="Hipervínculo visitado" xfId="8143" builtinId="9" hidden="1"/>
    <cellStyle name="Hipervínculo visitado" xfId="8144" builtinId="9" hidden="1"/>
    <cellStyle name="Hipervínculo visitado" xfId="8145" builtinId="9" hidden="1"/>
    <cellStyle name="Hipervínculo visitado" xfId="8146" builtinId="9" hidden="1"/>
    <cellStyle name="Hipervínculo visitado" xfId="8147" builtinId="9" hidden="1"/>
    <cellStyle name="Hipervínculo visitado" xfId="8148" builtinId="9" hidden="1"/>
    <cellStyle name="Hipervínculo visitado" xfId="8149" builtinId="9" hidden="1"/>
    <cellStyle name="Hipervínculo visitado" xfId="8150" builtinId="9" hidden="1"/>
    <cellStyle name="Hipervínculo visitado" xfId="8151" builtinId="9" hidden="1"/>
    <cellStyle name="Hipervínculo visitado" xfId="8152" builtinId="9" hidden="1"/>
    <cellStyle name="Hipervínculo visitado" xfId="8153" builtinId="9" hidden="1"/>
    <cellStyle name="Hipervínculo visitado" xfId="8154" builtinId="9" hidden="1"/>
    <cellStyle name="Hipervínculo visitado" xfId="8157" builtinId="9" hidden="1"/>
    <cellStyle name="Hipervínculo visitado" xfId="8158" builtinId="9" hidden="1"/>
    <cellStyle name="Hipervínculo visitado" xfId="8159" builtinId="9" hidden="1"/>
    <cellStyle name="Hipervínculo visitado" xfId="8160" builtinId="9" hidden="1"/>
    <cellStyle name="Hipervínculo visitado" xfId="8161" builtinId="9" hidden="1"/>
    <cellStyle name="Hipervínculo visitado" xfId="8162" builtinId="9" hidden="1"/>
    <cellStyle name="Hipervínculo visitado" xfId="8163" builtinId="9" hidden="1"/>
    <cellStyle name="Hipervínculo visitado" xfId="8164" builtinId="9" hidden="1"/>
    <cellStyle name="Hipervínculo visitado" xfId="8165" builtinId="9" hidden="1"/>
    <cellStyle name="Hipervínculo visitado" xfId="8166" builtinId="9" hidden="1"/>
    <cellStyle name="Hipervínculo visitado" xfId="8167" builtinId="9" hidden="1"/>
    <cellStyle name="Hipervínculo visitado" xfId="8168" builtinId="9" hidden="1"/>
    <cellStyle name="Hipervínculo visitado" xfId="8169" builtinId="9" hidden="1"/>
    <cellStyle name="Hipervínculo visitado" xfId="8170" builtinId="9" hidden="1"/>
    <cellStyle name="Hipervínculo visitado" xfId="8171" builtinId="9" hidden="1"/>
    <cellStyle name="Hipervínculo visitado" xfId="8172" builtinId="9" hidden="1"/>
    <cellStyle name="Hipervínculo visitado" xfId="8173" builtinId="9" hidden="1"/>
    <cellStyle name="Hipervínculo visitado" xfId="8174" builtinId="9" hidden="1"/>
    <cellStyle name="Hipervínculo visitado" xfId="8175" builtinId="9" hidden="1"/>
    <cellStyle name="Hipervínculo visitado" xfId="8176" builtinId="9" hidden="1"/>
    <cellStyle name="Hipervínculo visitado" xfId="8177" builtinId="9" hidden="1"/>
    <cellStyle name="Hipervínculo visitado" xfId="8133" builtinId="9" hidden="1"/>
    <cellStyle name="Hipervínculo visitado" xfId="8178" builtinId="9" hidden="1"/>
    <cellStyle name="Hipervínculo visitado" xfId="8179" builtinId="9" hidden="1"/>
    <cellStyle name="Hipervínculo visitado" xfId="8180" builtinId="9" hidden="1"/>
    <cellStyle name="Hipervínculo visitado" xfId="8181" builtinId="9" hidden="1"/>
    <cellStyle name="Hipervínculo visitado" xfId="8182" builtinId="9" hidden="1"/>
    <cellStyle name="Hipervínculo visitado" xfId="8183" builtinId="9" hidden="1"/>
    <cellStyle name="Hipervínculo visitado" xfId="8184" builtinId="9" hidden="1"/>
    <cellStyle name="Hipervínculo visitado" xfId="8185" builtinId="9" hidden="1"/>
    <cellStyle name="Hipervínculo visitado" xfId="8186" builtinId="9" hidden="1"/>
    <cellStyle name="Hipervínculo visitado" xfId="8187" builtinId="9" hidden="1"/>
    <cellStyle name="Hipervínculo visitado" xfId="8188" builtinId="9" hidden="1"/>
    <cellStyle name="Hipervínculo visitado" xfId="8189" builtinId="9" hidden="1"/>
    <cellStyle name="Hipervínculo visitado" xfId="8190" builtinId="9" hidden="1"/>
    <cellStyle name="Hipervínculo visitado" xfId="8191" builtinId="9" hidden="1"/>
    <cellStyle name="Hipervínculo visitado" xfId="8192" builtinId="9" hidden="1"/>
    <cellStyle name="Hipervínculo visitado" xfId="8193" builtinId="9" hidden="1"/>
    <cellStyle name="Hipervínculo visitado" xfId="8194" builtinId="9" hidden="1"/>
    <cellStyle name="Hipervínculo visitado" xfId="8195" builtinId="9" hidden="1"/>
    <cellStyle name="Hipervínculo visitado" xfId="8196" builtinId="9" hidden="1"/>
    <cellStyle name="Hipervínculo visitado" xfId="8197" builtinId="9" hidden="1"/>
    <cellStyle name="Hipervínculo visitado" xfId="8199" builtinId="9" hidden="1"/>
    <cellStyle name="Hipervínculo visitado" xfId="8200" builtinId="9" hidden="1"/>
    <cellStyle name="Hipervínculo visitado" xfId="8201" builtinId="9" hidden="1"/>
    <cellStyle name="Hipervínculo visitado" xfId="8202" builtinId="9" hidden="1"/>
    <cellStyle name="Hipervínculo visitado" xfId="8203" builtinId="9" hidden="1"/>
    <cellStyle name="Hipervínculo visitado" xfId="8204" builtinId="9" hidden="1"/>
    <cellStyle name="Hipervínculo visitado" xfId="8205" builtinId="9" hidden="1"/>
    <cellStyle name="Hipervínculo visitado" xfId="8206" builtinId="9" hidden="1"/>
    <cellStyle name="Hipervínculo visitado" xfId="8207" builtinId="9" hidden="1"/>
    <cellStyle name="Hipervínculo visitado" xfId="8208" builtinId="9" hidden="1"/>
    <cellStyle name="Hipervínculo visitado" xfId="8209" builtinId="9" hidden="1"/>
    <cellStyle name="Hipervínculo visitado" xfId="8210" builtinId="9" hidden="1"/>
    <cellStyle name="Hipervínculo visitado" xfId="8211" builtinId="9" hidden="1"/>
    <cellStyle name="Hipervínculo visitado" xfId="8212" builtinId="9" hidden="1"/>
    <cellStyle name="Hipervínculo visitado" xfId="8213" builtinId="9" hidden="1"/>
    <cellStyle name="Hipervínculo visitado" xfId="8214" builtinId="9" hidden="1"/>
    <cellStyle name="Hipervínculo visitado" xfId="8215" builtinId="9" hidden="1"/>
    <cellStyle name="Hipervínculo visitado" xfId="8216" builtinId="9" hidden="1"/>
    <cellStyle name="Hipervínculo visitado" xfId="8217" builtinId="9" hidden="1"/>
    <cellStyle name="Hipervínculo visitado" xfId="8218" builtinId="9" hidden="1"/>
    <cellStyle name="Hipervínculo visitado" xfId="8219" builtinId="9" hidden="1"/>
    <cellStyle name="Hipervínculo visitado" xfId="7956" builtinId="9" hidden="1"/>
    <cellStyle name="Hipervínculo visitado" xfId="8085" builtinId="9" hidden="1"/>
    <cellStyle name="Hipervínculo visitado" xfId="8132" builtinId="9" hidden="1"/>
    <cellStyle name="Hipervínculo visitado" xfId="8220" builtinId="9" hidden="1"/>
    <cellStyle name="Hipervínculo visitado" xfId="8221" builtinId="9" hidden="1"/>
    <cellStyle name="Hipervínculo visitado" xfId="8222" builtinId="9" hidden="1"/>
    <cellStyle name="Hipervínculo visitado" xfId="8223" builtinId="9" hidden="1"/>
    <cellStyle name="Hipervínculo visitado" xfId="8224" builtinId="9" hidden="1"/>
    <cellStyle name="Hipervínculo visitado" xfId="8225" builtinId="9" hidden="1"/>
    <cellStyle name="Hipervínculo visitado" xfId="8226" builtinId="9" hidden="1"/>
    <cellStyle name="Hipervínculo visitado" xfId="8227" builtinId="9" hidden="1"/>
    <cellStyle name="Hipervínculo visitado" xfId="8228" builtinId="9" hidden="1"/>
    <cellStyle name="Hipervínculo visitado" xfId="8229" builtinId="9" hidden="1"/>
    <cellStyle name="Hipervínculo visitado" xfId="8230" builtinId="9" hidden="1"/>
    <cellStyle name="Hipervínculo visitado" xfId="8231" builtinId="9" hidden="1"/>
    <cellStyle name="Hipervínculo visitado" xfId="8232" builtinId="9" hidden="1"/>
    <cellStyle name="Hipervínculo visitado" xfId="8233" builtinId="9" hidden="1"/>
    <cellStyle name="Hipervínculo visitado" xfId="8234" builtinId="9" hidden="1"/>
    <cellStyle name="Hipervínculo visitado" xfId="8235" builtinId="9" hidden="1"/>
    <cellStyle name="Hipervínculo visitado" xfId="8236" builtinId="9" hidden="1"/>
    <cellStyle name="Hipervínculo visitado" xfId="8237" builtinId="9" hidden="1"/>
    <cellStyle name="Hipervínculo visitado" xfId="8238" builtinId="9" hidden="1"/>
    <cellStyle name="Hipervínculo visitado" xfId="8239" builtinId="9" hidden="1"/>
    <cellStyle name="Hipervínculo visitado" xfId="8240" builtinId="9" hidden="1"/>
    <cellStyle name="Hipervínculo visitado" xfId="8241" builtinId="9" hidden="1"/>
    <cellStyle name="Hipervínculo visitado" xfId="8242" builtinId="9" hidden="1"/>
    <cellStyle name="Hipervínculo visitado" xfId="8243" builtinId="9" hidden="1"/>
    <cellStyle name="Hipervínculo visitado" xfId="8244" builtinId="9" hidden="1"/>
    <cellStyle name="Hipervínculo visitado" xfId="8245" builtinId="9" hidden="1"/>
    <cellStyle name="Hipervínculo visitado" xfId="8246" builtinId="9" hidden="1"/>
    <cellStyle name="Hipervínculo visitado" xfId="8247" builtinId="9" hidden="1"/>
    <cellStyle name="Hipervínculo visitado" xfId="8248" builtinId="9" hidden="1"/>
    <cellStyle name="Hipervínculo visitado" xfId="8249" builtinId="9" hidden="1"/>
    <cellStyle name="Hipervínculo visitado" xfId="8250" builtinId="9" hidden="1"/>
    <cellStyle name="Hipervínculo visitado" xfId="8251" builtinId="9" hidden="1"/>
    <cellStyle name="Hipervínculo visitado" xfId="8252" builtinId="9" hidden="1"/>
    <cellStyle name="Hipervínculo visitado" xfId="8253" builtinId="9" hidden="1"/>
    <cellStyle name="Hipervínculo visitado" xfId="8254" builtinId="9" hidden="1"/>
    <cellStyle name="Hipervínculo visitado" xfId="8255" builtinId="9" hidden="1"/>
    <cellStyle name="Hipervínculo visitado" xfId="8256" builtinId="9" hidden="1"/>
    <cellStyle name="Hipervínculo visitado" xfId="8257" builtinId="9" hidden="1"/>
    <cellStyle name="Hipervínculo visitado" xfId="8258" builtinId="9" hidden="1"/>
    <cellStyle name="Hipervínculo visitado" xfId="7979" builtinId="9" hidden="1"/>
    <cellStyle name="Hipervínculo visitado" xfId="7978" builtinId="9" hidden="1"/>
    <cellStyle name="Hipervínculo visitado" xfId="7974" builtinId="9" hidden="1"/>
    <cellStyle name="Hipervínculo visitado" xfId="8259" builtinId="9" hidden="1"/>
    <cellStyle name="Hipervínculo visitado" xfId="8260" builtinId="9" hidden="1"/>
    <cellStyle name="Hipervínculo visitado" xfId="8261" builtinId="9" hidden="1"/>
    <cellStyle name="Hipervínculo visitado" xfId="8262" builtinId="9" hidden="1"/>
    <cellStyle name="Hipervínculo visitado" xfId="8263" builtinId="9" hidden="1"/>
    <cellStyle name="Hipervínculo visitado" xfId="8264" builtinId="9" hidden="1"/>
    <cellStyle name="Hipervínculo visitado" xfId="8265" builtinId="9" hidden="1"/>
    <cellStyle name="Hipervínculo visitado" xfId="8266" builtinId="9" hidden="1"/>
    <cellStyle name="Hipervínculo visitado" xfId="8267" builtinId="9" hidden="1"/>
    <cellStyle name="Hipervínculo visitado" xfId="8268" builtinId="9" hidden="1"/>
    <cellStyle name="Hipervínculo visitado" xfId="8269" builtinId="9" hidden="1"/>
    <cellStyle name="Hipervínculo visitado" xfId="8270" builtinId="9" hidden="1"/>
    <cellStyle name="Hipervínculo visitado" xfId="8271" builtinId="9" hidden="1"/>
    <cellStyle name="Hipervínculo visitado" xfId="8272" builtinId="9" hidden="1"/>
    <cellStyle name="Hipervínculo visitado" xfId="8273" builtinId="9" hidden="1"/>
    <cellStyle name="Hipervínculo visitado" xfId="8274" builtinId="9" hidden="1"/>
    <cellStyle name="Hipervínculo visitado" xfId="8275" builtinId="9" hidden="1"/>
    <cellStyle name="Hipervínculo visitado" xfId="8276" builtinId="9" hidden="1"/>
    <cellStyle name="Hipervínculo visitado" xfId="4824" builtinId="9" hidden="1"/>
    <cellStyle name="Hipervínculo visitado" xfId="4854" builtinId="9" hidden="1"/>
    <cellStyle name="Hipervínculo visitado" xfId="4455" builtinId="9" hidden="1"/>
    <cellStyle name="Hipervínculo visitado" xfId="7420" builtinId="9" hidden="1"/>
    <cellStyle name="Hipervínculo visitado" xfId="7389" builtinId="9" hidden="1"/>
    <cellStyle name="Hipervínculo visitado" xfId="7359" builtinId="9" hidden="1"/>
    <cellStyle name="Hipervínculo visitado" xfId="7327" builtinId="9" hidden="1"/>
    <cellStyle name="Hipervínculo visitado" xfId="7297" builtinId="9" hidden="1"/>
    <cellStyle name="Hipervínculo visitado" xfId="7266" builtinId="9" hidden="1"/>
    <cellStyle name="Hipervínculo visitado" xfId="7237" builtinId="9" hidden="1"/>
    <cellStyle name="Hipervínculo visitado" xfId="7205" builtinId="9" hidden="1"/>
    <cellStyle name="Hipervínculo visitado" xfId="7175" builtinId="9" hidden="1"/>
    <cellStyle name="Hipervínculo visitado" xfId="7143" builtinId="9" hidden="1"/>
    <cellStyle name="Hipervínculo visitado" xfId="5216" builtinId="9" hidden="1"/>
    <cellStyle name="Hipervínculo visitado" xfId="4884" builtinId="9" hidden="1"/>
    <cellStyle name="Hipervínculo visitado" xfId="4915" builtinId="9" hidden="1"/>
    <cellStyle name="Hipervínculo visitado" xfId="4483" builtinId="9" hidden="1"/>
    <cellStyle name="Hipervínculo visitado" xfId="7113" builtinId="9" hidden="1"/>
    <cellStyle name="Hipervínculo visitado" xfId="7082" builtinId="9" hidden="1"/>
    <cellStyle name="Hipervínculo visitado" xfId="7052" builtinId="9" hidden="1"/>
    <cellStyle name="Hipervínculo visitado" xfId="7020" builtinId="9" hidden="1"/>
    <cellStyle name="Hipervínculo visitado" xfId="3960" builtinId="9" hidden="1"/>
    <cellStyle name="Hipervínculo visitado" xfId="4677" builtinId="9" hidden="1"/>
    <cellStyle name="Hipervínculo visitado" xfId="4706" builtinId="9" hidden="1"/>
    <cellStyle name="Hipervínculo visitado" xfId="4969" builtinId="9" hidden="1"/>
    <cellStyle name="Hipervínculo visitado" xfId="4733" builtinId="9" hidden="1"/>
    <cellStyle name="Hipervínculo visitado" xfId="4761" builtinId="9" hidden="1"/>
    <cellStyle name="Hipervínculo visitado" xfId="4820" builtinId="9" hidden="1"/>
    <cellStyle name="Hipervínculo visitado" xfId="5352" builtinId="9" hidden="1"/>
    <cellStyle name="Hipervínculo visitado" xfId="4793" builtinId="9" hidden="1"/>
    <cellStyle name="Hipervínculo visitado" xfId="4822" builtinId="9" hidden="1"/>
    <cellStyle name="Hipervínculo visitado" xfId="4850" builtinId="9" hidden="1"/>
    <cellStyle name="Hipervínculo visitado" xfId="5655" builtinId="9" hidden="1"/>
    <cellStyle name="Hipervínculo visitado" xfId="4852" builtinId="9" hidden="1"/>
    <cellStyle name="Hipervínculo visitado" xfId="4882" builtinId="9" hidden="1"/>
    <cellStyle name="Hipervínculo visitado" xfId="5562" builtinId="9" hidden="1"/>
    <cellStyle name="Hipervínculo visitado" xfId="4913" builtinId="9" hidden="1"/>
    <cellStyle name="Hipervínculo visitado" xfId="4942" builtinId="9" hidden="1"/>
    <cellStyle name="Hipervínculo visitado" xfId="4880" builtinId="9" hidden="1"/>
    <cellStyle name="Hipervínculo visitado" xfId="4911" builtinId="9" hidden="1"/>
    <cellStyle name="Hipervínculo visitado" xfId="5924" builtinId="9" hidden="1"/>
    <cellStyle name="Hipervínculo visitado" xfId="3634" builtinId="9" hidden="1"/>
    <cellStyle name="Hipervínculo visitado" xfId="8338" builtinId="9" hidden="1"/>
    <cellStyle name="Hipervínculo visitado" xfId="8339" builtinId="9" hidden="1"/>
    <cellStyle name="Hipervínculo visitado" xfId="8340" builtinId="9" hidden="1"/>
    <cellStyle name="Hipervínculo visitado" xfId="8341" builtinId="9" hidden="1"/>
    <cellStyle name="Hipervínculo visitado" xfId="8342" builtinId="9" hidden="1"/>
    <cellStyle name="Hipervínculo visitado" xfId="8343" builtinId="9" hidden="1"/>
    <cellStyle name="Hipervínculo visitado" xfId="8344" builtinId="9" hidden="1"/>
    <cellStyle name="Hipervínculo visitado" xfId="8345" builtinId="9" hidden="1"/>
    <cellStyle name="Hipervínculo visitado" xfId="8346" builtinId="9" hidden="1"/>
    <cellStyle name="Hipervínculo visitado" xfId="8347" builtinId="9" hidden="1"/>
    <cellStyle name="Hipervínculo visitado" xfId="8348" builtinId="9" hidden="1"/>
    <cellStyle name="Hipervínculo visitado" xfId="8349" builtinId="9" hidden="1"/>
    <cellStyle name="Hipervínculo visitado" xfId="8350" builtinId="9" hidden="1"/>
    <cellStyle name="Hipervínculo visitado" xfId="8351" builtinId="9" hidden="1"/>
    <cellStyle name="Hipervínculo visitado" xfId="8352" builtinId="9" hidden="1"/>
    <cellStyle name="Hipervínculo visitado" xfId="8353" builtinId="9" hidden="1"/>
    <cellStyle name="Hipervínculo visitado" xfId="8354" builtinId="9" hidden="1"/>
    <cellStyle name="Hipervínculo visitado" xfId="8355" builtinId="9" hidden="1"/>
    <cellStyle name="Hipervínculo visitado" xfId="8356" builtinId="9" hidden="1"/>
    <cellStyle name="Hipervínculo visitado" xfId="8357" builtinId="9" hidden="1"/>
    <cellStyle name="Hipervínculo visitado" xfId="8358" builtinId="9" hidden="1"/>
    <cellStyle name="Hipervínculo visitado" xfId="8304" builtinId="9" hidden="1"/>
    <cellStyle name="Hipervínculo visitado" xfId="8430" builtinId="9" hidden="1"/>
    <cellStyle name="Hipervínculo visitado" xfId="8429" builtinId="9" hidden="1"/>
    <cellStyle name="Hipervínculo visitado" xfId="8303" builtinId="9" hidden="1"/>
    <cellStyle name="Hipervínculo visitado" xfId="8428" builtinId="9" hidden="1"/>
    <cellStyle name="Hipervínculo visitado" xfId="8427" builtinId="9" hidden="1"/>
    <cellStyle name="Hipervínculo visitado" xfId="8302" builtinId="9" hidden="1"/>
    <cellStyle name="Hipervínculo visitado" xfId="8426" builtinId="9" hidden="1"/>
    <cellStyle name="Hipervínculo visitado" xfId="8425" builtinId="9" hidden="1"/>
    <cellStyle name="Hipervínculo visitado" xfId="8301" builtinId="9" hidden="1"/>
    <cellStyle name="Hipervínculo visitado" xfId="8424" builtinId="9" hidden="1"/>
    <cellStyle name="Hipervínculo visitado" xfId="8423" builtinId="9" hidden="1"/>
    <cellStyle name="Hipervínculo visitado" xfId="8300" builtinId="9" hidden="1"/>
    <cellStyle name="Hipervínculo visitado" xfId="8422" builtinId="9" hidden="1"/>
    <cellStyle name="Hipervínculo visitado" xfId="8421" builtinId="9" hidden="1"/>
    <cellStyle name="Hipervínculo visitado" xfId="8299" builtinId="9" hidden="1"/>
    <cellStyle name="Hipervínculo visitado" xfId="8420" builtinId="9" hidden="1"/>
    <cellStyle name="Hipervínculo visitado" xfId="8419" builtinId="9" hidden="1"/>
    <cellStyle name="Hipervínculo visitado" xfId="8298" builtinId="9" hidden="1"/>
    <cellStyle name="Hipervínculo visitado" xfId="8418" builtinId="9" hidden="1"/>
    <cellStyle name="Hipervínculo visitado" xfId="8417" builtinId="9" hidden="1"/>
    <cellStyle name="Hipervínculo visitado" xfId="8455" builtinId="9" hidden="1"/>
    <cellStyle name="Hipervínculo visitado" xfId="8033" builtinId="9" hidden="1"/>
    <cellStyle name="Hipervínculo visitado" xfId="8372" builtinId="9" hidden="1"/>
    <cellStyle name="Hipervínculo visitado" xfId="8456" builtinId="9" hidden="1"/>
    <cellStyle name="Hipervínculo visitado" xfId="8373" builtinId="9" hidden="1"/>
    <cellStyle name="Hipervínculo visitado" xfId="6740" builtinId="9" hidden="1"/>
    <cellStyle name="Hipervínculo visitado" xfId="8315" builtinId="9" hidden="1"/>
    <cellStyle name="Hipervínculo visitado" xfId="8374" builtinId="9" hidden="1"/>
    <cellStyle name="Hipervínculo visitado" xfId="8375" builtinId="9" hidden="1"/>
    <cellStyle name="Hipervínculo visitado" xfId="8457" builtinId="9" hidden="1"/>
    <cellStyle name="Hipervínculo visitado" xfId="3860" builtinId="9" hidden="1"/>
    <cellStyle name="Hipervínculo visitado" xfId="3639" builtinId="9" hidden="1"/>
    <cellStyle name="Hipervínculo visitado" xfId="8458" builtinId="9" hidden="1"/>
    <cellStyle name="Hipervínculo visitado" xfId="8376" builtinId="9" hidden="1"/>
    <cellStyle name="Hipervínculo visitado" xfId="8377" builtinId="9" hidden="1"/>
    <cellStyle name="Hipervínculo visitado" xfId="8316" builtinId="9" hidden="1"/>
    <cellStyle name="Hipervínculo visitado" xfId="3476" builtinId="9" hidden="1"/>
    <cellStyle name="Hipervínculo visitado" xfId="8378" builtinId="9" hidden="1"/>
    <cellStyle name="Hipervínculo visitado" xfId="8317" builtinId="9" hidden="1"/>
    <cellStyle name="Hipervínculo visitado" xfId="8379" builtinId="9" hidden="1"/>
    <cellStyle name="Hipervínculo visitado" xfId="4974" builtinId="9" hidden="1"/>
    <cellStyle name="Hipervínculo visitado" xfId="8469" builtinId="9" hidden="1"/>
    <cellStyle name="Hipervínculo visitado" xfId="8293" builtinId="9" hidden="1"/>
    <cellStyle name="Hipervínculo visitado" xfId="8292" builtinId="9" hidden="1"/>
    <cellStyle name="Hipervínculo visitado" xfId="5675" builtinId="9" hidden="1"/>
    <cellStyle name="Hipervínculo visitado" xfId="5956" builtinId="9" hidden="1"/>
    <cellStyle name="Hipervínculo visitado" xfId="8468" builtinId="9" hidden="1"/>
    <cellStyle name="Hipervínculo visitado" xfId="8324" builtinId="9" hidden="1"/>
    <cellStyle name="Hipervínculo visitado" xfId="8396" builtinId="9" hidden="1"/>
    <cellStyle name="Hipervínculo visitado" xfId="8395" builtinId="9" hidden="1"/>
    <cellStyle name="Hipervínculo visitado" xfId="8467" builtinId="9" hidden="1"/>
    <cellStyle name="Hipervínculo visitado" xfId="3861" builtinId="9" hidden="1"/>
    <cellStyle name="Hipervínculo visitado" xfId="8291" builtinId="9" hidden="1"/>
    <cellStyle name="Hipervínculo visitado" xfId="8394" builtinId="9" hidden="1"/>
    <cellStyle name="Hipervínculo visitado" xfId="5932" builtinId="9" hidden="1"/>
    <cellStyle name="Hipervínculo visitado" xfId="8466" builtinId="9" hidden="1"/>
    <cellStyle name="Hipervínculo visitado" xfId="8323" builtinId="9" hidden="1"/>
    <cellStyle name="Hipervínculo visitado" xfId="8465" builtinId="9" hidden="1"/>
    <cellStyle name="Hipervínculo visitado" xfId="8464" builtinId="9" hidden="1"/>
    <cellStyle name="Hipervínculo visitado" xfId="8310" builtinId="9" hidden="1"/>
    <cellStyle name="Hipervínculo visitado" xfId="8309" builtinId="9" hidden="1"/>
    <cellStyle name="Hipervínculo visitado" xfId="8393" builtinId="9" hidden="1"/>
    <cellStyle name="Hipervínculo visitado" xfId="8296" builtinId="9" hidden="1"/>
    <cellStyle name="Hipervínculo visitado" xfId="8306" builtinId="9" hidden="1"/>
    <cellStyle name="Hipervínculo visitado" xfId="8502" builtinId="9" hidden="1"/>
    <cellStyle name="Hipervínculo visitado" xfId="3366" builtinId="9" hidden="1"/>
    <cellStyle name="Hipervínculo visitado" xfId="8501" builtinId="9" hidden="1"/>
    <cellStyle name="Hipervínculo visitado" xfId="8433" builtinId="9" hidden="1"/>
    <cellStyle name="Hipervínculo visitado" xfId="8407" builtinId="9" hidden="1"/>
    <cellStyle name="Hipervínculo visitado" xfId="8500" builtinId="9" hidden="1"/>
    <cellStyle name="Hipervínculo visitado" xfId="8499" builtinId="9" hidden="1"/>
    <cellStyle name="Hipervínculo visitado" xfId="8330" builtinId="9" hidden="1"/>
    <cellStyle name="Hipervínculo visitado" xfId="8434" builtinId="9" hidden="1"/>
    <cellStyle name="Hipervínculo visitado" xfId="8498" builtinId="9" hidden="1"/>
    <cellStyle name="Hipervínculo visitado" xfId="8363" builtinId="9" hidden="1"/>
    <cellStyle name="Hipervínculo visitado" xfId="4944" builtinId="9" hidden="1"/>
    <cellStyle name="Hipervínculo visitado" xfId="8318" builtinId="9" hidden="1"/>
    <cellStyle name="Hipervínculo visitado" xfId="8331" builtinId="9" hidden="1"/>
    <cellStyle name="Hipervínculo visitado" xfId="8497" builtinId="9" hidden="1"/>
    <cellStyle name="Hipervínculo visitado" xfId="8319" builtinId="9" hidden="1"/>
    <cellStyle name="Hipervínculo visitado" xfId="8478" builtinId="9" hidden="1"/>
    <cellStyle name="Hipervínculo visitado" xfId="5271" builtinId="9" hidden="1"/>
    <cellStyle name="Hipervínculo visitado" xfId="8496" builtinId="9" hidden="1"/>
    <cellStyle name="Hipervínculo visitado" xfId="8535" builtinId="9" hidden="1"/>
    <cellStyle name="Hipervínculo visitado" xfId="8449" builtinId="9" hidden="1"/>
    <cellStyle name="Hipervínculo visitado" xfId="8389" builtinId="9" hidden="1"/>
    <cellStyle name="Hipervínculo visitado" xfId="8536" builtinId="9" hidden="1"/>
    <cellStyle name="Hipervínculo visitado" xfId="6098" builtinId="9" hidden="1"/>
    <cellStyle name="Hipervínculo visitado" xfId="8486" builtinId="9" hidden="1"/>
    <cellStyle name="Hipervínculo visitado" xfId="8404" builtinId="9" hidden="1"/>
    <cellStyle name="Hipervínculo visitado" xfId="8360" builtinId="9" hidden="1"/>
    <cellStyle name="Hipervínculo visitado" xfId="8440" builtinId="9" hidden="1"/>
    <cellStyle name="Hipervínculo visitado" xfId="8537" builtinId="9" hidden="1"/>
    <cellStyle name="Hipervínculo visitado" xfId="8485" builtinId="9" hidden="1"/>
    <cellStyle name="Hipervínculo visitado" xfId="5220" builtinId="9" hidden="1"/>
    <cellStyle name="Hipervínculo visitado" xfId="8538" builtinId="9" hidden="1"/>
    <cellStyle name="Hipervínculo visitado" xfId="8359" builtinId="9" hidden="1"/>
    <cellStyle name="Hipervínculo visitado" xfId="8388" builtinId="9" hidden="1"/>
    <cellStyle name="Hipervínculo visitado" xfId="8475" builtinId="9" hidden="1"/>
    <cellStyle name="Hipervínculo visitado" xfId="8334" builtinId="9" hidden="1"/>
    <cellStyle name="Hipervínculo visitado" xfId="8322" builtinId="9" hidden="1"/>
    <cellStyle name="Hipervínculo visitado" xfId="8445" builtinId="9" hidden="1"/>
    <cellStyle name="Hipervínculo visitado" xfId="5676" builtinId="9" hidden="1"/>
    <cellStyle name="Hipervínculo visitado" xfId="8484" builtinId="9" hidden="1"/>
    <cellStyle name="Hipervínculo visitado" xfId="8415" builtinId="9" hidden="1"/>
    <cellStyle name="Hipervínculo visitado" xfId="8444" builtinId="9" hidden="1"/>
    <cellStyle name="Hipervínculo visitado" xfId="8495" builtinId="9" hidden="1"/>
    <cellStyle name="Hipervínculo visitado" xfId="3792" builtinId="9" hidden="1"/>
    <cellStyle name="Hipervínculo visitado" xfId="8460" builtinId="9" hidden="1"/>
    <cellStyle name="Hipervínculo visitado" xfId="8552" builtinId="9" hidden="1"/>
    <cellStyle name="Hipervínculo visitado" xfId="8528" builtinId="9" hidden="1"/>
    <cellStyle name="Hipervínculo visitado" xfId="6834" builtinId="9" hidden="1"/>
    <cellStyle name="Hipervínculo visitado" xfId="8494" builtinId="9" hidden="1"/>
    <cellStyle name="Hipervínculo visitado" xfId="8416" builtinId="9" hidden="1"/>
    <cellStyle name="Hipervínculo visitado" xfId="8551" builtinId="9" hidden="1"/>
    <cellStyle name="Hipervínculo visitado" xfId="8400" builtinId="9" hidden="1"/>
    <cellStyle name="Hipervínculo visitado" xfId="8488" builtinId="9" hidden="1"/>
    <cellStyle name="Hipervínculo visitado" xfId="8364" builtinId="9" hidden="1"/>
    <cellStyle name="Hipervínculo visitado" xfId="8307" builtinId="9" hidden="1"/>
    <cellStyle name="Hipervínculo visitado" xfId="8476" builtinId="9" hidden="1"/>
    <cellStyle name="Hipervínculo visitado" xfId="8550" builtinId="9" hidden="1"/>
    <cellStyle name="Hipervínculo visitado" xfId="8437" builtinId="9" hidden="1"/>
    <cellStyle name="Hipervínculo visitado" xfId="8527" builtinId="9" hidden="1"/>
    <cellStyle name="Hipervínculo visitado" xfId="8410" builtinId="9" hidden="1"/>
    <cellStyle name="Hipervínculo visitado" xfId="8549" builtinId="9" hidden="1"/>
    <cellStyle name="Hipervínculo visitado" xfId="8412" builtinId="9" hidden="1"/>
    <cellStyle name="Hipervínculo visitado" xfId="8525" builtinId="9" hidden="1"/>
    <cellStyle name="Hipervínculo visitado" xfId="4732" builtinId="9" hidden="1"/>
    <cellStyle name="Hipervínculo visitado" xfId="8474" builtinId="9" hidden="1"/>
    <cellStyle name="Hipervínculo visitado" xfId="8470" builtinId="9" hidden="1"/>
    <cellStyle name="Hipervínculo visitado" xfId="8559" builtinId="9" hidden="1"/>
    <cellStyle name="Hipervínculo visitado" xfId="8524" builtinId="9" hidden="1"/>
    <cellStyle name="Hipervínculo visitado" xfId="8504" builtinId="9" hidden="1"/>
    <cellStyle name="Hipervínculo visitado" xfId="3955" builtinId="9" hidden="1"/>
    <cellStyle name="Hipervínculo visitado" xfId="8490" builtinId="9" hidden="1"/>
    <cellStyle name="Hipervínculo visitado" xfId="8337" builtinId="9" hidden="1"/>
    <cellStyle name="Hipervínculo visitado" xfId="8560" builtinId="9" hidden="1"/>
    <cellStyle name="Hipervínculo visitado" xfId="8327" builtinId="9" hidden="1"/>
    <cellStyle name="Hipervínculo visitado" xfId="8286" builtinId="9" hidden="1"/>
    <cellStyle name="Hipervínculo visitado" xfId="8443" builtinId="9" hidden="1"/>
    <cellStyle name="Hipervínculo visitado" xfId="8290" builtinId="9" hidden="1"/>
    <cellStyle name="Hipervínculo visitado" xfId="8305" builtinId="9" hidden="1"/>
    <cellStyle name="Hipervínculo visitado" xfId="8442" builtinId="9" hidden="1"/>
    <cellStyle name="Hipervínculo visitado" xfId="8454" builtinId="9" hidden="1"/>
    <cellStyle name="Hipervínculo visitado" xfId="8531" builtinId="9" hidden="1"/>
    <cellStyle name="Hipervínculo visitado" xfId="8328" builtinId="9" hidden="1"/>
    <cellStyle name="Hipervínculo visitado" xfId="8367" builtinId="9" hidden="1"/>
    <cellStyle name="Hipervínculo visitado" xfId="8289" builtinId="9" hidden="1"/>
    <cellStyle name="Hipervínculo visitado" xfId="8332" builtinId="9" hidden="1"/>
    <cellStyle name="Hipervínculo visitado" xfId="3954" builtinId="9" hidden="1"/>
    <cellStyle name="Hipervínculo visitado" xfId="8391" builtinId="9" hidden="1"/>
    <cellStyle name="Hipervínculo visitado" xfId="8479" builtinId="9" hidden="1"/>
    <cellStyle name="Hipervínculo visitado" xfId="8578" builtinId="9" hidden="1"/>
    <cellStyle name="Hipervínculo visitado" xfId="8489" builtinId="9" hidden="1"/>
    <cellStyle name="Hipervínculo visitado" xfId="8547" builtinId="9" hidden="1"/>
    <cellStyle name="Hipervínculo visitado" xfId="8577" builtinId="9" hidden="1"/>
    <cellStyle name="Hipervínculo visitado" xfId="8533" builtinId="9" hidden="1"/>
    <cellStyle name="Hipervínculo visitado" xfId="5947" builtinId="9" hidden="1"/>
    <cellStyle name="Hipervínculo visitado" xfId="8441" builtinId="9" hidden="1"/>
    <cellStyle name="Hipervínculo visitado" xfId="8401" builtinId="9" hidden="1"/>
    <cellStyle name="Hipervínculo visitado" xfId="8439" builtinId="9" hidden="1"/>
    <cellStyle name="Hipervínculo visitado" xfId="6957" builtinId="9" hidden="1"/>
    <cellStyle name="Hipervínculo visitado" xfId="8576" builtinId="9" hidden="1"/>
    <cellStyle name="Hipervínculo visitado" xfId="8492" builtinId="9" hidden="1"/>
    <cellStyle name="Hipervínculo visitado" xfId="8546" builtinId="9" hidden="1"/>
    <cellStyle name="Hipervínculo visitado" xfId="8406" builtinId="9" hidden="1"/>
    <cellStyle name="Hipervínculo visitado" xfId="8556" builtinId="9" hidden="1"/>
    <cellStyle name="Hipervínculo visitado" xfId="8390" builtinId="9" hidden="1"/>
    <cellStyle name="Hipervínculo visitado" xfId="8448" builtinId="9" hidden="1"/>
    <cellStyle name="Hipervínculo visitado" xfId="8397" builtinId="9" hidden="1"/>
    <cellStyle name="Hipervínculo visitado" xfId="8335" builtinId="9" hidden="1"/>
    <cellStyle name="Hipervínculo visitado" xfId="8383" builtinId="9" hidden="1"/>
    <cellStyle name="Hipervínculo visitado" xfId="6926" builtinId="9" hidden="1"/>
    <cellStyle name="Hipervínculo visitado" xfId="8477" builtinId="9" hidden="1"/>
    <cellStyle name="Hipervínculo visitado" xfId="8573" builtinId="9" hidden="1"/>
    <cellStyle name="Hipervínculo visitado" xfId="8399" builtinId="9" hidden="1"/>
    <cellStyle name="Hipervínculo visitado" xfId="8554" builtinId="9" hidden="1"/>
    <cellStyle name="Hipervínculo visitado" xfId="8572" builtinId="9" hidden="1"/>
    <cellStyle name="Hipervínculo visitado" xfId="8473" builtinId="9" hidden="1"/>
    <cellStyle name="Hipervínculo visitado" xfId="5248" builtinId="9" hidden="1"/>
    <cellStyle name="Hipervínculo visitado" xfId="8555" builtinId="9" hidden="1"/>
    <cellStyle name="Hipervínculo visitado" xfId="8584" builtinId="9" hidden="1"/>
    <cellStyle name="Hipervínculo visitado" xfId="8387" builtinId="9" hidden="1"/>
    <cellStyle name="Hipervínculo visitado" xfId="5002" builtinId="9" hidden="1"/>
    <cellStyle name="Hipervínculo visitado" xfId="8585" builtinId="9" hidden="1"/>
    <cellStyle name="Hipervínculo visitado" xfId="8436" builtinId="9" hidden="1"/>
    <cellStyle name="Hipervínculo visitado" xfId="8480" builtinId="9" hidden="1"/>
    <cellStyle name="Hipervínculo visitado" xfId="8381" builtinId="9" hidden="1"/>
    <cellStyle name="Hipervínculo visitado" xfId="8581" builtinId="9" hidden="1"/>
    <cellStyle name="Hipervínculo visitado" xfId="8313" builtinId="9" hidden="1"/>
    <cellStyle name="Hipervínculo visitado" xfId="8564" builtinId="9" hidden="1"/>
    <cellStyle name="Hipervínculo visitado" xfId="8647" builtinId="9" hidden="1"/>
    <cellStyle name="Hipervínculo visitado" xfId="8544" builtinId="9" hidden="1"/>
    <cellStyle name="Hipervínculo visitado" xfId="8543" builtinId="9" hidden="1"/>
    <cellStyle name="Hipervínculo visitado" xfId="8648" builtinId="9" hidden="1"/>
    <cellStyle name="Hipervínculo visitado" xfId="3891" builtinId="9" hidden="1"/>
    <cellStyle name="Hipervínculo visitado" xfId="8382" builtinId="9" hidden="1"/>
    <cellStyle name="Hipervínculo visitado" xfId="8320" builtinId="9" hidden="1"/>
    <cellStyle name="Hipervínculo visitado" xfId="8325" builtinId="9" hidden="1"/>
    <cellStyle name="Hipervínculo visitado" xfId="8608" builtinId="9" hidden="1"/>
    <cellStyle name="Hipervínculo visitado" xfId="8649" builtinId="9" hidden="1"/>
    <cellStyle name="Hipervínculo visitado" xfId="8607" builtinId="9" hidden="1"/>
    <cellStyle name="Hipervínculo visitado" xfId="8446" builtinId="9" hidden="1"/>
    <cellStyle name="Hipervínculo visitado" xfId="8650" builtinId="9" hidden="1"/>
    <cellStyle name="Hipervínculo visitado" xfId="8333" builtinId="9" hidden="1"/>
    <cellStyle name="Hipervínculo visitado" xfId="8471" builtinId="9" hidden="1"/>
    <cellStyle name="Hipervínculo visitado" xfId="8462" builtinId="9" hidden="1"/>
    <cellStyle name="Hipervínculo visitado" xfId="8569" builtinId="9" hidden="1"/>
    <cellStyle name="Hipervínculo visitado" xfId="8431" builtinId="9" hidden="1"/>
    <cellStyle name="Hipervínculo visitado" xfId="8614" builtinId="9" hidden="1"/>
    <cellStyle name="Hipervínculo visitado" xfId="8654" builtinId="9" hidden="1"/>
    <cellStyle name="Hipervínculo visitado" xfId="8571" builtinId="9" hidden="1"/>
    <cellStyle name="Hipervínculo visitado" xfId="8615" builtinId="9" hidden="1"/>
    <cellStyle name="Hipervínculo visitado" xfId="8570" builtinId="9" hidden="1"/>
    <cellStyle name="Hipervínculo visitado" xfId="8653" builtinId="9" hidden="1"/>
    <cellStyle name="Hipervínculo visitado" xfId="8539" builtinId="9" hidden="1"/>
    <cellStyle name="Hipervínculo visitado" xfId="8380" builtinId="9" hidden="1"/>
    <cellStyle name="Hipervínculo visitado" xfId="8605" builtinId="9" hidden="1"/>
    <cellStyle name="Hipervínculo visitado" xfId="8540" builtinId="9" hidden="1"/>
    <cellStyle name="Hipervínculo visitado" xfId="8526" builtinId="9" hidden="1"/>
    <cellStyle name="Hipervínculo visitado" xfId="8652" builtinId="9" hidden="1"/>
    <cellStyle name="Hipervínculo visitado" xfId="8616" builtinId="9" hidden="1"/>
    <cellStyle name="Hipervínculo visitado" xfId="8361" builtinId="9" hidden="1"/>
    <cellStyle name="Hipervínculo visitado" xfId="8295" builtinId="9" hidden="1"/>
    <cellStyle name="Hipervínculo visitado" xfId="8638" builtinId="9" hidden="1"/>
    <cellStyle name="Hipervínculo visitado" xfId="8651" builtinId="9" hidden="1"/>
    <cellStyle name="Hipervínculo visitado" xfId="8606" builtinId="9" hidden="1"/>
    <cellStyle name="Hipervínculo visitado" xfId="8637" builtinId="9" hidden="1"/>
    <cellStyle name="Hipervínculo visitado" xfId="8542" builtinId="9" hidden="1"/>
    <cellStyle name="Hipervínculo visitado" xfId="8565" builtinId="9" hidden="1"/>
    <cellStyle name="Hipervínculo visitado" xfId="8403" builtinId="9" hidden="1"/>
    <cellStyle name="Hipervínculo visitado" xfId="8690" builtinId="9" hidden="1"/>
    <cellStyle name="Hipervínculo visitado" xfId="8691" builtinId="9" hidden="1"/>
    <cellStyle name="Hipervínculo visitado" xfId="8692" builtinId="9" hidden="1"/>
    <cellStyle name="Hipervínculo visitado" xfId="8693" builtinId="9" hidden="1"/>
    <cellStyle name="Hipervínculo visitado" xfId="8694" builtinId="9" hidden="1"/>
    <cellStyle name="Hipervínculo visitado" xfId="8695" builtinId="9" hidden="1"/>
    <cellStyle name="Hipervínculo visitado" xfId="8696" builtinId="9" hidden="1"/>
    <cellStyle name="Hipervínculo visitado" xfId="8697" builtinId="9" hidden="1"/>
    <cellStyle name="Hipervínculo visitado" xfId="8698" builtinId="9" hidden="1"/>
    <cellStyle name="Hipervínculo visitado" xfId="8699" builtinId="9" hidden="1"/>
    <cellStyle name="Hipervínculo visitado" xfId="8700" builtinId="9" hidden="1"/>
    <cellStyle name="Hipervínculo visitado" xfId="8701" builtinId="9" hidden="1"/>
    <cellStyle name="Hipervínculo visitado" xfId="8702" builtinId="9" hidden="1"/>
    <cellStyle name="Hipervínculo visitado" xfId="8703" builtinId="9" hidden="1"/>
    <cellStyle name="Hipervínculo visitado" xfId="8704" builtinId="9" hidden="1"/>
    <cellStyle name="Hipervínculo visitado" xfId="8705" builtinId="9" hidden="1"/>
    <cellStyle name="Hipervínculo visitado" xfId="8706" builtinId="9" hidden="1"/>
    <cellStyle name="Hipervínculo visitado" xfId="8707" builtinId="9" hidden="1"/>
    <cellStyle name="Hipervínculo visitado" xfId="8708" builtinId="9" hidden="1"/>
    <cellStyle name="Hipervínculo visitado" xfId="8709" builtinId="9" hidden="1"/>
    <cellStyle name="Hipervínculo visitado" xfId="8413" builtinId="9" hidden="1"/>
    <cellStyle name="Hipervínculo visitado" xfId="8639" builtinId="9" hidden="1"/>
    <cellStyle name="Hipervínculo visitado" xfId="8566" builtinId="9" hidden="1"/>
    <cellStyle name="Hipervínculo visitado" xfId="8713" builtinId="9" hidden="1"/>
    <cellStyle name="Hipervínculo visitado" xfId="8714" builtinId="9" hidden="1"/>
    <cellStyle name="Hipervínculo visitado" xfId="8715" builtinId="9" hidden="1"/>
    <cellStyle name="Hipervínculo visitado" xfId="8716" builtinId="9" hidden="1"/>
    <cellStyle name="Hipervínculo visitado" xfId="8717" builtinId="9" hidden="1"/>
    <cellStyle name="Hipervínculo visitado" xfId="8718" builtinId="9" hidden="1"/>
    <cellStyle name="Hipervínculo visitado" xfId="8719" builtinId="9" hidden="1"/>
    <cellStyle name="Hipervínculo visitado" xfId="8720" builtinId="9" hidden="1"/>
    <cellStyle name="Hipervínculo visitado" xfId="8721" builtinId="9" hidden="1"/>
    <cellStyle name="Hipervínculo visitado" xfId="8722" builtinId="9" hidden="1"/>
    <cellStyle name="Hipervínculo visitado" xfId="8723" builtinId="9" hidden="1"/>
    <cellStyle name="Hipervínculo visitado" xfId="8724" builtinId="9" hidden="1"/>
    <cellStyle name="Hipervínculo visitado" xfId="8725" builtinId="9" hidden="1"/>
    <cellStyle name="Hipervínculo visitado" xfId="8726" builtinId="9" hidden="1"/>
    <cellStyle name="Hipervínculo visitado" xfId="8727" builtinId="9" hidden="1"/>
    <cellStyle name="Hipervínculo visitado" xfId="8728" builtinId="9" hidden="1"/>
    <cellStyle name="Hipervínculo visitado" xfId="8729" builtinId="9" hidden="1"/>
    <cellStyle name="Hipervínculo visitado" xfId="8730" builtinId="9" hidden="1"/>
    <cellStyle name="Hipervínculo visitado" xfId="8743" builtinId="9" hidden="1"/>
    <cellStyle name="Hipervínculo visitado" xfId="8744" builtinId="9" hidden="1"/>
    <cellStyle name="Hipervínculo visitado" xfId="8745" builtinId="9" hidden="1"/>
    <cellStyle name="Hipervínculo visitado" xfId="8746" builtinId="9" hidden="1"/>
    <cellStyle name="Hipervínculo visitado" xfId="8747" builtinId="9" hidden="1"/>
    <cellStyle name="Hipervínculo visitado" xfId="8748" builtinId="9" hidden="1"/>
    <cellStyle name="Hipervínculo visitado" xfId="8749" builtinId="9" hidden="1"/>
    <cellStyle name="Hipervínculo visitado" xfId="8750" builtinId="9" hidden="1"/>
    <cellStyle name="Hipervínculo visitado" xfId="8751" builtinId="9" hidden="1"/>
    <cellStyle name="Hipervínculo visitado" xfId="8752" builtinId="9" hidden="1"/>
    <cellStyle name="Hipervínculo visitado" xfId="8753" builtinId="9" hidden="1"/>
    <cellStyle name="Hipervínculo visitado" xfId="8754" builtinId="9" hidden="1"/>
    <cellStyle name="Hipervínculo visitado" xfId="8755" builtinId="9" hidden="1"/>
    <cellStyle name="Hipervínculo visitado" xfId="8756" builtinId="9" hidden="1"/>
    <cellStyle name="Hipervínculo visitado" xfId="8757" builtinId="9" hidden="1"/>
    <cellStyle name="Hipervínculo visitado" xfId="8758" builtinId="9" hidden="1"/>
    <cellStyle name="Hipervínculo visitado" xfId="8759" builtinId="9" hidden="1"/>
    <cellStyle name="Hipervínculo visitado" xfId="8760" builtinId="9" hidden="1"/>
    <cellStyle name="Hipervínculo visitado" xfId="8761" builtinId="9" hidden="1"/>
    <cellStyle name="Hipervínculo visitado" xfId="8762" builtinId="9" hidden="1"/>
    <cellStyle name="Hipervínculo visitado" xfId="8763" builtinId="9" hidden="1"/>
    <cellStyle name="Hipervínculo visitado" xfId="8579" builtinId="9" hidden="1"/>
    <cellStyle name="Hipervínculo visitado" xfId="8767" builtinId="9" hidden="1"/>
    <cellStyle name="Hipervínculo visitado" xfId="8768" builtinId="9" hidden="1"/>
    <cellStyle name="Hipervínculo visitado" xfId="8769" builtinId="9" hidden="1"/>
    <cellStyle name="Hipervínculo visitado" xfId="8770" builtinId="9" hidden="1"/>
    <cellStyle name="Hipervínculo visitado" xfId="8771" builtinId="9" hidden="1"/>
    <cellStyle name="Hipervínculo visitado" xfId="8772" builtinId="9" hidden="1"/>
    <cellStyle name="Hipervínculo visitado" xfId="8773" builtinId="9" hidden="1"/>
    <cellStyle name="Hipervínculo visitado" xfId="8774" builtinId="9" hidden="1"/>
    <cellStyle name="Hipervínculo visitado" xfId="8775" builtinId="9" hidden="1"/>
    <cellStyle name="Hipervínculo visitado" xfId="8776" builtinId="9" hidden="1"/>
    <cellStyle name="Hipervínculo visitado" xfId="8777" builtinId="9" hidden="1"/>
    <cellStyle name="Hipervínculo visitado" xfId="8778" builtinId="9" hidden="1"/>
    <cellStyle name="Hipervínculo visitado" xfId="8779" builtinId="9" hidden="1"/>
    <cellStyle name="Hipervínculo visitado" xfId="8780" builtinId="9" hidden="1"/>
    <cellStyle name="Hipervínculo visitado" xfId="8781" builtinId="9" hidden="1"/>
    <cellStyle name="Hipervínculo visitado" xfId="8782" builtinId="9" hidden="1"/>
    <cellStyle name="Hipervínculo visitado" xfId="8783" builtinId="9" hidden="1"/>
    <cellStyle name="Hipervínculo visitado" xfId="8784" builtinId="9" hidden="1"/>
    <cellStyle name="Hipervínculo visitado" xfId="8785" builtinId="9" hidden="1"/>
    <cellStyle name="Hipervínculo visitado" xfId="8786" builtinId="9" hidden="1"/>
    <cellStyle name="Hipervínculo visitado" xfId="8797" builtinId="9" hidden="1"/>
    <cellStyle name="Hipervínculo visitado" xfId="8798" builtinId="9" hidden="1"/>
    <cellStyle name="Hipervínculo visitado" xfId="8799" builtinId="9" hidden="1"/>
    <cellStyle name="Hipervínculo visitado" xfId="8800" builtinId="9" hidden="1"/>
    <cellStyle name="Hipervínculo visitado" xfId="8801" builtinId="9" hidden="1"/>
    <cellStyle name="Hipervínculo visitado" xfId="8802" builtinId="9" hidden="1"/>
    <cellStyle name="Hipervínculo visitado" xfId="8803" builtinId="9" hidden="1"/>
    <cellStyle name="Hipervínculo visitado" xfId="8804" builtinId="9" hidden="1"/>
    <cellStyle name="Hipervínculo visitado" xfId="8805" builtinId="9" hidden="1"/>
    <cellStyle name="Hipervínculo visitado" xfId="8806" builtinId="9" hidden="1"/>
    <cellStyle name="Hipervínculo visitado" xfId="8807" builtinId="9" hidden="1"/>
    <cellStyle name="Hipervínculo visitado" xfId="8808" builtinId="9" hidden="1"/>
    <cellStyle name="Hipervínculo visitado" xfId="8809" builtinId="9" hidden="1"/>
    <cellStyle name="Hipervínculo visitado" xfId="8810" builtinId="9" hidden="1"/>
    <cellStyle name="Hipervínculo visitado" xfId="8811" builtinId="9" hidden="1"/>
    <cellStyle name="Hipervínculo visitado" xfId="8812" builtinId="9" hidden="1"/>
    <cellStyle name="Hipervínculo visitado" xfId="8813" builtinId="9" hidden="1"/>
    <cellStyle name="Hipervínculo visitado" xfId="8814" builtinId="9" hidden="1"/>
    <cellStyle name="Hipervínculo visitado" xfId="8815" builtinId="9" hidden="1"/>
    <cellStyle name="Hipervínculo visitado" xfId="8816" builtinId="9" hidden="1"/>
    <cellStyle name="Hipervínculo visitado" xfId="8817" builtinId="9" hidden="1"/>
    <cellStyle name="Hipervínculo visitado" xfId="8308" builtinId="9" hidden="1"/>
    <cellStyle name="Hipervínculo visitado" xfId="8491" builtinId="9" hidden="1"/>
    <cellStyle name="Hipervínculo visitado" xfId="4566" builtinId="9" hidden="1"/>
    <cellStyle name="Hipervínculo visitado" xfId="8821" builtinId="9" hidden="1"/>
    <cellStyle name="Hipervínculo visitado" xfId="8822" builtinId="9" hidden="1"/>
    <cellStyle name="Hipervínculo visitado" xfId="8823" builtinId="9" hidden="1"/>
    <cellStyle name="Hipervínculo visitado" xfId="8824" builtinId="9" hidden="1"/>
    <cellStyle name="Hipervínculo visitado" xfId="8825" builtinId="9" hidden="1"/>
    <cellStyle name="Hipervínculo visitado" xfId="8826" builtinId="9" hidden="1"/>
    <cellStyle name="Hipervínculo visitado" xfId="8827" builtinId="9" hidden="1"/>
    <cellStyle name="Hipervínculo visitado" xfId="8828" builtinId="9" hidden="1"/>
    <cellStyle name="Hipervínculo visitado" xfId="8829" builtinId="9" hidden="1"/>
    <cellStyle name="Hipervínculo visitado" xfId="8830" builtinId="9" hidden="1"/>
    <cellStyle name="Hipervínculo visitado" xfId="8831" builtinId="9" hidden="1"/>
    <cellStyle name="Hipervínculo visitado" xfId="8832" builtinId="9" hidden="1"/>
    <cellStyle name="Hipervínculo visitado" xfId="8833" builtinId="9" hidden="1"/>
    <cellStyle name="Hipervínculo visitado" xfId="8834" builtinId="9" hidden="1"/>
    <cellStyle name="Hipervínculo visitado" xfId="8835" builtinId="9" hidden="1"/>
    <cellStyle name="Hipervínculo visitado" xfId="8836" builtinId="9" hidden="1"/>
    <cellStyle name="Hipervínculo visitado" xfId="8837" builtinId="9" hidden="1"/>
    <cellStyle name="Hipervínculo visitado" xfId="8838" builtinId="9" hidden="1"/>
    <cellStyle name="Hipervínculo visitado" xfId="8849" builtinId="9" hidden="1"/>
    <cellStyle name="Hipervínculo visitado" xfId="8850" builtinId="9" hidden="1"/>
    <cellStyle name="Hipervínculo visitado" xfId="8851" builtinId="9" hidden="1"/>
    <cellStyle name="Hipervínculo visitado" xfId="8852" builtinId="9" hidden="1"/>
    <cellStyle name="Hipervínculo visitado" xfId="8853" builtinId="9" hidden="1"/>
    <cellStyle name="Hipervínculo visitado" xfId="8854" builtinId="9" hidden="1"/>
    <cellStyle name="Hipervínculo visitado" xfId="8855" builtinId="9" hidden="1"/>
    <cellStyle name="Hipervínculo visitado" xfId="8856" builtinId="9" hidden="1"/>
    <cellStyle name="Hipervínculo visitado" xfId="8857" builtinId="9" hidden="1"/>
    <cellStyle name="Hipervínculo visitado" xfId="8858" builtinId="9" hidden="1"/>
    <cellStyle name="Hipervínculo visitado" xfId="8859" builtinId="9" hidden="1"/>
    <cellStyle name="Hipervínculo visitado" xfId="8860" builtinId="9" hidden="1"/>
    <cellStyle name="Hipervínculo visitado" xfId="8861" builtinId="9" hidden="1"/>
    <cellStyle name="Hipervínculo visitado" xfId="8862" builtinId="9" hidden="1"/>
    <cellStyle name="Hipervínculo visitado" xfId="8863" builtinId="9" hidden="1"/>
    <cellStyle name="Hipervínculo visitado" xfId="8864" builtinId="9" hidden="1"/>
    <cellStyle name="Hipervínculo visitado" xfId="8865" builtinId="9" hidden="1"/>
    <cellStyle name="Hipervínculo visitado" xfId="8866" builtinId="9" hidden="1"/>
    <cellStyle name="Hipervínculo visitado" xfId="8867" builtinId="9" hidden="1"/>
    <cellStyle name="Hipervínculo visitado" xfId="8868" builtinId="9" hidden="1"/>
    <cellStyle name="Hipervínculo visitado" xfId="8869" builtinId="9" hidden="1"/>
    <cellStyle name="Hipervínculo visitado" xfId="8642" builtinId="9" hidden="1"/>
    <cellStyle name="Hipervínculo visitado" xfId="8661" builtinId="9" hidden="1"/>
    <cellStyle name="Hipervínculo visitado" xfId="8660" builtinId="9" hidden="1"/>
    <cellStyle name="Hipervínculo visitado" xfId="8872" builtinId="9" hidden="1"/>
    <cellStyle name="Hipervínculo visitado" xfId="8873" builtinId="9" hidden="1"/>
    <cellStyle name="Hipervínculo visitado" xfId="8874" builtinId="9" hidden="1"/>
    <cellStyle name="Hipervínculo visitado" xfId="8875" builtinId="9" hidden="1"/>
    <cellStyle name="Hipervínculo visitado" xfId="8876" builtinId="9" hidden="1"/>
    <cellStyle name="Hipervínculo visitado" xfId="8877" builtinId="9" hidden="1"/>
    <cellStyle name="Hipervínculo visitado" xfId="8878" builtinId="9" hidden="1"/>
    <cellStyle name="Hipervínculo visitado" xfId="8879" builtinId="9" hidden="1"/>
    <cellStyle name="Hipervínculo visitado" xfId="8880" builtinId="9" hidden="1"/>
    <cellStyle name="Hipervínculo visitado" xfId="8881" builtinId="9" hidden="1"/>
    <cellStyle name="Hipervínculo visitado" xfId="8882" builtinId="9" hidden="1"/>
    <cellStyle name="Hipervínculo visitado" xfId="8883" builtinId="9" hidden="1"/>
    <cellStyle name="Hipervínculo visitado" xfId="8884" builtinId="9" hidden="1"/>
    <cellStyle name="Hipervínculo visitado" xfId="8885" builtinId="9" hidden="1"/>
    <cellStyle name="Hipervínculo visitado" xfId="8886" builtinId="9" hidden="1"/>
    <cellStyle name="Hipervínculo visitado" xfId="8887" builtinId="9" hidden="1"/>
    <cellStyle name="Hipervínculo visitado" xfId="8888" builtinId="9" hidden="1"/>
    <cellStyle name="Hipervínculo visitado" xfId="8889" builtinId="9" hidden="1"/>
    <cellStyle name="Hipervínculo visitado" xfId="8900" builtinId="9" hidden="1"/>
    <cellStyle name="Hipervínculo visitado" xfId="8901" builtinId="9" hidden="1"/>
    <cellStyle name="Hipervínculo visitado" xfId="8902" builtinId="9" hidden="1"/>
    <cellStyle name="Hipervínculo visitado" xfId="8903" builtinId="9" hidden="1"/>
    <cellStyle name="Hipervínculo visitado" xfId="8904" builtinId="9" hidden="1"/>
    <cellStyle name="Hipervínculo visitado" xfId="8905" builtinId="9" hidden="1"/>
    <cellStyle name="Hipervínculo visitado" xfId="8906" builtinId="9" hidden="1"/>
    <cellStyle name="Hipervínculo visitado" xfId="8907" builtinId="9" hidden="1"/>
    <cellStyle name="Hipervínculo visitado" xfId="8908" builtinId="9" hidden="1"/>
    <cellStyle name="Hipervínculo visitado" xfId="8909" builtinId="9" hidden="1"/>
    <cellStyle name="Hipervínculo visitado" xfId="8910" builtinId="9" hidden="1"/>
    <cellStyle name="Hipervínculo visitado" xfId="8911" builtinId="9" hidden="1"/>
    <cellStyle name="Hipervínculo visitado" xfId="8912" builtinId="9" hidden="1"/>
    <cellStyle name="Hipervínculo visitado" xfId="8913" builtinId="9" hidden="1"/>
    <cellStyle name="Hipervínculo visitado" xfId="8914" builtinId="9" hidden="1"/>
    <cellStyle name="Hipervínculo visitado" xfId="8915" builtinId="9" hidden="1"/>
    <cellStyle name="Hipervínculo visitado" xfId="8916" builtinId="9" hidden="1"/>
    <cellStyle name="Hipervínculo visitado" xfId="8917" builtinId="9" hidden="1"/>
    <cellStyle name="Hipervínculo visitado" xfId="8918" builtinId="9" hidden="1"/>
    <cellStyle name="Hipervínculo visitado" xfId="8919" builtinId="9" hidden="1"/>
    <cellStyle name="Hipervínculo visitado" xfId="8920" builtinId="9" hidden="1"/>
    <cellStyle name="Hipervínculo visitado" xfId="8923" builtinId="9" hidden="1"/>
    <cellStyle name="Hipervínculo visitado" xfId="8924" builtinId="9" hidden="1"/>
    <cellStyle name="Hipervínculo visitado" xfId="8925" builtinId="9" hidden="1"/>
    <cellStyle name="Hipervínculo visitado" xfId="8926" builtinId="9" hidden="1"/>
    <cellStyle name="Hipervínculo visitado" xfId="8927" builtinId="9" hidden="1"/>
    <cellStyle name="Hipervínculo visitado" xfId="8928" builtinId="9" hidden="1"/>
    <cellStyle name="Hipervínculo visitado" xfId="8929" builtinId="9" hidden="1"/>
    <cellStyle name="Hipervínculo visitado" xfId="8930" builtinId="9" hidden="1"/>
    <cellStyle name="Hipervínculo visitado" xfId="8931" builtinId="9" hidden="1"/>
    <cellStyle name="Hipervínculo visitado" xfId="8932" builtinId="9" hidden="1"/>
    <cellStyle name="Hipervínculo visitado" xfId="8933" builtinId="9" hidden="1"/>
    <cellStyle name="Hipervínculo visitado" xfId="8934" builtinId="9" hidden="1"/>
    <cellStyle name="Hipervínculo visitado" xfId="8935" builtinId="9" hidden="1"/>
    <cellStyle name="Hipervínculo visitado" xfId="8936" builtinId="9" hidden="1"/>
    <cellStyle name="Hipervínculo visitado" xfId="8937" builtinId="9" hidden="1"/>
    <cellStyle name="Hipervínculo visitado" xfId="8938" builtinId="9" hidden="1"/>
    <cellStyle name="Hipervínculo visitado" xfId="8939" builtinId="9" hidden="1"/>
    <cellStyle name="Hipervínculo visitado" xfId="8940" builtinId="9" hidden="1"/>
    <cellStyle name="Hipervínculo visitado" xfId="8941" builtinId="9" hidden="1"/>
    <cellStyle name="Hipervínculo visitado" xfId="8942" builtinId="9" hidden="1"/>
    <cellStyle name="Hipervínculo visitado" xfId="8943" builtinId="9" hidden="1"/>
    <cellStyle name="Hipervínculo visitado" xfId="8957" builtinId="9" hidden="1"/>
    <cellStyle name="Hipervínculo visitado" xfId="8958" builtinId="9" hidden="1"/>
    <cellStyle name="Hipervínculo visitado" xfId="8959" builtinId="9" hidden="1"/>
    <cellStyle name="Hipervínculo visitado" xfId="8960" builtinId="9" hidden="1"/>
    <cellStyle name="Hipervínculo visitado" xfId="8961" builtinId="9" hidden="1"/>
    <cellStyle name="Hipervínculo visitado" xfId="8962" builtinId="9" hidden="1"/>
    <cellStyle name="Hipervínculo visitado" xfId="8963" builtinId="9" hidden="1"/>
    <cellStyle name="Hipervínculo visitado" xfId="8964" builtinId="9" hidden="1"/>
    <cellStyle name="Hipervínculo visitado" xfId="8965" builtinId="9" hidden="1"/>
    <cellStyle name="Hipervínculo visitado" xfId="8966" builtinId="9" hidden="1"/>
    <cellStyle name="Hipervínculo visitado" xfId="8967" builtinId="9" hidden="1"/>
    <cellStyle name="Hipervínculo visitado" xfId="8968" builtinId="9" hidden="1"/>
    <cellStyle name="Hipervínculo visitado" xfId="8969" builtinId="9" hidden="1"/>
    <cellStyle name="Hipervínculo visitado" xfId="8970" builtinId="9" hidden="1"/>
    <cellStyle name="Hipervínculo visitado" xfId="8971" builtinId="9" hidden="1"/>
    <cellStyle name="Hipervínculo visitado" xfId="8972" builtinId="9" hidden="1"/>
    <cellStyle name="Hipervínculo visitado" xfId="8973" builtinId="9" hidden="1"/>
    <cellStyle name="Hipervínculo visitado" xfId="8974" builtinId="9" hidden="1"/>
    <cellStyle name="Hipervínculo visitado" xfId="8975" builtinId="9" hidden="1"/>
    <cellStyle name="Hipervínculo visitado" xfId="8976" builtinId="9" hidden="1"/>
    <cellStyle name="Hipervínculo visitado" xfId="8977" builtinId="9" hidden="1"/>
    <cellStyle name="Hipervínculo visitado" xfId="8392" builtinId="9" hidden="1"/>
    <cellStyle name="Hipervínculo visitado" xfId="8978" builtinId="9" hidden="1"/>
    <cellStyle name="Hipervínculo visitado" xfId="8979" builtinId="9" hidden="1"/>
    <cellStyle name="Hipervínculo visitado" xfId="8980" builtinId="9" hidden="1"/>
    <cellStyle name="Hipervínculo visitado" xfId="8981" builtinId="9" hidden="1"/>
    <cellStyle name="Hipervínculo visitado" xfId="8982" builtinId="9" hidden="1"/>
    <cellStyle name="Hipervínculo visitado" xfId="8983" builtinId="9" hidden="1"/>
    <cellStyle name="Hipervínculo visitado" xfId="8984" builtinId="9" hidden="1"/>
    <cellStyle name="Hipervínculo visitado" xfId="8985" builtinId="9" hidden="1"/>
    <cellStyle name="Hipervínculo visitado" xfId="8986" builtinId="9" hidden="1"/>
    <cellStyle name="Hipervínculo visitado" xfId="8987" builtinId="9" hidden="1"/>
    <cellStyle name="Hipervínculo visitado" xfId="8988" builtinId="9" hidden="1"/>
    <cellStyle name="Hipervínculo visitado" xfId="8989" builtinId="9" hidden="1"/>
    <cellStyle name="Hipervínculo visitado" xfId="8990" builtinId="9" hidden="1"/>
    <cellStyle name="Hipervínculo visitado" xfId="8991" builtinId="9" hidden="1"/>
    <cellStyle name="Hipervínculo visitado" xfId="8992" builtinId="9" hidden="1"/>
    <cellStyle name="Hipervínculo visitado" xfId="8993" builtinId="9" hidden="1"/>
    <cellStyle name="Hipervínculo visitado" xfId="8994" builtinId="9" hidden="1"/>
    <cellStyle name="Hipervínculo visitado" xfId="8995" builtinId="9" hidden="1"/>
    <cellStyle name="Hipervínculo visitado" xfId="8996" builtinId="9" hidden="1"/>
    <cellStyle name="Hipervínculo visitado" xfId="8997" builtinId="9" hidden="1"/>
    <cellStyle name="Hipervínculo visitado" xfId="9008" builtinId="9" hidden="1"/>
    <cellStyle name="Hipervínculo visitado" xfId="9009" builtinId="9" hidden="1"/>
    <cellStyle name="Hipervínculo visitado" xfId="9010" builtinId="9" hidden="1"/>
    <cellStyle name="Hipervínculo visitado" xfId="9011" builtinId="9" hidden="1"/>
    <cellStyle name="Hipervínculo visitado" xfId="9012" builtinId="9" hidden="1"/>
    <cellStyle name="Hipervínculo visitado" xfId="9013" builtinId="9" hidden="1"/>
    <cellStyle name="Hipervínculo visitado" xfId="9014" builtinId="9" hidden="1"/>
    <cellStyle name="Hipervínculo visitado" xfId="9015" builtinId="9" hidden="1"/>
    <cellStyle name="Hipervínculo visitado" xfId="9016" builtinId="9" hidden="1"/>
    <cellStyle name="Hipervínculo visitado" xfId="9017" builtinId="9" hidden="1"/>
    <cellStyle name="Hipervínculo visitado" xfId="9018" builtinId="9" hidden="1"/>
    <cellStyle name="Hipervínculo visitado" xfId="9019" builtinId="9" hidden="1"/>
    <cellStyle name="Hipervínculo visitado" xfId="9020" builtinId="9" hidden="1"/>
    <cellStyle name="Hipervínculo visitado" xfId="9021" builtinId="9" hidden="1"/>
    <cellStyle name="Hipervínculo visitado" xfId="9022" builtinId="9" hidden="1"/>
    <cellStyle name="Hipervínculo visitado" xfId="9023" builtinId="9" hidden="1"/>
    <cellStyle name="Hipervínculo visitado" xfId="9024" builtinId="9" hidden="1"/>
    <cellStyle name="Hipervínculo visitado" xfId="9025" builtinId="9" hidden="1"/>
    <cellStyle name="Hipervínculo visitado" xfId="9026" builtinId="9" hidden="1"/>
    <cellStyle name="Hipervínculo visitado" xfId="9027" builtinId="9" hidden="1"/>
    <cellStyle name="Hipervínculo visitado" xfId="9028" builtinId="9" hidden="1"/>
    <cellStyle name="Hipervínculo visitado" xfId="9036" builtinId="9" hidden="1"/>
    <cellStyle name="Hipervínculo visitado" xfId="9037" builtinId="9" hidden="1"/>
    <cellStyle name="Hipervínculo visitado" xfId="9038" builtinId="9" hidden="1"/>
    <cellStyle name="Hipervínculo visitado" xfId="9039" builtinId="9" hidden="1"/>
    <cellStyle name="Hipervínculo visitado" xfId="9040" builtinId="9" hidden="1"/>
    <cellStyle name="Hipervínculo visitado" xfId="9041" builtinId="9" hidden="1"/>
    <cellStyle name="Hipervínculo visitado" xfId="9042" builtinId="9" hidden="1"/>
    <cellStyle name="Hipervínculo visitado" xfId="9043" builtinId="9" hidden="1"/>
    <cellStyle name="Hipervínculo visitado" xfId="9044" builtinId="9" hidden="1"/>
    <cellStyle name="Hipervínculo visitado" xfId="9045" builtinId="9" hidden="1"/>
    <cellStyle name="Hipervínculo visitado" xfId="9046" builtinId="9" hidden="1"/>
    <cellStyle name="Hipervínculo visitado" xfId="9047" builtinId="9" hidden="1"/>
    <cellStyle name="Hipervínculo visitado" xfId="9048" builtinId="9" hidden="1"/>
    <cellStyle name="Hipervínculo visitado" xfId="9049" builtinId="9" hidden="1"/>
    <cellStyle name="Hipervínculo visitado" xfId="9050" builtinId="9" hidden="1"/>
    <cellStyle name="Hipervínculo visitado" xfId="9051" builtinId="9" hidden="1"/>
    <cellStyle name="Hipervínculo visitado" xfId="9052" builtinId="9" hidden="1"/>
    <cellStyle name="Hipervínculo visitado" xfId="9053" builtinId="9" hidden="1"/>
    <cellStyle name="Hipervínculo visitado" xfId="9054" builtinId="9" hidden="1"/>
    <cellStyle name="Hipervínculo visitado" xfId="9055" builtinId="9" hidden="1"/>
    <cellStyle name="Hipervínculo visitado" xfId="9056" builtinId="9" hidden="1"/>
    <cellStyle name="Hipervínculo visitado" xfId="9070" builtinId="9" hidden="1"/>
    <cellStyle name="Hipervínculo visitado" xfId="9071" builtinId="9" hidden="1"/>
    <cellStyle name="Hipervínculo visitado" xfId="9072" builtinId="9" hidden="1"/>
    <cellStyle name="Hipervínculo visitado" xfId="9073" builtinId="9" hidden="1"/>
    <cellStyle name="Hipervínculo visitado" xfId="9074" builtinId="9" hidden="1"/>
    <cellStyle name="Hipervínculo visitado" xfId="9075" builtinId="9" hidden="1"/>
    <cellStyle name="Hipervínculo visitado" xfId="9076" builtinId="9" hidden="1"/>
    <cellStyle name="Hipervínculo visitado" xfId="9077" builtinId="9" hidden="1"/>
    <cellStyle name="Hipervínculo visitado" xfId="9078" builtinId="9" hidden="1"/>
    <cellStyle name="Hipervínculo visitado" xfId="9079" builtinId="9" hidden="1"/>
    <cellStyle name="Hipervínculo visitado" xfId="9080" builtinId="9" hidden="1"/>
    <cellStyle name="Hipervínculo visitado" xfId="9081" builtinId="9" hidden="1"/>
    <cellStyle name="Hipervínculo visitado" xfId="9082" builtinId="9" hidden="1"/>
    <cellStyle name="Hipervínculo visitado" xfId="9083" builtinId="9" hidden="1"/>
    <cellStyle name="Hipervínculo visitado" xfId="9084" builtinId="9" hidden="1"/>
    <cellStyle name="Hipervínculo visitado" xfId="9085" builtinId="9" hidden="1"/>
    <cellStyle name="Hipervínculo visitado" xfId="9086" builtinId="9" hidden="1"/>
    <cellStyle name="Hipervínculo visitado" xfId="9087" builtinId="9" hidden="1"/>
    <cellStyle name="Hipervínculo visitado" xfId="9088" builtinId="9" hidden="1"/>
    <cellStyle name="Hipervínculo visitado" xfId="9089" builtinId="9" hidden="1"/>
    <cellStyle name="Hipervínculo visitado" xfId="9090" builtinId="9" hidden="1"/>
    <cellStyle name="Hipervínculo visitado" xfId="9095" builtinId="9" hidden="1"/>
    <cellStyle name="Hipervínculo visitado" xfId="9096" builtinId="9" hidden="1"/>
    <cellStyle name="Hipervínculo visitado" xfId="9097" builtinId="9" hidden="1"/>
    <cellStyle name="Hipervínculo visitado" xfId="9098" builtinId="9" hidden="1"/>
    <cellStyle name="Hipervínculo visitado" xfId="9099" builtinId="9" hidden="1"/>
    <cellStyle name="Hipervínculo visitado" xfId="9100" builtinId="9" hidden="1"/>
    <cellStyle name="Hipervínculo visitado" xfId="9101" builtinId="9" hidden="1"/>
    <cellStyle name="Hipervínculo visitado" xfId="9102" builtinId="9" hidden="1"/>
    <cellStyle name="Hipervínculo visitado" xfId="9103" builtinId="9" hidden="1"/>
    <cellStyle name="Hipervínculo visitado" xfId="9104" builtinId="9" hidden="1"/>
    <cellStyle name="Hipervínculo visitado" xfId="9105" builtinId="9" hidden="1"/>
    <cellStyle name="Hipervínculo visitado" xfId="9106" builtinId="9" hidden="1"/>
    <cellStyle name="Hipervínculo visitado" xfId="9107" builtinId="9" hidden="1"/>
    <cellStyle name="Hipervínculo visitado" xfId="9108" builtinId="9" hidden="1"/>
    <cellStyle name="Hipervínculo visitado" xfId="9109" builtinId="9" hidden="1"/>
    <cellStyle name="Hipervínculo visitado" xfId="9110" builtinId="9" hidden="1"/>
    <cellStyle name="Hipervínculo visitado" xfId="9111" builtinId="9" hidden="1"/>
    <cellStyle name="Hipervínculo visitado" xfId="9112" builtinId="9" hidden="1"/>
    <cellStyle name="Hipervínculo visitado" xfId="9113" builtinId="9" hidden="1"/>
    <cellStyle name="Hipervínculo visitado" xfId="9114" builtinId="9" hidden="1"/>
    <cellStyle name="Hipervínculo visitado" xfId="9115" builtinId="9" hidden="1"/>
    <cellStyle name="Hipervínculo visitado" xfId="9135" builtinId="9" hidden="1"/>
    <cellStyle name="Hipervínculo visitado" xfId="9136" builtinId="9" hidden="1"/>
    <cellStyle name="Hipervínculo visitado" xfId="9137" builtinId="9" hidden="1"/>
    <cellStyle name="Hipervínculo visitado" xfId="9138" builtinId="9" hidden="1"/>
    <cellStyle name="Hipervínculo visitado" xfId="9139" builtinId="9" hidden="1"/>
    <cellStyle name="Hipervínculo visitado" xfId="9140" builtinId="9" hidden="1"/>
    <cellStyle name="Hipervínculo visitado" xfId="9141" builtinId="9" hidden="1"/>
    <cellStyle name="Hipervínculo visitado" xfId="9142" builtinId="9" hidden="1"/>
    <cellStyle name="Hipervínculo visitado" xfId="9143" builtinId="9" hidden="1"/>
    <cellStyle name="Hipervínculo visitado" xfId="9144" builtinId="9" hidden="1"/>
    <cellStyle name="Hipervínculo visitado" xfId="9145" builtinId="9" hidden="1"/>
    <cellStyle name="Hipervínculo visitado" xfId="9146" builtinId="9" hidden="1"/>
    <cellStyle name="Hipervínculo visitado" xfId="9147" builtinId="9" hidden="1"/>
    <cellStyle name="Hipervínculo visitado" xfId="9148" builtinId="9" hidden="1"/>
    <cellStyle name="Hipervínculo visitado" xfId="9149" builtinId="9" hidden="1"/>
    <cellStyle name="Hipervínculo visitado" xfId="9150" builtinId="9" hidden="1"/>
    <cellStyle name="Hipervínculo visitado" xfId="9151" builtinId="9" hidden="1"/>
    <cellStyle name="Hipervínculo visitado" xfId="9152" builtinId="9" hidden="1"/>
    <cellStyle name="Hipervínculo visitado" xfId="9153" builtinId="9" hidden="1"/>
    <cellStyle name="Hipervínculo visitado" xfId="9154" builtinId="9" hidden="1"/>
    <cellStyle name="Hipervínculo visitado" xfId="9155" builtinId="9" hidden="1"/>
    <cellStyle name="Hipervínculo visitado" xfId="9166" builtinId="9" hidden="1"/>
    <cellStyle name="Hipervínculo visitado" xfId="9167" builtinId="9" hidden="1"/>
    <cellStyle name="Hipervínculo visitado" xfId="9168" builtinId="9" hidden="1"/>
    <cellStyle name="Hipervínculo visitado" xfId="9169" builtinId="9" hidden="1"/>
    <cellStyle name="Hipervínculo visitado" xfId="9170" builtinId="9" hidden="1"/>
    <cellStyle name="Hipervínculo visitado" xfId="9171" builtinId="9" hidden="1"/>
    <cellStyle name="Hipervínculo visitado" xfId="9172" builtinId="9" hidden="1"/>
    <cellStyle name="Hipervínculo visitado" xfId="9173" builtinId="9" hidden="1"/>
    <cellStyle name="Hipervínculo visitado" xfId="9174" builtinId="9" hidden="1"/>
    <cellStyle name="Hipervínculo visitado" xfId="9175" builtinId="9" hidden="1"/>
    <cellStyle name="Hipervínculo visitado" xfId="9176" builtinId="9" hidden="1"/>
    <cellStyle name="Hipervínculo visitado" xfId="9177" builtinId="9" hidden="1"/>
    <cellStyle name="Hipervínculo visitado" xfId="9178" builtinId="9" hidden="1"/>
    <cellStyle name="Hipervínculo visitado" xfId="9179" builtinId="9" hidden="1"/>
    <cellStyle name="Hipervínculo visitado" xfId="9180" builtinId="9" hidden="1"/>
    <cellStyle name="Hipervínculo visitado" xfId="9181" builtinId="9" hidden="1"/>
    <cellStyle name="Hipervínculo visitado" xfId="9182" builtinId="9" hidden="1"/>
    <cellStyle name="Hipervínculo visitado" xfId="9183" builtinId="9" hidden="1"/>
    <cellStyle name="Hipervínculo visitado" xfId="9184" builtinId="9" hidden="1"/>
    <cellStyle name="Hipervínculo visitado" xfId="9185" builtinId="9" hidden="1"/>
    <cellStyle name="Hipervínculo visitado" xfId="9186" builtinId="9" hidden="1"/>
    <cellStyle name="Hipervínculo visitado" xfId="9197" builtinId="9" hidden="1"/>
    <cellStyle name="Hipervínculo visitado" xfId="9198" builtinId="9" hidden="1"/>
    <cellStyle name="Hipervínculo visitado" xfId="9199" builtinId="9" hidden="1"/>
    <cellStyle name="Hipervínculo visitado" xfId="9200" builtinId="9" hidden="1"/>
    <cellStyle name="Hipervínculo visitado" xfId="9201" builtinId="9" hidden="1"/>
    <cellStyle name="Hipervínculo visitado" xfId="9202" builtinId="9" hidden="1"/>
    <cellStyle name="Hipervínculo visitado" xfId="9203" builtinId="9" hidden="1"/>
    <cellStyle name="Hipervínculo visitado" xfId="9204" builtinId="9" hidden="1"/>
    <cellStyle name="Hipervínculo visitado" xfId="9205" builtinId="9" hidden="1"/>
    <cellStyle name="Hipervínculo visitado" xfId="9206" builtinId="9" hidden="1"/>
    <cellStyle name="Hipervínculo visitado" xfId="9207" builtinId="9" hidden="1"/>
    <cellStyle name="Hipervínculo visitado" xfId="9208" builtinId="9" hidden="1"/>
    <cellStyle name="Hipervínculo visitado" xfId="9209" builtinId="9" hidden="1"/>
    <cellStyle name="Hipervínculo visitado" xfId="9210" builtinId="9" hidden="1"/>
    <cellStyle name="Hipervínculo visitado" xfId="9211" builtinId="9" hidden="1"/>
    <cellStyle name="Hipervínculo visitado" xfId="9212" builtinId="9" hidden="1"/>
    <cellStyle name="Hipervínculo visitado" xfId="9213" builtinId="9" hidden="1"/>
    <cellStyle name="Hipervínculo visitado" xfId="9214" builtinId="9" hidden="1"/>
    <cellStyle name="Hipervínculo visitado" xfId="9215" builtinId="9" hidden="1"/>
    <cellStyle name="Hipervínculo visitado" xfId="9216" builtinId="9" hidden="1"/>
    <cellStyle name="Hipervínculo visitado" xfId="9217" builtinId="9" hidden="1"/>
    <cellStyle name="Hipervínculo visitado" xfId="9228" builtinId="9" hidden="1"/>
    <cellStyle name="Hipervínculo visitado" xfId="9229" builtinId="9" hidden="1"/>
    <cellStyle name="Hipervínculo visitado" xfId="9230" builtinId="9" hidden="1"/>
    <cellStyle name="Hipervínculo visitado" xfId="9231" builtinId="9" hidden="1"/>
    <cellStyle name="Hipervínculo visitado" xfId="9232" builtinId="9" hidden="1"/>
    <cellStyle name="Hipervínculo visitado" xfId="9233" builtinId="9" hidden="1"/>
    <cellStyle name="Hipervínculo visitado" xfId="9234" builtinId="9" hidden="1"/>
    <cellStyle name="Hipervínculo visitado" xfId="9235" builtinId="9" hidden="1"/>
    <cellStyle name="Hipervínculo visitado" xfId="9236" builtinId="9" hidden="1"/>
    <cellStyle name="Hipervínculo visitado" xfId="9237" builtinId="9" hidden="1"/>
    <cellStyle name="Hipervínculo visitado" xfId="9238" builtinId="9" hidden="1"/>
    <cellStyle name="Hipervínculo visitado" xfId="9239" builtinId="9" hidden="1"/>
    <cellStyle name="Hipervínculo visitado" xfId="9240" builtinId="9" hidden="1"/>
    <cellStyle name="Hipervínculo visitado" xfId="9241" builtinId="9" hidden="1"/>
    <cellStyle name="Hipervínculo visitado" xfId="9242" builtinId="9" hidden="1"/>
    <cellStyle name="Hipervínculo visitado" xfId="9243" builtinId="9" hidden="1"/>
    <cellStyle name="Hipervínculo visitado" xfId="9244" builtinId="9" hidden="1"/>
    <cellStyle name="Hipervínculo visitado" xfId="9245" builtinId="9" hidden="1"/>
    <cellStyle name="Hipervínculo visitado" xfId="9246" builtinId="9" hidden="1"/>
    <cellStyle name="Hipervínculo visitado" xfId="9247" builtinId="9" hidden="1"/>
    <cellStyle name="Hipervínculo visitado" xfId="9248" builtinId="9" hidden="1"/>
    <cellStyle name="Hipervínculo visitado" xfId="9259" builtinId="9" hidden="1"/>
    <cellStyle name="Hipervínculo visitado" xfId="9260" builtinId="9" hidden="1"/>
    <cellStyle name="Hipervínculo visitado" xfId="9261" builtinId="9" hidden="1"/>
    <cellStyle name="Hipervínculo visitado" xfId="9262" builtinId="9" hidden="1"/>
    <cellStyle name="Hipervínculo visitado" xfId="9263" builtinId="9" hidden="1"/>
    <cellStyle name="Hipervínculo visitado" xfId="9264" builtinId="9" hidden="1"/>
    <cellStyle name="Hipervínculo visitado" xfId="9265" builtinId="9" hidden="1"/>
    <cellStyle name="Hipervínculo visitado" xfId="9266" builtinId="9" hidden="1"/>
    <cellStyle name="Hipervínculo visitado" xfId="9267" builtinId="9" hidden="1"/>
    <cellStyle name="Hipervínculo visitado" xfId="9268" builtinId="9" hidden="1"/>
    <cellStyle name="Hipervínculo visitado" xfId="9269" builtinId="9" hidden="1"/>
    <cellStyle name="Hipervínculo visitado" xfId="9270" builtinId="9" hidden="1"/>
    <cellStyle name="Hipervínculo visitado" xfId="9271" builtinId="9" hidden="1"/>
    <cellStyle name="Hipervínculo visitado" xfId="9272" builtinId="9" hidden="1"/>
    <cellStyle name="Hipervínculo visitado" xfId="9273" builtinId="9" hidden="1"/>
    <cellStyle name="Hipervínculo visitado" xfId="9274" builtinId="9" hidden="1"/>
    <cellStyle name="Hipervínculo visitado" xfId="9275" builtinId="9" hidden="1"/>
    <cellStyle name="Hipervínculo visitado" xfId="9276" builtinId="9" hidden="1"/>
    <cellStyle name="Hipervínculo visitado" xfId="9277" builtinId="9" hidden="1"/>
    <cellStyle name="Hipervínculo visitado" xfId="9278" builtinId="9" hidden="1"/>
    <cellStyle name="Hipervínculo visitado" xfId="9279" builtinId="9" hidden="1"/>
    <cellStyle name="Hipervínculo visitado" xfId="9290" builtinId="9" hidden="1"/>
    <cellStyle name="Hipervínculo visitado" xfId="9291" builtinId="9" hidden="1"/>
    <cellStyle name="Hipervínculo visitado" xfId="9292" builtinId="9" hidden="1"/>
    <cellStyle name="Hipervínculo visitado" xfId="9293" builtinId="9" hidden="1"/>
    <cellStyle name="Hipervínculo visitado" xfId="9294" builtinId="9" hidden="1"/>
    <cellStyle name="Hipervínculo visitado" xfId="9295" builtinId="9" hidden="1"/>
    <cellStyle name="Hipervínculo visitado" xfId="9296" builtinId="9" hidden="1"/>
    <cellStyle name="Hipervínculo visitado" xfId="9297" builtinId="9" hidden="1"/>
    <cellStyle name="Hipervínculo visitado" xfId="9298" builtinId="9" hidden="1"/>
    <cellStyle name="Hipervínculo visitado" xfId="9299" builtinId="9" hidden="1"/>
    <cellStyle name="Hipervínculo visitado" xfId="9300" builtinId="9" hidden="1"/>
    <cellStyle name="Hipervínculo visitado" xfId="9301" builtinId="9" hidden="1"/>
    <cellStyle name="Hipervínculo visitado" xfId="9302" builtinId="9" hidden="1"/>
    <cellStyle name="Hipervínculo visitado" xfId="9303" builtinId="9" hidden="1"/>
    <cellStyle name="Hipervínculo visitado" xfId="9304" builtinId="9" hidden="1"/>
    <cellStyle name="Hipervínculo visitado" xfId="9305" builtinId="9" hidden="1"/>
    <cellStyle name="Hipervínculo visitado" xfId="9306" builtinId="9" hidden="1"/>
    <cellStyle name="Hipervínculo visitado" xfId="9307" builtinId="9" hidden="1"/>
    <cellStyle name="Hipervínculo visitado" xfId="9308" builtinId="9" hidden="1"/>
    <cellStyle name="Hipervínculo visitado" xfId="9309" builtinId="9" hidden="1"/>
    <cellStyle name="Hipervínculo visitado" xfId="9310" builtinId="9" hidden="1"/>
    <cellStyle name="Hipervínculo visitado" xfId="9321" builtinId="9" hidden="1"/>
    <cellStyle name="Hipervínculo visitado" xfId="9322" builtinId="9" hidden="1"/>
    <cellStyle name="Hipervínculo visitado" xfId="9323" builtinId="9" hidden="1"/>
    <cellStyle name="Hipervínculo visitado" xfId="9324" builtinId="9" hidden="1"/>
    <cellStyle name="Hipervínculo visitado" xfId="9325" builtinId="9" hidden="1"/>
    <cellStyle name="Hipervínculo visitado" xfId="9326" builtinId="9" hidden="1"/>
    <cellStyle name="Hipervínculo visitado" xfId="9327" builtinId="9" hidden="1"/>
    <cellStyle name="Hipervínculo visitado" xfId="9328" builtinId="9" hidden="1"/>
    <cellStyle name="Hipervínculo visitado" xfId="9329" builtinId="9" hidden="1"/>
    <cellStyle name="Hipervínculo visitado" xfId="9330" builtinId="9" hidden="1"/>
    <cellStyle name="Hipervínculo visitado" xfId="9331" builtinId="9" hidden="1"/>
    <cellStyle name="Hipervínculo visitado" xfId="9332" builtinId="9" hidden="1"/>
    <cellStyle name="Hipervínculo visitado" xfId="9333" builtinId="9" hidden="1"/>
    <cellStyle name="Hipervínculo visitado" xfId="9334" builtinId="9" hidden="1"/>
    <cellStyle name="Hipervínculo visitado" xfId="9335" builtinId="9" hidden="1"/>
    <cellStyle name="Hipervínculo visitado" xfId="9336" builtinId="9" hidden="1"/>
    <cellStyle name="Hipervínculo visitado" xfId="9337" builtinId="9" hidden="1"/>
    <cellStyle name="Hipervínculo visitado" xfId="9338" builtinId="9" hidden="1"/>
    <cellStyle name="Hipervínculo visitado" xfId="9339" builtinId="9" hidden="1"/>
    <cellStyle name="Hipervínculo visitado" xfId="9340" builtinId="9" hidden="1"/>
    <cellStyle name="Hipervínculo visitado" xfId="9341" builtinId="9" hidden="1"/>
    <cellStyle name="Hipervínculo visitado" xfId="9352" builtinId="9" hidden="1"/>
    <cellStyle name="Hipervínculo visitado" xfId="9353" builtinId="9" hidden="1"/>
    <cellStyle name="Hipervínculo visitado" xfId="9354" builtinId="9" hidden="1"/>
    <cellStyle name="Hipervínculo visitado" xfId="9355" builtinId="9" hidden="1"/>
    <cellStyle name="Hipervínculo visitado" xfId="9356" builtinId="9" hidden="1"/>
    <cellStyle name="Hipervínculo visitado" xfId="9357" builtinId="9" hidden="1"/>
    <cellStyle name="Hipervínculo visitado" xfId="9358" builtinId="9" hidden="1"/>
    <cellStyle name="Hipervínculo visitado" xfId="9359" builtinId="9" hidden="1"/>
    <cellStyle name="Hipervínculo visitado" xfId="9360" builtinId="9" hidden="1"/>
    <cellStyle name="Hipervínculo visitado" xfId="9361" builtinId="9" hidden="1"/>
    <cellStyle name="Hipervínculo visitado" xfId="9362" builtinId="9" hidden="1"/>
    <cellStyle name="Hipervínculo visitado" xfId="9363" builtinId="9" hidden="1"/>
    <cellStyle name="Hipervínculo visitado" xfId="9364" builtinId="9" hidden="1"/>
    <cellStyle name="Hipervínculo visitado" xfId="9365" builtinId="9" hidden="1"/>
    <cellStyle name="Hipervínculo visitado" xfId="9366" builtinId="9" hidden="1"/>
    <cellStyle name="Hipervínculo visitado" xfId="9367" builtinId="9" hidden="1"/>
    <cellStyle name="Hipervínculo visitado" xfId="9368" builtinId="9" hidden="1"/>
    <cellStyle name="Hipervínculo visitado" xfId="9369" builtinId="9" hidden="1"/>
    <cellStyle name="Hipervínculo visitado" xfId="9370" builtinId="9" hidden="1"/>
    <cellStyle name="Hipervínculo visitado" xfId="9371" builtinId="9" hidden="1"/>
    <cellStyle name="Hipervínculo visitado" xfId="9372" builtinId="9" hidden="1"/>
    <cellStyle name="Hipervínculo visitado" xfId="9383" builtinId="9" hidden="1"/>
    <cellStyle name="Hipervínculo visitado" xfId="9384" builtinId="9" hidden="1"/>
    <cellStyle name="Hipervínculo visitado" xfId="9385" builtinId="9" hidden="1"/>
    <cellStyle name="Hipervínculo visitado" xfId="9386" builtinId="9" hidden="1"/>
    <cellStyle name="Hipervínculo visitado" xfId="9387" builtinId="9" hidden="1"/>
    <cellStyle name="Hipervínculo visitado" xfId="9388" builtinId="9" hidden="1"/>
    <cellStyle name="Hipervínculo visitado" xfId="9389" builtinId="9" hidden="1"/>
    <cellStyle name="Hipervínculo visitado" xfId="9390" builtinId="9" hidden="1"/>
    <cellStyle name="Hipervínculo visitado" xfId="9391" builtinId="9" hidden="1"/>
    <cellStyle name="Hipervínculo visitado" xfId="9392" builtinId="9" hidden="1"/>
    <cellStyle name="Hipervínculo visitado" xfId="9393" builtinId="9" hidden="1"/>
    <cellStyle name="Hipervínculo visitado" xfId="9394" builtinId="9" hidden="1"/>
    <cellStyle name="Hipervínculo visitado" xfId="9395" builtinId="9" hidden="1"/>
    <cellStyle name="Hipervínculo visitado" xfId="9396" builtinId="9" hidden="1"/>
    <cellStyle name="Hipervínculo visitado" xfId="9397" builtinId="9" hidden="1"/>
    <cellStyle name="Hipervínculo visitado" xfId="9398" builtinId="9" hidden="1"/>
    <cellStyle name="Hipervínculo visitado" xfId="9399" builtinId="9" hidden="1"/>
    <cellStyle name="Hipervínculo visitado" xfId="9400" builtinId="9" hidden="1"/>
    <cellStyle name="Hipervínculo visitado" xfId="9401" builtinId="9" hidden="1"/>
    <cellStyle name="Hipervínculo visitado" xfId="9402" builtinId="9" hidden="1"/>
    <cellStyle name="Hipervínculo visitado" xfId="9403" builtinId="9" hidden="1"/>
    <cellStyle name="Hipervínculo visitado" xfId="9414" builtinId="9" hidden="1"/>
    <cellStyle name="Hipervínculo visitado" xfId="9415" builtinId="9" hidden="1"/>
    <cellStyle name="Hipervínculo visitado" xfId="9416" builtinId="9" hidden="1"/>
    <cellStyle name="Hipervínculo visitado" xfId="9417" builtinId="9" hidden="1"/>
    <cellStyle name="Hipervínculo visitado" xfId="9418" builtinId="9" hidden="1"/>
    <cellStyle name="Hipervínculo visitado" xfId="9419" builtinId="9" hidden="1"/>
    <cellStyle name="Hipervínculo visitado" xfId="9420" builtinId="9" hidden="1"/>
    <cellStyle name="Hipervínculo visitado" xfId="9421" builtinId="9" hidden="1"/>
    <cellStyle name="Hipervínculo visitado" xfId="9422" builtinId="9" hidden="1"/>
    <cellStyle name="Hipervínculo visitado" xfId="9423" builtinId="9" hidden="1"/>
    <cellStyle name="Hipervínculo visitado" xfId="9424" builtinId="9" hidden="1"/>
    <cellStyle name="Hipervínculo visitado" xfId="9425" builtinId="9" hidden="1"/>
    <cellStyle name="Hipervínculo visitado" xfId="9426" builtinId="9" hidden="1"/>
    <cellStyle name="Hipervínculo visitado" xfId="9427" builtinId="9" hidden="1"/>
    <cellStyle name="Hipervínculo visitado" xfId="9428" builtinId="9" hidden="1"/>
    <cellStyle name="Hipervínculo visitado" xfId="9429" builtinId="9" hidden="1"/>
    <cellStyle name="Hipervínculo visitado" xfId="9430" builtinId="9" hidden="1"/>
    <cellStyle name="Hipervínculo visitado" xfId="9431" builtinId="9" hidden="1"/>
    <cellStyle name="Hipervínculo visitado" xfId="9432" builtinId="9" hidden="1"/>
    <cellStyle name="Hipervínculo visitado" xfId="9433" builtinId="9" hidden="1"/>
    <cellStyle name="Hipervínculo visitado" xfId="9434" builtinId="9" hidden="1"/>
    <cellStyle name="Hipervínculo visitado" xfId="9444" builtinId="9" hidden="1"/>
    <cellStyle name="Hipervínculo visitado" xfId="9445" builtinId="9" hidden="1"/>
    <cellStyle name="Hipervínculo visitado" xfId="9446" builtinId="9" hidden="1"/>
    <cellStyle name="Hipervínculo visitado" xfId="9447" builtinId="9" hidden="1"/>
    <cellStyle name="Hipervínculo visitado" xfId="9448" builtinId="9" hidden="1"/>
    <cellStyle name="Hipervínculo visitado" xfId="9449" builtinId="9" hidden="1"/>
    <cellStyle name="Hipervínculo visitado" xfId="9450" builtinId="9" hidden="1"/>
    <cellStyle name="Hipervínculo visitado" xfId="9451" builtinId="9" hidden="1"/>
    <cellStyle name="Hipervínculo visitado" xfId="9452" builtinId="9" hidden="1"/>
    <cellStyle name="Hipervínculo visitado" xfId="9453" builtinId="9" hidden="1"/>
    <cellStyle name="Hipervínculo visitado" xfId="9454" builtinId="9" hidden="1"/>
    <cellStyle name="Hipervínculo visitado" xfId="9455" builtinId="9" hidden="1"/>
    <cellStyle name="Hipervínculo visitado" xfId="9456" builtinId="9" hidden="1"/>
    <cellStyle name="Hipervínculo visitado" xfId="9457" builtinId="9" hidden="1"/>
    <cellStyle name="Hipervínculo visitado" xfId="9458" builtinId="9" hidden="1"/>
    <cellStyle name="Hipervínculo visitado" xfId="9459" builtinId="9" hidden="1"/>
    <cellStyle name="Hipervínculo visitado" xfId="9460" builtinId="9" hidden="1"/>
    <cellStyle name="Hipervínculo visitado" xfId="9461" builtinId="9" hidden="1"/>
    <cellStyle name="Hipervínculo visitado" xfId="9462" builtinId="9" hidden="1"/>
    <cellStyle name="Hipervínculo visitado" xfId="9463" builtinId="9" hidden="1"/>
    <cellStyle name="Hipervínculo visitado" xfId="9464" builtinId="9" hidden="1"/>
    <cellStyle name="Hipervínculo visitado" xfId="9473" builtinId="9" hidden="1"/>
    <cellStyle name="Hipervínculo visitado" xfId="9474" builtinId="9" hidden="1"/>
    <cellStyle name="Hipervínculo visitado" xfId="9475" builtinId="9" hidden="1"/>
    <cellStyle name="Hipervínculo visitado" xfId="9476" builtinId="9" hidden="1"/>
    <cellStyle name="Hipervínculo visitado" xfId="9477" builtinId="9" hidden="1"/>
    <cellStyle name="Hipervínculo visitado" xfId="9478" builtinId="9" hidden="1"/>
    <cellStyle name="Hipervínculo visitado" xfId="9479" builtinId="9" hidden="1"/>
    <cellStyle name="Hipervínculo visitado" xfId="9480" builtinId="9" hidden="1"/>
    <cellStyle name="Hipervínculo visitado" xfId="9481" builtinId="9" hidden="1"/>
    <cellStyle name="Hipervínculo visitado" xfId="9482" builtinId="9" hidden="1"/>
    <cellStyle name="Hipervínculo visitado" xfId="9483" builtinId="9" hidden="1"/>
    <cellStyle name="Hipervínculo visitado" xfId="9484" builtinId="9" hidden="1"/>
    <cellStyle name="Hipervínculo visitado" xfId="9485" builtinId="9" hidden="1"/>
    <cellStyle name="Hipervínculo visitado" xfId="9486" builtinId="9" hidden="1"/>
    <cellStyle name="Hipervínculo visitado" xfId="9487" builtinId="9" hidden="1"/>
    <cellStyle name="Hipervínculo visitado" xfId="9488" builtinId="9" hidden="1"/>
    <cellStyle name="Hipervínculo visitado" xfId="9489" builtinId="9" hidden="1"/>
    <cellStyle name="Hipervínculo visitado" xfId="9490" builtinId="9" hidden="1"/>
    <cellStyle name="Hipervínculo visitado" xfId="9491" builtinId="9" hidden="1"/>
    <cellStyle name="Hipervínculo visitado" xfId="9492" builtinId="9" hidden="1"/>
    <cellStyle name="Hipervínculo visitado" xfId="9493" builtinId="9" hidden="1"/>
    <cellStyle name="Hipervínculo visitado" xfId="9503" builtinId="9" hidden="1"/>
    <cellStyle name="Hipervínculo visitado" xfId="9504" builtinId="9" hidden="1"/>
    <cellStyle name="Hipervínculo visitado" xfId="9505" builtinId="9" hidden="1"/>
    <cellStyle name="Hipervínculo visitado" xfId="9506" builtinId="9" hidden="1"/>
    <cellStyle name="Hipervínculo visitado" xfId="9507" builtinId="9" hidden="1"/>
    <cellStyle name="Hipervínculo visitado" xfId="9508" builtinId="9" hidden="1"/>
    <cellStyle name="Hipervínculo visitado" xfId="9509" builtinId="9" hidden="1"/>
    <cellStyle name="Hipervínculo visitado" xfId="9510" builtinId="9" hidden="1"/>
    <cellStyle name="Hipervínculo visitado" xfId="9511" builtinId="9" hidden="1"/>
    <cellStyle name="Hipervínculo visitado" xfId="9512" builtinId="9" hidden="1"/>
    <cellStyle name="Hipervínculo visitado" xfId="9513" builtinId="9" hidden="1"/>
    <cellStyle name="Hipervínculo visitado" xfId="9514" builtinId="9" hidden="1"/>
    <cellStyle name="Hipervínculo visitado" xfId="9515" builtinId="9" hidden="1"/>
    <cellStyle name="Hipervínculo visitado" xfId="9516" builtinId="9" hidden="1"/>
    <cellStyle name="Hipervínculo visitado" xfId="9517" builtinId="9" hidden="1"/>
    <cellStyle name="Hipervínculo visitado" xfId="9518" builtinId="9" hidden="1"/>
    <cellStyle name="Hipervínculo visitado" xfId="9519" builtinId="9" hidden="1"/>
    <cellStyle name="Hipervínculo visitado" xfId="9520" builtinId="9" hidden="1"/>
    <cellStyle name="Hipervínculo visitado" xfId="9521" builtinId="9" hidden="1"/>
    <cellStyle name="Hipervínculo visitado" xfId="9522" builtinId="9" hidden="1"/>
    <cellStyle name="Hipervínculo visitado" xfId="9523" builtinId="9" hidden="1"/>
    <cellStyle name="Hipervínculo visitado" xfId="9534" builtinId="9" hidden="1"/>
    <cellStyle name="Hipervínculo visitado" xfId="9535" builtinId="9" hidden="1"/>
    <cellStyle name="Hipervínculo visitado" xfId="9536" builtinId="9" hidden="1"/>
    <cellStyle name="Hipervínculo visitado" xfId="9537" builtinId="9" hidden="1"/>
    <cellStyle name="Hipervínculo visitado" xfId="9538" builtinId="9" hidden="1"/>
    <cellStyle name="Hipervínculo visitado" xfId="9539" builtinId="9" hidden="1"/>
    <cellStyle name="Hipervínculo visitado" xfId="9540" builtinId="9" hidden="1"/>
    <cellStyle name="Hipervínculo visitado" xfId="9541" builtinId="9" hidden="1"/>
    <cellStyle name="Hipervínculo visitado" xfId="9542" builtinId="9" hidden="1"/>
    <cellStyle name="Hipervínculo visitado" xfId="9543" builtinId="9" hidden="1"/>
    <cellStyle name="Hipervínculo visitado" xfId="9544" builtinId="9" hidden="1"/>
    <cellStyle name="Hipervínculo visitado" xfId="9545" builtinId="9" hidden="1"/>
    <cellStyle name="Hipervínculo visitado" xfId="9546" builtinId="9" hidden="1"/>
    <cellStyle name="Hipervínculo visitado" xfId="9547" builtinId="9" hidden="1"/>
    <cellStyle name="Hipervínculo visitado" xfId="9548" builtinId="9" hidden="1"/>
    <cellStyle name="Hipervínculo visitado" xfId="9549" builtinId="9" hidden="1"/>
    <cellStyle name="Hipervínculo visitado" xfId="9550" builtinId="9" hidden="1"/>
    <cellStyle name="Hipervínculo visitado" xfId="9551" builtinId="9" hidden="1"/>
    <cellStyle name="Hipervínculo visitado" xfId="9552" builtinId="9" hidden="1"/>
    <cellStyle name="Hipervínculo visitado" xfId="9553" builtinId="9" hidden="1"/>
    <cellStyle name="Hipervínculo visitado" xfId="9554" builtinId="9" hidden="1"/>
    <cellStyle name="Hipervínculo visitado" xfId="9565" builtinId="9" hidden="1"/>
    <cellStyle name="Hipervínculo visitado" xfId="9566" builtinId="9" hidden="1"/>
    <cellStyle name="Hipervínculo visitado" xfId="9567" builtinId="9" hidden="1"/>
    <cellStyle name="Hipervínculo visitado" xfId="9568" builtinId="9" hidden="1"/>
    <cellStyle name="Hipervínculo visitado" xfId="9569" builtinId="9" hidden="1"/>
    <cellStyle name="Hipervínculo visitado" xfId="9570" builtinId="9" hidden="1"/>
    <cellStyle name="Hipervínculo visitado" xfId="9571" builtinId="9" hidden="1"/>
    <cellStyle name="Hipervínculo visitado" xfId="9572" builtinId="9" hidden="1"/>
    <cellStyle name="Hipervínculo visitado" xfId="9573" builtinId="9" hidden="1"/>
    <cellStyle name="Hipervínculo visitado" xfId="9574" builtinId="9" hidden="1"/>
    <cellStyle name="Hipervínculo visitado" xfId="9575" builtinId="9" hidden="1"/>
    <cellStyle name="Hipervínculo visitado" xfId="9576" builtinId="9" hidden="1"/>
    <cellStyle name="Hipervínculo visitado" xfId="9577" builtinId="9" hidden="1"/>
    <cellStyle name="Hipervínculo visitado" xfId="9578" builtinId="9" hidden="1"/>
    <cellStyle name="Hipervínculo visitado" xfId="9579" builtinId="9" hidden="1"/>
    <cellStyle name="Hipervínculo visitado" xfId="9580" builtinId="9" hidden="1"/>
    <cellStyle name="Hipervínculo visitado" xfId="9581" builtinId="9" hidden="1"/>
    <cellStyle name="Hipervínculo visitado" xfId="9582" builtinId="9" hidden="1"/>
    <cellStyle name="Hipervínculo visitado" xfId="9583" builtinId="9" hidden="1"/>
    <cellStyle name="Hipervínculo visitado" xfId="9584" builtinId="9" hidden="1"/>
    <cellStyle name="Hipervínculo visitado" xfId="9585" builtinId="9" hidden="1"/>
    <cellStyle name="Hipervínculo visitado" xfId="9596" builtinId="9" hidden="1"/>
    <cellStyle name="Hipervínculo visitado" xfId="9597" builtinId="9" hidden="1"/>
    <cellStyle name="Hipervínculo visitado" xfId="9598" builtinId="9" hidden="1"/>
    <cellStyle name="Hipervínculo visitado" xfId="9599" builtinId="9" hidden="1"/>
    <cellStyle name="Hipervínculo visitado" xfId="9600" builtinId="9" hidden="1"/>
    <cellStyle name="Hipervínculo visitado" xfId="9601" builtinId="9" hidden="1"/>
    <cellStyle name="Hipervínculo visitado" xfId="9602" builtinId="9" hidden="1"/>
    <cellStyle name="Hipervínculo visitado" xfId="9603" builtinId="9" hidden="1"/>
    <cellStyle name="Hipervínculo visitado" xfId="9604" builtinId="9" hidden="1"/>
    <cellStyle name="Hipervínculo visitado" xfId="9605" builtinId="9" hidden="1"/>
    <cellStyle name="Hipervínculo visitado" xfId="9606" builtinId="9" hidden="1"/>
    <cellStyle name="Hipervínculo visitado" xfId="9607" builtinId="9" hidden="1"/>
    <cellStyle name="Hipervínculo visitado" xfId="9608" builtinId="9" hidden="1"/>
    <cellStyle name="Hipervínculo visitado" xfId="9609" builtinId="9" hidden="1"/>
    <cellStyle name="Hipervínculo visitado" xfId="9610" builtinId="9" hidden="1"/>
    <cellStyle name="Hipervínculo visitado" xfId="9611" builtinId="9" hidden="1"/>
    <cellStyle name="Hipervínculo visitado" xfId="9612" builtinId="9" hidden="1"/>
    <cellStyle name="Hipervínculo visitado" xfId="9613" builtinId="9" hidden="1"/>
    <cellStyle name="Hipervínculo visitado" xfId="9614" builtinId="9" hidden="1"/>
    <cellStyle name="Hipervínculo visitado" xfId="9615" builtinId="9" hidden="1"/>
    <cellStyle name="Hipervínculo visitado" xfId="9616" builtinId="9" hidden="1"/>
    <cellStyle name="Hipervínculo visitado" xfId="9627" builtinId="9" hidden="1"/>
    <cellStyle name="Hipervínculo visitado" xfId="9628" builtinId="9" hidden="1"/>
    <cellStyle name="Hipervínculo visitado" xfId="9629" builtinId="9" hidden="1"/>
    <cellStyle name="Hipervínculo visitado" xfId="9630" builtinId="9" hidden="1"/>
    <cellStyle name="Hipervínculo visitado" xfId="9631" builtinId="9" hidden="1"/>
    <cellStyle name="Hipervínculo visitado" xfId="9632" builtinId="9" hidden="1"/>
    <cellStyle name="Hipervínculo visitado" xfId="9633" builtinId="9" hidden="1"/>
    <cellStyle name="Hipervínculo visitado" xfId="9634" builtinId="9" hidden="1"/>
    <cellStyle name="Hipervínculo visitado" xfId="9635" builtinId="9" hidden="1"/>
    <cellStyle name="Hipervínculo visitado" xfId="9636" builtinId="9" hidden="1"/>
    <cellStyle name="Hipervínculo visitado" xfId="9637" builtinId="9" hidden="1"/>
    <cellStyle name="Hipervínculo visitado" xfId="9638" builtinId="9" hidden="1"/>
    <cellStyle name="Hipervínculo visitado" xfId="9639" builtinId="9" hidden="1"/>
    <cellStyle name="Hipervínculo visitado" xfId="9640" builtinId="9" hidden="1"/>
    <cellStyle name="Hipervínculo visitado" xfId="9641" builtinId="9" hidden="1"/>
    <cellStyle name="Hipervínculo visitado" xfId="9642" builtinId="9" hidden="1"/>
    <cellStyle name="Hipervínculo visitado" xfId="9643" builtinId="9" hidden="1"/>
    <cellStyle name="Hipervínculo visitado" xfId="9644" builtinId="9" hidden="1"/>
    <cellStyle name="Hipervínculo visitado" xfId="9645" builtinId="9" hidden="1"/>
    <cellStyle name="Hipervínculo visitado" xfId="9646" builtinId="9" hidden="1"/>
    <cellStyle name="Hipervínculo visitado" xfId="9647" builtinId="9" hidden="1"/>
    <cellStyle name="Hipervínculo visitado" xfId="9658" builtinId="9" hidden="1"/>
    <cellStyle name="Hipervínculo visitado" xfId="9659" builtinId="9" hidden="1"/>
    <cellStyle name="Hipervínculo visitado" xfId="9660" builtinId="9" hidden="1"/>
    <cellStyle name="Hipervínculo visitado" xfId="9661" builtinId="9" hidden="1"/>
    <cellStyle name="Hipervínculo visitado" xfId="9662" builtinId="9" hidden="1"/>
    <cellStyle name="Hipervínculo visitado" xfId="9663" builtinId="9" hidden="1"/>
    <cellStyle name="Hipervínculo visitado" xfId="9664" builtinId="9" hidden="1"/>
    <cellStyle name="Hipervínculo visitado" xfId="9665" builtinId="9" hidden="1"/>
    <cellStyle name="Hipervínculo visitado" xfId="9666" builtinId="9" hidden="1"/>
    <cellStyle name="Hipervínculo visitado" xfId="9667" builtinId="9" hidden="1"/>
    <cellStyle name="Hipervínculo visitado" xfId="9668" builtinId="9" hidden="1"/>
    <cellStyle name="Hipervínculo visitado" xfId="9669" builtinId="9" hidden="1"/>
    <cellStyle name="Hipervínculo visitado" xfId="9670" builtinId="9" hidden="1"/>
    <cellStyle name="Hipervínculo visitado" xfId="9671" builtinId="9" hidden="1"/>
    <cellStyle name="Hipervínculo visitado" xfId="9672" builtinId="9" hidden="1"/>
    <cellStyle name="Hipervínculo visitado" xfId="9673" builtinId="9" hidden="1"/>
    <cellStyle name="Hipervínculo visitado" xfId="9674" builtinId="9" hidden="1"/>
    <cellStyle name="Hipervínculo visitado" xfId="9675" builtinId="9" hidden="1"/>
    <cellStyle name="Hipervínculo visitado" xfId="9676" builtinId="9" hidden="1"/>
    <cellStyle name="Hipervínculo visitado" xfId="9677" builtinId="9" hidden="1"/>
    <cellStyle name="Hipervínculo visitado" xfId="9678" builtinId="9" hidden="1"/>
    <cellStyle name="Hipervínculo visitado" xfId="9689" builtinId="9" hidden="1"/>
    <cellStyle name="Hipervínculo visitado" xfId="9690" builtinId="9" hidden="1"/>
    <cellStyle name="Hipervínculo visitado" xfId="9691" builtinId="9" hidden="1"/>
    <cellStyle name="Hipervínculo visitado" xfId="9692" builtinId="9" hidden="1"/>
    <cellStyle name="Hipervínculo visitado" xfId="9693" builtinId="9" hidden="1"/>
    <cellStyle name="Hipervínculo visitado" xfId="9694" builtinId="9" hidden="1"/>
    <cellStyle name="Hipervínculo visitado" xfId="9695" builtinId="9" hidden="1"/>
    <cellStyle name="Hipervínculo visitado" xfId="9696" builtinId="9" hidden="1"/>
    <cellStyle name="Hipervínculo visitado" xfId="9697" builtinId="9" hidden="1"/>
    <cellStyle name="Hipervínculo visitado" xfId="9698" builtinId="9" hidden="1"/>
    <cellStyle name="Hipervínculo visitado" xfId="9699" builtinId="9" hidden="1"/>
    <cellStyle name="Hipervínculo visitado" xfId="9700" builtinId="9" hidden="1"/>
    <cellStyle name="Hipervínculo visitado" xfId="9701" builtinId="9" hidden="1"/>
    <cellStyle name="Hipervínculo visitado" xfId="9702" builtinId="9" hidden="1"/>
    <cellStyle name="Hipervínculo visitado" xfId="9703" builtinId="9" hidden="1"/>
    <cellStyle name="Hipervínculo visitado" xfId="9704" builtinId="9" hidden="1"/>
    <cellStyle name="Hipervínculo visitado" xfId="9705" builtinId="9" hidden="1"/>
    <cellStyle name="Hipervínculo visitado" xfId="9706" builtinId="9" hidden="1"/>
    <cellStyle name="Hipervínculo visitado" xfId="9707" builtinId="9" hidden="1"/>
    <cellStyle name="Hipervínculo visitado" xfId="9708" builtinId="9" hidden="1"/>
    <cellStyle name="Hipervínculo visitado" xfId="9709" builtinId="9" hidden="1"/>
    <cellStyle name="Hipervínculo visitado" xfId="9721" builtinId="9" hidden="1"/>
    <cellStyle name="Hipervínculo visitado" xfId="9722" builtinId="9" hidden="1"/>
    <cellStyle name="Hipervínculo visitado" xfId="9723" builtinId="9" hidden="1"/>
    <cellStyle name="Hipervínculo visitado" xfId="9724" builtinId="9" hidden="1"/>
    <cellStyle name="Hipervínculo visitado" xfId="9725" builtinId="9" hidden="1"/>
    <cellStyle name="Hipervínculo visitado" xfId="9726" builtinId="9" hidden="1"/>
    <cellStyle name="Hipervínculo visitado" xfId="9727" builtinId="9" hidden="1"/>
    <cellStyle name="Hipervínculo visitado" xfId="9728" builtinId="9" hidden="1"/>
    <cellStyle name="Hipervínculo visitado" xfId="9729" builtinId="9" hidden="1"/>
    <cellStyle name="Hipervínculo visitado" xfId="9730" builtinId="9" hidden="1"/>
    <cellStyle name="Hipervínculo visitado" xfId="9731" builtinId="9" hidden="1"/>
    <cellStyle name="Hipervínculo visitado" xfId="9732" builtinId="9" hidden="1"/>
    <cellStyle name="Hipervínculo visitado" xfId="9733" builtinId="9" hidden="1"/>
    <cellStyle name="Hipervínculo visitado" xfId="9734" builtinId="9" hidden="1"/>
    <cellStyle name="Hipervínculo visitado" xfId="9735" builtinId="9" hidden="1"/>
    <cellStyle name="Hipervínculo visitado" xfId="9736" builtinId="9" hidden="1"/>
    <cellStyle name="Hipervínculo visitado" xfId="9737" builtinId="9" hidden="1"/>
    <cellStyle name="Hipervínculo visitado" xfId="9738" builtinId="9" hidden="1"/>
    <cellStyle name="Hipervínculo visitado" xfId="9739" builtinId="9" hidden="1"/>
    <cellStyle name="Hipervínculo visitado" xfId="9740" builtinId="9" hidden="1"/>
    <cellStyle name="Hipervínculo visitado" xfId="9741" builtinId="9" hidden="1"/>
    <cellStyle name="Hipervínculo visitado" xfId="9752" builtinId="9" hidden="1"/>
    <cellStyle name="Hipervínculo visitado" xfId="9753" builtinId="9" hidden="1"/>
    <cellStyle name="Hipervínculo visitado" xfId="9754" builtinId="9" hidden="1"/>
    <cellStyle name="Hipervínculo visitado" xfId="9755" builtinId="9" hidden="1"/>
    <cellStyle name="Hipervínculo visitado" xfId="9756" builtinId="9" hidden="1"/>
    <cellStyle name="Hipervínculo visitado" xfId="9757" builtinId="9" hidden="1"/>
    <cellStyle name="Hipervínculo visitado" xfId="9758" builtinId="9" hidden="1"/>
    <cellStyle name="Hipervínculo visitado" xfId="9759" builtinId="9" hidden="1"/>
    <cellStyle name="Hipervínculo visitado" xfId="9760" builtinId="9" hidden="1"/>
    <cellStyle name="Hipervínculo visitado" xfId="9761" builtinId="9" hidden="1"/>
    <cellStyle name="Hipervínculo visitado" xfId="9762" builtinId="9" hidden="1"/>
    <cellStyle name="Hipervínculo visitado" xfId="9763" builtinId="9" hidden="1"/>
    <cellStyle name="Hipervínculo visitado" xfId="9764" builtinId="9" hidden="1"/>
    <cellStyle name="Hipervínculo visitado" xfId="9765" builtinId="9" hidden="1"/>
    <cellStyle name="Hipervínculo visitado" xfId="9766" builtinId="9" hidden="1"/>
    <cellStyle name="Hipervínculo visitado" xfId="9767" builtinId="9" hidden="1"/>
    <cellStyle name="Hipervínculo visitado" xfId="9768" builtinId="9" hidden="1"/>
    <cellStyle name="Hipervínculo visitado" xfId="9769" builtinId="9" hidden="1"/>
    <cellStyle name="Hipervínculo visitado" xfId="9770" builtinId="9" hidden="1"/>
    <cellStyle name="Hipervínculo visitado" xfId="9771" builtinId="9" hidden="1"/>
    <cellStyle name="Hipervínculo visitado" xfId="9772" builtinId="9" hidden="1"/>
    <cellStyle name="Hipervínculo visitado" xfId="9784" builtinId="9" hidden="1"/>
    <cellStyle name="Hipervínculo visitado" xfId="9785" builtinId="9" hidden="1"/>
    <cellStyle name="Hipervínculo visitado" xfId="9786" builtinId="9" hidden="1"/>
    <cellStyle name="Hipervínculo visitado" xfId="9787" builtinId="9" hidden="1"/>
    <cellStyle name="Hipervínculo visitado" xfId="9788" builtinId="9" hidden="1"/>
    <cellStyle name="Hipervínculo visitado" xfId="9789" builtinId="9" hidden="1"/>
    <cellStyle name="Hipervínculo visitado" xfId="9790" builtinId="9" hidden="1"/>
    <cellStyle name="Hipervínculo visitado" xfId="9791" builtinId="9" hidden="1"/>
    <cellStyle name="Hipervínculo visitado" xfId="9792" builtinId="9" hidden="1"/>
    <cellStyle name="Hipervínculo visitado" xfId="9793" builtinId="9" hidden="1"/>
    <cellStyle name="Hipervínculo visitado" xfId="9794" builtinId="9" hidden="1"/>
    <cellStyle name="Hipervínculo visitado" xfId="9795" builtinId="9" hidden="1"/>
    <cellStyle name="Hipervínculo visitado" xfId="9796" builtinId="9" hidden="1"/>
    <cellStyle name="Hipervínculo visitado" xfId="9797" builtinId="9" hidden="1"/>
    <cellStyle name="Hipervínculo visitado" xfId="9798" builtinId="9" hidden="1"/>
    <cellStyle name="Hipervínculo visitado" xfId="9799" builtinId="9" hidden="1"/>
    <cellStyle name="Hipervínculo visitado" xfId="9800" builtinId="9" hidden="1"/>
    <cellStyle name="Hipervínculo visitado" xfId="9801" builtinId="9" hidden="1"/>
    <cellStyle name="Hipervínculo visitado" xfId="9802" builtinId="9" hidden="1"/>
    <cellStyle name="Hipervínculo visitado" xfId="9803" builtinId="9" hidden="1"/>
    <cellStyle name="Hipervínculo visitado" xfId="9804" builtinId="9" hidden="1"/>
    <cellStyle name="Hipervínculo visitado" xfId="9815" builtinId="9" hidden="1"/>
    <cellStyle name="Hipervínculo visitado" xfId="9816" builtinId="9" hidden="1"/>
    <cellStyle name="Hipervínculo visitado" xfId="9817" builtinId="9" hidden="1"/>
    <cellStyle name="Hipervínculo visitado" xfId="9818" builtinId="9" hidden="1"/>
    <cellStyle name="Hipervínculo visitado" xfId="9819" builtinId="9" hidden="1"/>
    <cellStyle name="Hipervínculo visitado" xfId="9820" builtinId="9" hidden="1"/>
    <cellStyle name="Hipervínculo visitado" xfId="9821" builtinId="9" hidden="1"/>
    <cellStyle name="Hipervínculo visitado" xfId="9822" builtinId="9" hidden="1"/>
    <cellStyle name="Hipervínculo visitado" xfId="9823" builtinId="9" hidden="1"/>
    <cellStyle name="Hipervínculo visitado" xfId="9824" builtinId="9" hidden="1"/>
    <cellStyle name="Hipervínculo visitado" xfId="9825" builtinId="9" hidden="1"/>
    <cellStyle name="Hipervínculo visitado" xfId="9826" builtinId="9" hidden="1"/>
    <cellStyle name="Hipervínculo visitado" xfId="9827" builtinId="9" hidden="1"/>
    <cellStyle name="Hipervínculo visitado" xfId="9828" builtinId="9" hidden="1"/>
    <cellStyle name="Hipervínculo visitado" xfId="9829" builtinId="9" hidden="1"/>
    <cellStyle name="Hipervínculo visitado" xfId="9830" builtinId="9" hidden="1"/>
    <cellStyle name="Hipervínculo visitado" xfId="9831" builtinId="9" hidden="1"/>
    <cellStyle name="Hipervínculo visitado" xfId="9832" builtinId="9" hidden="1"/>
    <cellStyle name="Hipervínculo visitado" xfId="9833" builtinId="9" hidden="1"/>
    <cellStyle name="Hipervínculo visitado" xfId="9834" builtinId="9" hidden="1"/>
    <cellStyle name="Hipervínculo visitado" xfId="9835" builtinId="9" hidden="1"/>
    <cellStyle name="Hipervínculo visitado" xfId="9847" builtinId="9" hidden="1"/>
    <cellStyle name="Hipervínculo visitado" xfId="9848" builtinId="9" hidden="1"/>
    <cellStyle name="Hipervínculo visitado" xfId="9849" builtinId="9" hidden="1"/>
    <cellStyle name="Hipervínculo visitado" xfId="9850" builtinId="9" hidden="1"/>
    <cellStyle name="Hipervínculo visitado" xfId="9851" builtinId="9" hidden="1"/>
    <cellStyle name="Hipervínculo visitado" xfId="9852" builtinId="9" hidden="1"/>
    <cellStyle name="Hipervínculo visitado" xfId="9853" builtinId="9" hidden="1"/>
    <cellStyle name="Hipervínculo visitado" xfId="9854" builtinId="9" hidden="1"/>
    <cellStyle name="Hipervínculo visitado" xfId="9855" builtinId="9" hidden="1"/>
    <cellStyle name="Hipervínculo visitado" xfId="9856" builtinId="9" hidden="1"/>
    <cellStyle name="Hipervínculo visitado" xfId="9857" builtinId="9" hidden="1"/>
    <cellStyle name="Hipervínculo visitado" xfId="9858" builtinId="9" hidden="1"/>
    <cellStyle name="Hipervínculo visitado" xfId="9859" builtinId="9" hidden="1"/>
    <cellStyle name="Hipervínculo visitado" xfId="9860" builtinId="9" hidden="1"/>
    <cellStyle name="Hipervínculo visitado" xfId="9861" builtinId="9" hidden="1"/>
    <cellStyle name="Hipervínculo visitado" xfId="9862" builtinId="9" hidden="1"/>
    <cellStyle name="Hipervínculo visitado" xfId="9863" builtinId="9" hidden="1"/>
    <cellStyle name="Hipervínculo visitado" xfId="9864" builtinId="9" hidden="1"/>
    <cellStyle name="Hipervínculo visitado" xfId="9865" builtinId="9" hidden="1"/>
    <cellStyle name="Hipervínculo visitado" xfId="9866" builtinId="9" hidden="1"/>
    <cellStyle name="Hipervínculo visitado" xfId="9867" builtinId="9" hidden="1"/>
    <cellStyle name="Hipervínculo visitado" xfId="9877" builtinId="9" hidden="1"/>
    <cellStyle name="Hipervínculo visitado" xfId="9878" builtinId="9" hidden="1"/>
    <cellStyle name="Hipervínculo visitado" xfId="9879" builtinId="9" hidden="1"/>
    <cellStyle name="Hipervínculo visitado" xfId="9880" builtinId="9" hidden="1"/>
    <cellStyle name="Hipervínculo visitado" xfId="9881" builtinId="9" hidden="1"/>
    <cellStyle name="Hipervínculo visitado" xfId="9882" builtinId="9" hidden="1"/>
    <cellStyle name="Hipervínculo visitado" xfId="9883" builtinId="9" hidden="1"/>
    <cellStyle name="Hipervínculo visitado" xfId="9884" builtinId="9" hidden="1"/>
    <cellStyle name="Hipervínculo visitado" xfId="9885" builtinId="9" hidden="1"/>
    <cellStyle name="Hipervínculo visitado" xfId="9886" builtinId="9" hidden="1"/>
    <cellStyle name="Hipervínculo visitado" xfId="9887" builtinId="9" hidden="1"/>
    <cellStyle name="Hipervínculo visitado" xfId="9888" builtinId="9" hidden="1"/>
    <cellStyle name="Hipervínculo visitado" xfId="9889" builtinId="9" hidden="1"/>
    <cellStyle name="Hipervínculo visitado" xfId="9890" builtinId="9" hidden="1"/>
    <cellStyle name="Hipervínculo visitado" xfId="9891" builtinId="9" hidden="1"/>
    <cellStyle name="Hipervínculo visitado" xfId="9892" builtinId="9" hidden="1"/>
    <cellStyle name="Hipervínculo visitado" xfId="9893" builtinId="9" hidden="1"/>
    <cellStyle name="Hipervínculo visitado" xfId="9894" builtinId="9" hidden="1"/>
    <cellStyle name="Hipervínculo visitado" xfId="9895" builtinId="9" hidden="1"/>
    <cellStyle name="Hipervínculo visitado" xfId="9896" builtinId="9" hidden="1"/>
    <cellStyle name="Hipervínculo visitado" xfId="9897" builtinId="9" hidden="1"/>
    <cellStyle name="Hipervínculo visitado" xfId="9908" builtinId="9" hidden="1"/>
    <cellStyle name="Hipervínculo visitado" xfId="9909" builtinId="9" hidden="1"/>
    <cellStyle name="Hipervínculo visitado" xfId="9910" builtinId="9" hidden="1"/>
    <cellStyle name="Hipervínculo visitado" xfId="9911" builtinId="9" hidden="1"/>
    <cellStyle name="Hipervínculo visitado" xfId="9912" builtinId="9" hidden="1"/>
    <cellStyle name="Hipervínculo visitado" xfId="9913" builtinId="9" hidden="1"/>
    <cellStyle name="Hipervínculo visitado" xfId="9914" builtinId="9" hidden="1"/>
    <cellStyle name="Hipervínculo visitado" xfId="9915" builtinId="9" hidden="1"/>
    <cellStyle name="Hipervínculo visitado" xfId="9916" builtinId="9" hidden="1"/>
    <cellStyle name="Hipervínculo visitado" xfId="9917" builtinId="9" hidden="1"/>
    <cellStyle name="Hipervínculo visitado" xfId="9918" builtinId="9" hidden="1"/>
    <cellStyle name="Hipervínculo visitado" xfId="9919" builtinId="9" hidden="1"/>
    <cellStyle name="Hipervínculo visitado" xfId="9920" builtinId="9" hidden="1"/>
    <cellStyle name="Hipervínculo visitado" xfId="9921" builtinId="9" hidden="1"/>
    <cellStyle name="Hipervínculo visitado" xfId="9922" builtinId="9" hidden="1"/>
    <cellStyle name="Hipervínculo visitado" xfId="9923" builtinId="9" hidden="1"/>
    <cellStyle name="Hipervínculo visitado" xfId="9924" builtinId="9" hidden="1"/>
    <cellStyle name="Hipervínculo visitado" xfId="9925" builtinId="9" hidden="1"/>
    <cellStyle name="Hipervínculo visitado" xfId="9926" builtinId="9" hidden="1"/>
    <cellStyle name="Hipervínculo visitado" xfId="9927" builtinId="9" hidden="1"/>
    <cellStyle name="Hipervínculo visitado" xfId="9928" builtinId="9" hidden="1"/>
    <cellStyle name="Hipervínculo visitado" xfId="9938" builtinId="9" hidden="1"/>
    <cellStyle name="Hipervínculo visitado" xfId="9939" builtinId="9" hidden="1"/>
    <cellStyle name="Hipervínculo visitado" xfId="9940" builtinId="9" hidden="1"/>
    <cellStyle name="Hipervínculo visitado" xfId="9941" builtinId="9" hidden="1"/>
    <cellStyle name="Hipervínculo visitado" xfId="9942" builtinId="9" hidden="1"/>
    <cellStyle name="Hipervínculo visitado" xfId="9943" builtinId="9" hidden="1"/>
    <cellStyle name="Hipervínculo visitado" xfId="9944" builtinId="9" hidden="1"/>
    <cellStyle name="Hipervínculo visitado" xfId="9945" builtinId="9" hidden="1"/>
    <cellStyle name="Hipervínculo visitado" xfId="9946" builtinId="9" hidden="1"/>
    <cellStyle name="Hipervínculo visitado" xfId="9947" builtinId="9" hidden="1"/>
    <cellStyle name="Hipervínculo visitado" xfId="9948" builtinId="9" hidden="1"/>
    <cellStyle name="Hipervínculo visitado" xfId="9949" builtinId="9" hidden="1"/>
    <cellStyle name="Hipervínculo visitado" xfId="9950" builtinId="9" hidden="1"/>
    <cellStyle name="Hipervínculo visitado" xfId="9951" builtinId="9" hidden="1"/>
    <cellStyle name="Hipervínculo visitado" xfId="9952" builtinId="9" hidden="1"/>
    <cellStyle name="Hipervínculo visitado" xfId="9953" builtinId="9" hidden="1"/>
    <cellStyle name="Hipervínculo visitado" xfId="9954" builtinId="9" hidden="1"/>
    <cellStyle name="Hipervínculo visitado" xfId="9955" builtinId="9" hidden="1"/>
    <cellStyle name="Hipervínculo visitado" xfId="9956" builtinId="9" hidden="1"/>
    <cellStyle name="Hipervínculo visitado" xfId="9957" builtinId="9" hidden="1"/>
    <cellStyle name="Hipervínculo visitado" xfId="9958" builtinId="9" hidden="1"/>
    <cellStyle name="Hipervínculo visitado" xfId="9970" builtinId="9" hidden="1"/>
    <cellStyle name="Hipervínculo visitado" xfId="9971" builtinId="9" hidden="1"/>
    <cellStyle name="Hipervínculo visitado" xfId="9972" builtinId="9" hidden="1"/>
    <cellStyle name="Hipervínculo visitado" xfId="9973" builtinId="9" hidden="1"/>
    <cellStyle name="Hipervínculo visitado" xfId="9974" builtinId="9" hidden="1"/>
    <cellStyle name="Hipervínculo visitado" xfId="9975" builtinId="9" hidden="1"/>
    <cellStyle name="Hipervínculo visitado" xfId="9976" builtinId="9" hidden="1"/>
    <cellStyle name="Hipervínculo visitado" xfId="9977" builtinId="9" hidden="1"/>
    <cellStyle name="Hipervínculo visitado" xfId="9978" builtinId="9" hidden="1"/>
    <cellStyle name="Hipervínculo visitado" xfId="9979" builtinId="9" hidden="1"/>
    <cellStyle name="Hipervínculo visitado" xfId="9980" builtinId="9" hidden="1"/>
    <cellStyle name="Hipervínculo visitado" xfId="9981" builtinId="9" hidden="1"/>
    <cellStyle name="Hipervínculo visitado" xfId="9982" builtinId="9" hidden="1"/>
    <cellStyle name="Hipervínculo visitado" xfId="9983" builtinId="9" hidden="1"/>
    <cellStyle name="Hipervínculo visitado" xfId="9984" builtinId="9" hidden="1"/>
    <cellStyle name="Hipervínculo visitado" xfId="9985" builtinId="9" hidden="1"/>
    <cellStyle name="Hipervínculo visitado" xfId="9986" builtinId="9" hidden="1"/>
    <cellStyle name="Hipervínculo visitado" xfId="9987" builtinId="9" hidden="1"/>
    <cellStyle name="Hipervínculo visitado" xfId="9988" builtinId="9" hidden="1"/>
    <cellStyle name="Hipervínculo visitado" xfId="9989" builtinId="9" hidden="1"/>
    <cellStyle name="Hipervínculo visitado" xfId="9990" builtinId="9" hidden="1"/>
    <cellStyle name="Hipervínculo visitado" xfId="10000" builtinId="9" hidden="1"/>
    <cellStyle name="Hipervínculo visitado" xfId="10001" builtinId="9" hidden="1"/>
    <cellStyle name="Hipervínculo visitado" xfId="10002" builtinId="9" hidden="1"/>
    <cellStyle name="Hipervínculo visitado" xfId="10003" builtinId="9" hidden="1"/>
    <cellStyle name="Hipervínculo visitado" xfId="10004" builtinId="9" hidden="1"/>
    <cellStyle name="Hipervínculo visitado" xfId="10005" builtinId="9" hidden="1"/>
    <cellStyle name="Hipervínculo visitado" xfId="10006" builtinId="9" hidden="1"/>
    <cellStyle name="Hipervínculo visitado" xfId="10007" builtinId="9" hidden="1"/>
    <cellStyle name="Hipervínculo visitado" xfId="10008" builtinId="9" hidden="1"/>
    <cellStyle name="Hipervínculo visitado" xfId="10009" builtinId="9" hidden="1"/>
    <cellStyle name="Hipervínculo visitado" xfId="10010" builtinId="9" hidden="1"/>
    <cellStyle name="Hipervínculo visitado" xfId="10011" builtinId="9" hidden="1"/>
    <cellStyle name="Hipervínculo visitado" xfId="10012" builtinId="9" hidden="1"/>
    <cellStyle name="Hipervínculo visitado" xfId="10013" builtinId="9" hidden="1"/>
    <cellStyle name="Hipervínculo visitado" xfId="10014" builtinId="9" hidden="1"/>
    <cellStyle name="Hipervínculo visitado" xfId="10015" builtinId="9" hidden="1"/>
    <cellStyle name="Hipervínculo visitado" xfId="10016" builtinId="9" hidden="1"/>
    <cellStyle name="Hipervínculo visitado" xfId="10017" builtinId="9" hidden="1"/>
    <cellStyle name="Hipervínculo visitado" xfId="10018" builtinId="9" hidden="1"/>
    <cellStyle name="Hipervínculo visitado" xfId="10019" builtinId="9" hidden="1"/>
    <cellStyle name="Hipervínculo visitado" xfId="10020" builtinId="9" hidden="1"/>
    <cellStyle name="Hipervínculo visitado" xfId="10032" builtinId="9" hidden="1"/>
    <cellStyle name="Hipervínculo visitado" xfId="10033" builtinId="9" hidden="1"/>
    <cellStyle name="Hipervínculo visitado" xfId="10034" builtinId="9" hidden="1"/>
    <cellStyle name="Hipervínculo visitado" xfId="10035" builtinId="9" hidden="1"/>
    <cellStyle name="Hipervínculo visitado" xfId="10036" builtinId="9" hidden="1"/>
    <cellStyle name="Hipervínculo visitado" xfId="10037" builtinId="9" hidden="1"/>
    <cellStyle name="Hipervínculo visitado" xfId="10038" builtinId="9" hidden="1"/>
    <cellStyle name="Hipervínculo visitado" xfId="10039" builtinId="9" hidden="1"/>
    <cellStyle name="Hipervínculo visitado" xfId="10040" builtinId="9" hidden="1"/>
    <cellStyle name="Hipervínculo visitado" xfId="10041" builtinId="9" hidden="1"/>
    <cellStyle name="Hipervínculo visitado" xfId="10042" builtinId="9" hidden="1"/>
    <cellStyle name="Hipervínculo visitado" xfId="10043" builtinId="9" hidden="1"/>
    <cellStyle name="Hipervínculo visitado" xfId="10044" builtinId="9" hidden="1"/>
    <cellStyle name="Hipervínculo visitado" xfId="10045" builtinId="9" hidden="1"/>
    <cellStyle name="Hipervínculo visitado" xfId="10046" builtinId="9" hidden="1"/>
    <cellStyle name="Hipervínculo visitado" xfId="10047" builtinId="9" hidden="1"/>
    <cellStyle name="Hipervínculo visitado" xfId="10048" builtinId="9" hidden="1"/>
    <cellStyle name="Hipervínculo visitado" xfId="10049" builtinId="9" hidden="1"/>
    <cellStyle name="Hipervínculo visitado" xfId="10050" builtinId="9" hidden="1"/>
    <cellStyle name="Hipervínculo visitado" xfId="10051" builtinId="9" hidden="1"/>
    <cellStyle name="Hipervínculo visitado" xfId="10052" builtinId="9" hidden="1"/>
    <cellStyle name="Hipervínculo visitado" xfId="10061" builtinId="9" hidden="1"/>
    <cellStyle name="Hipervínculo visitado" xfId="10062" builtinId="9" hidden="1"/>
    <cellStyle name="Hipervínculo visitado" xfId="10063" builtinId="9" hidden="1"/>
    <cellStyle name="Hipervínculo visitado" xfId="10064" builtinId="9" hidden="1"/>
    <cellStyle name="Hipervínculo visitado" xfId="10065" builtinId="9" hidden="1"/>
    <cellStyle name="Hipervínculo visitado" xfId="10066" builtinId="9" hidden="1"/>
    <cellStyle name="Hipervínculo visitado" xfId="10067" builtinId="9" hidden="1"/>
    <cellStyle name="Hipervínculo visitado" xfId="10068" builtinId="9" hidden="1"/>
    <cellStyle name="Hipervínculo visitado" xfId="10069" builtinId="9" hidden="1"/>
    <cellStyle name="Hipervínculo visitado" xfId="10070" builtinId="9" hidden="1"/>
    <cellStyle name="Hipervínculo visitado" xfId="10071" builtinId="9" hidden="1"/>
    <cellStyle name="Hipervínculo visitado" xfId="10072" builtinId="9" hidden="1"/>
    <cellStyle name="Hipervínculo visitado" xfId="10073" builtinId="9" hidden="1"/>
    <cellStyle name="Hipervínculo visitado" xfId="10074" builtinId="9" hidden="1"/>
    <cellStyle name="Hipervínculo visitado" xfId="10075" builtinId="9" hidden="1"/>
    <cellStyle name="Hipervínculo visitado" xfId="10076" builtinId="9" hidden="1"/>
    <cellStyle name="Hipervínculo visitado" xfId="10077" builtinId="9" hidden="1"/>
    <cellStyle name="Hipervínculo visitado" xfId="10078" builtinId="9" hidden="1"/>
    <cellStyle name="Hipervínculo visitado" xfId="10079" builtinId="9" hidden="1"/>
    <cellStyle name="Hipervínculo visitado" xfId="10080" builtinId="9" hidden="1"/>
    <cellStyle name="Hipervínculo visitado" xfId="10081" builtinId="9" hidden="1"/>
    <cellStyle name="Hipervínculo visitado" xfId="10092" builtinId="9" hidden="1"/>
    <cellStyle name="Hipervínculo visitado" xfId="10093" builtinId="9" hidden="1"/>
    <cellStyle name="Hipervínculo visitado" xfId="10094" builtinId="9" hidden="1"/>
    <cellStyle name="Hipervínculo visitado" xfId="10095" builtinId="9" hidden="1"/>
    <cellStyle name="Hipervínculo visitado" xfId="10096" builtinId="9" hidden="1"/>
    <cellStyle name="Hipervínculo visitado" xfId="10097" builtinId="9" hidden="1"/>
    <cellStyle name="Hipervínculo visitado" xfId="10098" builtinId="9" hidden="1"/>
    <cellStyle name="Hipervínculo visitado" xfId="10099" builtinId="9" hidden="1"/>
    <cellStyle name="Hipervínculo visitado" xfId="10100" builtinId="9" hidden="1"/>
    <cellStyle name="Hipervínculo visitado" xfId="10101" builtinId="9" hidden="1"/>
    <cellStyle name="Hipervínculo visitado" xfId="10102" builtinId="9" hidden="1"/>
    <cellStyle name="Hipervínculo visitado" xfId="10103" builtinId="9" hidden="1"/>
    <cellStyle name="Hipervínculo visitado" xfId="10104" builtinId="9" hidden="1"/>
    <cellStyle name="Hipervínculo visitado" xfId="10105" builtinId="9" hidden="1"/>
    <cellStyle name="Hipervínculo visitado" xfId="10106" builtinId="9" hidden="1"/>
    <cellStyle name="Hipervínculo visitado" xfId="10107" builtinId="9" hidden="1"/>
    <cellStyle name="Hipervínculo visitado" xfId="10108" builtinId="9" hidden="1"/>
    <cellStyle name="Hipervínculo visitado" xfId="10109" builtinId="9" hidden="1"/>
    <cellStyle name="Hipervínculo visitado" xfId="10110" builtinId="9" hidden="1"/>
    <cellStyle name="Hipervínculo visitado" xfId="10111" builtinId="9" hidden="1"/>
    <cellStyle name="Hipervínculo visitado" xfId="10112" builtinId="9" hidden="1"/>
    <cellStyle name="Hipervínculo visitado" xfId="10122" builtinId="9" hidden="1"/>
    <cellStyle name="Hipervínculo visitado" xfId="10123" builtinId="9" hidden="1"/>
    <cellStyle name="Hipervínculo visitado" xfId="10124" builtinId="9" hidden="1"/>
    <cellStyle name="Hipervínculo visitado" xfId="10125" builtinId="9" hidden="1"/>
    <cellStyle name="Hipervínculo visitado" xfId="10126" builtinId="9" hidden="1"/>
    <cellStyle name="Hipervínculo visitado" xfId="10127" builtinId="9" hidden="1"/>
    <cellStyle name="Hipervínculo visitado" xfId="10128" builtinId="9" hidden="1"/>
    <cellStyle name="Hipervínculo visitado" xfId="10129" builtinId="9" hidden="1"/>
    <cellStyle name="Hipervínculo visitado" xfId="10130" builtinId="9" hidden="1"/>
    <cellStyle name="Hipervínculo visitado" xfId="10131" builtinId="9" hidden="1"/>
    <cellStyle name="Hipervínculo visitado" xfId="10132" builtinId="9" hidden="1"/>
    <cellStyle name="Hipervínculo visitado" xfId="10133" builtinId="9" hidden="1"/>
    <cellStyle name="Hipervínculo visitado" xfId="10134" builtinId="9" hidden="1"/>
    <cellStyle name="Hipervínculo visitado" xfId="10135" builtinId="9" hidden="1"/>
    <cellStyle name="Hipervínculo visitado" xfId="10136" builtinId="9" hidden="1"/>
    <cellStyle name="Hipervínculo visitado" xfId="10137" builtinId="9" hidden="1"/>
    <cellStyle name="Hipervínculo visitado" xfId="10138" builtinId="9" hidden="1"/>
    <cellStyle name="Hipervínculo visitado" xfId="10139" builtinId="9" hidden="1"/>
    <cellStyle name="Hipervínculo visitado" xfId="10140" builtinId="9" hidden="1"/>
    <cellStyle name="Hipervínculo visitado" xfId="10141" builtinId="9" hidden="1"/>
    <cellStyle name="Hipervínculo visitado" xfId="10142" builtinId="9" hidden="1"/>
    <cellStyle name="Hipervínculo visitado" xfId="10154" builtinId="9" hidden="1"/>
    <cellStyle name="Hipervínculo visitado" xfId="10155" builtinId="9" hidden="1"/>
    <cellStyle name="Hipervínculo visitado" xfId="10156" builtinId="9" hidden="1"/>
    <cellStyle name="Hipervínculo visitado" xfId="10157" builtinId="9" hidden="1"/>
    <cellStyle name="Hipervínculo visitado" xfId="10158" builtinId="9" hidden="1"/>
    <cellStyle name="Hipervínculo visitado" xfId="10159" builtinId="9" hidden="1"/>
    <cellStyle name="Hipervínculo visitado" xfId="10160" builtinId="9" hidden="1"/>
    <cellStyle name="Hipervínculo visitado" xfId="10161" builtinId="9" hidden="1"/>
    <cellStyle name="Hipervínculo visitado" xfId="10162" builtinId="9" hidden="1"/>
    <cellStyle name="Hipervínculo visitado" xfId="10163" builtinId="9" hidden="1"/>
    <cellStyle name="Hipervínculo visitado" xfId="10164" builtinId="9" hidden="1"/>
    <cellStyle name="Hipervínculo visitado" xfId="10165" builtinId="9" hidden="1"/>
    <cellStyle name="Hipervínculo visitado" xfId="10166" builtinId="9" hidden="1"/>
    <cellStyle name="Hipervínculo visitado" xfId="10167" builtinId="9" hidden="1"/>
    <cellStyle name="Hipervínculo visitado" xfId="10168" builtinId="9" hidden="1"/>
    <cellStyle name="Hipervínculo visitado" xfId="10169" builtinId="9" hidden="1"/>
    <cellStyle name="Hipervínculo visitado" xfId="10170" builtinId="9" hidden="1"/>
    <cellStyle name="Hipervínculo visitado" xfId="10171" builtinId="9" hidden="1"/>
    <cellStyle name="Hipervínculo visitado" xfId="10172" builtinId="9" hidden="1"/>
    <cellStyle name="Hipervínculo visitado" xfId="10173" builtinId="9" hidden="1"/>
    <cellStyle name="Hipervínculo visitado" xfId="10174" builtinId="9" hidden="1"/>
    <cellStyle name="Hipervínculo visitado" xfId="10183" builtinId="9" hidden="1"/>
    <cellStyle name="Hipervínculo visitado" xfId="10184" builtinId="9" hidden="1"/>
    <cellStyle name="Hipervínculo visitado" xfId="10185" builtinId="9" hidden="1"/>
    <cellStyle name="Hipervínculo visitado" xfId="10186" builtinId="9" hidden="1"/>
    <cellStyle name="Hipervínculo visitado" xfId="10187" builtinId="9" hidden="1"/>
    <cellStyle name="Hipervínculo visitado" xfId="10188" builtinId="9" hidden="1"/>
    <cellStyle name="Hipervínculo visitado" xfId="10189" builtinId="9" hidden="1"/>
    <cellStyle name="Hipervínculo visitado" xfId="10190" builtinId="9" hidden="1"/>
    <cellStyle name="Hipervínculo visitado" xfId="10191" builtinId="9" hidden="1"/>
    <cellStyle name="Hipervínculo visitado" xfId="10192" builtinId="9" hidden="1"/>
    <cellStyle name="Hipervínculo visitado" xfId="10193" builtinId="9" hidden="1"/>
    <cellStyle name="Hipervínculo visitado" xfId="10194" builtinId="9" hidden="1"/>
    <cellStyle name="Hipervínculo visitado" xfId="10195" builtinId="9" hidden="1"/>
    <cellStyle name="Hipervínculo visitado" xfId="10196" builtinId="9" hidden="1"/>
    <cellStyle name="Hipervínculo visitado" xfId="10197" builtinId="9" hidden="1"/>
    <cellStyle name="Hipervínculo visitado" xfId="10198" builtinId="9" hidden="1"/>
    <cellStyle name="Hipervínculo visitado" xfId="10199" builtinId="9" hidden="1"/>
    <cellStyle name="Hipervínculo visitado" xfId="10200" builtinId="9" hidden="1"/>
    <cellStyle name="Hipervínculo visitado" xfId="10201" builtinId="9" hidden="1"/>
    <cellStyle name="Hipervínculo visitado" xfId="10202" builtinId="9" hidden="1"/>
    <cellStyle name="Hipervínculo visitado" xfId="10203" builtinId="9" hidden="1"/>
    <cellStyle name="Hipervínculo visitado" xfId="10213" builtinId="9" hidden="1"/>
    <cellStyle name="Hipervínculo visitado" xfId="10214" builtinId="9" hidden="1"/>
    <cellStyle name="Hipervínculo visitado" xfId="10215" builtinId="9" hidden="1"/>
    <cellStyle name="Hipervínculo visitado" xfId="10216" builtinId="9" hidden="1"/>
    <cellStyle name="Hipervínculo visitado" xfId="10217" builtinId="9" hidden="1"/>
    <cellStyle name="Hipervínculo visitado" xfId="10218" builtinId="9" hidden="1"/>
    <cellStyle name="Hipervínculo visitado" xfId="10219" builtinId="9" hidden="1"/>
    <cellStyle name="Hipervínculo visitado" xfId="10220" builtinId="9" hidden="1"/>
    <cellStyle name="Hipervínculo visitado" xfId="10221" builtinId="9" hidden="1"/>
    <cellStyle name="Hipervínculo visitado" xfId="10222" builtinId="9" hidden="1"/>
    <cellStyle name="Hipervínculo visitado" xfId="10223" builtinId="9" hidden="1"/>
    <cellStyle name="Hipervínculo visitado" xfId="10224" builtinId="9" hidden="1"/>
    <cellStyle name="Hipervínculo visitado" xfId="10225" builtinId="9" hidden="1"/>
    <cellStyle name="Hipervínculo visitado" xfId="10226" builtinId="9" hidden="1"/>
    <cellStyle name="Hipervínculo visitado" xfId="10227" builtinId="9" hidden="1"/>
    <cellStyle name="Hipervínculo visitado" xfId="10228" builtinId="9" hidden="1"/>
    <cellStyle name="Hipervínculo visitado" xfId="10229" builtinId="9" hidden="1"/>
    <cellStyle name="Hipervínculo visitado" xfId="10230" builtinId="9" hidden="1"/>
    <cellStyle name="Hipervínculo visitado" xfId="10231" builtinId="9" hidden="1"/>
    <cellStyle name="Hipervínculo visitado" xfId="10232" builtinId="9" hidden="1"/>
    <cellStyle name="Hipervínculo visitado" xfId="10233" builtinId="9" hidden="1"/>
    <cellStyle name="Hipervínculo visitado" xfId="10241" builtinId="9" hidden="1"/>
    <cellStyle name="Hipervínculo visitado" xfId="10242" builtinId="9" hidden="1"/>
    <cellStyle name="Hipervínculo visitado" xfId="10243" builtinId="9" hidden="1"/>
    <cellStyle name="Hipervínculo visitado" xfId="10244" builtinId="9" hidden="1"/>
    <cellStyle name="Hipervínculo visitado" xfId="10245" builtinId="9" hidden="1"/>
    <cellStyle name="Hipervínculo visitado" xfId="10246" builtinId="9" hidden="1"/>
    <cellStyle name="Hipervínculo visitado" xfId="10247" builtinId="9" hidden="1"/>
    <cellStyle name="Hipervínculo visitado" xfId="10248" builtinId="9" hidden="1"/>
    <cellStyle name="Hipervínculo visitado" xfId="10249" builtinId="9" hidden="1"/>
    <cellStyle name="Hipervínculo visitado" xfId="10250" builtinId="9" hidden="1"/>
    <cellStyle name="Hipervínculo visitado" xfId="10251" builtinId="9" hidden="1"/>
    <cellStyle name="Hipervínculo visitado" xfId="10252" builtinId="9" hidden="1"/>
    <cellStyle name="Hipervínculo visitado" xfId="10253" builtinId="9" hidden="1"/>
    <cellStyle name="Hipervínculo visitado" xfId="10254" builtinId="9" hidden="1"/>
    <cellStyle name="Hipervínculo visitado" xfId="10255" builtinId="9" hidden="1"/>
    <cellStyle name="Hipervínculo visitado" xfId="10256" builtinId="9" hidden="1"/>
    <cellStyle name="Hipervínculo visitado" xfId="10257" builtinId="9" hidden="1"/>
    <cellStyle name="Hipervínculo visitado" xfId="10258" builtinId="9" hidden="1"/>
    <cellStyle name="Hipervínculo visitado" xfId="10259" builtinId="9" hidden="1"/>
    <cellStyle name="Hipervínculo visitado" xfId="10260" builtinId="9" hidden="1"/>
    <cellStyle name="Hipervínculo visitado" xfId="10261" builtinId="9" hidden="1"/>
    <cellStyle name="Hipervínculo visitado" xfId="10271" builtinId="9" hidden="1"/>
    <cellStyle name="Hipervínculo visitado" xfId="10272" builtinId="9" hidden="1"/>
    <cellStyle name="Hipervínculo visitado" xfId="10273" builtinId="9" hidden="1"/>
    <cellStyle name="Hipervínculo visitado" xfId="10274" builtinId="9" hidden="1"/>
    <cellStyle name="Hipervínculo visitado" xfId="10275" builtinId="9" hidden="1"/>
    <cellStyle name="Hipervínculo visitado" xfId="10276" builtinId="9" hidden="1"/>
    <cellStyle name="Hipervínculo visitado" xfId="10277" builtinId="9" hidden="1"/>
    <cellStyle name="Hipervínculo visitado" xfId="10278" builtinId="9" hidden="1"/>
    <cellStyle name="Hipervínculo visitado" xfId="10279" builtinId="9" hidden="1"/>
    <cellStyle name="Hipervínculo visitado" xfId="10280" builtinId="9" hidden="1"/>
    <cellStyle name="Hipervínculo visitado" xfId="10281" builtinId="9" hidden="1"/>
    <cellStyle name="Hipervínculo visitado" xfId="10282" builtinId="9" hidden="1"/>
    <cellStyle name="Hipervínculo visitado" xfId="10283" builtinId="9" hidden="1"/>
    <cellStyle name="Hipervínculo visitado" xfId="10284" builtinId="9" hidden="1"/>
    <cellStyle name="Hipervínculo visitado" xfId="10285" builtinId="9" hidden="1"/>
    <cellStyle name="Hipervínculo visitado" xfId="10286" builtinId="9" hidden="1"/>
    <cellStyle name="Hipervínculo visitado" xfId="10287" builtinId="9" hidden="1"/>
    <cellStyle name="Hipervínculo visitado" xfId="10288" builtinId="9" hidden="1"/>
    <cellStyle name="Hipervínculo visitado" xfId="10289" builtinId="9" hidden="1"/>
    <cellStyle name="Hipervínculo visitado" xfId="10290" builtinId="9" hidden="1"/>
    <cellStyle name="Hipervínculo visitado" xfId="10291" builtinId="9" hidden="1"/>
    <cellStyle name="Hipervínculo visitado" xfId="10298" builtinId="9" hidden="1"/>
    <cellStyle name="Hipervínculo visitado" xfId="10299" builtinId="9" hidden="1"/>
    <cellStyle name="Hipervínculo visitado" xfId="10300" builtinId="9" hidden="1"/>
    <cellStyle name="Hipervínculo visitado" xfId="10301" builtinId="9" hidden="1"/>
    <cellStyle name="Hipervínculo visitado" xfId="10302" builtinId="9" hidden="1"/>
    <cellStyle name="Hipervínculo visitado" xfId="10303" builtinId="9" hidden="1"/>
    <cellStyle name="Hipervínculo visitado" xfId="10304" builtinId="9" hidden="1"/>
    <cellStyle name="Hipervínculo visitado" xfId="10305" builtinId="9" hidden="1"/>
    <cellStyle name="Hipervínculo visitado" xfId="10306" builtinId="9" hidden="1"/>
    <cellStyle name="Hipervínculo visitado" xfId="10307" builtinId="9" hidden="1"/>
    <cellStyle name="Hipervínculo visitado" xfId="10308" builtinId="9" hidden="1"/>
    <cellStyle name="Hipervínculo visitado" xfId="10309" builtinId="9" hidden="1"/>
    <cellStyle name="Hipervínculo visitado" xfId="10310" builtinId="9" hidden="1"/>
    <cellStyle name="Hipervínculo visitado" xfId="10311" builtinId="9" hidden="1"/>
    <cellStyle name="Hipervínculo visitado" xfId="10312" builtinId="9" hidden="1"/>
    <cellStyle name="Hipervínculo visitado" xfId="10313" builtinId="9" hidden="1"/>
    <cellStyle name="Hipervínculo visitado" xfId="10314" builtinId="9" hidden="1"/>
    <cellStyle name="Hipervínculo visitado" xfId="10315" builtinId="9" hidden="1"/>
    <cellStyle name="Hipervínculo visitado" xfId="10316" builtinId="9" hidden="1"/>
    <cellStyle name="Hipervínculo visitado" xfId="10317" builtinId="9" hidden="1"/>
    <cellStyle name="Hipervínculo visitado" xfId="10318" builtinId="9" hidden="1"/>
    <cellStyle name="Hipervínculo visitado" xfId="10330" builtinId="9" hidden="1"/>
    <cellStyle name="Hipervínculo visitado" xfId="10331" builtinId="9" hidden="1"/>
    <cellStyle name="Hipervínculo visitado" xfId="10332" builtinId="9" hidden="1"/>
    <cellStyle name="Hipervínculo visitado" xfId="10333" builtinId="9" hidden="1"/>
    <cellStyle name="Hipervínculo visitado" xfId="10334" builtinId="9" hidden="1"/>
    <cellStyle name="Hipervínculo visitado" xfId="10335" builtinId="9" hidden="1"/>
    <cellStyle name="Hipervínculo visitado" xfId="10336" builtinId="9" hidden="1"/>
    <cellStyle name="Hipervínculo visitado" xfId="10337" builtinId="9" hidden="1"/>
    <cellStyle name="Hipervínculo visitado" xfId="10338" builtinId="9" hidden="1"/>
    <cellStyle name="Hipervínculo visitado" xfId="10339" builtinId="9" hidden="1"/>
    <cellStyle name="Hipervínculo visitado" xfId="10340" builtinId="9" hidden="1"/>
    <cellStyle name="Hipervínculo visitado" xfId="10341" builtinId="9" hidden="1"/>
    <cellStyle name="Hipervínculo visitado" xfId="10342" builtinId="9" hidden="1"/>
    <cellStyle name="Hipervínculo visitado" xfId="10343" builtinId="9" hidden="1"/>
    <cellStyle name="Hipervínculo visitado" xfId="10344" builtinId="9" hidden="1"/>
    <cellStyle name="Hipervínculo visitado" xfId="10345" builtinId="9" hidden="1"/>
    <cellStyle name="Hipervínculo visitado" xfId="10346" builtinId="9" hidden="1"/>
    <cellStyle name="Hipervínculo visitado" xfId="10347" builtinId="9" hidden="1"/>
    <cellStyle name="Hipervínculo visitado" xfId="10348" builtinId="9" hidden="1"/>
    <cellStyle name="Hipervínculo visitado" xfId="10349" builtinId="9" hidden="1"/>
    <cellStyle name="Hipervínculo visitado" xfId="10350" builtinId="9" hidden="1"/>
    <cellStyle name="Hipervínculo visitado" xfId="10356" builtinId="9" hidden="1"/>
    <cellStyle name="Hipervínculo visitado" xfId="10357" builtinId="9" hidden="1"/>
    <cellStyle name="Hipervínculo visitado" xfId="10358" builtinId="9" hidden="1"/>
    <cellStyle name="Hipervínculo visitado" xfId="10359" builtinId="9" hidden="1"/>
    <cellStyle name="Hipervínculo visitado" xfId="10360" builtinId="9" hidden="1"/>
    <cellStyle name="Hipervínculo visitado" xfId="10361" builtinId="9" hidden="1"/>
    <cellStyle name="Hipervínculo visitado" xfId="10362" builtinId="9" hidden="1"/>
    <cellStyle name="Hipervínculo visitado" xfId="10363" builtinId="9" hidden="1"/>
    <cellStyle name="Hipervínculo visitado" xfId="10364" builtinId="9" hidden="1"/>
    <cellStyle name="Hipervínculo visitado" xfId="10365" builtinId="9" hidden="1"/>
    <cellStyle name="Hipervínculo visitado" xfId="10366" builtinId="9" hidden="1"/>
    <cellStyle name="Hipervínculo visitado" xfId="10367" builtinId="9" hidden="1"/>
    <cellStyle name="Hipervínculo visitado" xfId="10368" builtinId="9" hidden="1"/>
    <cellStyle name="Hipervínculo visitado" xfId="10369" builtinId="9" hidden="1"/>
    <cellStyle name="Hipervínculo visitado" xfId="10370" builtinId="9" hidden="1"/>
    <cellStyle name="Hipervínculo visitado" xfId="10371" builtinId="9" hidden="1"/>
    <cellStyle name="Hipervínculo visitado" xfId="10372" builtinId="9" hidden="1"/>
    <cellStyle name="Hipervínculo visitado" xfId="10373" builtinId="9" hidden="1"/>
    <cellStyle name="Hipervínculo visitado" xfId="10374" builtinId="9" hidden="1"/>
    <cellStyle name="Hipervínculo visitado" xfId="10375" builtinId="9" hidden="1"/>
    <cellStyle name="Hipervínculo visitado" xfId="10376" builtinId="9" hidden="1"/>
    <cellStyle name="Hipervínculo visitado" xfId="10328" builtinId="9" hidden="1"/>
    <cellStyle name="Hipervínculo visitado" xfId="10329" builtinId="9" hidden="1"/>
    <cellStyle name="Hipervínculo visitado" xfId="10380" builtinId="9" hidden="1"/>
    <cellStyle name="Hipervínculo visitado" xfId="10381" builtinId="9" hidden="1"/>
    <cellStyle name="Hipervínculo visitado" xfId="10382" builtinId="9" hidden="1"/>
    <cellStyle name="Hipervínculo visitado" xfId="10383" builtinId="9" hidden="1"/>
    <cellStyle name="Hipervínculo visitado" xfId="10384" builtinId="9" hidden="1"/>
    <cellStyle name="Hipervínculo visitado" xfId="10385" builtinId="9" hidden="1"/>
    <cellStyle name="Hipervínculo visitado" xfId="10386" builtinId="9" hidden="1"/>
    <cellStyle name="Hipervínculo visitado" xfId="10387" builtinId="9" hidden="1"/>
    <cellStyle name="Hipervínculo visitado" xfId="10388" builtinId="9" hidden="1"/>
    <cellStyle name="Hipervínculo visitado" xfId="10389" builtinId="9" hidden="1"/>
    <cellStyle name="Hipervínculo visitado" xfId="10390" builtinId="9" hidden="1"/>
    <cellStyle name="Hipervínculo visitado" xfId="10391" builtinId="9" hidden="1"/>
    <cellStyle name="Hipervínculo visitado" xfId="10392" builtinId="9" hidden="1"/>
    <cellStyle name="Hipervínculo visitado" xfId="10393" builtinId="9" hidden="1"/>
    <cellStyle name="Hipervínculo visitado" xfId="10394" builtinId="9" hidden="1"/>
    <cellStyle name="Hipervínculo visitado" xfId="10395" builtinId="9" hidden="1"/>
    <cellStyle name="Hipervínculo visitado" xfId="10396" builtinId="9" hidden="1"/>
    <cellStyle name="Hipervínculo visitado" xfId="10397" builtinId="9" hidden="1"/>
    <cellStyle name="Hipervínculo visitado" xfId="10398" builtinId="9" hidden="1"/>
    <cellStyle name="Hipervínculo visitado" xfId="10354" builtinId="9" hidden="1"/>
    <cellStyle name="Hipervínculo visitado" xfId="10355" builtinId="9" hidden="1"/>
    <cellStyle name="Hipervínculo visitado" xfId="10401" builtinId="9" hidden="1"/>
    <cellStyle name="Hipervínculo visitado" xfId="10402" builtinId="9" hidden="1"/>
    <cellStyle name="Hipervínculo visitado" xfId="10403" builtinId="9" hidden="1"/>
    <cellStyle name="Hipervínculo visitado" xfId="10404" builtinId="9" hidden="1"/>
    <cellStyle name="Hipervínculo visitado" xfId="10405" builtinId="9" hidden="1"/>
    <cellStyle name="Hipervínculo visitado" xfId="10406" builtinId="9" hidden="1"/>
    <cellStyle name="Hipervínculo visitado" xfId="10407" builtinId="9" hidden="1"/>
    <cellStyle name="Hipervínculo visitado" xfId="10408" builtinId="9" hidden="1"/>
    <cellStyle name="Hipervínculo visitado" xfId="10409" builtinId="9" hidden="1"/>
    <cellStyle name="Hipervínculo visitado" xfId="10410" builtinId="9" hidden="1"/>
    <cellStyle name="Hipervínculo visitado" xfId="10411" builtinId="9" hidden="1"/>
    <cellStyle name="Hipervínculo visitado" xfId="10412" builtinId="9" hidden="1"/>
    <cellStyle name="Hipervínculo visitado" xfId="10413" builtinId="9" hidden="1"/>
    <cellStyle name="Hipervínculo visitado" xfId="10414" builtinId="9" hidden="1"/>
    <cellStyle name="Hipervínculo visitado" xfId="10415" builtinId="9" hidden="1"/>
    <cellStyle name="Hipervínculo visitado" xfId="10416" builtinId="9" hidden="1"/>
    <cellStyle name="Hipervínculo visitado" xfId="10417" builtinId="9" hidden="1"/>
    <cellStyle name="Hipervínculo visitado" xfId="10418" builtinId="9" hidden="1"/>
    <cellStyle name="Hipervínculo visitado" xfId="10419" builtinId="9" hidden="1"/>
    <cellStyle name="Hipervínculo visitado" xfId="10428" builtinId="9" hidden="1"/>
    <cellStyle name="Hipervínculo visitado" xfId="10429" builtinId="9" hidden="1"/>
    <cellStyle name="Hipervínculo visitado" xfId="10430" builtinId="9" hidden="1"/>
    <cellStyle name="Hipervínculo visitado" xfId="10431" builtinId="9" hidden="1"/>
    <cellStyle name="Hipervínculo visitado" xfId="10432" builtinId="9" hidden="1"/>
    <cellStyle name="Hipervínculo visitado" xfId="10433" builtinId="9" hidden="1"/>
    <cellStyle name="Hipervínculo visitado" xfId="10434" builtinId="9" hidden="1"/>
    <cellStyle name="Hipervínculo visitado" xfId="10435" builtinId="9" hidden="1"/>
    <cellStyle name="Hipervínculo visitado" xfId="10436" builtinId="9" hidden="1"/>
    <cellStyle name="Hipervínculo visitado" xfId="10437" builtinId="9" hidden="1"/>
    <cellStyle name="Hipervínculo visitado" xfId="10438" builtinId="9" hidden="1"/>
    <cellStyle name="Hipervínculo visitado" xfId="10439" builtinId="9" hidden="1"/>
    <cellStyle name="Hipervínculo visitado" xfId="10440" builtinId="9" hidden="1"/>
    <cellStyle name="Hipervínculo visitado" xfId="10441" builtinId="9" hidden="1"/>
    <cellStyle name="Hipervínculo visitado" xfId="10442" builtinId="9" hidden="1"/>
    <cellStyle name="Hipervínculo visitado" xfId="10443" builtinId="9" hidden="1"/>
    <cellStyle name="Hipervínculo visitado" xfId="10444" builtinId="9" hidden="1"/>
    <cellStyle name="Hipervínculo visitado" xfId="10445" builtinId="9" hidden="1"/>
    <cellStyle name="Hipervínculo visitado" xfId="10446" builtinId="9" hidden="1"/>
    <cellStyle name="Hipervínculo visitado" xfId="10447" builtinId="9" hidden="1"/>
    <cellStyle name="Hipervínculo visitado" xfId="10448" builtinId="9" hidden="1"/>
    <cellStyle name="Hipervínculo visitado" xfId="10455" builtinId="9" hidden="1"/>
    <cellStyle name="Hipervínculo visitado" xfId="10456" builtinId="9" hidden="1"/>
    <cellStyle name="Hipervínculo visitado" xfId="10457" builtinId="9" hidden="1"/>
    <cellStyle name="Hipervínculo visitado" xfId="10458" builtinId="9" hidden="1"/>
    <cellStyle name="Hipervínculo visitado" xfId="10459" builtinId="9" hidden="1"/>
    <cellStyle name="Hipervínculo visitado" xfId="10460" builtinId="9" hidden="1"/>
    <cellStyle name="Hipervínculo visitado" xfId="10461" builtinId="9" hidden="1"/>
    <cellStyle name="Hipervínculo visitado" xfId="10462" builtinId="9" hidden="1"/>
    <cellStyle name="Hipervínculo visitado" xfId="10463" builtinId="9" hidden="1"/>
    <cellStyle name="Hipervínculo visitado" xfId="10464" builtinId="9" hidden="1"/>
    <cellStyle name="Hipervínculo visitado" xfId="10465" builtinId="9" hidden="1"/>
    <cellStyle name="Hipervínculo visitado" xfId="10466" builtinId="9" hidden="1"/>
    <cellStyle name="Hipervínculo visitado" xfId="10467" builtinId="9" hidden="1"/>
    <cellStyle name="Hipervínculo visitado" xfId="10468" builtinId="9" hidden="1"/>
    <cellStyle name="Hipervínculo visitado" xfId="10469" builtinId="9" hidden="1"/>
    <cellStyle name="Hipervínculo visitado" xfId="10470" builtinId="9" hidden="1"/>
    <cellStyle name="Hipervínculo visitado" xfId="10471" builtinId="9" hidden="1"/>
    <cellStyle name="Hipervínculo visitado" xfId="10472" builtinId="9" hidden="1"/>
    <cellStyle name="Hipervínculo visitado" xfId="10473" builtinId="9" hidden="1"/>
    <cellStyle name="Hipervínculo visitado" xfId="10474" builtinId="9" hidden="1"/>
    <cellStyle name="Hipervínculo visitado" xfId="10475" builtinId="9" hidden="1"/>
    <cellStyle name="Hipervínculo visitado" xfId="10426" builtinId="9" hidden="1"/>
    <cellStyle name="Hipervínculo visitado" xfId="10427" builtinId="9" hidden="1"/>
    <cellStyle name="Hipervínculo visitado" xfId="10478" builtinId="9" hidden="1"/>
    <cellStyle name="Hipervínculo visitado" xfId="10479" builtinId="9" hidden="1"/>
    <cellStyle name="Hipervínculo visitado" xfId="10480" builtinId="9" hidden="1"/>
    <cellStyle name="Hipervínculo visitado" xfId="10481" builtinId="9" hidden="1"/>
    <cellStyle name="Hipervínculo visitado" xfId="10482" builtinId="9" hidden="1"/>
    <cellStyle name="Hipervínculo visitado" xfId="10483" builtinId="9" hidden="1"/>
    <cellStyle name="Hipervínculo visitado" xfId="10484" builtinId="9" hidden="1"/>
    <cellStyle name="Hipervínculo visitado" xfId="10485" builtinId="9" hidden="1"/>
    <cellStyle name="Hipervínculo visitado" xfId="10486" builtinId="9" hidden="1"/>
    <cellStyle name="Hipervínculo visitado" xfId="10487" builtinId="9" hidden="1"/>
    <cellStyle name="Hipervínculo visitado" xfId="10488" builtinId="9" hidden="1"/>
    <cellStyle name="Hipervínculo visitado" xfId="10489" builtinId="9" hidden="1"/>
    <cellStyle name="Hipervínculo visitado" xfId="10490" builtinId="9" hidden="1"/>
    <cellStyle name="Hipervínculo visitado" xfId="10491" builtinId="9" hidden="1"/>
    <cellStyle name="Hipervínculo visitado" xfId="10492" builtinId="9" hidden="1"/>
    <cellStyle name="Hipervínculo visitado" xfId="10493" builtinId="9" hidden="1"/>
    <cellStyle name="Hipervínculo visitado" xfId="10494" builtinId="9" hidden="1"/>
    <cellStyle name="Hipervínculo visitado" xfId="10495" builtinId="9" hidden="1"/>
    <cellStyle name="Hipervínculo visitado" xfId="10496" builtinId="9" hidden="1"/>
    <cellStyle name="Hipervínculo visitado" xfId="10503" builtinId="9" hidden="1"/>
    <cellStyle name="Hipervínculo visitado" xfId="10504" builtinId="9" hidden="1"/>
    <cellStyle name="Hipervínculo visitado" xfId="10505" builtinId="9" hidden="1"/>
    <cellStyle name="Hipervínculo visitado" xfId="10506" builtinId="9" hidden="1"/>
    <cellStyle name="Hipervínculo visitado" xfId="10507" builtinId="9" hidden="1"/>
    <cellStyle name="Hipervínculo visitado" xfId="10508" builtinId="9" hidden="1"/>
    <cellStyle name="Hipervínculo visitado" xfId="10509" builtinId="9" hidden="1"/>
    <cellStyle name="Hipervínculo visitado" xfId="10510" builtinId="9" hidden="1"/>
    <cellStyle name="Hipervínculo visitado" xfId="10511" builtinId="9" hidden="1"/>
    <cellStyle name="Hipervínculo visitado" xfId="10512" builtinId="9" hidden="1"/>
    <cellStyle name="Hipervínculo visitado" xfId="10513" builtinId="9" hidden="1"/>
    <cellStyle name="Hipervínculo visitado" xfId="10514" builtinId="9" hidden="1"/>
    <cellStyle name="Hipervínculo visitado" xfId="10515" builtinId="9" hidden="1"/>
    <cellStyle name="Hipervínculo visitado" xfId="10516" builtinId="9" hidden="1"/>
    <cellStyle name="Hipervínculo visitado" xfId="10517" builtinId="9" hidden="1"/>
    <cellStyle name="Hipervínculo visitado" xfId="10518" builtinId="9" hidden="1"/>
    <cellStyle name="Hipervínculo visitado" xfId="10519" builtinId="9" hidden="1"/>
    <cellStyle name="Hipervínculo visitado" xfId="10520" builtinId="9" hidden="1"/>
    <cellStyle name="Hipervínculo visitado" xfId="10521" builtinId="9" hidden="1"/>
    <cellStyle name="Hipervínculo visitado" xfId="10522" builtinId="9" hidden="1"/>
    <cellStyle name="Hipervínculo visitado" xfId="10523" builtinId="9" hidden="1"/>
    <cellStyle name="Hipervínculo visitado" xfId="10526" builtinId="9" hidden="1"/>
    <cellStyle name="Hipervínculo visitado" xfId="10527" builtinId="9" hidden="1"/>
    <cellStyle name="Hipervínculo visitado" xfId="10528" builtinId="9" hidden="1"/>
    <cellStyle name="Hipervínculo visitado" xfId="10529" builtinId="9" hidden="1"/>
    <cellStyle name="Hipervínculo visitado" xfId="10530" builtinId="9" hidden="1"/>
    <cellStyle name="Hipervínculo visitado" xfId="10531" builtinId="9" hidden="1"/>
    <cellStyle name="Hipervínculo visitado" xfId="10532" builtinId="9" hidden="1"/>
    <cellStyle name="Hipervínculo visitado" xfId="10533" builtinId="9" hidden="1"/>
    <cellStyle name="Hipervínculo visitado" xfId="10534" builtinId="9" hidden="1"/>
    <cellStyle name="Hipervínculo visitado" xfId="10535" builtinId="9" hidden="1"/>
    <cellStyle name="Hipervínculo visitado" xfId="10536" builtinId="9" hidden="1"/>
    <cellStyle name="Hipervínculo visitado" xfId="10537" builtinId="9" hidden="1"/>
    <cellStyle name="Hipervínculo visitado" xfId="10538" builtinId="9" hidden="1"/>
    <cellStyle name="Hipervínculo visitado" xfId="10539" builtinId="9" hidden="1"/>
    <cellStyle name="Hipervínculo visitado" xfId="10540" builtinId="9" hidden="1"/>
    <cellStyle name="Hipervínculo visitado" xfId="10541" builtinId="9" hidden="1"/>
    <cellStyle name="Hipervínculo visitado" xfId="10542" builtinId="9" hidden="1"/>
    <cellStyle name="Hipervínculo visitado" xfId="10543" builtinId="9" hidden="1"/>
    <cellStyle name="Hipervínculo visitado" xfId="10544" builtinId="9" hidden="1"/>
    <cellStyle name="Hipervínculo visitado" xfId="10545" builtinId="9" hidden="1"/>
    <cellStyle name="Hipervínculo visitado" xfId="10546" builtinId="9" hidden="1"/>
    <cellStyle name="Hipervínculo visitado" xfId="10502" builtinId="9" hidden="1"/>
    <cellStyle name="Hipervínculo visitado" xfId="10549" builtinId="9" hidden="1"/>
    <cellStyle name="Hipervínculo visitado" xfId="10550" builtinId="9" hidden="1"/>
    <cellStyle name="Hipervínculo visitado" xfId="10551" builtinId="9" hidden="1"/>
    <cellStyle name="Hipervínculo visitado" xfId="10552" builtinId="9" hidden="1"/>
    <cellStyle name="Hipervínculo visitado" xfId="10553" builtinId="9" hidden="1"/>
    <cellStyle name="Hipervínculo visitado" xfId="10554" builtinId="9" hidden="1"/>
    <cellStyle name="Hipervínculo visitado" xfId="10555" builtinId="9" hidden="1"/>
    <cellStyle name="Hipervínculo visitado" xfId="10556" builtinId="9" hidden="1"/>
    <cellStyle name="Hipervínculo visitado" xfId="10557" builtinId="9" hidden="1"/>
    <cellStyle name="Hipervínculo visitado" xfId="10558" builtinId="9" hidden="1"/>
    <cellStyle name="Hipervínculo visitado" xfId="10559" builtinId="9" hidden="1"/>
    <cellStyle name="Hipervínculo visitado" xfId="10560" builtinId="9" hidden="1"/>
    <cellStyle name="Hipervínculo visitado" xfId="10561" builtinId="9" hidden="1"/>
    <cellStyle name="Hipervínculo visitado" xfId="10562" builtinId="9" hidden="1"/>
    <cellStyle name="Hipervínculo visitado" xfId="10563" builtinId="9" hidden="1"/>
    <cellStyle name="Hipervínculo visitado" xfId="10564" builtinId="9" hidden="1"/>
    <cellStyle name="Hipervínculo visitado" xfId="10565" builtinId="9" hidden="1"/>
    <cellStyle name="Hipervínculo visitado" xfId="10566" builtinId="9" hidden="1"/>
    <cellStyle name="Hipervínculo visitado" xfId="10567" builtinId="9" hidden="1"/>
    <cellStyle name="Hipervínculo visitado" xfId="10568" builtinId="9" hidden="1"/>
    <cellStyle name="Hipervínculo visitado" xfId="10571" builtinId="9" hidden="1"/>
    <cellStyle name="Hipervínculo visitado" xfId="10572" builtinId="9" hidden="1"/>
    <cellStyle name="Hipervínculo visitado" xfId="10573" builtinId="9" hidden="1"/>
    <cellStyle name="Hipervínculo visitado" xfId="10574" builtinId="9" hidden="1"/>
    <cellStyle name="Hipervínculo visitado" xfId="10575" builtinId="9" hidden="1"/>
    <cellStyle name="Hipervínculo visitado" xfId="10576" builtinId="9" hidden="1"/>
    <cellStyle name="Hipervínculo visitado" xfId="10577" builtinId="9" hidden="1"/>
    <cellStyle name="Hipervínculo visitado" xfId="10578" builtinId="9" hidden="1"/>
    <cellStyle name="Hipervínculo visitado" xfId="10579" builtinId="9" hidden="1"/>
    <cellStyle name="Hipervínculo visitado" xfId="10580" builtinId="9" hidden="1"/>
    <cellStyle name="Hipervínculo visitado" xfId="10581" builtinId="9" hidden="1"/>
    <cellStyle name="Hipervínculo visitado" xfId="10582" builtinId="9" hidden="1"/>
    <cellStyle name="Hipervínculo visitado" xfId="10583" builtinId="9" hidden="1"/>
    <cellStyle name="Hipervínculo visitado" xfId="10584" builtinId="9" hidden="1"/>
    <cellStyle name="Hipervínculo visitado" xfId="10585" builtinId="9" hidden="1"/>
    <cellStyle name="Hipervínculo visitado" xfId="10586" builtinId="9" hidden="1"/>
    <cellStyle name="Hipervínculo visitado" xfId="10587" builtinId="9" hidden="1"/>
    <cellStyle name="Hipervínculo visitado" xfId="10588" builtinId="9" hidden="1"/>
    <cellStyle name="Hipervínculo visitado" xfId="10589" builtinId="9" hidden="1"/>
    <cellStyle name="Hipervínculo visitado" xfId="10590" builtinId="9" hidden="1"/>
    <cellStyle name="Hipervínculo visitado" xfId="10591" builtinId="9" hidden="1"/>
    <cellStyle name="Hipervínculo visitado" xfId="10501" builtinId="9" hidden="1"/>
    <cellStyle name="Hipervínculo visitado" xfId="10593" builtinId="9" hidden="1"/>
    <cellStyle name="Hipervínculo visitado" xfId="10594" builtinId="9" hidden="1"/>
    <cellStyle name="Hipervínculo visitado" xfId="10595" builtinId="9" hidden="1"/>
    <cellStyle name="Hipervínculo visitado" xfId="10596" builtinId="9" hidden="1"/>
    <cellStyle name="Hipervínculo visitado" xfId="10597" builtinId="9" hidden="1"/>
    <cellStyle name="Hipervínculo visitado" xfId="10598" builtinId="9" hidden="1"/>
    <cellStyle name="Hipervínculo visitado" xfId="10599" builtinId="9" hidden="1"/>
    <cellStyle name="Hipervínculo visitado" xfId="10600" builtinId="9" hidden="1"/>
    <cellStyle name="Hipervínculo visitado" xfId="10601" builtinId="9" hidden="1"/>
    <cellStyle name="Hipervínculo visitado" xfId="10602" builtinId="9" hidden="1"/>
    <cellStyle name="Hipervínculo visitado" xfId="10603" builtinId="9" hidden="1"/>
    <cellStyle name="Hipervínculo visitado" xfId="10604" builtinId="9" hidden="1"/>
    <cellStyle name="Hipervínculo visitado" xfId="10605" builtinId="9" hidden="1"/>
    <cellStyle name="Hipervínculo visitado" xfId="10606" builtinId="9" hidden="1"/>
    <cellStyle name="Hipervínculo visitado" xfId="10607" builtinId="9" hidden="1"/>
    <cellStyle name="Hipervínculo visitado" xfId="10608" builtinId="9" hidden="1"/>
    <cellStyle name="Hipervínculo visitado" xfId="10609" builtinId="9" hidden="1"/>
    <cellStyle name="Hipervínculo visitado" xfId="10610" builtinId="9" hidden="1"/>
    <cellStyle name="Hipervínculo visitado" xfId="10611" builtinId="9" hidden="1"/>
    <cellStyle name="Hipervínculo visitado" xfId="10612" builtinId="9" hidden="1"/>
    <cellStyle name="Hipervínculo visitado" xfId="10615" builtinId="9" hidden="1"/>
    <cellStyle name="Hipervínculo visitado" xfId="10616" builtinId="9" hidden="1"/>
    <cellStyle name="Hipervínculo visitado" xfId="10617" builtinId="9" hidden="1"/>
    <cellStyle name="Hipervínculo visitado" xfId="10618" builtinId="9" hidden="1"/>
    <cellStyle name="Hipervínculo visitado" xfId="10619" builtinId="9" hidden="1"/>
    <cellStyle name="Hipervínculo visitado" xfId="10620" builtinId="9" hidden="1"/>
    <cellStyle name="Hipervínculo visitado" xfId="10621" builtinId="9" hidden="1"/>
    <cellStyle name="Hipervínculo visitado" xfId="10622" builtinId="9" hidden="1"/>
    <cellStyle name="Hipervínculo visitado" xfId="10623" builtinId="9" hidden="1"/>
    <cellStyle name="Hipervínculo visitado" xfId="10624" builtinId="9" hidden="1"/>
    <cellStyle name="Hipervínculo visitado" xfId="10625" builtinId="9" hidden="1"/>
    <cellStyle name="Hipervínculo visitado" xfId="10626" builtinId="9" hidden="1"/>
    <cellStyle name="Hipervínculo visitado" xfId="10627" builtinId="9" hidden="1"/>
    <cellStyle name="Hipervínculo visitado" xfId="10628" builtinId="9" hidden="1"/>
    <cellStyle name="Hipervínculo visitado" xfId="10629" builtinId="9" hidden="1"/>
    <cellStyle name="Hipervínculo visitado" xfId="10630" builtinId="9" hidden="1"/>
    <cellStyle name="Hipervínculo visitado" xfId="10631" builtinId="9" hidden="1"/>
    <cellStyle name="Hipervínculo visitado" xfId="10632" builtinId="9" hidden="1"/>
    <cellStyle name="Hipervínculo visitado" xfId="10633" builtinId="9" hidden="1"/>
    <cellStyle name="Hipervínculo visitado" xfId="10634" builtinId="9" hidden="1"/>
    <cellStyle name="Hipervínculo visitado" xfId="10635" builtinId="9" hidden="1"/>
    <cellStyle name="Hipervínculo visitado" xfId="9711" builtinId="9" hidden="1"/>
    <cellStyle name="Hipervínculo visitado" xfId="10636" builtinId="9" hidden="1"/>
    <cellStyle name="Hipervínculo visitado" xfId="10637" builtinId="9" hidden="1"/>
    <cellStyle name="Hipervínculo visitado" xfId="10638" builtinId="9" hidden="1"/>
    <cellStyle name="Hipervínculo visitado" xfId="10639" builtinId="9" hidden="1"/>
    <cellStyle name="Hipervínculo visitado" xfId="10640" builtinId="9" hidden="1"/>
    <cellStyle name="Hipervínculo visitado" xfId="10641" builtinId="9" hidden="1"/>
    <cellStyle name="Hipervínculo visitado" xfId="10642" builtinId="9" hidden="1"/>
    <cellStyle name="Hipervínculo visitado" xfId="10643" builtinId="9" hidden="1"/>
    <cellStyle name="Hipervínculo visitado" xfId="10644" builtinId="9" hidden="1"/>
    <cellStyle name="Hipervínculo visitado" xfId="10645" builtinId="9" hidden="1"/>
    <cellStyle name="Hipervínculo visitado" xfId="10646" builtinId="9" hidden="1"/>
    <cellStyle name="Hipervínculo visitado" xfId="10647" builtinId="9" hidden="1"/>
    <cellStyle name="Hipervínculo visitado" xfId="10648" builtinId="9" hidden="1"/>
    <cellStyle name="Hipervínculo visitado" xfId="10649" builtinId="9" hidden="1"/>
    <cellStyle name="Hipervínculo visitado" xfId="10650" builtinId="9" hidden="1"/>
    <cellStyle name="Hipervínculo visitado" xfId="10651" builtinId="9" hidden="1"/>
    <cellStyle name="Hipervínculo visitado" xfId="10652" builtinId="9" hidden="1"/>
    <cellStyle name="Hipervínculo visitado" xfId="10653" builtinId="9" hidden="1"/>
    <cellStyle name="Hipervínculo visitado" xfId="10654" builtinId="9" hidden="1"/>
    <cellStyle name="Hipervínculo visitado" xfId="10655" builtinId="9" hidden="1"/>
    <cellStyle name="Hipervínculo visitado" xfId="10657" builtinId="9" hidden="1"/>
    <cellStyle name="Hipervínculo visitado" xfId="10658" builtinId="9" hidden="1"/>
    <cellStyle name="Hipervínculo visitado" xfId="10659" builtinId="9" hidden="1"/>
    <cellStyle name="Hipervínculo visitado" xfId="10660" builtinId="9" hidden="1"/>
    <cellStyle name="Hipervínculo visitado" xfId="10661" builtinId="9" hidden="1"/>
    <cellStyle name="Hipervínculo visitado" xfId="10662" builtinId="9" hidden="1"/>
    <cellStyle name="Hipervínculo visitado" xfId="10663" builtinId="9" hidden="1"/>
    <cellStyle name="Hipervínculo visitado" xfId="10664" builtinId="9" hidden="1"/>
    <cellStyle name="Hipervínculo visitado" xfId="10665" builtinId="9" hidden="1"/>
    <cellStyle name="Hipervínculo visitado" xfId="10666" builtinId="9" hidden="1"/>
    <cellStyle name="Hipervínculo visitado" xfId="10667" builtinId="9" hidden="1"/>
    <cellStyle name="Hipervínculo visitado" xfId="10668" builtinId="9" hidden="1"/>
    <cellStyle name="Hipervínculo visitado" xfId="10669" builtinId="9" hidden="1"/>
    <cellStyle name="Hipervínculo visitado" xfId="10670" builtinId="9" hidden="1"/>
    <cellStyle name="Hipervínculo visitado" xfId="10671" builtinId="9" hidden="1"/>
    <cellStyle name="Hipervínculo visitado" xfId="10672" builtinId="9" hidden="1"/>
    <cellStyle name="Hipervínculo visitado" xfId="10673" builtinId="9" hidden="1"/>
    <cellStyle name="Hipervínculo visitado" xfId="10674" builtinId="9" hidden="1"/>
    <cellStyle name="Hipervínculo visitado" xfId="10675" builtinId="9" hidden="1"/>
    <cellStyle name="Hipervínculo visitado" xfId="10676" builtinId="9" hidden="1"/>
    <cellStyle name="Hipervínculo visitado" xfId="10677" builtinId="9" hidden="1"/>
    <cellStyle name="Hipervínculo visitado" xfId="10377" builtinId="9" hidden="1"/>
    <cellStyle name="Hipervínculo visitado" xfId="10678" builtinId="9" hidden="1"/>
    <cellStyle name="Hipervínculo visitado" xfId="10679" builtinId="9" hidden="1"/>
    <cellStyle name="Hipervínculo visitado" xfId="10680" builtinId="9" hidden="1"/>
    <cellStyle name="Hipervínculo visitado" xfId="10681" builtinId="9" hidden="1"/>
    <cellStyle name="Hipervínculo visitado" xfId="10682" builtinId="9" hidden="1"/>
    <cellStyle name="Hipervínculo visitado" xfId="10683" builtinId="9" hidden="1"/>
    <cellStyle name="Hipervínculo visitado" xfId="10684" builtinId="9" hidden="1"/>
    <cellStyle name="Hipervínculo visitado" xfId="10685" builtinId="9" hidden="1"/>
    <cellStyle name="Hipervínculo visitado" xfId="10686" builtinId="9" hidden="1"/>
    <cellStyle name="Hipervínculo visitado" xfId="10687" builtinId="9" hidden="1"/>
    <cellStyle name="Hipervínculo visitado" xfId="10688" builtinId="9" hidden="1"/>
    <cellStyle name="Hipervínculo visitado" xfId="10689" builtinId="9" hidden="1"/>
    <cellStyle name="Hipervínculo visitado" xfId="10690" builtinId="9" hidden="1"/>
    <cellStyle name="Hipervínculo visitado" xfId="10691" builtinId="9" hidden="1"/>
    <cellStyle name="Hipervínculo visitado" xfId="10692" builtinId="9" hidden="1"/>
    <cellStyle name="Hipervínculo visitado" xfId="10693" builtinId="9" hidden="1"/>
    <cellStyle name="Hipervínculo visitado" xfId="10694" builtinId="9" hidden="1"/>
    <cellStyle name="Hipervínculo visitado" xfId="10695" builtinId="9" hidden="1"/>
    <cellStyle name="Hipervínculo visitado" xfId="10696" builtinId="9" hidden="1"/>
    <cellStyle name="Hipervínculo visitado" xfId="10697" builtinId="9" hidden="1"/>
    <cellStyle name="Hipervínculo visitado" xfId="10698" builtinId="9" hidden="1"/>
    <cellStyle name="Hipervínculo visitado" xfId="10699" builtinId="9" hidden="1"/>
    <cellStyle name="Hipervínculo visitado" xfId="10700" builtinId="9" hidden="1"/>
    <cellStyle name="Hipervínculo visitado" xfId="10701" builtinId="9" hidden="1"/>
    <cellStyle name="Hipervínculo visitado" xfId="10702" builtinId="9" hidden="1"/>
    <cellStyle name="Hipervínculo visitado" xfId="10703" builtinId="9" hidden="1"/>
    <cellStyle name="Hipervínculo visitado" xfId="10704" builtinId="9" hidden="1"/>
    <cellStyle name="Hipervínculo visitado" xfId="10705" builtinId="9" hidden="1"/>
    <cellStyle name="Hipervínculo visitado" xfId="10706" builtinId="9" hidden="1"/>
    <cellStyle name="Hipervínculo visitado" xfId="10707" builtinId="9" hidden="1"/>
    <cellStyle name="Hipervínculo visitado" xfId="10708" builtinId="9" hidden="1"/>
    <cellStyle name="Hipervínculo visitado" xfId="10709" builtinId="9" hidden="1"/>
    <cellStyle name="Hipervínculo visitado" xfId="10710" builtinId="9" hidden="1"/>
    <cellStyle name="Hipervínculo visitado" xfId="10711" builtinId="9" hidden="1"/>
    <cellStyle name="Hipervínculo visitado" xfId="10712" builtinId="9" hidden="1"/>
    <cellStyle name="Hipervínculo visitado" xfId="10713" builtinId="9" hidden="1"/>
    <cellStyle name="Hipervínculo visitado" xfId="10714" builtinId="9" hidden="1"/>
    <cellStyle name="Hipervínculo visitado" xfId="10715" builtinId="9" hidden="1"/>
    <cellStyle name="Hipervínculo visitado" xfId="10716" builtinId="9" hidden="1"/>
    <cellStyle name="Hipervínculo visitado" xfId="10717" builtinId="9" hidden="1"/>
    <cellStyle name="Hipervínculo visitado" xfId="10718" builtinId="9" hidden="1"/>
    <cellStyle name="Hipervínculo visitado" xfId="10262" builtinId="9" hidden="1"/>
    <cellStyle name="Hipervínculo visitado" xfId="10719" builtinId="9" hidden="1"/>
    <cellStyle name="Hipervínculo visitado" xfId="10720" builtinId="9" hidden="1"/>
    <cellStyle name="Hipervínculo visitado" xfId="10721" builtinId="9" hidden="1"/>
    <cellStyle name="Hipervínculo visitado" xfId="10722" builtinId="9" hidden="1"/>
    <cellStyle name="Hipervínculo visitado" xfId="10723" builtinId="9" hidden="1"/>
    <cellStyle name="Hipervínculo visitado" xfId="10724" builtinId="9" hidden="1"/>
    <cellStyle name="Hipervínculo visitado" xfId="10725" builtinId="9" hidden="1"/>
    <cellStyle name="Hipervínculo visitado" xfId="10726" builtinId="9" hidden="1"/>
    <cellStyle name="Hipervínculo visitado" xfId="10727" builtinId="9" hidden="1"/>
    <cellStyle name="Hipervínculo visitado" xfId="10728" builtinId="9" hidden="1"/>
    <cellStyle name="Hipervínculo visitado" xfId="10729" builtinId="9" hidden="1"/>
    <cellStyle name="Hipervínculo visitado" xfId="10730" builtinId="9" hidden="1"/>
    <cellStyle name="Hipervínculo visitado" xfId="10731" builtinId="9" hidden="1"/>
    <cellStyle name="Hipervínculo visitado" xfId="10732" builtinId="9" hidden="1"/>
    <cellStyle name="Hipervínculo visitado" xfId="10733" builtinId="9" hidden="1"/>
    <cellStyle name="Hipervínculo visitado" xfId="10734" builtinId="9" hidden="1"/>
    <cellStyle name="Hipervínculo visitado" xfId="10735" builtinId="9" hidden="1"/>
    <cellStyle name="Hipervínculo visitado" xfId="10736" builtinId="9" hidden="1"/>
    <cellStyle name="Hipervínculo visitado" xfId="10737" builtinId="9" hidden="1"/>
    <cellStyle name="Hipervínculo visitado" xfId="10738" builtinId="9" hidden="1"/>
    <cellStyle name="Hipervínculo visitado" xfId="10798" builtinId="9" hidden="1"/>
    <cellStyle name="Hipervínculo visitado" xfId="10799" builtinId="9" hidden="1"/>
    <cellStyle name="Hipervínculo visitado" xfId="10800" builtinId="9" hidden="1"/>
    <cellStyle name="Hipervínculo visitado" xfId="10801" builtinId="9" hidden="1"/>
    <cellStyle name="Hipervínculo visitado" xfId="10802" builtinId="9" hidden="1"/>
    <cellStyle name="Hipervínculo visitado" xfId="10803" builtinId="9" hidden="1"/>
    <cellStyle name="Hipervínculo visitado" xfId="10804" builtinId="9" hidden="1"/>
    <cellStyle name="Hipervínculo visitado" xfId="10805" builtinId="9" hidden="1"/>
    <cellStyle name="Hipervínculo visitado" xfId="10806" builtinId="9" hidden="1"/>
    <cellStyle name="Hipervínculo visitado" xfId="10807" builtinId="9" hidden="1"/>
    <cellStyle name="Hipervínculo visitado" xfId="10808" builtinId="9" hidden="1"/>
    <cellStyle name="Hipervínculo visitado" xfId="10809" builtinId="9" hidden="1"/>
    <cellStyle name="Hipervínculo visitado" xfId="10810" builtinId="9" hidden="1"/>
    <cellStyle name="Hipervínculo visitado" xfId="10811" builtinId="9" hidden="1"/>
    <cellStyle name="Hipervínculo visitado" xfId="10812" builtinId="9" hidden="1"/>
    <cellStyle name="Hipervínculo visitado" xfId="10813" builtinId="9" hidden="1"/>
    <cellStyle name="Hipervínculo visitado" xfId="10814" builtinId="9" hidden="1"/>
    <cellStyle name="Hipervínculo visitado" xfId="10815" builtinId="9" hidden="1"/>
    <cellStyle name="Hipervínculo visitado" xfId="10816" builtinId="9" hidden="1"/>
    <cellStyle name="Hipervínculo visitado" xfId="10817" builtinId="9" hidden="1"/>
    <cellStyle name="Hipervínculo visitado" xfId="10818" builtinId="9" hidden="1"/>
    <cellStyle name="Hipervínculo visitado" xfId="10819" builtinId="9" hidden="1"/>
    <cellStyle name="Hipervínculo visitado" xfId="10820" builtinId="9" hidden="1"/>
    <cellStyle name="Hipervínculo visitado" xfId="10821" builtinId="9" hidden="1"/>
    <cellStyle name="Hipervínculo visitado" xfId="10822" builtinId="9" hidden="1"/>
    <cellStyle name="Hipervínculo visitado" xfId="10823" builtinId="9" hidden="1"/>
    <cellStyle name="Hipervínculo visitado" xfId="10824" builtinId="9" hidden="1"/>
    <cellStyle name="Hipervínculo visitado" xfId="10825" builtinId="9" hidden="1"/>
    <cellStyle name="Hipervínculo visitado" xfId="10826" builtinId="9" hidden="1"/>
    <cellStyle name="Hipervínculo visitado" xfId="10827" builtinId="9" hidden="1"/>
    <cellStyle name="Hipervínculo visitado" xfId="10828" builtinId="9" hidden="1"/>
    <cellStyle name="Hipervínculo visitado" xfId="10829" builtinId="9" hidden="1"/>
    <cellStyle name="Hipervínculo visitado" xfId="10830" builtinId="9" hidden="1"/>
    <cellStyle name="Hipervínculo visitado" xfId="10831" builtinId="9" hidden="1"/>
    <cellStyle name="Hipervínculo visitado" xfId="10832" builtinId="9" hidden="1"/>
    <cellStyle name="Hipervínculo visitado" xfId="10833" builtinId="9" hidden="1"/>
    <cellStyle name="Hipervínculo visitado" xfId="10834" builtinId="9" hidden="1"/>
    <cellStyle name="Hipervínculo visitado" xfId="10835" builtinId="9" hidden="1"/>
    <cellStyle name="Hipervínculo visitado" xfId="10836" builtinId="9" hidden="1"/>
    <cellStyle name="Hipervínculo visitado" xfId="10837" builtinId="9" hidden="1"/>
    <cellStyle name="Hipervínculo visitado" xfId="10838" builtinId="9" hidden="1"/>
    <cellStyle name="Hipervínculo visitado" xfId="10839" builtinId="9" hidden="1"/>
    <cellStyle name="Hipervínculo visitado" xfId="10848" builtinId="9" hidden="1"/>
    <cellStyle name="Hipervínculo visitado" xfId="10849" builtinId="9" hidden="1"/>
    <cellStyle name="Hipervínculo visitado" xfId="10850" builtinId="9" hidden="1"/>
    <cellStyle name="Hipervínculo visitado" xfId="10851" builtinId="9" hidden="1"/>
    <cellStyle name="Hipervínculo visitado" xfId="10852" builtinId="9" hidden="1"/>
    <cellStyle name="Hipervínculo visitado" xfId="10853" builtinId="9" hidden="1"/>
    <cellStyle name="Hipervínculo visitado" xfId="10854" builtinId="9" hidden="1"/>
    <cellStyle name="Hipervínculo visitado" xfId="10855" builtinId="9" hidden="1"/>
    <cellStyle name="Hipervínculo visitado" xfId="10856" builtinId="9" hidden="1"/>
    <cellStyle name="Hipervínculo visitado" xfId="10857" builtinId="9" hidden="1"/>
    <cellStyle name="Hipervínculo visitado" xfId="10858" builtinId="9" hidden="1"/>
    <cellStyle name="Hipervínculo visitado" xfId="10859" builtinId="9" hidden="1"/>
    <cellStyle name="Hipervínculo visitado" xfId="10860" builtinId="9" hidden="1"/>
    <cellStyle name="Hipervínculo visitado" xfId="10861" builtinId="9" hidden="1"/>
    <cellStyle name="Hipervínculo visitado" xfId="10862" builtinId="9" hidden="1"/>
    <cellStyle name="Hipervínculo visitado" xfId="10863" builtinId="9" hidden="1"/>
    <cellStyle name="Hipervínculo visitado" xfId="10864" builtinId="9" hidden="1"/>
    <cellStyle name="Hipervínculo visitado" xfId="10865" builtinId="9" hidden="1"/>
    <cellStyle name="Hipervínculo visitado" xfId="10866" builtinId="9" hidden="1"/>
    <cellStyle name="Hipervínculo visitado" xfId="10867" builtinId="9" hidden="1"/>
    <cellStyle name="Hipervínculo visitado" xfId="10868" builtinId="9" hidden="1"/>
    <cellStyle name="Hipervínculo visitado" xfId="10875" builtinId="9" hidden="1"/>
    <cellStyle name="Hipervínculo visitado" xfId="10876" builtinId="9" hidden="1"/>
    <cellStyle name="Hipervínculo visitado" xfId="10877" builtinId="9" hidden="1"/>
    <cellStyle name="Hipervínculo visitado" xfId="10878" builtinId="9" hidden="1"/>
    <cellStyle name="Hipervínculo visitado" xfId="10879" builtinId="9" hidden="1"/>
    <cellStyle name="Hipervínculo visitado" xfId="10880" builtinId="9" hidden="1"/>
    <cellStyle name="Hipervínculo visitado" xfId="10881" builtinId="9" hidden="1"/>
    <cellStyle name="Hipervínculo visitado" xfId="10882" builtinId="9" hidden="1"/>
    <cellStyle name="Hipervínculo visitado" xfId="10883" builtinId="9" hidden="1"/>
    <cellStyle name="Hipervínculo visitado" xfId="10884" builtinId="9" hidden="1"/>
    <cellStyle name="Hipervínculo visitado" xfId="10885" builtinId="9" hidden="1"/>
    <cellStyle name="Hipervínculo visitado" xfId="10886" builtinId="9" hidden="1"/>
    <cellStyle name="Hipervínculo visitado" xfId="10887" builtinId="9" hidden="1"/>
    <cellStyle name="Hipervínculo visitado" xfId="10888" builtinId="9" hidden="1"/>
    <cellStyle name="Hipervínculo visitado" xfId="10889" builtinId="9" hidden="1"/>
    <cellStyle name="Hipervínculo visitado" xfId="10890" builtinId="9" hidden="1"/>
    <cellStyle name="Hipervínculo visitado" xfId="10891" builtinId="9" hidden="1"/>
    <cellStyle name="Hipervínculo visitado" xfId="10892" builtinId="9" hidden="1"/>
    <cellStyle name="Hipervínculo visitado" xfId="10893" builtinId="9" hidden="1"/>
    <cellStyle name="Hipervínculo visitado" xfId="10894" builtinId="9" hidden="1"/>
    <cellStyle name="Hipervínculo visitado" xfId="10895" builtinId="9" hidden="1"/>
    <cellStyle name="Hipervínculo visitado" xfId="10844" builtinId="9" hidden="1"/>
    <cellStyle name="Hipervínculo visitado" xfId="10845" builtinId="9" hidden="1"/>
    <cellStyle name="Hipervínculo visitado" xfId="10846" builtinId="9" hidden="1"/>
    <cellStyle name="Hipervínculo visitado" xfId="10896" builtinId="9" hidden="1"/>
    <cellStyle name="Hipervínculo visitado" xfId="10897" builtinId="9" hidden="1"/>
    <cellStyle name="Hipervínculo visitado" xfId="10898" builtinId="9" hidden="1"/>
    <cellStyle name="Hipervínculo visitado" xfId="10899" builtinId="9" hidden="1"/>
    <cellStyle name="Hipervínculo visitado" xfId="10900" builtinId="9" hidden="1"/>
    <cellStyle name="Hipervínculo visitado" xfId="10901" builtinId="9" hidden="1"/>
    <cellStyle name="Hipervínculo visitado" xfId="10902" builtinId="9" hidden="1"/>
    <cellStyle name="Hipervínculo visitado" xfId="10903" builtinId="9" hidden="1"/>
    <cellStyle name="Hipervínculo visitado" xfId="10904" builtinId="9" hidden="1"/>
    <cellStyle name="Hipervínculo visitado" xfId="10905" builtinId="9" hidden="1"/>
    <cellStyle name="Hipervínculo visitado" xfId="10906" builtinId="9" hidden="1"/>
    <cellStyle name="Hipervínculo visitado" xfId="10907" builtinId="9" hidden="1"/>
    <cellStyle name="Hipervínculo visitado" xfId="10908" builtinId="9" hidden="1"/>
    <cellStyle name="Hipervínculo visitado" xfId="10909" builtinId="9" hidden="1"/>
    <cellStyle name="Hipervínculo visitado" xfId="10910" builtinId="9" hidden="1"/>
    <cellStyle name="Hipervínculo visitado" xfId="10911" builtinId="9" hidden="1"/>
    <cellStyle name="Hipervínculo visitado" xfId="10912" builtinId="9" hidden="1"/>
    <cellStyle name="Hipervínculo visitado" xfId="10913" builtinId="9" hidden="1"/>
    <cellStyle name="Hipervínculo visitado" xfId="10918" builtinId="9" hidden="1"/>
    <cellStyle name="Hipervínculo visitado" xfId="10919" builtinId="9" hidden="1"/>
    <cellStyle name="Hipervínculo visitado" xfId="10920" builtinId="9" hidden="1"/>
    <cellStyle name="Hipervínculo visitado" xfId="10921" builtinId="9" hidden="1"/>
    <cellStyle name="Hipervínculo visitado" xfId="10922" builtinId="9" hidden="1"/>
    <cellStyle name="Hipervínculo visitado" xfId="10923" builtinId="9" hidden="1"/>
    <cellStyle name="Hipervínculo visitado" xfId="10924" builtinId="9" hidden="1"/>
    <cellStyle name="Hipervínculo visitado" xfId="10925" builtinId="9" hidden="1"/>
    <cellStyle name="Hipervínculo visitado" xfId="10926" builtinId="9" hidden="1"/>
    <cellStyle name="Hipervínculo visitado" xfId="10927" builtinId="9" hidden="1"/>
    <cellStyle name="Hipervínculo visitado" xfId="10928" builtinId="9" hidden="1"/>
    <cellStyle name="Hipervínculo visitado" xfId="10929" builtinId="9" hidden="1"/>
    <cellStyle name="Hipervínculo visitado" xfId="10930" builtinId="9" hidden="1"/>
    <cellStyle name="Hipervínculo visitado" xfId="10931" builtinId="9" hidden="1"/>
    <cellStyle name="Hipervínculo visitado" xfId="10932" builtinId="9" hidden="1"/>
    <cellStyle name="Hipervínculo visitado" xfId="10933" builtinId="9" hidden="1"/>
    <cellStyle name="Hipervínculo visitado" xfId="10934" builtinId="9" hidden="1"/>
    <cellStyle name="Hipervínculo visitado" xfId="10935" builtinId="9" hidden="1"/>
    <cellStyle name="Hipervínculo visitado" xfId="10936" builtinId="9" hidden="1"/>
    <cellStyle name="Hipervínculo visitado" xfId="10937" builtinId="9" hidden="1"/>
    <cellStyle name="Hipervínculo visitado" xfId="10938" builtinId="9" hidden="1"/>
    <cellStyle name="Hipervínculo visitado" xfId="10941" builtinId="9" hidden="1"/>
    <cellStyle name="Hipervínculo visitado" xfId="10942" builtinId="9" hidden="1"/>
    <cellStyle name="Hipervínculo visitado" xfId="10943" builtinId="9" hidden="1"/>
    <cellStyle name="Hipervínculo visitado" xfId="10944" builtinId="9" hidden="1"/>
    <cellStyle name="Hipervínculo visitado" xfId="10945" builtinId="9" hidden="1"/>
    <cellStyle name="Hipervínculo visitado" xfId="10946" builtinId="9" hidden="1"/>
    <cellStyle name="Hipervínculo visitado" xfId="10947" builtinId="9" hidden="1"/>
    <cellStyle name="Hipervínculo visitado" xfId="10948" builtinId="9" hidden="1"/>
    <cellStyle name="Hipervínculo visitado" xfId="10949" builtinId="9" hidden="1"/>
    <cellStyle name="Hipervínculo visitado" xfId="10950" builtinId="9" hidden="1"/>
    <cellStyle name="Hipervínculo visitado" xfId="10951" builtinId="9" hidden="1"/>
    <cellStyle name="Hipervínculo visitado" xfId="10952" builtinId="9" hidden="1"/>
    <cellStyle name="Hipervínculo visitado" xfId="10953" builtinId="9" hidden="1"/>
    <cellStyle name="Hipervínculo visitado" xfId="10954" builtinId="9" hidden="1"/>
    <cellStyle name="Hipervínculo visitado" xfId="10955" builtinId="9" hidden="1"/>
    <cellStyle name="Hipervínculo visitado" xfId="10956" builtinId="9" hidden="1"/>
    <cellStyle name="Hipervínculo visitado" xfId="10957" builtinId="9" hidden="1"/>
    <cellStyle name="Hipervínculo visitado" xfId="10958" builtinId="9" hidden="1"/>
    <cellStyle name="Hipervínculo visitado" xfId="10959" builtinId="9" hidden="1"/>
    <cellStyle name="Hipervínculo visitado" xfId="10960" builtinId="9" hidden="1"/>
    <cellStyle name="Hipervínculo visitado" xfId="10961" builtinId="9" hidden="1"/>
    <cellStyle name="Hipervínculo visitado" xfId="10917" builtinId="9" hidden="1"/>
    <cellStyle name="Hipervínculo visitado" xfId="10962" builtinId="9" hidden="1"/>
    <cellStyle name="Hipervínculo visitado" xfId="10963" builtinId="9" hidden="1"/>
    <cellStyle name="Hipervínculo visitado" xfId="10964" builtinId="9" hidden="1"/>
    <cellStyle name="Hipervínculo visitado" xfId="10965" builtinId="9" hidden="1"/>
    <cellStyle name="Hipervínculo visitado" xfId="10966" builtinId="9" hidden="1"/>
    <cellStyle name="Hipervínculo visitado" xfId="10967" builtinId="9" hidden="1"/>
    <cellStyle name="Hipervínculo visitado" xfId="10968" builtinId="9" hidden="1"/>
    <cellStyle name="Hipervínculo visitado" xfId="10969" builtinId="9" hidden="1"/>
    <cellStyle name="Hipervínculo visitado" xfId="10970" builtinId="9" hidden="1"/>
    <cellStyle name="Hipervínculo visitado" xfId="10971" builtinId="9" hidden="1"/>
    <cellStyle name="Hipervínculo visitado" xfId="10972" builtinId="9" hidden="1"/>
    <cellStyle name="Hipervínculo visitado" xfId="10973" builtinId="9" hidden="1"/>
    <cellStyle name="Hipervínculo visitado" xfId="10974" builtinId="9" hidden="1"/>
    <cellStyle name="Hipervínculo visitado" xfId="10975" builtinId="9" hidden="1"/>
    <cellStyle name="Hipervínculo visitado" xfId="10976" builtinId="9" hidden="1"/>
    <cellStyle name="Hipervínculo visitado" xfId="10977" builtinId="9" hidden="1"/>
    <cellStyle name="Hipervínculo visitado" xfId="10978" builtinId="9" hidden="1"/>
    <cellStyle name="Hipervínculo visitado" xfId="10979" builtinId="9" hidden="1"/>
    <cellStyle name="Hipervínculo visitado" xfId="10980" builtinId="9" hidden="1"/>
    <cellStyle name="Hipervínculo visitado" xfId="10981" builtinId="9" hidden="1"/>
    <cellStyle name="Hipervínculo visitado" xfId="10983" builtinId="9" hidden="1"/>
    <cellStyle name="Hipervínculo visitado" xfId="10984" builtinId="9" hidden="1"/>
    <cellStyle name="Hipervínculo visitado" xfId="10985" builtinId="9" hidden="1"/>
    <cellStyle name="Hipervínculo visitado" xfId="10986" builtinId="9" hidden="1"/>
    <cellStyle name="Hipervínculo visitado" xfId="10987" builtinId="9" hidden="1"/>
    <cellStyle name="Hipervínculo visitado" xfId="10988" builtinId="9" hidden="1"/>
    <cellStyle name="Hipervínculo visitado" xfId="10989" builtinId="9" hidden="1"/>
    <cellStyle name="Hipervínculo visitado" xfId="10990" builtinId="9" hidden="1"/>
    <cellStyle name="Hipervínculo visitado" xfId="10991" builtinId="9" hidden="1"/>
    <cellStyle name="Hipervínculo visitado" xfId="10992" builtinId="9" hidden="1"/>
    <cellStyle name="Hipervínculo visitado" xfId="10993" builtinId="9" hidden="1"/>
    <cellStyle name="Hipervínculo visitado" xfId="10994" builtinId="9" hidden="1"/>
    <cellStyle name="Hipervínculo visitado" xfId="10995" builtinId="9" hidden="1"/>
    <cellStyle name="Hipervínculo visitado" xfId="10996" builtinId="9" hidden="1"/>
    <cellStyle name="Hipervínculo visitado" xfId="10997" builtinId="9" hidden="1"/>
    <cellStyle name="Hipervínculo visitado" xfId="10998" builtinId="9" hidden="1"/>
    <cellStyle name="Hipervínculo visitado" xfId="10999" builtinId="9" hidden="1"/>
    <cellStyle name="Hipervínculo visitado" xfId="11000" builtinId="9" hidden="1"/>
    <cellStyle name="Hipervínculo visitado" xfId="11001" builtinId="9" hidden="1"/>
    <cellStyle name="Hipervínculo visitado" xfId="11002" builtinId="9" hidden="1"/>
    <cellStyle name="Hipervínculo visitado" xfId="11003" builtinId="9" hidden="1"/>
    <cellStyle name="Hipervínculo visitado" xfId="10742" builtinId="9" hidden="1"/>
    <cellStyle name="Hipervínculo visitado" xfId="10869" builtinId="9" hidden="1"/>
    <cellStyle name="Hipervínculo visitado" xfId="10916" builtinId="9" hidden="1"/>
    <cellStyle name="Hipervínculo visitado" xfId="11004" builtinId="9" hidden="1"/>
    <cellStyle name="Hipervínculo visitado" xfId="11005" builtinId="9" hidden="1"/>
    <cellStyle name="Hipervínculo visitado" xfId="11006" builtinId="9" hidden="1"/>
    <cellStyle name="Hipervínculo visitado" xfId="11007" builtinId="9" hidden="1"/>
    <cellStyle name="Hipervínculo visitado" xfId="11008" builtinId="9" hidden="1"/>
    <cellStyle name="Hipervínculo visitado" xfId="11009" builtinId="9" hidden="1"/>
    <cellStyle name="Hipervínculo visitado" xfId="11010" builtinId="9" hidden="1"/>
    <cellStyle name="Hipervínculo visitado" xfId="11011" builtinId="9" hidden="1"/>
    <cellStyle name="Hipervínculo visitado" xfId="11012" builtinId="9" hidden="1"/>
    <cellStyle name="Hipervínculo visitado" xfId="11013" builtinId="9" hidden="1"/>
    <cellStyle name="Hipervínculo visitado" xfId="11014" builtinId="9" hidden="1"/>
    <cellStyle name="Hipervínculo visitado" xfId="11015" builtinId="9" hidden="1"/>
    <cellStyle name="Hipervínculo visitado" xfId="11016" builtinId="9" hidden="1"/>
    <cellStyle name="Hipervínculo visitado" xfId="11017" builtinId="9" hidden="1"/>
    <cellStyle name="Hipervínculo visitado" xfId="11018" builtinId="9" hidden="1"/>
    <cellStyle name="Hipervínculo visitado" xfId="11019" builtinId="9" hidden="1"/>
    <cellStyle name="Hipervínculo visitado" xfId="11020" builtinId="9" hidden="1"/>
    <cellStyle name="Hipervínculo visitado" xfId="11021" builtinId="9" hidden="1"/>
    <cellStyle name="Hipervínculo visitado" xfId="11022" builtinId="9" hidden="1"/>
    <cellStyle name="Hipervínculo visitado" xfId="11023" builtinId="9" hidden="1"/>
    <cellStyle name="Hipervínculo visitado" xfId="11024" builtinId="9" hidden="1"/>
    <cellStyle name="Hipervínculo visitado" xfId="11025" builtinId="9" hidden="1"/>
    <cellStyle name="Hipervínculo visitado" xfId="11026" builtinId="9" hidden="1"/>
    <cellStyle name="Hipervínculo visitado" xfId="11027" builtinId="9" hidden="1"/>
    <cellStyle name="Hipervínculo visitado" xfId="11028" builtinId="9" hidden="1"/>
    <cellStyle name="Hipervínculo visitado" xfId="11029" builtinId="9" hidden="1"/>
    <cellStyle name="Hipervínculo visitado" xfId="11030" builtinId="9" hidden="1"/>
    <cellStyle name="Hipervínculo visitado" xfId="11031" builtinId="9" hidden="1"/>
    <cellStyle name="Hipervínculo visitado" xfId="11032" builtinId="9" hidden="1"/>
    <cellStyle name="Hipervínculo visitado" xfId="11033" builtinId="9" hidden="1"/>
    <cellStyle name="Hipervínculo visitado" xfId="11034" builtinId="9" hidden="1"/>
    <cellStyle name="Hipervínculo visitado" xfId="11035" builtinId="9" hidden="1"/>
    <cellStyle name="Hipervínculo visitado" xfId="11036" builtinId="9" hidden="1"/>
    <cellStyle name="Hipervínculo visitado" xfId="11037" builtinId="9" hidden="1"/>
    <cellStyle name="Hipervínculo visitado" xfId="11038" builtinId="9" hidden="1"/>
    <cellStyle name="Hipervínculo visitado" xfId="11039" builtinId="9" hidden="1"/>
    <cellStyle name="Hipervínculo visitado" xfId="11040" builtinId="9" hidden="1"/>
    <cellStyle name="Hipervínculo visitado" xfId="11041" builtinId="9" hidden="1"/>
    <cellStyle name="Hipervínculo visitado" xfId="11042" builtinId="9" hidden="1"/>
    <cellStyle name="Hipervínculo visitado" xfId="10765" builtinId="9" hidden="1"/>
    <cellStyle name="Hipervínculo visitado" xfId="10764" builtinId="9" hidden="1"/>
    <cellStyle name="Hipervínculo visitado" xfId="10760" builtinId="9" hidden="1"/>
    <cellStyle name="Hipervínculo visitado" xfId="11043" builtinId="9" hidden="1"/>
    <cellStyle name="Hipervínculo visitado" xfId="11044" builtinId="9" hidden="1"/>
    <cellStyle name="Hipervínculo visitado" xfId="11045" builtinId="9" hidden="1"/>
    <cellStyle name="Hipervínculo visitado" xfId="11046" builtinId="9" hidden="1"/>
    <cellStyle name="Hipervínculo visitado" xfId="11047" builtinId="9" hidden="1"/>
    <cellStyle name="Hipervínculo visitado" xfId="11048" builtinId="9" hidden="1"/>
    <cellStyle name="Hipervínculo visitado" xfId="11049" builtinId="9" hidden="1"/>
    <cellStyle name="Hipervínculo visitado" xfId="11050" builtinId="9" hidden="1"/>
    <cellStyle name="Hipervínculo visitado" xfId="11051" builtinId="9" hidden="1"/>
    <cellStyle name="Hipervínculo visitado" xfId="11052" builtinId="9" hidden="1"/>
    <cellStyle name="Hipervínculo visitado" xfId="11053" builtinId="9" hidden="1"/>
    <cellStyle name="Hipervínculo visitado" xfId="11054" builtinId="9" hidden="1"/>
    <cellStyle name="Hipervínculo visitado" xfId="11055" builtinId="9" hidden="1"/>
    <cellStyle name="Hipervínculo visitado" xfId="11056" builtinId="9" hidden="1"/>
    <cellStyle name="Hipervínculo visitado" xfId="11057" builtinId="9" hidden="1"/>
    <cellStyle name="Hipervínculo visitado" xfId="11058" builtinId="9" hidden="1"/>
    <cellStyle name="Hipervínculo visitado" xfId="11059" builtinId="9" hidden="1"/>
    <cellStyle name="Hipervínculo visitado" xfId="11060" builtinId="9" hidden="1"/>
    <cellStyle name="Hipervínculo visitado" xfId="10153" builtinId="9" hidden="1"/>
    <cellStyle name="Hipervínculo visitado" xfId="10121" builtinId="9" hidden="1"/>
    <cellStyle name="Hipervínculo visitado" xfId="10091" builtinId="9" hidden="1"/>
    <cellStyle name="Hipervínculo visitado" xfId="10060" builtinId="9" hidden="1"/>
    <cellStyle name="Hipervínculo visitado" xfId="10031" builtinId="9" hidden="1"/>
    <cellStyle name="Hipervínculo visitado" xfId="9999" builtinId="9" hidden="1"/>
    <cellStyle name="Hipervínculo visitado" xfId="9969" builtinId="9" hidden="1"/>
    <cellStyle name="Hipervínculo visitado" xfId="9937" builtinId="9" hidden="1"/>
    <cellStyle name="Hipervínculo visitado" xfId="4676" builtinId="9" hidden="1"/>
    <cellStyle name="Hipervínculo visitado" xfId="5930" builtinId="9" hidden="1"/>
    <cellStyle name="Hipervínculo visitado" xfId="3974" builtinId="9" hidden="1"/>
    <cellStyle name="Hipervínculo visitado" xfId="5110" builtinId="9" hidden="1"/>
    <cellStyle name="Hipervínculo visitado" xfId="9907" builtinId="9" hidden="1"/>
    <cellStyle name="Hipervínculo visitado" xfId="9876" builtinId="9" hidden="1"/>
    <cellStyle name="Hipervínculo visitado" xfId="9846" builtinId="9" hidden="1"/>
    <cellStyle name="Hipervínculo visitado" xfId="9814" builtinId="9" hidden="1"/>
    <cellStyle name="Hipervínculo visitado" xfId="9783" builtinId="9" hidden="1"/>
    <cellStyle name="Hipervínculo visitado" xfId="9751" builtinId="9" hidden="1"/>
    <cellStyle name="Hipervínculo visitado" xfId="9720" builtinId="9" hidden="1"/>
    <cellStyle name="Hipervínculo visitado" xfId="9688" builtinId="9" hidden="1"/>
    <cellStyle name="Hipervínculo visitado" xfId="9657" builtinId="9" hidden="1"/>
    <cellStyle name="Hipervínculo visitado" xfId="7565" builtinId="9" hidden="1"/>
    <cellStyle name="Hipervínculo visitado" xfId="8285" builtinId="9" hidden="1"/>
    <cellStyle name="Hipervínculo visitado" xfId="11061" builtinId="9" hidden="1"/>
    <cellStyle name="Hipervínculo visitado" xfId="11062" builtinId="9" hidden="1"/>
    <cellStyle name="Hipervínculo visitado" xfId="11063" builtinId="9" hidden="1"/>
    <cellStyle name="Hipervínculo visitado" xfId="11064" builtinId="9" hidden="1"/>
    <cellStyle name="Hipervínculo visitado" xfId="11065" builtinId="9" hidden="1"/>
    <cellStyle name="Hipervínculo visitado" xfId="11066" builtinId="9" hidden="1"/>
    <cellStyle name="Hipervínculo visitado" xfId="11067" builtinId="9" hidden="1"/>
    <cellStyle name="Hipervínculo visitado" xfId="11068" builtinId="9" hidden="1"/>
    <cellStyle name="Hipervínculo visitado" xfId="11069" builtinId="9" hidden="1"/>
    <cellStyle name="Hipervínculo visitado" xfId="11070" builtinId="9" hidden="1"/>
    <cellStyle name="Hipervínculo visitado" xfId="11071" builtinId="9" hidden="1"/>
    <cellStyle name="Hipervínculo visitado" xfId="11072" builtinId="9" hidden="1"/>
    <cellStyle name="Hipervínculo visitado" xfId="11073" builtinId="9" hidden="1"/>
    <cellStyle name="Hipervínculo visitado" xfId="11074" builtinId="9" hidden="1"/>
    <cellStyle name="Hipervínculo visitado" xfId="11075" builtinId="9" hidden="1"/>
    <cellStyle name="Hipervínculo visitado" xfId="11076" builtinId="9" hidden="1"/>
    <cellStyle name="Hipervínculo visitado" xfId="11077" builtinId="9" hidden="1"/>
    <cellStyle name="Hipervínculo visitado" xfId="11078" builtinId="9" hidden="1"/>
    <cellStyle name="Hipervínculo visitado" xfId="11079" builtinId="9" hidden="1"/>
    <cellStyle name="Hipervínculo visitado" xfId="11124" builtinId="9" hidden="1"/>
    <cellStyle name="Hipervínculo visitado" xfId="11125" builtinId="9" hidden="1"/>
    <cellStyle name="Hipervínculo visitado" xfId="11126" builtinId="9" hidden="1"/>
    <cellStyle name="Hipervínculo visitado" xfId="11127" builtinId="9" hidden="1"/>
    <cellStyle name="Hipervínculo visitado" xfId="11128" builtinId="9" hidden="1"/>
    <cellStyle name="Hipervínculo visitado" xfId="11129" builtinId="9" hidden="1"/>
    <cellStyle name="Hipervínculo visitado" xfId="11130" builtinId="9" hidden="1"/>
    <cellStyle name="Hipervínculo visitado" xfId="11131" builtinId="9" hidden="1"/>
    <cellStyle name="Hipervínculo visitado" xfId="11132" builtinId="9" hidden="1"/>
    <cellStyle name="Hipervínculo visitado" xfId="11133" builtinId="9" hidden="1"/>
    <cellStyle name="Hipervínculo visitado" xfId="11134" builtinId="9" hidden="1"/>
    <cellStyle name="Hipervínculo visitado" xfId="11135" builtinId="9" hidden="1"/>
    <cellStyle name="Hipervínculo visitado" xfId="11136" builtinId="9" hidden="1"/>
    <cellStyle name="Hipervínculo visitado" xfId="11137" builtinId="9" hidden="1"/>
    <cellStyle name="Hipervínculo visitado" xfId="11138" builtinId="9" hidden="1"/>
    <cellStyle name="Hipervínculo visitado" xfId="11139" builtinId="9" hidden="1"/>
    <cellStyle name="Hipervínculo visitado" xfId="11140" builtinId="9" hidden="1"/>
    <cellStyle name="Hipervínculo visitado" xfId="11141" builtinId="9" hidden="1"/>
    <cellStyle name="Hipervínculo visitado" xfId="11142" builtinId="9" hidden="1"/>
    <cellStyle name="Hipervínculo visitado" xfId="11143" builtinId="9" hidden="1"/>
    <cellStyle name="Hipervínculo visitado" xfId="11144" builtinId="9" hidden="1"/>
    <cellStyle name="Hipervínculo visitado" xfId="11231" builtinId="9" hidden="1"/>
    <cellStyle name="Hipervínculo visitado" xfId="11232" builtinId="9" hidden="1"/>
    <cellStyle name="Hipervínculo visitado" xfId="11233" builtinId="9" hidden="1"/>
    <cellStyle name="Hipervínculo visitado" xfId="11234" builtinId="9" hidden="1"/>
    <cellStyle name="Hipervínculo visitado" xfId="11235" builtinId="9" hidden="1"/>
    <cellStyle name="Hipervínculo visitado" xfId="11236" builtinId="9" hidden="1"/>
    <cellStyle name="Hipervínculo visitado" xfId="11237" builtinId="9" hidden="1"/>
    <cellStyle name="Hipervínculo visitado" xfId="11238" builtinId="9" hidden="1"/>
    <cellStyle name="Hipervínculo visitado" xfId="11239" builtinId="9" hidden="1"/>
    <cellStyle name="Hipervínculo visitado" xfId="11240" builtinId="9" hidden="1"/>
    <cellStyle name="Hipervínculo visitado" xfId="11241" builtinId="9" hidden="1"/>
    <cellStyle name="Hipervínculo visitado" xfId="11242" builtinId="9" hidden="1"/>
    <cellStyle name="Hipervínculo visitado" xfId="11243" builtinId="9" hidden="1"/>
    <cellStyle name="Hipervínculo visitado" xfId="11244" builtinId="9" hidden="1"/>
    <cellStyle name="Hipervínculo visitado" xfId="11245" builtinId="9" hidden="1"/>
    <cellStyle name="Hipervínculo visitado" xfId="11246" builtinId="9" hidden="1"/>
    <cellStyle name="Hipervínculo visitado" xfId="11247" builtinId="9" hidden="1"/>
    <cellStyle name="Hipervínculo visitado" xfId="11248" builtinId="9" hidden="1"/>
    <cellStyle name="Hipervínculo visitado" xfId="11249" builtinId="9" hidden="1"/>
    <cellStyle name="Hipervínculo visitado" xfId="11250" builtinId="9" hidden="1"/>
    <cellStyle name="Hipervínculo visitado" xfId="11251" builtinId="9" hidden="1"/>
    <cellStyle name="Hipervínculo visitado" xfId="11197" builtinId="9" hidden="1"/>
    <cellStyle name="Hipervínculo visitado" xfId="11323" builtinId="9" hidden="1"/>
    <cellStyle name="Hipervínculo visitado" xfId="11322" builtinId="9" hidden="1"/>
    <cellStyle name="Hipervínculo visitado" xfId="11196" builtinId="9" hidden="1"/>
    <cellStyle name="Hipervínculo visitado" xfId="11321" builtinId="9" hidden="1"/>
    <cellStyle name="Hipervínculo visitado" xfId="11320" builtinId="9" hidden="1"/>
    <cellStyle name="Hipervínculo visitado" xfId="11195" builtinId="9" hidden="1"/>
    <cellStyle name="Hipervínculo visitado" xfId="11319" builtinId="9" hidden="1"/>
    <cellStyle name="Hipervínculo visitado" xfId="11318" builtinId="9" hidden="1"/>
    <cellStyle name="Hipervínculo visitado" xfId="11194" builtinId="9" hidden="1"/>
    <cellStyle name="Hipervínculo visitado" xfId="11317" builtinId="9" hidden="1"/>
    <cellStyle name="Hipervínculo visitado" xfId="11316" builtinId="9" hidden="1"/>
    <cellStyle name="Hipervínculo visitado" xfId="11193" builtinId="9" hidden="1"/>
    <cellStyle name="Hipervínculo visitado" xfId="11315" builtinId="9" hidden="1"/>
    <cellStyle name="Hipervínculo visitado" xfId="11314" builtinId="9" hidden="1"/>
    <cellStyle name="Hipervínculo visitado" xfId="11192" builtinId="9" hidden="1"/>
    <cellStyle name="Hipervínculo visitado" xfId="11313" builtinId="9" hidden="1"/>
    <cellStyle name="Hipervínculo visitado" xfId="11312" builtinId="9" hidden="1"/>
    <cellStyle name="Hipervínculo visitado" xfId="11191" builtinId="9" hidden="1"/>
    <cellStyle name="Hipervínculo visitado" xfId="11311" builtinId="9" hidden="1"/>
    <cellStyle name="Hipervínculo visitado" xfId="11310" builtinId="9" hidden="1"/>
    <cellStyle name="Hipervínculo visitado" xfId="11348" builtinId="9" hidden="1"/>
    <cellStyle name="Hipervínculo visitado" xfId="11092" builtinId="9" hidden="1"/>
    <cellStyle name="Hipervínculo visitado" xfId="11265" builtinId="9" hidden="1"/>
    <cellStyle name="Hipervínculo visitado" xfId="11349" builtinId="9" hidden="1"/>
    <cellStyle name="Hipervínculo visitado" xfId="11266" builtinId="9" hidden="1"/>
    <cellStyle name="Hipervínculo visitado" xfId="11091" builtinId="9" hidden="1"/>
    <cellStyle name="Hipervínculo visitado" xfId="11208" builtinId="9" hidden="1"/>
    <cellStyle name="Hipervínculo visitado" xfId="11267" builtinId="9" hidden="1"/>
    <cellStyle name="Hipervínculo visitado" xfId="11268" builtinId="9" hidden="1"/>
    <cellStyle name="Hipervínculo visitado" xfId="11350" builtinId="9" hidden="1"/>
    <cellStyle name="Hipervínculo visitado" xfId="11090" builtinId="9" hidden="1"/>
    <cellStyle name="Hipervínculo visitado" xfId="11089" builtinId="9" hidden="1"/>
    <cellStyle name="Hipervínculo visitado" xfId="11351" builtinId="9" hidden="1"/>
    <cellStyle name="Hipervínculo visitado" xfId="11269" builtinId="9" hidden="1"/>
    <cellStyle name="Hipervínculo visitado" xfId="11270" builtinId="9" hidden="1"/>
    <cellStyle name="Hipervínculo visitado" xfId="11209" builtinId="9" hidden="1"/>
    <cellStyle name="Hipervínculo visitado" xfId="11088" builtinId="9" hidden="1"/>
    <cellStyle name="Hipervínculo visitado" xfId="11271" builtinId="9" hidden="1"/>
    <cellStyle name="Hipervínculo visitado" xfId="11210" builtinId="9" hidden="1"/>
    <cellStyle name="Hipervínculo visitado" xfId="11272" builtinId="9" hidden="1"/>
    <cellStyle name="Hipervínculo visitado" xfId="11087" builtinId="9" hidden="1"/>
    <cellStyle name="Hipervínculo visitado" xfId="11362" builtinId="9" hidden="1"/>
    <cellStyle name="Hipervínculo visitado" xfId="11186" builtinId="9" hidden="1"/>
    <cellStyle name="Hipervínculo visitado" xfId="11185" builtinId="9" hidden="1"/>
    <cellStyle name="Hipervínculo visitado" xfId="11109" builtinId="9" hidden="1"/>
    <cellStyle name="Hipervínculo visitado" xfId="11111" builtinId="9" hidden="1"/>
    <cellStyle name="Hipervínculo visitado" xfId="11361" builtinId="9" hidden="1"/>
    <cellStyle name="Hipervínculo visitado" xfId="11217" builtinId="9" hidden="1"/>
    <cellStyle name="Hipervínculo visitado" xfId="11289" builtinId="9" hidden="1"/>
    <cellStyle name="Hipervínculo visitado" xfId="11288" builtinId="9" hidden="1"/>
    <cellStyle name="Hipervínculo visitado" xfId="11360" builtinId="9" hidden="1"/>
    <cellStyle name="Hipervínculo visitado" xfId="11112" builtinId="9" hidden="1"/>
    <cellStyle name="Hipervínculo visitado" xfId="11184" builtinId="9" hidden="1"/>
    <cellStyle name="Hipervínculo visitado" xfId="11287" builtinId="9" hidden="1"/>
    <cellStyle name="Hipervínculo visitado" xfId="11116" builtinId="9" hidden="1"/>
    <cellStyle name="Hipervínculo visitado" xfId="11359" builtinId="9" hidden="1"/>
    <cellStyle name="Hipervínculo visitado" xfId="11216" builtinId="9" hidden="1"/>
    <cellStyle name="Hipervínculo visitado" xfId="11358" builtinId="9" hidden="1"/>
    <cellStyle name="Hipervínculo visitado" xfId="11357" builtinId="9" hidden="1"/>
    <cellStyle name="Hipervínculo visitado" xfId="11203" builtinId="9" hidden="1"/>
    <cellStyle name="Hipervínculo visitado" xfId="11202" builtinId="9" hidden="1"/>
    <cellStyle name="Hipervínculo visitado" xfId="11286" builtinId="9" hidden="1"/>
    <cellStyle name="Hipervínculo visitado" xfId="11189" builtinId="9" hidden="1"/>
    <cellStyle name="Hipervínculo visitado" xfId="11199" builtinId="9" hidden="1"/>
    <cellStyle name="Hipervínculo visitado" xfId="11395" builtinId="9" hidden="1"/>
    <cellStyle name="Hipervínculo visitado" xfId="11103" builtinId="9" hidden="1"/>
    <cellStyle name="Hipervínculo visitado" xfId="11394" builtinId="9" hidden="1"/>
    <cellStyle name="Hipervínculo visitado" xfId="11326" builtinId="9" hidden="1"/>
    <cellStyle name="Hipervínculo visitado" xfId="11300" builtinId="9" hidden="1"/>
    <cellStyle name="Hipervínculo visitado" xfId="11393" builtinId="9" hidden="1"/>
    <cellStyle name="Hipervínculo visitado" xfId="11392" builtinId="9" hidden="1"/>
    <cellStyle name="Hipervínculo visitado" xfId="11223" builtinId="9" hidden="1"/>
    <cellStyle name="Hipervínculo visitado" xfId="11327" builtinId="9" hidden="1"/>
    <cellStyle name="Hipervínculo visitado" xfId="11391" builtinId="9" hidden="1"/>
    <cellStyle name="Hipervínculo visitado" xfId="11256" builtinId="9" hidden="1"/>
    <cellStyle name="Hipervínculo visitado" xfId="11085" builtinId="9" hidden="1"/>
    <cellStyle name="Hipervínculo visitado" xfId="11211" builtinId="9" hidden="1"/>
    <cellStyle name="Hipervínculo visitado" xfId="11224" builtinId="9" hidden="1"/>
    <cellStyle name="Hipervínculo visitado" xfId="11390" builtinId="9" hidden="1"/>
    <cellStyle name="Hipervínculo visitado" xfId="11212" builtinId="9" hidden="1"/>
    <cellStyle name="Hipervínculo visitado" xfId="11371" builtinId="9" hidden="1"/>
    <cellStyle name="Hipervínculo visitado" xfId="11084" builtinId="9" hidden="1"/>
    <cellStyle name="Hipervínculo visitado" xfId="11389" builtinId="9" hidden="1"/>
    <cellStyle name="Hipervínculo visitado" xfId="11428" builtinId="9" hidden="1"/>
    <cellStyle name="Hipervínculo visitado" xfId="11342" builtinId="9" hidden="1"/>
    <cellStyle name="Hipervínculo visitado" xfId="11282" builtinId="9" hidden="1"/>
    <cellStyle name="Hipervínculo visitado" xfId="11429" builtinId="9" hidden="1"/>
    <cellStyle name="Hipervínculo visitado" xfId="11117" builtinId="9" hidden="1"/>
    <cellStyle name="Hipervínculo visitado" xfId="11379" builtinId="9" hidden="1"/>
    <cellStyle name="Hipervínculo visitado" xfId="11297" builtinId="9" hidden="1"/>
    <cellStyle name="Hipervínculo visitado" xfId="11253" builtinId="9" hidden="1"/>
    <cellStyle name="Hipervínculo visitado" xfId="11333" builtinId="9" hidden="1"/>
    <cellStyle name="Hipervínculo visitado" xfId="11430" builtinId="9" hidden="1"/>
    <cellStyle name="Hipervínculo visitado" xfId="11378" builtinId="9" hidden="1"/>
    <cellStyle name="Hipervínculo visitado" xfId="11100" builtinId="9" hidden="1"/>
    <cellStyle name="Hipervínculo visitado" xfId="11431" builtinId="9" hidden="1"/>
    <cellStyle name="Hipervínculo visitado" xfId="11252" builtinId="9" hidden="1"/>
    <cellStyle name="Hipervínculo visitado" xfId="11281" builtinId="9" hidden="1"/>
    <cellStyle name="Hipervínculo visitado" xfId="11368" builtinId="9" hidden="1"/>
    <cellStyle name="Hipervínculo visitado" xfId="11227" builtinId="9" hidden="1"/>
    <cellStyle name="Hipervínculo visitado" xfId="11215" builtinId="9" hidden="1"/>
    <cellStyle name="Hipervínculo visitado" xfId="11338" builtinId="9" hidden="1"/>
    <cellStyle name="Hipervínculo visitado" xfId="11118" builtinId="9" hidden="1"/>
    <cellStyle name="Hipervínculo visitado" xfId="11377" builtinId="9" hidden="1"/>
    <cellStyle name="Hipervínculo visitado" xfId="11308" builtinId="9" hidden="1"/>
    <cellStyle name="Hipervínculo visitado" xfId="11337" builtinId="9" hidden="1"/>
    <cellStyle name="Hipervínculo visitado" xfId="11388" builtinId="9" hidden="1"/>
    <cellStyle name="Hipervínculo visitado" xfId="11098" builtinId="9" hidden="1"/>
    <cellStyle name="Hipervínculo visitado" xfId="11353" builtinId="9" hidden="1"/>
    <cellStyle name="Hipervínculo visitado" xfId="11445" builtinId="9" hidden="1"/>
    <cellStyle name="Hipervínculo visitado" xfId="11421" builtinId="9" hidden="1"/>
    <cellStyle name="Hipervínculo visitado" xfId="11083" builtinId="9" hidden="1"/>
    <cellStyle name="Hipervínculo visitado" xfId="11387" builtinId="9" hidden="1"/>
    <cellStyle name="Hipervínculo visitado" xfId="11309" builtinId="9" hidden="1"/>
    <cellStyle name="Hipervínculo visitado" xfId="11444" builtinId="9" hidden="1"/>
    <cellStyle name="Hipervínculo visitado" xfId="11293" builtinId="9" hidden="1"/>
    <cellStyle name="Hipervínculo visitado" xfId="11381" builtinId="9" hidden="1"/>
    <cellStyle name="Hipervínculo visitado" xfId="11257" builtinId="9" hidden="1"/>
    <cellStyle name="Hipervínculo visitado" xfId="11200" builtinId="9" hidden="1"/>
    <cellStyle name="Hipervínculo visitado" xfId="11369" builtinId="9" hidden="1"/>
    <cellStyle name="Hipervínculo visitado" xfId="11443" builtinId="9" hidden="1"/>
    <cellStyle name="Hipervínculo visitado" xfId="11330" builtinId="9" hidden="1"/>
    <cellStyle name="Hipervínculo visitado" xfId="11420" builtinId="9" hidden="1"/>
    <cellStyle name="Hipervínculo visitado" xfId="11303" builtinId="9" hidden="1"/>
    <cellStyle name="Hipervínculo visitado" xfId="11442" builtinId="9" hidden="1"/>
    <cellStyle name="Hipervínculo visitado" xfId="11305" builtinId="9" hidden="1"/>
    <cellStyle name="Hipervínculo visitado" xfId="11418" builtinId="9" hidden="1"/>
    <cellStyle name="Hipervínculo visitado" xfId="11105" builtinId="9" hidden="1"/>
    <cellStyle name="Hipervínculo visitado" xfId="11367" builtinId="9" hidden="1"/>
    <cellStyle name="Hipervínculo visitado" xfId="11363" builtinId="9" hidden="1"/>
    <cellStyle name="Hipervínculo visitado" xfId="11452" builtinId="9" hidden="1"/>
    <cellStyle name="Hipervínculo visitado" xfId="11417" builtinId="9" hidden="1"/>
    <cellStyle name="Hipervínculo visitado" xfId="11397" builtinId="9" hidden="1"/>
    <cellStyle name="Hipervínculo visitado" xfId="11121" builtinId="9" hidden="1"/>
    <cellStyle name="Hipervínculo visitado" xfId="11383" builtinId="9" hidden="1"/>
    <cellStyle name="Hipervínculo visitado" xfId="11230" builtinId="9" hidden="1"/>
    <cellStyle name="Hipervínculo visitado" xfId="11453" builtinId="9" hidden="1"/>
    <cellStyle name="Hipervínculo visitado" xfId="11220" builtinId="9" hidden="1"/>
    <cellStyle name="Hipervínculo visitado" xfId="11179" builtinId="9" hidden="1"/>
    <cellStyle name="Hipervínculo visitado" xfId="11336" builtinId="9" hidden="1"/>
    <cellStyle name="Hipervínculo visitado" xfId="11183" builtinId="9" hidden="1"/>
    <cellStyle name="Hipervínculo visitado" xfId="11198" builtinId="9" hidden="1"/>
    <cellStyle name="Hipervínculo visitado" xfId="11335" builtinId="9" hidden="1"/>
    <cellStyle name="Hipervínculo visitado" xfId="11347" builtinId="9" hidden="1"/>
    <cellStyle name="Hipervínculo visitado" xfId="11424" builtinId="9" hidden="1"/>
    <cellStyle name="Hipervínculo visitado" xfId="11221" builtinId="9" hidden="1"/>
    <cellStyle name="Hipervínculo visitado" xfId="11260" builtinId="9" hidden="1"/>
    <cellStyle name="Hipervínculo visitado" xfId="11182" builtinId="9" hidden="1"/>
    <cellStyle name="Hipervínculo visitado" xfId="11225" builtinId="9" hidden="1"/>
    <cellStyle name="Hipervínculo visitado" xfId="11097" builtinId="9" hidden="1"/>
    <cellStyle name="Hipervínculo visitado" xfId="11284" builtinId="9" hidden="1"/>
    <cellStyle name="Hipervínculo visitado" xfId="11372" builtinId="9" hidden="1"/>
    <cellStyle name="Hipervínculo visitado" xfId="11471" builtinId="9" hidden="1"/>
    <cellStyle name="Hipervínculo visitado" xfId="11382" builtinId="9" hidden="1"/>
    <cellStyle name="Hipervínculo visitado" xfId="11440" builtinId="9" hidden="1"/>
    <cellStyle name="Hipervínculo visitado" xfId="11470" builtinId="9" hidden="1"/>
    <cellStyle name="Hipervínculo visitado" xfId="11426" builtinId="9" hidden="1"/>
    <cellStyle name="Hipervínculo visitado" xfId="11119" builtinId="9" hidden="1"/>
    <cellStyle name="Hipervínculo visitado" xfId="11334" builtinId="9" hidden="1"/>
    <cellStyle name="Hipervínculo visitado" xfId="11294" builtinId="9" hidden="1"/>
    <cellStyle name="Hipervínculo visitado" xfId="11332" builtinId="9" hidden="1"/>
    <cellStyle name="Hipervínculo visitado" xfId="11081" builtinId="9" hidden="1"/>
    <cellStyle name="Hipervínculo visitado" xfId="11469" builtinId="9" hidden="1"/>
    <cellStyle name="Hipervínculo visitado" xfId="11385" builtinId="9" hidden="1"/>
    <cellStyle name="Hipervínculo visitado" xfId="11439" builtinId="9" hidden="1"/>
    <cellStyle name="Hipervínculo visitado" xfId="11299" builtinId="9" hidden="1"/>
    <cellStyle name="Hipervínculo visitado" xfId="11449" builtinId="9" hidden="1"/>
    <cellStyle name="Hipervínculo visitado" xfId="11283" builtinId="9" hidden="1"/>
    <cellStyle name="Hipervínculo visitado" xfId="11341" builtinId="9" hidden="1"/>
    <cellStyle name="Hipervínculo visitado" xfId="11290" builtinId="9" hidden="1"/>
    <cellStyle name="Hipervínculo visitado" xfId="11228" builtinId="9" hidden="1"/>
    <cellStyle name="Hipervínculo visitado" xfId="11276" builtinId="9" hidden="1"/>
    <cellStyle name="Hipervínculo visitado" xfId="11082" builtinId="9" hidden="1"/>
    <cellStyle name="Hipervínculo visitado" xfId="11370" builtinId="9" hidden="1"/>
    <cellStyle name="Hipervínculo visitado" xfId="11466" builtinId="9" hidden="1"/>
    <cellStyle name="Hipervínculo visitado" xfId="11292" builtinId="9" hidden="1"/>
    <cellStyle name="Hipervínculo visitado" xfId="11447" builtinId="9" hidden="1"/>
    <cellStyle name="Hipervínculo visitado" xfId="11465" builtinId="9" hidden="1"/>
    <cellStyle name="Hipervínculo visitado" xfId="11366" builtinId="9" hidden="1"/>
    <cellStyle name="Hipervínculo visitado" xfId="11101" builtinId="9" hidden="1"/>
    <cellStyle name="Hipervínculo visitado" xfId="11448" builtinId="9" hidden="1"/>
    <cellStyle name="Hipervínculo visitado" xfId="11477" builtinId="9" hidden="1"/>
    <cellStyle name="Hipervínculo visitado" xfId="11280" builtinId="9" hidden="1"/>
    <cellStyle name="Hipervínculo visitado" xfId="11093" builtinId="9" hidden="1"/>
    <cellStyle name="Hipervínculo visitado" xfId="11478" builtinId="9" hidden="1"/>
    <cellStyle name="Hipervínculo visitado" xfId="11329" builtinId="9" hidden="1"/>
    <cellStyle name="Hipervínculo visitado" xfId="11373" builtinId="9" hidden="1"/>
    <cellStyle name="Hipervínculo visitado" xfId="11274" builtinId="9" hidden="1"/>
    <cellStyle name="Hipervínculo visitado" xfId="11474" builtinId="9" hidden="1"/>
    <cellStyle name="Hipervínculo visitado" xfId="11206" builtinId="9" hidden="1"/>
    <cellStyle name="Hipervínculo visitado" xfId="11457" builtinId="9" hidden="1"/>
    <cellStyle name="Hipervínculo visitado" xfId="11540" builtinId="9" hidden="1"/>
    <cellStyle name="Hipervínculo visitado" xfId="11437" builtinId="9" hidden="1"/>
    <cellStyle name="Hipervínculo visitado" xfId="11436" builtinId="9" hidden="1"/>
    <cellStyle name="Hipervínculo visitado" xfId="11541" builtinId="9" hidden="1"/>
    <cellStyle name="Hipervínculo visitado" xfId="11120" builtinId="9" hidden="1"/>
    <cellStyle name="Hipervínculo visitado" xfId="11275" builtinId="9" hidden="1"/>
    <cellStyle name="Hipervínculo visitado" xfId="11213" builtinId="9" hidden="1"/>
    <cellStyle name="Hipervínculo visitado" xfId="11218" builtinId="9" hidden="1"/>
    <cellStyle name="Hipervínculo visitado" xfId="11501" builtinId="9" hidden="1"/>
    <cellStyle name="Hipervínculo visitado" xfId="11542" builtinId="9" hidden="1"/>
    <cellStyle name="Hipervínculo visitado" xfId="11500" builtinId="9" hidden="1"/>
    <cellStyle name="Hipervínculo visitado" xfId="11339" builtinId="9" hidden="1"/>
    <cellStyle name="Hipervínculo visitado" xfId="11543" builtinId="9" hidden="1"/>
    <cellStyle name="Hipervínculo visitado" xfId="11226" builtinId="9" hidden="1"/>
    <cellStyle name="Hipervínculo visitado" xfId="11364" builtinId="9" hidden="1"/>
    <cellStyle name="Hipervínculo visitado" xfId="11355" builtinId="9" hidden="1"/>
    <cellStyle name="Hipervínculo visitado" xfId="11462" builtinId="9" hidden="1"/>
    <cellStyle name="Hipervínculo visitado" xfId="11324" builtinId="9" hidden="1"/>
    <cellStyle name="Hipervínculo visitado" xfId="11507" builtinId="9" hidden="1"/>
    <cellStyle name="Hipervínculo visitado" xfId="11547" builtinId="9" hidden="1"/>
    <cellStyle name="Hipervínculo visitado" xfId="11464" builtinId="9" hidden="1"/>
    <cellStyle name="Hipervínculo visitado" xfId="11508" builtinId="9" hidden="1"/>
    <cellStyle name="Hipervínculo visitado" xfId="11463" builtinId="9" hidden="1"/>
    <cellStyle name="Hipervínculo visitado" xfId="11546" builtinId="9" hidden="1"/>
    <cellStyle name="Hipervínculo visitado" xfId="11432" builtinId="9" hidden="1"/>
    <cellStyle name="Hipervínculo visitado" xfId="11273" builtinId="9" hidden="1"/>
    <cellStyle name="Hipervínculo visitado" xfId="11498" builtinId="9" hidden="1"/>
    <cellStyle name="Hipervínculo visitado" xfId="11433" builtinId="9" hidden="1"/>
    <cellStyle name="Hipervínculo visitado" xfId="11419" builtinId="9" hidden="1"/>
    <cellStyle name="Hipervínculo visitado" xfId="11545" builtinId="9" hidden="1"/>
    <cellStyle name="Hipervínculo visitado" xfId="11509" builtinId="9" hidden="1"/>
    <cellStyle name="Hipervínculo visitado" xfId="11254" builtinId="9" hidden="1"/>
    <cellStyle name="Hipervínculo visitado" xfId="11188" builtinId="9" hidden="1"/>
    <cellStyle name="Hipervínculo visitado" xfId="11531" builtinId="9" hidden="1"/>
    <cellStyle name="Hipervínculo visitado" xfId="11544" builtinId="9" hidden="1"/>
    <cellStyle name="Hipervínculo visitado" xfId="11499" builtinId="9" hidden="1"/>
    <cellStyle name="Hipervínculo visitado" xfId="11530" builtinId="9" hidden="1"/>
    <cellStyle name="Hipervínculo visitado" xfId="11435" builtinId="9" hidden="1"/>
    <cellStyle name="Hipervínculo visitado" xfId="11458" builtinId="9" hidden="1"/>
    <cellStyle name="Hipervínculo visitado" xfId="11296" builtinId="9" hidden="1"/>
    <cellStyle name="Hipervínculo visitado" xfId="11583" builtinId="9" hidden="1"/>
    <cellStyle name="Hipervínculo visitado" xfId="11584" builtinId="9" hidden="1"/>
    <cellStyle name="Hipervínculo visitado" xfId="11585" builtinId="9" hidden="1"/>
    <cellStyle name="Hipervínculo visitado" xfId="11586" builtinId="9" hidden="1"/>
    <cellStyle name="Hipervínculo visitado" xfId="11587" builtinId="9" hidden="1"/>
    <cellStyle name="Hipervínculo visitado" xfId="11588" builtinId="9" hidden="1"/>
    <cellStyle name="Hipervínculo visitado" xfId="11589" builtinId="9" hidden="1"/>
    <cellStyle name="Hipervínculo visitado" xfId="11590" builtinId="9" hidden="1"/>
    <cellStyle name="Hipervínculo visitado" xfId="11591" builtinId="9" hidden="1"/>
    <cellStyle name="Hipervínculo visitado" xfId="11592" builtinId="9" hidden="1"/>
    <cellStyle name="Hipervínculo visitado" xfId="11593" builtinId="9" hidden="1"/>
    <cellStyle name="Hipervínculo visitado" xfId="11594" builtinId="9" hidden="1"/>
    <cellStyle name="Hipervínculo visitado" xfId="11595" builtinId="9" hidden="1"/>
    <cellStyle name="Hipervínculo visitado" xfId="11596" builtinId="9" hidden="1"/>
    <cellStyle name="Hipervínculo visitado" xfId="11597" builtinId="9" hidden="1"/>
    <cellStyle name="Hipervínculo visitado" xfId="11598" builtinId="9" hidden="1"/>
    <cellStyle name="Hipervínculo visitado" xfId="11599" builtinId="9" hidden="1"/>
    <cellStyle name="Hipervínculo visitado" xfId="11600" builtinId="9" hidden="1"/>
    <cellStyle name="Hipervínculo visitado" xfId="11601" builtinId="9" hidden="1"/>
    <cellStyle name="Hipervínculo visitado" xfId="11602" builtinId="9" hidden="1"/>
    <cellStyle name="Hipervínculo visitado" xfId="11306" builtinId="9" hidden="1"/>
    <cellStyle name="Hipervínculo visitado" xfId="11532" builtinId="9" hidden="1"/>
    <cellStyle name="Hipervínculo visitado" xfId="11459" builtinId="9" hidden="1"/>
    <cellStyle name="Hipervínculo visitado" xfId="11606" builtinId="9" hidden="1"/>
    <cellStyle name="Hipervínculo visitado" xfId="11607" builtinId="9" hidden="1"/>
    <cellStyle name="Hipervínculo visitado" xfId="11608" builtinId="9" hidden="1"/>
    <cellStyle name="Hipervínculo visitado" xfId="11609" builtinId="9" hidden="1"/>
    <cellStyle name="Hipervínculo visitado" xfId="11610" builtinId="9" hidden="1"/>
    <cellStyle name="Hipervínculo visitado" xfId="11611" builtinId="9" hidden="1"/>
    <cellStyle name="Hipervínculo visitado" xfId="11612" builtinId="9" hidden="1"/>
    <cellStyle name="Hipervínculo visitado" xfId="11613" builtinId="9" hidden="1"/>
    <cellStyle name="Hipervínculo visitado" xfId="11614" builtinId="9" hidden="1"/>
    <cellStyle name="Hipervínculo visitado" xfId="11615" builtinId="9" hidden="1"/>
    <cellStyle name="Hipervínculo visitado" xfId="11616" builtinId="9" hidden="1"/>
    <cellStyle name="Hipervínculo visitado" xfId="11617" builtinId="9" hidden="1"/>
    <cellStyle name="Hipervínculo visitado" xfId="11618" builtinId="9" hidden="1"/>
    <cellStyle name="Hipervínculo visitado" xfId="11619" builtinId="9" hidden="1"/>
    <cellStyle name="Hipervínculo visitado" xfId="11620" builtinId="9" hidden="1"/>
    <cellStyle name="Hipervínculo visitado" xfId="11621" builtinId="9" hidden="1"/>
    <cellStyle name="Hipervínculo visitado" xfId="11622" builtinId="9" hidden="1"/>
    <cellStyle name="Hipervínculo visitado" xfId="11623" builtinId="9" hidden="1"/>
    <cellStyle name="Hipervínculo visitado" xfId="11636" builtinId="9" hidden="1"/>
    <cellStyle name="Hipervínculo visitado" xfId="11637" builtinId="9" hidden="1"/>
    <cellStyle name="Hipervínculo visitado" xfId="11638" builtinId="9" hidden="1"/>
    <cellStyle name="Hipervínculo visitado" xfId="11639" builtinId="9" hidden="1"/>
    <cellStyle name="Hipervínculo visitado" xfId="11640" builtinId="9" hidden="1"/>
    <cellStyle name="Hipervínculo visitado" xfId="11641" builtinId="9" hidden="1"/>
    <cellStyle name="Hipervínculo visitado" xfId="11642" builtinId="9" hidden="1"/>
    <cellStyle name="Hipervínculo visitado" xfId="11643" builtinId="9" hidden="1"/>
    <cellStyle name="Hipervínculo visitado" xfId="11644" builtinId="9" hidden="1"/>
    <cellStyle name="Hipervínculo visitado" xfId="11645" builtinId="9" hidden="1"/>
    <cellStyle name="Hipervínculo visitado" xfId="11646" builtinId="9" hidden="1"/>
    <cellStyle name="Hipervínculo visitado" xfId="11647" builtinId="9" hidden="1"/>
    <cellStyle name="Hipervínculo visitado" xfId="11648" builtinId="9" hidden="1"/>
    <cellStyle name="Hipervínculo visitado" xfId="11649" builtinId="9" hidden="1"/>
    <cellStyle name="Hipervínculo visitado" xfId="11650" builtinId="9" hidden="1"/>
    <cellStyle name="Hipervínculo visitado" xfId="11651" builtinId="9" hidden="1"/>
    <cellStyle name="Hipervínculo visitado" xfId="11652" builtinId="9" hidden="1"/>
    <cellStyle name="Hipervínculo visitado" xfId="11653" builtinId="9" hidden="1"/>
    <cellStyle name="Hipervínculo visitado" xfId="11654" builtinId="9" hidden="1"/>
    <cellStyle name="Hipervínculo visitado" xfId="11655" builtinId="9" hidden="1"/>
    <cellStyle name="Hipervínculo visitado" xfId="11656" builtinId="9" hidden="1"/>
    <cellStyle name="Hipervínculo visitado" xfId="11472" builtinId="9" hidden="1"/>
    <cellStyle name="Hipervínculo visitado" xfId="11660" builtinId="9" hidden="1"/>
    <cellStyle name="Hipervínculo visitado" xfId="11661" builtinId="9" hidden="1"/>
    <cellStyle name="Hipervínculo visitado" xfId="11662" builtinId="9" hidden="1"/>
    <cellStyle name="Hipervínculo visitado" xfId="11663" builtinId="9" hidden="1"/>
    <cellStyle name="Hipervínculo visitado" xfId="11664" builtinId="9" hidden="1"/>
    <cellStyle name="Hipervínculo visitado" xfId="11665" builtinId="9" hidden="1"/>
    <cellStyle name="Hipervínculo visitado" xfId="11666" builtinId="9" hidden="1"/>
    <cellStyle name="Hipervínculo visitado" xfId="11667" builtinId="9" hidden="1"/>
    <cellStyle name="Hipervínculo visitado" xfId="11668" builtinId="9" hidden="1"/>
    <cellStyle name="Hipervínculo visitado" xfId="11669" builtinId="9" hidden="1"/>
    <cellStyle name="Hipervínculo visitado" xfId="11670" builtinId="9" hidden="1"/>
    <cellStyle name="Hipervínculo visitado" xfId="11671" builtinId="9" hidden="1"/>
    <cellStyle name="Hipervínculo visitado" xfId="11672" builtinId="9" hidden="1"/>
    <cellStyle name="Hipervínculo visitado" xfId="11673" builtinId="9" hidden="1"/>
    <cellStyle name="Hipervínculo visitado" xfId="11674" builtinId="9" hidden="1"/>
    <cellStyle name="Hipervínculo visitado" xfId="11675" builtinId="9" hidden="1"/>
    <cellStyle name="Hipervínculo visitado" xfId="11676" builtinId="9" hidden="1"/>
    <cellStyle name="Hipervínculo visitado" xfId="11677" builtinId="9" hidden="1"/>
    <cellStyle name="Hipervínculo visitado" xfId="11678" builtinId="9" hidden="1"/>
    <cellStyle name="Hipervínculo visitado" xfId="11679" builtinId="9" hidden="1"/>
    <cellStyle name="Hipervínculo visitado" xfId="11690" builtinId="9" hidden="1"/>
    <cellStyle name="Hipervínculo visitado" xfId="11691" builtinId="9" hidden="1"/>
    <cellStyle name="Hipervínculo visitado" xfId="11692" builtinId="9" hidden="1"/>
    <cellStyle name="Hipervínculo visitado" xfId="11693" builtinId="9" hidden="1"/>
    <cellStyle name="Hipervínculo visitado" xfId="11694" builtinId="9" hidden="1"/>
    <cellStyle name="Hipervínculo visitado" xfId="11695" builtinId="9" hidden="1"/>
    <cellStyle name="Hipervínculo visitado" xfId="11696" builtinId="9" hidden="1"/>
    <cellStyle name="Hipervínculo visitado" xfId="11697" builtinId="9" hidden="1"/>
    <cellStyle name="Hipervínculo visitado" xfId="11698" builtinId="9" hidden="1"/>
    <cellStyle name="Hipervínculo visitado" xfId="11699" builtinId="9" hidden="1"/>
    <cellStyle name="Hipervínculo visitado" xfId="11700" builtinId="9" hidden="1"/>
    <cellStyle name="Hipervínculo visitado" xfId="11701" builtinId="9" hidden="1"/>
    <cellStyle name="Hipervínculo visitado" xfId="11702" builtinId="9" hidden="1"/>
    <cellStyle name="Hipervínculo visitado" xfId="11703" builtinId="9" hidden="1"/>
    <cellStyle name="Hipervínculo visitado" xfId="11704" builtinId="9" hidden="1"/>
    <cellStyle name="Hipervínculo visitado" xfId="11705" builtinId="9" hidden="1"/>
    <cellStyle name="Hipervínculo visitado" xfId="11706" builtinId="9" hidden="1"/>
    <cellStyle name="Hipervínculo visitado" xfId="11707" builtinId="9" hidden="1"/>
    <cellStyle name="Hipervínculo visitado" xfId="11708" builtinId="9" hidden="1"/>
    <cellStyle name="Hipervínculo visitado" xfId="11709" builtinId="9" hidden="1"/>
    <cellStyle name="Hipervínculo visitado" xfId="11710" builtinId="9" hidden="1"/>
    <cellStyle name="Hipervínculo visitado" xfId="11201" builtinId="9" hidden="1"/>
    <cellStyle name="Hipervínculo visitado" xfId="11384" builtinId="9" hidden="1"/>
    <cellStyle name="Hipervínculo visitado" xfId="11102" builtinId="9" hidden="1"/>
    <cellStyle name="Hipervínculo visitado" xfId="11714" builtinId="9" hidden="1"/>
    <cellStyle name="Hipervínculo visitado" xfId="11715" builtinId="9" hidden="1"/>
    <cellStyle name="Hipervínculo visitado" xfId="11716" builtinId="9" hidden="1"/>
    <cellStyle name="Hipervínculo visitado" xfId="11717" builtinId="9" hidden="1"/>
    <cellStyle name="Hipervínculo visitado" xfId="11718" builtinId="9" hidden="1"/>
    <cellStyle name="Hipervínculo visitado" xfId="11719" builtinId="9" hidden="1"/>
    <cellStyle name="Hipervínculo visitado" xfId="11720" builtinId="9" hidden="1"/>
    <cellStyle name="Hipervínculo visitado" xfId="11721" builtinId="9" hidden="1"/>
    <cellStyle name="Hipervínculo visitado" xfId="11722" builtinId="9" hidden="1"/>
    <cellStyle name="Hipervínculo visitado" xfId="11723" builtinId="9" hidden="1"/>
    <cellStyle name="Hipervínculo visitado" xfId="11724" builtinId="9" hidden="1"/>
    <cellStyle name="Hipervínculo visitado" xfId="11725" builtinId="9" hidden="1"/>
    <cellStyle name="Hipervínculo visitado" xfId="11726" builtinId="9" hidden="1"/>
    <cellStyle name="Hipervínculo visitado" xfId="11727" builtinId="9" hidden="1"/>
    <cellStyle name="Hipervínculo visitado" xfId="11728" builtinId="9" hidden="1"/>
    <cellStyle name="Hipervínculo visitado" xfId="11729" builtinId="9" hidden="1"/>
    <cellStyle name="Hipervínculo visitado" xfId="11730" builtinId="9" hidden="1"/>
    <cellStyle name="Hipervínculo visitado" xfId="11731" builtinId="9" hidden="1"/>
    <cellStyle name="Hipervínculo visitado" xfId="11742" builtinId="9" hidden="1"/>
    <cellStyle name="Hipervínculo visitado" xfId="11743" builtinId="9" hidden="1"/>
    <cellStyle name="Hipervínculo visitado" xfId="11744" builtinId="9" hidden="1"/>
    <cellStyle name="Hipervínculo visitado" xfId="11745" builtinId="9" hidden="1"/>
    <cellStyle name="Hipervínculo visitado" xfId="11746" builtinId="9" hidden="1"/>
    <cellStyle name="Hipervínculo visitado" xfId="11747" builtinId="9" hidden="1"/>
    <cellStyle name="Hipervínculo visitado" xfId="11748" builtinId="9" hidden="1"/>
    <cellStyle name="Hipervínculo visitado" xfId="11749" builtinId="9" hidden="1"/>
    <cellStyle name="Hipervínculo visitado" xfId="11750" builtinId="9" hidden="1"/>
    <cellStyle name="Hipervínculo visitado" xfId="11751" builtinId="9" hidden="1"/>
    <cellStyle name="Hipervínculo visitado" xfId="11752" builtinId="9" hidden="1"/>
    <cellStyle name="Hipervínculo visitado" xfId="11753" builtinId="9" hidden="1"/>
    <cellStyle name="Hipervínculo visitado" xfId="11754" builtinId="9" hidden="1"/>
    <cellStyle name="Hipervínculo visitado" xfId="11755" builtinId="9" hidden="1"/>
    <cellStyle name="Hipervínculo visitado" xfId="11756" builtinId="9" hidden="1"/>
    <cellStyle name="Hipervínculo visitado" xfId="11757" builtinId="9" hidden="1"/>
    <cellStyle name="Hipervínculo visitado" xfId="11758" builtinId="9" hidden="1"/>
    <cellStyle name="Hipervínculo visitado" xfId="11759" builtinId="9" hidden="1"/>
    <cellStyle name="Hipervínculo visitado" xfId="11760" builtinId="9" hidden="1"/>
    <cellStyle name="Hipervínculo visitado" xfId="11761" builtinId="9" hidden="1"/>
    <cellStyle name="Hipervínculo visitado" xfId="11762" builtinId="9" hidden="1"/>
    <cellStyle name="Hipervínculo visitado" xfId="11535" builtinId="9" hidden="1"/>
    <cellStyle name="Hipervínculo visitado" xfId="11554" builtinId="9" hidden="1"/>
    <cellStyle name="Hipervínculo visitado" xfId="11553" builtinId="9" hidden="1"/>
    <cellStyle name="Hipervínculo visitado" xfId="11765" builtinId="9" hidden="1"/>
    <cellStyle name="Hipervínculo visitado" xfId="11766" builtinId="9" hidden="1"/>
    <cellStyle name="Hipervínculo visitado" xfId="11767" builtinId="9" hidden="1"/>
    <cellStyle name="Hipervínculo visitado" xfId="11768" builtinId="9" hidden="1"/>
    <cellStyle name="Hipervínculo visitado" xfId="11769" builtinId="9" hidden="1"/>
    <cellStyle name="Hipervínculo visitado" xfId="11770" builtinId="9" hidden="1"/>
    <cellStyle name="Hipervínculo visitado" xfId="11771" builtinId="9" hidden="1"/>
    <cellStyle name="Hipervínculo visitado" xfId="11772" builtinId="9" hidden="1"/>
    <cellStyle name="Hipervínculo visitado" xfId="11773" builtinId="9" hidden="1"/>
    <cellStyle name="Hipervínculo visitado" xfId="11774" builtinId="9" hidden="1"/>
    <cellStyle name="Hipervínculo visitado" xfId="11775" builtinId="9" hidden="1"/>
    <cellStyle name="Hipervínculo visitado" xfId="11776" builtinId="9" hidden="1"/>
    <cellStyle name="Hipervínculo visitado" xfId="11777" builtinId="9" hidden="1"/>
    <cellStyle name="Hipervínculo visitado" xfId="11778" builtinId="9" hidden="1"/>
    <cellStyle name="Hipervínculo visitado" xfId="11779" builtinId="9" hidden="1"/>
    <cellStyle name="Hipervínculo visitado" xfId="11780" builtinId="9" hidden="1"/>
    <cellStyle name="Hipervínculo visitado" xfId="11781" builtinId="9" hidden="1"/>
    <cellStyle name="Hipervínculo visitado" xfId="11782" builtinId="9" hidden="1"/>
    <cellStyle name="Hipervínculo visitado" xfId="11793" builtinId="9" hidden="1"/>
    <cellStyle name="Hipervínculo visitado" xfId="11794" builtinId="9" hidden="1"/>
    <cellStyle name="Hipervínculo visitado" xfId="11795" builtinId="9" hidden="1"/>
    <cellStyle name="Hipervínculo visitado" xfId="11796" builtinId="9" hidden="1"/>
    <cellStyle name="Hipervínculo visitado" xfId="11797" builtinId="9" hidden="1"/>
    <cellStyle name="Hipervínculo visitado" xfId="11798" builtinId="9" hidden="1"/>
    <cellStyle name="Hipervínculo visitado" xfId="11799" builtinId="9" hidden="1"/>
    <cellStyle name="Hipervínculo visitado" xfId="11800" builtinId="9" hidden="1"/>
    <cellStyle name="Hipervínculo visitado" xfId="11801" builtinId="9" hidden="1"/>
    <cellStyle name="Hipervínculo visitado" xfId="11802" builtinId="9" hidden="1"/>
    <cellStyle name="Hipervínculo visitado" xfId="11803" builtinId="9" hidden="1"/>
    <cellStyle name="Hipervínculo visitado" xfId="11804" builtinId="9" hidden="1"/>
    <cellStyle name="Hipervínculo visitado" xfId="11805" builtinId="9" hidden="1"/>
    <cellStyle name="Hipervínculo visitado" xfId="11806" builtinId="9" hidden="1"/>
    <cellStyle name="Hipervínculo visitado" xfId="11807" builtinId="9" hidden="1"/>
    <cellStyle name="Hipervínculo visitado" xfId="11808" builtinId="9" hidden="1"/>
    <cellStyle name="Hipervínculo visitado" xfId="11809" builtinId="9" hidden="1"/>
    <cellStyle name="Hipervínculo visitado" xfId="11810" builtinId="9" hidden="1"/>
    <cellStyle name="Hipervínculo visitado" xfId="11811" builtinId="9" hidden="1"/>
    <cellStyle name="Hipervínculo visitado" xfId="11812" builtinId="9" hidden="1"/>
    <cellStyle name="Hipervínculo visitado" xfId="11813" builtinId="9" hidden="1"/>
    <cellStyle name="Hipervínculo visitado" xfId="11816" builtinId="9" hidden="1"/>
    <cellStyle name="Hipervínculo visitado" xfId="11817" builtinId="9" hidden="1"/>
    <cellStyle name="Hipervínculo visitado" xfId="11818" builtinId="9" hidden="1"/>
    <cellStyle name="Hipervínculo visitado" xfId="11819" builtinId="9" hidden="1"/>
    <cellStyle name="Hipervínculo visitado" xfId="11820" builtinId="9" hidden="1"/>
    <cellStyle name="Hipervínculo visitado" xfId="11821" builtinId="9" hidden="1"/>
    <cellStyle name="Hipervínculo visitado" xfId="11822" builtinId="9" hidden="1"/>
    <cellStyle name="Hipervínculo visitado" xfId="11823" builtinId="9" hidden="1"/>
    <cellStyle name="Hipervínculo visitado" xfId="11824" builtinId="9" hidden="1"/>
    <cellStyle name="Hipervínculo visitado" xfId="11825" builtinId="9" hidden="1"/>
    <cellStyle name="Hipervínculo visitado" xfId="11826" builtinId="9" hidden="1"/>
    <cellStyle name="Hipervínculo visitado" xfId="11827" builtinId="9" hidden="1"/>
    <cellStyle name="Hipervínculo visitado" xfId="11828" builtinId="9" hidden="1"/>
    <cellStyle name="Hipervínculo visitado" xfId="11829" builtinId="9" hidden="1"/>
    <cellStyle name="Hipervínculo visitado" xfId="11830" builtinId="9" hidden="1"/>
    <cellStyle name="Hipervínculo visitado" xfId="11831" builtinId="9" hidden="1"/>
    <cellStyle name="Hipervínculo visitado" xfId="11832" builtinId="9" hidden="1"/>
    <cellStyle name="Hipervínculo visitado" xfId="11833" builtinId="9" hidden="1"/>
    <cellStyle name="Hipervínculo visitado" xfId="11834" builtinId="9" hidden="1"/>
    <cellStyle name="Hipervínculo visitado" xfId="11835" builtinId="9" hidden="1"/>
    <cellStyle name="Hipervínculo visitado" xfId="11836" builtinId="9" hidden="1"/>
    <cellStyle name="Hipervínculo visitado" xfId="11850" builtinId="9" hidden="1"/>
    <cellStyle name="Hipervínculo visitado" xfId="11851" builtinId="9" hidden="1"/>
    <cellStyle name="Hipervínculo visitado" xfId="11852" builtinId="9" hidden="1"/>
    <cellStyle name="Hipervínculo visitado" xfId="11853" builtinId="9" hidden="1"/>
    <cellStyle name="Hipervínculo visitado" xfId="11854" builtinId="9" hidden="1"/>
    <cellStyle name="Hipervínculo visitado" xfId="11855" builtinId="9" hidden="1"/>
    <cellStyle name="Hipervínculo visitado" xfId="11856" builtinId="9" hidden="1"/>
    <cellStyle name="Hipervínculo visitado" xfId="11857" builtinId="9" hidden="1"/>
    <cellStyle name="Hipervínculo visitado" xfId="11858" builtinId="9" hidden="1"/>
    <cellStyle name="Hipervínculo visitado" xfId="11859" builtinId="9" hidden="1"/>
    <cellStyle name="Hipervínculo visitado" xfId="11860" builtinId="9" hidden="1"/>
    <cellStyle name="Hipervínculo visitado" xfId="11861" builtinId="9" hidden="1"/>
    <cellStyle name="Hipervínculo visitado" xfId="11862" builtinId="9" hidden="1"/>
    <cellStyle name="Hipervínculo visitado" xfId="11863" builtinId="9" hidden="1"/>
    <cellStyle name="Hipervínculo visitado" xfId="11864" builtinId="9" hidden="1"/>
    <cellStyle name="Hipervínculo visitado" xfId="11865" builtinId="9" hidden="1"/>
    <cellStyle name="Hipervínculo visitado" xfId="11866" builtinId="9" hidden="1"/>
    <cellStyle name="Hipervínculo visitado" xfId="11867" builtinId="9" hidden="1"/>
    <cellStyle name="Hipervínculo visitado" xfId="11868" builtinId="9" hidden="1"/>
    <cellStyle name="Hipervínculo visitado" xfId="11869" builtinId="9" hidden="1"/>
    <cellStyle name="Hipervínculo visitado" xfId="11870" builtinId="9" hidden="1"/>
    <cellStyle name="Hipervínculo visitado" xfId="11285" builtinId="9" hidden="1"/>
    <cellStyle name="Hipervínculo visitado" xfId="11871" builtinId="9" hidden="1"/>
    <cellStyle name="Hipervínculo visitado" xfId="11872" builtinId="9" hidden="1"/>
    <cellStyle name="Hipervínculo visitado" xfId="11873" builtinId="9" hidden="1"/>
    <cellStyle name="Hipervínculo visitado" xfId="11874" builtinId="9" hidden="1"/>
    <cellStyle name="Hipervínculo visitado" xfId="11875" builtinId="9" hidden="1"/>
    <cellStyle name="Hipervínculo visitado" xfId="11876" builtinId="9" hidden="1"/>
    <cellStyle name="Hipervínculo visitado" xfId="11877" builtinId="9" hidden="1"/>
    <cellStyle name="Hipervínculo visitado" xfId="11878" builtinId="9" hidden="1"/>
    <cellStyle name="Hipervínculo visitado" xfId="11879" builtinId="9" hidden="1"/>
    <cellStyle name="Hipervínculo visitado" xfId="11880" builtinId="9" hidden="1"/>
    <cellStyle name="Hipervínculo visitado" xfId="11881" builtinId="9" hidden="1"/>
    <cellStyle name="Hipervínculo visitado" xfId="11882" builtinId="9" hidden="1"/>
    <cellStyle name="Hipervínculo visitado" xfId="11883" builtinId="9" hidden="1"/>
    <cellStyle name="Hipervínculo visitado" xfId="11884" builtinId="9" hidden="1"/>
    <cellStyle name="Hipervínculo visitado" xfId="11885" builtinId="9" hidden="1"/>
    <cellStyle name="Hipervínculo visitado" xfId="11886" builtinId="9" hidden="1"/>
    <cellStyle name="Hipervínculo visitado" xfId="11887" builtinId="9" hidden="1"/>
    <cellStyle name="Hipervínculo visitado" xfId="11888" builtinId="9" hidden="1"/>
    <cellStyle name="Hipervínculo visitado" xfId="11889" builtinId="9" hidden="1"/>
    <cellStyle name="Hipervínculo visitado" xfId="11890" builtinId="9" hidden="1"/>
    <cellStyle name="Hipervínculo visitado" xfId="11901" builtinId="9" hidden="1"/>
    <cellStyle name="Hipervínculo visitado" xfId="11902" builtinId="9" hidden="1"/>
    <cellStyle name="Hipervínculo visitado" xfId="11903" builtinId="9" hidden="1"/>
    <cellStyle name="Hipervínculo visitado" xfId="11904" builtinId="9" hidden="1"/>
    <cellStyle name="Hipervínculo visitado" xfId="11905" builtinId="9" hidden="1"/>
    <cellStyle name="Hipervínculo visitado" xfId="11906" builtinId="9" hidden="1"/>
    <cellStyle name="Hipervínculo visitado" xfId="11907" builtinId="9" hidden="1"/>
    <cellStyle name="Hipervínculo visitado" xfId="11908" builtinId="9" hidden="1"/>
    <cellStyle name="Hipervínculo visitado" xfId="11909" builtinId="9" hidden="1"/>
    <cellStyle name="Hipervínculo visitado" xfId="11910" builtinId="9" hidden="1"/>
    <cellStyle name="Hipervínculo visitado" xfId="11911" builtinId="9" hidden="1"/>
    <cellStyle name="Hipervínculo visitado" xfId="11912" builtinId="9" hidden="1"/>
    <cellStyle name="Hipervínculo visitado" xfId="11913" builtinId="9" hidden="1"/>
    <cellStyle name="Hipervínculo visitado" xfId="11914" builtinId="9" hidden="1"/>
    <cellStyle name="Hipervínculo visitado" xfId="11915" builtinId="9" hidden="1"/>
    <cellStyle name="Hipervínculo visitado" xfId="11916" builtinId="9" hidden="1"/>
    <cellStyle name="Hipervínculo visitado" xfId="11917" builtinId="9" hidden="1"/>
    <cellStyle name="Hipervínculo visitado" xfId="11918" builtinId="9" hidden="1"/>
    <cellStyle name="Hipervínculo visitado" xfId="11919" builtinId="9" hidden="1"/>
    <cellStyle name="Hipervínculo visitado" xfId="11920" builtinId="9" hidden="1"/>
    <cellStyle name="Hipervínculo visitado" xfId="11921" builtinId="9" hidden="1"/>
    <cellStyle name="Hipervínculo visitado" xfId="11929" builtinId="9" hidden="1"/>
    <cellStyle name="Hipervínculo visitado" xfId="11930" builtinId="9" hidden="1"/>
    <cellStyle name="Hipervínculo visitado" xfId="11931" builtinId="9" hidden="1"/>
    <cellStyle name="Hipervínculo visitado" xfId="11932" builtinId="9" hidden="1"/>
    <cellStyle name="Hipervínculo visitado" xfId="11933" builtinId="9" hidden="1"/>
    <cellStyle name="Hipervínculo visitado" xfId="11934" builtinId="9" hidden="1"/>
    <cellStyle name="Hipervínculo visitado" xfId="11935" builtinId="9" hidden="1"/>
    <cellStyle name="Hipervínculo visitado" xfId="11936" builtinId="9" hidden="1"/>
    <cellStyle name="Hipervínculo visitado" xfId="11937" builtinId="9" hidden="1"/>
    <cellStyle name="Hipervínculo visitado" xfId="11938" builtinId="9" hidden="1"/>
    <cellStyle name="Hipervínculo visitado" xfId="11939" builtinId="9" hidden="1"/>
    <cellStyle name="Hipervínculo visitado" xfId="11940" builtinId="9" hidden="1"/>
    <cellStyle name="Hipervínculo visitado" xfId="11941" builtinId="9" hidden="1"/>
    <cellStyle name="Hipervínculo visitado" xfId="11942" builtinId="9" hidden="1"/>
    <cellStyle name="Hipervínculo visitado" xfId="11943" builtinId="9" hidden="1"/>
    <cellStyle name="Hipervínculo visitado" xfId="11944" builtinId="9" hidden="1"/>
    <cellStyle name="Hipervínculo visitado" xfId="11945" builtinId="9" hidden="1"/>
    <cellStyle name="Hipervínculo visitado" xfId="11946" builtinId="9" hidden="1"/>
    <cellStyle name="Hipervínculo visitado" xfId="11947" builtinId="9" hidden="1"/>
    <cellStyle name="Hipervínculo visitado" xfId="11948" builtinId="9" hidden="1"/>
    <cellStyle name="Hipervínculo visitado" xfId="11949" builtinId="9" hidden="1"/>
    <cellStyle name="Hipervínculo visitado" xfId="11963" builtinId="9" hidden="1"/>
    <cellStyle name="Hipervínculo visitado" xfId="11964" builtinId="9" hidden="1"/>
    <cellStyle name="Hipervínculo visitado" xfId="11965" builtinId="9" hidden="1"/>
    <cellStyle name="Hipervínculo visitado" xfId="11966" builtinId="9" hidden="1"/>
    <cellStyle name="Hipervínculo visitado" xfId="11967" builtinId="9" hidden="1"/>
    <cellStyle name="Hipervínculo visitado" xfId="11968" builtinId="9" hidden="1"/>
    <cellStyle name="Hipervínculo visitado" xfId="11969" builtinId="9" hidden="1"/>
    <cellStyle name="Hipervínculo visitado" xfId="11970" builtinId="9" hidden="1"/>
    <cellStyle name="Hipervínculo visitado" xfId="11971" builtinId="9" hidden="1"/>
    <cellStyle name="Hipervínculo visitado" xfId="11972" builtinId="9" hidden="1"/>
    <cellStyle name="Hipervínculo visitado" xfId="11973" builtinId="9" hidden="1"/>
    <cellStyle name="Hipervínculo visitado" xfId="11974" builtinId="9" hidden="1"/>
    <cellStyle name="Hipervínculo visitado" xfId="11975" builtinId="9" hidden="1"/>
    <cellStyle name="Hipervínculo visitado" xfId="11976" builtinId="9" hidden="1"/>
    <cellStyle name="Hipervínculo visitado" xfId="11977" builtinId="9" hidden="1"/>
    <cellStyle name="Hipervínculo visitado" xfId="11978" builtinId="9" hidden="1"/>
    <cellStyle name="Hipervínculo visitado" xfId="11979" builtinId="9" hidden="1"/>
    <cellStyle name="Hipervínculo visitado" xfId="11980" builtinId="9" hidden="1"/>
    <cellStyle name="Hipervínculo visitado" xfId="11981" builtinId="9" hidden="1"/>
    <cellStyle name="Hipervínculo visitado" xfId="11982" builtinId="9" hidden="1"/>
    <cellStyle name="Hipervínculo visitado" xfId="11983" builtinId="9" hidden="1"/>
    <cellStyle name="Hipervínculo visitado" xfId="11988" builtinId="9" hidden="1"/>
    <cellStyle name="Hipervínculo visitado" xfId="11989" builtinId="9" hidden="1"/>
    <cellStyle name="Hipervínculo visitado" xfId="11990" builtinId="9" hidden="1"/>
    <cellStyle name="Hipervínculo visitado" xfId="11991" builtinId="9" hidden="1"/>
    <cellStyle name="Hipervínculo visitado" xfId="11992" builtinId="9" hidden="1"/>
    <cellStyle name="Hipervínculo visitado" xfId="11993" builtinId="9" hidden="1"/>
    <cellStyle name="Hipervínculo visitado" xfId="11994" builtinId="9" hidden="1"/>
    <cellStyle name="Hipervínculo visitado" xfId="11995" builtinId="9" hidden="1"/>
    <cellStyle name="Hipervínculo visitado" xfId="11996" builtinId="9" hidden="1"/>
    <cellStyle name="Hipervínculo visitado" xfId="11997" builtinId="9" hidden="1"/>
    <cellStyle name="Hipervínculo visitado" xfId="11998" builtinId="9" hidden="1"/>
    <cellStyle name="Hipervínculo visitado" xfId="11999" builtinId="9" hidden="1"/>
    <cellStyle name="Hipervínculo visitado" xfId="12000" builtinId="9" hidden="1"/>
    <cellStyle name="Hipervínculo visitado" xfId="12001" builtinId="9" hidden="1"/>
    <cellStyle name="Hipervínculo visitado" xfId="12002" builtinId="9" hidden="1"/>
    <cellStyle name="Hipervínculo visitado" xfId="12003" builtinId="9" hidden="1"/>
    <cellStyle name="Hipervínculo visitado" xfId="12004" builtinId="9" hidden="1"/>
    <cellStyle name="Hipervínculo visitado" xfId="12005" builtinId="9" hidden="1"/>
    <cellStyle name="Hipervínculo visitado" xfId="12006" builtinId="9" hidden="1"/>
    <cellStyle name="Hipervínculo visitado" xfId="12007" builtinId="9" hidden="1"/>
    <cellStyle name="Hipervínculo visitado" xfId="12008" builtinId="9" hidden="1"/>
    <cellStyle name="Hipervínculo visitado" xfId="12028" builtinId="9" hidden="1"/>
    <cellStyle name="Hipervínculo visitado" xfId="12029" builtinId="9" hidden="1"/>
    <cellStyle name="Hipervínculo visitado" xfId="12030" builtinId="9" hidden="1"/>
    <cellStyle name="Hipervínculo visitado" xfId="12031" builtinId="9" hidden="1"/>
    <cellStyle name="Hipervínculo visitado" xfId="12032" builtinId="9" hidden="1"/>
    <cellStyle name="Hipervínculo visitado" xfId="12033" builtinId="9" hidden="1"/>
    <cellStyle name="Hipervínculo visitado" xfId="12034" builtinId="9" hidden="1"/>
    <cellStyle name="Hipervínculo visitado" xfId="12035" builtinId="9" hidden="1"/>
    <cellStyle name="Hipervínculo visitado" xfId="12036" builtinId="9" hidden="1"/>
    <cellStyle name="Hipervínculo visitado" xfId="12037" builtinId="9" hidden="1"/>
    <cellStyle name="Hipervínculo visitado" xfId="12038" builtinId="9" hidden="1"/>
    <cellStyle name="Hipervínculo visitado" xfId="12039" builtinId="9" hidden="1"/>
    <cellStyle name="Hipervínculo visitado" xfId="12040" builtinId="9" hidden="1"/>
    <cellStyle name="Hipervínculo visitado" xfId="12041" builtinId="9" hidden="1"/>
    <cellStyle name="Hipervínculo visitado" xfId="12042" builtinId="9" hidden="1"/>
    <cellStyle name="Hipervínculo visitado" xfId="12043" builtinId="9" hidden="1"/>
    <cellStyle name="Hipervínculo visitado" xfId="12044" builtinId="9" hidden="1"/>
    <cellStyle name="Hipervínculo visitado" xfId="12045" builtinId="9" hidden="1"/>
    <cellStyle name="Hipervínculo visitado" xfId="12046" builtinId="9" hidden="1"/>
    <cellStyle name="Hipervínculo visitado" xfId="12047" builtinId="9" hidden="1"/>
    <cellStyle name="Hipervínculo visitado" xfId="12048" builtinId="9" hidden="1"/>
    <cellStyle name="Hipervínculo visitado" xfId="12059" builtinId="9" hidden="1"/>
    <cellStyle name="Hipervínculo visitado" xfId="12060" builtinId="9" hidden="1"/>
    <cellStyle name="Hipervínculo visitado" xfId="12061" builtinId="9" hidden="1"/>
    <cellStyle name="Hipervínculo visitado" xfId="12062" builtinId="9" hidden="1"/>
    <cellStyle name="Hipervínculo visitado" xfId="12063" builtinId="9" hidden="1"/>
    <cellStyle name="Hipervínculo visitado" xfId="12064" builtinId="9" hidden="1"/>
    <cellStyle name="Hipervínculo visitado" xfId="12065" builtinId="9" hidden="1"/>
    <cellStyle name="Hipervínculo visitado" xfId="12066" builtinId="9" hidden="1"/>
    <cellStyle name="Hipervínculo visitado" xfId="12067" builtinId="9" hidden="1"/>
    <cellStyle name="Hipervínculo visitado" xfId="12068" builtinId="9" hidden="1"/>
    <cellStyle name="Hipervínculo visitado" xfId="12069" builtinId="9" hidden="1"/>
    <cellStyle name="Hipervínculo visitado" xfId="12070" builtinId="9" hidden="1"/>
    <cellStyle name="Hipervínculo visitado" xfId="12071" builtinId="9" hidden="1"/>
    <cellStyle name="Hipervínculo visitado" xfId="12072" builtinId="9" hidden="1"/>
    <cellStyle name="Hipervínculo visitado" xfId="12073" builtinId="9" hidden="1"/>
    <cellStyle name="Hipervínculo visitado" xfId="12074" builtinId="9" hidden="1"/>
    <cellStyle name="Hipervínculo visitado" xfId="12075" builtinId="9" hidden="1"/>
    <cellStyle name="Hipervínculo visitado" xfId="12076" builtinId="9" hidden="1"/>
    <cellStyle name="Hipervínculo visitado" xfId="12077" builtinId="9" hidden="1"/>
    <cellStyle name="Hipervínculo visitado" xfId="12078" builtinId="9" hidden="1"/>
    <cellStyle name="Hipervínculo visitado" xfId="12079" builtinId="9" hidden="1"/>
    <cellStyle name="Hipervínculo visitado" xfId="12090" builtinId="9" hidden="1"/>
    <cellStyle name="Hipervínculo visitado" xfId="12091" builtinId="9" hidden="1"/>
    <cellStyle name="Hipervínculo visitado" xfId="12092" builtinId="9" hidden="1"/>
    <cellStyle name="Hipervínculo visitado" xfId="12093" builtinId="9" hidden="1"/>
    <cellStyle name="Hipervínculo visitado" xfId="12094" builtinId="9" hidden="1"/>
    <cellStyle name="Hipervínculo visitado" xfId="12095" builtinId="9" hidden="1"/>
    <cellStyle name="Hipervínculo visitado" xfId="12096" builtinId="9" hidden="1"/>
    <cellStyle name="Hipervínculo visitado" xfId="12097" builtinId="9" hidden="1"/>
    <cellStyle name="Hipervínculo visitado" xfId="12098" builtinId="9" hidden="1"/>
    <cellStyle name="Hipervínculo visitado" xfId="12099" builtinId="9" hidden="1"/>
    <cellStyle name="Hipervínculo visitado" xfId="12100" builtinId="9" hidden="1"/>
    <cellStyle name="Hipervínculo visitado" xfId="12101" builtinId="9" hidden="1"/>
    <cellStyle name="Hipervínculo visitado" xfId="12102" builtinId="9" hidden="1"/>
    <cellStyle name="Hipervínculo visitado" xfId="12103" builtinId="9" hidden="1"/>
    <cellStyle name="Hipervínculo visitado" xfId="12104" builtinId="9" hidden="1"/>
    <cellStyle name="Hipervínculo visitado" xfId="12105" builtinId="9" hidden="1"/>
    <cellStyle name="Hipervínculo visitado" xfId="12106" builtinId="9" hidden="1"/>
    <cellStyle name="Hipervínculo visitado" xfId="12107" builtinId="9" hidden="1"/>
    <cellStyle name="Hipervínculo visitado" xfId="12108" builtinId="9" hidden="1"/>
    <cellStyle name="Hipervínculo visitado" xfId="12109" builtinId="9" hidden="1"/>
    <cellStyle name="Hipervínculo visitado" xfId="12110" builtinId="9" hidden="1"/>
    <cellStyle name="Hipervínculo visitado" xfId="12121" builtinId="9" hidden="1"/>
    <cellStyle name="Hipervínculo visitado" xfId="12122" builtinId="9" hidden="1"/>
    <cellStyle name="Hipervínculo visitado" xfId="12123" builtinId="9" hidden="1"/>
    <cellStyle name="Hipervínculo visitado" xfId="12124" builtinId="9" hidden="1"/>
    <cellStyle name="Hipervínculo visitado" xfId="12125" builtinId="9" hidden="1"/>
    <cellStyle name="Hipervínculo visitado" xfId="12126" builtinId="9" hidden="1"/>
    <cellStyle name="Hipervínculo visitado" xfId="12127" builtinId="9" hidden="1"/>
    <cellStyle name="Hipervínculo visitado" xfId="12128" builtinId="9" hidden="1"/>
    <cellStyle name="Hipervínculo visitado" xfId="12129" builtinId="9" hidden="1"/>
    <cellStyle name="Hipervínculo visitado" xfId="12130" builtinId="9" hidden="1"/>
    <cellStyle name="Hipervínculo visitado" xfId="12131" builtinId="9" hidden="1"/>
    <cellStyle name="Hipervínculo visitado" xfId="12132" builtinId="9" hidden="1"/>
    <cellStyle name="Hipervínculo visitado" xfId="12133" builtinId="9" hidden="1"/>
    <cellStyle name="Hipervínculo visitado" xfId="12134" builtinId="9" hidden="1"/>
    <cellStyle name="Hipervínculo visitado" xfId="12135" builtinId="9" hidden="1"/>
    <cellStyle name="Hipervínculo visitado" xfId="12136" builtinId="9" hidden="1"/>
    <cellStyle name="Hipervínculo visitado" xfId="12137" builtinId="9" hidden="1"/>
    <cellStyle name="Hipervínculo visitado" xfId="12138" builtinId="9" hidden="1"/>
    <cellStyle name="Hipervínculo visitado" xfId="12139" builtinId="9" hidden="1"/>
    <cellStyle name="Hipervínculo visitado" xfId="12140" builtinId="9" hidden="1"/>
    <cellStyle name="Hipervínculo visitado" xfId="12141" builtinId="9" hidden="1"/>
    <cellStyle name="Hipervínculo visitado" xfId="12152" builtinId="9" hidden="1"/>
    <cellStyle name="Hipervínculo visitado" xfId="12153" builtinId="9" hidden="1"/>
    <cellStyle name="Hipervínculo visitado" xfId="12154" builtinId="9" hidden="1"/>
    <cellStyle name="Hipervínculo visitado" xfId="12155" builtinId="9" hidden="1"/>
    <cellStyle name="Hipervínculo visitado" xfId="12156" builtinId="9" hidden="1"/>
    <cellStyle name="Hipervínculo visitado" xfId="12157" builtinId="9" hidden="1"/>
    <cellStyle name="Hipervínculo visitado" xfId="12158" builtinId="9" hidden="1"/>
    <cellStyle name="Hipervínculo visitado" xfId="12159" builtinId="9" hidden="1"/>
    <cellStyle name="Hipervínculo visitado" xfId="12160" builtinId="9" hidden="1"/>
    <cellStyle name="Hipervínculo visitado" xfId="12161" builtinId="9" hidden="1"/>
    <cellStyle name="Hipervínculo visitado" xfId="12162" builtinId="9" hidden="1"/>
    <cellStyle name="Hipervínculo visitado" xfId="12163" builtinId="9" hidden="1"/>
    <cellStyle name="Hipervínculo visitado" xfId="12164" builtinId="9" hidden="1"/>
    <cellStyle name="Hipervínculo visitado" xfId="12165" builtinId="9" hidden="1"/>
    <cellStyle name="Hipervínculo visitado" xfId="12166" builtinId="9" hidden="1"/>
    <cellStyle name="Hipervínculo visitado" xfId="12167" builtinId="9" hidden="1"/>
    <cellStyle name="Hipervínculo visitado" xfId="12168" builtinId="9" hidden="1"/>
    <cellStyle name="Hipervínculo visitado" xfId="12169" builtinId="9" hidden="1"/>
    <cellStyle name="Hipervínculo visitado" xfId="12170" builtinId="9" hidden="1"/>
    <cellStyle name="Hipervínculo visitado" xfId="12171" builtinId="9" hidden="1"/>
    <cellStyle name="Hipervínculo visitado" xfId="12172" builtinId="9" hidden="1"/>
    <cellStyle name="Hipervínculo visitado" xfId="12183" builtinId="9" hidden="1"/>
    <cellStyle name="Hipervínculo visitado" xfId="12184" builtinId="9" hidden="1"/>
    <cellStyle name="Hipervínculo visitado" xfId="12185" builtinId="9" hidden="1"/>
    <cellStyle name="Hipervínculo visitado" xfId="12186" builtinId="9" hidden="1"/>
    <cellStyle name="Hipervínculo visitado" xfId="12187" builtinId="9" hidden="1"/>
    <cellStyle name="Hipervínculo visitado" xfId="12188" builtinId="9" hidden="1"/>
    <cellStyle name="Hipervínculo visitado" xfId="12189" builtinId="9" hidden="1"/>
    <cellStyle name="Hipervínculo visitado" xfId="12190" builtinId="9" hidden="1"/>
    <cellStyle name="Hipervínculo visitado" xfId="12191" builtinId="9" hidden="1"/>
    <cellStyle name="Hipervínculo visitado" xfId="12192" builtinId="9" hidden="1"/>
    <cellStyle name="Hipervínculo visitado" xfId="12193" builtinId="9" hidden="1"/>
    <cellStyle name="Hipervínculo visitado" xfId="12194" builtinId="9" hidden="1"/>
    <cellStyle name="Hipervínculo visitado" xfId="12195" builtinId="9" hidden="1"/>
    <cellStyle name="Hipervínculo visitado" xfId="12196" builtinId="9" hidden="1"/>
    <cellStyle name="Hipervínculo visitado" xfId="12197" builtinId="9" hidden="1"/>
    <cellStyle name="Hipervínculo visitado" xfId="12198" builtinId="9" hidden="1"/>
    <cellStyle name="Hipervínculo visitado" xfId="12199" builtinId="9" hidden="1"/>
    <cellStyle name="Hipervínculo visitado" xfId="12200" builtinId="9" hidden="1"/>
    <cellStyle name="Hipervínculo visitado" xfId="12201" builtinId="9" hidden="1"/>
    <cellStyle name="Hipervínculo visitado" xfId="12202" builtinId="9" hidden="1"/>
    <cellStyle name="Hipervínculo visitado" xfId="12203" builtinId="9" hidden="1"/>
    <cellStyle name="Hipervínculo visitado" xfId="12214" builtinId="9" hidden="1"/>
    <cellStyle name="Hipervínculo visitado" xfId="12215" builtinId="9" hidden="1"/>
    <cellStyle name="Hipervínculo visitado" xfId="12216" builtinId="9" hidden="1"/>
    <cellStyle name="Hipervínculo visitado" xfId="12217" builtinId="9" hidden="1"/>
    <cellStyle name="Hipervínculo visitado" xfId="12218" builtinId="9" hidden="1"/>
    <cellStyle name="Hipervínculo visitado" xfId="12219" builtinId="9" hidden="1"/>
    <cellStyle name="Hipervínculo visitado" xfId="12220" builtinId="9" hidden="1"/>
    <cellStyle name="Hipervínculo visitado" xfId="12221" builtinId="9" hidden="1"/>
    <cellStyle name="Hipervínculo visitado" xfId="12222" builtinId="9" hidden="1"/>
    <cellStyle name="Hipervínculo visitado" xfId="12223" builtinId="9" hidden="1"/>
    <cellStyle name="Hipervínculo visitado" xfId="12224" builtinId="9" hidden="1"/>
    <cellStyle name="Hipervínculo visitado" xfId="12225" builtinId="9" hidden="1"/>
    <cellStyle name="Hipervínculo visitado" xfId="12226" builtinId="9" hidden="1"/>
    <cellStyle name="Hipervínculo visitado" xfId="12227" builtinId="9" hidden="1"/>
    <cellStyle name="Hipervínculo visitado" xfId="12228" builtinId="9" hidden="1"/>
    <cellStyle name="Hipervínculo visitado" xfId="12229" builtinId="9" hidden="1"/>
    <cellStyle name="Hipervínculo visitado" xfId="12230" builtinId="9" hidden="1"/>
    <cellStyle name="Hipervínculo visitado" xfId="12231" builtinId="9" hidden="1"/>
    <cellStyle name="Hipervínculo visitado" xfId="12232" builtinId="9" hidden="1"/>
    <cellStyle name="Hipervínculo visitado" xfId="12233" builtinId="9" hidden="1"/>
    <cellStyle name="Hipervínculo visitado" xfId="12234" builtinId="9" hidden="1"/>
    <cellStyle name="Hipervínculo visitado" xfId="12245" builtinId="9" hidden="1"/>
    <cellStyle name="Hipervínculo visitado" xfId="12246" builtinId="9" hidden="1"/>
    <cellStyle name="Hipervínculo visitado" xfId="12247" builtinId="9" hidden="1"/>
    <cellStyle name="Hipervínculo visitado" xfId="12248" builtinId="9" hidden="1"/>
    <cellStyle name="Hipervínculo visitado" xfId="12249" builtinId="9" hidden="1"/>
    <cellStyle name="Hipervínculo visitado" xfId="12250" builtinId="9" hidden="1"/>
    <cellStyle name="Hipervínculo visitado" xfId="12251" builtinId="9" hidden="1"/>
    <cellStyle name="Hipervínculo visitado" xfId="12252" builtinId="9" hidden="1"/>
    <cellStyle name="Hipervínculo visitado" xfId="12253" builtinId="9" hidden="1"/>
    <cellStyle name="Hipervínculo visitado" xfId="12254" builtinId="9" hidden="1"/>
    <cellStyle name="Hipervínculo visitado" xfId="12255" builtinId="9" hidden="1"/>
    <cellStyle name="Hipervínculo visitado" xfId="12256" builtinId="9" hidden="1"/>
    <cellStyle name="Hipervínculo visitado" xfId="12257" builtinId="9" hidden="1"/>
    <cellStyle name="Hipervínculo visitado" xfId="12258" builtinId="9" hidden="1"/>
    <cellStyle name="Hipervínculo visitado" xfId="12259" builtinId="9" hidden="1"/>
    <cellStyle name="Hipervínculo visitado" xfId="12260" builtinId="9" hidden="1"/>
    <cellStyle name="Hipervínculo visitado" xfId="12261" builtinId="9" hidden="1"/>
    <cellStyle name="Hipervínculo visitado" xfId="12262" builtinId="9" hidden="1"/>
    <cellStyle name="Hipervínculo visitado" xfId="12263" builtinId="9" hidden="1"/>
    <cellStyle name="Hipervínculo visitado" xfId="12264" builtinId="9" hidden="1"/>
    <cellStyle name="Hipervínculo visitado" xfId="12265" builtinId="9" hidden="1"/>
    <cellStyle name="Hipervínculo visitado" xfId="12276" builtinId="9" hidden="1"/>
    <cellStyle name="Hipervínculo visitado" xfId="12277" builtinId="9" hidden="1"/>
    <cellStyle name="Hipervínculo visitado" xfId="12278" builtinId="9" hidden="1"/>
    <cellStyle name="Hipervínculo visitado" xfId="12279" builtinId="9" hidden="1"/>
    <cellStyle name="Hipervínculo visitado" xfId="12280" builtinId="9" hidden="1"/>
    <cellStyle name="Hipervínculo visitado" xfId="12281" builtinId="9" hidden="1"/>
    <cellStyle name="Hipervínculo visitado" xfId="12282" builtinId="9" hidden="1"/>
    <cellStyle name="Hipervínculo visitado" xfId="12283" builtinId="9" hidden="1"/>
    <cellStyle name="Hipervínculo visitado" xfId="12284" builtinId="9" hidden="1"/>
    <cellStyle name="Hipervínculo visitado" xfId="12285" builtinId="9" hidden="1"/>
    <cellStyle name="Hipervínculo visitado" xfId="12286" builtinId="9" hidden="1"/>
    <cellStyle name="Hipervínculo visitado" xfId="12287" builtinId="9" hidden="1"/>
    <cellStyle name="Hipervínculo visitado" xfId="12288" builtinId="9" hidden="1"/>
    <cellStyle name="Hipervínculo visitado" xfId="12289" builtinId="9" hidden="1"/>
    <cellStyle name="Hipervínculo visitado" xfId="12290" builtinId="9" hidden="1"/>
    <cellStyle name="Hipervínculo visitado" xfId="12291" builtinId="9" hidden="1"/>
    <cellStyle name="Hipervínculo visitado" xfId="12292" builtinId="9" hidden="1"/>
    <cellStyle name="Hipervínculo visitado" xfId="12293" builtinId="9" hidden="1"/>
    <cellStyle name="Hipervínculo visitado" xfId="12294" builtinId="9" hidden="1"/>
    <cellStyle name="Hipervínculo visitado" xfId="12295" builtinId="9" hidden="1"/>
    <cellStyle name="Hipervínculo visitado" xfId="12296" builtinId="9" hidden="1"/>
    <cellStyle name="Hipervínculo visitado" xfId="12307" builtinId="9" hidden="1"/>
    <cellStyle name="Hipervínculo visitado" xfId="12308" builtinId="9" hidden="1"/>
    <cellStyle name="Hipervínculo visitado" xfId="12309" builtinId="9" hidden="1"/>
    <cellStyle name="Hipervínculo visitado" xfId="12310" builtinId="9" hidden="1"/>
    <cellStyle name="Hipervínculo visitado" xfId="12311" builtinId="9" hidden="1"/>
    <cellStyle name="Hipervínculo visitado" xfId="12312" builtinId="9" hidden="1"/>
    <cellStyle name="Hipervínculo visitado" xfId="12313" builtinId="9" hidden="1"/>
    <cellStyle name="Hipervínculo visitado" xfId="12314" builtinId="9" hidden="1"/>
    <cellStyle name="Hipervínculo visitado" xfId="12315" builtinId="9" hidden="1"/>
    <cellStyle name="Hipervínculo visitado" xfId="12316" builtinId="9" hidden="1"/>
    <cellStyle name="Hipervínculo visitado" xfId="12317" builtinId="9" hidden="1"/>
    <cellStyle name="Hipervínculo visitado" xfId="12318" builtinId="9" hidden="1"/>
    <cellStyle name="Hipervínculo visitado" xfId="12319" builtinId="9" hidden="1"/>
    <cellStyle name="Hipervínculo visitado" xfId="12320" builtinId="9" hidden="1"/>
    <cellStyle name="Hipervínculo visitado" xfId="12321" builtinId="9" hidden="1"/>
    <cellStyle name="Hipervínculo visitado" xfId="12322" builtinId="9" hidden="1"/>
    <cellStyle name="Hipervínculo visitado" xfId="12323" builtinId="9" hidden="1"/>
    <cellStyle name="Hipervínculo visitado" xfId="12324" builtinId="9" hidden="1"/>
    <cellStyle name="Hipervínculo visitado" xfId="12325" builtinId="9" hidden="1"/>
    <cellStyle name="Hipervínculo visitado" xfId="12326" builtinId="9" hidden="1"/>
    <cellStyle name="Hipervínculo visitado" xfId="12327" builtinId="9" hidden="1"/>
    <cellStyle name="Hipervínculo visitado" xfId="12337" builtinId="9" hidden="1"/>
    <cellStyle name="Hipervínculo visitado" xfId="12338" builtinId="9" hidden="1"/>
    <cellStyle name="Hipervínculo visitado" xfId="12339" builtinId="9" hidden="1"/>
    <cellStyle name="Hipervínculo visitado" xfId="12340" builtinId="9" hidden="1"/>
    <cellStyle name="Hipervínculo visitado" xfId="12341" builtinId="9" hidden="1"/>
    <cellStyle name="Hipervínculo visitado" xfId="12342" builtinId="9" hidden="1"/>
    <cellStyle name="Hipervínculo visitado" xfId="12343" builtinId="9" hidden="1"/>
    <cellStyle name="Hipervínculo visitado" xfId="12344" builtinId="9" hidden="1"/>
    <cellStyle name="Hipervínculo visitado" xfId="12345" builtinId="9" hidden="1"/>
    <cellStyle name="Hipervínculo visitado" xfId="12346" builtinId="9" hidden="1"/>
    <cellStyle name="Hipervínculo visitado" xfId="12347" builtinId="9" hidden="1"/>
    <cellStyle name="Hipervínculo visitado" xfId="12348" builtinId="9" hidden="1"/>
    <cellStyle name="Hipervínculo visitado" xfId="12349" builtinId="9" hidden="1"/>
    <cellStyle name="Hipervínculo visitado" xfId="12350" builtinId="9" hidden="1"/>
    <cellStyle name="Hipervínculo visitado" xfId="12351" builtinId="9" hidden="1"/>
    <cellStyle name="Hipervínculo visitado" xfId="12352" builtinId="9" hidden="1"/>
    <cellStyle name="Hipervínculo visitado" xfId="12353" builtinId="9" hidden="1"/>
    <cellStyle name="Hipervínculo visitado" xfId="12354" builtinId="9" hidden="1"/>
    <cellStyle name="Hipervínculo visitado" xfId="12355" builtinId="9" hidden="1"/>
    <cellStyle name="Hipervínculo visitado" xfId="12356" builtinId="9" hidden="1"/>
    <cellStyle name="Hipervínculo visitado" xfId="12357" builtinId="9" hidden="1"/>
    <cellStyle name="Hipervínculo visitado" xfId="12367" builtinId="9" hidden="1"/>
    <cellStyle name="Hipervínculo visitado" xfId="12368" builtinId="9" hidden="1"/>
    <cellStyle name="Hipervínculo visitado" xfId="12369" builtinId="9" hidden="1"/>
    <cellStyle name="Hipervínculo visitado" xfId="12370" builtinId="9" hidden="1"/>
    <cellStyle name="Hipervínculo visitado" xfId="12371" builtinId="9" hidden="1"/>
    <cellStyle name="Hipervínculo visitado" xfId="12372" builtinId="9" hidden="1"/>
    <cellStyle name="Hipervínculo visitado" xfId="12373" builtinId="9" hidden="1"/>
    <cellStyle name="Hipervínculo visitado" xfId="12374" builtinId="9" hidden="1"/>
    <cellStyle name="Hipervínculo visitado" xfId="12375" builtinId="9" hidden="1"/>
    <cellStyle name="Hipervínculo visitado" xfId="12376" builtinId="9" hidden="1"/>
    <cellStyle name="Hipervínculo visitado" xfId="12377" builtinId="9" hidden="1"/>
    <cellStyle name="Hipervínculo visitado" xfId="12378" builtinId="9" hidden="1"/>
    <cellStyle name="Hipervínculo visitado" xfId="12379" builtinId="9" hidden="1"/>
    <cellStyle name="Hipervínculo visitado" xfId="12380" builtinId="9" hidden="1"/>
    <cellStyle name="Hipervínculo visitado" xfId="12381" builtinId="9" hidden="1"/>
    <cellStyle name="Hipervínculo visitado" xfId="12382" builtinId="9" hidden="1"/>
    <cellStyle name="Hipervínculo visitado" xfId="12383" builtinId="9" hidden="1"/>
    <cellStyle name="Hipervínculo visitado" xfId="12384" builtinId="9" hidden="1"/>
    <cellStyle name="Hipervínculo visitado" xfId="12385" builtinId="9" hidden="1"/>
    <cellStyle name="Hipervínculo visitado" xfId="12386" builtinId="9" hidden="1"/>
    <cellStyle name="Hipervínculo visitado" xfId="12387" builtinId="9" hidden="1"/>
    <cellStyle name="Hipervínculo visitado" xfId="12398" builtinId="9" hidden="1"/>
    <cellStyle name="Hipervínculo visitado" xfId="12399" builtinId="9" hidden="1"/>
    <cellStyle name="Hipervínculo visitado" xfId="12400" builtinId="9" hidden="1"/>
    <cellStyle name="Hipervínculo visitado" xfId="12401" builtinId="9" hidden="1"/>
    <cellStyle name="Hipervínculo visitado" xfId="12402" builtinId="9" hidden="1"/>
    <cellStyle name="Hipervínculo visitado" xfId="12403" builtinId="9" hidden="1"/>
    <cellStyle name="Hipervínculo visitado" xfId="12404" builtinId="9" hidden="1"/>
    <cellStyle name="Hipervínculo visitado" xfId="12405" builtinId="9" hidden="1"/>
    <cellStyle name="Hipervínculo visitado" xfId="12406" builtinId="9" hidden="1"/>
    <cellStyle name="Hipervínculo visitado" xfId="12407" builtinId="9" hidden="1"/>
    <cellStyle name="Hipervínculo visitado" xfId="12408" builtinId="9" hidden="1"/>
    <cellStyle name="Hipervínculo visitado" xfId="12409" builtinId="9" hidden="1"/>
    <cellStyle name="Hipervínculo visitado" xfId="12410" builtinId="9" hidden="1"/>
    <cellStyle name="Hipervínculo visitado" xfId="12411" builtinId="9" hidden="1"/>
    <cellStyle name="Hipervínculo visitado" xfId="12412" builtinId="9" hidden="1"/>
    <cellStyle name="Hipervínculo visitado" xfId="12413" builtinId="9" hidden="1"/>
    <cellStyle name="Hipervínculo visitado" xfId="12414" builtinId="9" hidden="1"/>
    <cellStyle name="Hipervínculo visitado" xfId="12415" builtinId="9" hidden="1"/>
    <cellStyle name="Hipervínculo visitado" xfId="12416" builtinId="9" hidden="1"/>
    <cellStyle name="Hipervínculo visitado" xfId="12417" builtinId="9" hidden="1"/>
    <cellStyle name="Hipervínculo visitado" xfId="12418" builtinId="9" hidden="1"/>
    <cellStyle name="Hipervínculo visitado" xfId="12430" builtinId="9" hidden="1"/>
    <cellStyle name="Hipervínculo visitado" xfId="12431" builtinId="9" hidden="1"/>
    <cellStyle name="Hipervínculo visitado" xfId="12432" builtinId="9" hidden="1"/>
    <cellStyle name="Hipervínculo visitado" xfId="12433" builtinId="9" hidden="1"/>
    <cellStyle name="Hipervínculo visitado" xfId="12434" builtinId="9" hidden="1"/>
    <cellStyle name="Hipervínculo visitado" xfId="12435" builtinId="9" hidden="1"/>
    <cellStyle name="Hipervínculo visitado" xfId="12436" builtinId="9" hidden="1"/>
    <cellStyle name="Hipervínculo visitado" xfId="12437" builtinId="9" hidden="1"/>
    <cellStyle name="Hipervínculo visitado" xfId="12438" builtinId="9" hidden="1"/>
    <cellStyle name="Hipervínculo visitado" xfId="12439" builtinId="9" hidden="1"/>
    <cellStyle name="Hipervínculo visitado" xfId="12440" builtinId="9" hidden="1"/>
    <cellStyle name="Hipervínculo visitado" xfId="12441" builtinId="9" hidden="1"/>
    <cellStyle name="Hipervínculo visitado" xfId="12442" builtinId="9" hidden="1"/>
    <cellStyle name="Hipervínculo visitado" xfId="12443" builtinId="9" hidden="1"/>
    <cellStyle name="Hipervínculo visitado" xfId="12444" builtinId="9" hidden="1"/>
    <cellStyle name="Hipervínculo visitado" xfId="12445" builtinId="9" hidden="1"/>
    <cellStyle name="Hipervínculo visitado" xfId="12446" builtinId="9" hidden="1"/>
    <cellStyle name="Hipervínculo visitado" xfId="12447" builtinId="9" hidden="1"/>
    <cellStyle name="Hipervínculo visitado" xfId="12448" builtinId="9" hidden="1"/>
    <cellStyle name="Hipervínculo visitado" xfId="12449" builtinId="9" hidden="1"/>
    <cellStyle name="Hipervínculo visitado" xfId="12450" builtinId="9" hidden="1"/>
    <cellStyle name="Hipervínculo visitado" xfId="12462" builtinId="9" hidden="1"/>
    <cellStyle name="Hipervínculo visitado" xfId="12463" builtinId="9" hidden="1"/>
    <cellStyle name="Hipervínculo visitado" xfId="12464" builtinId="9" hidden="1"/>
    <cellStyle name="Hipervínculo visitado" xfId="12465" builtinId="9" hidden="1"/>
    <cellStyle name="Hipervínculo visitado" xfId="12466" builtinId="9" hidden="1"/>
    <cellStyle name="Hipervínculo visitado" xfId="12467" builtinId="9" hidden="1"/>
    <cellStyle name="Hipervínculo visitado" xfId="12468" builtinId="9" hidden="1"/>
    <cellStyle name="Hipervínculo visitado" xfId="12469" builtinId="9" hidden="1"/>
    <cellStyle name="Hipervínculo visitado" xfId="12470" builtinId="9" hidden="1"/>
    <cellStyle name="Hipervínculo visitado" xfId="12471" builtinId="9" hidden="1"/>
    <cellStyle name="Hipervínculo visitado" xfId="12472" builtinId="9" hidden="1"/>
    <cellStyle name="Hipervínculo visitado" xfId="12473" builtinId="9" hidden="1"/>
    <cellStyle name="Hipervínculo visitado" xfId="12474" builtinId="9" hidden="1"/>
    <cellStyle name="Hipervínculo visitado" xfId="12475" builtinId="9" hidden="1"/>
    <cellStyle name="Hipervínculo visitado" xfId="12476" builtinId="9" hidden="1"/>
    <cellStyle name="Hipervínculo visitado" xfId="12477" builtinId="9" hidden="1"/>
    <cellStyle name="Hipervínculo visitado" xfId="12478" builtinId="9" hidden="1"/>
    <cellStyle name="Hipervínculo visitado" xfId="12479" builtinId="9" hidden="1"/>
    <cellStyle name="Hipervínculo visitado" xfId="12480" builtinId="9" hidden="1"/>
    <cellStyle name="Hipervínculo visitado" xfId="12481" builtinId="9" hidden="1"/>
    <cellStyle name="Hipervínculo visitado" xfId="12482" builtinId="9" hidden="1"/>
    <cellStyle name="Hipervínculo visitado" xfId="12494" builtinId="9" hidden="1"/>
    <cellStyle name="Hipervínculo visitado" xfId="12495" builtinId="9" hidden="1"/>
    <cellStyle name="Hipervínculo visitado" xfId="12496" builtinId="9" hidden="1"/>
    <cellStyle name="Hipervínculo visitado" xfId="12497" builtinId="9" hidden="1"/>
    <cellStyle name="Hipervínculo visitado" xfId="12498" builtinId="9" hidden="1"/>
    <cellStyle name="Hipervínculo visitado" xfId="12499" builtinId="9" hidden="1"/>
    <cellStyle name="Hipervínculo visitado" xfId="12500" builtinId="9" hidden="1"/>
    <cellStyle name="Hipervínculo visitado" xfId="12501" builtinId="9" hidden="1"/>
    <cellStyle name="Hipervínculo visitado" xfId="12502" builtinId="9" hidden="1"/>
    <cellStyle name="Hipervínculo visitado" xfId="12503" builtinId="9" hidden="1"/>
    <cellStyle name="Hipervínculo visitado" xfId="12504" builtinId="9" hidden="1"/>
    <cellStyle name="Hipervínculo visitado" xfId="12505" builtinId="9" hidden="1"/>
    <cellStyle name="Hipervínculo visitado" xfId="12506" builtinId="9" hidden="1"/>
    <cellStyle name="Hipervínculo visitado" xfId="12507" builtinId="9" hidden="1"/>
    <cellStyle name="Hipervínculo visitado" xfId="12508" builtinId="9" hidden="1"/>
    <cellStyle name="Hipervínculo visitado" xfId="12509" builtinId="9" hidden="1"/>
    <cellStyle name="Hipervínculo visitado" xfId="12510" builtinId="9" hidden="1"/>
    <cellStyle name="Hipervínculo visitado" xfId="12511" builtinId="9" hidden="1"/>
    <cellStyle name="Hipervínculo visitado" xfId="12512" builtinId="9" hidden="1"/>
    <cellStyle name="Hipervínculo visitado" xfId="12513" builtinId="9" hidden="1"/>
    <cellStyle name="Hipervínculo visitado" xfId="12514" builtinId="9" hidden="1"/>
    <cellStyle name="Hipervínculo visitado" xfId="12525" builtinId="9" hidden="1"/>
    <cellStyle name="Hipervínculo visitado" xfId="12526" builtinId="9" hidden="1"/>
    <cellStyle name="Hipervínculo visitado" xfId="12527" builtinId="9" hidden="1"/>
    <cellStyle name="Hipervínculo visitado" xfId="12528" builtinId="9" hidden="1"/>
    <cellStyle name="Hipervínculo visitado" xfId="12529" builtinId="9" hidden="1"/>
    <cellStyle name="Hipervínculo visitado" xfId="12530" builtinId="9" hidden="1"/>
    <cellStyle name="Hipervínculo visitado" xfId="12531" builtinId="9" hidden="1"/>
    <cellStyle name="Hipervínculo visitado" xfId="12532" builtinId="9" hidden="1"/>
    <cellStyle name="Hipervínculo visitado" xfId="12533" builtinId="9" hidden="1"/>
    <cellStyle name="Hipervínculo visitado" xfId="12534" builtinId="9" hidden="1"/>
    <cellStyle name="Hipervínculo visitado" xfId="12535" builtinId="9" hidden="1"/>
    <cellStyle name="Hipervínculo visitado" xfId="12536" builtinId="9" hidden="1"/>
    <cellStyle name="Hipervínculo visitado" xfId="12537" builtinId="9" hidden="1"/>
    <cellStyle name="Hipervínculo visitado" xfId="12538" builtinId="9" hidden="1"/>
    <cellStyle name="Hipervínculo visitado" xfId="12539" builtinId="9" hidden="1"/>
    <cellStyle name="Hipervínculo visitado" xfId="12540" builtinId="9" hidden="1"/>
    <cellStyle name="Hipervínculo visitado" xfId="12541" builtinId="9" hidden="1"/>
    <cellStyle name="Hipervínculo visitado" xfId="12542" builtinId="9" hidden="1"/>
    <cellStyle name="Hipervínculo visitado" xfId="12543" builtinId="9" hidden="1"/>
    <cellStyle name="Hipervínculo visitado" xfId="12544" builtinId="9" hidden="1"/>
    <cellStyle name="Hipervínculo visitado" xfId="12545" builtinId="9" hidden="1"/>
    <cellStyle name="Hipervínculo visitado" xfId="12555" builtinId="9" hidden="1"/>
    <cellStyle name="Hipervínculo visitado" xfId="12556" builtinId="9" hidden="1"/>
    <cellStyle name="Hipervínculo visitado" xfId="12557" builtinId="9" hidden="1"/>
    <cellStyle name="Hipervínculo visitado" xfId="12558" builtinId="9" hidden="1"/>
    <cellStyle name="Hipervínculo visitado" xfId="12559" builtinId="9" hidden="1"/>
    <cellStyle name="Hipervínculo visitado" xfId="12560" builtinId="9" hidden="1"/>
    <cellStyle name="Hipervínculo visitado" xfId="12561" builtinId="9" hidden="1"/>
    <cellStyle name="Hipervínculo visitado" xfId="12562" builtinId="9" hidden="1"/>
    <cellStyle name="Hipervínculo visitado" xfId="12563" builtinId="9" hidden="1"/>
    <cellStyle name="Hipervínculo visitado" xfId="12564" builtinId="9" hidden="1"/>
    <cellStyle name="Hipervínculo visitado" xfId="12565" builtinId="9" hidden="1"/>
    <cellStyle name="Hipervínculo visitado" xfId="12566" builtinId="9" hidden="1"/>
    <cellStyle name="Hipervínculo visitado" xfId="12567" builtinId="9" hidden="1"/>
    <cellStyle name="Hipervínculo visitado" xfId="12568" builtinId="9" hidden="1"/>
    <cellStyle name="Hipervínculo visitado" xfId="12569" builtinId="9" hidden="1"/>
    <cellStyle name="Hipervínculo visitado" xfId="12570" builtinId="9" hidden="1"/>
    <cellStyle name="Hipervínculo visitado" xfId="12571" builtinId="9" hidden="1"/>
    <cellStyle name="Hipervínculo visitado" xfId="12572" builtinId="9" hidden="1"/>
    <cellStyle name="Hipervínculo visitado" xfId="12573" builtinId="9" hidden="1"/>
    <cellStyle name="Hipervínculo visitado" xfId="12574" builtinId="9" hidden="1"/>
    <cellStyle name="Hipervínculo visitado" xfId="12575" builtinId="9" hidden="1"/>
    <cellStyle name="Hipervínculo visitado" xfId="12585" builtinId="9" hidden="1"/>
    <cellStyle name="Hipervínculo visitado" xfId="12586" builtinId="9" hidden="1"/>
    <cellStyle name="Hipervínculo visitado" xfId="12587" builtinId="9" hidden="1"/>
    <cellStyle name="Hipervínculo visitado" xfId="12588" builtinId="9" hidden="1"/>
    <cellStyle name="Hipervínculo visitado" xfId="12589" builtinId="9" hidden="1"/>
    <cellStyle name="Hipervínculo visitado" xfId="12590" builtinId="9" hidden="1"/>
    <cellStyle name="Hipervínculo visitado" xfId="12591" builtinId="9" hidden="1"/>
    <cellStyle name="Hipervínculo visitado" xfId="12592" builtinId="9" hidden="1"/>
    <cellStyle name="Hipervínculo visitado" xfId="12593" builtinId="9" hidden="1"/>
    <cellStyle name="Hipervínculo visitado" xfId="12594" builtinId="9" hidden="1"/>
    <cellStyle name="Hipervínculo visitado" xfId="12595" builtinId="9" hidden="1"/>
    <cellStyle name="Hipervínculo visitado" xfId="12596" builtinId="9" hidden="1"/>
    <cellStyle name="Hipervínculo visitado" xfId="12597" builtinId="9" hidden="1"/>
    <cellStyle name="Hipervínculo visitado" xfId="12598" builtinId="9" hidden="1"/>
    <cellStyle name="Hipervínculo visitado" xfId="12599" builtinId="9" hidden="1"/>
    <cellStyle name="Hipervínculo visitado" xfId="12600" builtinId="9" hidden="1"/>
    <cellStyle name="Hipervínculo visitado" xfId="12601" builtinId="9" hidden="1"/>
    <cellStyle name="Hipervínculo visitado" xfId="12602" builtinId="9" hidden="1"/>
    <cellStyle name="Hipervínculo visitado" xfId="12603" builtinId="9" hidden="1"/>
    <cellStyle name="Hipervínculo visitado" xfId="12604" builtinId="9" hidden="1"/>
    <cellStyle name="Hipervínculo visitado" xfId="12605" builtinId="9" hidden="1"/>
    <cellStyle name="Hipervínculo visitado" xfId="12616" builtinId="9" hidden="1"/>
    <cellStyle name="Hipervínculo visitado" xfId="12617" builtinId="9" hidden="1"/>
    <cellStyle name="Hipervínculo visitado" xfId="12618" builtinId="9" hidden="1"/>
    <cellStyle name="Hipervínculo visitado" xfId="12619" builtinId="9" hidden="1"/>
    <cellStyle name="Hipervínculo visitado" xfId="12620" builtinId="9" hidden="1"/>
    <cellStyle name="Hipervínculo visitado" xfId="12621" builtinId="9" hidden="1"/>
    <cellStyle name="Hipervínculo visitado" xfId="12622" builtinId="9" hidden="1"/>
    <cellStyle name="Hipervínculo visitado" xfId="12623" builtinId="9" hidden="1"/>
    <cellStyle name="Hipervínculo visitado" xfId="12624" builtinId="9" hidden="1"/>
    <cellStyle name="Hipervínculo visitado" xfId="12625" builtinId="9" hidden="1"/>
    <cellStyle name="Hipervínculo visitado" xfId="12626" builtinId="9" hidden="1"/>
    <cellStyle name="Hipervínculo visitado" xfId="12627" builtinId="9" hidden="1"/>
    <cellStyle name="Hipervínculo visitado" xfId="12628" builtinId="9" hidden="1"/>
    <cellStyle name="Hipervínculo visitado" xfId="12629" builtinId="9" hidden="1"/>
    <cellStyle name="Hipervínculo visitado" xfId="12630" builtinId="9" hidden="1"/>
    <cellStyle name="Hipervínculo visitado" xfId="12631" builtinId="9" hidden="1"/>
    <cellStyle name="Hipervínculo visitado" xfId="12632" builtinId="9" hidden="1"/>
    <cellStyle name="Hipervínculo visitado" xfId="12633" builtinId="9" hidden="1"/>
    <cellStyle name="Hipervínculo visitado" xfId="12634" builtinId="9" hidden="1"/>
    <cellStyle name="Hipervínculo visitado" xfId="12635" builtinId="9" hidden="1"/>
    <cellStyle name="Hipervínculo visitado" xfId="12636" builtinId="9" hidden="1"/>
    <cellStyle name="Hipervínculo visitado" xfId="12646" builtinId="9" hidden="1"/>
    <cellStyle name="Hipervínculo visitado" xfId="12647" builtinId="9" hidden="1"/>
    <cellStyle name="Hipervínculo visitado" xfId="12648" builtinId="9" hidden="1"/>
    <cellStyle name="Hipervínculo visitado" xfId="12649" builtinId="9" hidden="1"/>
    <cellStyle name="Hipervínculo visitado" xfId="12650" builtinId="9" hidden="1"/>
    <cellStyle name="Hipervínculo visitado" xfId="12651" builtinId="9" hidden="1"/>
    <cellStyle name="Hipervínculo visitado" xfId="12652" builtinId="9" hidden="1"/>
    <cellStyle name="Hipervínculo visitado" xfId="12653" builtinId="9" hidden="1"/>
    <cellStyle name="Hipervínculo visitado" xfId="12654" builtinId="9" hidden="1"/>
    <cellStyle name="Hipervínculo visitado" xfId="12655" builtinId="9" hidden="1"/>
    <cellStyle name="Hipervínculo visitado" xfId="12656" builtinId="9" hidden="1"/>
    <cellStyle name="Hipervínculo visitado" xfId="12657" builtinId="9" hidden="1"/>
    <cellStyle name="Hipervínculo visitado" xfId="12658" builtinId="9" hidden="1"/>
    <cellStyle name="Hipervínculo visitado" xfId="12659" builtinId="9" hidden="1"/>
    <cellStyle name="Hipervínculo visitado" xfId="12660" builtinId="9" hidden="1"/>
    <cellStyle name="Hipervínculo visitado" xfId="12661" builtinId="9" hidden="1"/>
    <cellStyle name="Hipervínculo visitado" xfId="12662" builtinId="9" hidden="1"/>
    <cellStyle name="Hipervínculo visitado" xfId="12663" builtinId="9" hidden="1"/>
    <cellStyle name="Hipervínculo visitado" xfId="12664" builtinId="9" hidden="1"/>
    <cellStyle name="Hipervínculo visitado" xfId="12665" builtinId="9" hidden="1"/>
    <cellStyle name="Hipervínculo visitado" xfId="12666" builtinId="9" hidden="1"/>
    <cellStyle name="Hipervínculo visitado" xfId="12677" builtinId="9" hidden="1"/>
    <cellStyle name="Hipervínculo visitado" xfId="12678" builtinId="9" hidden="1"/>
    <cellStyle name="Hipervínculo visitado" xfId="12679" builtinId="9" hidden="1"/>
    <cellStyle name="Hipervínculo visitado" xfId="12680" builtinId="9" hidden="1"/>
    <cellStyle name="Hipervínculo visitado" xfId="12681" builtinId="9" hidden="1"/>
    <cellStyle name="Hipervínculo visitado" xfId="12682" builtinId="9" hidden="1"/>
    <cellStyle name="Hipervínculo visitado" xfId="12683" builtinId="9" hidden="1"/>
    <cellStyle name="Hipervínculo visitado" xfId="12684" builtinId="9" hidden="1"/>
    <cellStyle name="Hipervínculo visitado" xfId="12685" builtinId="9" hidden="1"/>
    <cellStyle name="Hipervínculo visitado" xfId="12686" builtinId="9" hidden="1"/>
    <cellStyle name="Hipervínculo visitado" xfId="12687" builtinId="9" hidden="1"/>
    <cellStyle name="Hipervínculo visitado" xfId="12688" builtinId="9" hidden="1"/>
    <cellStyle name="Hipervínculo visitado" xfId="12689" builtinId="9" hidden="1"/>
    <cellStyle name="Hipervínculo visitado" xfId="12690" builtinId="9" hidden="1"/>
    <cellStyle name="Hipervínculo visitado" xfId="12691" builtinId="9" hidden="1"/>
    <cellStyle name="Hipervínculo visitado" xfId="12692" builtinId="9" hidden="1"/>
    <cellStyle name="Hipervínculo visitado" xfId="12693" builtinId="9" hidden="1"/>
    <cellStyle name="Hipervínculo visitado" xfId="12694" builtinId="9" hidden="1"/>
    <cellStyle name="Hipervínculo visitado" xfId="12695" builtinId="9" hidden="1"/>
    <cellStyle name="Hipervínculo visitado" xfId="12696" builtinId="9" hidden="1"/>
    <cellStyle name="Hipervínculo visitado" xfId="12697" builtinId="9" hidden="1"/>
    <cellStyle name="Hipervínculo visitado" xfId="12707" builtinId="9" hidden="1"/>
    <cellStyle name="Hipervínculo visitado" xfId="12708" builtinId="9" hidden="1"/>
    <cellStyle name="Hipervínculo visitado" xfId="12709" builtinId="9" hidden="1"/>
    <cellStyle name="Hipervínculo visitado" xfId="12710" builtinId="9" hidden="1"/>
    <cellStyle name="Hipervínculo visitado" xfId="12711" builtinId="9" hidden="1"/>
    <cellStyle name="Hipervínculo visitado" xfId="12712" builtinId="9" hidden="1"/>
    <cellStyle name="Hipervínculo visitado" xfId="12713" builtinId="9" hidden="1"/>
    <cellStyle name="Hipervínculo visitado" xfId="12714" builtinId="9" hidden="1"/>
    <cellStyle name="Hipervínculo visitado" xfId="12715" builtinId="9" hidden="1"/>
    <cellStyle name="Hipervínculo visitado" xfId="12716" builtinId="9" hidden="1"/>
    <cellStyle name="Hipervínculo visitado" xfId="12717" builtinId="9" hidden="1"/>
    <cellStyle name="Hipervínculo visitado" xfId="12718" builtinId="9" hidden="1"/>
    <cellStyle name="Hipervínculo visitado" xfId="12719" builtinId="9" hidden="1"/>
    <cellStyle name="Hipervínculo visitado" xfId="12720" builtinId="9" hidden="1"/>
    <cellStyle name="Hipervínculo visitado" xfId="12721" builtinId="9" hidden="1"/>
    <cellStyle name="Hipervínculo visitado" xfId="12722" builtinId="9" hidden="1"/>
    <cellStyle name="Hipervínculo visitado" xfId="12723" builtinId="9" hidden="1"/>
    <cellStyle name="Hipervínculo visitado" xfId="12724" builtinId="9" hidden="1"/>
    <cellStyle name="Hipervínculo visitado" xfId="12725" builtinId="9" hidden="1"/>
    <cellStyle name="Hipervínculo visitado" xfId="12726" builtinId="9" hidden="1"/>
    <cellStyle name="Hipervínculo visitado" xfId="12727" builtinId="9" hidden="1"/>
    <cellStyle name="Hipervínculo visitado" xfId="12738" builtinId="9" hidden="1"/>
    <cellStyle name="Hipervínculo visitado" xfId="12739" builtinId="9" hidden="1"/>
    <cellStyle name="Hipervínculo visitado" xfId="12740" builtinId="9" hidden="1"/>
    <cellStyle name="Hipervínculo visitado" xfId="12741" builtinId="9" hidden="1"/>
    <cellStyle name="Hipervínculo visitado" xfId="12742" builtinId="9" hidden="1"/>
    <cellStyle name="Hipervínculo visitado" xfId="12743" builtinId="9" hidden="1"/>
    <cellStyle name="Hipervínculo visitado" xfId="12744" builtinId="9" hidden="1"/>
    <cellStyle name="Hipervínculo visitado" xfId="12745" builtinId="9" hidden="1"/>
    <cellStyle name="Hipervínculo visitado" xfId="12746" builtinId="9" hidden="1"/>
    <cellStyle name="Hipervínculo visitado" xfId="12747" builtinId="9" hidden="1"/>
    <cellStyle name="Hipervínculo visitado" xfId="12748" builtinId="9" hidden="1"/>
    <cellStyle name="Hipervínculo visitado" xfId="12749" builtinId="9" hidden="1"/>
    <cellStyle name="Hipervínculo visitado" xfId="12750" builtinId="9" hidden="1"/>
    <cellStyle name="Hipervínculo visitado" xfId="12751" builtinId="9" hidden="1"/>
    <cellStyle name="Hipervínculo visitado" xfId="12752" builtinId="9" hidden="1"/>
    <cellStyle name="Hipervínculo visitado" xfId="12753" builtinId="9" hidden="1"/>
    <cellStyle name="Hipervínculo visitado" xfId="12754" builtinId="9" hidden="1"/>
    <cellStyle name="Hipervínculo visitado" xfId="12755" builtinId="9" hidden="1"/>
    <cellStyle name="Hipervínculo visitado" xfId="12756" builtinId="9" hidden="1"/>
    <cellStyle name="Hipervínculo visitado" xfId="12757" builtinId="9" hidden="1"/>
    <cellStyle name="Hipervínculo visitado" xfId="12758" builtinId="9" hidden="1"/>
    <cellStyle name="Hipervínculo visitado" xfId="12767" builtinId="9" hidden="1"/>
    <cellStyle name="Hipervínculo visitado" xfId="12768" builtinId="9" hidden="1"/>
    <cellStyle name="Hipervínculo visitado" xfId="12769" builtinId="9" hidden="1"/>
    <cellStyle name="Hipervínculo visitado" xfId="12770" builtinId="9" hidden="1"/>
    <cellStyle name="Hipervínculo visitado" xfId="12771" builtinId="9" hidden="1"/>
    <cellStyle name="Hipervínculo visitado" xfId="12772" builtinId="9" hidden="1"/>
    <cellStyle name="Hipervínculo visitado" xfId="12773" builtinId="9" hidden="1"/>
    <cellStyle name="Hipervínculo visitado" xfId="12774" builtinId="9" hidden="1"/>
    <cellStyle name="Hipervínculo visitado" xfId="12775" builtinId="9" hidden="1"/>
    <cellStyle name="Hipervínculo visitado" xfId="12776" builtinId="9" hidden="1"/>
    <cellStyle name="Hipervínculo visitado" xfId="12777" builtinId="9" hidden="1"/>
    <cellStyle name="Hipervínculo visitado" xfId="12778" builtinId="9" hidden="1"/>
    <cellStyle name="Hipervínculo visitado" xfId="12779" builtinId="9" hidden="1"/>
    <cellStyle name="Hipervínculo visitado" xfId="12780" builtinId="9" hidden="1"/>
    <cellStyle name="Hipervínculo visitado" xfId="12781" builtinId="9" hidden="1"/>
    <cellStyle name="Hipervínculo visitado" xfId="12782" builtinId="9" hidden="1"/>
    <cellStyle name="Hipervínculo visitado" xfId="12783" builtinId="9" hidden="1"/>
    <cellStyle name="Hipervínculo visitado" xfId="12784" builtinId="9" hidden="1"/>
    <cellStyle name="Hipervínculo visitado" xfId="12785" builtinId="9" hidden="1"/>
    <cellStyle name="Hipervínculo visitado" xfId="12786" builtinId="9" hidden="1"/>
    <cellStyle name="Hipervínculo visitado" xfId="12787" builtinId="9" hidden="1"/>
    <cellStyle name="Hipervínculo visitado" xfId="12797" builtinId="9" hidden="1"/>
    <cellStyle name="Hipervínculo visitado" xfId="12798" builtinId="9" hidden="1"/>
    <cellStyle name="Hipervínculo visitado" xfId="12799" builtinId="9" hidden="1"/>
    <cellStyle name="Hipervínculo visitado" xfId="12800" builtinId="9" hidden="1"/>
    <cellStyle name="Hipervínculo visitado" xfId="12801" builtinId="9" hidden="1"/>
    <cellStyle name="Hipervínculo visitado" xfId="12802" builtinId="9" hidden="1"/>
    <cellStyle name="Hipervínculo visitado" xfId="12803" builtinId="9" hidden="1"/>
    <cellStyle name="Hipervínculo visitado" xfId="12804" builtinId="9" hidden="1"/>
    <cellStyle name="Hipervínculo visitado" xfId="12805" builtinId="9" hidden="1"/>
    <cellStyle name="Hipervínculo visitado" xfId="12806" builtinId="9" hidden="1"/>
    <cellStyle name="Hipervínculo visitado" xfId="12807" builtinId="9" hidden="1"/>
    <cellStyle name="Hipervínculo visitado" xfId="12808" builtinId="9" hidden="1"/>
    <cellStyle name="Hipervínculo visitado" xfId="12809" builtinId="9" hidden="1"/>
    <cellStyle name="Hipervínculo visitado" xfId="12810" builtinId="9" hidden="1"/>
    <cellStyle name="Hipervínculo visitado" xfId="12811" builtinId="9" hidden="1"/>
    <cellStyle name="Hipervínculo visitado" xfId="12812" builtinId="9" hidden="1"/>
    <cellStyle name="Hipervínculo visitado" xfId="12813" builtinId="9" hidden="1"/>
    <cellStyle name="Hipervínculo visitado" xfId="12814" builtinId="9" hidden="1"/>
    <cellStyle name="Hipervínculo visitado" xfId="12815" builtinId="9" hidden="1"/>
    <cellStyle name="Hipervínculo visitado" xfId="12816" builtinId="9" hidden="1"/>
    <cellStyle name="Hipervínculo visitado" xfId="12817" builtinId="9" hidden="1"/>
    <cellStyle name="Hipervínculo visitado" xfId="12826" builtinId="9" hidden="1"/>
    <cellStyle name="Hipervínculo visitado" xfId="12827" builtinId="9" hidden="1"/>
    <cellStyle name="Hipervínculo visitado" xfId="12828" builtinId="9" hidden="1"/>
    <cellStyle name="Hipervínculo visitado" xfId="12829" builtinId="9" hidden="1"/>
    <cellStyle name="Hipervínculo visitado" xfId="12830" builtinId="9" hidden="1"/>
    <cellStyle name="Hipervínculo visitado" xfId="12831" builtinId="9" hidden="1"/>
    <cellStyle name="Hipervínculo visitado" xfId="12832" builtinId="9" hidden="1"/>
    <cellStyle name="Hipervínculo visitado" xfId="12833" builtinId="9" hidden="1"/>
    <cellStyle name="Hipervínculo visitado" xfId="12834" builtinId="9" hidden="1"/>
    <cellStyle name="Hipervínculo visitado" xfId="12835" builtinId="9" hidden="1"/>
    <cellStyle name="Hipervínculo visitado" xfId="12836" builtinId="9" hidden="1"/>
    <cellStyle name="Hipervínculo visitado" xfId="12837" builtinId="9" hidden="1"/>
    <cellStyle name="Hipervínculo visitado" xfId="12838" builtinId="9" hidden="1"/>
    <cellStyle name="Hipervínculo visitado" xfId="12839" builtinId="9" hidden="1"/>
    <cellStyle name="Hipervínculo visitado" xfId="12840" builtinId="9" hidden="1"/>
    <cellStyle name="Hipervínculo visitado" xfId="12841" builtinId="9" hidden="1"/>
    <cellStyle name="Hipervínculo visitado" xfId="12842" builtinId="9" hidden="1"/>
    <cellStyle name="Hipervínculo visitado" xfId="12843" builtinId="9" hidden="1"/>
    <cellStyle name="Hipervínculo visitado" xfId="12844" builtinId="9" hidden="1"/>
    <cellStyle name="Hipervínculo visitado" xfId="12845" builtinId="9" hidden="1"/>
    <cellStyle name="Hipervínculo visitado" xfId="12846" builtinId="9" hidden="1"/>
    <cellStyle name="Hipervínculo visitado" xfId="12857" builtinId="9" hidden="1"/>
    <cellStyle name="Hipervínculo visitado" xfId="12858" builtinId="9" hidden="1"/>
    <cellStyle name="Hipervínculo visitado" xfId="12859" builtinId="9" hidden="1"/>
    <cellStyle name="Hipervínculo visitado" xfId="12860" builtinId="9" hidden="1"/>
    <cellStyle name="Hipervínculo visitado" xfId="12861" builtinId="9" hidden="1"/>
    <cellStyle name="Hipervínculo visitado" xfId="12862" builtinId="9" hidden="1"/>
    <cellStyle name="Hipervínculo visitado" xfId="12863" builtinId="9" hidden="1"/>
    <cellStyle name="Hipervínculo visitado" xfId="12864" builtinId="9" hidden="1"/>
    <cellStyle name="Hipervínculo visitado" xfId="12865" builtinId="9" hidden="1"/>
    <cellStyle name="Hipervínculo visitado" xfId="12866" builtinId="9" hidden="1"/>
    <cellStyle name="Hipervínculo visitado" xfId="12867" builtinId="9" hidden="1"/>
    <cellStyle name="Hipervínculo visitado" xfId="12868" builtinId="9" hidden="1"/>
    <cellStyle name="Hipervínculo visitado" xfId="12869" builtinId="9" hidden="1"/>
    <cellStyle name="Hipervínculo visitado" xfId="12870" builtinId="9" hidden="1"/>
    <cellStyle name="Hipervínculo visitado" xfId="12871" builtinId="9" hidden="1"/>
    <cellStyle name="Hipervínculo visitado" xfId="12872" builtinId="9" hidden="1"/>
    <cellStyle name="Hipervínculo visitado" xfId="12873" builtinId="9" hidden="1"/>
    <cellStyle name="Hipervínculo visitado" xfId="12874" builtinId="9" hidden="1"/>
    <cellStyle name="Hipervínculo visitado" xfId="12875" builtinId="9" hidden="1"/>
    <cellStyle name="Hipervínculo visitado" xfId="12876" builtinId="9" hidden="1"/>
    <cellStyle name="Hipervínculo visitado" xfId="12877" builtinId="9" hidden="1"/>
    <cellStyle name="Hipervínculo visitado" xfId="12886" builtinId="9" hidden="1"/>
    <cellStyle name="Hipervínculo visitado" xfId="12887" builtinId="9" hidden="1"/>
    <cellStyle name="Hipervínculo visitado" xfId="12888" builtinId="9" hidden="1"/>
    <cellStyle name="Hipervínculo visitado" xfId="12889" builtinId="9" hidden="1"/>
    <cellStyle name="Hipervínculo visitado" xfId="12890" builtinId="9" hidden="1"/>
    <cellStyle name="Hipervínculo visitado" xfId="12891" builtinId="9" hidden="1"/>
    <cellStyle name="Hipervínculo visitado" xfId="12892" builtinId="9" hidden="1"/>
    <cellStyle name="Hipervínculo visitado" xfId="12893" builtinId="9" hidden="1"/>
    <cellStyle name="Hipervínculo visitado" xfId="12894" builtinId="9" hidden="1"/>
    <cellStyle name="Hipervínculo visitado" xfId="12895" builtinId="9" hidden="1"/>
    <cellStyle name="Hipervínculo visitado" xfId="12896" builtinId="9" hidden="1"/>
    <cellStyle name="Hipervínculo visitado" xfId="12897" builtinId="9" hidden="1"/>
    <cellStyle name="Hipervínculo visitado" xfId="12898" builtinId="9" hidden="1"/>
    <cellStyle name="Hipervínculo visitado" xfId="12899" builtinId="9" hidden="1"/>
    <cellStyle name="Hipervínculo visitado" xfId="12900" builtinId="9" hidden="1"/>
    <cellStyle name="Hipervínculo visitado" xfId="12901" builtinId="9" hidden="1"/>
    <cellStyle name="Hipervínculo visitado" xfId="12902" builtinId="9" hidden="1"/>
    <cellStyle name="Hipervínculo visitado" xfId="12903" builtinId="9" hidden="1"/>
    <cellStyle name="Hipervínculo visitado" xfId="12904" builtinId="9" hidden="1"/>
    <cellStyle name="Hipervínculo visitado" xfId="12905" builtinId="9" hidden="1"/>
    <cellStyle name="Hipervínculo visitado" xfId="12906" builtinId="9" hidden="1"/>
    <cellStyle name="Hipervínculo visitado" xfId="12917" builtinId="9" hidden="1"/>
    <cellStyle name="Hipervínculo visitado" xfId="12918" builtinId="9" hidden="1"/>
    <cellStyle name="Hipervínculo visitado" xfId="12919" builtinId="9" hidden="1"/>
    <cellStyle name="Hipervínculo visitado" xfId="12920" builtinId="9" hidden="1"/>
    <cellStyle name="Hipervínculo visitado" xfId="12921" builtinId="9" hidden="1"/>
    <cellStyle name="Hipervínculo visitado" xfId="12922" builtinId="9" hidden="1"/>
    <cellStyle name="Hipervínculo visitado" xfId="12923" builtinId="9" hidden="1"/>
    <cellStyle name="Hipervínculo visitado" xfId="12924" builtinId="9" hidden="1"/>
    <cellStyle name="Hipervínculo visitado" xfId="12925" builtinId="9" hidden="1"/>
    <cellStyle name="Hipervínculo visitado" xfId="12926" builtinId="9" hidden="1"/>
    <cellStyle name="Hipervínculo visitado" xfId="12927" builtinId="9" hidden="1"/>
    <cellStyle name="Hipervínculo visitado" xfId="12928" builtinId="9" hidden="1"/>
    <cellStyle name="Hipervínculo visitado" xfId="12929" builtinId="9" hidden="1"/>
    <cellStyle name="Hipervínculo visitado" xfId="12930" builtinId="9" hidden="1"/>
    <cellStyle name="Hipervínculo visitado" xfId="12931" builtinId="9" hidden="1"/>
    <cellStyle name="Hipervínculo visitado" xfId="12932" builtinId="9" hidden="1"/>
    <cellStyle name="Hipervínculo visitado" xfId="12933" builtinId="9" hidden="1"/>
    <cellStyle name="Hipervínculo visitado" xfId="12934" builtinId="9" hidden="1"/>
    <cellStyle name="Hipervínculo visitado" xfId="12935" builtinId="9" hidden="1"/>
    <cellStyle name="Hipervínculo visitado" xfId="12936" builtinId="9" hidden="1"/>
    <cellStyle name="Hipervínculo visitado" xfId="12937" builtinId="9" hidden="1"/>
    <cellStyle name="Hipervínculo visitado" xfId="12945" builtinId="9" hidden="1"/>
    <cellStyle name="Hipervínculo visitado" xfId="12946" builtinId="9" hidden="1"/>
    <cellStyle name="Hipervínculo visitado" xfId="12947" builtinId="9" hidden="1"/>
    <cellStyle name="Hipervínculo visitado" xfId="12948" builtinId="9" hidden="1"/>
    <cellStyle name="Hipervínculo visitado" xfId="12949" builtinId="9" hidden="1"/>
    <cellStyle name="Hipervínculo visitado" xfId="12950" builtinId="9" hidden="1"/>
    <cellStyle name="Hipervínculo visitado" xfId="12951" builtinId="9" hidden="1"/>
    <cellStyle name="Hipervínculo visitado" xfId="12952" builtinId="9" hidden="1"/>
    <cellStyle name="Hipervínculo visitado" xfId="12953" builtinId="9" hidden="1"/>
    <cellStyle name="Hipervínculo visitado" xfId="12954" builtinId="9" hidden="1"/>
    <cellStyle name="Hipervínculo visitado" xfId="12955" builtinId="9" hidden="1"/>
    <cellStyle name="Hipervínculo visitado" xfId="12956" builtinId="9" hidden="1"/>
    <cellStyle name="Hipervínculo visitado" xfId="12957" builtinId="9" hidden="1"/>
    <cellStyle name="Hipervínculo visitado" xfId="12958" builtinId="9" hidden="1"/>
    <cellStyle name="Hipervínculo visitado" xfId="12959" builtinId="9" hidden="1"/>
    <cellStyle name="Hipervínculo visitado" xfId="12960" builtinId="9" hidden="1"/>
    <cellStyle name="Hipervínculo visitado" xfId="12961" builtinId="9" hidden="1"/>
    <cellStyle name="Hipervínculo visitado" xfId="12962" builtinId="9" hidden="1"/>
    <cellStyle name="Hipervínculo visitado" xfId="12963" builtinId="9" hidden="1"/>
    <cellStyle name="Hipervínculo visitado" xfId="12964" builtinId="9" hidden="1"/>
    <cellStyle name="Hipervínculo visitado" xfId="12965" builtinId="9" hidden="1"/>
    <cellStyle name="Hipervínculo visitado" xfId="12975" builtinId="9" hidden="1"/>
    <cellStyle name="Hipervínculo visitado" xfId="12976" builtinId="9" hidden="1"/>
    <cellStyle name="Hipervínculo visitado" xfId="12977" builtinId="9" hidden="1"/>
    <cellStyle name="Hipervínculo visitado" xfId="12978" builtinId="9" hidden="1"/>
    <cellStyle name="Hipervínculo visitado" xfId="12979" builtinId="9" hidden="1"/>
    <cellStyle name="Hipervínculo visitado" xfId="12980" builtinId="9" hidden="1"/>
    <cellStyle name="Hipervínculo visitado" xfId="12981" builtinId="9" hidden="1"/>
    <cellStyle name="Hipervínculo visitado" xfId="12982" builtinId="9" hidden="1"/>
    <cellStyle name="Hipervínculo visitado" xfId="12983" builtinId="9" hidden="1"/>
    <cellStyle name="Hipervínculo visitado" xfId="12984" builtinId="9" hidden="1"/>
    <cellStyle name="Hipervínculo visitado" xfId="12985" builtinId="9" hidden="1"/>
    <cellStyle name="Hipervínculo visitado" xfId="12986" builtinId="9" hidden="1"/>
    <cellStyle name="Hipervínculo visitado" xfId="12987" builtinId="9" hidden="1"/>
    <cellStyle name="Hipervínculo visitado" xfId="12988" builtinId="9" hidden="1"/>
    <cellStyle name="Hipervínculo visitado" xfId="12989" builtinId="9" hidden="1"/>
    <cellStyle name="Hipervínculo visitado" xfId="12990" builtinId="9" hidden="1"/>
    <cellStyle name="Hipervínculo visitado" xfId="12991" builtinId="9" hidden="1"/>
    <cellStyle name="Hipervínculo visitado" xfId="12992" builtinId="9" hidden="1"/>
    <cellStyle name="Hipervínculo visitado" xfId="12993" builtinId="9" hidden="1"/>
    <cellStyle name="Hipervínculo visitado" xfId="12994" builtinId="9" hidden="1"/>
    <cellStyle name="Hipervínculo visitado" xfId="12995" builtinId="9" hidden="1"/>
    <cellStyle name="Hipervínculo visitado" xfId="13004" builtinId="9" hidden="1"/>
    <cellStyle name="Hipervínculo visitado" xfId="13005" builtinId="9" hidden="1"/>
    <cellStyle name="Hipervínculo visitado" xfId="13006" builtinId="9" hidden="1"/>
    <cellStyle name="Hipervínculo visitado" xfId="13007" builtinId="9" hidden="1"/>
    <cellStyle name="Hipervínculo visitado" xfId="13008" builtinId="9" hidden="1"/>
    <cellStyle name="Hipervínculo visitado" xfId="13009" builtinId="9" hidden="1"/>
    <cellStyle name="Hipervínculo visitado" xfId="13010" builtinId="9" hidden="1"/>
    <cellStyle name="Hipervínculo visitado" xfId="13011" builtinId="9" hidden="1"/>
    <cellStyle name="Hipervínculo visitado" xfId="13012" builtinId="9" hidden="1"/>
    <cellStyle name="Hipervínculo visitado" xfId="13013" builtinId="9" hidden="1"/>
    <cellStyle name="Hipervínculo visitado" xfId="13014" builtinId="9" hidden="1"/>
    <cellStyle name="Hipervínculo visitado" xfId="13015" builtinId="9" hidden="1"/>
    <cellStyle name="Hipervínculo visitado" xfId="13016" builtinId="9" hidden="1"/>
    <cellStyle name="Hipervínculo visitado" xfId="13017" builtinId="9" hidden="1"/>
    <cellStyle name="Hipervínculo visitado" xfId="13018" builtinId="9" hidden="1"/>
    <cellStyle name="Hipervínculo visitado" xfId="13019" builtinId="9" hidden="1"/>
    <cellStyle name="Hipervínculo visitado" xfId="13020" builtinId="9" hidden="1"/>
    <cellStyle name="Hipervínculo visitado" xfId="13021" builtinId="9" hidden="1"/>
    <cellStyle name="Hipervínculo visitado" xfId="13022" builtinId="9" hidden="1"/>
    <cellStyle name="Hipervínculo visitado" xfId="13023" builtinId="9" hidden="1"/>
    <cellStyle name="Hipervínculo visitado" xfId="13024" builtinId="9" hidden="1"/>
    <cellStyle name="Hipervínculo visitado" xfId="13035" builtinId="9" hidden="1"/>
    <cellStyle name="Hipervínculo visitado" xfId="13036" builtinId="9" hidden="1"/>
    <cellStyle name="Hipervínculo visitado" xfId="13037" builtinId="9" hidden="1"/>
    <cellStyle name="Hipervínculo visitado" xfId="13038" builtinId="9" hidden="1"/>
    <cellStyle name="Hipervínculo visitado" xfId="13039" builtinId="9" hidden="1"/>
    <cellStyle name="Hipervínculo visitado" xfId="13040" builtinId="9" hidden="1"/>
    <cellStyle name="Hipervínculo visitado" xfId="13041" builtinId="9" hidden="1"/>
    <cellStyle name="Hipervínculo visitado" xfId="13042" builtinId="9" hidden="1"/>
    <cellStyle name="Hipervínculo visitado" xfId="13043" builtinId="9" hidden="1"/>
    <cellStyle name="Hipervínculo visitado" xfId="13044" builtinId="9" hidden="1"/>
    <cellStyle name="Hipervínculo visitado" xfId="13045" builtinId="9" hidden="1"/>
    <cellStyle name="Hipervínculo visitado" xfId="13046" builtinId="9" hidden="1"/>
    <cellStyle name="Hipervínculo visitado" xfId="13047" builtinId="9" hidden="1"/>
    <cellStyle name="Hipervínculo visitado" xfId="13048" builtinId="9" hidden="1"/>
    <cellStyle name="Hipervínculo visitado" xfId="13049" builtinId="9" hidden="1"/>
    <cellStyle name="Hipervínculo visitado" xfId="13050" builtinId="9" hidden="1"/>
    <cellStyle name="Hipervínculo visitado" xfId="13051" builtinId="9" hidden="1"/>
    <cellStyle name="Hipervínculo visitado" xfId="13052" builtinId="9" hidden="1"/>
    <cellStyle name="Hipervínculo visitado" xfId="13053" builtinId="9" hidden="1"/>
    <cellStyle name="Hipervínculo visitado" xfId="13054" builtinId="9" hidden="1"/>
    <cellStyle name="Hipervínculo visitado" xfId="13055" builtinId="9" hidden="1"/>
    <cellStyle name="Hipervínculo visitado" xfId="13064" builtinId="9" hidden="1"/>
    <cellStyle name="Hipervínculo visitado" xfId="13065" builtinId="9" hidden="1"/>
    <cellStyle name="Hipervínculo visitado" xfId="13066" builtinId="9" hidden="1"/>
    <cellStyle name="Hipervínculo visitado" xfId="13067" builtinId="9" hidden="1"/>
    <cellStyle name="Hipervínculo visitado" xfId="13068" builtinId="9" hidden="1"/>
    <cellStyle name="Hipervínculo visitado" xfId="13069" builtinId="9" hidden="1"/>
    <cellStyle name="Hipervínculo visitado" xfId="13070" builtinId="9" hidden="1"/>
    <cellStyle name="Hipervínculo visitado" xfId="13071" builtinId="9" hidden="1"/>
    <cellStyle name="Hipervínculo visitado" xfId="13072" builtinId="9" hidden="1"/>
    <cellStyle name="Hipervínculo visitado" xfId="13073" builtinId="9" hidden="1"/>
    <cellStyle name="Hipervínculo visitado" xfId="13074" builtinId="9" hidden="1"/>
    <cellStyle name="Hipervínculo visitado" xfId="13075" builtinId="9" hidden="1"/>
    <cellStyle name="Hipervínculo visitado" xfId="13076" builtinId="9" hidden="1"/>
    <cellStyle name="Hipervínculo visitado" xfId="13077" builtinId="9" hidden="1"/>
    <cellStyle name="Hipervínculo visitado" xfId="13078" builtinId="9" hidden="1"/>
    <cellStyle name="Hipervínculo visitado" xfId="13079" builtinId="9" hidden="1"/>
    <cellStyle name="Hipervínculo visitado" xfId="13080" builtinId="9" hidden="1"/>
    <cellStyle name="Hipervínculo visitado" xfId="13081" builtinId="9" hidden="1"/>
    <cellStyle name="Hipervínculo visitado" xfId="13082" builtinId="9" hidden="1"/>
    <cellStyle name="Hipervínculo visitado" xfId="13083" builtinId="9" hidden="1"/>
    <cellStyle name="Hipervínculo visitado" xfId="13084" builtinId="9" hidden="1"/>
    <cellStyle name="Hipervínculo visitado" xfId="13094" builtinId="9" hidden="1"/>
    <cellStyle name="Hipervínculo visitado" xfId="13095" builtinId="9" hidden="1"/>
    <cellStyle name="Hipervínculo visitado" xfId="13096" builtinId="9" hidden="1"/>
    <cellStyle name="Hipervínculo visitado" xfId="13097" builtinId="9" hidden="1"/>
    <cellStyle name="Hipervínculo visitado" xfId="13098" builtinId="9" hidden="1"/>
    <cellStyle name="Hipervínculo visitado" xfId="13099" builtinId="9" hidden="1"/>
    <cellStyle name="Hipervínculo visitado" xfId="13100" builtinId="9" hidden="1"/>
    <cellStyle name="Hipervínculo visitado" xfId="13101" builtinId="9" hidden="1"/>
    <cellStyle name="Hipervínculo visitado" xfId="13102" builtinId="9" hidden="1"/>
    <cellStyle name="Hipervínculo visitado" xfId="13103" builtinId="9" hidden="1"/>
    <cellStyle name="Hipervínculo visitado" xfId="13104" builtinId="9" hidden="1"/>
    <cellStyle name="Hipervínculo visitado" xfId="13105" builtinId="9" hidden="1"/>
    <cellStyle name="Hipervínculo visitado" xfId="13106" builtinId="9" hidden="1"/>
    <cellStyle name="Hipervínculo visitado" xfId="13107" builtinId="9" hidden="1"/>
    <cellStyle name="Hipervínculo visitado" xfId="13108" builtinId="9" hidden="1"/>
    <cellStyle name="Hipervínculo visitado" xfId="13109" builtinId="9" hidden="1"/>
    <cellStyle name="Hipervínculo visitado" xfId="13110" builtinId="9" hidden="1"/>
    <cellStyle name="Hipervínculo visitado" xfId="13111" builtinId="9" hidden="1"/>
    <cellStyle name="Hipervínculo visitado" xfId="13112" builtinId="9" hidden="1"/>
    <cellStyle name="Hipervínculo visitado" xfId="13113" builtinId="9" hidden="1"/>
    <cellStyle name="Hipervínculo visitado" xfId="13114" builtinId="9" hidden="1"/>
    <cellStyle name="Hipervínculo visitado" xfId="13122" builtinId="9" hidden="1"/>
    <cellStyle name="Hipervínculo visitado" xfId="13123" builtinId="9" hidden="1"/>
    <cellStyle name="Hipervínculo visitado" xfId="13124" builtinId="9" hidden="1"/>
    <cellStyle name="Hipervínculo visitado" xfId="13125" builtinId="9" hidden="1"/>
    <cellStyle name="Hipervínculo visitado" xfId="13126" builtinId="9" hidden="1"/>
    <cellStyle name="Hipervínculo visitado" xfId="13127" builtinId="9" hidden="1"/>
    <cellStyle name="Hipervínculo visitado" xfId="13128" builtinId="9" hidden="1"/>
    <cellStyle name="Hipervínculo visitado" xfId="13129" builtinId="9" hidden="1"/>
    <cellStyle name="Hipervínculo visitado" xfId="13130" builtinId="9" hidden="1"/>
    <cellStyle name="Hipervínculo visitado" xfId="13131" builtinId="9" hidden="1"/>
    <cellStyle name="Hipervínculo visitado" xfId="13132" builtinId="9" hidden="1"/>
    <cellStyle name="Hipervínculo visitado" xfId="13133" builtinId="9" hidden="1"/>
    <cellStyle name="Hipervínculo visitado" xfId="13134" builtinId="9" hidden="1"/>
    <cellStyle name="Hipervínculo visitado" xfId="13135" builtinId="9" hidden="1"/>
    <cellStyle name="Hipervínculo visitado" xfId="13136" builtinId="9" hidden="1"/>
    <cellStyle name="Hipervínculo visitado" xfId="13137" builtinId="9" hidden="1"/>
    <cellStyle name="Hipervínculo visitado" xfId="13138" builtinId="9" hidden="1"/>
    <cellStyle name="Hipervínculo visitado" xfId="13139" builtinId="9" hidden="1"/>
    <cellStyle name="Hipervínculo visitado" xfId="13140" builtinId="9" hidden="1"/>
    <cellStyle name="Hipervínculo visitado" xfId="13141" builtinId="9" hidden="1"/>
    <cellStyle name="Hipervínculo visitado" xfId="13142" builtinId="9" hidden="1"/>
    <cellStyle name="Hipervínculo visitado" xfId="13152" builtinId="9" hidden="1"/>
    <cellStyle name="Hipervínculo visitado" xfId="13153" builtinId="9" hidden="1"/>
    <cellStyle name="Hipervínculo visitado" xfId="13154" builtinId="9" hidden="1"/>
    <cellStyle name="Hipervínculo visitado" xfId="13155" builtinId="9" hidden="1"/>
    <cellStyle name="Hipervínculo visitado" xfId="13156" builtinId="9" hidden="1"/>
    <cellStyle name="Hipervínculo visitado" xfId="13157" builtinId="9" hidden="1"/>
    <cellStyle name="Hipervínculo visitado" xfId="13158" builtinId="9" hidden="1"/>
    <cellStyle name="Hipervínculo visitado" xfId="13159" builtinId="9" hidden="1"/>
    <cellStyle name="Hipervínculo visitado" xfId="13160" builtinId="9" hidden="1"/>
    <cellStyle name="Hipervínculo visitado" xfId="13161" builtinId="9" hidden="1"/>
    <cellStyle name="Hipervínculo visitado" xfId="13162" builtinId="9" hidden="1"/>
    <cellStyle name="Hipervínculo visitado" xfId="13163" builtinId="9" hidden="1"/>
    <cellStyle name="Hipervínculo visitado" xfId="13164" builtinId="9" hidden="1"/>
    <cellStyle name="Hipervínculo visitado" xfId="13165" builtinId="9" hidden="1"/>
    <cellStyle name="Hipervínculo visitado" xfId="13166" builtinId="9" hidden="1"/>
    <cellStyle name="Hipervínculo visitado" xfId="13167" builtinId="9" hidden="1"/>
    <cellStyle name="Hipervínculo visitado" xfId="13168" builtinId="9" hidden="1"/>
    <cellStyle name="Hipervínculo visitado" xfId="13169" builtinId="9" hidden="1"/>
    <cellStyle name="Hipervínculo visitado" xfId="13170" builtinId="9" hidden="1"/>
    <cellStyle name="Hipervínculo visitado" xfId="13171" builtinId="9" hidden="1"/>
    <cellStyle name="Hipervínculo visitado" xfId="13172" builtinId="9" hidden="1"/>
    <cellStyle name="Hipervínculo visitado" xfId="13179" builtinId="9" hidden="1"/>
    <cellStyle name="Hipervínculo visitado" xfId="13180" builtinId="9" hidden="1"/>
    <cellStyle name="Hipervínculo visitado" xfId="13181" builtinId="9" hidden="1"/>
    <cellStyle name="Hipervínculo visitado" xfId="13182" builtinId="9" hidden="1"/>
    <cellStyle name="Hipervínculo visitado" xfId="13183" builtinId="9" hidden="1"/>
    <cellStyle name="Hipervínculo visitado" xfId="13184" builtinId="9" hidden="1"/>
    <cellStyle name="Hipervínculo visitado" xfId="13185" builtinId="9" hidden="1"/>
    <cellStyle name="Hipervínculo visitado" xfId="13186" builtinId="9" hidden="1"/>
    <cellStyle name="Hipervínculo visitado" xfId="13187" builtinId="9" hidden="1"/>
    <cellStyle name="Hipervínculo visitado" xfId="13188" builtinId="9" hidden="1"/>
    <cellStyle name="Hipervínculo visitado" xfId="13189" builtinId="9" hidden="1"/>
    <cellStyle name="Hipervínculo visitado" xfId="13190" builtinId="9" hidden="1"/>
    <cellStyle name="Hipervínculo visitado" xfId="13191" builtinId="9" hidden="1"/>
    <cellStyle name="Hipervínculo visitado" xfId="13192" builtinId="9" hidden="1"/>
    <cellStyle name="Hipervínculo visitado" xfId="13193" builtinId="9" hidden="1"/>
    <cellStyle name="Hipervínculo visitado" xfId="13194" builtinId="9" hidden="1"/>
    <cellStyle name="Hipervínculo visitado" xfId="13195" builtinId="9" hidden="1"/>
    <cellStyle name="Hipervínculo visitado" xfId="13196" builtinId="9" hidden="1"/>
    <cellStyle name="Hipervínculo visitado" xfId="13197" builtinId="9" hidden="1"/>
    <cellStyle name="Hipervínculo visitado" xfId="13198" builtinId="9" hidden="1"/>
    <cellStyle name="Hipervínculo visitado" xfId="13199" builtinId="9" hidden="1"/>
    <cellStyle name="Hipervínculo visitado" xfId="13211" builtinId="9" hidden="1"/>
    <cellStyle name="Hipervínculo visitado" xfId="13212" builtinId="9" hidden="1"/>
    <cellStyle name="Hipervínculo visitado" xfId="13213" builtinId="9" hidden="1"/>
    <cellStyle name="Hipervínculo visitado" xfId="13214" builtinId="9" hidden="1"/>
    <cellStyle name="Hipervínculo visitado" xfId="13215" builtinId="9" hidden="1"/>
    <cellStyle name="Hipervínculo visitado" xfId="13216" builtinId="9" hidden="1"/>
    <cellStyle name="Hipervínculo visitado" xfId="13217" builtinId="9" hidden="1"/>
    <cellStyle name="Hipervínculo visitado" xfId="13218" builtinId="9" hidden="1"/>
    <cellStyle name="Hipervínculo visitado" xfId="13219" builtinId="9" hidden="1"/>
    <cellStyle name="Hipervínculo visitado" xfId="13220" builtinId="9" hidden="1"/>
    <cellStyle name="Hipervínculo visitado" xfId="13221" builtinId="9" hidden="1"/>
    <cellStyle name="Hipervínculo visitado" xfId="13222" builtinId="9" hidden="1"/>
    <cellStyle name="Hipervínculo visitado" xfId="13223" builtinId="9" hidden="1"/>
    <cellStyle name="Hipervínculo visitado" xfId="13224" builtinId="9" hidden="1"/>
    <cellStyle name="Hipervínculo visitado" xfId="13225" builtinId="9" hidden="1"/>
    <cellStyle name="Hipervínculo visitado" xfId="13226" builtinId="9" hidden="1"/>
    <cellStyle name="Hipervínculo visitado" xfId="13227" builtinId="9" hidden="1"/>
    <cellStyle name="Hipervínculo visitado" xfId="13228" builtinId="9" hidden="1"/>
    <cellStyle name="Hipervínculo visitado" xfId="13229" builtinId="9" hidden="1"/>
    <cellStyle name="Hipervínculo visitado" xfId="13230" builtinId="9" hidden="1"/>
    <cellStyle name="Hipervínculo visitado" xfId="13231" builtinId="9" hidden="1"/>
    <cellStyle name="Hipervínculo visitado" xfId="13237" builtinId="9" hidden="1"/>
    <cellStyle name="Hipervínculo visitado" xfId="13238" builtinId="9" hidden="1"/>
    <cellStyle name="Hipervínculo visitado" xfId="13239" builtinId="9" hidden="1"/>
    <cellStyle name="Hipervínculo visitado" xfId="13240" builtinId="9" hidden="1"/>
    <cellStyle name="Hipervínculo visitado" xfId="13241" builtinId="9" hidden="1"/>
    <cellStyle name="Hipervínculo visitado" xfId="13242" builtinId="9" hidden="1"/>
    <cellStyle name="Hipervínculo visitado" xfId="13243" builtinId="9" hidden="1"/>
    <cellStyle name="Hipervínculo visitado" xfId="13244" builtinId="9" hidden="1"/>
    <cellStyle name="Hipervínculo visitado" xfId="13245" builtinId="9" hidden="1"/>
    <cellStyle name="Hipervínculo visitado" xfId="13246" builtinId="9" hidden="1"/>
    <cellStyle name="Hipervínculo visitado" xfId="13247" builtinId="9" hidden="1"/>
    <cellStyle name="Hipervínculo visitado" xfId="13248" builtinId="9" hidden="1"/>
    <cellStyle name="Hipervínculo visitado" xfId="13249" builtinId="9" hidden="1"/>
    <cellStyle name="Hipervínculo visitado" xfId="13250" builtinId="9" hidden="1"/>
    <cellStyle name="Hipervínculo visitado" xfId="13251" builtinId="9" hidden="1"/>
    <cellStyle name="Hipervínculo visitado" xfId="13252" builtinId="9" hidden="1"/>
    <cellStyle name="Hipervínculo visitado" xfId="13253" builtinId="9" hidden="1"/>
    <cellStyle name="Hipervínculo visitado" xfId="13254" builtinId="9" hidden="1"/>
    <cellStyle name="Hipervínculo visitado" xfId="13255" builtinId="9" hidden="1"/>
    <cellStyle name="Hipervínculo visitado" xfId="13256" builtinId="9" hidden="1"/>
    <cellStyle name="Hipervínculo visitado" xfId="13257" builtinId="9" hidden="1"/>
    <cellStyle name="Hipervínculo visitado" xfId="13209" builtinId="9" hidden="1"/>
    <cellStyle name="Hipervínculo visitado" xfId="13210" builtinId="9" hidden="1"/>
    <cellStyle name="Hipervínculo visitado" xfId="13261" builtinId="9" hidden="1"/>
    <cellStyle name="Hipervínculo visitado" xfId="13262" builtinId="9" hidden="1"/>
    <cellStyle name="Hipervínculo visitado" xfId="13263" builtinId="9" hidden="1"/>
    <cellStyle name="Hipervínculo visitado" xfId="13264" builtinId="9" hidden="1"/>
    <cellStyle name="Hipervínculo visitado" xfId="13265" builtinId="9" hidden="1"/>
    <cellStyle name="Hipervínculo visitado" xfId="13266" builtinId="9" hidden="1"/>
    <cellStyle name="Hipervínculo visitado" xfId="13267" builtinId="9" hidden="1"/>
    <cellStyle name="Hipervínculo visitado" xfId="13268" builtinId="9" hidden="1"/>
    <cellStyle name="Hipervínculo visitado" xfId="13269" builtinId="9" hidden="1"/>
    <cellStyle name="Hipervínculo visitado" xfId="13270" builtinId="9" hidden="1"/>
    <cellStyle name="Hipervínculo visitado" xfId="13271" builtinId="9" hidden="1"/>
    <cellStyle name="Hipervínculo visitado" xfId="13272" builtinId="9" hidden="1"/>
    <cellStyle name="Hipervínculo visitado" xfId="13273" builtinId="9" hidden="1"/>
    <cellStyle name="Hipervínculo visitado" xfId="13274" builtinId="9" hidden="1"/>
    <cellStyle name="Hipervínculo visitado" xfId="13275" builtinId="9" hidden="1"/>
    <cellStyle name="Hipervínculo visitado" xfId="13276" builtinId="9" hidden="1"/>
    <cellStyle name="Hipervínculo visitado" xfId="13277" builtinId="9" hidden="1"/>
    <cellStyle name="Hipervínculo visitado" xfId="13278" builtinId="9" hidden="1"/>
    <cellStyle name="Hipervínculo visitado" xfId="13279" builtinId="9" hidden="1"/>
    <cellStyle name="Hipervínculo visitado" xfId="13235" builtinId="9" hidden="1"/>
    <cellStyle name="Hipervínculo visitado" xfId="13236" builtinId="9" hidden="1"/>
    <cellStyle name="Hipervínculo visitado" xfId="13282" builtinId="9" hidden="1"/>
    <cellStyle name="Hipervínculo visitado" xfId="13283" builtinId="9" hidden="1"/>
    <cellStyle name="Hipervínculo visitado" xfId="13284" builtinId="9" hidden="1"/>
    <cellStyle name="Hipervínculo visitado" xfId="13285" builtinId="9" hidden="1"/>
    <cellStyle name="Hipervínculo visitado" xfId="13286" builtinId="9" hidden="1"/>
    <cellStyle name="Hipervínculo visitado" xfId="13287" builtinId="9" hidden="1"/>
    <cellStyle name="Hipervínculo visitado" xfId="13288" builtinId="9" hidden="1"/>
    <cellStyle name="Hipervínculo visitado" xfId="13289" builtinId="9" hidden="1"/>
    <cellStyle name="Hipervínculo visitado" xfId="13290" builtinId="9" hidden="1"/>
    <cellStyle name="Hipervínculo visitado" xfId="13291" builtinId="9" hidden="1"/>
    <cellStyle name="Hipervínculo visitado" xfId="13292" builtinId="9" hidden="1"/>
    <cellStyle name="Hipervínculo visitado" xfId="13293" builtinId="9" hidden="1"/>
    <cellStyle name="Hipervínculo visitado" xfId="13294" builtinId="9" hidden="1"/>
    <cellStyle name="Hipervínculo visitado" xfId="13295" builtinId="9" hidden="1"/>
    <cellStyle name="Hipervínculo visitado" xfId="13296" builtinId="9" hidden="1"/>
    <cellStyle name="Hipervínculo visitado" xfId="13297" builtinId="9" hidden="1"/>
    <cellStyle name="Hipervínculo visitado" xfId="13298" builtinId="9" hidden="1"/>
    <cellStyle name="Hipervínculo visitado" xfId="13299" builtinId="9" hidden="1"/>
    <cellStyle name="Hipervínculo visitado" xfId="13300" builtinId="9" hidden="1"/>
    <cellStyle name="Hipervínculo visitado" xfId="13309" builtinId="9" hidden="1"/>
    <cellStyle name="Hipervínculo visitado" xfId="13310" builtinId="9" hidden="1"/>
    <cellStyle name="Hipervínculo visitado" xfId="13311" builtinId="9" hidden="1"/>
    <cellStyle name="Hipervínculo visitado" xfId="13312" builtinId="9" hidden="1"/>
    <cellStyle name="Hipervínculo visitado" xfId="13313" builtinId="9" hidden="1"/>
    <cellStyle name="Hipervínculo visitado" xfId="13314" builtinId="9" hidden="1"/>
    <cellStyle name="Hipervínculo visitado" xfId="13315" builtinId="9" hidden="1"/>
    <cellStyle name="Hipervínculo visitado" xfId="13316" builtinId="9" hidden="1"/>
    <cellStyle name="Hipervínculo visitado" xfId="13317" builtinId="9" hidden="1"/>
    <cellStyle name="Hipervínculo visitado" xfId="13318" builtinId="9" hidden="1"/>
    <cellStyle name="Hipervínculo visitado" xfId="13319" builtinId="9" hidden="1"/>
    <cellStyle name="Hipervínculo visitado" xfId="13320" builtinId="9" hidden="1"/>
    <cellStyle name="Hipervínculo visitado" xfId="13321" builtinId="9" hidden="1"/>
    <cellStyle name="Hipervínculo visitado" xfId="13322" builtinId="9" hidden="1"/>
    <cellStyle name="Hipervínculo visitado" xfId="13323" builtinId="9" hidden="1"/>
    <cellStyle name="Hipervínculo visitado" xfId="13324" builtinId="9" hidden="1"/>
    <cellStyle name="Hipervínculo visitado" xfId="13325" builtinId="9" hidden="1"/>
    <cellStyle name="Hipervínculo visitado" xfId="13326" builtinId="9" hidden="1"/>
    <cellStyle name="Hipervínculo visitado" xfId="13327" builtinId="9" hidden="1"/>
    <cellStyle name="Hipervínculo visitado" xfId="13328" builtinId="9" hidden="1"/>
    <cellStyle name="Hipervínculo visitado" xfId="13329" builtinId="9" hidden="1"/>
    <cellStyle name="Hipervínculo visitado" xfId="13336" builtinId="9" hidden="1"/>
    <cellStyle name="Hipervínculo visitado" xfId="13337" builtinId="9" hidden="1"/>
    <cellStyle name="Hipervínculo visitado" xfId="13338" builtinId="9" hidden="1"/>
    <cellStyle name="Hipervínculo visitado" xfId="13339" builtinId="9" hidden="1"/>
    <cellStyle name="Hipervínculo visitado" xfId="13340" builtinId="9" hidden="1"/>
    <cellStyle name="Hipervínculo visitado" xfId="13341" builtinId="9" hidden="1"/>
    <cellStyle name="Hipervínculo visitado" xfId="13342" builtinId="9" hidden="1"/>
    <cellStyle name="Hipervínculo visitado" xfId="13343" builtinId="9" hidden="1"/>
    <cellStyle name="Hipervínculo visitado" xfId="13344" builtinId="9" hidden="1"/>
    <cellStyle name="Hipervínculo visitado" xfId="13345" builtinId="9" hidden="1"/>
    <cellStyle name="Hipervínculo visitado" xfId="13346" builtinId="9" hidden="1"/>
    <cellStyle name="Hipervínculo visitado" xfId="13347" builtinId="9" hidden="1"/>
    <cellStyle name="Hipervínculo visitado" xfId="13348" builtinId="9" hidden="1"/>
    <cellStyle name="Hipervínculo visitado" xfId="13349" builtinId="9" hidden="1"/>
    <cellStyle name="Hipervínculo visitado" xfId="13350" builtinId="9" hidden="1"/>
    <cellStyle name="Hipervínculo visitado" xfId="13351" builtinId="9" hidden="1"/>
    <cellStyle name="Hipervínculo visitado" xfId="13352" builtinId="9" hidden="1"/>
    <cellStyle name="Hipervínculo visitado" xfId="13353" builtinId="9" hidden="1"/>
    <cellStyle name="Hipervínculo visitado" xfId="13354" builtinId="9" hidden="1"/>
    <cellStyle name="Hipervínculo visitado" xfId="13355" builtinId="9" hidden="1"/>
    <cellStyle name="Hipervínculo visitado" xfId="13356" builtinId="9" hidden="1"/>
    <cellStyle name="Hipervínculo visitado" xfId="13307" builtinId="9" hidden="1"/>
    <cellStyle name="Hipervínculo visitado" xfId="13308" builtinId="9" hidden="1"/>
    <cellStyle name="Hipervínculo visitado" xfId="13359" builtinId="9" hidden="1"/>
    <cellStyle name="Hipervínculo visitado" xfId="13360" builtinId="9" hidden="1"/>
    <cellStyle name="Hipervínculo visitado" xfId="13361" builtinId="9" hidden="1"/>
    <cellStyle name="Hipervínculo visitado" xfId="13362" builtinId="9" hidden="1"/>
    <cellStyle name="Hipervínculo visitado" xfId="13363" builtinId="9" hidden="1"/>
    <cellStyle name="Hipervínculo visitado" xfId="13364" builtinId="9" hidden="1"/>
    <cellStyle name="Hipervínculo visitado" xfId="13365" builtinId="9" hidden="1"/>
    <cellStyle name="Hipervínculo visitado" xfId="13366" builtinId="9" hidden="1"/>
    <cellStyle name="Hipervínculo visitado" xfId="13367" builtinId="9" hidden="1"/>
    <cellStyle name="Hipervínculo visitado" xfId="13368" builtinId="9" hidden="1"/>
    <cellStyle name="Hipervínculo visitado" xfId="13369" builtinId="9" hidden="1"/>
    <cellStyle name="Hipervínculo visitado" xfId="13370" builtinId="9" hidden="1"/>
    <cellStyle name="Hipervínculo visitado" xfId="13371" builtinId="9" hidden="1"/>
    <cellStyle name="Hipervínculo visitado" xfId="13372" builtinId="9" hidden="1"/>
    <cellStyle name="Hipervínculo visitado" xfId="13373" builtinId="9" hidden="1"/>
    <cellStyle name="Hipervínculo visitado" xfId="13374" builtinId="9" hidden="1"/>
    <cellStyle name="Hipervínculo visitado" xfId="13375" builtinId="9" hidden="1"/>
    <cellStyle name="Hipervínculo visitado" xfId="13376" builtinId="9" hidden="1"/>
    <cellStyle name="Hipervínculo visitado" xfId="13377" builtinId="9" hidden="1"/>
    <cellStyle name="Hipervínculo visitado" xfId="13384" builtinId="9" hidden="1"/>
    <cellStyle name="Hipervínculo visitado" xfId="13385" builtinId="9" hidden="1"/>
    <cellStyle name="Hipervínculo visitado" xfId="13386" builtinId="9" hidden="1"/>
    <cellStyle name="Hipervínculo visitado" xfId="13387" builtinId="9" hidden="1"/>
    <cellStyle name="Hipervínculo visitado" xfId="13388" builtinId="9" hidden="1"/>
    <cellStyle name="Hipervínculo visitado" xfId="13389" builtinId="9" hidden="1"/>
    <cellStyle name="Hipervínculo visitado" xfId="13390" builtinId="9" hidden="1"/>
    <cellStyle name="Hipervínculo visitado" xfId="13391" builtinId="9" hidden="1"/>
    <cellStyle name="Hipervínculo visitado" xfId="13392" builtinId="9" hidden="1"/>
    <cellStyle name="Hipervínculo visitado" xfId="13393" builtinId="9" hidden="1"/>
    <cellStyle name="Hipervínculo visitado" xfId="13394" builtinId="9" hidden="1"/>
    <cellStyle name="Hipervínculo visitado" xfId="13395" builtinId="9" hidden="1"/>
    <cellStyle name="Hipervínculo visitado" xfId="13396" builtinId="9" hidden="1"/>
    <cellStyle name="Hipervínculo visitado" xfId="13397" builtinId="9" hidden="1"/>
    <cellStyle name="Hipervínculo visitado" xfId="13398" builtinId="9" hidden="1"/>
    <cellStyle name="Hipervínculo visitado" xfId="13399" builtinId="9" hidden="1"/>
    <cellStyle name="Hipervínculo visitado" xfId="13400" builtinId="9" hidden="1"/>
    <cellStyle name="Hipervínculo visitado" xfId="13401" builtinId="9" hidden="1"/>
    <cellStyle name="Hipervínculo visitado" xfId="13402" builtinId="9" hidden="1"/>
    <cellStyle name="Hipervínculo visitado" xfId="13403" builtinId="9" hidden="1"/>
    <cellStyle name="Hipervínculo visitado" xfId="13404" builtinId="9" hidden="1"/>
    <cellStyle name="Hipervínculo visitado" xfId="13407" builtinId="9" hidden="1"/>
    <cellStyle name="Hipervínculo visitado" xfId="13408" builtinId="9" hidden="1"/>
    <cellStyle name="Hipervínculo visitado" xfId="13409" builtinId="9" hidden="1"/>
    <cellStyle name="Hipervínculo visitado" xfId="13410" builtinId="9" hidden="1"/>
    <cellStyle name="Hipervínculo visitado" xfId="13411" builtinId="9" hidden="1"/>
    <cellStyle name="Hipervínculo visitado" xfId="13412" builtinId="9" hidden="1"/>
    <cellStyle name="Hipervínculo visitado" xfId="13413" builtinId="9" hidden="1"/>
    <cellStyle name="Hipervínculo visitado" xfId="13414" builtinId="9" hidden="1"/>
    <cellStyle name="Hipervínculo visitado" xfId="13415" builtinId="9" hidden="1"/>
    <cellStyle name="Hipervínculo visitado" xfId="13416" builtinId="9" hidden="1"/>
    <cellStyle name="Hipervínculo visitado" xfId="13417" builtinId="9" hidden="1"/>
    <cellStyle name="Hipervínculo visitado" xfId="13418" builtinId="9" hidden="1"/>
    <cellStyle name="Hipervínculo visitado" xfId="13419" builtinId="9" hidden="1"/>
    <cellStyle name="Hipervínculo visitado" xfId="13420" builtinId="9" hidden="1"/>
    <cellStyle name="Hipervínculo visitado" xfId="13421" builtinId="9" hidden="1"/>
    <cellStyle name="Hipervínculo visitado" xfId="13422" builtinId="9" hidden="1"/>
    <cellStyle name="Hipervínculo visitado" xfId="13423" builtinId="9" hidden="1"/>
    <cellStyle name="Hipervínculo visitado" xfId="13424" builtinId="9" hidden="1"/>
    <cellStyle name="Hipervínculo visitado" xfId="13425" builtinId="9" hidden="1"/>
    <cellStyle name="Hipervínculo visitado" xfId="13426" builtinId="9" hidden="1"/>
    <cellStyle name="Hipervínculo visitado" xfId="13427" builtinId="9" hidden="1"/>
    <cellStyle name="Hipervínculo visitado" xfId="13383" builtinId="9" hidden="1"/>
    <cellStyle name="Hipervínculo visitado" xfId="13430" builtinId="9" hidden="1"/>
    <cellStyle name="Hipervínculo visitado" xfId="13431" builtinId="9" hidden="1"/>
    <cellStyle name="Hipervínculo visitado" xfId="13432" builtinId="9" hidden="1"/>
    <cellStyle name="Hipervínculo visitado" xfId="13433" builtinId="9" hidden="1"/>
    <cellStyle name="Hipervínculo visitado" xfId="13434" builtinId="9" hidden="1"/>
    <cellStyle name="Hipervínculo visitado" xfId="13435" builtinId="9" hidden="1"/>
    <cellStyle name="Hipervínculo visitado" xfId="13436" builtinId="9" hidden="1"/>
    <cellStyle name="Hipervínculo visitado" xfId="13437" builtinId="9" hidden="1"/>
    <cellStyle name="Hipervínculo visitado" xfId="13438" builtinId="9" hidden="1"/>
    <cellStyle name="Hipervínculo visitado" xfId="13439" builtinId="9" hidden="1"/>
    <cellStyle name="Hipervínculo visitado" xfId="13440" builtinId="9" hidden="1"/>
    <cellStyle name="Hipervínculo visitado" xfId="13441" builtinId="9" hidden="1"/>
    <cellStyle name="Hipervínculo visitado" xfId="13442" builtinId="9" hidden="1"/>
    <cellStyle name="Hipervínculo visitado" xfId="13443" builtinId="9" hidden="1"/>
    <cellStyle name="Hipervínculo visitado" xfId="13444" builtinId="9" hidden="1"/>
    <cellStyle name="Hipervínculo visitado" xfId="13445" builtinId="9" hidden="1"/>
    <cellStyle name="Hipervínculo visitado" xfId="13446" builtinId="9" hidden="1"/>
    <cellStyle name="Hipervínculo visitado" xfId="13447" builtinId="9" hidden="1"/>
    <cellStyle name="Hipervínculo visitado" xfId="13448" builtinId="9" hidden="1"/>
    <cellStyle name="Hipervínculo visitado" xfId="13449" builtinId="9" hidden="1"/>
    <cellStyle name="Hipervínculo visitado" xfId="13452" builtinId="9" hidden="1"/>
    <cellStyle name="Hipervínculo visitado" xfId="13453" builtinId="9" hidden="1"/>
    <cellStyle name="Hipervínculo visitado" xfId="13454" builtinId="9" hidden="1"/>
    <cellStyle name="Hipervínculo visitado" xfId="13455" builtinId="9" hidden="1"/>
    <cellStyle name="Hipervínculo visitado" xfId="13456" builtinId="9" hidden="1"/>
    <cellStyle name="Hipervínculo visitado" xfId="13457" builtinId="9" hidden="1"/>
    <cellStyle name="Hipervínculo visitado" xfId="13458" builtinId="9" hidden="1"/>
    <cellStyle name="Hipervínculo visitado" xfId="13459" builtinId="9" hidden="1"/>
    <cellStyle name="Hipervínculo visitado" xfId="13460" builtinId="9" hidden="1"/>
    <cellStyle name="Hipervínculo visitado" xfId="13461" builtinId="9" hidden="1"/>
    <cellStyle name="Hipervínculo visitado" xfId="13462" builtinId="9" hidden="1"/>
    <cellStyle name="Hipervínculo visitado" xfId="13463" builtinId="9" hidden="1"/>
    <cellStyle name="Hipervínculo visitado" xfId="13464" builtinId="9" hidden="1"/>
    <cellStyle name="Hipervínculo visitado" xfId="13465" builtinId="9" hidden="1"/>
    <cellStyle name="Hipervínculo visitado" xfId="13466" builtinId="9" hidden="1"/>
    <cellStyle name="Hipervínculo visitado" xfId="13467" builtinId="9" hidden="1"/>
    <cellStyle name="Hipervínculo visitado" xfId="13468" builtinId="9" hidden="1"/>
    <cellStyle name="Hipervínculo visitado" xfId="13469" builtinId="9" hidden="1"/>
    <cellStyle name="Hipervínculo visitado" xfId="13470" builtinId="9" hidden="1"/>
    <cellStyle name="Hipervínculo visitado" xfId="13471" builtinId="9" hidden="1"/>
    <cellStyle name="Hipervínculo visitado" xfId="13472" builtinId="9" hidden="1"/>
    <cellStyle name="Hipervínculo visitado" xfId="13382" builtinId="9" hidden="1"/>
    <cellStyle name="Hipervínculo visitado" xfId="13474" builtinId="9" hidden="1"/>
    <cellStyle name="Hipervínculo visitado" xfId="13475" builtinId="9" hidden="1"/>
    <cellStyle name="Hipervínculo visitado" xfId="13476" builtinId="9" hidden="1"/>
    <cellStyle name="Hipervínculo visitado" xfId="13477" builtinId="9" hidden="1"/>
    <cellStyle name="Hipervínculo visitado" xfId="13478" builtinId="9" hidden="1"/>
    <cellStyle name="Hipervínculo visitado" xfId="13479" builtinId="9" hidden="1"/>
    <cellStyle name="Hipervínculo visitado" xfId="13480" builtinId="9" hidden="1"/>
    <cellStyle name="Hipervínculo visitado" xfId="13481" builtinId="9" hidden="1"/>
    <cellStyle name="Hipervínculo visitado" xfId="13482" builtinId="9" hidden="1"/>
    <cellStyle name="Hipervínculo visitado" xfId="13483" builtinId="9" hidden="1"/>
    <cellStyle name="Hipervínculo visitado" xfId="13484" builtinId="9" hidden="1"/>
    <cellStyle name="Hipervínculo visitado" xfId="13485" builtinId="9" hidden="1"/>
    <cellStyle name="Hipervínculo visitado" xfId="13486" builtinId="9" hidden="1"/>
    <cellStyle name="Hipervínculo visitado" xfId="13487" builtinId="9" hidden="1"/>
    <cellStyle name="Hipervínculo visitado" xfId="13488" builtinId="9" hidden="1"/>
    <cellStyle name="Hipervínculo visitado" xfId="13489" builtinId="9" hidden="1"/>
    <cellStyle name="Hipervínculo visitado" xfId="13490" builtinId="9" hidden="1"/>
    <cellStyle name="Hipervínculo visitado" xfId="13491" builtinId="9" hidden="1"/>
    <cellStyle name="Hipervínculo visitado" xfId="13492" builtinId="9" hidden="1"/>
    <cellStyle name="Hipervínculo visitado" xfId="13493" builtinId="9" hidden="1"/>
    <cellStyle name="Hipervínculo visitado" xfId="13496" builtinId="9" hidden="1"/>
    <cellStyle name="Hipervínculo visitado" xfId="13497" builtinId="9" hidden="1"/>
    <cellStyle name="Hipervínculo visitado" xfId="13498" builtinId="9" hidden="1"/>
    <cellStyle name="Hipervínculo visitado" xfId="13499" builtinId="9" hidden="1"/>
    <cellStyle name="Hipervínculo visitado" xfId="13500" builtinId="9" hidden="1"/>
    <cellStyle name="Hipervínculo visitado" xfId="13501" builtinId="9" hidden="1"/>
    <cellStyle name="Hipervínculo visitado" xfId="13502" builtinId="9" hidden="1"/>
    <cellStyle name="Hipervínculo visitado" xfId="13503" builtinId="9" hidden="1"/>
    <cellStyle name="Hipervínculo visitado" xfId="13504" builtinId="9" hidden="1"/>
    <cellStyle name="Hipervínculo visitado" xfId="13505" builtinId="9" hidden="1"/>
    <cellStyle name="Hipervínculo visitado" xfId="13506" builtinId="9" hidden="1"/>
    <cellStyle name="Hipervínculo visitado" xfId="13507" builtinId="9" hidden="1"/>
    <cellStyle name="Hipervínculo visitado" xfId="13508" builtinId="9" hidden="1"/>
    <cellStyle name="Hipervínculo visitado" xfId="13509" builtinId="9" hidden="1"/>
    <cellStyle name="Hipervínculo visitado" xfId="13510" builtinId="9" hidden="1"/>
    <cellStyle name="Hipervínculo visitado" xfId="13511" builtinId="9" hidden="1"/>
    <cellStyle name="Hipervínculo visitado" xfId="13512" builtinId="9" hidden="1"/>
    <cellStyle name="Hipervínculo visitado" xfId="13513" builtinId="9" hidden="1"/>
    <cellStyle name="Hipervínculo visitado" xfId="13514" builtinId="9" hidden="1"/>
    <cellStyle name="Hipervínculo visitado" xfId="13515" builtinId="9" hidden="1"/>
    <cellStyle name="Hipervínculo visitado" xfId="13516" builtinId="9" hidden="1"/>
    <cellStyle name="Hipervínculo visitado" xfId="12607" builtinId="9" hidden="1"/>
    <cellStyle name="Hipervínculo visitado" xfId="13517" builtinId="9" hidden="1"/>
    <cellStyle name="Hipervínculo visitado" xfId="13518" builtinId="9" hidden="1"/>
    <cellStyle name="Hipervínculo visitado" xfId="13519" builtinId="9" hidden="1"/>
    <cellStyle name="Hipervínculo visitado" xfId="13520" builtinId="9" hidden="1"/>
    <cellStyle name="Hipervínculo visitado" xfId="13521" builtinId="9" hidden="1"/>
    <cellStyle name="Hipervínculo visitado" xfId="13522" builtinId="9" hidden="1"/>
    <cellStyle name="Hipervínculo visitado" xfId="13523" builtinId="9" hidden="1"/>
    <cellStyle name="Hipervínculo visitado" xfId="13524" builtinId="9" hidden="1"/>
    <cellStyle name="Hipervínculo visitado" xfId="13525" builtinId="9" hidden="1"/>
    <cellStyle name="Hipervínculo visitado" xfId="13526" builtinId="9" hidden="1"/>
    <cellStyle name="Hipervínculo visitado" xfId="13527" builtinId="9" hidden="1"/>
    <cellStyle name="Hipervínculo visitado" xfId="13528" builtinId="9" hidden="1"/>
    <cellStyle name="Hipervínculo visitado" xfId="13529" builtinId="9" hidden="1"/>
    <cellStyle name="Hipervínculo visitado" xfId="13530" builtinId="9" hidden="1"/>
    <cellStyle name="Hipervínculo visitado" xfId="13531" builtinId="9" hidden="1"/>
    <cellStyle name="Hipervínculo visitado" xfId="13532" builtinId="9" hidden="1"/>
    <cellStyle name="Hipervínculo visitado" xfId="13533" builtinId="9" hidden="1"/>
    <cellStyle name="Hipervínculo visitado" xfId="13534" builtinId="9" hidden="1"/>
    <cellStyle name="Hipervínculo visitado" xfId="13535" builtinId="9" hidden="1"/>
    <cellStyle name="Hipervínculo visitado" xfId="13536" builtinId="9" hidden="1"/>
    <cellStyle name="Hipervínculo visitado" xfId="13538" builtinId="9" hidden="1"/>
    <cellStyle name="Hipervínculo visitado" xfId="13539" builtinId="9" hidden="1"/>
    <cellStyle name="Hipervínculo visitado" xfId="13540" builtinId="9" hidden="1"/>
    <cellStyle name="Hipervínculo visitado" xfId="13541" builtinId="9" hidden="1"/>
    <cellStyle name="Hipervínculo visitado" xfId="13542" builtinId="9" hidden="1"/>
    <cellStyle name="Hipervínculo visitado" xfId="13543" builtinId="9" hidden="1"/>
    <cellStyle name="Hipervínculo visitado" xfId="13544" builtinId="9" hidden="1"/>
    <cellStyle name="Hipervínculo visitado" xfId="13545" builtinId="9" hidden="1"/>
    <cellStyle name="Hipervínculo visitado" xfId="13546" builtinId="9" hidden="1"/>
    <cellStyle name="Hipervínculo visitado" xfId="13547" builtinId="9" hidden="1"/>
    <cellStyle name="Hipervínculo visitado" xfId="13548" builtinId="9" hidden="1"/>
    <cellStyle name="Hipervínculo visitado" xfId="13549" builtinId="9" hidden="1"/>
    <cellStyle name="Hipervínculo visitado" xfId="13550" builtinId="9" hidden="1"/>
    <cellStyle name="Hipervínculo visitado" xfId="13551" builtinId="9" hidden="1"/>
    <cellStyle name="Hipervínculo visitado" xfId="13552" builtinId="9" hidden="1"/>
    <cellStyle name="Hipervínculo visitado" xfId="13553" builtinId="9" hidden="1"/>
    <cellStyle name="Hipervínculo visitado" xfId="13554" builtinId="9" hidden="1"/>
    <cellStyle name="Hipervínculo visitado" xfId="13555" builtinId="9" hidden="1"/>
    <cellStyle name="Hipervínculo visitado" xfId="13556" builtinId="9" hidden="1"/>
    <cellStyle name="Hipervínculo visitado" xfId="13557" builtinId="9" hidden="1"/>
    <cellStyle name="Hipervínculo visitado" xfId="13558" builtinId="9" hidden="1"/>
    <cellStyle name="Hipervínculo visitado" xfId="13258" builtinId="9" hidden="1"/>
    <cellStyle name="Hipervínculo visitado" xfId="13559" builtinId="9" hidden="1"/>
    <cellStyle name="Hipervínculo visitado" xfId="13560" builtinId="9" hidden="1"/>
    <cellStyle name="Hipervínculo visitado" xfId="13561" builtinId="9" hidden="1"/>
    <cellStyle name="Hipervínculo visitado" xfId="13562" builtinId="9" hidden="1"/>
    <cellStyle name="Hipervínculo visitado" xfId="13563" builtinId="9" hidden="1"/>
    <cellStyle name="Hipervínculo visitado" xfId="13564" builtinId="9" hidden="1"/>
    <cellStyle name="Hipervínculo visitado" xfId="13565" builtinId="9" hidden="1"/>
    <cellStyle name="Hipervínculo visitado" xfId="13566" builtinId="9" hidden="1"/>
    <cellStyle name="Hipervínculo visitado" xfId="13567" builtinId="9" hidden="1"/>
    <cellStyle name="Hipervínculo visitado" xfId="13568" builtinId="9" hidden="1"/>
    <cellStyle name="Hipervínculo visitado" xfId="13569" builtinId="9" hidden="1"/>
    <cellStyle name="Hipervínculo visitado" xfId="13570" builtinId="9" hidden="1"/>
    <cellStyle name="Hipervínculo visitado" xfId="13571" builtinId="9" hidden="1"/>
    <cellStyle name="Hipervínculo visitado" xfId="13572" builtinId="9" hidden="1"/>
    <cellStyle name="Hipervínculo visitado" xfId="13573" builtinId="9" hidden="1"/>
    <cellStyle name="Hipervínculo visitado" xfId="13574" builtinId="9" hidden="1"/>
    <cellStyle name="Hipervínculo visitado" xfId="13575" builtinId="9" hidden="1"/>
    <cellStyle name="Hipervínculo visitado" xfId="13576" builtinId="9" hidden="1"/>
    <cellStyle name="Hipervínculo visitado" xfId="13577" builtinId="9" hidden="1"/>
    <cellStyle name="Hipervínculo visitado" xfId="13578" builtinId="9" hidden="1"/>
    <cellStyle name="Hipervínculo visitado" xfId="13579" builtinId="9" hidden="1"/>
    <cellStyle name="Hipervínculo visitado" xfId="13580" builtinId="9" hidden="1"/>
    <cellStyle name="Hipervínculo visitado" xfId="13581" builtinId="9" hidden="1"/>
    <cellStyle name="Hipervínculo visitado" xfId="13582" builtinId="9" hidden="1"/>
    <cellStyle name="Hipervínculo visitado" xfId="13583" builtinId="9" hidden="1"/>
    <cellStyle name="Hipervínculo visitado" xfId="13584" builtinId="9" hidden="1"/>
    <cellStyle name="Hipervínculo visitado" xfId="13585" builtinId="9" hidden="1"/>
    <cellStyle name="Hipervínculo visitado" xfId="13586" builtinId="9" hidden="1"/>
    <cellStyle name="Hipervínculo visitado" xfId="13587" builtinId="9" hidden="1"/>
    <cellStyle name="Hipervínculo visitado" xfId="13588" builtinId="9" hidden="1"/>
    <cellStyle name="Hipervínculo visitado" xfId="13589" builtinId="9" hidden="1"/>
    <cellStyle name="Hipervínculo visitado" xfId="13590" builtinId="9" hidden="1"/>
    <cellStyle name="Hipervínculo visitado" xfId="13591" builtinId="9" hidden="1"/>
    <cellStyle name="Hipervínculo visitado" xfId="13592" builtinId="9" hidden="1"/>
    <cellStyle name="Hipervínculo visitado" xfId="13593" builtinId="9" hidden="1"/>
    <cellStyle name="Hipervínculo visitado" xfId="13594" builtinId="9" hidden="1"/>
    <cellStyle name="Hipervínculo visitado" xfId="13595" builtinId="9" hidden="1"/>
    <cellStyle name="Hipervínculo visitado" xfId="13596" builtinId="9" hidden="1"/>
    <cellStyle name="Hipervínculo visitado" xfId="13597" builtinId="9" hidden="1"/>
    <cellStyle name="Hipervínculo visitado" xfId="13598" builtinId="9" hidden="1"/>
    <cellStyle name="Hipervínculo visitado" xfId="13599" builtinId="9" hidden="1"/>
    <cellStyle name="Hipervínculo visitado" xfId="13143" builtinId="9" hidden="1"/>
    <cellStyle name="Hipervínculo visitado" xfId="13600" builtinId="9" hidden="1"/>
    <cellStyle name="Hipervínculo visitado" xfId="13601" builtinId="9" hidden="1"/>
    <cellStyle name="Hipervínculo visitado" xfId="13602" builtinId="9" hidden="1"/>
    <cellStyle name="Hipervínculo visitado" xfId="13603" builtinId="9" hidden="1"/>
    <cellStyle name="Hipervínculo visitado" xfId="13604" builtinId="9" hidden="1"/>
    <cellStyle name="Hipervínculo visitado" xfId="13605" builtinId="9" hidden="1"/>
    <cellStyle name="Hipervínculo visitado" xfId="13606" builtinId="9" hidden="1"/>
    <cellStyle name="Hipervínculo visitado" xfId="13607" builtinId="9" hidden="1"/>
    <cellStyle name="Hipervínculo visitado" xfId="13608" builtinId="9" hidden="1"/>
    <cellStyle name="Hipervínculo visitado" xfId="13609" builtinId="9" hidden="1"/>
    <cellStyle name="Hipervínculo visitado" xfId="13610" builtinId="9" hidden="1"/>
    <cellStyle name="Hipervínculo visitado" xfId="13611" builtinId="9" hidden="1"/>
    <cellStyle name="Hipervínculo visitado" xfId="13612" builtinId="9" hidden="1"/>
    <cellStyle name="Hipervínculo visitado" xfId="13613" builtinId="9" hidden="1"/>
    <cellStyle name="Hipervínculo visitado" xfId="13614" builtinId="9" hidden="1"/>
    <cellStyle name="Hipervínculo visitado" xfId="13615" builtinId="9" hidden="1"/>
    <cellStyle name="Hipervínculo visitado" xfId="13616" builtinId="9" hidden="1"/>
    <cellStyle name="Hipervínculo visitado" xfId="13617" builtinId="9" hidden="1"/>
    <cellStyle name="Hipervínculo visitado" xfId="13618" builtinId="9" hidden="1"/>
    <cellStyle name="Hipervínculo visitado" xfId="13619" builtinId="9" hidden="1"/>
    <cellStyle name="Hipervínculo visitado" xfId="13679" builtinId="9" hidden="1"/>
    <cellStyle name="Hipervínculo visitado" xfId="13680" builtinId="9" hidden="1"/>
    <cellStyle name="Hipervínculo visitado" xfId="13681" builtinId="9" hidden="1"/>
    <cellStyle name="Hipervínculo visitado" xfId="13682" builtinId="9" hidden="1"/>
    <cellStyle name="Hipervínculo visitado" xfId="13683" builtinId="9" hidden="1"/>
    <cellStyle name="Hipervínculo visitado" xfId="13684" builtinId="9" hidden="1"/>
    <cellStyle name="Hipervínculo visitado" xfId="13685" builtinId="9" hidden="1"/>
    <cellStyle name="Hipervínculo visitado" xfId="13686" builtinId="9" hidden="1"/>
    <cellStyle name="Hipervínculo visitado" xfId="13687" builtinId="9" hidden="1"/>
    <cellStyle name="Hipervínculo visitado" xfId="13688" builtinId="9" hidden="1"/>
    <cellStyle name="Hipervínculo visitado" xfId="13689" builtinId="9" hidden="1"/>
    <cellStyle name="Hipervínculo visitado" xfId="13690" builtinId="9" hidden="1"/>
    <cellStyle name="Hipervínculo visitado" xfId="13691" builtinId="9" hidden="1"/>
    <cellStyle name="Hipervínculo visitado" xfId="13692" builtinId="9" hidden="1"/>
    <cellStyle name="Hipervínculo visitado" xfId="13693" builtinId="9" hidden="1"/>
    <cellStyle name="Hipervínculo visitado" xfId="13694" builtinId="9" hidden="1"/>
    <cellStyle name="Hipervínculo visitado" xfId="13695" builtinId="9" hidden="1"/>
    <cellStyle name="Hipervínculo visitado" xfId="13696" builtinId="9" hidden="1"/>
    <cellStyle name="Hipervínculo visitado" xfId="13697" builtinId="9" hidden="1"/>
    <cellStyle name="Hipervínculo visitado" xfId="13698" builtinId="9" hidden="1"/>
    <cellStyle name="Hipervínculo visitado" xfId="13699" builtinId="9" hidden="1"/>
    <cellStyle name="Hipervínculo visitado" xfId="13701" builtinId="9" hidden="1"/>
    <cellStyle name="Hipervínculo visitado" xfId="13702" builtinId="9" hidden="1"/>
    <cellStyle name="Hipervínculo visitado" xfId="13703" builtinId="9" hidden="1"/>
    <cellStyle name="Hipervínculo visitado" xfId="13704" builtinId="9" hidden="1"/>
    <cellStyle name="Hipervínculo visitado" xfId="13705" builtinId="9" hidden="1"/>
    <cellStyle name="Hipervínculo visitado" xfId="13706" builtinId="9" hidden="1"/>
    <cellStyle name="Hipervínculo visitado" xfId="13707" builtinId="9" hidden="1"/>
    <cellStyle name="Hipervínculo visitado" xfId="13708" builtinId="9" hidden="1"/>
    <cellStyle name="Hipervínculo visitado" xfId="13709" builtinId="9" hidden="1"/>
    <cellStyle name="Hipervínculo visitado" xfId="13710" builtinId="9" hidden="1"/>
    <cellStyle name="Hipervínculo visitado" xfId="13711" builtinId="9" hidden="1"/>
    <cellStyle name="Hipervínculo visitado" xfId="13712" builtinId="9" hidden="1"/>
    <cellStyle name="Hipervínculo visitado" xfId="13713" builtinId="9" hidden="1"/>
    <cellStyle name="Hipervínculo visitado" xfId="13714" builtinId="9" hidden="1"/>
    <cellStyle name="Hipervínculo visitado" xfId="13715" builtinId="9" hidden="1"/>
    <cellStyle name="Hipervínculo visitado" xfId="13716" builtinId="9" hidden="1"/>
    <cellStyle name="Hipervínculo visitado" xfId="13717" builtinId="9" hidden="1"/>
    <cellStyle name="Hipervínculo visitado" xfId="13718" builtinId="9" hidden="1"/>
    <cellStyle name="Hipervínculo visitado" xfId="13719" builtinId="9" hidden="1"/>
    <cellStyle name="Hipervínculo visitado" xfId="13720" builtinId="9" hidden="1"/>
    <cellStyle name="Hipervínculo visitado" xfId="13721" builtinId="9" hidden="1"/>
    <cellStyle name="Hipervínculo visitado" xfId="13730" builtinId="9" hidden="1"/>
    <cellStyle name="Hipervínculo visitado" xfId="13731" builtinId="9" hidden="1"/>
    <cellStyle name="Hipervínculo visitado" xfId="13732" builtinId="9" hidden="1"/>
    <cellStyle name="Hipervínculo visitado" xfId="13733" builtinId="9" hidden="1"/>
    <cellStyle name="Hipervínculo visitado" xfId="13734" builtinId="9" hidden="1"/>
    <cellStyle name="Hipervínculo visitado" xfId="13735" builtinId="9" hidden="1"/>
    <cellStyle name="Hipervínculo visitado" xfId="13736" builtinId="9" hidden="1"/>
    <cellStyle name="Hipervínculo visitado" xfId="13737" builtinId="9" hidden="1"/>
    <cellStyle name="Hipervínculo visitado" xfId="13738" builtinId="9" hidden="1"/>
    <cellStyle name="Hipervínculo visitado" xfId="13739" builtinId="9" hidden="1"/>
    <cellStyle name="Hipervínculo visitado" xfId="13740" builtinId="9" hidden="1"/>
    <cellStyle name="Hipervínculo visitado" xfId="13741" builtinId="9" hidden="1"/>
    <cellStyle name="Hipervínculo visitado" xfId="13742" builtinId="9" hidden="1"/>
    <cellStyle name="Hipervínculo visitado" xfId="13743" builtinId="9" hidden="1"/>
    <cellStyle name="Hipervínculo visitado" xfId="13744" builtinId="9" hidden="1"/>
    <cellStyle name="Hipervínculo visitado" xfId="13745" builtinId="9" hidden="1"/>
    <cellStyle name="Hipervínculo visitado" xfId="13746" builtinId="9" hidden="1"/>
    <cellStyle name="Hipervínculo visitado" xfId="13747" builtinId="9" hidden="1"/>
    <cellStyle name="Hipervínculo visitado" xfId="13748" builtinId="9" hidden="1"/>
    <cellStyle name="Hipervínculo visitado" xfId="13749" builtinId="9" hidden="1"/>
    <cellStyle name="Hipervínculo visitado" xfId="13750" builtinId="9" hidden="1"/>
    <cellStyle name="Hipervínculo visitado" xfId="13757" builtinId="9" hidden="1"/>
    <cellStyle name="Hipervínculo visitado" xfId="13758" builtinId="9" hidden="1"/>
    <cellStyle name="Hipervínculo visitado" xfId="13759" builtinId="9" hidden="1"/>
    <cellStyle name="Hipervínculo visitado" xfId="13760" builtinId="9" hidden="1"/>
    <cellStyle name="Hipervínculo visitado" xfId="13761" builtinId="9" hidden="1"/>
    <cellStyle name="Hipervínculo visitado" xfId="13762" builtinId="9" hidden="1"/>
    <cellStyle name="Hipervínculo visitado" xfId="13763" builtinId="9" hidden="1"/>
    <cellStyle name="Hipervínculo visitado" xfId="13764" builtinId="9" hidden="1"/>
    <cellStyle name="Hipervínculo visitado" xfId="13765" builtinId="9" hidden="1"/>
    <cellStyle name="Hipervínculo visitado" xfId="13766" builtinId="9" hidden="1"/>
    <cellStyle name="Hipervínculo visitado" xfId="13767" builtinId="9" hidden="1"/>
    <cellStyle name="Hipervínculo visitado" xfId="13768" builtinId="9" hidden="1"/>
    <cellStyle name="Hipervínculo visitado" xfId="13769" builtinId="9" hidden="1"/>
    <cellStyle name="Hipervínculo visitado" xfId="13770" builtinId="9" hidden="1"/>
    <cellStyle name="Hipervínculo visitado" xfId="13771" builtinId="9" hidden="1"/>
    <cellStyle name="Hipervínculo visitado" xfId="13772" builtinId="9" hidden="1"/>
    <cellStyle name="Hipervínculo visitado" xfId="13773" builtinId="9" hidden="1"/>
    <cellStyle name="Hipervínculo visitado" xfId="13774" builtinId="9" hidden="1"/>
    <cellStyle name="Hipervínculo visitado" xfId="13775" builtinId="9" hidden="1"/>
    <cellStyle name="Hipervínculo visitado" xfId="13776" builtinId="9" hidden="1"/>
    <cellStyle name="Hipervínculo visitado" xfId="13777" builtinId="9" hidden="1"/>
    <cellStyle name="Hipervínculo visitado" xfId="13726" builtinId="9" hidden="1"/>
    <cellStyle name="Hipervínculo visitado" xfId="13727" builtinId="9" hidden="1"/>
    <cellStyle name="Hipervínculo visitado" xfId="13728" builtinId="9" hidden="1"/>
    <cellStyle name="Hipervínculo visitado" xfId="13778" builtinId="9" hidden="1"/>
    <cellStyle name="Hipervínculo visitado" xfId="13779" builtinId="9" hidden="1"/>
    <cellStyle name="Hipervínculo visitado" xfId="13780" builtinId="9" hidden="1"/>
    <cellStyle name="Hipervínculo visitado" xfId="13781" builtinId="9" hidden="1"/>
    <cellStyle name="Hipervínculo visitado" xfId="13782" builtinId="9" hidden="1"/>
    <cellStyle name="Hipervínculo visitado" xfId="13783" builtinId="9" hidden="1"/>
    <cellStyle name="Hipervínculo visitado" xfId="13784" builtinId="9" hidden="1"/>
    <cellStyle name="Hipervínculo visitado" xfId="13785" builtinId="9" hidden="1"/>
    <cellStyle name="Hipervínculo visitado" xfId="13786" builtinId="9" hidden="1"/>
    <cellStyle name="Hipervínculo visitado" xfId="13787" builtinId="9" hidden="1"/>
    <cellStyle name="Hipervínculo visitado" xfId="13788" builtinId="9" hidden="1"/>
    <cellStyle name="Hipervínculo visitado" xfId="13789" builtinId="9" hidden="1"/>
    <cellStyle name="Hipervínculo visitado" xfId="13790" builtinId="9" hidden="1"/>
    <cellStyle name="Hipervínculo visitado" xfId="13791" builtinId="9" hidden="1"/>
    <cellStyle name="Hipervínculo visitado" xfId="13792" builtinId="9" hidden="1"/>
    <cellStyle name="Hipervínculo visitado" xfId="13793" builtinId="9" hidden="1"/>
    <cellStyle name="Hipervínculo visitado" xfId="13794" builtinId="9" hidden="1"/>
    <cellStyle name="Hipervínculo visitado" xfId="13795" builtinId="9" hidden="1"/>
    <cellStyle name="Hipervínculo visitado" xfId="13800" builtinId="9" hidden="1"/>
    <cellStyle name="Hipervínculo visitado" xfId="13801" builtinId="9" hidden="1"/>
    <cellStyle name="Hipervínculo visitado" xfId="13802" builtinId="9" hidden="1"/>
    <cellStyle name="Hipervínculo visitado" xfId="13803" builtinId="9" hidden="1"/>
    <cellStyle name="Hipervínculo visitado" xfId="13804" builtinId="9" hidden="1"/>
    <cellStyle name="Hipervínculo visitado" xfId="13805" builtinId="9" hidden="1"/>
    <cellStyle name="Hipervínculo visitado" xfId="13806" builtinId="9" hidden="1"/>
    <cellStyle name="Hipervínculo visitado" xfId="13807" builtinId="9" hidden="1"/>
    <cellStyle name="Hipervínculo visitado" xfId="13808" builtinId="9" hidden="1"/>
    <cellStyle name="Hipervínculo visitado" xfId="13809" builtinId="9" hidden="1"/>
    <cellStyle name="Hipervínculo visitado" xfId="13810" builtinId="9" hidden="1"/>
    <cellStyle name="Hipervínculo visitado" xfId="13811" builtinId="9" hidden="1"/>
    <cellStyle name="Hipervínculo visitado" xfId="13812" builtinId="9" hidden="1"/>
    <cellStyle name="Hipervínculo visitado" xfId="13813" builtinId="9" hidden="1"/>
    <cellStyle name="Hipervínculo visitado" xfId="13814" builtinId="9" hidden="1"/>
    <cellStyle name="Hipervínculo visitado" xfId="13815" builtinId="9" hidden="1"/>
    <cellStyle name="Hipervínculo visitado" xfId="13816" builtinId="9" hidden="1"/>
    <cellStyle name="Hipervínculo visitado" xfId="13817" builtinId="9" hidden="1"/>
    <cellStyle name="Hipervínculo visitado" xfId="13818" builtinId="9" hidden="1"/>
    <cellStyle name="Hipervínculo visitado" xfId="13819" builtinId="9" hidden="1"/>
    <cellStyle name="Hipervínculo visitado" xfId="13820" builtinId="9" hidden="1"/>
    <cellStyle name="Hipervínculo visitado" xfId="13823" builtinId="9" hidden="1"/>
    <cellStyle name="Hipervínculo visitado" xfId="13824" builtinId="9" hidden="1"/>
    <cellStyle name="Hipervínculo visitado" xfId="13825" builtinId="9" hidden="1"/>
    <cellStyle name="Hipervínculo visitado" xfId="13826" builtinId="9" hidden="1"/>
    <cellStyle name="Hipervínculo visitado" xfId="13827" builtinId="9" hidden="1"/>
    <cellStyle name="Hipervínculo visitado" xfId="13828" builtinId="9" hidden="1"/>
    <cellStyle name="Hipervínculo visitado" xfId="13829" builtinId="9" hidden="1"/>
    <cellStyle name="Hipervínculo visitado" xfId="13830" builtinId="9" hidden="1"/>
    <cellStyle name="Hipervínculo visitado" xfId="13831" builtinId="9" hidden="1"/>
    <cellStyle name="Hipervínculo visitado" xfId="13832" builtinId="9" hidden="1"/>
    <cellStyle name="Hipervínculo visitado" xfId="13833" builtinId="9" hidden="1"/>
    <cellStyle name="Hipervínculo visitado" xfId="13834" builtinId="9" hidden="1"/>
    <cellStyle name="Hipervínculo visitado" xfId="13835" builtinId="9" hidden="1"/>
    <cellStyle name="Hipervínculo visitado" xfId="13836" builtinId="9" hidden="1"/>
    <cellStyle name="Hipervínculo visitado" xfId="13837" builtinId="9" hidden="1"/>
    <cellStyle name="Hipervínculo visitado" xfId="13838" builtinId="9" hidden="1"/>
    <cellStyle name="Hipervínculo visitado" xfId="13839" builtinId="9" hidden="1"/>
    <cellStyle name="Hipervínculo visitado" xfId="13840" builtinId="9" hidden="1"/>
    <cellStyle name="Hipervínculo visitado" xfId="13841" builtinId="9" hidden="1"/>
    <cellStyle name="Hipervínculo visitado" xfId="13842" builtinId="9" hidden="1"/>
    <cellStyle name="Hipervínculo visitado" xfId="13843" builtinId="9" hidden="1"/>
    <cellStyle name="Hipervínculo visitado" xfId="13799" builtinId="9" hidden="1"/>
    <cellStyle name="Hipervínculo visitado" xfId="13844" builtinId="9" hidden="1"/>
    <cellStyle name="Hipervínculo visitado" xfId="13845" builtinId="9" hidden="1"/>
    <cellStyle name="Hipervínculo visitado" xfId="13846" builtinId="9" hidden="1"/>
    <cellStyle name="Hipervínculo visitado" xfId="13847" builtinId="9" hidden="1"/>
    <cellStyle name="Hipervínculo visitado" xfId="13848" builtinId="9" hidden="1"/>
    <cellStyle name="Hipervínculo visitado" xfId="13849" builtinId="9" hidden="1"/>
    <cellStyle name="Hipervínculo visitado" xfId="13850" builtinId="9" hidden="1"/>
    <cellStyle name="Hipervínculo visitado" xfId="13851" builtinId="9" hidden="1"/>
    <cellStyle name="Hipervínculo visitado" xfId="13852" builtinId="9" hidden="1"/>
    <cellStyle name="Hipervínculo visitado" xfId="13853" builtinId="9" hidden="1"/>
    <cellStyle name="Hipervínculo visitado" xfId="13854" builtinId="9" hidden="1"/>
    <cellStyle name="Hipervínculo visitado" xfId="13855" builtinId="9" hidden="1"/>
    <cellStyle name="Hipervínculo visitado" xfId="13856" builtinId="9" hidden="1"/>
    <cellStyle name="Hipervínculo visitado" xfId="13857" builtinId="9" hidden="1"/>
    <cellStyle name="Hipervínculo visitado" xfId="13858" builtinId="9" hidden="1"/>
    <cellStyle name="Hipervínculo visitado" xfId="13859" builtinId="9" hidden="1"/>
    <cellStyle name="Hipervínculo visitado" xfId="13860" builtinId="9" hidden="1"/>
    <cellStyle name="Hipervínculo visitado" xfId="13861" builtinId="9" hidden="1"/>
    <cellStyle name="Hipervínculo visitado" xfId="13862" builtinId="9" hidden="1"/>
    <cellStyle name="Hipervínculo visitado" xfId="13863" builtinId="9" hidden="1"/>
    <cellStyle name="Hipervínculo visitado" xfId="13865" builtinId="9" hidden="1"/>
    <cellStyle name="Hipervínculo visitado" xfId="13866" builtinId="9" hidden="1"/>
    <cellStyle name="Hipervínculo visitado" xfId="13867" builtinId="9" hidden="1"/>
    <cellStyle name="Hipervínculo visitado" xfId="13868" builtinId="9" hidden="1"/>
    <cellStyle name="Hipervínculo visitado" xfId="13869" builtinId="9" hidden="1"/>
    <cellStyle name="Hipervínculo visitado" xfId="13870" builtinId="9" hidden="1"/>
    <cellStyle name="Hipervínculo visitado" xfId="13871" builtinId="9" hidden="1"/>
    <cellStyle name="Hipervínculo visitado" xfId="13872" builtinId="9" hidden="1"/>
    <cellStyle name="Hipervínculo visitado" xfId="13873" builtinId="9" hidden="1"/>
    <cellStyle name="Hipervínculo visitado" xfId="13874" builtinId="9" hidden="1"/>
    <cellStyle name="Hipervínculo visitado" xfId="13875" builtinId="9" hidden="1"/>
    <cellStyle name="Hipervínculo visitado" xfId="13876" builtinId="9" hidden="1"/>
    <cellStyle name="Hipervínculo visitado" xfId="13877" builtinId="9" hidden="1"/>
    <cellStyle name="Hipervínculo visitado" xfId="13878" builtinId="9" hidden="1"/>
    <cellStyle name="Hipervínculo visitado" xfId="13879" builtinId="9" hidden="1"/>
    <cellStyle name="Hipervínculo visitado" xfId="13880" builtinId="9" hidden="1"/>
    <cellStyle name="Hipervínculo visitado" xfId="13881" builtinId="9" hidden="1"/>
    <cellStyle name="Hipervínculo visitado" xfId="13882" builtinId="9" hidden="1"/>
    <cellStyle name="Hipervínculo visitado" xfId="13883" builtinId="9" hidden="1"/>
    <cellStyle name="Hipervínculo visitado" xfId="13884" builtinId="9" hidden="1"/>
    <cellStyle name="Hipervínculo visitado" xfId="13885" builtinId="9" hidden="1"/>
    <cellStyle name="Hipervínculo visitado" xfId="13623" builtinId="9" hidden="1"/>
    <cellStyle name="Hipervínculo visitado" xfId="13751" builtinId="9" hidden="1"/>
    <cellStyle name="Hipervínculo visitado" xfId="13798" builtinId="9" hidden="1"/>
    <cellStyle name="Hipervínculo visitado" xfId="13886" builtinId="9" hidden="1"/>
    <cellStyle name="Hipervínculo visitado" xfId="13887" builtinId="9" hidden="1"/>
    <cellStyle name="Hipervínculo visitado" xfId="13888" builtinId="9" hidden="1"/>
    <cellStyle name="Hipervínculo visitado" xfId="13889" builtinId="9" hidden="1"/>
    <cellStyle name="Hipervínculo visitado" xfId="13890" builtinId="9" hidden="1"/>
    <cellStyle name="Hipervínculo visitado" xfId="13891" builtinId="9" hidden="1"/>
    <cellStyle name="Hipervínculo visitado" xfId="13892" builtinId="9" hidden="1"/>
    <cellStyle name="Hipervínculo visitado" xfId="13893" builtinId="9" hidden="1"/>
    <cellStyle name="Hipervínculo visitado" xfId="13894" builtinId="9" hidden="1"/>
    <cellStyle name="Hipervínculo visitado" xfId="13895" builtinId="9" hidden="1"/>
    <cellStyle name="Hipervínculo visitado" xfId="13896" builtinId="9" hidden="1"/>
    <cellStyle name="Hipervínculo visitado" xfId="13897" builtinId="9" hidden="1"/>
    <cellStyle name="Hipervínculo visitado" xfId="13898" builtinId="9" hidden="1"/>
    <cellStyle name="Hipervínculo visitado" xfId="13899" builtinId="9" hidden="1"/>
    <cellStyle name="Hipervínculo visitado" xfId="13900" builtinId="9" hidden="1"/>
    <cellStyle name="Hipervínculo visitado" xfId="13901" builtinId="9" hidden="1"/>
    <cellStyle name="Hipervínculo visitado" xfId="13902" builtinId="9" hidden="1"/>
    <cellStyle name="Hipervínculo visitado" xfId="13903" builtinId="9" hidden="1"/>
    <cellStyle name="Hipervínculo visitado" xfId="13904" builtinId="9" hidden="1"/>
    <cellStyle name="Hipervínculo visitado" xfId="13905" builtinId="9" hidden="1"/>
    <cellStyle name="Hipervínculo visitado" xfId="13906" builtinId="9" hidden="1"/>
    <cellStyle name="Hipervínculo visitado" xfId="13907" builtinId="9" hidden="1"/>
    <cellStyle name="Hipervínculo visitado" xfId="13908" builtinId="9" hidden="1"/>
    <cellStyle name="Hipervínculo visitado" xfId="13909" builtinId="9" hidden="1"/>
    <cellStyle name="Hipervínculo visitado" xfId="13910" builtinId="9" hidden="1"/>
    <cellStyle name="Hipervínculo visitado" xfId="13911" builtinId="9" hidden="1"/>
    <cellStyle name="Hipervínculo visitado" xfId="13912" builtinId="9" hidden="1"/>
    <cellStyle name="Hipervínculo visitado" xfId="13913" builtinId="9" hidden="1"/>
    <cellStyle name="Hipervínculo visitado" xfId="13914" builtinId="9" hidden="1"/>
    <cellStyle name="Hipervínculo visitado" xfId="13915" builtinId="9" hidden="1"/>
    <cellStyle name="Hipervínculo visitado" xfId="13916" builtinId="9" hidden="1"/>
    <cellStyle name="Hipervínculo visitado" xfId="13917" builtinId="9" hidden="1"/>
    <cellStyle name="Hipervínculo visitado" xfId="13918" builtinId="9" hidden="1"/>
    <cellStyle name="Hipervínculo visitado" xfId="13919" builtinId="9" hidden="1"/>
    <cellStyle name="Hipervínculo visitado" xfId="13920" builtinId="9" hidden="1"/>
    <cellStyle name="Hipervínculo visitado" xfId="13921" builtinId="9" hidden="1"/>
    <cellStyle name="Hipervínculo visitado" xfId="13922" builtinId="9" hidden="1"/>
    <cellStyle name="Hipervínculo visitado" xfId="13923" builtinId="9" hidden="1"/>
    <cellStyle name="Hipervínculo visitado" xfId="13924" builtinId="9" hidden="1"/>
    <cellStyle name="Hipervínculo visitado" xfId="13646" builtinId="9" hidden="1"/>
    <cellStyle name="Hipervínculo visitado" xfId="13645" builtinId="9" hidden="1"/>
    <cellStyle name="Hipervínculo visitado" xfId="13641" builtinId="9" hidden="1"/>
    <cellStyle name="Hipervínculo visitado" xfId="13925" builtinId="9" hidden="1"/>
    <cellStyle name="Hipervínculo visitado" xfId="13926" builtinId="9" hidden="1"/>
    <cellStyle name="Hipervínculo visitado" xfId="13927" builtinId="9" hidden="1"/>
    <cellStyle name="Hipervínculo visitado" xfId="13928" builtinId="9" hidden="1"/>
    <cellStyle name="Hipervínculo visitado" xfId="13929" builtinId="9" hidden="1"/>
    <cellStyle name="Hipervínculo visitado" xfId="13930" builtinId="9" hidden="1"/>
    <cellStyle name="Hipervínculo visitado" xfId="13931" builtinId="9" hidden="1"/>
    <cellStyle name="Hipervínculo visitado" xfId="13932" builtinId="9" hidden="1"/>
    <cellStyle name="Hipervínculo visitado" xfId="13933" builtinId="9" hidden="1"/>
    <cellStyle name="Hipervínculo visitado" xfId="13934" builtinId="9" hidden="1"/>
    <cellStyle name="Hipervínculo visitado" xfId="13935" builtinId="9" hidden="1"/>
    <cellStyle name="Hipervínculo visitado" xfId="13936" builtinId="9" hidden="1"/>
    <cellStyle name="Hipervínculo visitado" xfId="13937" builtinId="9" hidden="1"/>
    <cellStyle name="Hipervínculo visitado" xfId="13938" builtinId="9" hidden="1"/>
    <cellStyle name="Hipervínculo visitado" xfId="13939" builtinId="9" hidden="1"/>
    <cellStyle name="Hipervínculo visitado" xfId="13940" builtinId="9" hidden="1"/>
    <cellStyle name="Hipervínculo visitado" xfId="13941" builtinId="9" hidden="1"/>
    <cellStyle name="Hipervínculo visitado" xfId="13942" builtinId="9" hidden="1"/>
    <cellStyle name="Hipervínculo visitado" xfId="12493" builtinId="9" hidden="1"/>
    <cellStyle name="Hipervínculo visitado" xfId="12461" builtinId="9" hidden="1"/>
    <cellStyle name="Hipervínculo visitado" xfId="12429" builtinId="9" hidden="1"/>
    <cellStyle name="Hipervínculo visitado" xfId="12397" builtinId="9" hidden="1"/>
    <cellStyle name="Hipervínculo visitado" xfId="12366" builtinId="9" hidden="1"/>
    <cellStyle name="Hipervínculo visitado" xfId="13700" builtinId="9" hidden="1"/>
    <cellStyle name="Hipervínculo visitado" xfId="11153" builtinId="9" hidden="1"/>
    <cellStyle name="Hipervínculo visitado" xfId="11152" builtinId="9" hidden="1"/>
    <cellStyle name="Hipervínculo visitado" xfId="11151" builtinId="9" hidden="1"/>
    <cellStyle name="Hipervínculo visitado" xfId="11108" builtinId="9" hidden="1"/>
    <cellStyle name="Hipervínculo visitado" xfId="11150" builtinId="9" hidden="1"/>
    <cellStyle name="Hipervínculo visitado" xfId="11149" builtinId="9" hidden="1"/>
    <cellStyle name="Hipervínculo visitado" xfId="7715" builtinId="9" hidden="1"/>
    <cellStyle name="Hipervínculo visitado" xfId="11107" builtinId="9" hidden="1"/>
    <cellStyle name="Hipervínculo visitado" xfId="11148" builtinId="9" hidden="1"/>
    <cellStyle name="Hipervínculo visitado" xfId="11147" builtinId="9" hidden="1"/>
    <cellStyle name="Hipervínculo visitado" xfId="3426" builtinId="9" hidden="1"/>
    <cellStyle name="Hipervínculo visitado" xfId="11106" builtinId="9" hidden="1"/>
    <cellStyle name="Hipervínculo visitado" xfId="11146" builtinId="9" hidden="1"/>
    <cellStyle name="Hipervínculo visitado" xfId="11145" builtinId="9" hidden="1"/>
    <cellStyle name="Hipervínculo visitado" xfId="8277" builtinId="9" hidden="1"/>
    <cellStyle name="Hipervínculo visitado" xfId="11115" builtinId="9" hidden="1"/>
    <cellStyle name="Hipervínculo visitado" xfId="8279" builtinId="9" hidden="1"/>
    <cellStyle name="Hipervínculo visitado" xfId="13943" builtinId="9" hidden="1"/>
    <cellStyle name="Hipervínculo visitado" xfId="13944" builtinId="9" hidden="1"/>
    <cellStyle name="Hipervínculo visitado" xfId="13945" builtinId="9" hidden="1"/>
    <cellStyle name="Hipervínculo visitado" xfId="13946" builtinId="9" hidden="1"/>
    <cellStyle name="Hipervínculo visitado" xfId="13947" builtinId="9" hidden="1"/>
    <cellStyle name="Hipervínculo visitado" xfId="13948" builtinId="9" hidden="1"/>
    <cellStyle name="Hipervínculo visitado" xfId="13949" builtinId="9" hidden="1"/>
    <cellStyle name="Hipervínculo visitado" xfId="13950" builtinId="9" hidden="1"/>
    <cellStyle name="Hipervínculo visitado" xfId="13951" builtinId="9" hidden="1"/>
    <cellStyle name="Hipervínculo visitado" xfId="13952" builtinId="9" hidden="1"/>
    <cellStyle name="Hipervínculo visitado" xfId="13953" builtinId="9" hidden="1"/>
    <cellStyle name="Hipervínculo visitado" xfId="13954" builtinId="9" hidden="1"/>
    <cellStyle name="Hipervínculo visitado" xfId="13955" builtinId="9" hidden="1"/>
    <cellStyle name="Hipervínculo visitado" xfId="13956" builtinId="9" hidden="1"/>
    <cellStyle name="Hipervínculo visitado" xfId="13957" builtinId="9" hidden="1"/>
    <cellStyle name="Hipervínculo visitado" xfId="13958" builtinId="9" hidden="1"/>
    <cellStyle name="Hipervínculo visitado" xfId="13959" builtinId="9" hidden="1"/>
    <cellStyle name="Hipervínculo visitado" xfId="13960" builtinId="9" hidden="1"/>
    <cellStyle name="Hipervínculo visitado" xfId="13961" builtinId="9" hidden="1"/>
    <cellStyle name="Hipervínculo visitado" xfId="14003" builtinId="9" hidden="1"/>
    <cellStyle name="Hipervínculo visitado" xfId="14004" builtinId="9" hidden="1"/>
    <cellStyle name="Hipervínculo visitado" xfId="14005" builtinId="9" hidden="1"/>
    <cellStyle name="Hipervínculo visitado" xfId="14006" builtinId="9" hidden="1"/>
    <cellStyle name="Hipervínculo visitado" xfId="14007" builtinId="9" hidden="1"/>
    <cellStyle name="Hipervínculo visitado" xfId="14008" builtinId="9" hidden="1"/>
    <cellStyle name="Hipervínculo visitado" xfId="14009" builtinId="9" hidden="1"/>
    <cellStyle name="Hipervínculo visitado" xfId="14010" builtinId="9" hidden="1"/>
    <cellStyle name="Hipervínculo visitado" xfId="14011" builtinId="9" hidden="1"/>
    <cellStyle name="Hipervínculo visitado" xfId="14012" builtinId="9" hidden="1"/>
    <cellStyle name="Hipervínculo visitado" xfId="14013" builtinId="9" hidden="1"/>
    <cellStyle name="Hipervínculo visitado" xfId="14014" builtinId="9" hidden="1"/>
    <cellStyle name="Hipervínculo visitado" xfId="14015" builtinId="9" hidden="1"/>
    <cellStyle name="Hipervínculo visitado" xfId="14016" builtinId="9" hidden="1"/>
    <cellStyle name="Hipervínculo visitado" xfId="14017" builtinId="9" hidden="1"/>
    <cellStyle name="Hipervínculo visitado" xfId="14018" builtinId="9" hidden="1"/>
    <cellStyle name="Hipervínculo visitado" xfId="14019" builtinId="9" hidden="1"/>
    <cellStyle name="Hipervínculo visitado" xfId="14020" builtinId="9" hidden="1"/>
    <cellStyle name="Hipervínculo visitado" xfId="14021" builtinId="9" hidden="1"/>
    <cellStyle name="Hipervínculo visitado" xfId="14022" builtinId="9" hidden="1"/>
    <cellStyle name="Hipervínculo visitado" xfId="14023" builtinId="9" hidden="1"/>
    <cellStyle name="Hipervínculo visitado" xfId="14099" builtinId="9" hidden="1"/>
    <cellStyle name="Hipervínculo visitado" xfId="14100" builtinId="9" hidden="1"/>
    <cellStyle name="Hipervínculo visitado" xfId="14101" builtinId="9" hidden="1"/>
    <cellStyle name="Hipervínculo visitado" xfId="14102" builtinId="9" hidden="1"/>
    <cellStyle name="Hipervínculo visitado" xfId="14103" builtinId="9" hidden="1"/>
    <cellStyle name="Hipervínculo visitado" xfId="14104" builtinId="9" hidden="1"/>
    <cellStyle name="Hipervínculo visitado" xfId="14105" builtinId="9" hidden="1"/>
    <cellStyle name="Hipervínculo visitado" xfId="14106" builtinId="9" hidden="1"/>
    <cellStyle name="Hipervínculo visitado" xfId="14107" builtinId="9" hidden="1"/>
    <cellStyle name="Hipervínculo visitado" xfId="14108" builtinId="9" hidden="1"/>
    <cellStyle name="Hipervínculo visitado" xfId="14109" builtinId="9" hidden="1"/>
    <cellStyle name="Hipervínculo visitado" xfId="14110" builtinId="9" hidden="1"/>
    <cellStyle name="Hipervínculo visitado" xfId="14111" builtinId="9" hidden="1"/>
    <cellStyle name="Hipervínculo visitado" xfId="14112" builtinId="9" hidden="1"/>
    <cellStyle name="Hipervínculo visitado" xfId="14113" builtinId="9" hidden="1"/>
    <cellStyle name="Hipervínculo visitado" xfId="14114" builtinId="9" hidden="1"/>
    <cellStyle name="Hipervínculo visitado" xfId="14115" builtinId="9" hidden="1"/>
    <cellStyle name="Hipervínculo visitado" xfId="14116" builtinId="9" hidden="1"/>
    <cellStyle name="Hipervínculo visitado" xfId="14117" builtinId="9" hidden="1"/>
    <cellStyle name="Hipervínculo visitado" xfId="14118" builtinId="9" hidden="1"/>
    <cellStyle name="Hipervínculo visitado" xfId="14119" builtinId="9" hidden="1"/>
    <cellStyle name="Hipervínculo visitado" xfId="14065" builtinId="9" hidden="1"/>
    <cellStyle name="Hipervínculo visitado" xfId="14191" builtinId="9" hidden="1"/>
    <cellStyle name="Hipervínculo visitado" xfId="14190" builtinId="9" hidden="1"/>
    <cellStyle name="Hipervínculo visitado" xfId="14064" builtinId="9" hidden="1"/>
    <cellStyle name="Hipervínculo visitado" xfId="14189" builtinId="9" hidden="1"/>
    <cellStyle name="Hipervínculo visitado" xfId="14188" builtinId="9" hidden="1"/>
    <cellStyle name="Hipervínculo visitado" xfId="14063" builtinId="9" hidden="1"/>
    <cellStyle name="Hipervínculo visitado" xfId="14187" builtinId="9" hidden="1"/>
    <cellStyle name="Hipervínculo visitado" xfId="14186" builtinId="9" hidden="1"/>
    <cellStyle name="Hipervínculo visitado" xfId="14062" builtinId="9" hidden="1"/>
    <cellStyle name="Hipervínculo visitado" xfId="14185" builtinId="9" hidden="1"/>
    <cellStyle name="Hipervínculo visitado" xfId="14184" builtinId="9" hidden="1"/>
    <cellStyle name="Hipervínculo visitado" xfId="14061" builtinId="9" hidden="1"/>
    <cellStyle name="Hipervínculo visitado" xfId="14183" builtinId="9" hidden="1"/>
    <cellStyle name="Hipervínculo visitado" xfId="14182" builtinId="9" hidden="1"/>
    <cellStyle name="Hipervínculo visitado" xfId="14060" builtinId="9" hidden="1"/>
    <cellStyle name="Hipervínculo visitado" xfId="14181" builtinId="9" hidden="1"/>
    <cellStyle name="Hipervínculo visitado" xfId="14180" builtinId="9" hidden="1"/>
    <cellStyle name="Hipervínculo visitado" xfId="14059" builtinId="9" hidden="1"/>
    <cellStyle name="Hipervínculo visitado" xfId="14179" builtinId="9" hidden="1"/>
    <cellStyle name="Hipervínculo visitado" xfId="14178" builtinId="9" hidden="1"/>
    <cellStyle name="Hipervínculo visitado" xfId="14216" builtinId="9" hidden="1"/>
    <cellStyle name="Hipervínculo visitado" xfId="13974" builtinId="9" hidden="1"/>
    <cellStyle name="Hipervínculo visitado" xfId="14133" builtinId="9" hidden="1"/>
    <cellStyle name="Hipervínculo visitado" xfId="14217" builtinId="9" hidden="1"/>
    <cellStyle name="Hipervínculo visitado" xfId="14134" builtinId="9" hidden="1"/>
    <cellStyle name="Hipervínculo visitado" xfId="13973" builtinId="9" hidden="1"/>
    <cellStyle name="Hipervínculo visitado" xfId="14076" builtinId="9" hidden="1"/>
    <cellStyle name="Hipervínculo visitado" xfId="14135" builtinId="9" hidden="1"/>
    <cellStyle name="Hipervínculo visitado" xfId="14136" builtinId="9" hidden="1"/>
    <cellStyle name="Hipervínculo visitado" xfId="14218" builtinId="9" hidden="1"/>
    <cellStyle name="Hipervínculo visitado" xfId="13972" builtinId="9" hidden="1"/>
    <cellStyle name="Hipervínculo visitado" xfId="13971" builtinId="9" hidden="1"/>
    <cellStyle name="Hipervínculo visitado" xfId="14219" builtinId="9" hidden="1"/>
    <cellStyle name="Hipervínculo visitado" xfId="14137" builtinId="9" hidden="1"/>
    <cellStyle name="Hipervínculo visitado" xfId="14138" builtinId="9" hidden="1"/>
    <cellStyle name="Hipervínculo visitado" xfId="14077" builtinId="9" hidden="1"/>
    <cellStyle name="Hipervínculo visitado" xfId="13970" builtinId="9" hidden="1"/>
    <cellStyle name="Hipervínculo visitado" xfId="14139" builtinId="9" hidden="1"/>
    <cellStyle name="Hipervínculo visitado" xfId="14078" builtinId="9" hidden="1"/>
    <cellStyle name="Hipervínculo visitado" xfId="14140" builtinId="9" hidden="1"/>
    <cellStyle name="Hipervínculo visitado" xfId="13969" builtinId="9" hidden="1"/>
    <cellStyle name="Hipervínculo visitado" xfId="14230" builtinId="9" hidden="1"/>
    <cellStyle name="Hipervínculo visitado" xfId="14054" builtinId="9" hidden="1"/>
    <cellStyle name="Hipervínculo visitado" xfId="14053" builtinId="9" hidden="1"/>
    <cellStyle name="Hipervínculo visitado" xfId="13989" builtinId="9" hidden="1"/>
    <cellStyle name="Hipervínculo visitado" xfId="13990" builtinId="9" hidden="1"/>
    <cellStyle name="Hipervínculo visitado" xfId="14229" builtinId="9" hidden="1"/>
    <cellStyle name="Hipervínculo visitado" xfId="14085" builtinId="9" hidden="1"/>
    <cellStyle name="Hipervínculo visitado" xfId="14157" builtinId="9" hidden="1"/>
    <cellStyle name="Hipervínculo visitado" xfId="14156" builtinId="9" hidden="1"/>
    <cellStyle name="Hipervínculo visitado" xfId="14228" builtinId="9" hidden="1"/>
    <cellStyle name="Hipervínculo visitado" xfId="13991" builtinId="9" hidden="1"/>
    <cellStyle name="Hipervínculo visitado" xfId="14052" builtinId="9" hidden="1"/>
    <cellStyle name="Hipervínculo visitado" xfId="14155" builtinId="9" hidden="1"/>
    <cellStyle name="Hipervínculo visitado" xfId="13995" builtinId="9" hidden="1"/>
    <cellStyle name="Hipervínculo visitado" xfId="14227" builtinId="9" hidden="1"/>
    <cellStyle name="Hipervínculo visitado" xfId="14084" builtinId="9" hidden="1"/>
    <cellStyle name="Hipervínculo visitado" xfId="14226" builtinId="9" hidden="1"/>
    <cellStyle name="Hipervínculo visitado" xfId="14225" builtinId="9" hidden="1"/>
    <cellStyle name="Hipervínculo visitado" xfId="14071" builtinId="9" hidden="1"/>
    <cellStyle name="Hipervínculo visitado" xfId="14070" builtinId="9" hidden="1"/>
    <cellStyle name="Hipervínculo visitado" xfId="14154" builtinId="9" hidden="1"/>
    <cellStyle name="Hipervínculo visitado" xfId="14057" builtinId="9" hidden="1"/>
    <cellStyle name="Hipervínculo visitado" xfId="14067" builtinId="9" hidden="1"/>
    <cellStyle name="Hipervínculo visitado" xfId="14263" builtinId="9" hidden="1"/>
    <cellStyle name="Hipervínculo visitado" xfId="13985" builtinId="9" hidden="1"/>
    <cellStyle name="Hipervínculo visitado" xfId="14262" builtinId="9" hidden="1"/>
    <cellStyle name="Hipervínculo visitado" xfId="14194" builtinId="9" hidden="1"/>
    <cellStyle name="Hipervínculo visitado" xfId="14168" builtinId="9" hidden="1"/>
    <cellStyle name="Hipervínculo visitado" xfId="14261" builtinId="9" hidden="1"/>
    <cellStyle name="Hipervínculo visitado" xfId="14260" builtinId="9" hidden="1"/>
    <cellStyle name="Hipervínculo visitado" xfId="14091" builtinId="9" hidden="1"/>
    <cellStyle name="Hipervínculo visitado" xfId="14195" builtinId="9" hidden="1"/>
    <cellStyle name="Hipervínculo visitado" xfId="14259" builtinId="9" hidden="1"/>
    <cellStyle name="Hipervínculo visitado" xfId="14124" builtinId="9" hidden="1"/>
    <cellStyle name="Hipervínculo visitado" xfId="13967" builtinId="9" hidden="1"/>
    <cellStyle name="Hipervínculo visitado" xfId="14079" builtinId="9" hidden="1"/>
    <cellStyle name="Hipervínculo visitado" xfId="14092" builtinId="9" hidden="1"/>
    <cellStyle name="Hipervínculo visitado" xfId="14258" builtinId="9" hidden="1"/>
    <cellStyle name="Hipervínculo visitado" xfId="14080" builtinId="9" hidden="1"/>
    <cellStyle name="Hipervínculo visitado" xfId="14239" builtinId="9" hidden="1"/>
    <cellStyle name="Hipervínculo visitado" xfId="13966" builtinId="9" hidden="1"/>
    <cellStyle name="Hipervínculo visitado" xfId="14257" builtinId="9" hidden="1"/>
    <cellStyle name="Hipervínculo visitado" xfId="14296" builtinId="9" hidden="1"/>
    <cellStyle name="Hipervínculo visitado" xfId="14210" builtinId="9" hidden="1"/>
    <cellStyle name="Hipervínculo visitado" xfId="14150" builtinId="9" hidden="1"/>
    <cellStyle name="Hipervínculo visitado" xfId="14297" builtinId="9" hidden="1"/>
    <cellStyle name="Hipervínculo visitado" xfId="13996" builtinId="9" hidden="1"/>
    <cellStyle name="Hipervínculo visitado" xfId="14247" builtinId="9" hidden="1"/>
    <cellStyle name="Hipervínculo visitado" xfId="14165" builtinId="9" hidden="1"/>
    <cellStyle name="Hipervínculo visitado" xfId="14121" builtinId="9" hidden="1"/>
    <cellStyle name="Hipervínculo visitado" xfId="14201" builtinId="9" hidden="1"/>
    <cellStyle name="Hipervínculo visitado" xfId="14298" builtinId="9" hidden="1"/>
    <cellStyle name="Hipervínculo visitado" xfId="14246" builtinId="9" hidden="1"/>
    <cellStyle name="Hipervínculo visitado" xfId="13982" builtinId="9" hidden="1"/>
    <cellStyle name="Hipervínculo visitado" xfId="14299" builtinId="9" hidden="1"/>
    <cellStyle name="Hipervínculo visitado" xfId="14120" builtinId="9" hidden="1"/>
    <cellStyle name="Hipervínculo visitado" xfId="14149" builtinId="9" hidden="1"/>
    <cellStyle name="Hipervínculo visitado" xfId="14236" builtinId="9" hidden="1"/>
    <cellStyle name="Hipervínculo visitado" xfId="14095" builtinId="9" hidden="1"/>
    <cellStyle name="Hipervínculo visitado" xfId="14083" builtinId="9" hidden="1"/>
    <cellStyle name="Hipervínculo visitado" xfId="14206" builtinId="9" hidden="1"/>
    <cellStyle name="Hipervínculo visitado" xfId="13997" builtinId="9" hidden="1"/>
    <cellStyle name="Hipervínculo visitado" xfId="14245" builtinId="9" hidden="1"/>
    <cellStyle name="Hipervínculo visitado" xfId="14176" builtinId="9" hidden="1"/>
    <cellStyle name="Hipervínculo visitado" xfId="14205" builtinId="9" hidden="1"/>
    <cellStyle name="Hipervínculo visitado" xfId="14256" builtinId="9" hidden="1"/>
    <cellStyle name="Hipervínculo visitado" xfId="13980" builtinId="9" hidden="1"/>
    <cellStyle name="Hipervínculo visitado" xfId="14221" builtinId="9" hidden="1"/>
    <cellStyle name="Hipervínculo visitado" xfId="14313" builtinId="9" hidden="1"/>
    <cellStyle name="Hipervínculo visitado" xfId="14289" builtinId="9" hidden="1"/>
    <cellStyle name="Hipervínculo visitado" xfId="13965" builtinId="9" hidden="1"/>
    <cellStyle name="Hipervínculo visitado" xfId="14255" builtinId="9" hidden="1"/>
    <cellStyle name="Hipervínculo visitado" xfId="14177" builtinId="9" hidden="1"/>
    <cellStyle name="Hipervínculo visitado" xfId="14312" builtinId="9" hidden="1"/>
    <cellStyle name="Hipervínculo visitado" xfId="14161" builtinId="9" hidden="1"/>
    <cellStyle name="Hipervínculo visitado" xfId="14249" builtinId="9" hidden="1"/>
    <cellStyle name="Hipervínculo visitado" xfId="14125" builtinId="9" hidden="1"/>
    <cellStyle name="Hipervínculo visitado" xfId="14068" builtinId="9" hidden="1"/>
    <cellStyle name="Hipervínculo visitado" xfId="14237" builtinId="9" hidden="1"/>
    <cellStyle name="Hipervínculo visitado" xfId="14311" builtinId="9" hidden="1"/>
    <cellStyle name="Hipervínculo visitado" xfId="14198" builtinId="9" hidden="1"/>
    <cellStyle name="Hipervínculo visitado" xfId="14288" builtinId="9" hidden="1"/>
    <cellStyle name="Hipervínculo visitado" xfId="14171" builtinId="9" hidden="1"/>
    <cellStyle name="Hipervínculo visitado" xfId="14310" builtinId="9" hidden="1"/>
    <cellStyle name="Hipervínculo visitado" xfId="14173" builtinId="9" hidden="1"/>
    <cellStyle name="Hipervínculo visitado" xfId="14286" builtinId="9" hidden="1"/>
    <cellStyle name="Hipervínculo visitado" xfId="13987" builtinId="9" hidden="1"/>
    <cellStyle name="Hipervínculo visitado" xfId="14235" builtinId="9" hidden="1"/>
    <cellStyle name="Hipervínculo visitado" xfId="14231" builtinId="9" hidden="1"/>
    <cellStyle name="Hipervínculo visitado" xfId="14320" builtinId="9" hidden="1"/>
    <cellStyle name="Hipervínculo visitado" xfId="14285" builtinId="9" hidden="1"/>
    <cellStyle name="Hipervínculo visitado" xfId="14265" builtinId="9" hidden="1"/>
    <cellStyle name="Hipervínculo visitado" xfId="14000" builtinId="9" hidden="1"/>
    <cellStyle name="Hipervínculo visitado" xfId="14251" builtinId="9" hidden="1"/>
    <cellStyle name="Hipervínculo visitado" xfId="14098" builtinId="9" hidden="1"/>
    <cellStyle name="Hipervínculo visitado" xfId="14321" builtinId="9" hidden="1"/>
    <cellStyle name="Hipervínculo visitado" xfId="14088" builtinId="9" hidden="1"/>
    <cellStyle name="Hipervínculo visitado" xfId="14047" builtinId="9" hidden="1"/>
    <cellStyle name="Hipervínculo visitado" xfId="14204" builtinId="9" hidden="1"/>
    <cellStyle name="Hipervínculo visitado" xfId="14051" builtinId="9" hidden="1"/>
    <cellStyle name="Hipervínculo visitado" xfId="14066" builtinId="9" hidden="1"/>
    <cellStyle name="Hipervínculo visitado" xfId="14203" builtinId="9" hidden="1"/>
    <cellStyle name="Hipervínculo visitado" xfId="14215" builtinId="9" hidden="1"/>
    <cellStyle name="Hipervínculo visitado" xfId="14292" builtinId="9" hidden="1"/>
    <cellStyle name="Hipervínculo visitado" xfId="14089" builtinId="9" hidden="1"/>
    <cellStyle name="Hipervínculo visitado" xfId="14128" builtinId="9" hidden="1"/>
    <cellStyle name="Hipervínculo visitado" xfId="14050" builtinId="9" hidden="1"/>
    <cellStyle name="Hipervínculo visitado" xfId="14093" builtinId="9" hidden="1"/>
    <cellStyle name="Hipervínculo visitado" xfId="13979" builtinId="9" hidden="1"/>
    <cellStyle name="Hipervínculo visitado" xfId="14152" builtinId="9" hidden="1"/>
    <cellStyle name="Hipervínculo visitado" xfId="14240" builtinId="9" hidden="1"/>
    <cellStyle name="Hipervínculo visitado" xfId="14339" builtinId="9" hidden="1"/>
    <cellStyle name="Hipervínculo visitado" xfId="14250" builtinId="9" hidden="1"/>
    <cellStyle name="Hipervínculo visitado" xfId="14308" builtinId="9" hidden="1"/>
    <cellStyle name="Hipervínculo visitado" xfId="14338" builtinId="9" hidden="1"/>
    <cellStyle name="Hipervínculo visitado" xfId="14294" builtinId="9" hidden="1"/>
    <cellStyle name="Hipervínculo visitado" xfId="13998" builtinId="9" hidden="1"/>
    <cellStyle name="Hipervínculo visitado" xfId="14202" builtinId="9" hidden="1"/>
    <cellStyle name="Hipervínculo visitado" xfId="14162" builtinId="9" hidden="1"/>
    <cellStyle name="Hipervínculo visitado" xfId="14200" builtinId="9" hidden="1"/>
    <cellStyle name="Hipervínculo visitado" xfId="13963" builtinId="9" hidden="1"/>
    <cellStyle name="Hipervínculo visitado" xfId="14337" builtinId="9" hidden="1"/>
    <cellStyle name="Hipervínculo visitado" xfId="14253" builtinId="9" hidden="1"/>
    <cellStyle name="Hipervínculo visitado" xfId="14307" builtinId="9" hidden="1"/>
    <cellStyle name="Hipervínculo visitado" xfId="14167" builtinId="9" hidden="1"/>
    <cellStyle name="Hipervínculo visitado" xfId="14317" builtinId="9" hidden="1"/>
    <cellStyle name="Hipervínculo visitado" xfId="14151" builtinId="9" hidden="1"/>
    <cellStyle name="Hipervínculo visitado" xfId="14209" builtinId="9" hidden="1"/>
    <cellStyle name="Hipervínculo visitado" xfId="14158" builtinId="9" hidden="1"/>
    <cellStyle name="Hipervínculo visitado" xfId="14096" builtinId="9" hidden="1"/>
    <cellStyle name="Hipervínculo visitado" xfId="14144" builtinId="9" hidden="1"/>
    <cellStyle name="Hipervínculo visitado" xfId="13964" builtinId="9" hidden="1"/>
    <cellStyle name="Hipervínculo visitado" xfId="14238" builtinId="9" hidden="1"/>
    <cellStyle name="Hipervínculo visitado" xfId="14334" builtinId="9" hidden="1"/>
    <cellStyle name="Hipervínculo visitado" xfId="14160" builtinId="9" hidden="1"/>
    <cellStyle name="Hipervínculo visitado" xfId="14315" builtinId="9" hidden="1"/>
    <cellStyle name="Hipervínculo visitado" xfId="14333" builtinId="9" hidden="1"/>
    <cellStyle name="Hipervínculo visitado" xfId="14234" builtinId="9" hidden="1"/>
    <cellStyle name="Hipervínculo visitado" xfId="13983" builtinId="9" hidden="1"/>
    <cellStyle name="Hipervínculo visitado" xfId="14316" builtinId="9" hidden="1"/>
    <cellStyle name="Hipervínculo visitado" xfId="14345" builtinId="9" hidden="1"/>
    <cellStyle name="Hipervínculo visitado" xfId="14148" builtinId="9" hidden="1"/>
    <cellStyle name="Hipervínculo visitado" xfId="13975" builtinId="9" hidden="1"/>
    <cellStyle name="Hipervínculo visitado" xfId="14346" builtinId="9" hidden="1"/>
    <cellStyle name="Hipervínculo visitado" xfId="14197" builtinId="9" hidden="1"/>
    <cellStyle name="Hipervínculo visitado" xfId="14241" builtinId="9" hidden="1"/>
    <cellStyle name="Hipervínculo visitado" xfId="14142" builtinId="9" hidden="1"/>
    <cellStyle name="Hipervínculo visitado" xfId="14342" builtinId="9" hidden="1"/>
    <cellStyle name="Hipervínculo visitado" xfId="14074" builtinId="9" hidden="1"/>
    <cellStyle name="Hipervínculo visitado" xfId="14325" builtinId="9" hidden="1"/>
    <cellStyle name="Hipervínculo visitado" xfId="14408" builtinId="9" hidden="1"/>
    <cellStyle name="Hipervínculo visitado" xfId="14305" builtinId="9" hidden="1"/>
    <cellStyle name="Hipervínculo visitado" xfId="14304" builtinId="9" hidden="1"/>
    <cellStyle name="Hipervínculo visitado" xfId="14409" builtinId="9" hidden="1"/>
    <cellStyle name="Hipervínculo visitado" xfId="13999" builtinId="9" hidden="1"/>
    <cellStyle name="Hipervínculo visitado" xfId="14143" builtinId="9" hidden="1"/>
    <cellStyle name="Hipervínculo visitado" xfId="14081" builtinId="9" hidden="1"/>
    <cellStyle name="Hipervínculo visitado" xfId="14086" builtinId="9" hidden="1"/>
    <cellStyle name="Hipervínculo visitado" xfId="14369" builtinId="9" hidden="1"/>
    <cellStyle name="Hipervínculo visitado" xfId="14410" builtinId="9" hidden="1"/>
    <cellStyle name="Hipervínculo visitado" xfId="14368" builtinId="9" hidden="1"/>
    <cellStyle name="Hipervínculo visitado" xfId="14207" builtinId="9" hidden="1"/>
    <cellStyle name="Hipervínculo visitado" xfId="14411" builtinId="9" hidden="1"/>
    <cellStyle name="Hipervínculo visitado" xfId="14094" builtinId="9" hidden="1"/>
    <cellStyle name="Hipervínculo visitado" xfId="14232" builtinId="9" hidden="1"/>
    <cellStyle name="Hipervínculo visitado" xfId="14223" builtinId="9" hidden="1"/>
    <cellStyle name="Hipervínculo visitado" xfId="14330" builtinId="9" hidden="1"/>
    <cellStyle name="Hipervínculo visitado" xfId="14192" builtinId="9" hidden="1"/>
    <cellStyle name="Hipervínculo visitado" xfId="14375" builtinId="9" hidden="1"/>
    <cellStyle name="Hipervínculo visitado" xfId="14415" builtinId="9" hidden="1"/>
    <cellStyle name="Hipervínculo visitado" xfId="14332" builtinId="9" hidden="1"/>
    <cellStyle name="Hipervínculo visitado" xfId="14376" builtinId="9" hidden="1"/>
    <cellStyle name="Hipervínculo visitado" xfId="14331" builtinId="9" hidden="1"/>
    <cellStyle name="Hipervínculo visitado" xfId="14414" builtinId="9" hidden="1"/>
    <cellStyle name="Hipervínculo visitado" xfId="14300" builtinId="9" hidden="1"/>
    <cellStyle name="Hipervínculo visitado" xfId="14141" builtinId="9" hidden="1"/>
    <cellStyle name="Hipervínculo visitado" xfId="14366" builtinId="9" hidden="1"/>
    <cellStyle name="Hipervínculo visitado" xfId="14301" builtinId="9" hidden="1"/>
    <cellStyle name="Hipervínculo visitado" xfId="14287" builtinId="9" hidden="1"/>
    <cellStyle name="Hipervínculo visitado" xfId="14413" builtinId="9" hidden="1"/>
    <cellStyle name="Hipervínculo visitado" xfId="14377" builtinId="9" hidden="1"/>
    <cellStyle name="Hipervínculo visitado" xfId="14122" builtinId="9" hidden="1"/>
    <cellStyle name="Hipervínculo visitado" xfId="14056" builtinId="9" hidden="1"/>
    <cellStyle name="Hipervínculo visitado" xfId="14399" builtinId="9" hidden="1"/>
    <cellStyle name="Hipervínculo visitado" xfId="14412" builtinId="9" hidden="1"/>
    <cellStyle name="Hipervínculo visitado" xfId="14367" builtinId="9" hidden="1"/>
    <cellStyle name="Hipervínculo visitado" xfId="14398" builtinId="9" hidden="1"/>
    <cellStyle name="Hipervínculo visitado" xfId="14303" builtinId="9" hidden="1"/>
    <cellStyle name="Hipervínculo visitado" xfId="14326" builtinId="9" hidden="1"/>
    <cellStyle name="Hipervínculo visitado" xfId="14164" builtinId="9" hidden="1"/>
    <cellStyle name="Hipervínculo visitado" xfId="14451" builtinId="9" hidden="1"/>
    <cellStyle name="Hipervínculo visitado" xfId="14452" builtinId="9" hidden="1"/>
    <cellStyle name="Hipervínculo visitado" xfId="14453" builtinId="9" hidden="1"/>
    <cellStyle name="Hipervínculo visitado" xfId="14454" builtinId="9" hidden="1"/>
    <cellStyle name="Hipervínculo visitado" xfId="14455" builtinId="9" hidden="1"/>
    <cellStyle name="Hipervínculo visitado" xfId="14456" builtinId="9" hidden="1"/>
    <cellStyle name="Hipervínculo visitado" xfId="14457" builtinId="9" hidden="1"/>
    <cellStyle name="Hipervínculo visitado" xfId="14458" builtinId="9" hidden="1"/>
    <cellStyle name="Hipervínculo visitado" xfId="14459" builtinId="9" hidden="1"/>
    <cellStyle name="Hipervínculo visitado" xfId="14460" builtinId="9" hidden="1"/>
    <cellStyle name="Hipervínculo visitado" xfId="14461" builtinId="9" hidden="1"/>
    <cellStyle name="Hipervínculo visitado" xfId="14462" builtinId="9" hidden="1"/>
    <cellStyle name="Hipervínculo visitado" xfId="14463" builtinId="9" hidden="1"/>
    <cellStyle name="Hipervínculo visitado" xfId="14464" builtinId="9" hidden="1"/>
    <cellStyle name="Hipervínculo visitado" xfId="14465" builtinId="9" hidden="1"/>
    <cellStyle name="Hipervínculo visitado" xfId="14466" builtinId="9" hidden="1"/>
    <cellStyle name="Hipervínculo visitado" xfId="14467" builtinId="9" hidden="1"/>
    <cellStyle name="Hipervínculo visitado" xfId="14468" builtinId="9" hidden="1"/>
    <cellStyle name="Hipervínculo visitado" xfId="14469" builtinId="9" hidden="1"/>
    <cellStyle name="Hipervínculo visitado" xfId="14470" builtinId="9" hidden="1"/>
    <cellStyle name="Hipervínculo visitado" xfId="14174" builtinId="9" hidden="1"/>
    <cellStyle name="Hipervínculo visitado" xfId="14400" builtinId="9" hidden="1"/>
    <cellStyle name="Hipervínculo visitado" xfId="14327" builtinId="9" hidden="1"/>
    <cellStyle name="Hipervínculo visitado" xfId="14474" builtinId="9" hidden="1"/>
    <cellStyle name="Hipervínculo visitado" xfId="14475" builtinId="9" hidden="1"/>
    <cellStyle name="Hipervínculo visitado" xfId="14476" builtinId="9" hidden="1"/>
    <cellStyle name="Hipervínculo visitado" xfId="14477" builtinId="9" hidden="1"/>
    <cellStyle name="Hipervínculo visitado" xfId="14478" builtinId="9" hidden="1"/>
    <cellStyle name="Hipervínculo visitado" xfId="14479" builtinId="9" hidden="1"/>
    <cellStyle name="Hipervínculo visitado" xfId="14480" builtinId="9" hidden="1"/>
    <cellStyle name="Hipervínculo visitado" xfId="14481" builtinId="9" hidden="1"/>
    <cellStyle name="Hipervínculo visitado" xfId="14482" builtinId="9" hidden="1"/>
    <cellStyle name="Hipervínculo visitado" xfId="14483" builtinId="9" hidden="1"/>
    <cellStyle name="Hipervínculo visitado" xfId="14484" builtinId="9" hidden="1"/>
    <cellStyle name="Hipervínculo visitado" xfId="14485" builtinId="9" hidden="1"/>
    <cellStyle name="Hipervínculo visitado" xfId="14486" builtinId="9" hidden="1"/>
    <cellStyle name="Hipervínculo visitado" xfId="14487" builtinId="9" hidden="1"/>
    <cellStyle name="Hipervínculo visitado" xfId="14488" builtinId="9" hidden="1"/>
    <cellStyle name="Hipervínculo visitado" xfId="14489" builtinId="9" hidden="1"/>
    <cellStyle name="Hipervínculo visitado" xfId="14490" builtinId="9" hidden="1"/>
    <cellStyle name="Hipervínculo visitado" xfId="14491" builtinId="9" hidden="1"/>
    <cellStyle name="Hipervínculo visitado" xfId="14504" builtinId="9" hidden="1"/>
    <cellStyle name="Hipervínculo visitado" xfId="14505" builtinId="9" hidden="1"/>
    <cellStyle name="Hipervínculo visitado" xfId="14506" builtinId="9" hidden="1"/>
    <cellStyle name="Hipervínculo visitado" xfId="14507" builtinId="9" hidden="1"/>
    <cellStyle name="Hipervínculo visitado" xfId="14508" builtinId="9" hidden="1"/>
    <cellStyle name="Hipervínculo visitado" xfId="14509" builtinId="9" hidden="1"/>
    <cellStyle name="Hipervínculo visitado" xfId="14510" builtinId="9" hidden="1"/>
    <cellStyle name="Hipervínculo visitado" xfId="14511" builtinId="9" hidden="1"/>
    <cellStyle name="Hipervínculo visitado" xfId="14512" builtinId="9" hidden="1"/>
    <cellStyle name="Hipervínculo visitado" xfId="14513" builtinId="9" hidden="1"/>
    <cellStyle name="Hipervínculo visitado" xfId="14514" builtinId="9" hidden="1"/>
    <cellStyle name="Hipervínculo visitado" xfId="14515" builtinId="9" hidden="1"/>
    <cellStyle name="Hipervínculo visitado" xfId="14516" builtinId="9" hidden="1"/>
    <cellStyle name="Hipervínculo visitado" xfId="14517" builtinId="9" hidden="1"/>
    <cellStyle name="Hipervínculo visitado" xfId="14518" builtinId="9" hidden="1"/>
    <cellStyle name="Hipervínculo visitado" xfId="14519" builtinId="9" hidden="1"/>
    <cellStyle name="Hipervínculo visitado" xfId="14520" builtinId="9" hidden="1"/>
    <cellStyle name="Hipervínculo visitado" xfId="14521" builtinId="9" hidden="1"/>
    <cellStyle name="Hipervínculo visitado" xfId="14522" builtinId="9" hidden="1"/>
    <cellStyle name="Hipervínculo visitado" xfId="14523" builtinId="9" hidden="1"/>
    <cellStyle name="Hipervínculo visitado" xfId="14524" builtinId="9" hidden="1"/>
    <cellStyle name="Hipervínculo visitado" xfId="14340" builtinId="9" hidden="1"/>
    <cellStyle name="Hipervínculo visitado" xfId="14528" builtinId="9" hidden="1"/>
    <cellStyle name="Hipervínculo visitado" xfId="14529" builtinId="9" hidden="1"/>
    <cellStyle name="Hipervínculo visitado" xfId="14530" builtinId="9" hidden="1"/>
    <cellStyle name="Hipervínculo visitado" xfId="14531" builtinId="9" hidden="1"/>
    <cellStyle name="Hipervínculo visitado" xfId="14532" builtinId="9" hidden="1"/>
    <cellStyle name="Hipervínculo visitado" xfId="14533" builtinId="9" hidden="1"/>
    <cellStyle name="Hipervínculo visitado" xfId="14534" builtinId="9" hidden="1"/>
    <cellStyle name="Hipervínculo visitado" xfId="14535" builtinId="9" hidden="1"/>
    <cellStyle name="Hipervínculo visitado" xfId="14536" builtinId="9" hidden="1"/>
    <cellStyle name="Hipervínculo visitado" xfId="14537" builtinId="9" hidden="1"/>
    <cellStyle name="Hipervínculo visitado" xfId="14538" builtinId="9" hidden="1"/>
    <cellStyle name="Hipervínculo visitado" xfId="14539" builtinId="9" hidden="1"/>
    <cellStyle name="Hipervínculo visitado" xfId="14540" builtinId="9" hidden="1"/>
    <cellStyle name="Hipervínculo visitado" xfId="14541" builtinId="9" hidden="1"/>
    <cellStyle name="Hipervínculo visitado" xfId="14542" builtinId="9" hidden="1"/>
    <cellStyle name="Hipervínculo visitado" xfId="14543" builtinId="9" hidden="1"/>
    <cellStyle name="Hipervínculo visitado" xfId="14544" builtinId="9" hidden="1"/>
    <cellStyle name="Hipervínculo visitado" xfId="14545" builtinId="9" hidden="1"/>
    <cellStyle name="Hipervínculo visitado" xfId="14546" builtinId="9" hidden="1"/>
    <cellStyle name="Hipervínculo visitado" xfId="14547" builtinId="9" hidden="1"/>
    <cellStyle name="Hipervínculo visitado" xfId="14558" builtinId="9" hidden="1"/>
    <cellStyle name="Hipervínculo visitado" xfId="14559" builtinId="9" hidden="1"/>
    <cellStyle name="Hipervínculo visitado" xfId="14560" builtinId="9" hidden="1"/>
    <cellStyle name="Hipervínculo visitado" xfId="14561" builtinId="9" hidden="1"/>
    <cellStyle name="Hipervínculo visitado" xfId="14562" builtinId="9" hidden="1"/>
    <cellStyle name="Hipervínculo visitado" xfId="14563" builtinId="9" hidden="1"/>
    <cellStyle name="Hipervínculo visitado" xfId="14564" builtinId="9" hidden="1"/>
    <cellStyle name="Hipervínculo visitado" xfId="14565" builtinId="9" hidden="1"/>
    <cellStyle name="Hipervínculo visitado" xfId="14566" builtinId="9" hidden="1"/>
    <cellStyle name="Hipervínculo visitado" xfId="14567" builtinId="9" hidden="1"/>
    <cellStyle name="Hipervínculo visitado" xfId="14568" builtinId="9" hidden="1"/>
    <cellStyle name="Hipervínculo visitado" xfId="14569" builtinId="9" hidden="1"/>
    <cellStyle name="Hipervínculo visitado" xfId="14570" builtinId="9" hidden="1"/>
    <cellStyle name="Hipervínculo visitado" xfId="14571" builtinId="9" hidden="1"/>
    <cellStyle name="Hipervínculo visitado" xfId="14572" builtinId="9" hidden="1"/>
    <cellStyle name="Hipervínculo visitado" xfId="14573" builtinId="9" hidden="1"/>
    <cellStyle name="Hipervínculo visitado" xfId="14574" builtinId="9" hidden="1"/>
    <cellStyle name="Hipervínculo visitado" xfId="14575" builtinId="9" hidden="1"/>
    <cellStyle name="Hipervínculo visitado" xfId="14576" builtinId="9" hidden="1"/>
    <cellStyle name="Hipervínculo visitado" xfId="14577" builtinId="9" hidden="1"/>
    <cellStyle name="Hipervínculo visitado" xfId="14578" builtinId="9" hidden="1"/>
    <cellStyle name="Hipervínculo visitado" xfId="14069" builtinId="9" hidden="1"/>
    <cellStyle name="Hipervínculo visitado" xfId="14252" builtinId="9" hidden="1"/>
    <cellStyle name="Hipervínculo visitado" xfId="13984" builtinId="9" hidden="1"/>
    <cellStyle name="Hipervínculo visitado" xfId="14582" builtinId="9" hidden="1"/>
    <cellStyle name="Hipervínculo visitado" xfId="14583" builtinId="9" hidden="1"/>
    <cellStyle name="Hipervínculo visitado" xfId="14584" builtinId="9" hidden="1"/>
    <cellStyle name="Hipervínculo visitado" xfId="14585" builtinId="9" hidden="1"/>
    <cellStyle name="Hipervínculo visitado" xfId="14586" builtinId="9" hidden="1"/>
    <cellStyle name="Hipervínculo visitado" xfId="14587" builtinId="9" hidden="1"/>
    <cellStyle name="Hipervínculo visitado" xfId="14588" builtinId="9" hidden="1"/>
    <cellStyle name="Hipervínculo visitado" xfId="14589" builtinId="9" hidden="1"/>
    <cellStyle name="Hipervínculo visitado" xfId="14590" builtinId="9" hidden="1"/>
    <cellStyle name="Hipervínculo visitado" xfId="14591" builtinId="9" hidden="1"/>
    <cellStyle name="Hipervínculo visitado" xfId="14592" builtinId="9" hidden="1"/>
    <cellStyle name="Hipervínculo visitado" xfId="14593" builtinId="9" hidden="1"/>
    <cellStyle name="Hipervínculo visitado" xfId="14594" builtinId="9" hidden="1"/>
    <cellStyle name="Hipervínculo visitado" xfId="14595" builtinId="9" hidden="1"/>
    <cellStyle name="Hipervínculo visitado" xfId="14596" builtinId="9" hidden="1"/>
    <cellStyle name="Hipervínculo visitado" xfId="14597" builtinId="9" hidden="1"/>
    <cellStyle name="Hipervínculo visitado" xfId="14598" builtinId="9" hidden="1"/>
    <cellStyle name="Hipervínculo visitado" xfId="14599" builtinId="9" hidden="1"/>
    <cellStyle name="Hipervínculo visitado" xfId="14610" builtinId="9" hidden="1"/>
    <cellStyle name="Hipervínculo visitado" xfId="14611" builtinId="9" hidden="1"/>
    <cellStyle name="Hipervínculo visitado" xfId="14612" builtinId="9" hidden="1"/>
    <cellStyle name="Hipervínculo visitado" xfId="14613" builtinId="9" hidden="1"/>
    <cellStyle name="Hipervínculo visitado" xfId="14614" builtinId="9" hidden="1"/>
    <cellStyle name="Hipervínculo visitado" xfId="14615" builtinId="9" hidden="1"/>
    <cellStyle name="Hipervínculo visitado" xfId="14616" builtinId="9" hidden="1"/>
    <cellStyle name="Hipervínculo visitado" xfId="14617" builtinId="9" hidden="1"/>
    <cellStyle name="Hipervínculo visitado" xfId="14618" builtinId="9" hidden="1"/>
    <cellStyle name="Hipervínculo visitado" xfId="14619" builtinId="9" hidden="1"/>
    <cellStyle name="Hipervínculo visitado" xfId="14620" builtinId="9" hidden="1"/>
    <cellStyle name="Hipervínculo visitado" xfId="14621" builtinId="9" hidden="1"/>
    <cellStyle name="Hipervínculo visitado" xfId="14622" builtinId="9" hidden="1"/>
    <cellStyle name="Hipervínculo visitado" xfId="14623" builtinId="9" hidden="1"/>
    <cellStyle name="Hipervínculo visitado" xfId="14624" builtinId="9" hidden="1"/>
    <cellStyle name="Hipervínculo visitado" xfId="14625" builtinId="9" hidden="1"/>
    <cellStyle name="Hipervínculo visitado" xfId="14626" builtinId="9" hidden="1"/>
    <cellStyle name="Hipervínculo visitado" xfId="14627" builtinId="9" hidden="1"/>
    <cellStyle name="Hipervínculo visitado" xfId="14628" builtinId="9" hidden="1"/>
    <cellStyle name="Hipervínculo visitado" xfId="14629" builtinId="9" hidden="1"/>
    <cellStyle name="Hipervínculo visitado" xfId="14630" builtinId="9" hidden="1"/>
    <cellStyle name="Hipervínculo visitado" xfId="14403" builtinId="9" hidden="1"/>
    <cellStyle name="Hipervínculo visitado" xfId="14422" builtinId="9" hidden="1"/>
    <cellStyle name="Hipervínculo visitado" xfId="14421" builtinId="9" hidden="1"/>
    <cellStyle name="Hipervínculo visitado" xfId="14633" builtinId="9" hidden="1"/>
    <cellStyle name="Hipervínculo visitado" xfId="14634" builtinId="9" hidden="1"/>
    <cellStyle name="Hipervínculo visitado" xfId="14635" builtinId="9" hidden="1"/>
    <cellStyle name="Hipervínculo visitado" xfId="14636" builtinId="9" hidden="1"/>
    <cellStyle name="Hipervínculo visitado" xfId="14637" builtinId="9" hidden="1"/>
    <cellStyle name="Hipervínculo visitado" xfId="14638" builtinId="9" hidden="1"/>
    <cellStyle name="Hipervínculo visitado" xfId="14639" builtinId="9" hidden="1"/>
    <cellStyle name="Hipervínculo visitado" xfId="14640" builtinId="9" hidden="1"/>
    <cellStyle name="Hipervínculo visitado" xfId="14641" builtinId="9" hidden="1"/>
    <cellStyle name="Hipervínculo visitado" xfId="14642" builtinId="9" hidden="1"/>
    <cellStyle name="Hipervínculo visitado" xfId="14643" builtinId="9" hidden="1"/>
    <cellStyle name="Hipervínculo visitado" xfId="14644" builtinId="9" hidden="1"/>
    <cellStyle name="Hipervínculo visitado" xfId="14645" builtinId="9" hidden="1"/>
    <cellStyle name="Hipervínculo visitado" xfId="14646" builtinId="9" hidden="1"/>
    <cellStyle name="Hipervínculo visitado" xfId="14647" builtinId="9" hidden="1"/>
    <cellStyle name="Hipervínculo visitado" xfId="14648" builtinId="9" hidden="1"/>
    <cellStyle name="Hipervínculo visitado" xfId="14649" builtinId="9" hidden="1"/>
    <cellStyle name="Hipervínculo visitado" xfId="14650" builtinId="9" hidden="1"/>
    <cellStyle name="Hipervínculo visitado" xfId="14661" builtinId="9" hidden="1"/>
    <cellStyle name="Hipervínculo visitado" xfId="14662" builtinId="9" hidden="1"/>
    <cellStyle name="Hipervínculo visitado" xfId="14663" builtinId="9" hidden="1"/>
    <cellStyle name="Hipervínculo visitado" xfId="14664" builtinId="9" hidden="1"/>
    <cellStyle name="Hipervínculo visitado" xfId="14665" builtinId="9" hidden="1"/>
    <cellStyle name="Hipervínculo visitado" xfId="14666" builtinId="9" hidden="1"/>
    <cellStyle name="Hipervínculo visitado" xfId="14667" builtinId="9" hidden="1"/>
    <cellStyle name="Hipervínculo visitado" xfId="14668" builtinId="9" hidden="1"/>
    <cellStyle name="Hipervínculo visitado" xfId="14669" builtinId="9" hidden="1"/>
    <cellStyle name="Hipervínculo visitado" xfId="14670" builtinId="9" hidden="1"/>
    <cellStyle name="Hipervínculo visitado" xfId="14671" builtinId="9" hidden="1"/>
    <cellStyle name="Hipervínculo visitado" xfId="14672" builtinId="9" hidden="1"/>
    <cellStyle name="Hipervínculo visitado" xfId="14673" builtinId="9" hidden="1"/>
    <cellStyle name="Hipervínculo visitado" xfId="14674" builtinId="9" hidden="1"/>
    <cellStyle name="Hipervínculo visitado" xfId="14675" builtinId="9" hidden="1"/>
    <cellStyle name="Hipervínculo visitado" xfId="14676" builtinId="9" hidden="1"/>
    <cellStyle name="Hipervínculo visitado" xfId="14677" builtinId="9" hidden="1"/>
    <cellStyle name="Hipervínculo visitado" xfId="14678" builtinId="9" hidden="1"/>
    <cellStyle name="Hipervínculo visitado" xfId="14679" builtinId="9" hidden="1"/>
    <cellStyle name="Hipervínculo visitado" xfId="14680" builtinId="9" hidden="1"/>
    <cellStyle name="Hipervínculo visitado" xfId="14681" builtinId="9" hidden="1"/>
    <cellStyle name="Hipervínculo visitado" xfId="14684" builtinId="9" hidden="1"/>
    <cellStyle name="Hipervínculo visitado" xfId="14685" builtinId="9" hidden="1"/>
    <cellStyle name="Hipervínculo visitado" xfId="14686" builtinId="9" hidden="1"/>
    <cellStyle name="Hipervínculo visitado" xfId="14687" builtinId="9" hidden="1"/>
    <cellStyle name="Hipervínculo visitado" xfId="14688" builtinId="9" hidden="1"/>
    <cellStyle name="Hipervínculo visitado" xfId="14689" builtinId="9" hidden="1"/>
    <cellStyle name="Hipervínculo visitado" xfId="14690" builtinId="9" hidden="1"/>
    <cellStyle name="Hipervínculo visitado" xfId="14691" builtinId="9" hidden="1"/>
    <cellStyle name="Hipervínculo visitado" xfId="14692" builtinId="9" hidden="1"/>
    <cellStyle name="Hipervínculo visitado" xfId="14693" builtinId="9" hidden="1"/>
    <cellStyle name="Hipervínculo visitado" xfId="14694" builtinId="9" hidden="1"/>
    <cellStyle name="Hipervínculo visitado" xfId="14695" builtinId="9" hidden="1"/>
    <cellStyle name="Hipervínculo visitado" xfId="14696" builtinId="9" hidden="1"/>
    <cellStyle name="Hipervínculo visitado" xfId="14697" builtinId="9" hidden="1"/>
    <cellStyle name="Hipervínculo visitado" xfId="14698" builtinId="9" hidden="1"/>
    <cellStyle name="Hipervínculo visitado" xfId="14699" builtinId="9" hidden="1"/>
    <cellStyle name="Hipervínculo visitado" xfId="14700" builtinId="9" hidden="1"/>
    <cellStyle name="Hipervínculo visitado" xfId="14701" builtinId="9" hidden="1"/>
    <cellStyle name="Hipervínculo visitado" xfId="14702" builtinId="9" hidden="1"/>
    <cellStyle name="Hipervínculo visitado" xfId="14703" builtinId="9" hidden="1"/>
    <cellStyle name="Hipervínculo visitado" xfId="14704" builtinId="9" hidden="1"/>
    <cellStyle name="Hipervínculo visitado" xfId="14718" builtinId="9" hidden="1"/>
    <cellStyle name="Hipervínculo visitado" xfId="14719" builtinId="9" hidden="1"/>
    <cellStyle name="Hipervínculo visitado" xfId="14720" builtinId="9" hidden="1"/>
    <cellStyle name="Hipervínculo visitado" xfId="14721" builtinId="9" hidden="1"/>
    <cellStyle name="Hipervínculo visitado" xfId="14722" builtinId="9" hidden="1"/>
    <cellStyle name="Hipervínculo visitado" xfId="14723" builtinId="9" hidden="1"/>
    <cellStyle name="Hipervínculo visitado" xfId="14724" builtinId="9" hidden="1"/>
    <cellStyle name="Hipervínculo visitado" xfId="14725" builtinId="9" hidden="1"/>
    <cellStyle name="Hipervínculo visitado" xfId="14726" builtinId="9" hidden="1"/>
    <cellStyle name="Hipervínculo visitado" xfId="14727" builtinId="9" hidden="1"/>
    <cellStyle name="Hipervínculo visitado" xfId="14728" builtinId="9" hidden="1"/>
    <cellStyle name="Hipervínculo visitado" xfId="14729" builtinId="9" hidden="1"/>
    <cellStyle name="Hipervínculo visitado" xfId="14730" builtinId="9" hidden="1"/>
    <cellStyle name="Hipervínculo visitado" xfId="14731" builtinId="9" hidden="1"/>
    <cellStyle name="Hipervínculo visitado" xfId="14732" builtinId="9" hidden="1"/>
    <cellStyle name="Hipervínculo visitado" xfId="14733" builtinId="9" hidden="1"/>
    <cellStyle name="Hipervínculo visitado" xfId="14734" builtinId="9" hidden="1"/>
    <cellStyle name="Hipervínculo visitado" xfId="14735" builtinId="9" hidden="1"/>
    <cellStyle name="Hipervínculo visitado" xfId="14736" builtinId="9" hidden="1"/>
    <cellStyle name="Hipervínculo visitado" xfId="14737" builtinId="9" hidden="1"/>
    <cellStyle name="Hipervínculo visitado" xfId="14738" builtinId="9" hidden="1"/>
    <cellStyle name="Hipervínculo visitado" xfId="14153" builtinId="9" hidden="1"/>
    <cellStyle name="Hipervínculo visitado" xfId="14739" builtinId="9" hidden="1"/>
    <cellStyle name="Hipervínculo visitado" xfId="14740" builtinId="9" hidden="1"/>
    <cellStyle name="Hipervínculo visitado" xfId="14741" builtinId="9" hidden="1"/>
    <cellStyle name="Hipervínculo visitado" xfId="14742" builtinId="9" hidden="1"/>
    <cellStyle name="Hipervínculo visitado" xfId="14743" builtinId="9" hidden="1"/>
    <cellStyle name="Hipervínculo visitado" xfId="14744" builtinId="9" hidden="1"/>
    <cellStyle name="Hipervínculo visitado" xfId="14745" builtinId="9" hidden="1"/>
    <cellStyle name="Hipervínculo visitado" xfId="14746" builtinId="9" hidden="1"/>
    <cellStyle name="Hipervínculo visitado" xfId="14747" builtinId="9" hidden="1"/>
    <cellStyle name="Hipervínculo visitado" xfId="14748" builtinId="9" hidden="1"/>
    <cellStyle name="Hipervínculo visitado" xfId="14749" builtinId="9" hidden="1"/>
    <cellStyle name="Hipervínculo visitado" xfId="14750" builtinId="9" hidden="1"/>
    <cellStyle name="Hipervínculo visitado" xfId="14751" builtinId="9" hidden="1"/>
    <cellStyle name="Hipervínculo visitado" xfId="14752" builtinId="9" hidden="1"/>
    <cellStyle name="Hipervínculo visitado" xfId="14753" builtinId="9" hidden="1"/>
    <cellStyle name="Hipervínculo visitado" xfId="14754" builtinId="9" hidden="1"/>
    <cellStyle name="Hipervínculo visitado" xfId="14755" builtinId="9" hidden="1"/>
    <cellStyle name="Hipervínculo visitado" xfId="14756" builtinId="9" hidden="1"/>
    <cellStyle name="Hipervínculo visitado" xfId="14757" builtinId="9" hidden="1"/>
    <cellStyle name="Hipervínculo visitado" xfId="14758" builtinId="9" hidden="1"/>
    <cellStyle name="Hipervínculo visitado" xfId="14769" builtinId="9" hidden="1"/>
    <cellStyle name="Hipervínculo visitado" xfId="14770" builtinId="9" hidden="1"/>
    <cellStyle name="Hipervínculo visitado" xfId="14771" builtinId="9" hidden="1"/>
    <cellStyle name="Hipervínculo visitado" xfId="14772" builtinId="9" hidden="1"/>
    <cellStyle name="Hipervínculo visitado" xfId="14773" builtinId="9" hidden="1"/>
    <cellStyle name="Hipervínculo visitado" xfId="14774" builtinId="9" hidden="1"/>
    <cellStyle name="Hipervínculo visitado" xfId="14775" builtinId="9" hidden="1"/>
    <cellStyle name="Hipervínculo visitado" xfId="14776" builtinId="9" hidden="1"/>
    <cellStyle name="Hipervínculo visitado" xfId="14777" builtinId="9" hidden="1"/>
    <cellStyle name="Hipervínculo visitado" xfId="14778" builtinId="9" hidden="1"/>
    <cellStyle name="Hipervínculo visitado" xfId="14779" builtinId="9" hidden="1"/>
    <cellStyle name="Hipervínculo visitado" xfId="14780" builtinId="9" hidden="1"/>
    <cellStyle name="Hipervínculo visitado" xfId="14781" builtinId="9" hidden="1"/>
    <cellStyle name="Hipervínculo visitado" xfId="14782" builtinId="9" hidden="1"/>
    <cellStyle name="Hipervínculo visitado" xfId="14783" builtinId="9" hidden="1"/>
    <cellStyle name="Hipervínculo visitado" xfId="14784" builtinId="9" hidden="1"/>
    <cellStyle name="Hipervínculo visitado" xfId="14785" builtinId="9" hidden="1"/>
    <cellStyle name="Hipervínculo visitado" xfId="14786" builtinId="9" hidden="1"/>
    <cellStyle name="Hipervínculo visitado" xfId="14787" builtinId="9" hidden="1"/>
    <cellStyle name="Hipervínculo visitado" xfId="14788" builtinId="9" hidden="1"/>
    <cellStyle name="Hipervínculo visitado" xfId="14789" builtinId="9" hidden="1"/>
    <cellStyle name="Hipervínculo visitado" xfId="14797" builtinId="9" hidden="1"/>
    <cellStyle name="Hipervínculo visitado" xfId="14798" builtinId="9" hidden="1"/>
    <cellStyle name="Hipervínculo visitado" xfId="14799" builtinId="9" hidden="1"/>
    <cellStyle name="Hipervínculo visitado" xfId="14800" builtinId="9" hidden="1"/>
    <cellStyle name="Hipervínculo visitado" xfId="14801" builtinId="9" hidden="1"/>
    <cellStyle name="Hipervínculo visitado" xfId="14802" builtinId="9" hidden="1"/>
    <cellStyle name="Hipervínculo visitado" xfId="14803" builtinId="9" hidden="1"/>
    <cellStyle name="Hipervínculo visitado" xfId="14804" builtinId="9" hidden="1"/>
    <cellStyle name="Hipervínculo visitado" xfId="14805" builtinId="9" hidden="1"/>
    <cellStyle name="Hipervínculo visitado" xfId="14806" builtinId="9" hidden="1"/>
    <cellStyle name="Hipervínculo visitado" xfId="14807" builtinId="9" hidden="1"/>
    <cellStyle name="Hipervínculo visitado" xfId="14808" builtinId="9" hidden="1"/>
    <cellStyle name="Hipervínculo visitado" xfId="14809" builtinId="9" hidden="1"/>
    <cellStyle name="Hipervínculo visitado" xfId="14810" builtinId="9" hidden="1"/>
    <cellStyle name="Hipervínculo visitado" xfId="14811" builtinId="9" hidden="1"/>
    <cellStyle name="Hipervínculo visitado" xfId="14812" builtinId="9" hidden="1"/>
    <cellStyle name="Hipervínculo visitado" xfId="14813" builtinId="9" hidden="1"/>
    <cellStyle name="Hipervínculo visitado" xfId="14814" builtinId="9" hidden="1"/>
    <cellStyle name="Hipervínculo visitado" xfId="14815" builtinId="9" hidden="1"/>
    <cellStyle name="Hipervínculo visitado" xfId="14816" builtinId="9" hidden="1"/>
    <cellStyle name="Hipervínculo visitado" xfId="14817" builtinId="9" hidden="1"/>
    <cellStyle name="Hipervínculo visitado" xfId="14831" builtinId="9" hidden="1"/>
    <cellStyle name="Hipervínculo visitado" xfId="14832" builtinId="9" hidden="1"/>
    <cellStyle name="Hipervínculo visitado" xfId="14833" builtinId="9" hidden="1"/>
    <cellStyle name="Hipervínculo visitado" xfId="14834" builtinId="9" hidden="1"/>
    <cellStyle name="Hipervínculo visitado" xfId="14835" builtinId="9" hidden="1"/>
    <cellStyle name="Hipervínculo visitado" xfId="14836" builtinId="9" hidden="1"/>
    <cellStyle name="Hipervínculo visitado" xfId="14837" builtinId="9" hidden="1"/>
    <cellStyle name="Hipervínculo visitado" xfId="14838" builtinId="9" hidden="1"/>
    <cellStyle name="Hipervínculo visitado" xfId="14839" builtinId="9" hidden="1"/>
    <cellStyle name="Hipervínculo visitado" xfId="14840" builtinId="9" hidden="1"/>
    <cellStyle name="Hipervínculo visitado" xfId="14841" builtinId="9" hidden="1"/>
    <cellStyle name="Hipervínculo visitado" xfId="14842" builtinId="9" hidden="1"/>
    <cellStyle name="Hipervínculo visitado" xfId="14843" builtinId="9" hidden="1"/>
    <cellStyle name="Hipervínculo visitado" xfId="14844" builtinId="9" hidden="1"/>
    <cellStyle name="Hipervínculo visitado" xfId="14845" builtinId="9" hidden="1"/>
    <cellStyle name="Hipervínculo visitado" xfId="14846" builtinId="9" hidden="1"/>
    <cellStyle name="Hipervínculo visitado" xfId="14847" builtinId="9" hidden="1"/>
    <cellStyle name="Hipervínculo visitado" xfId="14848" builtinId="9" hidden="1"/>
    <cellStyle name="Hipervínculo visitado" xfId="14849" builtinId="9" hidden="1"/>
    <cellStyle name="Hipervínculo visitado" xfId="14850" builtinId="9" hidden="1"/>
    <cellStyle name="Hipervínculo visitado" xfId="14851" builtinId="9" hidden="1"/>
    <cellStyle name="Hipervínculo visitado" xfId="14856" builtinId="9" hidden="1"/>
    <cellStyle name="Hipervínculo visitado" xfId="14857" builtinId="9" hidden="1"/>
    <cellStyle name="Hipervínculo visitado" xfId="14858" builtinId="9" hidden="1"/>
    <cellStyle name="Hipervínculo visitado" xfId="14859" builtinId="9" hidden="1"/>
    <cellStyle name="Hipervínculo visitado" xfId="14860" builtinId="9" hidden="1"/>
    <cellStyle name="Hipervínculo visitado" xfId="14861" builtinId="9" hidden="1"/>
    <cellStyle name="Hipervínculo visitado" xfId="14862" builtinId="9" hidden="1"/>
    <cellStyle name="Hipervínculo visitado" xfId="14863" builtinId="9" hidden="1"/>
    <cellStyle name="Hipervínculo visitado" xfId="14864" builtinId="9" hidden="1"/>
    <cellStyle name="Hipervínculo visitado" xfId="14865" builtinId="9" hidden="1"/>
    <cellStyle name="Hipervínculo visitado" xfId="14866" builtinId="9" hidden="1"/>
    <cellStyle name="Hipervínculo visitado" xfId="14867" builtinId="9" hidden="1"/>
    <cellStyle name="Hipervínculo visitado" xfId="14868" builtinId="9" hidden="1"/>
    <cellStyle name="Hipervínculo visitado" xfId="14869" builtinId="9" hidden="1"/>
    <cellStyle name="Hipervínculo visitado" xfId="14870" builtinId="9" hidden="1"/>
    <cellStyle name="Hipervínculo visitado" xfId="14871" builtinId="9" hidden="1"/>
    <cellStyle name="Hipervínculo visitado" xfId="14872" builtinId="9" hidden="1"/>
    <cellStyle name="Hipervínculo visitado" xfId="14873" builtinId="9" hidden="1"/>
    <cellStyle name="Hipervínculo visitado" xfId="14874" builtinId="9" hidden="1"/>
    <cellStyle name="Hipervínculo visitado" xfId="14875" builtinId="9" hidden="1"/>
    <cellStyle name="Hipervínculo visitado" xfId="14876" builtinId="9" hidden="1"/>
    <cellStyle name="Hipervínculo visitado" xfId="14896" builtinId="9" hidden="1"/>
    <cellStyle name="Hipervínculo visitado" xfId="14897" builtinId="9" hidden="1"/>
    <cellStyle name="Hipervínculo visitado" xfId="14898" builtinId="9" hidden="1"/>
    <cellStyle name="Hipervínculo visitado" xfId="14899" builtinId="9" hidden="1"/>
    <cellStyle name="Hipervínculo visitado" xfId="14900" builtinId="9" hidden="1"/>
    <cellStyle name="Hipervínculo visitado" xfId="14901" builtinId="9" hidden="1"/>
    <cellStyle name="Hipervínculo visitado" xfId="14902" builtinId="9" hidden="1"/>
    <cellStyle name="Hipervínculo visitado" xfId="14903" builtinId="9" hidden="1"/>
    <cellStyle name="Hipervínculo visitado" xfId="14904" builtinId="9" hidden="1"/>
    <cellStyle name="Hipervínculo visitado" xfId="14905" builtinId="9" hidden="1"/>
    <cellStyle name="Hipervínculo visitado" xfId="14906" builtinId="9" hidden="1"/>
    <cellStyle name="Hipervínculo visitado" xfId="14907" builtinId="9" hidden="1"/>
    <cellStyle name="Hipervínculo visitado" xfId="14908" builtinId="9" hidden="1"/>
    <cellStyle name="Hipervínculo visitado" xfId="14909" builtinId="9" hidden="1"/>
    <cellStyle name="Hipervínculo visitado" xfId="14910" builtinId="9" hidden="1"/>
    <cellStyle name="Hipervínculo visitado" xfId="14911" builtinId="9" hidden="1"/>
    <cellStyle name="Hipervínculo visitado" xfId="14912" builtinId="9" hidden="1"/>
    <cellStyle name="Hipervínculo visitado" xfId="14913" builtinId="9" hidden="1"/>
    <cellStyle name="Hipervínculo visitado" xfId="14914" builtinId="9" hidden="1"/>
    <cellStyle name="Hipervínculo visitado" xfId="14915" builtinId="9" hidden="1"/>
    <cellStyle name="Hipervínculo visitado" xfId="14916" builtinId="9" hidden="1"/>
    <cellStyle name="Hipervínculo visitado" xfId="14927" builtinId="9" hidden="1"/>
    <cellStyle name="Hipervínculo visitado" xfId="14928" builtinId="9" hidden="1"/>
    <cellStyle name="Hipervínculo visitado" xfId="14929" builtinId="9" hidden="1"/>
    <cellStyle name="Hipervínculo visitado" xfId="14930" builtinId="9" hidden="1"/>
    <cellStyle name="Hipervínculo visitado" xfId="14931" builtinId="9" hidden="1"/>
    <cellStyle name="Hipervínculo visitado" xfId="14932" builtinId="9" hidden="1"/>
    <cellStyle name="Hipervínculo visitado" xfId="14933" builtinId="9" hidden="1"/>
    <cellStyle name="Hipervínculo visitado" xfId="14934" builtinId="9" hidden="1"/>
    <cellStyle name="Hipervínculo visitado" xfId="14935" builtinId="9" hidden="1"/>
    <cellStyle name="Hipervínculo visitado" xfId="14936" builtinId="9" hidden="1"/>
    <cellStyle name="Hipervínculo visitado" xfId="14937" builtinId="9" hidden="1"/>
    <cellStyle name="Hipervínculo visitado" xfId="14938" builtinId="9" hidden="1"/>
    <cellStyle name="Hipervínculo visitado" xfId="14939" builtinId="9" hidden="1"/>
    <cellStyle name="Hipervínculo visitado" xfId="14940" builtinId="9" hidden="1"/>
    <cellStyle name="Hipervínculo visitado" xfId="14941" builtinId="9" hidden="1"/>
    <cellStyle name="Hipervínculo visitado" xfId="14942" builtinId="9" hidden="1"/>
    <cellStyle name="Hipervínculo visitado" xfId="14943" builtinId="9" hidden="1"/>
    <cellStyle name="Hipervínculo visitado" xfId="14944" builtinId="9" hidden="1"/>
    <cellStyle name="Hipervínculo visitado" xfId="14945" builtinId="9" hidden="1"/>
    <cellStyle name="Hipervínculo visitado" xfId="14946" builtinId="9" hidden="1"/>
    <cellStyle name="Hipervínculo visitado" xfId="14947" builtinId="9" hidden="1"/>
    <cellStyle name="Hipervínculo visitado" xfId="14958" builtinId="9" hidden="1"/>
    <cellStyle name="Hipervínculo visitado" xfId="14959" builtinId="9" hidden="1"/>
    <cellStyle name="Hipervínculo visitado" xfId="14960" builtinId="9" hidden="1"/>
    <cellStyle name="Hipervínculo visitado" xfId="14961" builtinId="9" hidden="1"/>
    <cellStyle name="Hipervínculo visitado" xfId="14962" builtinId="9" hidden="1"/>
    <cellStyle name="Hipervínculo visitado" xfId="14963" builtinId="9" hidden="1"/>
    <cellStyle name="Hipervínculo visitado" xfId="14964" builtinId="9" hidden="1"/>
    <cellStyle name="Hipervínculo visitado" xfId="14965" builtinId="9" hidden="1"/>
    <cellStyle name="Hipervínculo visitado" xfId="14966" builtinId="9" hidden="1"/>
    <cellStyle name="Hipervínculo visitado" xfId="14967" builtinId="9" hidden="1"/>
    <cellStyle name="Hipervínculo visitado" xfId="14968" builtinId="9" hidden="1"/>
    <cellStyle name="Hipervínculo visitado" xfId="14969" builtinId="9" hidden="1"/>
    <cellStyle name="Hipervínculo visitado" xfId="14970" builtinId="9" hidden="1"/>
    <cellStyle name="Hipervínculo visitado" xfId="14971" builtinId="9" hidden="1"/>
    <cellStyle name="Hipervínculo visitado" xfId="14972" builtinId="9" hidden="1"/>
    <cellStyle name="Hipervínculo visitado" xfId="14973" builtinId="9" hidden="1"/>
    <cellStyle name="Hipervínculo visitado" xfId="14974" builtinId="9" hidden="1"/>
    <cellStyle name="Hipervínculo visitado" xfId="14975" builtinId="9" hidden="1"/>
    <cellStyle name="Hipervínculo visitado" xfId="14976" builtinId="9" hidden="1"/>
    <cellStyle name="Hipervínculo visitado" xfId="14977" builtinId="9" hidden="1"/>
    <cellStyle name="Hipervínculo visitado" xfId="14978" builtinId="9" hidden="1"/>
    <cellStyle name="Hipervínculo visitado" xfId="14989" builtinId="9" hidden="1"/>
    <cellStyle name="Hipervínculo visitado" xfId="14990" builtinId="9" hidden="1"/>
    <cellStyle name="Hipervínculo visitado" xfId="14991" builtinId="9" hidden="1"/>
    <cellStyle name="Hipervínculo visitado" xfId="14992" builtinId="9" hidden="1"/>
    <cellStyle name="Hipervínculo visitado" xfId="14993" builtinId="9" hidden="1"/>
    <cellStyle name="Hipervínculo visitado" xfId="14994" builtinId="9" hidden="1"/>
    <cellStyle name="Hipervínculo visitado" xfId="14995" builtinId="9" hidden="1"/>
    <cellStyle name="Hipervínculo visitado" xfId="14996" builtinId="9" hidden="1"/>
    <cellStyle name="Hipervínculo visitado" xfId="14997" builtinId="9" hidden="1"/>
    <cellStyle name="Hipervínculo visitado" xfId="14998" builtinId="9" hidden="1"/>
    <cellStyle name="Hipervínculo visitado" xfId="14999" builtinId="9" hidden="1"/>
    <cellStyle name="Hipervínculo visitado" xfId="15000" builtinId="9" hidden="1"/>
    <cellStyle name="Hipervínculo visitado" xfId="15001" builtinId="9" hidden="1"/>
    <cellStyle name="Hipervínculo visitado" xfId="15002" builtinId="9" hidden="1"/>
    <cellStyle name="Hipervínculo visitado" xfId="15003" builtinId="9" hidden="1"/>
    <cellStyle name="Hipervínculo visitado" xfId="15004" builtinId="9" hidden="1"/>
    <cellStyle name="Hipervínculo visitado" xfId="15005" builtinId="9" hidden="1"/>
    <cellStyle name="Hipervínculo visitado" xfId="15006" builtinId="9" hidden="1"/>
    <cellStyle name="Hipervínculo visitado" xfId="15007" builtinId="9" hidden="1"/>
    <cellStyle name="Hipervínculo visitado" xfId="15008" builtinId="9" hidden="1"/>
    <cellStyle name="Hipervínculo visitado" xfId="15009" builtinId="9" hidden="1"/>
    <cellStyle name="Hipervínculo visitado" xfId="15020" builtinId="9" hidden="1"/>
    <cellStyle name="Hipervínculo visitado" xfId="15021" builtinId="9" hidden="1"/>
    <cellStyle name="Hipervínculo visitado" xfId="15022" builtinId="9" hidden="1"/>
    <cellStyle name="Hipervínculo visitado" xfId="15023" builtinId="9" hidden="1"/>
    <cellStyle name="Hipervínculo visitado" xfId="15024" builtinId="9" hidden="1"/>
    <cellStyle name="Hipervínculo visitado" xfId="15025" builtinId="9" hidden="1"/>
    <cellStyle name="Hipervínculo visitado" xfId="15026" builtinId="9" hidden="1"/>
    <cellStyle name="Hipervínculo visitado" xfId="15027" builtinId="9" hidden="1"/>
    <cellStyle name="Hipervínculo visitado" xfId="15028" builtinId="9" hidden="1"/>
    <cellStyle name="Hipervínculo visitado" xfId="15029" builtinId="9" hidden="1"/>
    <cellStyle name="Hipervínculo visitado" xfId="15030" builtinId="9" hidden="1"/>
    <cellStyle name="Hipervínculo visitado" xfId="15031" builtinId="9" hidden="1"/>
    <cellStyle name="Hipervínculo visitado" xfId="15032" builtinId="9" hidden="1"/>
    <cellStyle name="Hipervínculo visitado" xfId="15033" builtinId="9" hidden="1"/>
    <cellStyle name="Hipervínculo visitado" xfId="15034" builtinId="9" hidden="1"/>
    <cellStyle name="Hipervínculo visitado" xfId="15035" builtinId="9" hidden="1"/>
    <cellStyle name="Hipervínculo visitado" xfId="15036" builtinId="9" hidden="1"/>
    <cellStyle name="Hipervínculo visitado" xfId="15037" builtinId="9" hidden="1"/>
    <cellStyle name="Hipervínculo visitado" xfId="15038" builtinId="9" hidden="1"/>
    <cellStyle name="Hipervínculo visitado" xfId="15039" builtinId="9" hidden="1"/>
    <cellStyle name="Hipervínculo visitado" xfId="15040" builtinId="9" hidden="1"/>
    <cellStyle name="Hipervínculo visitado" xfId="15051" builtinId="9" hidden="1"/>
    <cellStyle name="Hipervínculo visitado" xfId="15052" builtinId="9" hidden="1"/>
    <cellStyle name="Hipervínculo visitado" xfId="15053" builtinId="9" hidden="1"/>
    <cellStyle name="Hipervínculo visitado" xfId="15054" builtinId="9" hidden="1"/>
    <cellStyle name="Hipervínculo visitado" xfId="15055" builtinId="9" hidden="1"/>
    <cellStyle name="Hipervínculo visitado" xfId="15056" builtinId="9" hidden="1"/>
    <cellStyle name="Hipervínculo visitado" xfId="15057" builtinId="9" hidden="1"/>
    <cellStyle name="Hipervínculo visitado" xfId="15058" builtinId="9" hidden="1"/>
    <cellStyle name="Hipervínculo visitado" xfId="15059" builtinId="9" hidden="1"/>
    <cellStyle name="Hipervínculo visitado" xfId="15060" builtinId="9" hidden="1"/>
    <cellStyle name="Hipervínculo visitado" xfId="15061" builtinId="9" hidden="1"/>
    <cellStyle name="Hipervínculo visitado" xfId="15062" builtinId="9" hidden="1"/>
    <cellStyle name="Hipervínculo visitado" xfId="15063" builtinId="9" hidden="1"/>
    <cellStyle name="Hipervínculo visitado" xfId="15064" builtinId="9" hidden="1"/>
    <cellStyle name="Hipervínculo visitado" xfId="15065" builtinId="9" hidden="1"/>
    <cellStyle name="Hipervínculo visitado" xfId="15066" builtinId="9" hidden="1"/>
    <cellStyle name="Hipervínculo visitado" xfId="15067" builtinId="9" hidden="1"/>
    <cellStyle name="Hipervínculo visitado" xfId="15068" builtinId="9" hidden="1"/>
    <cellStyle name="Hipervínculo visitado" xfId="15069" builtinId="9" hidden="1"/>
    <cellStyle name="Hipervínculo visitado" xfId="15070" builtinId="9" hidden="1"/>
    <cellStyle name="Hipervínculo visitado" xfId="15071" builtinId="9" hidden="1"/>
    <cellStyle name="Hipervínculo visitado" xfId="15082" builtinId="9" hidden="1"/>
    <cellStyle name="Hipervínculo visitado" xfId="15083" builtinId="9" hidden="1"/>
    <cellStyle name="Hipervínculo visitado" xfId="15084" builtinId="9" hidden="1"/>
    <cellStyle name="Hipervínculo visitado" xfId="15085" builtinId="9" hidden="1"/>
    <cellStyle name="Hipervínculo visitado" xfId="15086" builtinId="9" hidden="1"/>
    <cellStyle name="Hipervínculo visitado" xfId="15087" builtinId="9" hidden="1"/>
    <cellStyle name="Hipervínculo visitado" xfId="15088" builtinId="9" hidden="1"/>
    <cellStyle name="Hipervínculo visitado" xfId="15089" builtinId="9" hidden="1"/>
    <cellStyle name="Hipervínculo visitado" xfId="15090" builtinId="9" hidden="1"/>
    <cellStyle name="Hipervínculo visitado" xfId="15091" builtinId="9" hidden="1"/>
    <cellStyle name="Hipervínculo visitado" xfId="15092" builtinId="9" hidden="1"/>
    <cellStyle name="Hipervínculo visitado" xfId="15093" builtinId="9" hidden="1"/>
    <cellStyle name="Hipervínculo visitado" xfId="15094" builtinId="9" hidden="1"/>
    <cellStyle name="Hipervínculo visitado" xfId="15095" builtinId="9" hidden="1"/>
    <cellStyle name="Hipervínculo visitado" xfId="15096" builtinId="9" hidden="1"/>
    <cellStyle name="Hipervínculo visitado" xfId="15097" builtinId="9" hidden="1"/>
    <cellStyle name="Hipervínculo visitado" xfId="15098" builtinId="9" hidden="1"/>
    <cellStyle name="Hipervínculo visitado" xfId="15099" builtinId="9" hidden="1"/>
    <cellStyle name="Hipervínculo visitado" xfId="15100" builtinId="9" hidden="1"/>
    <cellStyle name="Hipervínculo visitado" xfId="15101" builtinId="9" hidden="1"/>
    <cellStyle name="Hipervínculo visitado" xfId="15102" builtinId="9" hidden="1"/>
    <cellStyle name="Hipervínculo visitado" xfId="15113" builtinId="9" hidden="1"/>
    <cellStyle name="Hipervínculo visitado" xfId="15114" builtinId="9" hidden="1"/>
    <cellStyle name="Hipervínculo visitado" xfId="15115" builtinId="9" hidden="1"/>
    <cellStyle name="Hipervínculo visitado" xfId="15116" builtinId="9" hidden="1"/>
    <cellStyle name="Hipervínculo visitado" xfId="15117" builtinId="9" hidden="1"/>
    <cellStyle name="Hipervínculo visitado" xfId="15118" builtinId="9" hidden="1"/>
    <cellStyle name="Hipervínculo visitado" xfId="15119" builtinId="9" hidden="1"/>
    <cellStyle name="Hipervínculo visitado" xfId="15120" builtinId="9" hidden="1"/>
    <cellStyle name="Hipervínculo visitado" xfId="15121" builtinId="9" hidden="1"/>
    <cellStyle name="Hipervínculo visitado" xfId="15122" builtinId="9" hidden="1"/>
    <cellStyle name="Hipervínculo visitado" xfId="15123" builtinId="9" hidden="1"/>
    <cellStyle name="Hipervínculo visitado" xfId="15124" builtinId="9" hidden="1"/>
    <cellStyle name="Hipervínculo visitado" xfId="15125" builtinId="9" hidden="1"/>
    <cellStyle name="Hipervínculo visitado" xfId="15126" builtinId="9" hidden="1"/>
    <cellStyle name="Hipervínculo visitado" xfId="15127" builtinId="9" hidden="1"/>
    <cellStyle name="Hipervínculo visitado" xfId="15128" builtinId="9" hidden="1"/>
    <cellStyle name="Hipervínculo visitado" xfId="15129" builtinId="9" hidden="1"/>
    <cellStyle name="Hipervínculo visitado" xfId="15130" builtinId="9" hidden="1"/>
    <cellStyle name="Hipervínculo visitado" xfId="15131" builtinId="9" hidden="1"/>
    <cellStyle name="Hipervínculo visitado" xfId="15132" builtinId="9" hidden="1"/>
    <cellStyle name="Hipervínculo visitado" xfId="15133" builtinId="9" hidden="1"/>
    <cellStyle name="Hipervínculo visitado" xfId="15144" builtinId="9" hidden="1"/>
    <cellStyle name="Hipervínculo visitado" xfId="15145" builtinId="9" hidden="1"/>
    <cellStyle name="Hipervínculo visitado" xfId="15146" builtinId="9" hidden="1"/>
    <cellStyle name="Hipervínculo visitado" xfId="15147" builtinId="9" hidden="1"/>
    <cellStyle name="Hipervínculo visitado" xfId="15148" builtinId="9" hidden="1"/>
    <cellStyle name="Hipervínculo visitado" xfId="15149" builtinId="9" hidden="1"/>
    <cellStyle name="Hipervínculo visitado" xfId="15150" builtinId="9" hidden="1"/>
    <cellStyle name="Hipervínculo visitado" xfId="15151" builtinId="9" hidden="1"/>
    <cellStyle name="Hipervínculo visitado" xfId="15152" builtinId="9" hidden="1"/>
    <cellStyle name="Hipervínculo visitado" xfId="15153" builtinId="9" hidden="1"/>
    <cellStyle name="Hipervínculo visitado" xfId="15154" builtinId="9" hidden="1"/>
    <cellStyle name="Hipervínculo visitado" xfId="15155" builtinId="9" hidden="1"/>
    <cellStyle name="Hipervínculo visitado" xfId="15156" builtinId="9" hidden="1"/>
    <cellStyle name="Hipervínculo visitado" xfId="15157" builtinId="9" hidden="1"/>
    <cellStyle name="Hipervínculo visitado" xfId="15158" builtinId="9" hidden="1"/>
    <cellStyle name="Hipervínculo visitado" xfId="15159" builtinId="9" hidden="1"/>
    <cellStyle name="Hipervínculo visitado" xfId="15160" builtinId="9" hidden="1"/>
    <cellStyle name="Hipervínculo visitado" xfId="15161" builtinId="9" hidden="1"/>
    <cellStyle name="Hipervínculo visitado" xfId="15162" builtinId="9" hidden="1"/>
    <cellStyle name="Hipervínculo visitado" xfId="15163" builtinId="9" hidden="1"/>
    <cellStyle name="Hipervínculo visitado" xfId="15164" builtinId="9" hidden="1"/>
    <cellStyle name="Hipervínculo visitado" xfId="15175" builtinId="9" hidden="1"/>
    <cellStyle name="Hipervínculo visitado" xfId="15176" builtinId="9" hidden="1"/>
    <cellStyle name="Hipervínculo visitado" xfId="15177" builtinId="9" hidden="1"/>
    <cellStyle name="Hipervínculo visitado" xfId="15178" builtinId="9" hidden="1"/>
    <cellStyle name="Hipervínculo visitado" xfId="15179" builtinId="9" hidden="1"/>
    <cellStyle name="Hipervínculo visitado" xfId="15180" builtinId="9" hidden="1"/>
    <cellStyle name="Hipervínculo visitado" xfId="15181" builtinId="9" hidden="1"/>
    <cellStyle name="Hipervínculo visitado" xfId="15182" builtinId="9" hidden="1"/>
    <cellStyle name="Hipervínculo visitado" xfId="15183" builtinId="9" hidden="1"/>
    <cellStyle name="Hipervínculo visitado" xfId="15184" builtinId="9" hidden="1"/>
    <cellStyle name="Hipervínculo visitado" xfId="15185" builtinId="9" hidden="1"/>
    <cellStyle name="Hipervínculo visitado" xfId="15186" builtinId="9" hidden="1"/>
    <cellStyle name="Hipervínculo visitado" xfId="15187" builtinId="9" hidden="1"/>
    <cellStyle name="Hipervínculo visitado" xfId="15188" builtinId="9" hidden="1"/>
    <cellStyle name="Hipervínculo visitado" xfId="15189" builtinId="9" hidden="1"/>
    <cellStyle name="Hipervínculo visitado" xfId="15190" builtinId="9" hidden="1"/>
    <cellStyle name="Hipervínculo visitado" xfId="15191" builtinId="9" hidden="1"/>
    <cellStyle name="Hipervínculo visitado" xfId="15192" builtinId="9" hidden="1"/>
    <cellStyle name="Hipervínculo visitado" xfId="15193" builtinId="9" hidden="1"/>
    <cellStyle name="Hipervínculo visitado" xfId="15194" builtinId="9" hidden="1"/>
    <cellStyle name="Hipervínculo visitado" xfId="15195" builtinId="9" hidden="1"/>
    <cellStyle name="Hipervínculo visitado" xfId="15205" builtinId="9" hidden="1"/>
    <cellStyle name="Hipervínculo visitado" xfId="15206" builtinId="9" hidden="1"/>
    <cellStyle name="Hipervínculo visitado" xfId="15207" builtinId="9" hidden="1"/>
    <cellStyle name="Hipervínculo visitado" xfId="15208" builtinId="9" hidden="1"/>
    <cellStyle name="Hipervínculo visitado" xfId="15209" builtinId="9" hidden="1"/>
    <cellStyle name="Hipervínculo visitado" xfId="15210" builtinId="9" hidden="1"/>
    <cellStyle name="Hipervínculo visitado" xfId="15211" builtinId="9" hidden="1"/>
    <cellStyle name="Hipervínculo visitado" xfId="15212" builtinId="9" hidden="1"/>
    <cellStyle name="Hipervínculo visitado" xfId="15213" builtinId="9" hidden="1"/>
    <cellStyle name="Hipervínculo visitado" xfId="15214" builtinId="9" hidden="1"/>
    <cellStyle name="Hipervínculo visitado" xfId="15215" builtinId="9" hidden="1"/>
    <cellStyle name="Hipervínculo visitado" xfId="15216" builtinId="9" hidden="1"/>
    <cellStyle name="Hipervínculo visitado" xfId="15217" builtinId="9" hidden="1"/>
    <cellStyle name="Hipervínculo visitado" xfId="15218" builtinId="9" hidden="1"/>
    <cellStyle name="Hipervínculo visitado" xfId="15219" builtinId="9" hidden="1"/>
    <cellStyle name="Hipervínculo visitado" xfId="15220" builtinId="9" hidden="1"/>
    <cellStyle name="Hipervínculo visitado" xfId="15221" builtinId="9" hidden="1"/>
    <cellStyle name="Hipervínculo visitado" xfId="15222" builtinId="9" hidden="1"/>
    <cellStyle name="Hipervínculo visitado" xfId="15223" builtinId="9" hidden="1"/>
    <cellStyle name="Hipervínculo visitado" xfId="15224" builtinId="9" hidden="1"/>
    <cellStyle name="Hipervínculo visitado" xfId="15225" builtinId="9" hidden="1"/>
    <cellStyle name="Hipervínculo visitado" xfId="15234" builtinId="9" hidden="1"/>
    <cellStyle name="Hipervínculo visitado" xfId="15235" builtinId="9" hidden="1"/>
    <cellStyle name="Hipervínculo visitado" xfId="15236" builtinId="9" hidden="1"/>
    <cellStyle name="Hipervínculo visitado" xfId="15237" builtinId="9" hidden="1"/>
    <cellStyle name="Hipervínculo visitado" xfId="15238" builtinId="9" hidden="1"/>
    <cellStyle name="Hipervínculo visitado" xfId="15239" builtinId="9" hidden="1"/>
    <cellStyle name="Hipervínculo visitado" xfId="15240" builtinId="9" hidden="1"/>
    <cellStyle name="Hipervínculo visitado" xfId="15241" builtinId="9" hidden="1"/>
    <cellStyle name="Hipervínculo visitado" xfId="15242" builtinId="9" hidden="1"/>
    <cellStyle name="Hipervínculo visitado" xfId="15243" builtinId="9" hidden="1"/>
    <cellStyle name="Hipervínculo visitado" xfId="15244" builtinId="9" hidden="1"/>
    <cellStyle name="Hipervínculo visitado" xfId="15245" builtinId="9" hidden="1"/>
    <cellStyle name="Hipervínculo visitado" xfId="15246" builtinId="9" hidden="1"/>
    <cellStyle name="Hipervínculo visitado" xfId="15247" builtinId="9" hidden="1"/>
    <cellStyle name="Hipervínculo visitado" xfId="15248" builtinId="9" hidden="1"/>
    <cellStyle name="Hipervínculo visitado" xfId="15249" builtinId="9" hidden="1"/>
    <cellStyle name="Hipervínculo visitado" xfId="15250" builtinId="9" hidden="1"/>
    <cellStyle name="Hipervínculo visitado" xfId="15251" builtinId="9" hidden="1"/>
    <cellStyle name="Hipervínculo visitado" xfId="15252" builtinId="9" hidden="1"/>
    <cellStyle name="Hipervínculo visitado" xfId="15253" builtinId="9" hidden="1"/>
    <cellStyle name="Hipervínculo visitado" xfId="15254" builtinId="9" hidden="1"/>
    <cellStyle name="Hipervínculo visitado" xfId="15264" builtinId="9" hidden="1"/>
    <cellStyle name="Hipervínculo visitado" xfId="15265" builtinId="9" hidden="1"/>
    <cellStyle name="Hipervínculo visitado" xfId="15266" builtinId="9" hidden="1"/>
    <cellStyle name="Hipervínculo visitado" xfId="15267" builtinId="9" hidden="1"/>
    <cellStyle name="Hipervínculo visitado" xfId="15268" builtinId="9" hidden="1"/>
    <cellStyle name="Hipervínculo visitado" xfId="15269" builtinId="9" hidden="1"/>
    <cellStyle name="Hipervínculo visitado" xfId="15270" builtinId="9" hidden="1"/>
    <cellStyle name="Hipervínculo visitado" xfId="15271" builtinId="9" hidden="1"/>
    <cellStyle name="Hipervínculo visitado" xfId="15272" builtinId="9" hidden="1"/>
    <cellStyle name="Hipervínculo visitado" xfId="15273" builtinId="9" hidden="1"/>
    <cellStyle name="Hipervínculo visitado" xfId="15274" builtinId="9" hidden="1"/>
    <cellStyle name="Hipervínculo visitado" xfId="15275" builtinId="9" hidden="1"/>
    <cellStyle name="Hipervínculo visitado" xfId="15276" builtinId="9" hidden="1"/>
    <cellStyle name="Hipervínculo visitado" xfId="15277" builtinId="9" hidden="1"/>
    <cellStyle name="Hipervínculo visitado" xfId="15278" builtinId="9" hidden="1"/>
    <cellStyle name="Hipervínculo visitado" xfId="15279" builtinId="9" hidden="1"/>
    <cellStyle name="Hipervínculo visitado" xfId="15280" builtinId="9" hidden="1"/>
    <cellStyle name="Hipervínculo visitado" xfId="15281" builtinId="9" hidden="1"/>
    <cellStyle name="Hipervínculo visitado" xfId="15282" builtinId="9" hidden="1"/>
    <cellStyle name="Hipervínculo visitado" xfId="15283" builtinId="9" hidden="1"/>
    <cellStyle name="Hipervínculo visitado" xfId="15284" builtinId="9" hidden="1"/>
    <cellStyle name="Hipervínculo visitado" xfId="15295" builtinId="9" hidden="1"/>
    <cellStyle name="Hipervínculo visitado" xfId="15296" builtinId="9" hidden="1"/>
    <cellStyle name="Hipervínculo visitado" xfId="15297" builtinId="9" hidden="1"/>
    <cellStyle name="Hipervínculo visitado" xfId="15298" builtinId="9" hidden="1"/>
    <cellStyle name="Hipervínculo visitado" xfId="15299" builtinId="9" hidden="1"/>
    <cellStyle name="Hipervínculo visitado" xfId="15300" builtinId="9" hidden="1"/>
    <cellStyle name="Hipervínculo visitado" xfId="15301" builtinId="9" hidden="1"/>
    <cellStyle name="Hipervínculo visitado" xfId="15302" builtinId="9" hidden="1"/>
    <cellStyle name="Hipervínculo visitado" xfId="15303" builtinId="9" hidden="1"/>
    <cellStyle name="Hipervínculo visitado" xfId="15304" builtinId="9" hidden="1"/>
    <cellStyle name="Hipervínculo visitado" xfId="15305" builtinId="9" hidden="1"/>
    <cellStyle name="Hipervínculo visitado" xfId="15306" builtinId="9" hidden="1"/>
    <cellStyle name="Hipervínculo visitado" xfId="15307" builtinId="9" hidden="1"/>
    <cellStyle name="Hipervínculo visitado" xfId="15308" builtinId="9" hidden="1"/>
    <cellStyle name="Hipervínculo visitado" xfId="15309" builtinId="9" hidden="1"/>
    <cellStyle name="Hipervínculo visitado" xfId="15310" builtinId="9" hidden="1"/>
    <cellStyle name="Hipervínculo visitado" xfId="15311" builtinId="9" hidden="1"/>
    <cellStyle name="Hipervínculo visitado" xfId="15312" builtinId="9" hidden="1"/>
    <cellStyle name="Hipervínculo visitado" xfId="15313" builtinId="9" hidden="1"/>
    <cellStyle name="Hipervínculo visitado" xfId="15314" builtinId="9" hidden="1"/>
    <cellStyle name="Hipervínculo visitado" xfId="15315" builtinId="9" hidden="1"/>
    <cellStyle name="Hipervínculo visitado" xfId="15326" builtinId="9" hidden="1"/>
    <cellStyle name="Hipervínculo visitado" xfId="15327" builtinId="9" hidden="1"/>
    <cellStyle name="Hipervínculo visitado" xfId="15328" builtinId="9" hidden="1"/>
    <cellStyle name="Hipervínculo visitado" xfId="15329" builtinId="9" hidden="1"/>
    <cellStyle name="Hipervínculo visitado" xfId="15330" builtinId="9" hidden="1"/>
    <cellStyle name="Hipervínculo visitado" xfId="15331" builtinId="9" hidden="1"/>
    <cellStyle name="Hipervínculo visitado" xfId="15332" builtinId="9" hidden="1"/>
    <cellStyle name="Hipervínculo visitado" xfId="15333" builtinId="9" hidden="1"/>
    <cellStyle name="Hipervínculo visitado" xfId="15334" builtinId="9" hidden="1"/>
    <cellStyle name="Hipervínculo visitado" xfId="15335" builtinId="9" hidden="1"/>
    <cellStyle name="Hipervínculo visitado" xfId="15336" builtinId="9" hidden="1"/>
    <cellStyle name="Hipervínculo visitado" xfId="15337" builtinId="9" hidden="1"/>
    <cellStyle name="Hipervínculo visitado" xfId="15338" builtinId="9" hidden="1"/>
    <cellStyle name="Hipervínculo visitado" xfId="15339" builtinId="9" hidden="1"/>
    <cellStyle name="Hipervínculo visitado" xfId="15340" builtinId="9" hidden="1"/>
    <cellStyle name="Hipervínculo visitado" xfId="15341" builtinId="9" hidden="1"/>
    <cellStyle name="Hipervínculo visitado" xfId="15342" builtinId="9" hidden="1"/>
    <cellStyle name="Hipervínculo visitado" xfId="15343" builtinId="9" hidden="1"/>
    <cellStyle name="Hipervínculo visitado" xfId="15344" builtinId="9" hidden="1"/>
    <cellStyle name="Hipervínculo visitado" xfId="15345" builtinId="9" hidden="1"/>
    <cellStyle name="Hipervínculo visitado" xfId="15346" builtinId="9" hidden="1"/>
    <cellStyle name="Hipervínculo visitado" xfId="15357" builtinId="9" hidden="1"/>
    <cellStyle name="Hipervínculo visitado" xfId="15358" builtinId="9" hidden="1"/>
    <cellStyle name="Hipervínculo visitado" xfId="15359" builtinId="9" hidden="1"/>
    <cellStyle name="Hipervínculo visitado" xfId="15360" builtinId="9" hidden="1"/>
    <cellStyle name="Hipervínculo visitado" xfId="15361" builtinId="9" hidden="1"/>
    <cellStyle name="Hipervínculo visitado" xfId="15362" builtinId="9" hidden="1"/>
    <cellStyle name="Hipervínculo visitado" xfId="15363" builtinId="9" hidden="1"/>
    <cellStyle name="Hipervínculo visitado" xfId="15364" builtinId="9" hidden="1"/>
    <cellStyle name="Hipervínculo visitado" xfId="15365" builtinId="9" hidden="1"/>
    <cellStyle name="Hipervínculo visitado" xfId="15366" builtinId="9" hidden="1"/>
    <cellStyle name="Hipervínculo visitado" xfId="15367" builtinId="9" hidden="1"/>
    <cellStyle name="Hipervínculo visitado" xfId="15368" builtinId="9" hidden="1"/>
    <cellStyle name="Hipervínculo visitado" xfId="15369" builtinId="9" hidden="1"/>
    <cellStyle name="Hipervínculo visitado" xfId="15370" builtinId="9" hidden="1"/>
    <cellStyle name="Hipervínculo visitado" xfId="15371" builtinId="9" hidden="1"/>
    <cellStyle name="Hipervínculo visitado" xfId="15372" builtinId="9" hidden="1"/>
    <cellStyle name="Hipervínculo visitado" xfId="15373" builtinId="9" hidden="1"/>
    <cellStyle name="Hipervínculo visitado" xfId="15374" builtinId="9" hidden="1"/>
    <cellStyle name="Hipervínculo visitado" xfId="15375" builtinId="9" hidden="1"/>
    <cellStyle name="Hipervínculo visitado" xfId="15376" builtinId="9" hidden="1"/>
    <cellStyle name="Hipervínculo visitado" xfId="15377" builtinId="9" hidden="1"/>
    <cellStyle name="Hipervínculo visitado" xfId="15388" builtinId="9" hidden="1"/>
    <cellStyle name="Hipervínculo visitado" xfId="15389" builtinId="9" hidden="1"/>
    <cellStyle name="Hipervínculo visitado" xfId="15390" builtinId="9" hidden="1"/>
    <cellStyle name="Hipervínculo visitado" xfId="15391" builtinId="9" hidden="1"/>
    <cellStyle name="Hipervínculo visitado" xfId="15392" builtinId="9" hidden="1"/>
    <cellStyle name="Hipervínculo visitado" xfId="15393" builtinId="9" hidden="1"/>
    <cellStyle name="Hipervínculo visitado" xfId="15394" builtinId="9" hidden="1"/>
    <cellStyle name="Hipervínculo visitado" xfId="15395" builtinId="9" hidden="1"/>
    <cellStyle name="Hipervínculo visitado" xfId="15396" builtinId="9" hidden="1"/>
    <cellStyle name="Hipervínculo visitado" xfId="15397" builtinId="9" hidden="1"/>
    <cellStyle name="Hipervínculo visitado" xfId="15398" builtinId="9" hidden="1"/>
    <cellStyle name="Hipervínculo visitado" xfId="15399" builtinId="9" hidden="1"/>
    <cellStyle name="Hipervínculo visitado" xfId="15400" builtinId="9" hidden="1"/>
    <cellStyle name="Hipervínculo visitado" xfId="15401" builtinId="9" hidden="1"/>
    <cellStyle name="Hipervínculo visitado" xfId="15402" builtinId="9" hidden="1"/>
    <cellStyle name="Hipervínculo visitado" xfId="15403" builtinId="9" hidden="1"/>
    <cellStyle name="Hipervínculo visitado" xfId="15404" builtinId="9" hidden="1"/>
    <cellStyle name="Hipervínculo visitado" xfId="15405" builtinId="9" hidden="1"/>
    <cellStyle name="Hipervínculo visitado" xfId="15406" builtinId="9" hidden="1"/>
    <cellStyle name="Hipervínculo visitado" xfId="15407" builtinId="9" hidden="1"/>
    <cellStyle name="Hipervínculo visitado" xfId="15408" builtinId="9" hidden="1"/>
    <cellStyle name="Hipervínculo visitado" xfId="15418" builtinId="9" hidden="1"/>
    <cellStyle name="Hipervínculo visitado" xfId="15419" builtinId="9" hidden="1"/>
    <cellStyle name="Hipervínculo visitado" xfId="15420" builtinId="9" hidden="1"/>
    <cellStyle name="Hipervínculo visitado" xfId="15421" builtinId="9" hidden="1"/>
    <cellStyle name="Hipervínculo visitado" xfId="15422" builtinId="9" hidden="1"/>
    <cellStyle name="Hipervínculo visitado" xfId="15423" builtinId="9" hidden="1"/>
    <cellStyle name="Hipervínculo visitado" xfId="15424" builtinId="9" hidden="1"/>
    <cellStyle name="Hipervínculo visitado" xfId="15425" builtinId="9" hidden="1"/>
    <cellStyle name="Hipervínculo visitado" xfId="15426" builtinId="9" hidden="1"/>
    <cellStyle name="Hipervínculo visitado" xfId="15427" builtinId="9" hidden="1"/>
    <cellStyle name="Hipervínculo visitado" xfId="15428" builtinId="9" hidden="1"/>
    <cellStyle name="Hipervínculo visitado" xfId="15429" builtinId="9" hidden="1"/>
    <cellStyle name="Hipervínculo visitado" xfId="15430" builtinId="9" hidden="1"/>
    <cellStyle name="Hipervínculo visitado" xfId="15431" builtinId="9" hidden="1"/>
    <cellStyle name="Hipervínculo visitado" xfId="15432" builtinId="9" hidden="1"/>
    <cellStyle name="Hipervínculo visitado" xfId="15433" builtinId="9" hidden="1"/>
    <cellStyle name="Hipervínculo visitado" xfId="15434" builtinId="9" hidden="1"/>
    <cellStyle name="Hipervínculo visitado" xfId="15435" builtinId="9" hidden="1"/>
    <cellStyle name="Hipervínculo visitado" xfId="15436" builtinId="9" hidden="1"/>
    <cellStyle name="Hipervínculo visitado" xfId="15437" builtinId="9" hidden="1"/>
    <cellStyle name="Hipervínculo visitado" xfId="15438" builtinId="9" hidden="1"/>
    <cellStyle name="Hipervínculo visitado" xfId="15449" builtinId="9" hidden="1"/>
    <cellStyle name="Hipervínculo visitado" xfId="15450" builtinId="9" hidden="1"/>
    <cellStyle name="Hipervínculo visitado" xfId="15451" builtinId="9" hidden="1"/>
    <cellStyle name="Hipervínculo visitado" xfId="15452" builtinId="9" hidden="1"/>
    <cellStyle name="Hipervínculo visitado" xfId="15453" builtinId="9" hidden="1"/>
    <cellStyle name="Hipervínculo visitado" xfId="15454" builtinId="9" hidden="1"/>
    <cellStyle name="Hipervínculo visitado" xfId="15455" builtinId="9" hidden="1"/>
    <cellStyle name="Hipervínculo visitado" xfId="15456" builtinId="9" hidden="1"/>
    <cellStyle name="Hipervínculo visitado" xfId="15457" builtinId="9" hidden="1"/>
    <cellStyle name="Hipervínculo visitado" xfId="15458" builtinId="9" hidden="1"/>
    <cellStyle name="Hipervínculo visitado" xfId="15459" builtinId="9" hidden="1"/>
    <cellStyle name="Hipervínculo visitado" xfId="15460" builtinId="9" hidden="1"/>
    <cellStyle name="Hipervínculo visitado" xfId="15461" builtinId="9" hidden="1"/>
    <cellStyle name="Hipervínculo visitado" xfId="15462" builtinId="9" hidden="1"/>
    <cellStyle name="Hipervínculo visitado" xfId="15463" builtinId="9" hidden="1"/>
    <cellStyle name="Hipervínculo visitado" xfId="15464" builtinId="9" hidden="1"/>
    <cellStyle name="Hipervínculo visitado" xfId="15465" builtinId="9" hidden="1"/>
    <cellStyle name="Hipervínculo visitado" xfId="15466" builtinId="9" hidden="1"/>
    <cellStyle name="Hipervínculo visitado" xfId="15467" builtinId="9" hidden="1"/>
    <cellStyle name="Hipervínculo visitado" xfId="15468" builtinId="9" hidden="1"/>
    <cellStyle name="Hipervínculo visitado" xfId="15469" builtinId="9" hidden="1"/>
    <cellStyle name="Hipervínculo visitado" xfId="15481" builtinId="9" hidden="1"/>
    <cellStyle name="Hipervínculo visitado" xfId="15482" builtinId="9" hidden="1"/>
    <cellStyle name="Hipervínculo visitado" xfId="15483" builtinId="9" hidden="1"/>
    <cellStyle name="Hipervínculo visitado" xfId="15484" builtinId="9" hidden="1"/>
    <cellStyle name="Hipervínculo visitado" xfId="15485" builtinId="9" hidden="1"/>
    <cellStyle name="Hipervínculo visitado" xfId="15486" builtinId="9" hidden="1"/>
    <cellStyle name="Hipervínculo visitado" xfId="15487" builtinId="9" hidden="1"/>
    <cellStyle name="Hipervínculo visitado" xfId="15488" builtinId="9" hidden="1"/>
    <cellStyle name="Hipervínculo visitado" xfId="15489" builtinId="9" hidden="1"/>
    <cellStyle name="Hipervínculo visitado" xfId="15490" builtinId="9" hidden="1"/>
    <cellStyle name="Hipervínculo visitado" xfId="15491" builtinId="9" hidden="1"/>
    <cellStyle name="Hipervínculo visitado" xfId="15492" builtinId="9" hidden="1"/>
    <cellStyle name="Hipervínculo visitado" xfId="15493" builtinId="9" hidden="1"/>
    <cellStyle name="Hipervínculo visitado" xfId="15494" builtinId="9" hidden="1"/>
    <cellStyle name="Hipervínculo visitado" xfId="15495" builtinId="9" hidden="1"/>
    <cellStyle name="Hipervínculo visitado" xfId="15496" builtinId="9" hidden="1"/>
    <cellStyle name="Hipervínculo visitado" xfId="15497" builtinId="9" hidden="1"/>
    <cellStyle name="Hipervínculo visitado" xfId="15498" builtinId="9" hidden="1"/>
    <cellStyle name="Hipervínculo visitado" xfId="15499" builtinId="9" hidden="1"/>
    <cellStyle name="Hipervínculo visitado" xfId="15500" builtinId="9" hidden="1"/>
    <cellStyle name="Hipervínculo visitado" xfId="15501" builtinId="9" hidden="1"/>
    <cellStyle name="Hipervínculo visitado" xfId="15512" builtinId="9" hidden="1"/>
    <cellStyle name="Hipervínculo visitado" xfId="15513" builtinId="9" hidden="1"/>
    <cellStyle name="Hipervínculo visitado" xfId="15514" builtinId="9" hidden="1"/>
    <cellStyle name="Hipervínculo visitado" xfId="15515" builtinId="9" hidden="1"/>
    <cellStyle name="Hipervínculo visitado" xfId="15516" builtinId="9" hidden="1"/>
    <cellStyle name="Hipervínculo visitado" xfId="15517" builtinId="9" hidden="1"/>
    <cellStyle name="Hipervínculo visitado" xfId="15518" builtinId="9" hidden="1"/>
    <cellStyle name="Hipervínculo visitado" xfId="15519" builtinId="9" hidden="1"/>
    <cellStyle name="Hipervínculo visitado" xfId="15520" builtinId="9" hidden="1"/>
    <cellStyle name="Hipervínculo visitado" xfId="15521" builtinId="9" hidden="1"/>
    <cellStyle name="Hipervínculo visitado" xfId="15522" builtinId="9" hidden="1"/>
    <cellStyle name="Hipervínculo visitado" xfId="15523" builtinId="9" hidden="1"/>
    <cellStyle name="Hipervínculo visitado" xfId="15524" builtinId="9" hidden="1"/>
    <cellStyle name="Hipervínculo visitado" xfId="15525" builtinId="9" hidden="1"/>
    <cellStyle name="Hipervínculo visitado" xfId="15526" builtinId="9" hidden="1"/>
    <cellStyle name="Hipervínculo visitado" xfId="15527" builtinId="9" hidden="1"/>
    <cellStyle name="Hipervínculo visitado" xfId="15528" builtinId="9" hidden="1"/>
    <cellStyle name="Hipervínculo visitado" xfId="15529" builtinId="9" hidden="1"/>
    <cellStyle name="Hipervínculo visitado" xfId="15530" builtinId="9" hidden="1"/>
    <cellStyle name="Hipervínculo visitado" xfId="15531" builtinId="9" hidden="1"/>
    <cellStyle name="Hipervínculo visitado" xfId="15532" builtinId="9" hidden="1"/>
    <cellStyle name="Hipervínculo visitado" xfId="15544" builtinId="9" hidden="1"/>
    <cellStyle name="Hipervínculo visitado" xfId="15545" builtinId="9" hidden="1"/>
    <cellStyle name="Hipervínculo visitado" xfId="15546" builtinId="9" hidden="1"/>
    <cellStyle name="Hipervínculo visitado" xfId="15547" builtinId="9" hidden="1"/>
    <cellStyle name="Hipervínculo visitado" xfId="15548" builtinId="9" hidden="1"/>
    <cellStyle name="Hipervínculo visitado" xfId="15549" builtinId="9" hidden="1"/>
    <cellStyle name="Hipervínculo visitado" xfId="15550" builtinId="9" hidden="1"/>
    <cellStyle name="Hipervínculo visitado" xfId="15551" builtinId="9" hidden="1"/>
    <cellStyle name="Hipervínculo visitado" xfId="15552" builtinId="9" hidden="1"/>
    <cellStyle name="Hipervínculo visitado" xfId="15553" builtinId="9" hidden="1"/>
    <cellStyle name="Hipervínculo visitado" xfId="15554" builtinId="9" hidden="1"/>
    <cellStyle name="Hipervínculo visitado" xfId="15555" builtinId="9" hidden="1"/>
    <cellStyle name="Hipervínculo visitado" xfId="15556" builtinId="9" hidden="1"/>
    <cellStyle name="Hipervínculo visitado" xfId="15557" builtinId="9" hidden="1"/>
    <cellStyle name="Hipervínculo visitado" xfId="15558" builtinId="9" hidden="1"/>
    <cellStyle name="Hipervínculo visitado" xfId="15559" builtinId="9" hidden="1"/>
    <cellStyle name="Hipervínculo visitado" xfId="15560" builtinId="9" hidden="1"/>
    <cellStyle name="Hipervínculo visitado" xfId="15561" builtinId="9" hidden="1"/>
    <cellStyle name="Hipervínculo visitado" xfId="15562" builtinId="9" hidden="1"/>
    <cellStyle name="Hipervínculo visitado" xfId="15563" builtinId="9" hidden="1"/>
    <cellStyle name="Hipervínculo visitado" xfId="15564" builtinId="9" hidden="1"/>
    <cellStyle name="Hipervínculo visitado" xfId="15575" builtinId="9" hidden="1"/>
    <cellStyle name="Hipervínculo visitado" xfId="15576" builtinId="9" hidden="1"/>
    <cellStyle name="Hipervínculo visitado" xfId="15577" builtinId="9" hidden="1"/>
    <cellStyle name="Hipervínculo visitado" xfId="15578" builtinId="9" hidden="1"/>
    <cellStyle name="Hipervínculo visitado" xfId="15579" builtinId="9" hidden="1"/>
    <cellStyle name="Hipervínculo visitado" xfId="15580" builtinId="9" hidden="1"/>
    <cellStyle name="Hipervínculo visitado" xfId="15581" builtinId="9" hidden="1"/>
    <cellStyle name="Hipervínculo visitado" xfId="15582" builtinId="9" hidden="1"/>
    <cellStyle name="Hipervínculo visitado" xfId="15583" builtinId="9" hidden="1"/>
    <cellStyle name="Hipervínculo visitado" xfId="15584" builtinId="9" hidden="1"/>
    <cellStyle name="Hipervínculo visitado" xfId="15585" builtinId="9" hidden="1"/>
    <cellStyle name="Hipervínculo visitado" xfId="15586" builtinId="9" hidden="1"/>
    <cellStyle name="Hipervínculo visitado" xfId="15587" builtinId="9" hidden="1"/>
    <cellStyle name="Hipervínculo visitado" xfId="15588" builtinId="9" hidden="1"/>
    <cellStyle name="Hipervínculo visitado" xfId="15589" builtinId="9" hidden="1"/>
    <cellStyle name="Hipervínculo visitado" xfId="15590" builtinId="9" hidden="1"/>
    <cellStyle name="Hipervínculo visitado" xfId="15591" builtinId="9" hidden="1"/>
    <cellStyle name="Hipervínculo visitado" xfId="15592" builtinId="9" hidden="1"/>
    <cellStyle name="Hipervínculo visitado" xfId="15593" builtinId="9" hidden="1"/>
    <cellStyle name="Hipervínculo visitado" xfId="15594" builtinId="9" hidden="1"/>
    <cellStyle name="Hipervínculo visitado" xfId="15595" builtinId="9" hidden="1"/>
    <cellStyle name="Hipervínculo visitado" xfId="15607" builtinId="9" hidden="1"/>
    <cellStyle name="Hipervínculo visitado" xfId="15608" builtinId="9" hidden="1"/>
    <cellStyle name="Hipervínculo visitado" xfId="15609" builtinId="9" hidden="1"/>
    <cellStyle name="Hipervínculo visitado" xfId="15610" builtinId="9" hidden="1"/>
    <cellStyle name="Hipervínculo visitado" xfId="15611" builtinId="9" hidden="1"/>
    <cellStyle name="Hipervínculo visitado" xfId="15612" builtinId="9" hidden="1"/>
    <cellStyle name="Hipervínculo visitado" xfId="15613" builtinId="9" hidden="1"/>
    <cellStyle name="Hipervínculo visitado" xfId="15614" builtinId="9" hidden="1"/>
    <cellStyle name="Hipervínculo visitado" xfId="15615" builtinId="9" hidden="1"/>
    <cellStyle name="Hipervínculo visitado" xfId="15616" builtinId="9" hidden="1"/>
    <cellStyle name="Hipervínculo visitado" xfId="15617" builtinId="9" hidden="1"/>
    <cellStyle name="Hipervínculo visitado" xfId="15618" builtinId="9" hidden="1"/>
    <cellStyle name="Hipervínculo visitado" xfId="15619" builtinId="9" hidden="1"/>
    <cellStyle name="Hipervínculo visitado" xfId="15620" builtinId="9" hidden="1"/>
    <cellStyle name="Hipervínculo visitado" xfId="15621" builtinId="9" hidden="1"/>
    <cellStyle name="Hipervínculo visitado" xfId="15622" builtinId="9" hidden="1"/>
    <cellStyle name="Hipervínculo visitado" xfId="15623" builtinId="9" hidden="1"/>
    <cellStyle name="Hipervínculo visitado" xfId="15624" builtinId="9" hidden="1"/>
    <cellStyle name="Hipervínculo visitado" xfId="15625" builtinId="9" hidden="1"/>
    <cellStyle name="Hipervínculo visitado" xfId="15626" builtinId="9" hidden="1"/>
    <cellStyle name="Hipervínculo visitado" xfId="15627" builtinId="9" hidden="1"/>
    <cellStyle name="Hipervínculo visitado" xfId="15637" builtinId="9" hidden="1"/>
    <cellStyle name="Hipervínculo visitado" xfId="15638" builtinId="9" hidden="1"/>
    <cellStyle name="Hipervínculo visitado" xfId="15639" builtinId="9" hidden="1"/>
    <cellStyle name="Hipervínculo visitado" xfId="15640" builtinId="9" hidden="1"/>
    <cellStyle name="Hipervínculo visitado" xfId="15641" builtinId="9" hidden="1"/>
    <cellStyle name="Hipervínculo visitado" xfId="15642" builtinId="9" hidden="1"/>
    <cellStyle name="Hipervínculo visitado" xfId="15643" builtinId="9" hidden="1"/>
    <cellStyle name="Hipervínculo visitado" xfId="15644" builtinId="9" hidden="1"/>
    <cellStyle name="Hipervínculo visitado" xfId="15645" builtinId="9" hidden="1"/>
    <cellStyle name="Hipervínculo visitado" xfId="15646" builtinId="9" hidden="1"/>
    <cellStyle name="Hipervínculo visitado" xfId="15647" builtinId="9" hidden="1"/>
    <cellStyle name="Hipervínculo visitado" xfId="15648" builtinId="9" hidden="1"/>
    <cellStyle name="Hipervínculo visitado" xfId="15649" builtinId="9" hidden="1"/>
    <cellStyle name="Hipervínculo visitado" xfId="15650" builtinId="9" hidden="1"/>
    <cellStyle name="Hipervínculo visitado" xfId="15651" builtinId="9" hidden="1"/>
    <cellStyle name="Hipervínculo visitado" xfId="15652" builtinId="9" hidden="1"/>
    <cellStyle name="Hipervínculo visitado" xfId="15653" builtinId="9" hidden="1"/>
    <cellStyle name="Hipervínculo visitado" xfId="15654" builtinId="9" hidden="1"/>
    <cellStyle name="Hipervínculo visitado" xfId="15655" builtinId="9" hidden="1"/>
    <cellStyle name="Hipervínculo visitado" xfId="15656" builtinId="9" hidden="1"/>
    <cellStyle name="Hipervínculo visitado" xfId="15657" builtinId="9" hidden="1"/>
    <cellStyle name="Hipervínculo visitado" xfId="15668" builtinId="9" hidden="1"/>
    <cellStyle name="Hipervínculo visitado" xfId="15669" builtinId="9" hidden="1"/>
    <cellStyle name="Hipervínculo visitado" xfId="15670" builtinId="9" hidden="1"/>
    <cellStyle name="Hipervínculo visitado" xfId="15671" builtinId="9" hidden="1"/>
    <cellStyle name="Hipervínculo visitado" xfId="15672" builtinId="9" hidden="1"/>
    <cellStyle name="Hipervínculo visitado" xfId="15673" builtinId="9" hidden="1"/>
    <cellStyle name="Hipervínculo visitado" xfId="15674" builtinId="9" hidden="1"/>
    <cellStyle name="Hipervínculo visitado" xfId="15675" builtinId="9" hidden="1"/>
    <cellStyle name="Hipervínculo visitado" xfId="15676" builtinId="9" hidden="1"/>
    <cellStyle name="Hipervínculo visitado" xfId="15677" builtinId="9" hidden="1"/>
    <cellStyle name="Hipervínculo visitado" xfId="15678" builtinId="9" hidden="1"/>
    <cellStyle name="Hipervínculo visitado" xfId="15679" builtinId="9" hidden="1"/>
    <cellStyle name="Hipervínculo visitado" xfId="15680" builtinId="9" hidden="1"/>
    <cellStyle name="Hipervínculo visitado" xfId="15681" builtinId="9" hidden="1"/>
    <cellStyle name="Hipervínculo visitado" xfId="15682" builtinId="9" hidden="1"/>
    <cellStyle name="Hipervínculo visitado" xfId="15683" builtinId="9" hidden="1"/>
    <cellStyle name="Hipervínculo visitado" xfId="15684" builtinId="9" hidden="1"/>
    <cellStyle name="Hipervínculo visitado" xfId="15685" builtinId="9" hidden="1"/>
    <cellStyle name="Hipervínculo visitado" xfId="15686" builtinId="9" hidden="1"/>
    <cellStyle name="Hipervínculo visitado" xfId="15687" builtinId="9" hidden="1"/>
    <cellStyle name="Hipervínculo visitado" xfId="15688" builtinId="9" hidden="1"/>
    <cellStyle name="Hipervínculo visitado" xfId="15698" builtinId="9" hidden="1"/>
    <cellStyle name="Hipervínculo visitado" xfId="15699" builtinId="9" hidden="1"/>
    <cellStyle name="Hipervínculo visitado" xfId="15700" builtinId="9" hidden="1"/>
    <cellStyle name="Hipervínculo visitado" xfId="15701" builtinId="9" hidden="1"/>
    <cellStyle name="Hipervínculo visitado" xfId="15702" builtinId="9" hidden="1"/>
    <cellStyle name="Hipervínculo visitado" xfId="15703" builtinId="9" hidden="1"/>
    <cellStyle name="Hipervínculo visitado" xfId="15704" builtinId="9" hidden="1"/>
    <cellStyle name="Hipervínculo visitado" xfId="15705" builtinId="9" hidden="1"/>
    <cellStyle name="Hipervínculo visitado" xfId="15706" builtinId="9" hidden="1"/>
    <cellStyle name="Hipervínculo visitado" xfId="15707" builtinId="9" hidden="1"/>
    <cellStyle name="Hipervínculo visitado" xfId="15708" builtinId="9" hidden="1"/>
    <cellStyle name="Hipervínculo visitado" xfId="15709" builtinId="9" hidden="1"/>
    <cellStyle name="Hipervínculo visitado" xfId="15710" builtinId="9" hidden="1"/>
    <cellStyle name="Hipervínculo visitado" xfId="15711" builtinId="9" hidden="1"/>
    <cellStyle name="Hipervínculo visitado" xfId="15712" builtinId="9" hidden="1"/>
    <cellStyle name="Hipervínculo visitado" xfId="15713" builtinId="9" hidden="1"/>
    <cellStyle name="Hipervínculo visitado" xfId="15714" builtinId="9" hidden="1"/>
    <cellStyle name="Hipervínculo visitado" xfId="15715" builtinId="9" hidden="1"/>
    <cellStyle name="Hipervínculo visitado" xfId="15716" builtinId="9" hidden="1"/>
    <cellStyle name="Hipervínculo visitado" xfId="15717" builtinId="9" hidden="1"/>
    <cellStyle name="Hipervínculo visitado" xfId="15718" builtinId="9" hidden="1"/>
    <cellStyle name="Hipervínculo visitado" xfId="15730" builtinId="9" hidden="1"/>
    <cellStyle name="Hipervínculo visitado" xfId="15731" builtinId="9" hidden="1"/>
    <cellStyle name="Hipervínculo visitado" xfId="15732" builtinId="9" hidden="1"/>
    <cellStyle name="Hipervínculo visitado" xfId="15733" builtinId="9" hidden="1"/>
    <cellStyle name="Hipervínculo visitado" xfId="15734" builtinId="9" hidden="1"/>
    <cellStyle name="Hipervínculo visitado" xfId="15735" builtinId="9" hidden="1"/>
    <cellStyle name="Hipervínculo visitado" xfId="15736" builtinId="9" hidden="1"/>
    <cellStyle name="Hipervínculo visitado" xfId="15737" builtinId="9" hidden="1"/>
    <cellStyle name="Hipervínculo visitado" xfId="15738" builtinId="9" hidden="1"/>
    <cellStyle name="Hipervínculo visitado" xfId="15739" builtinId="9" hidden="1"/>
    <cellStyle name="Hipervínculo visitado" xfId="15740" builtinId="9" hidden="1"/>
    <cellStyle name="Hipervínculo visitado" xfId="15741" builtinId="9" hidden="1"/>
    <cellStyle name="Hipervínculo visitado" xfId="15742" builtinId="9" hidden="1"/>
    <cellStyle name="Hipervínculo visitado" xfId="15743" builtinId="9" hidden="1"/>
    <cellStyle name="Hipervínculo visitado" xfId="15744" builtinId="9" hidden="1"/>
    <cellStyle name="Hipervínculo visitado" xfId="15745" builtinId="9" hidden="1"/>
    <cellStyle name="Hipervínculo visitado" xfId="15746" builtinId="9" hidden="1"/>
    <cellStyle name="Hipervínculo visitado" xfId="15747" builtinId="9" hidden="1"/>
    <cellStyle name="Hipervínculo visitado" xfId="15748" builtinId="9" hidden="1"/>
    <cellStyle name="Hipervínculo visitado" xfId="15749" builtinId="9" hidden="1"/>
    <cellStyle name="Hipervínculo visitado" xfId="15750" builtinId="9" hidden="1"/>
    <cellStyle name="Hipervínculo visitado" xfId="15760" builtinId="9" hidden="1"/>
    <cellStyle name="Hipervínculo visitado" xfId="15761" builtinId="9" hidden="1"/>
    <cellStyle name="Hipervínculo visitado" xfId="15762" builtinId="9" hidden="1"/>
    <cellStyle name="Hipervínculo visitado" xfId="15763" builtinId="9" hidden="1"/>
    <cellStyle name="Hipervínculo visitado" xfId="15764" builtinId="9" hidden="1"/>
    <cellStyle name="Hipervínculo visitado" xfId="15765" builtinId="9" hidden="1"/>
    <cellStyle name="Hipervínculo visitado" xfId="15766" builtinId="9" hidden="1"/>
    <cellStyle name="Hipervínculo visitado" xfId="15767" builtinId="9" hidden="1"/>
    <cellStyle name="Hipervínculo visitado" xfId="15768" builtinId="9" hidden="1"/>
    <cellStyle name="Hipervínculo visitado" xfId="15769" builtinId="9" hidden="1"/>
    <cellStyle name="Hipervínculo visitado" xfId="15770" builtinId="9" hidden="1"/>
    <cellStyle name="Hipervínculo visitado" xfId="15771" builtinId="9" hidden="1"/>
    <cellStyle name="Hipervínculo visitado" xfId="15772" builtinId="9" hidden="1"/>
    <cellStyle name="Hipervínculo visitado" xfId="15773" builtinId="9" hidden="1"/>
    <cellStyle name="Hipervínculo visitado" xfId="15774" builtinId="9" hidden="1"/>
    <cellStyle name="Hipervínculo visitado" xfId="15775" builtinId="9" hidden="1"/>
    <cellStyle name="Hipervínculo visitado" xfId="15776" builtinId="9" hidden="1"/>
    <cellStyle name="Hipervínculo visitado" xfId="15777" builtinId="9" hidden="1"/>
    <cellStyle name="Hipervínculo visitado" xfId="15778" builtinId="9" hidden="1"/>
    <cellStyle name="Hipervínculo visitado" xfId="15779" builtinId="9" hidden="1"/>
    <cellStyle name="Hipervínculo visitado" xfId="15780" builtinId="9" hidden="1"/>
    <cellStyle name="Hipervínculo visitado" xfId="15792" builtinId="9" hidden="1"/>
    <cellStyle name="Hipervínculo visitado" xfId="15793" builtinId="9" hidden="1"/>
    <cellStyle name="Hipervínculo visitado" xfId="15794" builtinId="9" hidden="1"/>
    <cellStyle name="Hipervínculo visitado" xfId="15795" builtinId="9" hidden="1"/>
    <cellStyle name="Hipervínculo visitado" xfId="15796" builtinId="9" hidden="1"/>
    <cellStyle name="Hipervínculo visitado" xfId="15797" builtinId="9" hidden="1"/>
    <cellStyle name="Hipervínculo visitado" xfId="15798" builtinId="9" hidden="1"/>
    <cellStyle name="Hipervínculo visitado" xfId="15799" builtinId="9" hidden="1"/>
    <cellStyle name="Hipervínculo visitado" xfId="15800" builtinId="9" hidden="1"/>
    <cellStyle name="Hipervínculo visitado" xfId="15801" builtinId="9" hidden="1"/>
    <cellStyle name="Hipervínculo visitado" xfId="15802" builtinId="9" hidden="1"/>
    <cellStyle name="Hipervínculo visitado" xfId="15803" builtinId="9" hidden="1"/>
    <cellStyle name="Hipervínculo visitado" xfId="15804" builtinId="9" hidden="1"/>
    <cellStyle name="Hipervínculo visitado" xfId="15805" builtinId="9" hidden="1"/>
    <cellStyle name="Hipervínculo visitado" xfId="15806" builtinId="9" hidden="1"/>
    <cellStyle name="Hipervínculo visitado" xfId="15807" builtinId="9" hidden="1"/>
    <cellStyle name="Hipervínculo visitado" xfId="15808" builtinId="9" hidden="1"/>
    <cellStyle name="Hipervínculo visitado" xfId="15809" builtinId="9" hidden="1"/>
    <cellStyle name="Hipervínculo visitado" xfId="15810" builtinId="9" hidden="1"/>
    <cellStyle name="Hipervínculo visitado" xfId="15811" builtinId="9" hidden="1"/>
    <cellStyle name="Hipervínculo visitado" xfId="15812" builtinId="9" hidden="1"/>
    <cellStyle name="Hipervínculo visitado" xfId="15821" builtinId="9" hidden="1"/>
    <cellStyle name="Hipervínculo visitado" xfId="15822" builtinId="9" hidden="1"/>
    <cellStyle name="Hipervínculo visitado" xfId="15823" builtinId="9" hidden="1"/>
    <cellStyle name="Hipervínculo visitado" xfId="15824" builtinId="9" hidden="1"/>
    <cellStyle name="Hipervínculo visitado" xfId="15825" builtinId="9" hidden="1"/>
    <cellStyle name="Hipervínculo visitado" xfId="15826" builtinId="9" hidden="1"/>
    <cellStyle name="Hipervínculo visitado" xfId="15827" builtinId="9" hidden="1"/>
    <cellStyle name="Hipervínculo visitado" xfId="15828" builtinId="9" hidden="1"/>
    <cellStyle name="Hipervínculo visitado" xfId="15829" builtinId="9" hidden="1"/>
    <cellStyle name="Hipervínculo visitado" xfId="15830" builtinId="9" hidden="1"/>
    <cellStyle name="Hipervínculo visitado" xfId="15831" builtinId="9" hidden="1"/>
    <cellStyle name="Hipervínculo visitado" xfId="15832" builtinId="9" hidden="1"/>
    <cellStyle name="Hipervínculo visitado" xfId="15833" builtinId="9" hidden="1"/>
    <cellStyle name="Hipervínculo visitado" xfId="15834" builtinId="9" hidden="1"/>
    <cellStyle name="Hipervínculo visitado" xfId="15835" builtinId="9" hidden="1"/>
    <cellStyle name="Hipervínculo visitado" xfId="15836" builtinId="9" hidden="1"/>
    <cellStyle name="Hipervínculo visitado" xfId="15837" builtinId="9" hidden="1"/>
    <cellStyle name="Hipervínculo visitado" xfId="15838" builtinId="9" hidden="1"/>
    <cellStyle name="Hipervínculo visitado" xfId="15839" builtinId="9" hidden="1"/>
    <cellStyle name="Hipervínculo visitado" xfId="15840" builtinId="9" hidden="1"/>
    <cellStyle name="Hipervínculo visitado" xfId="15841" builtinId="9" hidden="1"/>
    <cellStyle name="Hipervínculo visitado" xfId="15852" builtinId="9" hidden="1"/>
    <cellStyle name="Hipervínculo visitado" xfId="15853" builtinId="9" hidden="1"/>
    <cellStyle name="Hipervínculo visitado" xfId="15854" builtinId="9" hidden="1"/>
    <cellStyle name="Hipervínculo visitado" xfId="15855" builtinId="9" hidden="1"/>
    <cellStyle name="Hipervínculo visitado" xfId="15856" builtinId="9" hidden="1"/>
    <cellStyle name="Hipervínculo visitado" xfId="15857" builtinId="9" hidden="1"/>
    <cellStyle name="Hipervínculo visitado" xfId="15858" builtinId="9" hidden="1"/>
    <cellStyle name="Hipervínculo visitado" xfId="15859" builtinId="9" hidden="1"/>
    <cellStyle name="Hipervínculo visitado" xfId="15860" builtinId="9" hidden="1"/>
    <cellStyle name="Hipervínculo visitado" xfId="15861" builtinId="9" hidden="1"/>
    <cellStyle name="Hipervínculo visitado" xfId="15862" builtinId="9" hidden="1"/>
    <cellStyle name="Hipervínculo visitado" xfId="15863" builtinId="9" hidden="1"/>
    <cellStyle name="Hipervínculo visitado" xfId="15864" builtinId="9" hidden="1"/>
    <cellStyle name="Hipervínculo visitado" xfId="15865" builtinId="9" hidden="1"/>
    <cellStyle name="Hipervínculo visitado" xfId="15866" builtinId="9" hidden="1"/>
    <cellStyle name="Hipervínculo visitado" xfId="15867" builtinId="9" hidden="1"/>
    <cellStyle name="Hipervínculo visitado" xfId="15868" builtinId="9" hidden="1"/>
    <cellStyle name="Hipervínculo visitado" xfId="15869" builtinId="9" hidden="1"/>
    <cellStyle name="Hipervínculo visitado" xfId="15870" builtinId="9" hidden="1"/>
    <cellStyle name="Hipervínculo visitado" xfId="15871" builtinId="9" hidden="1"/>
    <cellStyle name="Hipervínculo visitado" xfId="15872" builtinId="9" hidden="1"/>
    <cellStyle name="Hipervínculo visitado" xfId="15882" builtinId="9" hidden="1"/>
    <cellStyle name="Hipervínculo visitado" xfId="15883" builtinId="9" hidden="1"/>
    <cellStyle name="Hipervínculo visitado" xfId="15884" builtinId="9" hidden="1"/>
    <cellStyle name="Hipervínculo visitado" xfId="15885" builtinId="9" hidden="1"/>
    <cellStyle name="Hipervínculo visitado" xfId="15886" builtinId="9" hidden="1"/>
    <cellStyle name="Hipervínculo visitado" xfId="15887" builtinId="9" hidden="1"/>
    <cellStyle name="Hipervínculo visitado" xfId="15888" builtinId="9" hidden="1"/>
    <cellStyle name="Hipervínculo visitado" xfId="15889" builtinId="9" hidden="1"/>
    <cellStyle name="Hipervínculo visitado" xfId="15890" builtinId="9" hidden="1"/>
    <cellStyle name="Hipervínculo visitado" xfId="15891" builtinId="9" hidden="1"/>
    <cellStyle name="Hipervínculo visitado" xfId="15892" builtinId="9" hidden="1"/>
    <cellStyle name="Hipervínculo visitado" xfId="15893" builtinId="9" hidden="1"/>
    <cellStyle name="Hipervínculo visitado" xfId="15894" builtinId="9" hidden="1"/>
    <cellStyle name="Hipervínculo visitado" xfId="15895" builtinId="9" hidden="1"/>
    <cellStyle name="Hipervínculo visitado" xfId="15896" builtinId="9" hidden="1"/>
    <cellStyle name="Hipervínculo visitado" xfId="15897" builtinId="9" hidden="1"/>
    <cellStyle name="Hipervínculo visitado" xfId="15898" builtinId="9" hidden="1"/>
    <cellStyle name="Hipervínculo visitado" xfId="15899" builtinId="9" hidden="1"/>
    <cellStyle name="Hipervínculo visitado" xfId="15900" builtinId="9" hidden="1"/>
    <cellStyle name="Hipervínculo visitado" xfId="15901" builtinId="9" hidden="1"/>
    <cellStyle name="Hipervínculo visitado" xfId="15902" builtinId="9" hidden="1"/>
    <cellStyle name="Hipervínculo visitado" xfId="15914" builtinId="9" hidden="1"/>
    <cellStyle name="Hipervínculo visitado" xfId="15915" builtinId="9" hidden="1"/>
    <cellStyle name="Hipervínculo visitado" xfId="15916" builtinId="9" hidden="1"/>
    <cellStyle name="Hipervínculo visitado" xfId="15917" builtinId="9" hidden="1"/>
    <cellStyle name="Hipervínculo visitado" xfId="15918" builtinId="9" hidden="1"/>
    <cellStyle name="Hipervínculo visitado" xfId="15919" builtinId="9" hidden="1"/>
    <cellStyle name="Hipervínculo visitado" xfId="15920" builtinId="9" hidden="1"/>
    <cellStyle name="Hipervínculo visitado" xfId="15921" builtinId="9" hidden="1"/>
    <cellStyle name="Hipervínculo visitado" xfId="15922" builtinId="9" hidden="1"/>
    <cellStyle name="Hipervínculo visitado" xfId="15923" builtinId="9" hidden="1"/>
    <cellStyle name="Hipervínculo visitado" xfId="15924" builtinId="9" hidden="1"/>
    <cellStyle name="Hipervínculo visitado" xfId="15925" builtinId="9" hidden="1"/>
    <cellStyle name="Hipervínculo visitado" xfId="15926" builtinId="9" hidden="1"/>
    <cellStyle name="Hipervínculo visitado" xfId="15927" builtinId="9" hidden="1"/>
    <cellStyle name="Hipervínculo visitado" xfId="15928" builtinId="9" hidden="1"/>
    <cellStyle name="Hipervínculo visitado" xfId="15929" builtinId="9" hidden="1"/>
    <cellStyle name="Hipervínculo visitado" xfId="15930" builtinId="9" hidden="1"/>
    <cellStyle name="Hipervínculo visitado" xfId="15931" builtinId="9" hidden="1"/>
    <cellStyle name="Hipervínculo visitado" xfId="15932" builtinId="9" hidden="1"/>
    <cellStyle name="Hipervínculo visitado" xfId="15933" builtinId="9" hidden="1"/>
    <cellStyle name="Hipervínculo visitado" xfId="15934" builtinId="9" hidden="1"/>
    <cellStyle name="Hipervínculo visitado" xfId="15944" builtinId="9" hidden="1"/>
    <cellStyle name="Hipervínculo visitado" xfId="15945" builtinId="9" hidden="1"/>
    <cellStyle name="Hipervínculo visitado" xfId="15946" builtinId="9" hidden="1"/>
    <cellStyle name="Hipervínculo visitado" xfId="15947" builtinId="9" hidden="1"/>
    <cellStyle name="Hipervínculo visitado" xfId="15948" builtinId="9" hidden="1"/>
    <cellStyle name="Hipervínculo visitado" xfId="15949" builtinId="9" hidden="1"/>
    <cellStyle name="Hipervínculo visitado" xfId="15950" builtinId="9" hidden="1"/>
    <cellStyle name="Hipervínculo visitado" xfId="15951" builtinId="9" hidden="1"/>
    <cellStyle name="Hipervínculo visitado" xfId="15952" builtinId="9" hidden="1"/>
    <cellStyle name="Hipervínculo visitado" xfId="15953" builtinId="9" hidden="1"/>
    <cellStyle name="Hipervínculo visitado" xfId="15954" builtinId="9" hidden="1"/>
    <cellStyle name="Hipervínculo visitado" xfId="15955" builtinId="9" hidden="1"/>
    <cellStyle name="Hipervínculo visitado" xfId="15956" builtinId="9" hidden="1"/>
    <cellStyle name="Hipervínculo visitado" xfId="15957" builtinId="9" hidden="1"/>
    <cellStyle name="Hipervínculo visitado" xfId="15958" builtinId="9" hidden="1"/>
    <cellStyle name="Hipervínculo visitado" xfId="15959" builtinId="9" hidden="1"/>
    <cellStyle name="Hipervínculo visitado" xfId="15960" builtinId="9" hidden="1"/>
    <cellStyle name="Hipervínculo visitado" xfId="15961" builtinId="9" hidden="1"/>
    <cellStyle name="Hipervínculo visitado" xfId="15962" builtinId="9" hidden="1"/>
    <cellStyle name="Hipervínculo visitado" xfId="15963" builtinId="9" hidden="1"/>
    <cellStyle name="Hipervínculo visitado" xfId="15964" builtinId="9" hidden="1"/>
    <cellStyle name="Hipervínculo visitado" xfId="15974" builtinId="9" hidden="1"/>
    <cellStyle name="Hipervínculo visitado" xfId="15975" builtinId="9" hidden="1"/>
    <cellStyle name="Hipervínculo visitado" xfId="15976" builtinId="9" hidden="1"/>
    <cellStyle name="Hipervínculo visitado" xfId="15977" builtinId="9" hidden="1"/>
    <cellStyle name="Hipervínculo visitado" xfId="15978" builtinId="9" hidden="1"/>
    <cellStyle name="Hipervínculo visitado" xfId="15979" builtinId="9" hidden="1"/>
    <cellStyle name="Hipervínculo visitado" xfId="15980" builtinId="9" hidden="1"/>
    <cellStyle name="Hipervínculo visitado" xfId="15981" builtinId="9" hidden="1"/>
    <cellStyle name="Hipervínculo visitado" xfId="15982" builtinId="9" hidden="1"/>
    <cellStyle name="Hipervínculo visitado" xfId="15983" builtinId="9" hidden="1"/>
    <cellStyle name="Hipervínculo visitado" xfId="15984" builtinId="9" hidden="1"/>
    <cellStyle name="Hipervínculo visitado" xfId="15985" builtinId="9" hidden="1"/>
    <cellStyle name="Hipervínculo visitado" xfId="15986" builtinId="9" hidden="1"/>
    <cellStyle name="Hipervínculo visitado" xfId="15987" builtinId="9" hidden="1"/>
    <cellStyle name="Hipervínculo visitado" xfId="15988" builtinId="9" hidden="1"/>
    <cellStyle name="Hipervínculo visitado" xfId="15989" builtinId="9" hidden="1"/>
    <cellStyle name="Hipervínculo visitado" xfId="15990" builtinId="9" hidden="1"/>
    <cellStyle name="Hipervínculo visitado" xfId="15991" builtinId="9" hidden="1"/>
    <cellStyle name="Hipervínculo visitado" xfId="15992" builtinId="9" hidden="1"/>
    <cellStyle name="Hipervínculo visitado" xfId="15993" builtinId="9" hidden="1"/>
    <cellStyle name="Hipervínculo visitado" xfId="15994" builtinId="9" hidden="1"/>
    <cellStyle name="Hipervínculo visitado" xfId="16002" builtinId="9" hidden="1"/>
    <cellStyle name="Hipervínculo visitado" xfId="16003" builtinId="9" hidden="1"/>
    <cellStyle name="Hipervínculo visitado" xfId="16004" builtinId="9" hidden="1"/>
    <cellStyle name="Hipervínculo visitado" xfId="16005" builtinId="9" hidden="1"/>
    <cellStyle name="Hipervínculo visitado" xfId="16006" builtinId="9" hidden="1"/>
    <cellStyle name="Hipervínculo visitado" xfId="16007" builtinId="9" hidden="1"/>
    <cellStyle name="Hipervínculo visitado" xfId="16008" builtinId="9" hidden="1"/>
    <cellStyle name="Hipervínculo visitado" xfId="16009" builtinId="9" hidden="1"/>
    <cellStyle name="Hipervínculo visitado" xfId="16010" builtinId="9" hidden="1"/>
    <cellStyle name="Hipervínculo visitado" xfId="16011" builtinId="9" hidden="1"/>
    <cellStyle name="Hipervínculo visitado" xfId="16012" builtinId="9" hidden="1"/>
    <cellStyle name="Hipervínculo visitado" xfId="16013" builtinId="9" hidden="1"/>
    <cellStyle name="Hipervínculo visitado" xfId="16014" builtinId="9" hidden="1"/>
    <cellStyle name="Hipervínculo visitado" xfId="16015" builtinId="9" hidden="1"/>
    <cellStyle name="Hipervínculo visitado" xfId="16016" builtinId="9" hidden="1"/>
    <cellStyle name="Hipervínculo visitado" xfId="16017" builtinId="9" hidden="1"/>
    <cellStyle name="Hipervínculo visitado" xfId="16018" builtinId="9" hidden="1"/>
    <cellStyle name="Hipervínculo visitado" xfId="16019" builtinId="9" hidden="1"/>
    <cellStyle name="Hipervínculo visitado" xfId="16020" builtinId="9" hidden="1"/>
    <cellStyle name="Hipervínculo visitado" xfId="16021" builtinId="9" hidden="1"/>
    <cellStyle name="Hipervínculo visitado" xfId="16022" builtinId="9" hidden="1"/>
    <cellStyle name="Hipervínculo visitado" xfId="16032" builtinId="9" hidden="1"/>
    <cellStyle name="Hipervínculo visitado" xfId="16033" builtinId="9" hidden="1"/>
    <cellStyle name="Hipervínculo visitado" xfId="16034" builtinId="9" hidden="1"/>
    <cellStyle name="Hipervínculo visitado" xfId="16035" builtinId="9" hidden="1"/>
    <cellStyle name="Hipervínculo visitado" xfId="16036" builtinId="9" hidden="1"/>
    <cellStyle name="Hipervínculo visitado" xfId="16037" builtinId="9" hidden="1"/>
    <cellStyle name="Hipervínculo visitado" xfId="16038" builtinId="9" hidden="1"/>
    <cellStyle name="Hipervínculo visitado" xfId="16039" builtinId="9" hidden="1"/>
    <cellStyle name="Hipervínculo visitado" xfId="16040" builtinId="9" hidden="1"/>
    <cellStyle name="Hipervínculo visitado" xfId="16041" builtinId="9" hidden="1"/>
    <cellStyle name="Hipervínculo visitado" xfId="16042" builtinId="9" hidden="1"/>
    <cellStyle name="Hipervínculo visitado" xfId="16043" builtinId="9" hidden="1"/>
    <cellStyle name="Hipervínculo visitado" xfId="16044" builtinId="9" hidden="1"/>
    <cellStyle name="Hipervínculo visitado" xfId="16045" builtinId="9" hidden="1"/>
    <cellStyle name="Hipervínculo visitado" xfId="16046" builtinId="9" hidden="1"/>
    <cellStyle name="Hipervínculo visitado" xfId="16047" builtinId="9" hidden="1"/>
    <cellStyle name="Hipervínculo visitado" xfId="16048" builtinId="9" hidden="1"/>
    <cellStyle name="Hipervínculo visitado" xfId="16049" builtinId="9" hidden="1"/>
    <cellStyle name="Hipervínculo visitado" xfId="16050" builtinId="9" hidden="1"/>
    <cellStyle name="Hipervínculo visitado" xfId="16051" builtinId="9" hidden="1"/>
    <cellStyle name="Hipervínculo visitado" xfId="16052" builtinId="9" hidden="1"/>
    <cellStyle name="Hipervínculo visitado" xfId="16059" builtinId="9" hidden="1"/>
    <cellStyle name="Hipervínculo visitado" xfId="16060" builtinId="9" hidden="1"/>
    <cellStyle name="Hipervínculo visitado" xfId="16061" builtinId="9" hidden="1"/>
    <cellStyle name="Hipervínculo visitado" xfId="16062" builtinId="9" hidden="1"/>
    <cellStyle name="Hipervínculo visitado" xfId="16063" builtinId="9" hidden="1"/>
    <cellStyle name="Hipervínculo visitado" xfId="16064" builtinId="9" hidden="1"/>
    <cellStyle name="Hipervínculo visitado" xfId="16065" builtinId="9" hidden="1"/>
    <cellStyle name="Hipervínculo visitado" xfId="16066" builtinId="9" hidden="1"/>
    <cellStyle name="Hipervínculo visitado" xfId="16067" builtinId="9" hidden="1"/>
    <cellStyle name="Hipervínculo visitado" xfId="16068" builtinId="9" hidden="1"/>
    <cellStyle name="Hipervínculo visitado" xfId="16069" builtinId="9" hidden="1"/>
    <cellStyle name="Hipervínculo visitado" xfId="16070" builtinId="9" hidden="1"/>
    <cellStyle name="Hipervínculo visitado" xfId="16071" builtinId="9" hidden="1"/>
    <cellStyle name="Hipervínculo visitado" xfId="16072" builtinId="9" hidden="1"/>
    <cellStyle name="Hipervínculo visitado" xfId="16073" builtinId="9" hidden="1"/>
    <cellStyle name="Hipervínculo visitado" xfId="16074" builtinId="9" hidden="1"/>
    <cellStyle name="Hipervínculo visitado" xfId="16075" builtinId="9" hidden="1"/>
    <cellStyle name="Hipervínculo visitado" xfId="16076" builtinId="9" hidden="1"/>
    <cellStyle name="Hipervínculo visitado" xfId="16077" builtinId="9" hidden="1"/>
    <cellStyle name="Hipervínculo visitado" xfId="16078" builtinId="9" hidden="1"/>
    <cellStyle name="Hipervínculo visitado" xfId="16079" builtinId="9" hidden="1"/>
    <cellStyle name="Hipervínculo visitado" xfId="16091" builtinId="9" hidden="1"/>
    <cellStyle name="Hipervínculo visitado" xfId="16092" builtinId="9" hidden="1"/>
    <cellStyle name="Hipervínculo visitado" xfId="16093" builtinId="9" hidden="1"/>
    <cellStyle name="Hipervínculo visitado" xfId="16094" builtinId="9" hidden="1"/>
    <cellStyle name="Hipervínculo visitado" xfId="16095" builtinId="9" hidden="1"/>
    <cellStyle name="Hipervínculo visitado" xfId="16096" builtinId="9" hidden="1"/>
    <cellStyle name="Hipervínculo visitado" xfId="16097" builtinId="9" hidden="1"/>
    <cellStyle name="Hipervínculo visitado" xfId="16098" builtinId="9" hidden="1"/>
    <cellStyle name="Hipervínculo visitado" xfId="16099" builtinId="9" hidden="1"/>
    <cellStyle name="Hipervínculo visitado" xfId="16100" builtinId="9" hidden="1"/>
    <cellStyle name="Hipervínculo visitado" xfId="16101" builtinId="9" hidden="1"/>
    <cellStyle name="Hipervínculo visitado" xfId="16102" builtinId="9" hidden="1"/>
    <cellStyle name="Hipervínculo visitado" xfId="16103" builtinId="9" hidden="1"/>
    <cellStyle name="Hipervínculo visitado" xfId="16104" builtinId="9" hidden="1"/>
    <cellStyle name="Hipervínculo visitado" xfId="16105" builtinId="9" hidden="1"/>
    <cellStyle name="Hipervínculo visitado" xfId="16106" builtinId="9" hidden="1"/>
    <cellStyle name="Hipervínculo visitado" xfId="16107" builtinId="9" hidden="1"/>
    <cellStyle name="Hipervínculo visitado" xfId="16108" builtinId="9" hidden="1"/>
    <cellStyle name="Hipervínculo visitado" xfId="16109" builtinId="9" hidden="1"/>
    <cellStyle name="Hipervínculo visitado" xfId="16110" builtinId="9" hidden="1"/>
    <cellStyle name="Hipervínculo visitado" xfId="16111" builtinId="9" hidden="1"/>
    <cellStyle name="Hipervínculo visitado" xfId="16117" builtinId="9" hidden="1"/>
    <cellStyle name="Hipervínculo visitado" xfId="16118" builtinId="9" hidden="1"/>
    <cellStyle name="Hipervínculo visitado" xfId="16119" builtinId="9" hidden="1"/>
    <cellStyle name="Hipervínculo visitado" xfId="16120" builtinId="9" hidden="1"/>
    <cellStyle name="Hipervínculo visitado" xfId="16121" builtinId="9" hidden="1"/>
    <cellStyle name="Hipervínculo visitado" xfId="16122" builtinId="9" hidden="1"/>
    <cellStyle name="Hipervínculo visitado" xfId="16123" builtinId="9" hidden="1"/>
    <cellStyle name="Hipervínculo visitado" xfId="16124" builtinId="9" hidden="1"/>
    <cellStyle name="Hipervínculo visitado" xfId="16125" builtinId="9" hidden="1"/>
    <cellStyle name="Hipervínculo visitado" xfId="16126" builtinId="9" hidden="1"/>
    <cellStyle name="Hipervínculo visitado" xfId="16127" builtinId="9" hidden="1"/>
    <cellStyle name="Hipervínculo visitado" xfId="16128" builtinId="9" hidden="1"/>
    <cellStyle name="Hipervínculo visitado" xfId="16129" builtinId="9" hidden="1"/>
    <cellStyle name="Hipervínculo visitado" xfId="16130" builtinId="9" hidden="1"/>
    <cellStyle name="Hipervínculo visitado" xfId="16131" builtinId="9" hidden="1"/>
    <cellStyle name="Hipervínculo visitado" xfId="16132" builtinId="9" hidden="1"/>
    <cellStyle name="Hipervínculo visitado" xfId="16133" builtinId="9" hidden="1"/>
    <cellStyle name="Hipervínculo visitado" xfId="16134" builtinId="9" hidden="1"/>
    <cellStyle name="Hipervínculo visitado" xfId="16135" builtinId="9" hidden="1"/>
    <cellStyle name="Hipervínculo visitado" xfId="16136" builtinId="9" hidden="1"/>
    <cellStyle name="Hipervínculo visitado" xfId="16137" builtinId="9" hidden="1"/>
    <cellStyle name="Hipervínculo visitado" xfId="16089" builtinId="9" hidden="1"/>
    <cellStyle name="Hipervínculo visitado" xfId="16090" builtinId="9" hidden="1"/>
    <cellStyle name="Hipervínculo visitado" xfId="16141" builtinId="9" hidden="1"/>
    <cellStyle name="Hipervínculo visitado" xfId="16142" builtinId="9" hidden="1"/>
    <cellStyle name="Hipervínculo visitado" xfId="16143" builtinId="9" hidden="1"/>
    <cellStyle name="Hipervínculo visitado" xfId="16144" builtinId="9" hidden="1"/>
    <cellStyle name="Hipervínculo visitado" xfId="16145" builtinId="9" hidden="1"/>
    <cellStyle name="Hipervínculo visitado" xfId="16146" builtinId="9" hidden="1"/>
    <cellStyle name="Hipervínculo visitado" xfId="16147" builtinId="9" hidden="1"/>
    <cellStyle name="Hipervínculo visitado" xfId="16148" builtinId="9" hidden="1"/>
    <cellStyle name="Hipervínculo visitado" xfId="16149" builtinId="9" hidden="1"/>
    <cellStyle name="Hipervínculo visitado" xfId="16150" builtinId="9" hidden="1"/>
    <cellStyle name="Hipervínculo visitado" xfId="16151" builtinId="9" hidden="1"/>
    <cellStyle name="Hipervínculo visitado" xfId="16152" builtinId="9" hidden="1"/>
    <cellStyle name="Hipervínculo visitado" xfId="16153" builtinId="9" hidden="1"/>
    <cellStyle name="Hipervínculo visitado" xfId="16154" builtinId="9" hidden="1"/>
    <cellStyle name="Hipervínculo visitado" xfId="16155" builtinId="9" hidden="1"/>
    <cellStyle name="Hipervínculo visitado" xfId="16156" builtinId="9" hidden="1"/>
    <cellStyle name="Hipervínculo visitado" xfId="16157" builtinId="9" hidden="1"/>
    <cellStyle name="Hipervínculo visitado" xfId="16158" builtinId="9" hidden="1"/>
    <cellStyle name="Hipervínculo visitado" xfId="16159" builtinId="9" hidden="1"/>
    <cellStyle name="Hipervínculo visitado" xfId="16115" builtinId="9" hidden="1"/>
    <cellStyle name="Hipervínculo visitado" xfId="16116" builtinId="9" hidden="1"/>
    <cellStyle name="Hipervínculo visitado" xfId="16162" builtinId="9" hidden="1"/>
    <cellStyle name="Hipervínculo visitado" xfId="16163" builtinId="9" hidden="1"/>
    <cellStyle name="Hipervínculo visitado" xfId="16164" builtinId="9" hidden="1"/>
    <cellStyle name="Hipervínculo visitado" xfId="16165" builtinId="9" hidden="1"/>
    <cellStyle name="Hipervínculo visitado" xfId="16166" builtinId="9" hidden="1"/>
    <cellStyle name="Hipervínculo visitado" xfId="16167" builtinId="9" hidden="1"/>
    <cellStyle name="Hipervínculo visitado" xfId="16168" builtinId="9" hidden="1"/>
    <cellStyle name="Hipervínculo visitado" xfId="16169" builtinId="9" hidden="1"/>
    <cellStyle name="Hipervínculo visitado" xfId="16170" builtinId="9" hidden="1"/>
    <cellStyle name="Hipervínculo visitado" xfId="16171" builtinId="9" hidden="1"/>
    <cellStyle name="Hipervínculo visitado" xfId="16172" builtinId="9" hidden="1"/>
    <cellStyle name="Hipervínculo visitado" xfId="16173" builtinId="9" hidden="1"/>
    <cellStyle name="Hipervínculo visitado" xfId="16174" builtinId="9" hidden="1"/>
    <cellStyle name="Hipervínculo visitado" xfId="16175" builtinId="9" hidden="1"/>
    <cellStyle name="Hipervínculo visitado" xfId="16176" builtinId="9" hidden="1"/>
    <cellStyle name="Hipervínculo visitado" xfId="16177" builtinId="9" hidden="1"/>
    <cellStyle name="Hipervínculo visitado" xfId="16178" builtinId="9" hidden="1"/>
    <cellStyle name="Hipervínculo visitado" xfId="16179" builtinId="9" hidden="1"/>
    <cellStyle name="Hipervínculo visitado" xfId="16180" builtinId="9" hidden="1"/>
    <cellStyle name="Hipervínculo visitado" xfId="16189" builtinId="9" hidden="1"/>
    <cellStyle name="Hipervínculo visitado" xfId="16190" builtinId="9" hidden="1"/>
    <cellStyle name="Hipervínculo visitado" xfId="16191" builtinId="9" hidden="1"/>
    <cellStyle name="Hipervínculo visitado" xfId="16192" builtinId="9" hidden="1"/>
    <cellStyle name="Hipervínculo visitado" xfId="16193" builtinId="9" hidden="1"/>
    <cellStyle name="Hipervínculo visitado" xfId="16194" builtinId="9" hidden="1"/>
    <cellStyle name="Hipervínculo visitado" xfId="16195" builtinId="9" hidden="1"/>
    <cellStyle name="Hipervínculo visitado" xfId="16196" builtinId="9" hidden="1"/>
    <cellStyle name="Hipervínculo visitado" xfId="16197" builtinId="9" hidden="1"/>
    <cellStyle name="Hipervínculo visitado" xfId="16198" builtinId="9" hidden="1"/>
    <cellStyle name="Hipervínculo visitado" xfId="16199" builtinId="9" hidden="1"/>
    <cellStyle name="Hipervínculo visitado" xfId="16200" builtinId="9" hidden="1"/>
    <cellStyle name="Hipervínculo visitado" xfId="16201" builtinId="9" hidden="1"/>
    <cellStyle name="Hipervínculo visitado" xfId="16202" builtinId="9" hidden="1"/>
    <cellStyle name="Hipervínculo visitado" xfId="16203" builtinId="9" hidden="1"/>
    <cellStyle name="Hipervínculo visitado" xfId="16204" builtinId="9" hidden="1"/>
    <cellStyle name="Hipervínculo visitado" xfId="16205" builtinId="9" hidden="1"/>
    <cellStyle name="Hipervínculo visitado" xfId="16206" builtinId="9" hidden="1"/>
    <cellStyle name="Hipervínculo visitado" xfId="16207" builtinId="9" hidden="1"/>
    <cellStyle name="Hipervínculo visitado" xfId="16208" builtinId="9" hidden="1"/>
    <cellStyle name="Hipervínculo visitado" xfId="16209" builtinId="9" hidden="1"/>
    <cellStyle name="Hipervínculo visitado" xfId="16216" builtinId="9" hidden="1"/>
    <cellStyle name="Hipervínculo visitado" xfId="16217" builtinId="9" hidden="1"/>
    <cellStyle name="Hipervínculo visitado" xfId="16218" builtinId="9" hidden="1"/>
    <cellStyle name="Hipervínculo visitado" xfId="16219" builtinId="9" hidden="1"/>
    <cellStyle name="Hipervínculo visitado" xfId="16220" builtinId="9" hidden="1"/>
    <cellStyle name="Hipervínculo visitado" xfId="16221" builtinId="9" hidden="1"/>
    <cellStyle name="Hipervínculo visitado" xfId="16222" builtinId="9" hidden="1"/>
    <cellStyle name="Hipervínculo visitado" xfId="16223" builtinId="9" hidden="1"/>
    <cellStyle name="Hipervínculo visitado" xfId="16224" builtinId="9" hidden="1"/>
    <cellStyle name="Hipervínculo visitado" xfId="16225" builtinId="9" hidden="1"/>
    <cellStyle name="Hipervínculo visitado" xfId="16226" builtinId="9" hidden="1"/>
    <cellStyle name="Hipervínculo visitado" xfId="16227" builtinId="9" hidden="1"/>
    <cellStyle name="Hipervínculo visitado" xfId="16228" builtinId="9" hidden="1"/>
    <cellStyle name="Hipervínculo visitado" xfId="16229" builtinId="9" hidden="1"/>
    <cellStyle name="Hipervínculo visitado" xfId="16230" builtinId="9" hidden="1"/>
    <cellStyle name="Hipervínculo visitado" xfId="16231" builtinId="9" hidden="1"/>
    <cellStyle name="Hipervínculo visitado" xfId="16232" builtinId="9" hidden="1"/>
    <cellStyle name="Hipervínculo visitado" xfId="16233" builtinId="9" hidden="1"/>
    <cellStyle name="Hipervínculo visitado" xfId="16234" builtinId="9" hidden="1"/>
    <cellStyle name="Hipervínculo visitado" xfId="16235" builtinId="9" hidden="1"/>
    <cellStyle name="Hipervínculo visitado" xfId="16236" builtinId="9" hidden="1"/>
    <cellStyle name="Hipervínculo visitado" xfId="16187" builtinId="9" hidden="1"/>
    <cellStyle name="Hipervínculo visitado" xfId="16188" builtinId="9" hidden="1"/>
    <cellStyle name="Hipervínculo visitado" xfId="16239" builtinId="9" hidden="1"/>
    <cellStyle name="Hipervínculo visitado" xfId="16240" builtinId="9" hidden="1"/>
    <cellStyle name="Hipervínculo visitado" xfId="16241" builtinId="9" hidden="1"/>
    <cellStyle name="Hipervínculo visitado" xfId="16242" builtinId="9" hidden="1"/>
    <cellStyle name="Hipervínculo visitado" xfId="16243" builtinId="9" hidden="1"/>
    <cellStyle name="Hipervínculo visitado" xfId="16244" builtinId="9" hidden="1"/>
    <cellStyle name="Hipervínculo visitado" xfId="16245" builtinId="9" hidden="1"/>
    <cellStyle name="Hipervínculo visitado" xfId="16246" builtinId="9" hidden="1"/>
    <cellStyle name="Hipervínculo visitado" xfId="16247" builtinId="9" hidden="1"/>
    <cellStyle name="Hipervínculo visitado" xfId="16248" builtinId="9" hidden="1"/>
    <cellStyle name="Hipervínculo visitado" xfId="16249" builtinId="9" hidden="1"/>
    <cellStyle name="Hipervínculo visitado" xfId="16250" builtinId="9" hidden="1"/>
    <cellStyle name="Hipervínculo visitado" xfId="16251" builtinId="9" hidden="1"/>
    <cellStyle name="Hipervínculo visitado" xfId="16252" builtinId="9" hidden="1"/>
    <cellStyle name="Hipervínculo visitado" xfId="16253" builtinId="9" hidden="1"/>
    <cellStyle name="Hipervínculo visitado" xfId="16254" builtinId="9" hidden="1"/>
    <cellStyle name="Hipervínculo visitado" xfId="16255" builtinId="9" hidden="1"/>
    <cellStyle name="Hipervínculo visitado" xfId="16256" builtinId="9" hidden="1"/>
    <cellStyle name="Hipervínculo visitado" xfId="16257" builtinId="9" hidden="1"/>
    <cellStyle name="Hipervínculo visitado" xfId="16264" builtinId="9" hidden="1"/>
    <cellStyle name="Hipervínculo visitado" xfId="16265" builtinId="9" hidden="1"/>
    <cellStyle name="Hipervínculo visitado" xfId="16266" builtinId="9" hidden="1"/>
    <cellStyle name="Hipervínculo visitado" xfId="16267" builtinId="9" hidden="1"/>
    <cellStyle name="Hipervínculo visitado" xfId="16268" builtinId="9" hidden="1"/>
    <cellStyle name="Hipervínculo visitado" xfId="16269" builtinId="9" hidden="1"/>
    <cellStyle name="Hipervínculo visitado" xfId="16270" builtinId="9" hidden="1"/>
    <cellStyle name="Hipervínculo visitado" xfId="16271" builtinId="9" hidden="1"/>
    <cellStyle name="Hipervínculo visitado" xfId="16272" builtinId="9" hidden="1"/>
    <cellStyle name="Hipervínculo visitado" xfId="16273" builtinId="9" hidden="1"/>
    <cellStyle name="Hipervínculo visitado" xfId="16274" builtinId="9" hidden="1"/>
    <cellStyle name="Hipervínculo visitado" xfId="16275" builtinId="9" hidden="1"/>
    <cellStyle name="Hipervínculo visitado" xfId="16276" builtinId="9" hidden="1"/>
    <cellStyle name="Hipervínculo visitado" xfId="16277" builtinId="9" hidden="1"/>
    <cellStyle name="Hipervínculo visitado" xfId="16278" builtinId="9" hidden="1"/>
    <cellStyle name="Hipervínculo visitado" xfId="16279" builtinId="9" hidden="1"/>
    <cellStyle name="Hipervínculo visitado" xfId="16280" builtinId="9" hidden="1"/>
    <cellStyle name="Hipervínculo visitado" xfId="16281" builtinId="9" hidden="1"/>
    <cellStyle name="Hipervínculo visitado" xfId="16282" builtinId="9" hidden="1"/>
    <cellStyle name="Hipervínculo visitado" xfId="16283" builtinId="9" hidden="1"/>
    <cellStyle name="Hipervínculo visitado" xfId="16284" builtinId="9" hidden="1"/>
    <cellStyle name="Hipervínculo visitado" xfId="16287" builtinId="9" hidden="1"/>
    <cellStyle name="Hipervínculo visitado" xfId="16288" builtinId="9" hidden="1"/>
    <cellStyle name="Hipervínculo visitado" xfId="16289" builtinId="9" hidden="1"/>
    <cellStyle name="Hipervínculo visitado" xfId="16290" builtinId="9" hidden="1"/>
    <cellStyle name="Hipervínculo visitado" xfId="16291" builtinId="9" hidden="1"/>
    <cellStyle name="Hipervínculo visitado" xfId="16292" builtinId="9" hidden="1"/>
    <cellStyle name="Hipervínculo visitado" xfId="16293" builtinId="9" hidden="1"/>
    <cellStyle name="Hipervínculo visitado" xfId="16294" builtinId="9" hidden="1"/>
    <cellStyle name="Hipervínculo visitado" xfId="16295" builtinId="9" hidden="1"/>
    <cellStyle name="Hipervínculo visitado" xfId="16296" builtinId="9" hidden="1"/>
    <cellStyle name="Hipervínculo visitado" xfId="16297" builtinId="9" hidden="1"/>
    <cellStyle name="Hipervínculo visitado" xfId="16298" builtinId="9" hidden="1"/>
    <cellStyle name="Hipervínculo visitado" xfId="16299" builtinId="9" hidden="1"/>
    <cellStyle name="Hipervínculo visitado" xfId="16300" builtinId="9" hidden="1"/>
    <cellStyle name="Hipervínculo visitado" xfId="16301" builtinId="9" hidden="1"/>
    <cellStyle name="Hipervínculo visitado" xfId="16302" builtinId="9" hidden="1"/>
    <cellStyle name="Hipervínculo visitado" xfId="16303" builtinId="9" hidden="1"/>
    <cellStyle name="Hipervínculo visitado" xfId="16304" builtinId="9" hidden="1"/>
    <cellStyle name="Hipervínculo visitado" xfId="16305" builtinId="9" hidden="1"/>
    <cellStyle name="Hipervínculo visitado" xfId="16306" builtinId="9" hidden="1"/>
    <cellStyle name="Hipervínculo visitado" xfId="16307" builtinId="9" hidden="1"/>
    <cellStyle name="Hipervínculo visitado" xfId="16263" builtinId="9" hidden="1"/>
    <cellStyle name="Hipervínculo visitado" xfId="16310" builtinId="9" hidden="1"/>
    <cellStyle name="Hipervínculo visitado" xfId="16311" builtinId="9" hidden="1"/>
    <cellStyle name="Hipervínculo visitado" xfId="16312" builtinId="9" hidden="1"/>
    <cellStyle name="Hipervínculo visitado" xfId="16313" builtinId="9" hidden="1"/>
    <cellStyle name="Hipervínculo visitado" xfId="16314" builtinId="9" hidden="1"/>
    <cellStyle name="Hipervínculo visitado" xfId="16315" builtinId="9" hidden="1"/>
    <cellStyle name="Hipervínculo visitado" xfId="16316" builtinId="9" hidden="1"/>
    <cellStyle name="Hipervínculo visitado" xfId="16317" builtinId="9" hidden="1"/>
    <cellStyle name="Hipervínculo visitado" xfId="16318" builtinId="9" hidden="1"/>
    <cellStyle name="Hipervínculo visitado" xfId="16319" builtinId="9" hidden="1"/>
    <cellStyle name="Hipervínculo visitado" xfId="16320" builtinId="9" hidden="1"/>
    <cellStyle name="Hipervínculo visitado" xfId="16321" builtinId="9" hidden="1"/>
    <cellStyle name="Hipervínculo visitado" xfId="16322" builtinId="9" hidden="1"/>
    <cellStyle name="Hipervínculo visitado" xfId="16323" builtinId="9" hidden="1"/>
    <cellStyle name="Hipervínculo visitado" xfId="16324" builtinId="9" hidden="1"/>
    <cellStyle name="Hipervínculo visitado" xfId="16325" builtinId="9" hidden="1"/>
    <cellStyle name="Hipervínculo visitado" xfId="16326" builtinId="9" hidden="1"/>
    <cellStyle name="Hipervínculo visitado" xfId="16327" builtinId="9" hidden="1"/>
    <cellStyle name="Hipervínculo visitado" xfId="16328" builtinId="9" hidden="1"/>
    <cellStyle name="Hipervínculo visitado" xfId="16329" builtinId="9" hidden="1"/>
    <cellStyle name="Hipervínculo visitado" xfId="16332" builtinId="9" hidden="1"/>
    <cellStyle name="Hipervínculo visitado" xfId="16333" builtinId="9" hidden="1"/>
    <cellStyle name="Hipervínculo visitado" xfId="16334" builtinId="9" hidden="1"/>
    <cellStyle name="Hipervínculo visitado" xfId="16335" builtinId="9" hidden="1"/>
    <cellStyle name="Hipervínculo visitado" xfId="16336" builtinId="9" hidden="1"/>
    <cellStyle name="Hipervínculo visitado" xfId="16337" builtinId="9" hidden="1"/>
    <cellStyle name="Hipervínculo visitado" xfId="16338" builtinId="9" hidden="1"/>
    <cellStyle name="Hipervínculo visitado" xfId="16339" builtinId="9" hidden="1"/>
    <cellStyle name="Hipervínculo visitado" xfId="16340" builtinId="9" hidden="1"/>
    <cellStyle name="Hipervínculo visitado" xfId="16341" builtinId="9" hidden="1"/>
    <cellStyle name="Hipervínculo visitado" xfId="16342" builtinId="9" hidden="1"/>
    <cellStyle name="Hipervínculo visitado" xfId="16343" builtinId="9" hidden="1"/>
    <cellStyle name="Hipervínculo visitado" xfId="16344" builtinId="9" hidden="1"/>
    <cellStyle name="Hipervínculo visitado" xfId="16345" builtinId="9" hidden="1"/>
    <cellStyle name="Hipervínculo visitado" xfId="16346" builtinId="9" hidden="1"/>
    <cellStyle name="Hipervínculo visitado" xfId="16347" builtinId="9" hidden="1"/>
    <cellStyle name="Hipervínculo visitado" xfId="16348" builtinId="9" hidden="1"/>
    <cellStyle name="Hipervínculo visitado" xfId="16349" builtinId="9" hidden="1"/>
    <cellStyle name="Hipervínculo visitado" xfId="16350" builtinId="9" hidden="1"/>
    <cellStyle name="Hipervínculo visitado" xfId="16351" builtinId="9" hidden="1"/>
    <cellStyle name="Hipervínculo visitado" xfId="16352" builtinId="9" hidden="1"/>
    <cellStyle name="Hipervínculo visitado" xfId="16262" builtinId="9" hidden="1"/>
    <cellStyle name="Hipervínculo visitado" xfId="16354" builtinId="9" hidden="1"/>
    <cellStyle name="Hipervínculo visitado" xfId="16355" builtinId="9" hidden="1"/>
    <cellStyle name="Hipervínculo visitado" xfId="16356" builtinId="9" hidden="1"/>
    <cellStyle name="Hipervínculo visitado" xfId="16357" builtinId="9" hidden="1"/>
    <cellStyle name="Hipervínculo visitado" xfId="16358" builtinId="9" hidden="1"/>
    <cellStyle name="Hipervínculo visitado" xfId="16359" builtinId="9" hidden="1"/>
    <cellStyle name="Hipervínculo visitado" xfId="16360" builtinId="9" hidden="1"/>
    <cellStyle name="Hipervínculo visitado" xfId="16361" builtinId="9" hidden="1"/>
    <cellStyle name="Hipervínculo visitado" xfId="16362" builtinId="9" hidden="1"/>
    <cellStyle name="Hipervínculo visitado" xfId="16363" builtinId="9" hidden="1"/>
    <cellStyle name="Hipervínculo visitado" xfId="16364" builtinId="9" hidden="1"/>
    <cellStyle name="Hipervínculo visitado" xfId="16365" builtinId="9" hidden="1"/>
    <cellStyle name="Hipervínculo visitado" xfId="16366" builtinId="9" hidden="1"/>
    <cellStyle name="Hipervínculo visitado" xfId="16367" builtinId="9" hidden="1"/>
    <cellStyle name="Hipervínculo visitado" xfId="16368" builtinId="9" hidden="1"/>
    <cellStyle name="Hipervínculo visitado" xfId="16369" builtinId="9" hidden="1"/>
    <cellStyle name="Hipervínculo visitado" xfId="16370" builtinId="9" hidden="1"/>
    <cellStyle name="Hipervínculo visitado" xfId="16371" builtinId="9" hidden="1"/>
    <cellStyle name="Hipervínculo visitado" xfId="16372" builtinId="9" hidden="1"/>
    <cellStyle name="Hipervínculo visitado" xfId="16373" builtinId="9" hidden="1"/>
    <cellStyle name="Hipervínculo visitado" xfId="16376" builtinId="9" hidden="1"/>
    <cellStyle name="Hipervínculo visitado" xfId="16377" builtinId="9" hidden="1"/>
    <cellStyle name="Hipervínculo visitado" xfId="16378" builtinId="9" hidden="1"/>
    <cellStyle name="Hipervínculo visitado" xfId="16379" builtinId="9" hidden="1"/>
    <cellStyle name="Hipervínculo visitado" xfId="16380" builtinId="9" hidden="1"/>
    <cellStyle name="Hipervínculo visitado" xfId="16381" builtinId="9" hidden="1"/>
    <cellStyle name="Hipervínculo visitado" xfId="16382" builtinId="9" hidden="1"/>
    <cellStyle name="Hipervínculo visitado" xfId="16383" builtinId="9" hidden="1"/>
    <cellStyle name="Hipervínculo visitado" xfId="16384" builtinId="9" hidden="1"/>
    <cellStyle name="Hipervínculo visitado" xfId="16385" builtinId="9" hidden="1"/>
    <cellStyle name="Hipervínculo visitado" xfId="16386" builtinId="9" hidden="1"/>
    <cellStyle name="Hipervínculo visitado" xfId="16387" builtinId="9" hidden="1"/>
    <cellStyle name="Hipervínculo visitado" xfId="16388" builtinId="9" hidden="1"/>
    <cellStyle name="Hipervínculo visitado" xfId="16389" builtinId="9" hidden="1"/>
    <cellStyle name="Hipervínculo visitado" xfId="16390" builtinId="9" hidden="1"/>
    <cellStyle name="Hipervínculo visitado" xfId="16391" builtinId="9" hidden="1"/>
    <cellStyle name="Hipervínculo visitado" xfId="16392" builtinId="9" hidden="1"/>
    <cellStyle name="Hipervínculo visitado" xfId="16393" builtinId="9" hidden="1"/>
    <cellStyle name="Hipervínculo visitado" xfId="16394" builtinId="9" hidden="1"/>
    <cellStyle name="Hipervínculo visitado" xfId="16395" builtinId="9" hidden="1"/>
    <cellStyle name="Hipervínculo visitado" xfId="16396" builtinId="9" hidden="1"/>
    <cellStyle name="Hipervínculo visitado" xfId="15471" builtinId="9" hidden="1"/>
    <cellStyle name="Hipervínculo visitado" xfId="16397" builtinId="9" hidden="1"/>
    <cellStyle name="Hipervínculo visitado" xfId="16398" builtinId="9" hidden="1"/>
    <cellStyle name="Hipervínculo visitado" xfId="16399" builtinId="9" hidden="1"/>
    <cellStyle name="Hipervínculo visitado" xfId="16400" builtinId="9" hidden="1"/>
    <cellStyle name="Hipervínculo visitado" xfId="16401" builtinId="9" hidden="1"/>
    <cellStyle name="Hipervínculo visitado" xfId="16402" builtinId="9" hidden="1"/>
    <cellStyle name="Hipervínculo visitado" xfId="16403" builtinId="9" hidden="1"/>
    <cellStyle name="Hipervínculo visitado" xfId="16404" builtinId="9" hidden="1"/>
    <cellStyle name="Hipervínculo visitado" xfId="16405" builtinId="9" hidden="1"/>
    <cellStyle name="Hipervínculo visitado" xfId="16406" builtinId="9" hidden="1"/>
    <cellStyle name="Hipervínculo visitado" xfId="16407" builtinId="9" hidden="1"/>
    <cellStyle name="Hipervínculo visitado" xfId="16408" builtinId="9" hidden="1"/>
    <cellStyle name="Hipervínculo visitado" xfId="16409" builtinId="9" hidden="1"/>
    <cellStyle name="Hipervínculo visitado" xfId="16410" builtinId="9" hidden="1"/>
    <cellStyle name="Hipervínculo visitado" xfId="16411" builtinId="9" hidden="1"/>
    <cellStyle name="Hipervínculo visitado" xfId="16412" builtinId="9" hidden="1"/>
    <cellStyle name="Hipervínculo visitado" xfId="16413" builtinId="9" hidden="1"/>
    <cellStyle name="Hipervínculo visitado" xfId="16414" builtinId="9" hidden="1"/>
    <cellStyle name="Hipervínculo visitado" xfId="16415" builtinId="9" hidden="1"/>
    <cellStyle name="Hipervínculo visitado" xfId="16416" builtinId="9" hidden="1"/>
    <cellStyle name="Hipervínculo visitado" xfId="16418" builtinId="9" hidden="1"/>
    <cellStyle name="Hipervínculo visitado" xfId="16419" builtinId="9" hidden="1"/>
    <cellStyle name="Hipervínculo visitado" xfId="16420" builtinId="9" hidden="1"/>
    <cellStyle name="Hipervínculo visitado" xfId="16421" builtinId="9" hidden="1"/>
    <cellStyle name="Hipervínculo visitado" xfId="16422" builtinId="9" hidden="1"/>
    <cellStyle name="Hipervínculo visitado" xfId="16423" builtinId="9" hidden="1"/>
    <cellStyle name="Hipervínculo visitado" xfId="16424" builtinId="9" hidden="1"/>
    <cellStyle name="Hipervínculo visitado" xfId="16425" builtinId="9" hidden="1"/>
    <cellStyle name="Hipervínculo visitado" xfId="16426" builtinId="9" hidden="1"/>
    <cellStyle name="Hipervínculo visitado" xfId="16427" builtinId="9" hidden="1"/>
    <cellStyle name="Hipervínculo visitado" xfId="16428" builtinId="9" hidden="1"/>
    <cellStyle name="Hipervínculo visitado" xfId="16429" builtinId="9" hidden="1"/>
    <cellStyle name="Hipervínculo visitado" xfId="16430" builtinId="9" hidden="1"/>
    <cellStyle name="Hipervínculo visitado" xfId="16431" builtinId="9" hidden="1"/>
    <cellStyle name="Hipervínculo visitado" xfId="16432" builtinId="9" hidden="1"/>
    <cellStyle name="Hipervínculo visitado" xfId="16433" builtinId="9" hidden="1"/>
    <cellStyle name="Hipervínculo visitado" xfId="16434" builtinId="9" hidden="1"/>
    <cellStyle name="Hipervínculo visitado" xfId="16435" builtinId="9" hidden="1"/>
    <cellStyle name="Hipervínculo visitado" xfId="16436" builtinId="9" hidden="1"/>
    <cellStyle name="Hipervínculo visitado" xfId="16437" builtinId="9" hidden="1"/>
    <cellStyle name="Hipervínculo visitado" xfId="16438" builtinId="9" hidden="1"/>
    <cellStyle name="Hipervínculo visitado" xfId="16138" builtinId="9" hidden="1"/>
    <cellStyle name="Hipervínculo visitado" xfId="16439" builtinId="9" hidden="1"/>
    <cellStyle name="Hipervínculo visitado" xfId="16440" builtinId="9" hidden="1"/>
    <cellStyle name="Hipervínculo visitado" xfId="16441" builtinId="9" hidden="1"/>
    <cellStyle name="Hipervínculo visitado" xfId="16442" builtinId="9" hidden="1"/>
    <cellStyle name="Hipervínculo visitado" xfId="16443" builtinId="9" hidden="1"/>
    <cellStyle name="Hipervínculo visitado" xfId="16444" builtinId="9" hidden="1"/>
    <cellStyle name="Hipervínculo visitado" xfId="16445" builtinId="9" hidden="1"/>
    <cellStyle name="Hipervínculo visitado" xfId="16446" builtinId="9" hidden="1"/>
    <cellStyle name="Hipervínculo visitado" xfId="16447" builtinId="9" hidden="1"/>
    <cellStyle name="Hipervínculo visitado" xfId="16448" builtinId="9" hidden="1"/>
    <cellStyle name="Hipervínculo visitado" xfId="16449" builtinId="9" hidden="1"/>
    <cellStyle name="Hipervínculo visitado" xfId="16450" builtinId="9" hidden="1"/>
    <cellStyle name="Hipervínculo visitado" xfId="16451" builtinId="9" hidden="1"/>
    <cellStyle name="Hipervínculo visitado" xfId="16452" builtinId="9" hidden="1"/>
    <cellStyle name="Hipervínculo visitado" xfId="16453" builtinId="9" hidden="1"/>
    <cellStyle name="Hipervínculo visitado" xfId="16454" builtinId="9" hidden="1"/>
    <cellStyle name="Hipervínculo visitado" xfId="16455" builtinId="9" hidden="1"/>
    <cellStyle name="Hipervínculo visitado" xfId="16456" builtinId="9" hidden="1"/>
    <cellStyle name="Hipervínculo visitado" xfId="16457" builtinId="9" hidden="1"/>
    <cellStyle name="Hipervínculo visitado" xfId="16458" builtinId="9" hidden="1"/>
    <cellStyle name="Hipervínculo visitado" xfId="16459" builtinId="9" hidden="1"/>
    <cellStyle name="Hipervínculo visitado" xfId="16460" builtinId="9" hidden="1"/>
    <cellStyle name="Hipervínculo visitado" xfId="16461" builtinId="9" hidden="1"/>
    <cellStyle name="Hipervínculo visitado" xfId="16462" builtinId="9" hidden="1"/>
    <cellStyle name="Hipervínculo visitado" xfId="16463" builtinId="9" hidden="1"/>
    <cellStyle name="Hipervínculo visitado" xfId="16464" builtinId="9" hidden="1"/>
    <cellStyle name="Hipervínculo visitado" xfId="16465" builtinId="9" hidden="1"/>
    <cellStyle name="Hipervínculo visitado" xfId="16466" builtinId="9" hidden="1"/>
    <cellStyle name="Hipervínculo visitado" xfId="16467" builtinId="9" hidden="1"/>
    <cellStyle name="Hipervínculo visitado" xfId="16468" builtinId="9" hidden="1"/>
    <cellStyle name="Hipervínculo visitado" xfId="16469" builtinId="9" hidden="1"/>
    <cellStyle name="Hipervínculo visitado" xfId="16470" builtinId="9" hidden="1"/>
    <cellStyle name="Hipervínculo visitado" xfId="16471" builtinId="9" hidden="1"/>
    <cellStyle name="Hipervínculo visitado" xfId="16472" builtinId="9" hidden="1"/>
    <cellStyle name="Hipervínculo visitado" xfId="16473" builtinId="9" hidden="1"/>
    <cellStyle name="Hipervínculo visitado" xfId="16474" builtinId="9" hidden="1"/>
    <cellStyle name="Hipervínculo visitado" xfId="16475" builtinId="9" hidden="1"/>
    <cellStyle name="Hipervínculo visitado" xfId="16476" builtinId="9" hidden="1"/>
    <cellStyle name="Hipervínculo visitado" xfId="16477" builtinId="9" hidden="1"/>
    <cellStyle name="Hipervínculo visitado" xfId="16478" builtinId="9" hidden="1"/>
    <cellStyle name="Hipervínculo visitado" xfId="16479" builtinId="9" hidden="1"/>
    <cellStyle name="Hipervínculo visitado" xfId="16023" builtinId="9" hidden="1"/>
    <cellStyle name="Hipervínculo visitado" xfId="16480" builtinId="9" hidden="1"/>
    <cellStyle name="Hipervínculo visitado" xfId="16481" builtinId="9" hidden="1"/>
    <cellStyle name="Hipervínculo visitado" xfId="16482" builtinId="9" hidden="1"/>
    <cellStyle name="Hipervínculo visitado" xfId="16483" builtinId="9" hidden="1"/>
    <cellStyle name="Hipervínculo visitado" xfId="16484" builtinId="9" hidden="1"/>
    <cellStyle name="Hipervínculo visitado" xfId="16485" builtinId="9" hidden="1"/>
    <cellStyle name="Hipervínculo visitado" xfId="16486" builtinId="9" hidden="1"/>
    <cellStyle name="Hipervínculo visitado" xfId="16487" builtinId="9" hidden="1"/>
    <cellStyle name="Hipervínculo visitado" xfId="16488" builtinId="9" hidden="1"/>
    <cellStyle name="Hipervínculo visitado" xfId="16489" builtinId="9" hidden="1"/>
    <cellStyle name="Hipervínculo visitado" xfId="16490" builtinId="9" hidden="1"/>
    <cellStyle name="Hipervínculo visitado" xfId="16491" builtinId="9" hidden="1"/>
    <cellStyle name="Hipervínculo visitado" xfId="16492" builtinId="9" hidden="1"/>
    <cellStyle name="Hipervínculo visitado" xfId="16493" builtinId="9" hidden="1"/>
    <cellStyle name="Hipervínculo visitado" xfId="16494" builtinId="9" hidden="1"/>
    <cellStyle name="Hipervínculo visitado" xfId="16495" builtinId="9" hidden="1"/>
    <cellStyle name="Hipervínculo visitado" xfId="16496" builtinId="9" hidden="1"/>
    <cellStyle name="Hipervínculo visitado" xfId="16497" builtinId="9" hidden="1"/>
    <cellStyle name="Hipervínculo visitado" xfId="16498" builtinId="9" hidden="1"/>
    <cellStyle name="Hipervínculo visitado" xfId="16499" builtinId="9" hidden="1"/>
    <cellStyle name="Hipervínculo visitado" xfId="16559" builtinId="9" hidden="1"/>
    <cellStyle name="Hipervínculo visitado" xfId="16560" builtinId="9" hidden="1"/>
    <cellStyle name="Hipervínculo visitado" xfId="16561" builtinId="9" hidden="1"/>
    <cellStyle name="Hipervínculo visitado" xfId="16562" builtinId="9" hidden="1"/>
    <cellStyle name="Hipervínculo visitado" xfId="16563" builtinId="9" hidden="1"/>
    <cellStyle name="Hipervínculo visitado" xfId="16564" builtinId="9" hidden="1"/>
    <cellStyle name="Hipervínculo visitado" xfId="16565" builtinId="9" hidden="1"/>
    <cellStyle name="Hipervínculo visitado" xfId="16566" builtinId="9" hidden="1"/>
    <cellStyle name="Hipervínculo visitado" xfId="16567" builtinId="9" hidden="1"/>
    <cellStyle name="Hipervínculo visitado" xfId="16568" builtinId="9" hidden="1"/>
    <cellStyle name="Hipervínculo visitado" xfId="16569" builtinId="9" hidden="1"/>
    <cellStyle name="Hipervínculo visitado" xfId="16570" builtinId="9" hidden="1"/>
    <cellStyle name="Hipervínculo visitado" xfId="16571" builtinId="9" hidden="1"/>
    <cellStyle name="Hipervínculo visitado" xfId="16572" builtinId="9" hidden="1"/>
    <cellStyle name="Hipervínculo visitado" xfId="16573" builtinId="9" hidden="1"/>
    <cellStyle name="Hipervínculo visitado" xfId="16574" builtinId="9" hidden="1"/>
    <cellStyle name="Hipervínculo visitado" xfId="16575" builtinId="9" hidden="1"/>
    <cellStyle name="Hipervínculo visitado" xfId="16576" builtinId="9" hidden="1"/>
    <cellStyle name="Hipervínculo visitado" xfId="16577" builtinId="9" hidden="1"/>
    <cellStyle name="Hipervínculo visitado" xfId="16578" builtinId="9" hidden="1"/>
    <cellStyle name="Hipervínculo visitado" xfId="16579" builtinId="9" hidden="1"/>
    <cellStyle name="Hipervínculo visitado" xfId="16580" builtinId="9" hidden="1"/>
    <cellStyle name="Hipervínculo visitado" xfId="16581" builtinId="9" hidden="1"/>
    <cellStyle name="Hipervínculo visitado" xfId="16582" builtinId="9" hidden="1"/>
    <cellStyle name="Hipervínculo visitado" xfId="16583" builtinId="9" hidden="1"/>
    <cellStyle name="Hipervínculo visitado" xfId="16584" builtinId="9" hidden="1"/>
    <cellStyle name="Hipervínculo visitado" xfId="16585" builtinId="9" hidden="1"/>
    <cellStyle name="Hipervínculo visitado" xfId="16586" builtinId="9" hidden="1"/>
    <cellStyle name="Hipervínculo visitado" xfId="16587" builtinId="9" hidden="1"/>
    <cellStyle name="Hipervínculo visitado" xfId="16588" builtinId="9" hidden="1"/>
    <cellStyle name="Hipervínculo visitado" xfId="16589" builtinId="9" hidden="1"/>
    <cellStyle name="Hipervínculo visitado" xfId="16590" builtinId="9" hidden="1"/>
    <cellStyle name="Hipervínculo visitado" xfId="16591" builtinId="9" hidden="1"/>
    <cellStyle name="Hipervínculo visitado" xfId="16592" builtinId="9" hidden="1"/>
    <cellStyle name="Hipervínculo visitado" xfId="16593" builtinId="9" hidden="1"/>
    <cellStyle name="Hipervínculo visitado" xfId="16594" builtinId="9" hidden="1"/>
    <cellStyle name="Hipervínculo visitado" xfId="16595" builtinId="9" hidden="1"/>
    <cellStyle name="Hipervínculo visitado" xfId="16596" builtinId="9" hidden="1"/>
    <cellStyle name="Hipervínculo visitado" xfId="16597" builtinId="9" hidden="1"/>
    <cellStyle name="Hipervínculo visitado" xfId="16598" builtinId="9" hidden="1"/>
    <cellStyle name="Hipervínculo visitado" xfId="16599" builtinId="9" hidden="1"/>
    <cellStyle name="Hipervínculo visitado" xfId="16600" builtinId="9" hidden="1"/>
    <cellStyle name="Hipervínculo visitado" xfId="16609" builtinId="9" hidden="1"/>
    <cellStyle name="Hipervínculo visitado" xfId="16610" builtinId="9" hidden="1"/>
    <cellStyle name="Hipervínculo visitado" xfId="16611" builtinId="9" hidden="1"/>
    <cellStyle name="Hipervínculo visitado" xfId="16612" builtinId="9" hidden="1"/>
    <cellStyle name="Hipervínculo visitado" xfId="16613" builtinId="9" hidden="1"/>
    <cellStyle name="Hipervínculo visitado" xfId="16614" builtinId="9" hidden="1"/>
    <cellStyle name="Hipervínculo visitado" xfId="16615" builtinId="9" hidden="1"/>
    <cellStyle name="Hipervínculo visitado" xfId="16616" builtinId="9" hidden="1"/>
    <cellStyle name="Hipervínculo visitado" xfId="16617" builtinId="9" hidden="1"/>
    <cellStyle name="Hipervínculo visitado" xfId="16618" builtinId="9" hidden="1"/>
    <cellStyle name="Hipervínculo visitado" xfId="16619" builtinId="9" hidden="1"/>
    <cellStyle name="Hipervínculo visitado" xfId="16620" builtinId="9" hidden="1"/>
    <cellStyle name="Hipervínculo visitado" xfId="16621" builtinId="9" hidden="1"/>
    <cellStyle name="Hipervínculo visitado" xfId="16622" builtinId="9" hidden="1"/>
    <cellStyle name="Hipervínculo visitado" xfId="16623" builtinId="9" hidden="1"/>
    <cellStyle name="Hipervínculo visitado" xfId="16624" builtinId="9" hidden="1"/>
    <cellStyle name="Hipervínculo visitado" xfId="16625" builtinId="9" hidden="1"/>
    <cellStyle name="Hipervínculo visitado" xfId="16626" builtinId="9" hidden="1"/>
    <cellStyle name="Hipervínculo visitado" xfId="16627" builtinId="9" hidden="1"/>
    <cellStyle name="Hipervínculo visitado" xfId="16628" builtinId="9" hidden="1"/>
    <cellStyle name="Hipervínculo visitado" xfId="16629" builtinId="9" hidden="1"/>
    <cellStyle name="Hipervínculo visitado" xfId="16636" builtinId="9" hidden="1"/>
    <cellStyle name="Hipervínculo visitado" xfId="16637" builtinId="9" hidden="1"/>
    <cellStyle name="Hipervínculo visitado" xfId="16638" builtinId="9" hidden="1"/>
    <cellStyle name="Hipervínculo visitado" xfId="16639" builtinId="9" hidden="1"/>
    <cellStyle name="Hipervínculo visitado" xfId="16640" builtinId="9" hidden="1"/>
    <cellStyle name="Hipervínculo visitado" xfId="16641" builtinId="9" hidden="1"/>
    <cellStyle name="Hipervínculo visitado" xfId="16642" builtinId="9" hidden="1"/>
    <cellStyle name="Hipervínculo visitado" xfId="16643" builtinId="9" hidden="1"/>
    <cellStyle name="Hipervínculo visitado" xfId="16644" builtinId="9" hidden="1"/>
    <cellStyle name="Hipervínculo visitado" xfId="16645" builtinId="9" hidden="1"/>
    <cellStyle name="Hipervínculo visitado" xfId="16646" builtinId="9" hidden="1"/>
    <cellStyle name="Hipervínculo visitado" xfId="16647" builtinId="9" hidden="1"/>
    <cellStyle name="Hipervínculo visitado" xfId="16648" builtinId="9" hidden="1"/>
    <cellStyle name="Hipervínculo visitado" xfId="16649" builtinId="9" hidden="1"/>
    <cellStyle name="Hipervínculo visitado" xfId="16650" builtinId="9" hidden="1"/>
    <cellStyle name="Hipervínculo visitado" xfId="16651" builtinId="9" hidden="1"/>
    <cellStyle name="Hipervínculo visitado" xfId="16652" builtinId="9" hidden="1"/>
    <cellStyle name="Hipervínculo visitado" xfId="16653" builtinId="9" hidden="1"/>
    <cellStyle name="Hipervínculo visitado" xfId="16654" builtinId="9" hidden="1"/>
    <cellStyle name="Hipervínculo visitado" xfId="16655" builtinId="9" hidden="1"/>
    <cellStyle name="Hipervínculo visitado" xfId="16656" builtinId="9" hidden="1"/>
    <cellStyle name="Hipervínculo visitado" xfId="16605" builtinId="9" hidden="1"/>
    <cellStyle name="Hipervínculo visitado" xfId="16606" builtinId="9" hidden="1"/>
    <cellStyle name="Hipervínculo visitado" xfId="16607" builtinId="9" hidden="1"/>
    <cellStyle name="Hipervínculo visitado" xfId="16657" builtinId="9" hidden="1"/>
    <cellStyle name="Hipervínculo visitado" xfId="16658" builtinId="9" hidden="1"/>
    <cellStyle name="Hipervínculo visitado" xfId="16659" builtinId="9" hidden="1"/>
    <cellStyle name="Hipervínculo visitado" xfId="16660" builtinId="9" hidden="1"/>
    <cellStyle name="Hipervínculo visitado" xfId="16661" builtinId="9" hidden="1"/>
    <cellStyle name="Hipervínculo visitado" xfId="16662" builtinId="9" hidden="1"/>
    <cellStyle name="Hipervínculo visitado" xfId="16663" builtinId="9" hidden="1"/>
    <cellStyle name="Hipervínculo visitado" xfId="16664" builtinId="9" hidden="1"/>
    <cellStyle name="Hipervínculo visitado" xfId="16665" builtinId="9" hidden="1"/>
    <cellStyle name="Hipervínculo visitado" xfId="16666" builtinId="9" hidden="1"/>
    <cellStyle name="Hipervínculo visitado" xfId="16667" builtinId="9" hidden="1"/>
    <cellStyle name="Hipervínculo visitado" xfId="16668" builtinId="9" hidden="1"/>
    <cellStyle name="Hipervínculo visitado" xfId="16669" builtinId="9" hidden="1"/>
    <cellStyle name="Hipervínculo visitado" xfId="16670" builtinId="9" hidden="1"/>
    <cellStyle name="Hipervínculo visitado" xfId="16671" builtinId="9" hidden="1"/>
    <cellStyle name="Hipervínculo visitado" xfId="16672" builtinId="9" hidden="1"/>
    <cellStyle name="Hipervínculo visitado" xfId="16673" builtinId="9" hidden="1"/>
    <cellStyle name="Hipervínculo visitado" xfId="16674" builtinId="9" hidden="1"/>
    <cellStyle name="Hipervínculo visitado" xfId="16679" builtinId="9" hidden="1"/>
    <cellStyle name="Hipervínculo visitado" xfId="16680" builtinId="9" hidden="1"/>
    <cellStyle name="Hipervínculo visitado" xfId="16681" builtinId="9" hidden="1"/>
    <cellStyle name="Hipervínculo visitado" xfId="16682" builtinId="9" hidden="1"/>
    <cellStyle name="Hipervínculo visitado" xfId="16683" builtinId="9" hidden="1"/>
    <cellStyle name="Hipervínculo visitado" xfId="16684" builtinId="9" hidden="1"/>
    <cellStyle name="Hipervínculo visitado" xfId="16685" builtinId="9" hidden="1"/>
    <cellStyle name="Hipervínculo visitado" xfId="16686" builtinId="9" hidden="1"/>
    <cellStyle name="Hipervínculo visitado" xfId="16687" builtinId="9" hidden="1"/>
    <cellStyle name="Hipervínculo visitado" xfId="16688" builtinId="9" hidden="1"/>
    <cellStyle name="Hipervínculo visitado" xfId="16689" builtinId="9" hidden="1"/>
    <cellStyle name="Hipervínculo visitado" xfId="16690" builtinId="9" hidden="1"/>
    <cellStyle name="Hipervínculo visitado" xfId="16691" builtinId="9" hidden="1"/>
    <cellStyle name="Hipervínculo visitado" xfId="16692" builtinId="9" hidden="1"/>
    <cellStyle name="Hipervínculo visitado" xfId="16693" builtinId="9" hidden="1"/>
    <cellStyle name="Hipervínculo visitado" xfId="16694" builtinId="9" hidden="1"/>
    <cellStyle name="Hipervínculo visitado" xfId="16695" builtinId="9" hidden="1"/>
    <cellStyle name="Hipervínculo visitado" xfId="16696" builtinId="9" hidden="1"/>
    <cellStyle name="Hipervínculo visitado" xfId="16697" builtinId="9" hidden="1"/>
    <cellStyle name="Hipervínculo visitado" xfId="16698" builtinId="9" hidden="1"/>
    <cellStyle name="Hipervínculo visitado" xfId="16699" builtinId="9" hidden="1"/>
    <cellStyle name="Hipervínculo visitado" xfId="16702" builtinId="9" hidden="1"/>
    <cellStyle name="Hipervínculo visitado" xfId="16703" builtinId="9" hidden="1"/>
    <cellStyle name="Hipervínculo visitado" xfId="16704" builtinId="9" hidden="1"/>
    <cellStyle name="Hipervínculo visitado" xfId="16705" builtinId="9" hidden="1"/>
    <cellStyle name="Hipervínculo visitado" xfId="16706" builtinId="9" hidden="1"/>
    <cellStyle name="Hipervínculo visitado" xfId="16707" builtinId="9" hidden="1"/>
    <cellStyle name="Hipervínculo visitado" xfId="16708" builtinId="9" hidden="1"/>
    <cellStyle name="Hipervínculo visitado" xfId="16709" builtinId="9" hidden="1"/>
    <cellStyle name="Hipervínculo visitado" xfId="16710" builtinId="9" hidden="1"/>
    <cellStyle name="Hipervínculo visitado" xfId="16711" builtinId="9" hidden="1"/>
    <cellStyle name="Hipervínculo visitado" xfId="16712" builtinId="9" hidden="1"/>
    <cellStyle name="Hipervínculo visitado" xfId="16713" builtinId="9" hidden="1"/>
    <cellStyle name="Hipervínculo visitado" xfId="16714" builtinId="9" hidden="1"/>
    <cellStyle name="Hipervínculo visitado" xfId="16715" builtinId="9" hidden="1"/>
    <cellStyle name="Hipervínculo visitado" xfId="16716" builtinId="9" hidden="1"/>
    <cellStyle name="Hipervínculo visitado" xfId="16717" builtinId="9" hidden="1"/>
    <cellStyle name="Hipervínculo visitado" xfId="16718" builtinId="9" hidden="1"/>
    <cellStyle name="Hipervínculo visitado" xfId="16719" builtinId="9" hidden="1"/>
    <cellStyle name="Hipervínculo visitado" xfId="16720" builtinId="9" hidden="1"/>
    <cellStyle name="Hipervínculo visitado" xfId="16721" builtinId="9" hidden="1"/>
    <cellStyle name="Hipervínculo visitado" xfId="16722" builtinId="9" hidden="1"/>
    <cellStyle name="Hipervínculo visitado" xfId="16678" builtinId="9" hidden="1"/>
    <cellStyle name="Hipervínculo visitado" xfId="16723" builtinId="9" hidden="1"/>
    <cellStyle name="Hipervínculo visitado" xfId="16724" builtinId="9" hidden="1"/>
    <cellStyle name="Hipervínculo visitado" xfId="16725" builtinId="9" hidden="1"/>
    <cellStyle name="Hipervínculo visitado" xfId="16726" builtinId="9" hidden="1"/>
    <cellStyle name="Hipervínculo visitado" xfId="16727" builtinId="9" hidden="1"/>
    <cellStyle name="Hipervínculo visitado" xfId="16728" builtinId="9" hidden="1"/>
    <cellStyle name="Hipervínculo visitado" xfId="16729" builtinId="9" hidden="1"/>
    <cellStyle name="Hipervínculo visitado" xfId="16730" builtinId="9" hidden="1"/>
    <cellStyle name="Hipervínculo visitado" xfId="16731" builtinId="9" hidden="1"/>
    <cellStyle name="Hipervínculo visitado" xfId="16732" builtinId="9" hidden="1"/>
    <cellStyle name="Hipervínculo visitado" xfId="16733" builtinId="9" hidden="1"/>
    <cellStyle name="Hipervínculo visitado" xfId="16734" builtinId="9" hidden="1"/>
    <cellStyle name="Hipervínculo visitado" xfId="16735" builtinId="9" hidden="1"/>
    <cellStyle name="Hipervínculo visitado" xfId="16736" builtinId="9" hidden="1"/>
    <cellStyle name="Hipervínculo visitado" xfId="16737" builtinId="9" hidden="1"/>
    <cellStyle name="Hipervínculo visitado" xfId="16738" builtinId="9" hidden="1"/>
    <cellStyle name="Hipervínculo visitado" xfId="16739" builtinId="9" hidden="1"/>
    <cellStyle name="Hipervínculo visitado" xfId="16740" builtinId="9" hidden="1"/>
    <cellStyle name="Hipervínculo visitado" xfId="16741" builtinId="9" hidden="1"/>
    <cellStyle name="Hipervínculo visitado" xfId="16742" builtinId="9" hidden="1"/>
    <cellStyle name="Hipervínculo visitado" xfId="16744" builtinId="9" hidden="1"/>
    <cellStyle name="Hipervínculo visitado" xfId="16745" builtinId="9" hidden="1"/>
    <cellStyle name="Hipervínculo visitado" xfId="16746" builtinId="9" hidden="1"/>
    <cellStyle name="Hipervínculo visitado" xfId="16747" builtinId="9" hidden="1"/>
    <cellStyle name="Hipervínculo visitado" xfId="16748" builtinId="9" hidden="1"/>
    <cellStyle name="Hipervínculo visitado" xfId="16749" builtinId="9" hidden="1"/>
    <cellStyle name="Hipervínculo visitado" xfId="16750" builtinId="9" hidden="1"/>
    <cellStyle name="Hipervínculo visitado" xfId="16751" builtinId="9" hidden="1"/>
    <cellStyle name="Hipervínculo visitado" xfId="16752" builtinId="9" hidden="1"/>
    <cellStyle name="Hipervínculo visitado" xfId="16753" builtinId="9" hidden="1"/>
    <cellStyle name="Hipervínculo visitado" xfId="16754" builtinId="9" hidden="1"/>
    <cellStyle name="Hipervínculo visitado" xfId="16755" builtinId="9" hidden="1"/>
    <cellStyle name="Hipervínculo visitado" xfId="16756" builtinId="9" hidden="1"/>
    <cellStyle name="Hipervínculo visitado" xfId="16757" builtinId="9" hidden="1"/>
    <cellStyle name="Hipervínculo visitado" xfId="16758" builtinId="9" hidden="1"/>
    <cellStyle name="Hipervínculo visitado" xfId="16759" builtinId="9" hidden="1"/>
    <cellStyle name="Hipervínculo visitado" xfId="16760" builtinId="9" hidden="1"/>
    <cellStyle name="Hipervínculo visitado" xfId="16761" builtinId="9" hidden="1"/>
    <cellStyle name="Hipervínculo visitado" xfId="16762" builtinId="9" hidden="1"/>
    <cellStyle name="Hipervínculo visitado" xfId="16763" builtinId="9" hidden="1"/>
    <cellStyle name="Hipervínculo visitado" xfId="16764" builtinId="9" hidden="1"/>
    <cellStyle name="Hipervínculo visitado" xfId="16503" builtinId="9" hidden="1"/>
    <cellStyle name="Hipervínculo visitado" xfId="16630" builtinId="9" hidden="1"/>
    <cellStyle name="Hipervínculo visitado" xfId="16677" builtinId="9" hidden="1"/>
    <cellStyle name="Hipervínculo visitado" xfId="16765" builtinId="9" hidden="1"/>
    <cellStyle name="Hipervínculo visitado" xfId="16766" builtinId="9" hidden="1"/>
    <cellStyle name="Hipervínculo visitado" xfId="16767" builtinId="9" hidden="1"/>
    <cellStyle name="Hipervínculo visitado" xfId="16768" builtinId="9" hidden="1"/>
    <cellStyle name="Hipervínculo visitado" xfId="16769" builtinId="9" hidden="1"/>
    <cellStyle name="Hipervínculo visitado" xfId="16770" builtinId="9" hidden="1"/>
    <cellStyle name="Hipervínculo visitado" xfId="16771" builtinId="9" hidden="1"/>
    <cellStyle name="Hipervínculo visitado" xfId="16772" builtinId="9" hidden="1"/>
    <cellStyle name="Hipervínculo visitado" xfId="16773" builtinId="9" hidden="1"/>
    <cellStyle name="Hipervínculo visitado" xfId="16774" builtinId="9" hidden="1"/>
    <cellStyle name="Hipervínculo visitado" xfId="16775" builtinId="9" hidden="1"/>
    <cellStyle name="Hipervínculo visitado" xfId="16776" builtinId="9" hidden="1"/>
    <cellStyle name="Hipervínculo visitado" xfId="16777" builtinId="9" hidden="1"/>
    <cellStyle name="Hipervínculo visitado" xfId="16778" builtinId="9" hidden="1"/>
    <cellStyle name="Hipervínculo visitado" xfId="16779" builtinId="9" hidden="1"/>
    <cellStyle name="Hipervínculo visitado" xfId="16780" builtinId="9" hidden="1"/>
    <cellStyle name="Hipervínculo visitado" xfId="16781" builtinId="9" hidden="1"/>
    <cellStyle name="Hipervínculo visitado" xfId="16782" builtinId="9" hidden="1"/>
    <cellStyle name="Hipervínculo visitado" xfId="16783" builtinId="9" hidden="1"/>
    <cellStyle name="Hipervínculo visitado" xfId="16784" builtinId="9" hidden="1"/>
    <cellStyle name="Hipervínculo visitado" xfId="16785" builtinId="9" hidden="1"/>
    <cellStyle name="Hipervínculo visitado" xfId="16786" builtinId="9" hidden="1"/>
    <cellStyle name="Hipervínculo visitado" xfId="16787" builtinId="9" hidden="1"/>
    <cellStyle name="Hipervínculo visitado" xfId="16788" builtinId="9" hidden="1"/>
    <cellStyle name="Hipervínculo visitado" xfId="16789" builtinId="9" hidden="1"/>
    <cellStyle name="Hipervínculo visitado" xfId="16790" builtinId="9" hidden="1"/>
    <cellStyle name="Hipervínculo visitado" xfId="16791" builtinId="9" hidden="1"/>
    <cellStyle name="Hipervínculo visitado" xfId="16792" builtinId="9" hidden="1"/>
    <cellStyle name="Hipervínculo visitado" xfId="16793" builtinId="9" hidden="1"/>
    <cellStyle name="Hipervínculo visitado" xfId="16794" builtinId="9" hidden="1"/>
    <cellStyle name="Hipervínculo visitado" xfId="16795" builtinId="9" hidden="1"/>
    <cellStyle name="Hipervínculo visitado" xfId="16796" builtinId="9" hidden="1"/>
    <cellStyle name="Hipervínculo visitado" xfId="16797" builtinId="9" hidden="1"/>
    <cellStyle name="Hipervínculo visitado" xfId="16798" builtinId="9" hidden="1"/>
    <cellStyle name="Hipervínculo visitado" xfId="16799" builtinId="9" hidden="1"/>
    <cellStyle name="Hipervínculo visitado" xfId="16800" builtinId="9" hidden="1"/>
    <cellStyle name="Hipervínculo visitado" xfId="16801" builtinId="9" hidden="1"/>
    <cellStyle name="Hipervínculo visitado" xfId="16802" builtinId="9" hidden="1"/>
    <cellStyle name="Hipervínculo visitado" xfId="16803" builtinId="9" hidden="1"/>
    <cellStyle name="Hipervínculo visitado" xfId="16526" builtinId="9" hidden="1"/>
    <cellStyle name="Hipervínculo visitado" xfId="16525" builtinId="9" hidden="1"/>
    <cellStyle name="Hipervínculo visitado" xfId="16521" builtinId="9" hidden="1"/>
    <cellStyle name="Hipervínculo visitado" xfId="16804" builtinId="9" hidden="1"/>
    <cellStyle name="Hipervínculo visitado" xfId="16805" builtinId="9" hidden="1"/>
    <cellStyle name="Hipervínculo visitado" xfId="16806" builtinId="9" hidden="1"/>
    <cellStyle name="Hipervínculo visitado" xfId="16807" builtinId="9" hidden="1"/>
    <cellStyle name="Hipervínculo visitado" xfId="16808" builtinId="9" hidden="1"/>
    <cellStyle name="Hipervínculo visitado" xfId="16809" builtinId="9" hidden="1"/>
    <cellStyle name="Hipervínculo visitado" xfId="16810" builtinId="9" hidden="1"/>
    <cellStyle name="Hipervínculo visitado" xfId="16811" builtinId="9" hidden="1"/>
    <cellStyle name="Hipervínculo visitado" xfId="16812" builtinId="9" hidden="1"/>
    <cellStyle name="Hipervínculo visitado" xfId="16813" builtinId="9" hidden="1"/>
    <cellStyle name="Hipervínculo visitado" xfId="16814" builtinId="9" hidden="1"/>
    <cellStyle name="Hipervínculo visitado" xfId="16815" builtinId="9" hidden="1"/>
    <cellStyle name="Hipervínculo visitado" xfId="16816" builtinId="9" hidden="1"/>
    <cellStyle name="Hipervínculo visitado" xfId="16817" builtinId="9" hidden="1"/>
    <cellStyle name="Hipervínculo visitado" xfId="16818" builtinId="9" hidden="1"/>
    <cellStyle name="Hipervínculo visitado" xfId="16819" builtinId="9" hidden="1"/>
    <cellStyle name="Hipervínculo visitado" xfId="16820" builtinId="9" hidden="1"/>
    <cellStyle name="Hipervínculo visitado" xfId="16821" builtinId="9" hidden="1"/>
    <cellStyle name="Hipervínculo visitado" xfId="15943" builtinId="9" hidden="1"/>
    <cellStyle name="Hipervínculo visitado" xfId="15913" builtinId="9" hidden="1"/>
    <cellStyle name="Hipervínculo visitado" xfId="15881" builtinId="9" hidden="1"/>
    <cellStyle name="Hipervínculo visitado" xfId="15851" builtinId="9" hidden="1"/>
    <cellStyle name="Hipervínculo visitado" xfId="15820" builtinId="9" hidden="1"/>
    <cellStyle name="Hipervínculo visitado" xfId="15791" builtinId="9" hidden="1"/>
    <cellStyle name="Hipervínculo visitado" xfId="15759" builtinId="9" hidden="1"/>
    <cellStyle name="Hipervínculo visitado" xfId="15729" builtinId="9" hidden="1"/>
    <cellStyle name="Hipervínculo visitado" xfId="15697" builtinId="9" hidden="1"/>
    <cellStyle name="Hipervínculo visitado" xfId="13988" builtinId="9" hidden="1"/>
    <cellStyle name="Hipervínculo visitado" xfId="14025" builtinId="9" hidden="1"/>
    <cellStyle name="Hipervínculo visitado" xfId="14024" builtinId="9" hidden="1"/>
    <cellStyle name="Hipervínculo visitado" xfId="11154" builtinId="9" hidden="1"/>
    <cellStyle name="Hipervínculo visitado" xfId="15667" builtinId="9" hidden="1"/>
    <cellStyle name="Hipervínculo visitado" xfId="15636" builtinId="9" hidden="1"/>
    <cellStyle name="Hipervínculo visitado" xfId="15606" builtinId="9" hidden="1"/>
    <cellStyle name="Hipervínculo visitado" xfId="15574" builtinId="9" hidden="1"/>
    <cellStyle name="Hipervínculo visitado" xfId="15543" builtinId="9" hidden="1"/>
    <cellStyle name="Hipervínculo visitado" xfId="15511" builtinId="9" hidden="1"/>
    <cellStyle name="Hipervínculo visitado" xfId="15480" builtinId="9" hidden="1"/>
    <cellStyle name="Hipervínculo visitado" xfId="15448" builtinId="9" hidden="1"/>
    <cellStyle name="Hipervínculo visitado" xfId="14045" builtinId="9" hidden="1"/>
    <cellStyle name="Hipervínculo visitado" xfId="14046" builtinId="9" hidden="1"/>
    <cellStyle name="Hipervínculo visitado" xfId="16822" builtinId="9" hidden="1"/>
    <cellStyle name="Hipervínculo visitado" xfId="16823" builtinId="9" hidden="1"/>
    <cellStyle name="Hipervínculo visitado" xfId="16824" builtinId="9" hidden="1"/>
    <cellStyle name="Hipervínculo visitado" xfId="16825" builtinId="9" hidden="1"/>
    <cellStyle name="Hipervínculo visitado" xfId="16826" builtinId="9" hidden="1"/>
    <cellStyle name="Hipervínculo visitado" xfId="16827" builtinId="9" hidden="1"/>
    <cellStyle name="Hipervínculo visitado" xfId="16828" builtinId="9" hidden="1"/>
    <cellStyle name="Hipervínculo visitado" xfId="16829" builtinId="9" hidden="1"/>
    <cellStyle name="Hipervínculo visitado" xfId="16830" builtinId="9" hidden="1"/>
    <cellStyle name="Hipervínculo visitado" xfId="16831" builtinId="9" hidden="1"/>
    <cellStyle name="Hipervínculo visitado" xfId="16832" builtinId="9" hidden="1"/>
    <cellStyle name="Hipervínculo visitado" xfId="16833" builtinId="9" hidden="1"/>
    <cellStyle name="Hipervínculo visitado" xfId="16834" builtinId="9" hidden="1"/>
    <cellStyle name="Hipervínculo visitado" xfId="16835" builtinId="9" hidden="1"/>
    <cellStyle name="Hipervínculo visitado" xfId="16836" builtinId="9" hidden="1"/>
    <cellStyle name="Hipervínculo visitado" xfId="16837" builtinId="9" hidden="1"/>
    <cellStyle name="Hipervínculo visitado" xfId="16838" builtinId="9" hidden="1"/>
    <cellStyle name="Hipervínculo visitado" xfId="16839" builtinId="9" hidden="1"/>
    <cellStyle name="Hipervínculo visitado" xfId="16840" builtinId="9" hidden="1"/>
    <cellStyle name="Hipervínculo visitado" xfId="16897" builtinId="9" hidden="1"/>
    <cellStyle name="Hipervínculo visitado" xfId="16898" builtinId="9" hidden="1"/>
    <cellStyle name="Hipervínculo visitado" xfId="16899" builtinId="9" hidden="1"/>
    <cellStyle name="Hipervínculo visitado" xfId="16900" builtinId="9" hidden="1"/>
    <cellStyle name="Hipervínculo visitado" xfId="16901" builtinId="9" hidden="1"/>
    <cellStyle name="Hipervínculo visitado" xfId="16902" builtinId="9" hidden="1"/>
    <cellStyle name="Hipervínculo visitado" xfId="16903" builtinId="9" hidden="1"/>
    <cellStyle name="Hipervínculo visitado" xfId="16904" builtinId="9" hidden="1"/>
    <cellStyle name="Hipervínculo visitado" xfId="16905" builtinId="9" hidden="1"/>
    <cellStyle name="Hipervínculo visitado" xfId="16906" builtinId="9" hidden="1"/>
    <cellStyle name="Hipervínculo visitado" xfId="16907" builtinId="9" hidden="1"/>
    <cellStyle name="Hipervínculo visitado" xfId="16908" builtinId="9" hidden="1"/>
    <cellStyle name="Hipervínculo visitado" xfId="16909" builtinId="9" hidden="1"/>
    <cellStyle name="Hipervínculo visitado" xfId="16910" builtinId="9" hidden="1"/>
    <cellStyle name="Hipervínculo visitado" xfId="16911" builtinId="9" hidden="1"/>
    <cellStyle name="Hipervínculo visitado" xfId="16912" builtinId="9" hidden="1"/>
    <cellStyle name="Hipervínculo visitado" xfId="16913" builtinId="9" hidden="1"/>
    <cellStyle name="Hipervínculo visitado" xfId="16914" builtinId="9" hidden="1"/>
    <cellStyle name="Hipervínculo visitado" xfId="16915" builtinId="9" hidden="1"/>
    <cellStyle name="Hipervínculo visitado" xfId="16916" builtinId="9" hidden="1"/>
    <cellStyle name="Hipervínculo visitado" xfId="16917" builtinId="9" hidden="1"/>
    <cellStyle name="Hipervínculo visitado" xfId="17028" builtinId="9" hidden="1"/>
    <cellStyle name="Hipervínculo visitado" xfId="17029" builtinId="9" hidden="1"/>
    <cellStyle name="Hipervínculo visitado" xfId="17030" builtinId="9" hidden="1"/>
    <cellStyle name="Hipervínculo visitado" xfId="17031" builtinId="9" hidden="1"/>
    <cellStyle name="Hipervínculo visitado" xfId="17032" builtinId="9" hidden="1"/>
    <cellStyle name="Hipervínculo visitado" xfId="17033" builtinId="9" hidden="1"/>
    <cellStyle name="Hipervínculo visitado" xfId="17034" builtinId="9" hidden="1"/>
    <cellStyle name="Hipervínculo visitado" xfId="17035" builtinId="9" hidden="1"/>
    <cellStyle name="Hipervínculo visitado" xfId="17036" builtinId="9" hidden="1"/>
    <cellStyle name="Hipervínculo visitado" xfId="17037" builtinId="9" hidden="1"/>
    <cellStyle name="Hipervínculo visitado" xfId="17038" builtinId="9" hidden="1"/>
    <cellStyle name="Hipervínculo visitado" xfId="17039" builtinId="9" hidden="1"/>
    <cellStyle name="Hipervínculo visitado" xfId="17040" builtinId="9" hidden="1"/>
    <cellStyle name="Hipervínculo visitado" xfId="17041" builtinId="9" hidden="1"/>
    <cellStyle name="Hipervínculo visitado" xfId="17042" builtinId="9" hidden="1"/>
    <cellStyle name="Hipervínculo visitado" xfId="17043" builtinId="9" hidden="1"/>
    <cellStyle name="Hipervínculo visitado" xfId="17044" builtinId="9" hidden="1"/>
    <cellStyle name="Hipervínculo visitado" xfId="17045" builtinId="9" hidden="1"/>
    <cellStyle name="Hipervínculo visitado" xfId="17046" builtinId="9" hidden="1"/>
    <cellStyle name="Hipervínculo visitado" xfId="17047" builtinId="9" hidden="1"/>
    <cellStyle name="Hipervínculo visitado" xfId="17048" builtinId="9" hidden="1"/>
    <cellStyle name="Hipervínculo visitado" xfId="16994" builtinId="9" hidden="1"/>
    <cellStyle name="Hipervínculo visitado" xfId="17120" builtinId="9" hidden="1"/>
    <cellStyle name="Hipervínculo visitado" xfId="17119" builtinId="9" hidden="1"/>
    <cellStyle name="Hipervínculo visitado" xfId="16993" builtinId="9" hidden="1"/>
    <cellStyle name="Hipervínculo visitado" xfId="17118" builtinId="9" hidden="1"/>
    <cellStyle name="Hipervínculo visitado" xfId="17117" builtinId="9" hidden="1"/>
    <cellStyle name="Hipervínculo visitado" xfId="16992" builtinId="9" hidden="1"/>
    <cellStyle name="Hipervínculo visitado" xfId="17116" builtinId="9" hidden="1"/>
    <cellStyle name="Hipervínculo visitado" xfId="17115" builtinId="9" hidden="1"/>
    <cellStyle name="Hipervínculo visitado" xfId="16991" builtinId="9" hidden="1"/>
    <cellStyle name="Hipervínculo visitado" xfId="17114" builtinId="9" hidden="1"/>
    <cellStyle name="Hipervínculo visitado" xfId="17113" builtinId="9" hidden="1"/>
    <cellStyle name="Hipervínculo visitado" xfId="16990" builtinId="9" hidden="1"/>
    <cellStyle name="Hipervínculo visitado" xfId="17112" builtinId="9" hidden="1"/>
    <cellStyle name="Hipervínculo visitado" xfId="17111" builtinId="9" hidden="1"/>
    <cellStyle name="Hipervínculo visitado" xfId="16989" builtinId="9" hidden="1"/>
    <cellStyle name="Hipervínculo visitado" xfId="17110" builtinId="9" hidden="1"/>
    <cellStyle name="Hipervínculo visitado" xfId="17109" builtinId="9" hidden="1"/>
    <cellStyle name="Hipervínculo visitado" xfId="16988" builtinId="9" hidden="1"/>
    <cellStyle name="Hipervínculo visitado" xfId="17108" builtinId="9" hidden="1"/>
    <cellStyle name="Hipervínculo visitado" xfId="17107" builtinId="9" hidden="1"/>
    <cellStyle name="Hipervínculo visitado" xfId="17145" builtinId="9" hidden="1"/>
    <cellStyle name="Hipervínculo visitado" xfId="16853" builtinId="9" hidden="1"/>
    <cellStyle name="Hipervínculo visitado" xfId="17062" builtinId="9" hidden="1"/>
    <cellStyle name="Hipervínculo visitado" xfId="17146" builtinId="9" hidden="1"/>
    <cellStyle name="Hipervínculo visitado" xfId="17063" builtinId="9" hidden="1"/>
    <cellStyle name="Hipervínculo visitado" xfId="16852" builtinId="9" hidden="1"/>
    <cellStyle name="Hipervínculo visitado" xfId="17005" builtinId="9" hidden="1"/>
    <cellStyle name="Hipervínculo visitado" xfId="17064" builtinId="9" hidden="1"/>
    <cellStyle name="Hipervínculo visitado" xfId="17065" builtinId="9" hidden="1"/>
    <cellStyle name="Hipervínculo visitado" xfId="17147" builtinId="9" hidden="1"/>
    <cellStyle name="Hipervínculo visitado" xfId="16851" builtinId="9" hidden="1"/>
    <cellStyle name="Hipervínculo visitado" xfId="16850" builtinId="9" hidden="1"/>
    <cellStyle name="Hipervínculo visitado" xfId="17148" builtinId="9" hidden="1"/>
    <cellStyle name="Hipervínculo visitado" xfId="17066" builtinId="9" hidden="1"/>
    <cellStyle name="Hipervínculo visitado" xfId="17067" builtinId="9" hidden="1"/>
    <cellStyle name="Hipervínculo visitado" xfId="17006" builtinId="9" hidden="1"/>
    <cellStyle name="Hipervínculo visitado" xfId="16849" builtinId="9" hidden="1"/>
    <cellStyle name="Hipervínculo visitado" xfId="17068" builtinId="9" hidden="1"/>
    <cellStyle name="Hipervínculo visitado" xfId="17007" builtinId="9" hidden="1"/>
    <cellStyle name="Hipervínculo visitado" xfId="17069" builtinId="9" hidden="1"/>
    <cellStyle name="Hipervínculo visitado" xfId="16848" builtinId="9" hidden="1"/>
    <cellStyle name="Hipervínculo visitado" xfId="17159" builtinId="9" hidden="1"/>
    <cellStyle name="Hipervínculo visitado" xfId="16983" builtinId="9" hidden="1"/>
    <cellStyle name="Hipervínculo visitado" xfId="16982" builtinId="9" hidden="1"/>
    <cellStyle name="Hipervínculo visitado" xfId="16880" builtinId="9" hidden="1"/>
    <cellStyle name="Hipervínculo visitado" xfId="16883" builtinId="9" hidden="1"/>
    <cellStyle name="Hipervínculo visitado" xfId="17158" builtinId="9" hidden="1"/>
    <cellStyle name="Hipervínculo visitado" xfId="17014" builtinId="9" hidden="1"/>
    <cellStyle name="Hipervínculo visitado" xfId="17086" builtinId="9" hidden="1"/>
    <cellStyle name="Hipervínculo visitado" xfId="17085" builtinId="9" hidden="1"/>
    <cellStyle name="Hipervínculo visitado" xfId="17157" builtinId="9" hidden="1"/>
    <cellStyle name="Hipervínculo visitado" xfId="16884" builtinId="9" hidden="1"/>
    <cellStyle name="Hipervínculo visitado" xfId="16981" builtinId="9" hidden="1"/>
    <cellStyle name="Hipervínculo visitado" xfId="17084" builtinId="9" hidden="1"/>
    <cellStyle name="Hipervínculo visitado" xfId="16889" builtinId="9" hidden="1"/>
    <cellStyle name="Hipervínculo visitado" xfId="17156" builtinId="9" hidden="1"/>
    <cellStyle name="Hipervínculo visitado" xfId="17013" builtinId="9" hidden="1"/>
    <cellStyle name="Hipervínculo visitado" xfId="17155" builtinId="9" hidden="1"/>
    <cellStyle name="Hipervínculo visitado" xfId="17154" builtinId="9" hidden="1"/>
    <cellStyle name="Hipervínculo visitado" xfId="17000" builtinId="9" hidden="1"/>
    <cellStyle name="Hipervínculo visitado" xfId="16999" builtinId="9" hidden="1"/>
    <cellStyle name="Hipervínculo visitado" xfId="17083" builtinId="9" hidden="1"/>
    <cellStyle name="Hipervínculo visitado" xfId="16986" builtinId="9" hidden="1"/>
    <cellStyle name="Hipervínculo visitado" xfId="16996" builtinId="9" hidden="1"/>
    <cellStyle name="Hipervínculo visitado" xfId="17192" builtinId="9" hidden="1"/>
    <cellStyle name="Hipervínculo visitado" xfId="16864" builtinId="9" hidden="1"/>
    <cellStyle name="Hipervínculo visitado" xfId="17191" builtinId="9" hidden="1"/>
    <cellStyle name="Hipervínculo visitado" xfId="17123" builtinId="9" hidden="1"/>
    <cellStyle name="Hipervínculo visitado" xfId="17097" builtinId="9" hidden="1"/>
    <cellStyle name="Hipervínculo visitado" xfId="17190" builtinId="9" hidden="1"/>
    <cellStyle name="Hipervínculo visitado" xfId="17189" builtinId="9" hidden="1"/>
    <cellStyle name="Hipervínculo visitado" xfId="17020" builtinId="9" hidden="1"/>
    <cellStyle name="Hipervínculo visitado" xfId="17124" builtinId="9" hidden="1"/>
    <cellStyle name="Hipervínculo visitado" xfId="17188" builtinId="9" hidden="1"/>
    <cellStyle name="Hipervínculo visitado" xfId="17053" builtinId="9" hidden="1"/>
    <cellStyle name="Hipervínculo visitado" xfId="16846" builtinId="9" hidden="1"/>
    <cellStyle name="Hipervínculo visitado" xfId="17008" builtinId="9" hidden="1"/>
    <cellStyle name="Hipervínculo visitado" xfId="17021" builtinId="9" hidden="1"/>
    <cellStyle name="Hipervínculo visitado" xfId="17187" builtinId="9" hidden="1"/>
    <cellStyle name="Hipervínculo visitado" xfId="17009" builtinId="9" hidden="1"/>
    <cellStyle name="Hipervínculo visitado" xfId="17168" builtinId="9" hidden="1"/>
    <cellStyle name="Hipervínculo visitado" xfId="16845" builtinId="9" hidden="1"/>
    <cellStyle name="Hipervínculo visitado" xfId="17186" builtinId="9" hidden="1"/>
    <cellStyle name="Hipervínculo visitado" xfId="17225" builtinId="9" hidden="1"/>
    <cellStyle name="Hipervínculo visitado" xfId="17139" builtinId="9" hidden="1"/>
    <cellStyle name="Hipervínculo visitado" xfId="17079" builtinId="9" hidden="1"/>
    <cellStyle name="Hipervínculo visitado" xfId="17226" builtinId="9" hidden="1"/>
    <cellStyle name="Hipervínculo visitado" xfId="16890" builtinId="9" hidden="1"/>
    <cellStyle name="Hipervínculo visitado" xfId="17176" builtinId="9" hidden="1"/>
    <cellStyle name="Hipervínculo visitado" xfId="17094" builtinId="9" hidden="1"/>
    <cellStyle name="Hipervínculo visitado" xfId="17050" builtinId="9" hidden="1"/>
    <cellStyle name="Hipervínculo visitado" xfId="17130" builtinId="9" hidden="1"/>
    <cellStyle name="Hipervínculo visitado" xfId="17227" builtinId="9" hidden="1"/>
    <cellStyle name="Hipervínculo visitado" xfId="17175" builtinId="9" hidden="1"/>
    <cellStyle name="Hipervínculo visitado" xfId="16861" builtinId="9" hidden="1"/>
    <cellStyle name="Hipervínculo visitado" xfId="17228" builtinId="9" hidden="1"/>
    <cellStyle name="Hipervínculo visitado" xfId="17049" builtinId="9" hidden="1"/>
    <cellStyle name="Hipervínculo visitado" xfId="17078" builtinId="9" hidden="1"/>
    <cellStyle name="Hipervínculo visitado" xfId="17165" builtinId="9" hidden="1"/>
    <cellStyle name="Hipervínculo visitado" xfId="17024" builtinId="9" hidden="1"/>
    <cellStyle name="Hipervínculo visitado" xfId="17012" builtinId="9" hidden="1"/>
    <cellStyle name="Hipervínculo visitado" xfId="17135" builtinId="9" hidden="1"/>
    <cellStyle name="Hipervínculo visitado" xfId="16891" builtinId="9" hidden="1"/>
    <cellStyle name="Hipervínculo visitado" xfId="17174" builtinId="9" hidden="1"/>
    <cellStyle name="Hipervínculo visitado" xfId="17105" builtinId="9" hidden="1"/>
    <cellStyle name="Hipervínculo visitado" xfId="17134" builtinId="9" hidden="1"/>
    <cellStyle name="Hipervínculo visitado" xfId="17185" builtinId="9" hidden="1"/>
    <cellStyle name="Hipervínculo visitado" xfId="16859" builtinId="9" hidden="1"/>
    <cellStyle name="Hipervínculo visitado" xfId="17150" builtinId="9" hidden="1"/>
    <cellStyle name="Hipervínculo visitado" xfId="17242" builtinId="9" hidden="1"/>
    <cellStyle name="Hipervínculo visitado" xfId="17218" builtinId="9" hidden="1"/>
    <cellStyle name="Hipervínculo visitado" xfId="16844" builtinId="9" hidden="1"/>
    <cellStyle name="Hipervínculo visitado" xfId="17184" builtinId="9" hidden="1"/>
    <cellStyle name="Hipervínculo visitado" xfId="17106" builtinId="9" hidden="1"/>
    <cellStyle name="Hipervínculo visitado" xfId="17241" builtinId="9" hidden="1"/>
    <cellStyle name="Hipervínculo visitado" xfId="17090" builtinId="9" hidden="1"/>
    <cellStyle name="Hipervínculo visitado" xfId="17178" builtinId="9" hidden="1"/>
    <cellStyle name="Hipervínculo visitado" xfId="17054" builtinId="9" hidden="1"/>
    <cellStyle name="Hipervínculo visitado" xfId="16997" builtinId="9" hidden="1"/>
    <cellStyle name="Hipervínculo visitado" xfId="17166" builtinId="9" hidden="1"/>
    <cellStyle name="Hipervínculo visitado" xfId="17240" builtinId="9" hidden="1"/>
    <cellStyle name="Hipervínculo visitado" xfId="17127" builtinId="9" hidden="1"/>
    <cellStyle name="Hipervínculo visitado" xfId="17217" builtinId="9" hidden="1"/>
    <cellStyle name="Hipervínculo visitado" xfId="17100" builtinId="9" hidden="1"/>
    <cellStyle name="Hipervínculo visitado" xfId="17239" builtinId="9" hidden="1"/>
    <cellStyle name="Hipervínculo visitado" xfId="17102" builtinId="9" hidden="1"/>
    <cellStyle name="Hipervínculo visitado" xfId="17215" builtinId="9" hidden="1"/>
    <cellStyle name="Hipervínculo visitado" xfId="16866" builtinId="9" hidden="1"/>
    <cellStyle name="Hipervínculo visitado" xfId="17164" builtinId="9" hidden="1"/>
    <cellStyle name="Hipervínculo visitado" xfId="17160" builtinId="9" hidden="1"/>
    <cellStyle name="Hipervínculo visitado" xfId="17249" builtinId="9" hidden="1"/>
    <cellStyle name="Hipervínculo visitado" xfId="17214" builtinId="9" hidden="1"/>
    <cellStyle name="Hipervínculo visitado" xfId="17194" builtinId="9" hidden="1"/>
    <cellStyle name="Hipervínculo visitado" xfId="16894" builtinId="9" hidden="1"/>
    <cellStyle name="Hipervínculo visitado" xfId="17180" builtinId="9" hidden="1"/>
    <cellStyle name="Hipervínculo visitado" xfId="17027" builtinId="9" hidden="1"/>
    <cellStyle name="Hipervínculo visitado" xfId="17250" builtinId="9" hidden="1"/>
    <cellStyle name="Hipervínculo visitado" xfId="17017" builtinId="9" hidden="1"/>
    <cellStyle name="Hipervínculo visitado" xfId="16976" builtinId="9" hidden="1"/>
    <cellStyle name="Hipervínculo visitado" xfId="17133" builtinId="9" hidden="1"/>
    <cellStyle name="Hipervínculo visitado" xfId="16980" builtinId="9" hidden="1"/>
    <cellStyle name="Hipervínculo visitado" xfId="16995" builtinId="9" hidden="1"/>
    <cellStyle name="Hipervínculo visitado" xfId="17132" builtinId="9" hidden="1"/>
    <cellStyle name="Hipervínculo visitado" xfId="17144" builtinId="9" hidden="1"/>
    <cellStyle name="Hipervínculo visitado" xfId="17221" builtinId="9" hidden="1"/>
    <cellStyle name="Hipervínculo visitado" xfId="17018" builtinId="9" hidden="1"/>
    <cellStyle name="Hipervínculo visitado" xfId="17057" builtinId="9" hidden="1"/>
    <cellStyle name="Hipervínculo visitado" xfId="16979" builtinId="9" hidden="1"/>
    <cellStyle name="Hipervínculo visitado" xfId="17022" builtinId="9" hidden="1"/>
    <cellStyle name="Hipervínculo visitado" xfId="16858" builtinId="9" hidden="1"/>
    <cellStyle name="Hipervínculo visitado" xfId="17081" builtinId="9" hidden="1"/>
    <cellStyle name="Hipervínculo visitado" xfId="17169" builtinId="9" hidden="1"/>
    <cellStyle name="Hipervínculo visitado" xfId="17268" builtinId="9" hidden="1"/>
    <cellStyle name="Hipervínculo visitado" xfId="17179" builtinId="9" hidden="1"/>
    <cellStyle name="Hipervínculo visitado" xfId="17237" builtinId="9" hidden="1"/>
    <cellStyle name="Hipervínculo visitado" xfId="17267" builtinId="9" hidden="1"/>
    <cellStyle name="Hipervínculo visitado" xfId="17223" builtinId="9" hidden="1"/>
    <cellStyle name="Hipervínculo visitado" xfId="16892" builtinId="9" hidden="1"/>
    <cellStyle name="Hipervínculo visitado" xfId="17131" builtinId="9" hidden="1"/>
    <cellStyle name="Hipervínculo visitado" xfId="17091" builtinId="9" hidden="1"/>
    <cellStyle name="Hipervínculo visitado" xfId="17129" builtinId="9" hidden="1"/>
    <cellStyle name="Hipervínculo visitado" xfId="16842" builtinId="9" hidden="1"/>
    <cellStyle name="Hipervínculo visitado" xfId="17266" builtinId="9" hidden="1"/>
    <cellStyle name="Hipervínculo visitado" xfId="17182" builtinId="9" hidden="1"/>
    <cellStyle name="Hipervínculo visitado" xfId="17236" builtinId="9" hidden="1"/>
    <cellStyle name="Hipervínculo visitado" xfId="17096" builtinId="9" hidden="1"/>
    <cellStyle name="Hipervínculo visitado" xfId="17246" builtinId="9" hidden="1"/>
    <cellStyle name="Hipervínculo visitado" xfId="17080" builtinId="9" hidden="1"/>
    <cellStyle name="Hipervínculo visitado" xfId="17138" builtinId="9" hidden="1"/>
    <cellStyle name="Hipervínculo visitado" xfId="17087" builtinId="9" hidden="1"/>
    <cellStyle name="Hipervínculo visitado" xfId="17025" builtinId="9" hidden="1"/>
    <cellStyle name="Hipervínculo visitado" xfId="17073" builtinId="9" hidden="1"/>
    <cellStyle name="Hipervínculo visitado" xfId="16843" builtinId="9" hidden="1"/>
    <cellStyle name="Hipervínculo visitado" xfId="17167" builtinId="9" hidden="1"/>
    <cellStyle name="Hipervínculo visitado" xfId="17263" builtinId="9" hidden="1"/>
    <cellStyle name="Hipervínculo visitado" xfId="17089" builtinId="9" hidden="1"/>
    <cellStyle name="Hipervínculo visitado" xfId="17244" builtinId="9" hidden="1"/>
    <cellStyle name="Hipervínculo visitado" xfId="17262" builtinId="9" hidden="1"/>
    <cellStyle name="Hipervínculo visitado" xfId="17163" builtinId="9" hidden="1"/>
    <cellStyle name="Hipervínculo visitado" xfId="16862" builtinId="9" hidden="1"/>
    <cellStyle name="Hipervínculo visitado" xfId="17245" builtinId="9" hidden="1"/>
    <cellStyle name="Hipervínculo visitado" xfId="17274" builtinId="9" hidden="1"/>
    <cellStyle name="Hipervínculo visitado" xfId="17077" builtinId="9" hidden="1"/>
    <cellStyle name="Hipervínculo visitado" xfId="16854" builtinId="9" hidden="1"/>
    <cellStyle name="Hipervínculo visitado" xfId="17275" builtinId="9" hidden="1"/>
    <cellStyle name="Hipervínculo visitado" xfId="17126" builtinId="9" hidden="1"/>
    <cellStyle name="Hipervínculo visitado" xfId="17170" builtinId="9" hidden="1"/>
    <cellStyle name="Hipervínculo visitado" xfId="17071" builtinId="9" hidden="1"/>
    <cellStyle name="Hipervínculo visitado" xfId="17271" builtinId="9" hidden="1"/>
    <cellStyle name="Hipervínculo visitado" xfId="17003" builtinId="9" hidden="1"/>
    <cellStyle name="Hipervínculo visitado" xfId="17254" builtinId="9" hidden="1"/>
    <cellStyle name="Hipervínculo visitado" xfId="17337" builtinId="9" hidden="1"/>
    <cellStyle name="Hipervínculo visitado" xfId="17234" builtinId="9" hidden="1"/>
    <cellStyle name="Hipervínculo visitado" xfId="17233" builtinId="9" hidden="1"/>
    <cellStyle name="Hipervínculo visitado" xfId="17338" builtinId="9" hidden="1"/>
    <cellStyle name="Hipervínculo visitado" xfId="16893" builtinId="9" hidden="1"/>
    <cellStyle name="Hipervínculo visitado" xfId="17072" builtinId="9" hidden="1"/>
    <cellStyle name="Hipervínculo visitado" xfId="17010" builtinId="9" hidden="1"/>
    <cellStyle name="Hipervínculo visitado" xfId="17015" builtinId="9" hidden="1"/>
    <cellStyle name="Hipervínculo visitado" xfId="17298" builtinId="9" hidden="1"/>
    <cellStyle name="Hipervínculo visitado" xfId="17339" builtinId="9" hidden="1"/>
    <cellStyle name="Hipervínculo visitado" xfId="17297" builtinId="9" hidden="1"/>
    <cellStyle name="Hipervínculo visitado" xfId="17136" builtinId="9" hidden="1"/>
    <cellStyle name="Hipervínculo visitado" xfId="17340" builtinId="9" hidden="1"/>
    <cellStyle name="Hipervínculo visitado" xfId="17023" builtinId="9" hidden="1"/>
    <cellStyle name="Hipervínculo visitado" xfId="17161" builtinId="9" hidden="1"/>
    <cellStyle name="Hipervínculo visitado" xfId="17152" builtinId="9" hidden="1"/>
    <cellStyle name="Hipervínculo visitado" xfId="17259" builtinId="9" hidden="1"/>
    <cellStyle name="Hipervínculo visitado" xfId="17121" builtinId="9" hidden="1"/>
    <cellStyle name="Hipervínculo visitado" xfId="17304" builtinId="9" hidden="1"/>
    <cellStyle name="Hipervínculo visitado" xfId="17344" builtinId="9" hidden="1"/>
    <cellStyle name="Hipervínculo visitado" xfId="17261" builtinId="9" hidden="1"/>
    <cellStyle name="Hipervínculo visitado" xfId="17305" builtinId="9" hidden="1"/>
    <cellStyle name="Hipervínculo visitado" xfId="17260" builtinId="9" hidden="1"/>
    <cellStyle name="Hipervínculo visitado" xfId="17343" builtinId="9" hidden="1"/>
    <cellStyle name="Hipervínculo visitado" xfId="17229" builtinId="9" hidden="1"/>
    <cellStyle name="Hipervínculo visitado" xfId="17070" builtinId="9" hidden="1"/>
    <cellStyle name="Hipervínculo visitado" xfId="17295" builtinId="9" hidden="1"/>
    <cellStyle name="Hipervínculo visitado" xfId="17230" builtinId="9" hidden="1"/>
    <cellStyle name="Hipervínculo visitado" xfId="17216" builtinId="9" hidden="1"/>
    <cellStyle name="Hipervínculo visitado" xfId="17342" builtinId="9" hidden="1"/>
    <cellStyle name="Hipervínculo visitado" xfId="17306" builtinId="9" hidden="1"/>
    <cellStyle name="Hipervínculo visitado" xfId="17051" builtinId="9" hidden="1"/>
    <cellStyle name="Hipervínculo visitado" xfId="16985" builtinId="9" hidden="1"/>
    <cellStyle name="Hipervínculo visitado" xfId="17328" builtinId="9" hidden="1"/>
    <cellStyle name="Hipervínculo visitado" xfId="17341" builtinId="9" hidden="1"/>
    <cellStyle name="Hipervínculo visitado" xfId="17296" builtinId="9" hidden="1"/>
    <cellStyle name="Hipervínculo visitado" xfId="17327" builtinId="9" hidden="1"/>
    <cellStyle name="Hipervínculo visitado" xfId="17232" builtinId="9" hidden="1"/>
    <cellStyle name="Hipervínculo visitado" xfId="17255" builtinId="9" hidden="1"/>
    <cellStyle name="Hipervínculo visitado" xfId="17093" builtinId="9" hidden="1"/>
    <cellStyle name="Hipervínculo visitado" xfId="17380" builtinId="9" hidden="1"/>
    <cellStyle name="Hipervínculo visitado" xfId="17381" builtinId="9" hidden="1"/>
    <cellStyle name="Hipervínculo visitado" xfId="17382" builtinId="9" hidden="1"/>
    <cellStyle name="Hipervínculo visitado" xfId="17383" builtinId="9" hidden="1"/>
    <cellStyle name="Hipervínculo visitado" xfId="17384" builtinId="9" hidden="1"/>
    <cellStyle name="Hipervínculo visitado" xfId="17385" builtinId="9" hidden="1"/>
    <cellStyle name="Hipervínculo visitado" xfId="17386" builtinId="9" hidden="1"/>
    <cellStyle name="Hipervínculo visitado" xfId="17387" builtinId="9" hidden="1"/>
    <cellStyle name="Hipervínculo visitado" xfId="17388" builtinId="9" hidden="1"/>
    <cellStyle name="Hipervínculo visitado" xfId="17389" builtinId="9" hidden="1"/>
    <cellStyle name="Hipervínculo visitado" xfId="17390" builtinId="9" hidden="1"/>
    <cellStyle name="Hipervínculo visitado" xfId="17391" builtinId="9" hidden="1"/>
    <cellStyle name="Hipervínculo visitado" xfId="17392" builtinId="9" hidden="1"/>
    <cellStyle name="Hipervínculo visitado" xfId="17393" builtinId="9" hidden="1"/>
    <cellStyle name="Hipervínculo visitado" xfId="17394" builtinId="9" hidden="1"/>
    <cellStyle name="Hipervínculo visitado" xfId="17395" builtinId="9" hidden="1"/>
    <cellStyle name="Hipervínculo visitado" xfId="17396" builtinId="9" hidden="1"/>
    <cellStyle name="Hipervínculo visitado" xfId="17397" builtinId="9" hidden="1"/>
    <cellStyle name="Hipervínculo visitado" xfId="17398" builtinId="9" hidden="1"/>
    <cellStyle name="Hipervínculo visitado" xfId="17399" builtinId="9" hidden="1"/>
    <cellStyle name="Hipervínculo visitado" xfId="17103" builtinId="9" hidden="1"/>
    <cellStyle name="Hipervínculo visitado" xfId="17329" builtinId="9" hidden="1"/>
    <cellStyle name="Hipervínculo visitado" xfId="17256" builtinId="9" hidden="1"/>
    <cellStyle name="Hipervínculo visitado" xfId="17403" builtinId="9" hidden="1"/>
    <cellStyle name="Hipervínculo visitado" xfId="17404" builtinId="9" hidden="1"/>
    <cellStyle name="Hipervínculo visitado" xfId="17405" builtinId="9" hidden="1"/>
    <cellStyle name="Hipervínculo visitado" xfId="17406" builtinId="9" hidden="1"/>
    <cellStyle name="Hipervínculo visitado" xfId="17407" builtinId="9" hidden="1"/>
    <cellStyle name="Hipervínculo visitado" xfId="17408" builtinId="9" hidden="1"/>
    <cellStyle name="Hipervínculo visitado" xfId="17409" builtinId="9" hidden="1"/>
    <cellStyle name="Hipervínculo visitado" xfId="17410" builtinId="9" hidden="1"/>
    <cellStyle name="Hipervínculo visitado" xfId="17411" builtinId="9" hidden="1"/>
    <cellStyle name="Hipervínculo visitado" xfId="17412" builtinId="9" hidden="1"/>
    <cellStyle name="Hipervínculo visitado" xfId="17413" builtinId="9" hidden="1"/>
    <cellStyle name="Hipervínculo visitado" xfId="17414" builtinId="9" hidden="1"/>
    <cellStyle name="Hipervínculo visitado" xfId="17415" builtinId="9" hidden="1"/>
    <cellStyle name="Hipervínculo visitado" xfId="17416" builtinId="9" hidden="1"/>
    <cellStyle name="Hipervínculo visitado" xfId="17417" builtinId="9" hidden="1"/>
    <cellStyle name="Hipervínculo visitado" xfId="17418" builtinId="9" hidden="1"/>
    <cellStyle name="Hipervínculo visitado" xfId="17419" builtinId="9" hidden="1"/>
    <cellStyle name="Hipervínculo visitado" xfId="17420" builtinId="9" hidden="1"/>
    <cellStyle name="Hipervínculo visitado" xfId="17433" builtinId="9" hidden="1"/>
    <cellStyle name="Hipervínculo visitado" xfId="17434" builtinId="9" hidden="1"/>
    <cellStyle name="Hipervínculo visitado" xfId="17435" builtinId="9" hidden="1"/>
    <cellStyle name="Hipervínculo visitado" xfId="17436" builtinId="9" hidden="1"/>
    <cellStyle name="Hipervínculo visitado" xfId="17437" builtinId="9" hidden="1"/>
    <cellStyle name="Hipervínculo visitado" xfId="17438" builtinId="9" hidden="1"/>
    <cellStyle name="Hipervínculo visitado" xfId="17439" builtinId="9" hidden="1"/>
    <cellStyle name="Hipervínculo visitado" xfId="17440" builtinId="9" hidden="1"/>
    <cellStyle name="Hipervínculo visitado" xfId="17441" builtinId="9" hidden="1"/>
    <cellStyle name="Hipervínculo visitado" xfId="17442" builtinId="9" hidden="1"/>
    <cellStyle name="Hipervínculo visitado" xfId="17443" builtinId="9" hidden="1"/>
    <cellStyle name="Hipervínculo visitado" xfId="17444" builtinId="9" hidden="1"/>
    <cellStyle name="Hipervínculo visitado" xfId="17445" builtinId="9" hidden="1"/>
    <cellStyle name="Hipervínculo visitado" xfId="17446" builtinId="9" hidden="1"/>
    <cellStyle name="Hipervínculo visitado" xfId="17447" builtinId="9" hidden="1"/>
    <cellStyle name="Hipervínculo visitado" xfId="17448" builtinId="9" hidden="1"/>
    <cellStyle name="Hipervínculo visitado" xfId="17449" builtinId="9" hidden="1"/>
    <cellStyle name="Hipervínculo visitado" xfId="17450" builtinId="9" hidden="1"/>
    <cellStyle name="Hipervínculo visitado" xfId="17451" builtinId="9" hidden="1"/>
    <cellStyle name="Hipervínculo visitado" xfId="17452" builtinId="9" hidden="1"/>
    <cellStyle name="Hipervínculo visitado" xfId="17453" builtinId="9" hidden="1"/>
    <cellStyle name="Hipervínculo visitado" xfId="17269" builtinId="9" hidden="1"/>
    <cellStyle name="Hipervínculo visitado" xfId="17457" builtinId="9" hidden="1"/>
    <cellStyle name="Hipervínculo visitado" xfId="17458" builtinId="9" hidden="1"/>
    <cellStyle name="Hipervínculo visitado" xfId="17459" builtinId="9" hidden="1"/>
    <cellStyle name="Hipervínculo visitado" xfId="17460" builtinId="9" hidden="1"/>
    <cellStyle name="Hipervínculo visitado" xfId="17461" builtinId="9" hidden="1"/>
    <cellStyle name="Hipervínculo visitado" xfId="17462" builtinId="9" hidden="1"/>
    <cellStyle name="Hipervínculo visitado" xfId="17463" builtinId="9" hidden="1"/>
    <cellStyle name="Hipervínculo visitado" xfId="17464" builtinId="9" hidden="1"/>
    <cellStyle name="Hipervínculo visitado" xfId="17465" builtinId="9" hidden="1"/>
    <cellStyle name="Hipervínculo visitado" xfId="17466" builtinId="9" hidden="1"/>
    <cellStyle name="Hipervínculo visitado" xfId="17467" builtinId="9" hidden="1"/>
    <cellStyle name="Hipervínculo visitado" xfId="17468" builtinId="9" hidden="1"/>
    <cellStyle name="Hipervínculo visitado" xfId="17469" builtinId="9" hidden="1"/>
    <cellStyle name="Hipervínculo visitado" xfId="17470" builtinId="9" hidden="1"/>
    <cellStyle name="Hipervínculo visitado" xfId="17471" builtinId="9" hidden="1"/>
    <cellStyle name="Hipervínculo visitado" xfId="17472" builtinId="9" hidden="1"/>
    <cellStyle name="Hipervínculo visitado" xfId="17473" builtinId="9" hidden="1"/>
    <cellStyle name="Hipervínculo visitado" xfId="17474" builtinId="9" hidden="1"/>
    <cellStyle name="Hipervínculo visitado" xfId="17475" builtinId="9" hidden="1"/>
    <cellStyle name="Hipervínculo visitado" xfId="17476" builtinId="9" hidden="1"/>
    <cellStyle name="Hipervínculo visitado" xfId="17487" builtinId="9" hidden="1"/>
    <cellStyle name="Hipervínculo visitado" xfId="17488" builtinId="9" hidden="1"/>
    <cellStyle name="Hipervínculo visitado" xfId="17489" builtinId="9" hidden="1"/>
    <cellStyle name="Hipervínculo visitado" xfId="17490" builtinId="9" hidden="1"/>
    <cellStyle name="Hipervínculo visitado" xfId="17491" builtinId="9" hidden="1"/>
    <cellStyle name="Hipervínculo visitado" xfId="17492" builtinId="9" hidden="1"/>
    <cellStyle name="Hipervínculo visitado" xfId="17493" builtinId="9" hidden="1"/>
    <cellStyle name="Hipervínculo visitado" xfId="17494" builtinId="9" hidden="1"/>
    <cellStyle name="Hipervínculo visitado" xfId="17495" builtinId="9" hidden="1"/>
    <cellStyle name="Hipervínculo visitado" xfId="17496" builtinId="9" hidden="1"/>
    <cellStyle name="Hipervínculo visitado" xfId="17497" builtinId="9" hidden="1"/>
    <cellStyle name="Hipervínculo visitado" xfId="17498" builtinId="9" hidden="1"/>
    <cellStyle name="Hipervínculo visitado" xfId="17499" builtinId="9" hidden="1"/>
    <cellStyle name="Hipervínculo visitado" xfId="17500" builtinId="9" hidden="1"/>
    <cellStyle name="Hipervínculo visitado" xfId="17501" builtinId="9" hidden="1"/>
    <cellStyle name="Hipervínculo visitado" xfId="17502" builtinId="9" hidden="1"/>
    <cellStyle name="Hipervínculo visitado" xfId="17503" builtinId="9" hidden="1"/>
    <cellStyle name="Hipervínculo visitado" xfId="17504" builtinId="9" hidden="1"/>
    <cellStyle name="Hipervínculo visitado" xfId="17505" builtinId="9" hidden="1"/>
    <cellStyle name="Hipervínculo visitado" xfId="17506" builtinId="9" hidden="1"/>
    <cellStyle name="Hipervínculo visitado" xfId="17507" builtinId="9" hidden="1"/>
    <cellStyle name="Hipervínculo visitado" xfId="16998" builtinId="9" hidden="1"/>
    <cellStyle name="Hipervínculo visitado" xfId="17181" builtinId="9" hidden="1"/>
    <cellStyle name="Hipervínculo visitado" xfId="16863" builtinId="9" hidden="1"/>
    <cellStyle name="Hipervínculo visitado" xfId="17511" builtinId="9" hidden="1"/>
    <cellStyle name="Hipervínculo visitado" xfId="17512" builtinId="9" hidden="1"/>
    <cellStyle name="Hipervínculo visitado" xfId="17513" builtinId="9" hidden="1"/>
    <cellStyle name="Hipervínculo visitado" xfId="17514" builtinId="9" hidden="1"/>
    <cellStyle name="Hipervínculo visitado" xfId="17515" builtinId="9" hidden="1"/>
    <cellStyle name="Hipervínculo visitado" xfId="17516" builtinId="9" hidden="1"/>
    <cellStyle name="Hipervínculo visitado" xfId="17517" builtinId="9" hidden="1"/>
    <cellStyle name="Hipervínculo visitado" xfId="17518" builtinId="9" hidden="1"/>
    <cellStyle name="Hipervínculo visitado" xfId="17519" builtinId="9" hidden="1"/>
    <cellStyle name="Hipervínculo visitado" xfId="17520" builtinId="9" hidden="1"/>
    <cellStyle name="Hipervínculo visitado" xfId="17521" builtinId="9" hidden="1"/>
    <cellStyle name="Hipervínculo visitado" xfId="17522" builtinId="9" hidden="1"/>
    <cellStyle name="Hipervínculo visitado" xfId="17523" builtinId="9" hidden="1"/>
    <cellStyle name="Hipervínculo visitado" xfId="17524" builtinId="9" hidden="1"/>
    <cellStyle name="Hipervínculo visitado" xfId="17525" builtinId="9" hidden="1"/>
    <cellStyle name="Hipervínculo visitado" xfId="17526" builtinId="9" hidden="1"/>
    <cellStyle name="Hipervínculo visitado" xfId="17527" builtinId="9" hidden="1"/>
    <cellStyle name="Hipervínculo visitado" xfId="17528" builtinId="9" hidden="1"/>
    <cellStyle name="Hipervínculo visitado" xfId="17539" builtinId="9" hidden="1"/>
    <cellStyle name="Hipervínculo visitado" xfId="17540" builtinId="9" hidden="1"/>
    <cellStyle name="Hipervínculo visitado" xfId="17541" builtinId="9" hidden="1"/>
    <cellStyle name="Hipervínculo visitado" xfId="17542" builtinId="9" hidden="1"/>
    <cellStyle name="Hipervínculo visitado" xfId="17543" builtinId="9" hidden="1"/>
    <cellStyle name="Hipervínculo visitado" xfId="17544" builtinId="9" hidden="1"/>
    <cellStyle name="Hipervínculo visitado" xfId="17545" builtinId="9" hidden="1"/>
    <cellStyle name="Hipervínculo visitado" xfId="17546" builtinId="9" hidden="1"/>
    <cellStyle name="Hipervínculo visitado" xfId="17547" builtinId="9" hidden="1"/>
    <cellStyle name="Hipervínculo visitado" xfId="17548" builtinId="9" hidden="1"/>
    <cellStyle name="Hipervínculo visitado" xfId="17549" builtinId="9" hidden="1"/>
    <cellStyle name="Hipervínculo visitado" xfId="17550" builtinId="9" hidden="1"/>
    <cellStyle name="Hipervínculo visitado" xfId="17551" builtinId="9" hidden="1"/>
    <cellStyle name="Hipervínculo visitado" xfId="17552" builtinId="9" hidden="1"/>
    <cellStyle name="Hipervínculo visitado" xfId="17553" builtinId="9" hidden="1"/>
    <cellStyle name="Hipervínculo visitado" xfId="17554" builtinId="9" hidden="1"/>
    <cellStyle name="Hipervínculo visitado" xfId="17555" builtinId="9" hidden="1"/>
    <cellStyle name="Hipervínculo visitado" xfId="17556" builtinId="9" hidden="1"/>
    <cellStyle name="Hipervínculo visitado" xfId="17557" builtinId="9" hidden="1"/>
    <cellStyle name="Hipervínculo visitado" xfId="17558" builtinId="9" hidden="1"/>
    <cellStyle name="Hipervínculo visitado" xfId="17559" builtinId="9" hidden="1"/>
    <cellStyle name="Hipervínculo visitado" xfId="17332" builtinId="9" hidden="1"/>
    <cellStyle name="Hipervínculo visitado" xfId="17351" builtinId="9" hidden="1"/>
    <cellStyle name="Hipervínculo visitado" xfId="17350" builtinId="9" hidden="1"/>
    <cellStyle name="Hipervínculo visitado" xfId="17562" builtinId="9" hidden="1"/>
    <cellStyle name="Hipervínculo visitado" xfId="17563" builtinId="9" hidden="1"/>
    <cellStyle name="Hipervínculo visitado" xfId="17564" builtinId="9" hidden="1"/>
    <cellStyle name="Hipervínculo visitado" xfId="17565" builtinId="9" hidden="1"/>
    <cellStyle name="Hipervínculo visitado" xfId="17566" builtinId="9" hidden="1"/>
    <cellStyle name="Hipervínculo visitado" xfId="17567" builtinId="9" hidden="1"/>
    <cellStyle name="Hipervínculo visitado" xfId="17568" builtinId="9" hidden="1"/>
    <cellStyle name="Hipervínculo visitado" xfId="17569" builtinId="9" hidden="1"/>
    <cellStyle name="Hipervínculo visitado" xfId="17570" builtinId="9" hidden="1"/>
    <cellStyle name="Hipervínculo visitado" xfId="17571" builtinId="9" hidden="1"/>
    <cellStyle name="Hipervínculo visitado" xfId="17572" builtinId="9" hidden="1"/>
    <cellStyle name="Hipervínculo visitado" xfId="17573" builtinId="9" hidden="1"/>
    <cellStyle name="Hipervínculo visitado" xfId="17574" builtinId="9" hidden="1"/>
    <cellStyle name="Hipervínculo visitado" xfId="17575" builtinId="9" hidden="1"/>
    <cellStyle name="Hipervínculo visitado" xfId="17576" builtinId="9" hidden="1"/>
    <cellStyle name="Hipervínculo visitado" xfId="17577" builtinId="9" hidden="1"/>
    <cellStyle name="Hipervínculo visitado" xfId="17578" builtinId="9" hidden="1"/>
    <cellStyle name="Hipervínculo visitado" xfId="17579" builtinId="9" hidden="1"/>
    <cellStyle name="Hipervínculo visitado" xfId="17590" builtinId="9" hidden="1"/>
    <cellStyle name="Hipervínculo visitado" xfId="17591" builtinId="9" hidden="1"/>
    <cellStyle name="Hipervínculo visitado" xfId="17592" builtinId="9" hidden="1"/>
    <cellStyle name="Hipervínculo visitado" xfId="17593" builtinId="9" hidden="1"/>
    <cellStyle name="Hipervínculo visitado" xfId="17594" builtinId="9" hidden="1"/>
    <cellStyle name="Hipervínculo visitado" xfId="17595" builtinId="9" hidden="1"/>
    <cellStyle name="Hipervínculo visitado" xfId="17596" builtinId="9" hidden="1"/>
    <cellStyle name="Hipervínculo visitado" xfId="17597" builtinId="9" hidden="1"/>
    <cellStyle name="Hipervínculo visitado" xfId="17598" builtinId="9" hidden="1"/>
    <cellStyle name="Hipervínculo visitado" xfId="17599" builtinId="9" hidden="1"/>
    <cellStyle name="Hipervínculo visitado" xfId="17600" builtinId="9" hidden="1"/>
    <cellStyle name="Hipervínculo visitado" xfId="17601" builtinId="9" hidden="1"/>
    <cellStyle name="Hipervínculo visitado" xfId="17602" builtinId="9" hidden="1"/>
    <cellStyle name="Hipervínculo visitado" xfId="17603" builtinId="9" hidden="1"/>
    <cellStyle name="Hipervínculo visitado" xfId="17604" builtinId="9" hidden="1"/>
    <cellStyle name="Hipervínculo visitado" xfId="17605" builtinId="9" hidden="1"/>
    <cellStyle name="Hipervínculo visitado" xfId="17606" builtinId="9" hidden="1"/>
    <cellStyle name="Hipervínculo visitado" xfId="17607" builtinId="9" hidden="1"/>
    <cellStyle name="Hipervínculo visitado" xfId="17608" builtinId="9" hidden="1"/>
    <cellStyle name="Hipervínculo visitado" xfId="17609" builtinId="9" hidden="1"/>
    <cellStyle name="Hipervínculo visitado" xfId="17610" builtinId="9" hidden="1"/>
    <cellStyle name="Hipervínculo visitado" xfId="17613" builtinId="9" hidden="1"/>
    <cellStyle name="Hipervínculo visitado" xfId="17614" builtinId="9" hidden="1"/>
    <cellStyle name="Hipervínculo visitado" xfId="17615" builtinId="9" hidden="1"/>
    <cellStyle name="Hipervínculo visitado" xfId="17616" builtinId="9" hidden="1"/>
    <cellStyle name="Hipervínculo visitado" xfId="17617" builtinId="9" hidden="1"/>
    <cellStyle name="Hipervínculo visitado" xfId="17618" builtinId="9" hidden="1"/>
    <cellStyle name="Hipervínculo visitado" xfId="17619" builtinId="9" hidden="1"/>
    <cellStyle name="Hipervínculo visitado" xfId="17620" builtinId="9" hidden="1"/>
    <cellStyle name="Hipervínculo visitado" xfId="17621" builtinId="9" hidden="1"/>
    <cellStyle name="Hipervínculo visitado" xfId="17622" builtinId="9" hidden="1"/>
    <cellStyle name="Hipervínculo visitado" xfId="17623" builtinId="9" hidden="1"/>
    <cellStyle name="Hipervínculo visitado" xfId="17624" builtinId="9" hidden="1"/>
    <cellStyle name="Hipervínculo visitado" xfId="17625" builtinId="9" hidden="1"/>
    <cellStyle name="Hipervínculo visitado" xfId="17626" builtinId="9" hidden="1"/>
    <cellStyle name="Hipervínculo visitado" xfId="17627" builtinId="9" hidden="1"/>
    <cellStyle name="Hipervínculo visitado" xfId="17628" builtinId="9" hidden="1"/>
    <cellStyle name="Hipervínculo visitado" xfId="17629" builtinId="9" hidden="1"/>
    <cellStyle name="Hipervínculo visitado" xfId="17630" builtinId="9" hidden="1"/>
    <cellStyle name="Hipervínculo visitado" xfId="17631" builtinId="9" hidden="1"/>
    <cellStyle name="Hipervínculo visitado" xfId="17632" builtinId="9" hidden="1"/>
    <cellStyle name="Hipervínculo visitado" xfId="17633" builtinId="9" hidden="1"/>
    <cellStyle name="Hipervínculo visitado" xfId="17647" builtinId="9" hidden="1"/>
    <cellStyle name="Hipervínculo visitado" xfId="17648" builtinId="9" hidden="1"/>
    <cellStyle name="Hipervínculo visitado" xfId="17649" builtinId="9" hidden="1"/>
    <cellStyle name="Hipervínculo visitado" xfId="17650" builtinId="9" hidden="1"/>
    <cellStyle name="Hipervínculo visitado" xfId="17651" builtinId="9" hidden="1"/>
    <cellStyle name="Hipervínculo visitado" xfId="17652" builtinId="9" hidden="1"/>
    <cellStyle name="Hipervínculo visitado" xfId="17653" builtinId="9" hidden="1"/>
    <cellStyle name="Hipervínculo visitado" xfId="17654" builtinId="9" hidden="1"/>
    <cellStyle name="Hipervínculo visitado" xfId="17655" builtinId="9" hidden="1"/>
    <cellStyle name="Hipervínculo visitado" xfId="17656" builtinId="9" hidden="1"/>
    <cellStyle name="Hipervínculo visitado" xfId="17657" builtinId="9" hidden="1"/>
    <cellStyle name="Hipervínculo visitado" xfId="17658" builtinId="9" hidden="1"/>
    <cellStyle name="Hipervínculo visitado" xfId="17659" builtinId="9" hidden="1"/>
    <cellStyle name="Hipervínculo visitado" xfId="17660" builtinId="9" hidden="1"/>
    <cellStyle name="Hipervínculo visitado" xfId="17661" builtinId="9" hidden="1"/>
    <cellStyle name="Hipervínculo visitado" xfId="17662" builtinId="9" hidden="1"/>
    <cellStyle name="Hipervínculo visitado" xfId="17663" builtinId="9" hidden="1"/>
    <cellStyle name="Hipervínculo visitado" xfId="17664" builtinId="9" hidden="1"/>
    <cellStyle name="Hipervínculo visitado" xfId="17665" builtinId="9" hidden="1"/>
    <cellStyle name="Hipervínculo visitado" xfId="17666" builtinId="9" hidden="1"/>
    <cellStyle name="Hipervínculo visitado" xfId="17667" builtinId="9" hidden="1"/>
    <cellStyle name="Hipervínculo visitado" xfId="17082" builtinId="9" hidden="1"/>
    <cellStyle name="Hipervínculo visitado" xfId="17668" builtinId="9" hidden="1"/>
    <cellStyle name="Hipervínculo visitado" xfId="17669" builtinId="9" hidden="1"/>
    <cellStyle name="Hipervínculo visitado" xfId="17670" builtinId="9" hidden="1"/>
    <cellStyle name="Hipervínculo visitado" xfId="17671" builtinId="9" hidden="1"/>
    <cellStyle name="Hipervínculo visitado" xfId="17672" builtinId="9" hidden="1"/>
    <cellStyle name="Hipervínculo visitado" xfId="17673" builtinId="9" hidden="1"/>
    <cellStyle name="Hipervínculo visitado" xfId="17674" builtinId="9" hidden="1"/>
    <cellStyle name="Hipervínculo visitado" xfId="17675" builtinId="9" hidden="1"/>
    <cellStyle name="Hipervínculo visitado" xfId="17676" builtinId="9" hidden="1"/>
    <cellStyle name="Hipervínculo visitado" xfId="17677" builtinId="9" hidden="1"/>
    <cellStyle name="Hipervínculo visitado" xfId="17678" builtinId="9" hidden="1"/>
    <cellStyle name="Hipervínculo visitado" xfId="17679" builtinId="9" hidden="1"/>
    <cellStyle name="Hipervínculo visitado" xfId="17680" builtinId="9" hidden="1"/>
    <cellStyle name="Hipervínculo visitado" xfId="17681" builtinId="9" hidden="1"/>
    <cellStyle name="Hipervínculo visitado" xfId="17682" builtinId="9" hidden="1"/>
    <cellStyle name="Hipervínculo visitado" xfId="17683" builtinId="9" hidden="1"/>
    <cellStyle name="Hipervínculo visitado" xfId="17684" builtinId="9" hidden="1"/>
    <cellStyle name="Hipervínculo visitado" xfId="17685" builtinId="9" hidden="1"/>
    <cellStyle name="Hipervínculo visitado" xfId="17686" builtinId="9" hidden="1"/>
    <cellStyle name="Hipervínculo visitado" xfId="17687" builtinId="9" hidden="1"/>
    <cellStyle name="Hipervínculo visitado" xfId="17698" builtinId="9" hidden="1"/>
    <cellStyle name="Hipervínculo visitado" xfId="17699" builtinId="9" hidden="1"/>
    <cellStyle name="Hipervínculo visitado" xfId="17700" builtinId="9" hidden="1"/>
    <cellStyle name="Hipervínculo visitado" xfId="17701" builtinId="9" hidden="1"/>
    <cellStyle name="Hipervínculo visitado" xfId="17702" builtinId="9" hidden="1"/>
    <cellStyle name="Hipervínculo visitado" xfId="17703" builtinId="9" hidden="1"/>
    <cellStyle name="Hipervínculo visitado" xfId="17704" builtinId="9" hidden="1"/>
    <cellStyle name="Hipervínculo visitado" xfId="17705" builtinId="9" hidden="1"/>
    <cellStyle name="Hipervínculo visitado" xfId="17706" builtinId="9" hidden="1"/>
    <cellStyle name="Hipervínculo visitado" xfId="17707" builtinId="9" hidden="1"/>
    <cellStyle name="Hipervínculo visitado" xfId="17708" builtinId="9" hidden="1"/>
    <cellStyle name="Hipervínculo visitado" xfId="17709" builtinId="9" hidden="1"/>
    <cellStyle name="Hipervínculo visitado" xfId="17710" builtinId="9" hidden="1"/>
    <cellStyle name="Hipervínculo visitado" xfId="17711" builtinId="9" hidden="1"/>
    <cellStyle name="Hipervínculo visitado" xfId="17712" builtinId="9" hidden="1"/>
    <cellStyle name="Hipervínculo visitado" xfId="17713" builtinId="9" hidden="1"/>
    <cellStyle name="Hipervínculo visitado" xfId="17714" builtinId="9" hidden="1"/>
    <cellStyle name="Hipervínculo visitado" xfId="17715" builtinId="9" hidden="1"/>
    <cellStyle name="Hipervínculo visitado" xfId="17716" builtinId="9" hidden="1"/>
    <cellStyle name="Hipervínculo visitado" xfId="17717" builtinId="9" hidden="1"/>
    <cellStyle name="Hipervínculo visitado" xfId="17718" builtinId="9" hidden="1"/>
    <cellStyle name="Hipervínculo visitado" xfId="17726" builtinId="9" hidden="1"/>
    <cellStyle name="Hipervínculo visitado" xfId="17727" builtinId="9" hidden="1"/>
    <cellStyle name="Hipervínculo visitado" xfId="17728" builtinId="9" hidden="1"/>
    <cellStyle name="Hipervínculo visitado" xfId="17729" builtinId="9" hidden="1"/>
    <cellStyle name="Hipervínculo visitado" xfId="17730" builtinId="9" hidden="1"/>
    <cellStyle name="Hipervínculo visitado" xfId="17731" builtinId="9" hidden="1"/>
    <cellStyle name="Hipervínculo visitado" xfId="17732" builtinId="9" hidden="1"/>
    <cellStyle name="Hipervínculo visitado" xfId="17733" builtinId="9" hidden="1"/>
    <cellStyle name="Hipervínculo visitado" xfId="17734" builtinId="9" hidden="1"/>
    <cellStyle name="Hipervínculo visitado" xfId="17735" builtinId="9" hidden="1"/>
    <cellStyle name="Hipervínculo visitado" xfId="17736" builtinId="9" hidden="1"/>
    <cellStyle name="Hipervínculo visitado" xfId="17737" builtinId="9" hidden="1"/>
    <cellStyle name="Hipervínculo visitado" xfId="17738" builtinId="9" hidden="1"/>
    <cellStyle name="Hipervínculo visitado" xfId="17739" builtinId="9" hidden="1"/>
    <cellStyle name="Hipervínculo visitado" xfId="17740" builtinId="9" hidden="1"/>
    <cellStyle name="Hipervínculo visitado" xfId="17741" builtinId="9" hidden="1"/>
    <cellStyle name="Hipervínculo visitado" xfId="17742" builtinId="9" hidden="1"/>
    <cellStyle name="Hipervínculo visitado" xfId="17743" builtinId="9" hidden="1"/>
    <cellStyle name="Hipervínculo visitado" xfId="17744" builtinId="9" hidden="1"/>
    <cellStyle name="Hipervínculo visitado" xfId="17745" builtinId="9" hidden="1"/>
    <cellStyle name="Hipervínculo visitado" xfId="17746" builtinId="9" hidden="1"/>
    <cellStyle name="Hipervínculo visitado" xfId="17760" builtinId="9" hidden="1"/>
    <cellStyle name="Hipervínculo visitado" xfId="17761" builtinId="9" hidden="1"/>
    <cellStyle name="Hipervínculo visitado" xfId="17762" builtinId="9" hidden="1"/>
    <cellStyle name="Hipervínculo visitado" xfId="17763" builtinId="9" hidden="1"/>
    <cellStyle name="Hipervínculo visitado" xfId="17764" builtinId="9" hidden="1"/>
    <cellStyle name="Hipervínculo visitado" xfId="17765" builtinId="9" hidden="1"/>
    <cellStyle name="Hipervínculo visitado" xfId="17766" builtinId="9" hidden="1"/>
    <cellStyle name="Hipervínculo visitado" xfId="17767" builtinId="9" hidden="1"/>
    <cellStyle name="Hipervínculo visitado" xfId="17768" builtinId="9" hidden="1"/>
    <cellStyle name="Hipervínculo visitado" xfId="17769" builtinId="9" hidden="1"/>
    <cellStyle name="Hipervínculo visitado" xfId="17770" builtinId="9" hidden="1"/>
    <cellStyle name="Hipervínculo visitado" xfId="17771" builtinId="9" hidden="1"/>
    <cellStyle name="Hipervínculo visitado" xfId="17772" builtinId="9" hidden="1"/>
    <cellStyle name="Hipervínculo visitado" xfId="17773" builtinId="9" hidden="1"/>
    <cellStyle name="Hipervínculo visitado" xfId="17774" builtinId="9" hidden="1"/>
    <cellStyle name="Hipervínculo visitado" xfId="17775" builtinId="9" hidden="1"/>
    <cellStyle name="Hipervínculo visitado" xfId="17776" builtinId="9" hidden="1"/>
    <cellStyle name="Hipervínculo visitado" xfId="17777" builtinId="9" hidden="1"/>
    <cellStyle name="Hipervínculo visitado" xfId="17778" builtinId="9" hidden="1"/>
    <cellStyle name="Hipervínculo visitado" xfId="17779" builtinId="9" hidden="1"/>
    <cellStyle name="Hipervínculo visitado" xfId="17780" builtinId="9" hidden="1"/>
    <cellStyle name="Hipervínculo visitado" xfId="17785" builtinId="9" hidden="1"/>
    <cellStyle name="Hipervínculo visitado" xfId="17786" builtinId="9" hidden="1"/>
    <cellStyle name="Hipervínculo visitado" xfId="17787" builtinId="9" hidden="1"/>
    <cellStyle name="Hipervínculo visitado" xfId="17788" builtinId="9" hidden="1"/>
    <cellStyle name="Hipervínculo visitado" xfId="17789" builtinId="9" hidden="1"/>
    <cellStyle name="Hipervínculo visitado" xfId="17790" builtinId="9" hidden="1"/>
    <cellStyle name="Hipervínculo visitado" xfId="17791" builtinId="9" hidden="1"/>
    <cellStyle name="Hipervínculo visitado" xfId="17792" builtinId="9" hidden="1"/>
    <cellStyle name="Hipervínculo visitado" xfId="17793" builtinId="9" hidden="1"/>
    <cellStyle name="Hipervínculo visitado" xfId="17794" builtinId="9" hidden="1"/>
    <cellStyle name="Hipervínculo visitado" xfId="17795" builtinId="9" hidden="1"/>
    <cellStyle name="Hipervínculo visitado" xfId="17796" builtinId="9" hidden="1"/>
    <cellStyle name="Hipervínculo visitado" xfId="17797" builtinId="9" hidden="1"/>
    <cellStyle name="Hipervínculo visitado" xfId="17798" builtinId="9" hidden="1"/>
    <cellStyle name="Hipervínculo visitado" xfId="17799" builtinId="9" hidden="1"/>
    <cellStyle name="Hipervínculo visitado" xfId="17800" builtinId="9" hidden="1"/>
    <cellStyle name="Hipervínculo visitado" xfId="17801" builtinId="9" hidden="1"/>
    <cellStyle name="Hipervínculo visitado" xfId="17802" builtinId="9" hidden="1"/>
    <cellStyle name="Hipervínculo visitado" xfId="17803" builtinId="9" hidden="1"/>
    <cellStyle name="Hipervínculo visitado" xfId="17804" builtinId="9" hidden="1"/>
    <cellStyle name="Hipervínculo visitado" xfId="17805" builtinId="9" hidden="1"/>
    <cellStyle name="Hipervínculo visitado" xfId="17825" builtinId="9" hidden="1"/>
    <cellStyle name="Hipervínculo visitado" xfId="17826" builtinId="9" hidden="1"/>
    <cellStyle name="Hipervínculo visitado" xfId="17827" builtinId="9" hidden="1"/>
    <cellStyle name="Hipervínculo visitado" xfId="17828" builtinId="9" hidden="1"/>
    <cellStyle name="Hipervínculo visitado" xfId="17829" builtinId="9" hidden="1"/>
    <cellStyle name="Hipervínculo visitado" xfId="17830" builtinId="9" hidden="1"/>
    <cellStyle name="Hipervínculo visitado" xfId="17831" builtinId="9" hidden="1"/>
    <cellStyle name="Hipervínculo visitado" xfId="17832" builtinId="9" hidden="1"/>
    <cellStyle name="Hipervínculo visitado" xfId="17833" builtinId="9" hidden="1"/>
    <cellStyle name="Hipervínculo visitado" xfId="17834" builtinId="9" hidden="1"/>
    <cellStyle name="Hipervínculo visitado" xfId="17835" builtinId="9" hidden="1"/>
    <cellStyle name="Hipervínculo visitado" xfId="17836" builtinId="9" hidden="1"/>
    <cellStyle name="Hipervínculo visitado" xfId="17837" builtinId="9" hidden="1"/>
    <cellStyle name="Hipervínculo visitado" xfId="17838" builtinId="9" hidden="1"/>
    <cellStyle name="Hipervínculo visitado" xfId="17839" builtinId="9" hidden="1"/>
    <cellStyle name="Hipervínculo visitado" xfId="17840" builtinId="9" hidden="1"/>
    <cellStyle name="Hipervínculo visitado" xfId="17841" builtinId="9" hidden="1"/>
    <cellStyle name="Hipervínculo visitado" xfId="17842" builtinId="9" hidden="1"/>
    <cellStyle name="Hipervínculo visitado" xfId="17843" builtinId="9" hidden="1"/>
    <cellStyle name="Hipervínculo visitado" xfId="17844" builtinId="9" hidden="1"/>
    <cellStyle name="Hipervínculo visitado" xfId="17845" builtinId="9" hidden="1"/>
    <cellStyle name="Hipervínculo visitado" xfId="17856" builtinId="9" hidden="1"/>
    <cellStyle name="Hipervínculo visitado" xfId="17857" builtinId="9" hidden="1"/>
    <cellStyle name="Hipervínculo visitado" xfId="17858" builtinId="9" hidden="1"/>
    <cellStyle name="Hipervínculo visitado" xfId="17859" builtinId="9" hidden="1"/>
    <cellStyle name="Hipervínculo visitado" xfId="17860" builtinId="9" hidden="1"/>
    <cellStyle name="Hipervínculo visitado" xfId="17861" builtinId="9" hidden="1"/>
    <cellStyle name="Hipervínculo visitado" xfId="17862" builtinId="9" hidden="1"/>
    <cellStyle name="Hipervínculo visitado" xfId="17863" builtinId="9" hidden="1"/>
    <cellStyle name="Hipervínculo visitado" xfId="17864" builtinId="9" hidden="1"/>
    <cellStyle name="Hipervínculo visitado" xfId="17865" builtinId="9" hidden="1"/>
    <cellStyle name="Hipervínculo visitado" xfId="17866" builtinId="9" hidden="1"/>
    <cellStyle name="Hipervínculo visitado" xfId="17867" builtinId="9" hidden="1"/>
    <cellStyle name="Hipervínculo visitado" xfId="17868" builtinId="9" hidden="1"/>
    <cellStyle name="Hipervínculo visitado" xfId="17869" builtinId="9" hidden="1"/>
    <cellStyle name="Hipervínculo visitado" xfId="17870" builtinId="9" hidden="1"/>
    <cellStyle name="Hipervínculo visitado" xfId="17871" builtinId="9" hidden="1"/>
    <cellStyle name="Hipervínculo visitado" xfId="17872" builtinId="9" hidden="1"/>
    <cellStyle name="Hipervínculo visitado" xfId="17873" builtinId="9" hidden="1"/>
    <cellStyle name="Hipervínculo visitado" xfId="17874" builtinId="9" hidden="1"/>
    <cellStyle name="Hipervínculo visitado" xfId="17875" builtinId="9" hidden="1"/>
    <cellStyle name="Hipervínculo visitado" xfId="17876" builtinId="9" hidden="1"/>
    <cellStyle name="Hipervínculo visitado" xfId="17887" builtinId="9" hidden="1"/>
    <cellStyle name="Hipervínculo visitado" xfId="17888" builtinId="9" hidden="1"/>
    <cellStyle name="Hipervínculo visitado" xfId="17889" builtinId="9" hidden="1"/>
    <cellStyle name="Hipervínculo visitado" xfId="17890" builtinId="9" hidden="1"/>
    <cellStyle name="Hipervínculo visitado" xfId="17891" builtinId="9" hidden="1"/>
    <cellStyle name="Hipervínculo visitado" xfId="17892" builtinId="9" hidden="1"/>
    <cellStyle name="Hipervínculo visitado" xfId="17893" builtinId="9" hidden="1"/>
    <cellStyle name="Hipervínculo visitado" xfId="17894" builtinId="9" hidden="1"/>
    <cellStyle name="Hipervínculo visitado" xfId="17895" builtinId="9" hidden="1"/>
    <cellStyle name="Hipervínculo visitado" xfId="17896" builtinId="9" hidden="1"/>
    <cellStyle name="Hipervínculo visitado" xfId="17897" builtinId="9" hidden="1"/>
    <cellStyle name="Hipervínculo visitado" xfId="17898" builtinId="9" hidden="1"/>
    <cellStyle name="Hipervínculo visitado" xfId="17899" builtinId="9" hidden="1"/>
    <cellStyle name="Hipervínculo visitado" xfId="17900" builtinId="9" hidden="1"/>
    <cellStyle name="Hipervínculo visitado" xfId="17901" builtinId="9" hidden="1"/>
    <cellStyle name="Hipervínculo visitado" xfId="17902" builtinId="9" hidden="1"/>
    <cellStyle name="Hipervínculo visitado" xfId="17903" builtinId="9" hidden="1"/>
    <cellStyle name="Hipervínculo visitado" xfId="17904" builtinId="9" hidden="1"/>
    <cellStyle name="Hipervínculo visitado" xfId="17905" builtinId="9" hidden="1"/>
    <cellStyle name="Hipervínculo visitado" xfId="17906" builtinId="9" hidden="1"/>
    <cellStyle name="Hipervínculo visitado" xfId="17907" builtinId="9" hidden="1"/>
    <cellStyle name="Hipervínculo visitado" xfId="17918" builtinId="9" hidden="1"/>
    <cellStyle name="Hipervínculo visitado" xfId="17919" builtinId="9" hidden="1"/>
    <cellStyle name="Hipervínculo visitado" xfId="17920" builtinId="9" hidden="1"/>
    <cellStyle name="Hipervínculo visitado" xfId="17921" builtinId="9" hidden="1"/>
    <cellStyle name="Hipervínculo visitado" xfId="17922" builtinId="9" hidden="1"/>
    <cellStyle name="Hipervínculo visitado" xfId="17923" builtinId="9" hidden="1"/>
    <cellStyle name="Hipervínculo visitado" xfId="17924" builtinId="9" hidden="1"/>
    <cellStyle name="Hipervínculo visitado" xfId="17925" builtinId="9" hidden="1"/>
    <cellStyle name="Hipervínculo visitado" xfId="17926" builtinId="9" hidden="1"/>
    <cellStyle name="Hipervínculo visitado" xfId="17927" builtinId="9" hidden="1"/>
    <cellStyle name="Hipervínculo visitado" xfId="17928" builtinId="9" hidden="1"/>
    <cellStyle name="Hipervínculo visitado" xfId="17929" builtinId="9" hidden="1"/>
    <cellStyle name="Hipervínculo visitado" xfId="17930" builtinId="9" hidden="1"/>
    <cellStyle name="Hipervínculo visitado" xfId="17931" builtinId="9" hidden="1"/>
    <cellStyle name="Hipervínculo visitado" xfId="17932" builtinId="9" hidden="1"/>
    <cellStyle name="Hipervínculo visitado" xfId="17933" builtinId="9" hidden="1"/>
    <cellStyle name="Hipervínculo visitado" xfId="17934" builtinId="9" hidden="1"/>
    <cellStyle name="Hipervínculo visitado" xfId="17935" builtinId="9" hidden="1"/>
    <cellStyle name="Hipervínculo visitado" xfId="17936" builtinId="9" hidden="1"/>
    <cellStyle name="Hipervínculo visitado" xfId="17937" builtinId="9" hidden="1"/>
    <cellStyle name="Hipervínculo visitado" xfId="17938" builtinId="9" hidden="1"/>
    <cellStyle name="Hipervínculo visitado" xfId="17949" builtinId="9" hidden="1"/>
    <cellStyle name="Hipervínculo visitado" xfId="17950" builtinId="9" hidden="1"/>
    <cellStyle name="Hipervínculo visitado" xfId="17951" builtinId="9" hidden="1"/>
    <cellStyle name="Hipervínculo visitado" xfId="17952" builtinId="9" hidden="1"/>
    <cellStyle name="Hipervínculo visitado" xfId="17953" builtinId="9" hidden="1"/>
    <cellStyle name="Hipervínculo visitado" xfId="17954" builtinId="9" hidden="1"/>
    <cellStyle name="Hipervínculo visitado" xfId="17955" builtinId="9" hidden="1"/>
    <cellStyle name="Hipervínculo visitado" xfId="17956" builtinId="9" hidden="1"/>
    <cellStyle name="Hipervínculo visitado" xfId="17957" builtinId="9" hidden="1"/>
    <cellStyle name="Hipervínculo visitado" xfId="17958" builtinId="9" hidden="1"/>
    <cellStyle name="Hipervínculo visitado" xfId="17959" builtinId="9" hidden="1"/>
    <cellStyle name="Hipervínculo visitado" xfId="17960" builtinId="9" hidden="1"/>
    <cellStyle name="Hipervínculo visitado" xfId="17961" builtinId="9" hidden="1"/>
    <cellStyle name="Hipervínculo visitado" xfId="17962" builtinId="9" hidden="1"/>
    <cellStyle name="Hipervínculo visitado" xfId="17963" builtinId="9" hidden="1"/>
    <cellStyle name="Hipervínculo visitado" xfId="17964" builtinId="9" hidden="1"/>
    <cellStyle name="Hipervínculo visitado" xfId="17965" builtinId="9" hidden="1"/>
    <cellStyle name="Hipervínculo visitado" xfId="17966" builtinId="9" hidden="1"/>
    <cellStyle name="Hipervínculo visitado" xfId="17967" builtinId="9" hidden="1"/>
    <cellStyle name="Hipervínculo visitado" xfId="17968" builtinId="9" hidden="1"/>
    <cellStyle name="Hipervínculo visitado" xfId="17969" builtinId="9" hidden="1"/>
    <cellStyle name="Hipervínculo visitado" xfId="17980" builtinId="9" hidden="1"/>
    <cellStyle name="Hipervínculo visitado" xfId="17981" builtinId="9" hidden="1"/>
    <cellStyle name="Hipervínculo visitado" xfId="17982" builtinId="9" hidden="1"/>
    <cellStyle name="Hipervínculo visitado" xfId="17983" builtinId="9" hidden="1"/>
    <cellStyle name="Hipervínculo visitado" xfId="17984" builtinId="9" hidden="1"/>
    <cellStyle name="Hipervínculo visitado" xfId="17985" builtinId="9" hidden="1"/>
    <cellStyle name="Hipervínculo visitado" xfId="17986" builtinId="9" hidden="1"/>
    <cellStyle name="Hipervínculo visitado" xfId="17987" builtinId="9" hidden="1"/>
    <cellStyle name="Hipervínculo visitado" xfId="17988" builtinId="9" hidden="1"/>
    <cellStyle name="Hipervínculo visitado" xfId="17989" builtinId="9" hidden="1"/>
    <cellStyle name="Hipervínculo visitado" xfId="17990" builtinId="9" hidden="1"/>
    <cellStyle name="Hipervínculo visitado" xfId="17991" builtinId="9" hidden="1"/>
    <cellStyle name="Hipervínculo visitado" xfId="17992" builtinId="9" hidden="1"/>
    <cellStyle name="Hipervínculo visitado" xfId="17993" builtinId="9" hidden="1"/>
    <cellStyle name="Hipervínculo visitado" xfId="17994" builtinId="9" hidden="1"/>
    <cellStyle name="Hipervínculo visitado" xfId="17995" builtinId="9" hidden="1"/>
    <cellStyle name="Hipervínculo visitado" xfId="17996" builtinId="9" hidden="1"/>
    <cellStyle name="Hipervínculo visitado" xfId="17997" builtinId="9" hidden="1"/>
    <cellStyle name="Hipervínculo visitado" xfId="17998" builtinId="9" hidden="1"/>
    <cellStyle name="Hipervínculo visitado" xfId="17999" builtinId="9" hidden="1"/>
    <cellStyle name="Hipervínculo visitado" xfId="18000" builtinId="9" hidden="1"/>
    <cellStyle name="Hipervínculo visitado" xfId="18011" builtinId="9" hidden="1"/>
    <cellStyle name="Hipervínculo visitado" xfId="18012" builtinId="9" hidden="1"/>
    <cellStyle name="Hipervínculo visitado" xfId="18013" builtinId="9" hidden="1"/>
    <cellStyle name="Hipervínculo visitado" xfId="18014" builtinId="9" hidden="1"/>
    <cellStyle name="Hipervínculo visitado" xfId="18015" builtinId="9" hidden="1"/>
    <cellStyle name="Hipervínculo visitado" xfId="18016" builtinId="9" hidden="1"/>
    <cellStyle name="Hipervínculo visitado" xfId="18017" builtinId="9" hidden="1"/>
    <cellStyle name="Hipervínculo visitado" xfId="18018" builtinId="9" hidden="1"/>
    <cellStyle name="Hipervínculo visitado" xfId="18019" builtinId="9" hidden="1"/>
    <cellStyle name="Hipervínculo visitado" xfId="18020" builtinId="9" hidden="1"/>
    <cellStyle name="Hipervínculo visitado" xfId="18021" builtinId="9" hidden="1"/>
    <cellStyle name="Hipervínculo visitado" xfId="18022" builtinId="9" hidden="1"/>
    <cellStyle name="Hipervínculo visitado" xfId="18023" builtinId="9" hidden="1"/>
    <cellStyle name="Hipervínculo visitado" xfId="18024" builtinId="9" hidden="1"/>
    <cellStyle name="Hipervínculo visitado" xfId="18025" builtinId="9" hidden="1"/>
    <cellStyle name="Hipervínculo visitado" xfId="18026" builtinId="9" hidden="1"/>
    <cellStyle name="Hipervínculo visitado" xfId="18027" builtinId="9" hidden="1"/>
    <cellStyle name="Hipervínculo visitado" xfId="18028" builtinId="9" hidden="1"/>
    <cellStyle name="Hipervínculo visitado" xfId="18029" builtinId="9" hidden="1"/>
    <cellStyle name="Hipervínculo visitado" xfId="18030" builtinId="9" hidden="1"/>
    <cellStyle name="Hipervínculo visitado" xfId="18031" builtinId="9" hidden="1"/>
    <cellStyle name="Hipervínculo visitado" xfId="18042" builtinId="9" hidden="1"/>
    <cellStyle name="Hipervínculo visitado" xfId="18043" builtinId="9" hidden="1"/>
    <cellStyle name="Hipervínculo visitado" xfId="18044" builtinId="9" hidden="1"/>
    <cellStyle name="Hipervínculo visitado" xfId="18045" builtinId="9" hidden="1"/>
    <cellStyle name="Hipervínculo visitado" xfId="18046" builtinId="9" hidden="1"/>
    <cellStyle name="Hipervínculo visitado" xfId="18047" builtinId="9" hidden="1"/>
    <cellStyle name="Hipervínculo visitado" xfId="18048" builtinId="9" hidden="1"/>
    <cellStyle name="Hipervínculo visitado" xfId="18049" builtinId="9" hidden="1"/>
    <cellStyle name="Hipervínculo visitado" xfId="18050" builtinId="9" hidden="1"/>
    <cellStyle name="Hipervínculo visitado" xfId="18051" builtinId="9" hidden="1"/>
    <cellStyle name="Hipervínculo visitado" xfId="18052" builtinId="9" hidden="1"/>
    <cellStyle name="Hipervínculo visitado" xfId="18053" builtinId="9" hidden="1"/>
    <cellStyle name="Hipervínculo visitado" xfId="18054" builtinId="9" hidden="1"/>
    <cellStyle name="Hipervínculo visitado" xfId="18055" builtinId="9" hidden="1"/>
    <cellStyle name="Hipervínculo visitado" xfId="18056" builtinId="9" hidden="1"/>
    <cellStyle name="Hipervínculo visitado" xfId="18057" builtinId="9" hidden="1"/>
    <cellStyle name="Hipervínculo visitado" xfId="18058" builtinId="9" hidden="1"/>
    <cellStyle name="Hipervínculo visitado" xfId="18059" builtinId="9" hidden="1"/>
    <cellStyle name="Hipervínculo visitado" xfId="18060" builtinId="9" hidden="1"/>
    <cellStyle name="Hipervínculo visitado" xfId="18061" builtinId="9" hidden="1"/>
    <cellStyle name="Hipervínculo visitado" xfId="18062" builtinId="9" hidden="1"/>
    <cellStyle name="Hipervínculo visitado" xfId="18073" builtinId="9" hidden="1"/>
    <cellStyle name="Hipervínculo visitado" xfId="18074" builtinId="9" hidden="1"/>
    <cellStyle name="Hipervínculo visitado" xfId="18075" builtinId="9" hidden="1"/>
    <cellStyle name="Hipervínculo visitado" xfId="18076" builtinId="9" hidden="1"/>
    <cellStyle name="Hipervínculo visitado" xfId="18077" builtinId="9" hidden="1"/>
    <cellStyle name="Hipervínculo visitado" xfId="18078" builtinId="9" hidden="1"/>
    <cellStyle name="Hipervínculo visitado" xfId="18079" builtinId="9" hidden="1"/>
    <cellStyle name="Hipervínculo visitado" xfId="18080" builtinId="9" hidden="1"/>
    <cellStyle name="Hipervínculo visitado" xfId="18081" builtinId="9" hidden="1"/>
    <cellStyle name="Hipervínculo visitado" xfId="18082" builtinId="9" hidden="1"/>
    <cellStyle name="Hipervínculo visitado" xfId="18083" builtinId="9" hidden="1"/>
    <cellStyle name="Hipervínculo visitado" xfId="18084" builtinId="9" hidden="1"/>
    <cellStyle name="Hipervínculo visitado" xfId="18085" builtinId="9" hidden="1"/>
    <cellStyle name="Hipervínculo visitado" xfId="18086" builtinId="9" hidden="1"/>
    <cellStyle name="Hipervínculo visitado" xfId="18087" builtinId="9" hidden="1"/>
    <cellStyle name="Hipervínculo visitado" xfId="18088" builtinId="9" hidden="1"/>
    <cellStyle name="Hipervínculo visitado" xfId="18089" builtinId="9" hidden="1"/>
    <cellStyle name="Hipervínculo visitado" xfId="18090" builtinId="9" hidden="1"/>
    <cellStyle name="Hipervínculo visitado" xfId="18091" builtinId="9" hidden="1"/>
    <cellStyle name="Hipervínculo visitado" xfId="18092" builtinId="9" hidden="1"/>
    <cellStyle name="Hipervínculo visitado" xfId="18093" builtinId="9" hidden="1"/>
    <cellStyle name="Hipervínculo visitado" xfId="18104" builtinId="9" hidden="1"/>
    <cellStyle name="Hipervínculo visitado" xfId="18105" builtinId="9" hidden="1"/>
    <cellStyle name="Hipervínculo visitado" xfId="18106" builtinId="9" hidden="1"/>
    <cellStyle name="Hipervínculo visitado" xfId="18107" builtinId="9" hidden="1"/>
    <cellStyle name="Hipervínculo visitado" xfId="18108" builtinId="9" hidden="1"/>
    <cellStyle name="Hipervínculo visitado" xfId="18109" builtinId="9" hidden="1"/>
    <cellStyle name="Hipervínculo visitado" xfId="18110" builtinId="9" hidden="1"/>
    <cellStyle name="Hipervínculo visitado" xfId="18111" builtinId="9" hidden="1"/>
    <cellStyle name="Hipervínculo visitado" xfId="18112" builtinId="9" hidden="1"/>
    <cellStyle name="Hipervínculo visitado" xfId="18113" builtinId="9" hidden="1"/>
    <cellStyle name="Hipervínculo visitado" xfId="18114" builtinId="9" hidden="1"/>
    <cellStyle name="Hipervínculo visitado" xfId="18115" builtinId="9" hidden="1"/>
    <cellStyle name="Hipervínculo visitado" xfId="18116" builtinId="9" hidden="1"/>
    <cellStyle name="Hipervínculo visitado" xfId="18117" builtinId="9" hidden="1"/>
    <cellStyle name="Hipervínculo visitado" xfId="18118" builtinId="9" hidden="1"/>
    <cellStyle name="Hipervínculo visitado" xfId="18119" builtinId="9" hidden="1"/>
    <cellStyle name="Hipervínculo visitado" xfId="18120" builtinId="9" hidden="1"/>
    <cellStyle name="Hipervínculo visitado" xfId="18121" builtinId="9" hidden="1"/>
    <cellStyle name="Hipervínculo visitado" xfId="18122" builtinId="9" hidden="1"/>
    <cellStyle name="Hipervínculo visitado" xfId="18123" builtinId="9" hidden="1"/>
    <cellStyle name="Hipervínculo visitado" xfId="18124" builtinId="9" hidden="1"/>
    <cellStyle name="Hipervínculo visitado" xfId="18134" builtinId="9" hidden="1"/>
    <cellStyle name="Hipervínculo visitado" xfId="18135" builtinId="9" hidden="1"/>
    <cellStyle name="Hipervínculo visitado" xfId="18136" builtinId="9" hidden="1"/>
    <cellStyle name="Hipervínculo visitado" xfId="18137" builtinId="9" hidden="1"/>
    <cellStyle name="Hipervínculo visitado" xfId="18138" builtinId="9" hidden="1"/>
    <cellStyle name="Hipervínculo visitado" xfId="18139" builtinId="9" hidden="1"/>
    <cellStyle name="Hipervínculo visitado" xfId="18140" builtinId="9" hidden="1"/>
    <cellStyle name="Hipervínculo visitado" xfId="18141" builtinId="9" hidden="1"/>
    <cellStyle name="Hipervínculo visitado" xfId="18142" builtinId="9" hidden="1"/>
    <cellStyle name="Hipervínculo visitado" xfId="18143" builtinId="9" hidden="1"/>
    <cellStyle name="Hipervínculo visitado" xfId="18144" builtinId="9" hidden="1"/>
    <cellStyle name="Hipervínculo visitado" xfId="18145" builtinId="9" hidden="1"/>
    <cellStyle name="Hipervínculo visitado" xfId="18146" builtinId="9" hidden="1"/>
    <cellStyle name="Hipervínculo visitado" xfId="18147" builtinId="9" hidden="1"/>
    <cellStyle name="Hipervínculo visitado" xfId="18148" builtinId="9" hidden="1"/>
    <cellStyle name="Hipervínculo visitado" xfId="18149" builtinId="9" hidden="1"/>
    <cellStyle name="Hipervínculo visitado" xfId="18150" builtinId="9" hidden="1"/>
    <cellStyle name="Hipervínculo visitado" xfId="18151" builtinId="9" hidden="1"/>
    <cellStyle name="Hipervínculo visitado" xfId="18152" builtinId="9" hidden="1"/>
    <cellStyle name="Hipervínculo visitado" xfId="18153" builtinId="9" hidden="1"/>
    <cellStyle name="Hipervínculo visitado" xfId="18154" builtinId="9" hidden="1"/>
    <cellStyle name="Hipervínculo visitado" xfId="18164" builtinId="9" hidden="1"/>
    <cellStyle name="Hipervínculo visitado" xfId="18165" builtinId="9" hidden="1"/>
    <cellStyle name="Hipervínculo visitado" xfId="18166" builtinId="9" hidden="1"/>
    <cellStyle name="Hipervínculo visitado" xfId="18167" builtinId="9" hidden="1"/>
    <cellStyle name="Hipervínculo visitado" xfId="18168" builtinId="9" hidden="1"/>
    <cellStyle name="Hipervínculo visitado" xfId="18169" builtinId="9" hidden="1"/>
    <cellStyle name="Hipervínculo visitado" xfId="18170" builtinId="9" hidden="1"/>
    <cellStyle name="Hipervínculo visitado" xfId="18171" builtinId="9" hidden="1"/>
    <cellStyle name="Hipervínculo visitado" xfId="18172" builtinId="9" hidden="1"/>
    <cellStyle name="Hipervínculo visitado" xfId="18173" builtinId="9" hidden="1"/>
    <cellStyle name="Hipervínculo visitado" xfId="18174" builtinId="9" hidden="1"/>
    <cellStyle name="Hipervínculo visitado" xfId="18175" builtinId="9" hidden="1"/>
    <cellStyle name="Hipervínculo visitado" xfId="18176" builtinId="9" hidden="1"/>
    <cellStyle name="Hipervínculo visitado" xfId="18177" builtinId="9" hidden="1"/>
    <cellStyle name="Hipervínculo visitado" xfId="18178" builtinId="9" hidden="1"/>
    <cellStyle name="Hipervínculo visitado" xfId="18179" builtinId="9" hidden="1"/>
    <cellStyle name="Hipervínculo visitado" xfId="18180" builtinId="9" hidden="1"/>
    <cellStyle name="Hipervínculo visitado" xfId="18181" builtinId="9" hidden="1"/>
    <cellStyle name="Hipervínculo visitado" xfId="18182" builtinId="9" hidden="1"/>
    <cellStyle name="Hipervínculo visitado" xfId="18183" builtinId="9" hidden="1"/>
    <cellStyle name="Hipervínculo visitado" xfId="18184" builtinId="9" hidden="1"/>
    <cellStyle name="Hipervínculo visitado" xfId="18195" builtinId="9" hidden="1"/>
    <cellStyle name="Hipervínculo visitado" xfId="18196" builtinId="9" hidden="1"/>
    <cellStyle name="Hipervínculo visitado" xfId="18197" builtinId="9" hidden="1"/>
    <cellStyle name="Hipervínculo visitado" xfId="18198" builtinId="9" hidden="1"/>
    <cellStyle name="Hipervínculo visitado" xfId="18199" builtinId="9" hidden="1"/>
    <cellStyle name="Hipervínculo visitado" xfId="18200" builtinId="9" hidden="1"/>
    <cellStyle name="Hipervínculo visitado" xfId="18201" builtinId="9" hidden="1"/>
    <cellStyle name="Hipervínculo visitado" xfId="18202" builtinId="9" hidden="1"/>
    <cellStyle name="Hipervínculo visitado" xfId="18203" builtinId="9" hidden="1"/>
    <cellStyle name="Hipervínculo visitado" xfId="18204" builtinId="9" hidden="1"/>
    <cellStyle name="Hipervínculo visitado" xfId="18205" builtinId="9" hidden="1"/>
    <cellStyle name="Hipervínculo visitado" xfId="18206" builtinId="9" hidden="1"/>
    <cellStyle name="Hipervínculo visitado" xfId="18207" builtinId="9" hidden="1"/>
    <cellStyle name="Hipervínculo visitado" xfId="18208" builtinId="9" hidden="1"/>
    <cellStyle name="Hipervínculo visitado" xfId="18209" builtinId="9" hidden="1"/>
    <cellStyle name="Hipervínculo visitado" xfId="18210" builtinId="9" hidden="1"/>
    <cellStyle name="Hipervínculo visitado" xfId="18211" builtinId="9" hidden="1"/>
    <cellStyle name="Hipervínculo visitado" xfId="18212" builtinId="9" hidden="1"/>
    <cellStyle name="Hipervínculo visitado" xfId="18213" builtinId="9" hidden="1"/>
    <cellStyle name="Hipervínculo visitado" xfId="18214" builtinId="9" hidden="1"/>
    <cellStyle name="Hipervínculo visitado" xfId="18215" builtinId="9" hidden="1"/>
    <cellStyle name="Hipervínculo visitado" xfId="18227" builtinId="9" hidden="1"/>
    <cellStyle name="Hipervínculo visitado" xfId="18228" builtinId="9" hidden="1"/>
    <cellStyle name="Hipervínculo visitado" xfId="18229" builtinId="9" hidden="1"/>
    <cellStyle name="Hipervínculo visitado" xfId="18230" builtinId="9" hidden="1"/>
    <cellStyle name="Hipervínculo visitado" xfId="18231" builtinId="9" hidden="1"/>
    <cellStyle name="Hipervínculo visitado" xfId="18232" builtinId="9" hidden="1"/>
    <cellStyle name="Hipervínculo visitado" xfId="18233" builtinId="9" hidden="1"/>
    <cellStyle name="Hipervínculo visitado" xfId="18234" builtinId="9" hidden="1"/>
    <cellStyle name="Hipervínculo visitado" xfId="18235" builtinId="9" hidden="1"/>
    <cellStyle name="Hipervínculo visitado" xfId="18236" builtinId="9" hidden="1"/>
    <cellStyle name="Hipervínculo visitado" xfId="18237" builtinId="9" hidden="1"/>
    <cellStyle name="Hipervínculo visitado" xfId="18238" builtinId="9" hidden="1"/>
    <cellStyle name="Hipervínculo visitado" xfId="18239" builtinId="9" hidden="1"/>
    <cellStyle name="Hipervínculo visitado" xfId="18240" builtinId="9" hidden="1"/>
    <cellStyle name="Hipervínculo visitado" xfId="18241" builtinId="9" hidden="1"/>
    <cellStyle name="Hipervínculo visitado" xfId="18242" builtinId="9" hidden="1"/>
    <cellStyle name="Hipervínculo visitado" xfId="18243" builtinId="9" hidden="1"/>
    <cellStyle name="Hipervínculo visitado" xfId="18244" builtinId="9" hidden="1"/>
    <cellStyle name="Hipervínculo visitado" xfId="18245" builtinId="9" hidden="1"/>
    <cellStyle name="Hipervínculo visitado" xfId="18246" builtinId="9" hidden="1"/>
    <cellStyle name="Hipervínculo visitado" xfId="18247" builtinId="9" hidden="1"/>
    <cellStyle name="Hipervínculo visitado" xfId="18259" builtinId="9" hidden="1"/>
    <cellStyle name="Hipervínculo visitado" xfId="18260" builtinId="9" hidden="1"/>
    <cellStyle name="Hipervínculo visitado" xfId="18261" builtinId="9" hidden="1"/>
    <cellStyle name="Hipervínculo visitado" xfId="18262" builtinId="9" hidden="1"/>
    <cellStyle name="Hipervínculo visitado" xfId="18263" builtinId="9" hidden="1"/>
    <cellStyle name="Hipervínculo visitado" xfId="18264" builtinId="9" hidden="1"/>
    <cellStyle name="Hipervínculo visitado" xfId="18265" builtinId="9" hidden="1"/>
    <cellStyle name="Hipervínculo visitado" xfId="18266" builtinId="9" hidden="1"/>
    <cellStyle name="Hipervínculo visitado" xfId="18267" builtinId="9" hidden="1"/>
    <cellStyle name="Hipervínculo visitado" xfId="18268" builtinId="9" hidden="1"/>
    <cellStyle name="Hipervínculo visitado" xfId="18269" builtinId="9" hidden="1"/>
    <cellStyle name="Hipervínculo visitado" xfId="18270" builtinId="9" hidden="1"/>
    <cellStyle name="Hipervínculo visitado" xfId="18271" builtinId="9" hidden="1"/>
    <cellStyle name="Hipervínculo visitado" xfId="18272" builtinId="9" hidden="1"/>
    <cellStyle name="Hipervínculo visitado" xfId="18273" builtinId="9" hidden="1"/>
    <cellStyle name="Hipervínculo visitado" xfId="18274" builtinId="9" hidden="1"/>
    <cellStyle name="Hipervínculo visitado" xfId="18275" builtinId="9" hidden="1"/>
    <cellStyle name="Hipervínculo visitado" xfId="18276" builtinId="9" hidden="1"/>
    <cellStyle name="Hipervínculo visitado" xfId="18277" builtinId="9" hidden="1"/>
    <cellStyle name="Hipervínculo visitado" xfId="18278" builtinId="9" hidden="1"/>
    <cellStyle name="Hipervínculo visitado" xfId="18279" builtinId="9" hidden="1"/>
    <cellStyle name="Hipervínculo visitado" xfId="18291" builtinId="9" hidden="1"/>
    <cellStyle name="Hipervínculo visitado" xfId="18292" builtinId="9" hidden="1"/>
    <cellStyle name="Hipervínculo visitado" xfId="18293" builtinId="9" hidden="1"/>
    <cellStyle name="Hipervínculo visitado" xfId="18294" builtinId="9" hidden="1"/>
    <cellStyle name="Hipervínculo visitado" xfId="18295" builtinId="9" hidden="1"/>
    <cellStyle name="Hipervínculo visitado" xfId="18296" builtinId="9" hidden="1"/>
    <cellStyle name="Hipervínculo visitado" xfId="18297" builtinId="9" hidden="1"/>
    <cellStyle name="Hipervínculo visitado" xfId="18298" builtinId="9" hidden="1"/>
    <cellStyle name="Hipervínculo visitado" xfId="18299" builtinId="9" hidden="1"/>
    <cellStyle name="Hipervínculo visitado" xfId="18300" builtinId="9" hidden="1"/>
    <cellStyle name="Hipervínculo visitado" xfId="18301" builtinId="9" hidden="1"/>
    <cellStyle name="Hipervínculo visitado" xfId="18302" builtinId="9" hidden="1"/>
    <cellStyle name="Hipervínculo visitado" xfId="18303" builtinId="9" hidden="1"/>
    <cellStyle name="Hipervínculo visitado" xfId="18304" builtinId="9" hidden="1"/>
    <cellStyle name="Hipervínculo visitado" xfId="18305" builtinId="9" hidden="1"/>
    <cellStyle name="Hipervínculo visitado" xfId="18306" builtinId="9" hidden="1"/>
    <cellStyle name="Hipervínculo visitado" xfId="18307" builtinId="9" hidden="1"/>
    <cellStyle name="Hipervínculo visitado" xfId="18308" builtinId="9" hidden="1"/>
    <cellStyle name="Hipervínculo visitado" xfId="18309" builtinId="9" hidden="1"/>
    <cellStyle name="Hipervínculo visitado" xfId="18310" builtinId="9" hidden="1"/>
    <cellStyle name="Hipervínculo visitado" xfId="18311" builtinId="9" hidden="1"/>
    <cellStyle name="Hipervínculo visitado" xfId="18323" builtinId="9" hidden="1"/>
    <cellStyle name="Hipervínculo visitado" xfId="18324" builtinId="9" hidden="1"/>
    <cellStyle name="Hipervínculo visitado" xfId="18325" builtinId="9" hidden="1"/>
    <cellStyle name="Hipervínculo visitado" xfId="18326" builtinId="9" hidden="1"/>
    <cellStyle name="Hipervínculo visitado" xfId="18327" builtinId="9" hidden="1"/>
    <cellStyle name="Hipervínculo visitado" xfId="18328" builtinId="9" hidden="1"/>
    <cellStyle name="Hipervínculo visitado" xfId="18329" builtinId="9" hidden="1"/>
    <cellStyle name="Hipervínculo visitado" xfId="18330" builtinId="9" hidden="1"/>
    <cellStyle name="Hipervínculo visitado" xfId="18331" builtinId="9" hidden="1"/>
    <cellStyle name="Hipervínculo visitado" xfId="18332" builtinId="9" hidden="1"/>
    <cellStyle name="Hipervínculo visitado" xfId="18333" builtinId="9" hidden="1"/>
    <cellStyle name="Hipervínculo visitado" xfId="18334" builtinId="9" hidden="1"/>
    <cellStyle name="Hipervínculo visitado" xfId="18335" builtinId="9" hidden="1"/>
    <cellStyle name="Hipervínculo visitado" xfId="18336" builtinId="9" hidden="1"/>
    <cellStyle name="Hipervínculo visitado" xfId="18337" builtinId="9" hidden="1"/>
    <cellStyle name="Hipervínculo visitado" xfId="18338" builtinId="9" hidden="1"/>
    <cellStyle name="Hipervínculo visitado" xfId="18339" builtinId="9" hidden="1"/>
    <cellStyle name="Hipervínculo visitado" xfId="18340" builtinId="9" hidden="1"/>
    <cellStyle name="Hipervínculo visitado" xfId="18341" builtinId="9" hidden="1"/>
    <cellStyle name="Hipervínculo visitado" xfId="18342" builtinId="9" hidden="1"/>
    <cellStyle name="Hipervínculo visitado" xfId="18343" builtinId="9" hidden="1"/>
    <cellStyle name="Hipervínculo visitado" xfId="18354" builtinId="9" hidden="1"/>
    <cellStyle name="Hipervínculo visitado" xfId="18355" builtinId="9" hidden="1"/>
    <cellStyle name="Hipervínculo visitado" xfId="18356" builtinId="9" hidden="1"/>
    <cellStyle name="Hipervínculo visitado" xfId="18357" builtinId="9" hidden="1"/>
    <cellStyle name="Hipervínculo visitado" xfId="18358" builtinId="9" hidden="1"/>
    <cellStyle name="Hipervínculo visitado" xfId="18359" builtinId="9" hidden="1"/>
    <cellStyle name="Hipervínculo visitado" xfId="18360" builtinId="9" hidden="1"/>
    <cellStyle name="Hipervínculo visitado" xfId="18361" builtinId="9" hidden="1"/>
    <cellStyle name="Hipervínculo visitado" xfId="18362" builtinId="9" hidden="1"/>
    <cellStyle name="Hipervínculo visitado" xfId="18363" builtinId="9" hidden="1"/>
    <cellStyle name="Hipervínculo visitado" xfId="18364" builtinId="9" hidden="1"/>
    <cellStyle name="Hipervínculo visitado" xfId="18365" builtinId="9" hidden="1"/>
    <cellStyle name="Hipervínculo visitado" xfId="18366" builtinId="9" hidden="1"/>
    <cellStyle name="Hipervínculo visitado" xfId="18367" builtinId="9" hidden="1"/>
    <cellStyle name="Hipervínculo visitado" xfId="18368" builtinId="9" hidden="1"/>
    <cellStyle name="Hipervínculo visitado" xfId="18369" builtinId="9" hidden="1"/>
    <cellStyle name="Hipervínculo visitado" xfId="18370" builtinId="9" hidden="1"/>
    <cellStyle name="Hipervínculo visitado" xfId="18371" builtinId="9" hidden="1"/>
    <cellStyle name="Hipervínculo visitado" xfId="18372" builtinId="9" hidden="1"/>
    <cellStyle name="Hipervínculo visitado" xfId="18373" builtinId="9" hidden="1"/>
    <cellStyle name="Hipervínculo visitado" xfId="18374" builtinId="9" hidden="1"/>
    <cellStyle name="Hipervínculo visitado" xfId="18385" builtinId="9" hidden="1"/>
    <cellStyle name="Hipervínculo visitado" xfId="18386" builtinId="9" hidden="1"/>
    <cellStyle name="Hipervínculo visitado" xfId="18387" builtinId="9" hidden="1"/>
    <cellStyle name="Hipervínculo visitado" xfId="18388" builtinId="9" hidden="1"/>
    <cellStyle name="Hipervínculo visitado" xfId="18389" builtinId="9" hidden="1"/>
    <cellStyle name="Hipervínculo visitado" xfId="18390" builtinId="9" hidden="1"/>
    <cellStyle name="Hipervínculo visitado" xfId="18391" builtinId="9" hidden="1"/>
    <cellStyle name="Hipervínculo visitado" xfId="18392" builtinId="9" hidden="1"/>
    <cellStyle name="Hipervínculo visitado" xfId="18393" builtinId="9" hidden="1"/>
    <cellStyle name="Hipervínculo visitado" xfId="18394" builtinId="9" hidden="1"/>
    <cellStyle name="Hipervínculo visitado" xfId="18395" builtinId="9" hidden="1"/>
    <cellStyle name="Hipervínculo visitado" xfId="18396" builtinId="9" hidden="1"/>
    <cellStyle name="Hipervínculo visitado" xfId="18397" builtinId="9" hidden="1"/>
    <cellStyle name="Hipervínculo visitado" xfId="18398" builtinId="9" hidden="1"/>
    <cellStyle name="Hipervínculo visitado" xfId="18399" builtinId="9" hidden="1"/>
    <cellStyle name="Hipervínculo visitado" xfId="18400" builtinId="9" hidden="1"/>
    <cellStyle name="Hipervínculo visitado" xfId="18401" builtinId="9" hidden="1"/>
    <cellStyle name="Hipervínculo visitado" xfId="18402" builtinId="9" hidden="1"/>
    <cellStyle name="Hipervínculo visitado" xfId="18403" builtinId="9" hidden="1"/>
    <cellStyle name="Hipervínculo visitado" xfId="18404" builtinId="9" hidden="1"/>
    <cellStyle name="Hipervínculo visitado" xfId="18405" builtinId="9" hidden="1"/>
    <cellStyle name="Hipervínculo visitado" xfId="18417" builtinId="9" hidden="1"/>
    <cellStyle name="Hipervínculo visitado" xfId="18418" builtinId="9" hidden="1"/>
    <cellStyle name="Hipervínculo visitado" xfId="18419" builtinId="9" hidden="1"/>
    <cellStyle name="Hipervínculo visitado" xfId="18420" builtinId="9" hidden="1"/>
    <cellStyle name="Hipervínculo visitado" xfId="18421" builtinId="9" hidden="1"/>
    <cellStyle name="Hipervínculo visitado" xfId="18422" builtinId="9" hidden="1"/>
    <cellStyle name="Hipervínculo visitado" xfId="18423" builtinId="9" hidden="1"/>
    <cellStyle name="Hipervínculo visitado" xfId="18424" builtinId="9" hidden="1"/>
    <cellStyle name="Hipervínculo visitado" xfId="18425" builtinId="9" hidden="1"/>
    <cellStyle name="Hipervínculo visitado" xfId="18426" builtinId="9" hidden="1"/>
    <cellStyle name="Hipervínculo visitado" xfId="18427" builtinId="9" hidden="1"/>
    <cellStyle name="Hipervínculo visitado" xfId="18428" builtinId="9" hidden="1"/>
    <cellStyle name="Hipervínculo visitado" xfId="18429" builtinId="9" hidden="1"/>
    <cellStyle name="Hipervínculo visitado" xfId="18430" builtinId="9" hidden="1"/>
    <cellStyle name="Hipervínculo visitado" xfId="18431" builtinId="9" hidden="1"/>
    <cellStyle name="Hipervínculo visitado" xfId="18432" builtinId="9" hidden="1"/>
    <cellStyle name="Hipervínculo visitado" xfId="18433" builtinId="9" hidden="1"/>
    <cellStyle name="Hipervínculo visitado" xfId="18434" builtinId="9" hidden="1"/>
    <cellStyle name="Hipervínculo visitado" xfId="18435" builtinId="9" hidden="1"/>
    <cellStyle name="Hipervínculo visitado" xfId="18436" builtinId="9" hidden="1"/>
    <cellStyle name="Hipervínculo visitado" xfId="18437" builtinId="9" hidden="1"/>
    <cellStyle name="Hipervínculo visitado" xfId="18448" builtinId="9" hidden="1"/>
    <cellStyle name="Hipervínculo visitado" xfId="18449" builtinId="9" hidden="1"/>
    <cellStyle name="Hipervínculo visitado" xfId="18450" builtinId="9" hidden="1"/>
    <cellStyle name="Hipervínculo visitado" xfId="18451" builtinId="9" hidden="1"/>
    <cellStyle name="Hipervínculo visitado" xfId="18452" builtinId="9" hidden="1"/>
    <cellStyle name="Hipervínculo visitado" xfId="18453" builtinId="9" hidden="1"/>
    <cellStyle name="Hipervínculo visitado" xfId="18454" builtinId="9" hidden="1"/>
    <cellStyle name="Hipervínculo visitado" xfId="18455" builtinId="9" hidden="1"/>
    <cellStyle name="Hipervínculo visitado" xfId="18456" builtinId="9" hidden="1"/>
    <cellStyle name="Hipervínculo visitado" xfId="18457" builtinId="9" hidden="1"/>
    <cellStyle name="Hipervínculo visitado" xfId="18458" builtinId="9" hidden="1"/>
    <cellStyle name="Hipervínculo visitado" xfId="18459" builtinId="9" hidden="1"/>
    <cellStyle name="Hipervínculo visitado" xfId="18460" builtinId="9" hidden="1"/>
    <cellStyle name="Hipervínculo visitado" xfId="18461" builtinId="9" hidden="1"/>
    <cellStyle name="Hipervínculo visitado" xfId="18462" builtinId="9" hidden="1"/>
    <cellStyle name="Hipervínculo visitado" xfId="18463" builtinId="9" hidden="1"/>
    <cellStyle name="Hipervínculo visitado" xfId="18464" builtinId="9" hidden="1"/>
    <cellStyle name="Hipervínculo visitado" xfId="18465" builtinId="9" hidden="1"/>
    <cellStyle name="Hipervínculo visitado" xfId="18466" builtinId="9" hidden="1"/>
    <cellStyle name="Hipervínculo visitado" xfId="18467" builtinId="9" hidden="1"/>
    <cellStyle name="Hipervínculo visitado" xfId="18468" builtinId="9" hidden="1"/>
    <cellStyle name="Hipervínculo visitado" xfId="18480" builtinId="9" hidden="1"/>
    <cellStyle name="Hipervínculo visitado" xfId="18481" builtinId="9" hidden="1"/>
    <cellStyle name="Hipervínculo visitado" xfId="18482" builtinId="9" hidden="1"/>
    <cellStyle name="Hipervínculo visitado" xfId="18483" builtinId="9" hidden="1"/>
    <cellStyle name="Hipervínculo visitado" xfId="18484" builtinId="9" hidden="1"/>
    <cellStyle name="Hipervínculo visitado" xfId="18485" builtinId="9" hidden="1"/>
    <cellStyle name="Hipervínculo visitado" xfId="18486" builtinId="9" hidden="1"/>
    <cellStyle name="Hipervínculo visitado" xfId="18487" builtinId="9" hidden="1"/>
    <cellStyle name="Hipervínculo visitado" xfId="18488" builtinId="9" hidden="1"/>
    <cellStyle name="Hipervínculo visitado" xfId="18489" builtinId="9" hidden="1"/>
    <cellStyle name="Hipervínculo visitado" xfId="18490" builtinId="9" hidden="1"/>
    <cellStyle name="Hipervínculo visitado" xfId="18491" builtinId="9" hidden="1"/>
    <cellStyle name="Hipervínculo visitado" xfId="18492" builtinId="9" hidden="1"/>
    <cellStyle name="Hipervínculo visitado" xfId="18493" builtinId="9" hidden="1"/>
    <cellStyle name="Hipervínculo visitado" xfId="18494" builtinId="9" hidden="1"/>
    <cellStyle name="Hipervínculo visitado" xfId="18495" builtinId="9" hidden="1"/>
    <cellStyle name="Hipervínculo visitado" xfId="18496" builtinId="9" hidden="1"/>
    <cellStyle name="Hipervínculo visitado" xfId="18497" builtinId="9" hidden="1"/>
    <cellStyle name="Hipervínculo visitado" xfId="18498" builtinId="9" hidden="1"/>
    <cellStyle name="Hipervínculo visitado" xfId="18499" builtinId="9" hidden="1"/>
    <cellStyle name="Hipervínculo visitado" xfId="18500" builtinId="9" hidden="1"/>
    <cellStyle name="Hipervínculo visitado" xfId="18511" builtinId="9" hidden="1"/>
    <cellStyle name="Hipervínculo visitado" xfId="18512" builtinId="9" hidden="1"/>
    <cellStyle name="Hipervínculo visitado" xfId="18513" builtinId="9" hidden="1"/>
    <cellStyle name="Hipervínculo visitado" xfId="18514" builtinId="9" hidden="1"/>
    <cellStyle name="Hipervínculo visitado" xfId="18515" builtinId="9" hidden="1"/>
    <cellStyle name="Hipervínculo visitado" xfId="18516" builtinId="9" hidden="1"/>
    <cellStyle name="Hipervínculo visitado" xfId="18517" builtinId="9" hidden="1"/>
    <cellStyle name="Hipervínculo visitado" xfId="18518" builtinId="9" hidden="1"/>
    <cellStyle name="Hipervínculo visitado" xfId="18519" builtinId="9" hidden="1"/>
    <cellStyle name="Hipervínculo visitado" xfId="18520" builtinId="9" hidden="1"/>
    <cellStyle name="Hipervínculo visitado" xfId="18521" builtinId="9" hidden="1"/>
    <cellStyle name="Hipervínculo visitado" xfId="18522" builtinId="9" hidden="1"/>
    <cellStyle name="Hipervínculo visitado" xfId="18523" builtinId="9" hidden="1"/>
    <cellStyle name="Hipervínculo visitado" xfId="18524" builtinId="9" hidden="1"/>
    <cellStyle name="Hipervínculo visitado" xfId="18525" builtinId="9" hidden="1"/>
    <cellStyle name="Hipervínculo visitado" xfId="18526" builtinId="9" hidden="1"/>
    <cellStyle name="Hipervínculo visitado" xfId="18527" builtinId="9" hidden="1"/>
    <cellStyle name="Hipervínculo visitado" xfId="18528" builtinId="9" hidden="1"/>
    <cellStyle name="Hipervínculo visitado" xfId="18529" builtinId="9" hidden="1"/>
    <cellStyle name="Hipervínculo visitado" xfId="18530" builtinId="9" hidden="1"/>
    <cellStyle name="Hipervínculo visitado" xfId="18531" builtinId="9" hidden="1"/>
    <cellStyle name="Hipervínculo visitado" xfId="18543" builtinId="9" hidden="1"/>
    <cellStyle name="Hipervínculo visitado" xfId="18544" builtinId="9" hidden="1"/>
    <cellStyle name="Hipervínculo visitado" xfId="18545" builtinId="9" hidden="1"/>
    <cellStyle name="Hipervínculo visitado" xfId="18546" builtinId="9" hidden="1"/>
    <cellStyle name="Hipervínculo visitado" xfId="18547" builtinId="9" hidden="1"/>
    <cellStyle name="Hipervínculo visitado" xfId="18548" builtinId="9" hidden="1"/>
    <cellStyle name="Hipervínculo visitado" xfId="18549" builtinId="9" hidden="1"/>
    <cellStyle name="Hipervínculo visitado" xfId="18550" builtinId="9" hidden="1"/>
    <cellStyle name="Hipervínculo visitado" xfId="18551" builtinId="9" hidden="1"/>
    <cellStyle name="Hipervínculo visitado" xfId="18552" builtinId="9" hidden="1"/>
    <cellStyle name="Hipervínculo visitado" xfId="18553" builtinId="9" hidden="1"/>
    <cellStyle name="Hipervínculo visitado" xfId="18554" builtinId="9" hidden="1"/>
    <cellStyle name="Hipervínculo visitado" xfId="18555" builtinId="9" hidden="1"/>
    <cellStyle name="Hipervínculo visitado" xfId="18556" builtinId="9" hidden="1"/>
    <cellStyle name="Hipervínculo visitado" xfId="18557" builtinId="9" hidden="1"/>
    <cellStyle name="Hipervínculo visitado" xfId="18558" builtinId="9" hidden="1"/>
    <cellStyle name="Hipervínculo visitado" xfId="18559" builtinId="9" hidden="1"/>
    <cellStyle name="Hipervínculo visitado" xfId="18560" builtinId="9" hidden="1"/>
    <cellStyle name="Hipervínculo visitado" xfId="18561" builtinId="9" hidden="1"/>
    <cellStyle name="Hipervínculo visitado" xfId="18562" builtinId="9" hidden="1"/>
    <cellStyle name="Hipervínculo visitado" xfId="18563" builtinId="9" hidden="1"/>
    <cellStyle name="Hipervínculo visitado" xfId="18573" builtinId="9" hidden="1"/>
    <cellStyle name="Hipervínculo visitado" xfId="18574" builtinId="9" hidden="1"/>
    <cellStyle name="Hipervínculo visitado" xfId="18575" builtinId="9" hidden="1"/>
    <cellStyle name="Hipervínculo visitado" xfId="18576" builtinId="9" hidden="1"/>
    <cellStyle name="Hipervínculo visitado" xfId="18577" builtinId="9" hidden="1"/>
    <cellStyle name="Hipervínculo visitado" xfId="18578" builtinId="9" hidden="1"/>
    <cellStyle name="Hipervínculo visitado" xfId="18579" builtinId="9" hidden="1"/>
    <cellStyle name="Hipervínculo visitado" xfId="18580" builtinId="9" hidden="1"/>
    <cellStyle name="Hipervínculo visitado" xfId="18581" builtinId="9" hidden="1"/>
    <cellStyle name="Hipervínculo visitado" xfId="18582" builtinId="9" hidden="1"/>
    <cellStyle name="Hipervínculo visitado" xfId="18583" builtinId="9" hidden="1"/>
    <cellStyle name="Hipervínculo visitado" xfId="18584" builtinId="9" hidden="1"/>
    <cellStyle name="Hipervínculo visitado" xfId="18585" builtinId="9" hidden="1"/>
    <cellStyle name="Hipervínculo visitado" xfId="18586" builtinId="9" hidden="1"/>
    <cellStyle name="Hipervínculo visitado" xfId="18587" builtinId="9" hidden="1"/>
    <cellStyle name="Hipervínculo visitado" xfId="18588" builtinId="9" hidden="1"/>
    <cellStyle name="Hipervínculo visitado" xfId="18589" builtinId="9" hidden="1"/>
    <cellStyle name="Hipervínculo visitado" xfId="18590" builtinId="9" hidden="1"/>
    <cellStyle name="Hipervínculo visitado" xfId="18591" builtinId="9" hidden="1"/>
    <cellStyle name="Hipervínculo visitado" xfId="18592" builtinId="9" hidden="1"/>
    <cellStyle name="Hipervínculo visitado" xfId="18593" builtinId="9" hidden="1"/>
    <cellStyle name="Hipervínculo visitado" xfId="18604" builtinId="9" hidden="1"/>
    <cellStyle name="Hipervínculo visitado" xfId="18605" builtinId="9" hidden="1"/>
    <cellStyle name="Hipervínculo visitado" xfId="18606" builtinId="9" hidden="1"/>
    <cellStyle name="Hipervínculo visitado" xfId="18607" builtinId="9" hidden="1"/>
    <cellStyle name="Hipervínculo visitado" xfId="18608" builtinId="9" hidden="1"/>
    <cellStyle name="Hipervínculo visitado" xfId="18609" builtinId="9" hidden="1"/>
    <cellStyle name="Hipervínculo visitado" xfId="18610" builtinId="9" hidden="1"/>
    <cellStyle name="Hipervínculo visitado" xfId="18611" builtinId="9" hidden="1"/>
    <cellStyle name="Hipervínculo visitado" xfId="18612" builtinId="9" hidden="1"/>
    <cellStyle name="Hipervínculo visitado" xfId="18613" builtinId="9" hidden="1"/>
    <cellStyle name="Hipervínculo visitado" xfId="18614" builtinId="9" hidden="1"/>
    <cellStyle name="Hipervínculo visitado" xfId="18615" builtinId="9" hidden="1"/>
    <cellStyle name="Hipervínculo visitado" xfId="18616" builtinId="9" hidden="1"/>
    <cellStyle name="Hipervínculo visitado" xfId="18617" builtinId="9" hidden="1"/>
    <cellStyle name="Hipervínculo visitado" xfId="18618" builtinId="9" hidden="1"/>
    <cellStyle name="Hipervínculo visitado" xfId="18619" builtinId="9" hidden="1"/>
    <cellStyle name="Hipervínculo visitado" xfId="18620" builtinId="9" hidden="1"/>
    <cellStyle name="Hipervínculo visitado" xfId="18621" builtinId="9" hidden="1"/>
    <cellStyle name="Hipervínculo visitado" xfId="18622" builtinId="9" hidden="1"/>
    <cellStyle name="Hipervínculo visitado" xfId="18623" builtinId="9" hidden="1"/>
    <cellStyle name="Hipervínculo visitado" xfId="18624" builtinId="9" hidden="1"/>
    <cellStyle name="Hipervínculo visitado" xfId="18634" builtinId="9" hidden="1"/>
    <cellStyle name="Hipervínculo visitado" xfId="18635" builtinId="9" hidden="1"/>
    <cellStyle name="Hipervínculo visitado" xfId="18636" builtinId="9" hidden="1"/>
    <cellStyle name="Hipervínculo visitado" xfId="18637" builtinId="9" hidden="1"/>
    <cellStyle name="Hipervínculo visitado" xfId="18638" builtinId="9" hidden="1"/>
    <cellStyle name="Hipervínculo visitado" xfId="18639" builtinId="9" hidden="1"/>
    <cellStyle name="Hipervínculo visitado" xfId="18640" builtinId="9" hidden="1"/>
    <cellStyle name="Hipervínculo visitado" xfId="18641" builtinId="9" hidden="1"/>
    <cellStyle name="Hipervínculo visitado" xfId="18642" builtinId="9" hidden="1"/>
    <cellStyle name="Hipervínculo visitado" xfId="18643" builtinId="9" hidden="1"/>
    <cellStyle name="Hipervínculo visitado" xfId="18644" builtinId="9" hidden="1"/>
    <cellStyle name="Hipervínculo visitado" xfId="18645" builtinId="9" hidden="1"/>
    <cellStyle name="Hipervínculo visitado" xfId="18646" builtinId="9" hidden="1"/>
    <cellStyle name="Hipervínculo visitado" xfId="18647" builtinId="9" hidden="1"/>
    <cellStyle name="Hipervínculo visitado" xfId="18648" builtinId="9" hidden="1"/>
    <cellStyle name="Hipervínculo visitado" xfId="18649" builtinId="9" hidden="1"/>
    <cellStyle name="Hipervínculo visitado" xfId="18650" builtinId="9" hidden="1"/>
    <cellStyle name="Hipervínculo visitado" xfId="18651" builtinId="9" hidden="1"/>
    <cellStyle name="Hipervínculo visitado" xfId="18652" builtinId="9" hidden="1"/>
    <cellStyle name="Hipervínculo visitado" xfId="18653" builtinId="9" hidden="1"/>
    <cellStyle name="Hipervínculo visitado" xfId="18654" builtinId="9" hidden="1"/>
    <cellStyle name="Hipervínculo visitado" xfId="18666" builtinId="9" hidden="1"/>
    <cellStyle name="Hipervínculo visitado" xfId="18667" builtinId="9" hidden="1"/>
    <cellStyle name="Hipervínculo visitado" xfId="18668" builtinId="9" hidden="1"/>
    <cellStyle name="Hipervínculo visitado" xfId="18669" builtinId="9" hidden="1"/>
    <cellStyle name="Hipervínculo visitado" xfId="18670" builtinId="9" hidden="1"/>
    <cellStyle name="Hipervínculo visitado" xfId="18671" builtinId="9" hidden="1"/>
    <cellStyle name="Hipervínculo visitado" xfId="18672" builtinId="9" hidden="1"/>
    <cellStyle name="Hipervínculo visitado" xfId="18673" builtinId="9" hidden="1"/>
    <cellStyle name="Hipervínculo visitado" xfId="18674" builtinId="9" hidden="1"/>
    <cellStyle name="Hipervínculo visitado" xfId="18675" builtinId="9" hidden="1"/>
    <cellStyle name="Hipervínculo visitado" xfId="18676" builtinId="9" hidden="1"/>
    <cellStyle name="Hipervínculo visitado" xfId="18677" builtinId="9" hidden="1"/>
    <cellStyle name="Hipervínculo visitado" xfId="18678" builtinId="9" hidden="1"/>
    <cellStyle name="Hipervínculo visitado" xfId="18679" builtinId="9" hidden="1"/>
    <cellStyle name="Hipervínculo visitado" xfId="18680" builtinId="9" hidden="1"/>
    <cellStyle name="Hipervínculo visitado" xfId="18681" builtinId="9" hidden="1"/>
    <cellStyle name="Hipervínculo visitado" xfId="18682" builtinId="9" hidden="1"/>
    <cellStyle name="Hipervínculo visitado" xfId="18683" builtinId="9" hidden="1"/>
    <cellStyle name="Hipervínculo visitado" xfId="18684" builtinId="9" hidden="1"/>
    <cellStyle name="Hipervínculo visitado" xfId="18685" builtinId="9" hidden="1"/>
    <cellStyle name="Hipervínculo visitado" xfId="18686" builtinId="9" hidden="1"/>
    <cellStyle name="Hipervínculo visitado" xfId="18696" builtinId="9" hidden="1"/>
    <cellStyle name="Hipervínculo visitado" xfId="18697" builtinId="9" hidden="1"/>
    <cellStyle name="Hipervínculo visitado" xfId="18698" builtinId="9" hidden="1"/>
    <cellStyle name="Hipervínculo visitado" xfId="18699" builtinId="9" hidden="1"/>
    <cellStyle name="Hipervínculo visitado" xfId="18700" builtinId="9" hidden="1"/>
    <cellStyle name="Hipervínculo visitado" xfId="18701" builtinId="9" hidden="1"/>
    <cellStyle name="Hipervínculo visitado" xfId="18702" builtinId="9" hidden="1"/>
    <cellStyle name="Hipervínculo visitado" xfId="18703" builtinId="9" hidden="1"/>
    <cellStyle name="Hipervínculo visitado" xfId="18704" builtinId="9" hidden="1"/>
    <cellStyle name="Hipervínculo visitado" xfId="18705" builtinId="9" hidden="1"/>
    <cellStyle name="Hipervínculo visitado" xfId="18706" builtinId="9" hidden="1"/>
    <cellStyle name="Hipervínculo visitado" xfId="18707" builtinId="9" hidden="1"/>
    <cellStyle name="Hipervínculo visitado" xfId="18708" builtinId="9" hidden="1"/>
    <cellStyle name="Hipervínculo visitado" xfId="18709" builtinId="9" hidden="1"/>
    <cellStyle name="Hipervínculo visitado" xfId="18710" builtinId="9" hidden="1"/>
    <cellStyle name="Hipervínculo visitado" xfId="18711" builtinId="9" hidden="1"/>
    <cellStyle name="Hipervínculo visitado" xfId="18712" builtinId="9" hidden="1"/>
    <cellStyle name="Hipervínculo visitado" xfId="18713" builtinId="9" hidden="1"/>
    <cellStyle name="Hipervínculo visitado" xfId="18714" builtinId="9" hidden="1"/>
    <cellStyle name="Hipervínculo visitado" xfId="18715" builtinId="9" hidden="1"/>
    <cellStyle name="Hipervínculo visitado" xfId="18716" builtinId="9" hidden="1"/>
    <cellStyle name="Hipervínculo visitado" xfId="18728" builtinId="9" hidden="1"/>
    <cellStyle name="Hipervínculo visitado" xfId="18729" builtinId="9" hidden="1"/>
    <cellStyle name="Hipervínculo visitado" xfId="18730" builtinId="9" hidden="1"/>
    <cellStyle name="Hipervínculo visitado" xfId="18731" builtinId="9" hidden="1"/>
    <cellStyle name="Hipervínculo visitado" xfId="18732" builtinId="9" hidden="1"/>
    <cellStyle name="Hipervínculo visitado" xfId="18733" builtinId="9" hidden="1"/>
    <cellStyle name="Hipervínculo visitado" xfId="18734" builtinId="9" hidden="1"/>
    <cellStyle name="Hipervínculo visitado" xfId="18735" builtinId="9" hidden="1"/>
    <cellStyle name="Hipervínculo visitado" xfId="18736" builtinId="9" hidden="1"/>
    <cellStyle name="Hipervínculo visitado" xfId="18737" builtinId="9" hidden="1"/>
    <cellStyle name="Hipervínculo visitado" xfId="18738" builtinId="9" hidden="1"/>
    <cellStyle name="Hipervínculo visitado" xfId="18739" builtinId="9" hidden="1"/>
    <cellStyle name="Hipervínculo visitado" xfId="18740" builtinId="9" hidden="1"/>
    <cellStyle name="Hipervínculo visitado" xfId="18741" builtinId="9" hidden="1"/>
    <cellStyle name="Hipervínculo visitado" xfId="18742" builtinId="9" hidden="1"/>
    <cellStyle name="Hipervínculo visitado" xfId="18743" builtinId="9" hidden="1"/>
    <cellStyle name="Hipervínculo visitado" xfId="18744" builtinId="9" hidden="1"/>
    <cellStyle name="Hipervínculo visitado" xfId="18745" builtinId="9" hidden="1"/>
    <cellStyle name="Hipervínculo visitado" xfId="18746" builtinId="9" hidden="1"/>
    <cellStyle name="Hipervínculo visitado" xfId="18747" builtinId="9" hidden="1"/>
    <cellStyle name="Hipervínculo visitado" xfId="18748" builtinId="9" hidden="1"/>
    <cellStyle name="Hipervínculo visitado" xfId="18757" builtinId="9" hidden="1"/>
    <cellStyle name="Hipervínculo visitado" xfId="18758" builtinId="9" hidden="1"/>
    <cellStyle name="Hipervínculo visitado" xfId="18759" builtinId="9" hidden="1"/>
    <cellStyle name="Hipervínculo visitado" xfId="18760" builtinId="9" hidden="1"/>
    <cellStyle name="Hipervínculo visitado" xfId="18761" builtinId="9" hidden="1"/>
    <cellStyle name="Hipervínculo visitado" xfId="18762" builtinId="9" hidden="1"/>
    <cellStyle name="Hipervínculo visitado" xfId="18763" builtinId="9" hidden="1"/>
    <cellStyle name="Hipervínculo visitado" xfId="18764" builtinId="9" hidden="1"/>
    <cellStyle name="Hipervínculo visitado" xfId="18765" builtinId="9" hidden="1"/>
    <cellStyle name="Hipervínculo visitado" xfId="18766" builtinId="9" hidden="1"/>
    <cellStyle name="Hipervínculo visitado" xfId="18767" builtinId="9" hidden="1"/>
    <cellStyle name="Hipervínculo visitado" xfId="18768" builtinId="9" hidden="1"/>
    <cellStyle name="Hipervínculo visitado" xfId="18769" builtinId="9" hidden="1"/>
    <cellStyle name="Hipervínculo visitado" xfId="18770" builtinId="9" hidden="1"/>
    <cellStyle name="Hipervínculo visitado" xfId="18771" builtinId="9" hidden="1"/>
    <cellStyle name="Hipervínculo visitado" xfId="18772" builtinId="9" hidden="1"/>
    <cellStyle name="Hipervínculo visitado" xfId="18773" builtinId="9" hidden="1"/>
    <cellStyle name="Hipervínculo visitado" xfId="18774" builtinId="9" hidden="1"/>
    <cellStyle name="Hipervínculo visitado" xfId="18775" builtinId="9" hidden="1"/>
    <cellStyle name="Hipervínculo visitado" xfId="18776" builtinId="9" hidden="1"/>
    <cellStyle name="Hipervínculo visitado" xfId="18777" builtinId="9" hidden="1"/>
    <cellStyle name="Hipervínculo visitado" xfId="18789" builtinId="9" hidden="1"/>
    <cellStyle name="Hipervínculo visitado" xfId="18790" builtinId="9" hidden="1"/>
    <cellStyle name="Hipervínculo visitado" xfId="18791" builtinId="9" hidden="1"/>
    <cellStyle name="Hipervínculo visitado" xfId="18792" builtinId="9" hidden="1"/>
    <cellStyle name="Hipervínculo visitado" xfId="18793" builtinId="9" hidden="1"/>
    <cellStyle name="Hipervínculo visitado" xfId="18794" builtinId="9" hidden="1"/>
    <cellStyle name="Hipervínculo visitado" xfId="18795" builtinId="9" hidden="1"/>
    <cellStyle name="Hipervínculo visitado" xfId="18796" builtinId="9" hidden="1"/>
    <cellStyle name="Hipervínculo visitado" xfId="18797" builtinId="9" hidden="1"/>
    <cellStyle name="Hipervínculo visitado" xfId="18798" builtinId="9" hidden="1"/>
    <cellStyle name="Hipervínculo visitado" xfId="18799" builtinId="9" hidden="1"/>
    <cellStyle name="Hipervínculo visitado" xfId="18800" builtinId="9" hidden="1"/>
    <cellStyle name="Hipervínculo visitado" xfId="18801" builtinId="9" hidden="1"/>
    <cellStyle name="Hipervínculo visitado" xfId="18802" builtinId="9" hidden="1"/>
    <cellStyle name="Hipervínculo visitado" xfId="18803" builtinId="9" hidden="1"/>
    <cellStyle name="Hipervínculo visitado" xfId="18804" builtinId="9" hidden="1"/>
    <cellStyle name="Hipervínculo visitado" xfId="18805" builtinId="9" hidden="1"/>
    <cellStyle name="Hipervínculo visitado" xfId="18806" builtinId="9" hidden="1"/>
    <cellStyle name="Hipervínculo visitado" xfId="18807" builtinId="9" hidden="1"/>
    <cellStyle name="Hipervínculo visitado" xfId="18808" builtinId="9" hidden="1"/>
    <cellStyle name="Hipervínculo visitado" xfId="18809" builtinId="9" hidden="1"/>
    <cellStyle name="Hipervínculo visitado" xfId="18819" builtinId="9" hidden="1"/>
    <cellStyle name="Hipervínculo visitado" xfId="18820" builtinId="9" hidden="1"/>
    <cellStyle name="Hipervínculo visitado" xfId="18821" builtinId="9" hidden="1"/>
    <cellStyle name="Hipervínculo visitado" xfId="18822" builtinId="9" hidden="1"/>
    <cellStyle name="Hipervínculo visitado" xfId="18823" builtinId="9" hidden="1"/>
    <cellStyle name="Hipervínculo visitado" xfId="18824" builtinId="9" hidden="1"/>
    <cellStyle name="Hipervínculo visitado" xfId="18825" builtinId="9" hidden="1"/>
    <cellStyle name="Hipervínculo visitado" xfId="18826" builtinId="9" hidden="1"/>
    <cellStyle name="Hipervínculo visitado" xfId="18827" builtinId="9" hidden="1"/>
    <cellStyle name="Hipervínculo visitado" xfId="18828" builtinId="9" hidden="1"/>
    <cellStyle name="Hipervínculo visitado" xfId="18829" builtinId="9" hidden="1"/>
    <cellStyle name="Hipervínculo visitado" xfId="18830" builtinId="9" hidden="1"/>
    <cellStyle name="Hipervínculo visitado" xfId="18831" builtinId="9" hidden="1"/>
    <cellStyle name="Hipervínculo visitado" xfId="18832" builtinId="9" hidden="1"/>
    <cellStyle name="Hipervínculo visitado" xfId="18833" builtinId="9" hidden="1"/>
    <cellStyle name="Hipervínculo visitado" xfId="18834" builtinId="9" hidden="1"/>
    <cellStyle name="Hipervínculo visitado" xfId="18835" builtinId="9" hidden="1"/>
    <cellStyle name="Hipervínculo visitado" xfId="18836" builtinId="9" hidden="1"/>
    <cellStyle name="Hipervínculo visitado" xfId="18837" builtinId="9" hidden="1"/>
    <cellStyle name="Hipervínculo visitado" xfId="18838" builtinId="9" hidden="1"/>
    <cellStyle name="Hipervínculo visitado" xfId="18839" builtinId="9" hidden="1"/>
    <cellStyle name="Hipervínculo visitado" xfId="18851" builtinId="9" hidden="1"/>
    <cellStyle name="Hipervínculo visitado" xfId="18852" builtinId="9" hidden="1"/>
    <cellStyle name="Hipervínculo visitado" xfId="18853" builtinId="9" hidden="1"/>
    <cellStyle name="Hipervínculo visitado" xfId="18854" builtinId="9" hidden="1"/>
    <cellStyle name="Hipervínculo visitado" xfId="18855" builtinId="9" hidden="1"/>
    <cellStyle name="Hipervínculo visitado" xfId="18856" builtinId="9" hidden="1"/>
    <cellStyle name="Hipervínculo visitado" xfId="18857" builtinId="9" hidden="1"/>
    <cellStyle name="Hipervínculo visitado" xfId="18858" builtinId="9" hidden="1"/>
    <cellStyle name="Hipervínculo visitado" xfId="18859" builtinId="9" hidden="1"/>
    <cellStyle name="Hipervínculo visitado" xfId="18860" builtinId="9" hidden="1"/>
    <cellStyle name="Hipervínculo visitado" xfId="18861" builtinId="9" hidden="1"/>
    <cellStyle name="Hipervínculo visitado" xfId="18862" builtinId="9" hidden="1"/>
    <cellStyle name="Hipervínculo visitado" xfId="18863" builtinId="9" hidden="1"/>
    <cellStyle name="Hipervínculo visitado" xfId="18864" builtinId="9" hidden="1"/>
    <cellStyle name="Hipervínculo visitado" xfId="18865" builtinId="9" hidden="1"/>
    <cellStyle name="Hipervínculo visitado" xfId="18866" builtinId="9" hidden="1"/>
    <cellStyle name="Hipervínculo visitado" xfId="18867" builtinId="9" hidden="1"/>
    <cellStyle name="Hipervínculo visitado" xfId="18868" builtinId="9" hidden="1"/>
    <cellStyle name="Hipervínculo visitado" xfId="18869" builtinId="9" hidden="1"/>
    <cellStyle name="Hipervínculo visitado" xfId="18870" builtinId="9" hidden="1"/>
    <cellStyle name="Hipervínculo visitado" xfId="18871" builtinId="9" hidden="1"/>
    <cellStyle name="Hipervínculo visitado" xfId="18881" builtinId="9" hidden="1"/>
    <cellStyle name="Hipervínculo visitado" xfId="18882" builtinId="9" hidden="1"/>
    <cellStyle name="Hipervínculo visitado" xfId="18883" builtinId="9" hidden="1"/>
    <cellStyle name="Hipervínculo visitado" xfId="18884" builtinId="9" hidden="1"/>
    <cellStyle name="Hipervínculo visitado" xfId="18885" builtinId="9" hidden="1"/>
    <cellStyle name="Hipervínculo visitado" xfId="18886" builtinId="9" hidden="1"/>
    <cellStyle name="Hipervínculo visitado" xfId="18887" builtinId="9" hidden="1"/>
    <cellStyle name="Hipervínculo visitado" xfId="18888" builtinId="9" hidden="1"/>
    <cellStyle name="Hipervínculo visitado" xfId="18889" builtinId="9" hidden="1"/>
    <cellStyle name="Hipervínculo visitado" xfId="18890" builtinId="9" hidden="1"/>
    <cellStyle name="Hipervínculo visitado" xfId="18891" builtinId="9" hidden="1"/>
    <cellStyle name="Hipervínculo visitado" xfId="18892" builtinId="9" hidden="1"/>
    <cellStyle name="Hipervínculo visitado" xfId="18893" builtinId="9" hidden="1"/>
    <cellStyle name="Hipervínculo visitado" xfId="18894" builtinId="9" hidden="1"/>
    <cellStyle name="Hipervínculo visitado" xfId="18895" builtinId="9" hidden="1"/>
    <cellStyle name="Hipervínculo visitado" xfId="18896" builtinId="9" hidden="1"/>
    <cellStyle name="Hipervínculo visitado" xfId="18897" builtinId="9" hidden="1"/>
    <cellStyle name="Hipervínculo visitado" xfId="18898" builtinId="9" hidden="1"/>
    <cellStyle name="Hipervínculo visitado" xfId="18899" builtinId="9" hidden="1"/>
    <cellStyle name="Hipervínculo visitado" xfId="18900" builtinId="9" hidden="1"/>
    <cellStyle name="Hipervínculo visitado" xfId="18901" builtinId="9" hidden="1"/>
    <cellStyle name="Hipervínculo visitado" xfId="18912" builtinId="9" hidden="1"/>
    <cellStyle name="Hipervínculo visitado" xfId="18913" builtinId="9" hidden="1"/>
    <cellStyle name="Hipervínculo visitado" xfId="18914" builtinId="9" hidden="1"/>
    <cellStyle name="Hipervínculo visitado" xfId="18915" builtinId="9" hidden="1"/>
    <cellStyle name="Hipervínculo visitado" xfId="18916" builtinId="9" hidden="1"/>
    <cellStyle name="Hipervínculo visitado" xfId="18917" builtinId="9" hidden="1"/>
    <cellStyle name="Hipervínculo visitado" xfId="18918" builtinId="9" hidden="1"/>
    <cellStyle name="Hipervínculo visitado" xfId="18919" builtinId="9" hidden="1"/>
    <cellStyle name="Hipervínculo visitado" xfId="18920" builtinId="9" hidden="1"/>
    <cellStyle name="Hipervínculo visitado" xfId="18921" builtinId="9" hidden="1"/>
    <cellStyle name="Hipervínculo visitado" xfId="18922" builtinId="9" hidden="1"/>
    <cellStyle name="Hipervínculo visitado" xfId="18923" builtinId="9" hidden="1"/>
    <cellStyle name="Hipervínculo visitado" xfId="18924" builtinId="9" hidden="1"/>
    <cellStyle name="Hipervínculo visitado" xfId="18925" builtinId="9" hidden="1"/>
    <cellStyle name="Hipervínculo visitado" xfId="18926" builtinId="9" hidden="1"/>
    <cellStyle name="Hipervínculo visitado" xfId="18927" builtinId="9" hidden="1"/>
    <cellStyle name="Hipervínculo visitado" xfId="18928" builtinId="9" hidden="1"/>
    <cellStyle name="Hipervínculo visitado" xfId="18929" builtinId="9" hidden="1"/>
    <cellStyle name="Hipervínculo visitado" xfId="18930" builtinId="9" hidden="1"/>
    <cellStyle name="Hipervínculo visitado" xfId="18931" builtinId="9" hidden="1"/>
    <cellStyle name="Hipervínculo visitado" xfId="18932" builtinId="9" hidden="1"/>
    <cellStyle name="Hipervínculo visitado" xfId="18941" builtinId="9" hidden="1"/>
    <cellStyle name="Hipervínculo visitado" xfId="18942" builtinId="9" hidden="1"/>
    <cellStyle name="Hipervínculo visitado" xfId="18943" builtinId="9" hidden="1"/>
    <cellStyle name="Hipervínculo visitado" xfId="18944" builtinId="9" hidden="1"/>
    <cellStyle name="Hipervínculo visitado" xfId="18945" builtinId="9" hidden="1"/>
    <cellStyle name="Hipervínculo visitado" xfId="18946" builtinId="9" hidden="1"/>
    <cellStyle name="Hipervínculo visitado" xfId="18947" builtinId="9" hidden="1"/>
    <cellStyle name="Hipervínculo visitado" xfId="18948" builtinId="9" hidden="1"/>
    <cellStyle name="Hipervínculo visitado" xfId="18949" builtinId="9" hidden="1"/>
    <cellStyle name="Hipervínculo visitado" xfId="18950" builtinId="9" hidden="1"/>
    <cellStyle name="Hipervínculo visitado" xfId="18951" builtinId="9" hidden="1"/>
    <cellStyle name="Hipervínculo visitado" xfId="18952" builtinId="9" hidden="1"/>
    <cellStyle name="Hipervínculo visitado" xfId="18953" builtinId="9" hidden="1"/>
    <cellStyle name="Hipervínculo visitado" xfId="18954" builtinId="9" hidden="1"/>
    <cellStyle name="Hipervínculo visitado" xfId="18955" builtinId="9" hidden="1"/>
    <cellStyle name="Hipervínculo visitado" xfId="18956" builtinId="9" hidden="1"/>
    <cellStyle name="Hipervínculo visitado" xfId="18957" builtinId="9" hidden="1"/>
    <cellStyle name="Hipervínculo visitado" xfId="18958" builtinId="9" hidden="1"/>
    <cellStyle name="Hipervínculo visitado" xfId="18959" builtinId="9" hidden="1"/>
    <cellStyle name="Hipervínculo visitado" xfId="18960" builtinId="9" hidden="1"/>
    <cellStyle name="Hipervínculo visitado" xfId="18961" builtinId="9" hidden="1"/>
    <cellStyle name="Hipervínculo visitado" xfId="18972" builtinId="9" hidden="1"/>
    <cellStyle name="Hipervínculo visitado" xfId="18973" builtinId="9" hidden="1"/>
    <cellStyle name="Hipervínculo visitado" xfId="18974" builtinId="9" hidden="1"/>
    <cellStyle name="Hipervínculo visitado" xfId="18975" builtinId="9" hidden="1"/>
    <cellStyle name="Hipervínculo visitado" xfId="18976" builtinId="9" hidden="1"/>
    <cellStyle name="Hipervínculo visitado" xfId="18977" builtinId="9" hidden="1"/>
    <cellStyle name="Hipervínculo visitado" xfId="18978" builtinId="9" hidden="1"/>
    <cellStyle name="Hipervínculo visitado" xfId="18979" builtinId="9" hidden="1"/>
    <cellStyle name="Hipervínculo visitado" xfId="18980" builtinId="9" hidden="1"/>
    <cellStyle name="Hipervínculo visitado" xfId="18981" builtinId="9" hidden="1"/>
    <cellStyle name="Hipervínculo visitado" xfId="18982" builtinId="9" hidden="1"/>
    <cellStyle name="Hipervínculo visitado" xfId="18983" builtinId="9" hidden="1"/>
    <cellStyle name="Hipervínculo visitado" xfId="18984" builtinId="9" hidden="1"/>
    <cellStyle name="Hipervínculo visitado" xfId="18985" builtinId="9" hidden="1"/>
    <cellStyle name="Hipervínculo visitado" xfId="18986" builtinId="9" hidden="1"/>
    <cellStyle name="Hipervínculo visitado" xfId="18987" builtinId="9" hidden="1"/>
    <cellStyle name="Hipervínculo visitado" xfId="18988" builtinId="9" hidden="1"/>
    <cellStyle name="Hipervínculo visitado" xfId="18989" builtinId="9" hidden="1"/>
    <cellStyle name="Hipervínculo visitado" xfId="18990" builtinId="9" hidden="1"/>
    <cellStyle name="Hipervínculo visitado" xfId="18991" builtinId="9" hidden="1"/>
    <cellStyle name="Hipervínculo visitado" xfId="18992" builtinId="9" hidden="1"/>
    <cellStyle name="Hipervínculo visitado" xfId="19000" builtinId="9" hidden="1"/>
    <cellStyle name="Hipervínculo visitado" xfId="19001" builtinId="9" hidden="1"/>
    <cellStyle name="Hipervínculo visitado" xfId="19002" builtinId="9" hidden="1"/>
    <cellStyle name="Hipervínculo visitado" xfId="19003" builtinId="9" hidden="1"/>
    <cellStyle name="Hipervínculo visitado" xfId="19004" builtinId="9" hidden="1"/>
    <cellStyle name="Hipervínculo visitado" xfId="19005" builtinId="9" hidden="1"/>
    <cellStyle name="Hipervínculo visitado" xfId="19006" builtinId="9" hidden="1"/>
    <cellStyle name="Hipervínculo visitado" xfId="19007" builtinId="9" hidden="1"/>
    <cellStyle name="Hipervínculo visitado" xfId="19008" builtinId="9" hidden="1"/>
    <cellStyle name="Hipervínculo visitado" xfId="19009" builtinId="9" hidden="1"/>
    <cellStyle name="Hipervínculo visitado" xfId="19010" builtinId="9" hidden="1"/>
    <cellStyle name="Hipervínculo visitado" xfId="19011" builtinId="9" hidden="1"/>
    <cellStyle name="Hipervínculo visitado" xfId="19012" builtinId="9" hidden="1"/>
    <cellStyle name="Hipervínculo visitado" xfId="19013" builtinId="9" hidden="1"/>
    <cellStyle name="Hipervínculo visitado" xfId="19014" builtinId="9" hidden="1"/>
    <cellStyle name="Hipervínculo visitado" xfId="19015" builtinId="9" hidden="1"/>
    <cellStyle name="Hipervínculo visitado" xfId="19016" builtinId="9" hidden="1"/>
    <cellStyle name="Hipervínculo visitado" xfId="19017" builtinId="9" hidden="1"/>
    <cellStyle name="Hipervínculo visitado" xfId="19018" builtinId="9" hidden="1"/>
    <cellStyle name="Hipervínculo visitado" xfId="19019" builtinId="9" hidden="1"/>
    <cellStyle name="Hipervínculo visitado" xfId="19020" builtinId="9" hidden="1"/>
    <cellStyle name="Hipervínculo visitado" xfId="19034" builtinId="9" hidden="1"/>
    <cellStyle name="Hipervínculo visitado" xfId="19035" builtinId="9" hidden="1"/>
    <cellStyle name="Hipervínculo visitado" xfId="19036" builtinId="9" hidden="1"/>
    <cellStyle name="Hipervínculo visitado" xfId="19037" builtinId="9" hidden="1"/>
    <cellStyle name="Hipervínculo visitado" xfId="19038" builtinId="9" hidden="1"/>
    <cellStyle name="Hipervínculo visitado" xfId="19039" builtinId="9" hidden="1"/>
    <cellStyle name="Hipervínculo visitado" xfId="19040" builtinId="9" hidden="1"/>
    <cellStyle name="Hipervínculo visitado" xfId="19041" builtinId="9" hidden="1"/>
    <cellStyle name="Hipervínculo visitado" xfId="19042" builtinId="9" hidden="1"/>
    <cellStyle name="Hipervínculo visitado" xfId="19043" builtinId="9" hidden="1"/>
    <cellStyle name="Hipervínculo visitado" xfId="19044" builtinId="9" hidden="1"/>
    <cellStyle name="Hipervínculo visitado" xfId="19045" builtinId="9" hidden="1"/>
    <cellStyle name="Hipervínculo visitado" xfId="19046" builtinId="9" hidden="1"/>
    <cellStyle name="Hipervínculo visitado" xfId="19047" builtinId="9" hidden="1"/>
    <cellStyle name="Hipervínculo visitado" xfId="19048" builtinId="9" hidden="1"/>
    <cellStyle name="Hipervínculo visitado" xfId="19049" builtinId="9" hidden="1"/>
    <cellStyle name="Hipervínculo visitado" xfId="19050" builtinId="9" hidden="1"/>
    <cellStyle name="Hipervínculo visitado" xfId="19051" builtinId="9" hidden="1"/>
    <cellStyle name="Hipervínculo visitado" xfId="19052" builtinId="9" hidden="1"/>
    <cellStyle name="Hipervínculo visitado" xfId="19053" builtinId="9" hidden="1"/>
    <cellStyle name="Hipervínculo visitado" xfId="19054" builtinId="9" hidden="1"/>
    <cellStyle name="Hipervínculo visitado" xfId="19063" builtinId="9" hidden="1"/>
    <cellStyle name="Hipervínculo visitado" xfId="19064" builtinId="9" hidden="1"/>
    <cellStyle name="Hipervínculo visitado" xfId="19065" builtinId="9" hidden="1"/>
    <cellStyle name="Hipervínculo visitado" xfId="19066" builtinId="9" hidden="1"/>
    <cellStyle name="Hipervínculo visitado" xfId="19067" builtinId="9" hidden="1"/>
    <cellStyle name="Hipervínculo visitado" xfId="19068" builtinId="9" hidden="1"/>
    <cellStyle name="Hipervínculo visitado" xfId="19069" builtinId="9" hidden="1"/>
    <cellStyle name="Hipervínculo visitado" xfId="19070" builtinId="9" hidden="1"/>
    <cellStyle name="Hipervínculo visitado" xfId="19071" builtinId="9" hidden="1"/>
    <cellStyle name="Hipervínculo visitado" xfId="19072" builtinId="9" hidden="1"/>
    <cellStyle name="Hipervínculo visitado" xfId="19073" builtinId="9" hidden="1"/>
    <cellStyle name="Hipervínculo visitado" xfId="19074" builtinId="9" hidden="1"/>
    <cellStyle name="Hipervínculo visitado" xfId="19075" builtinId="9" hidden="1"/>
    <cellStyle name="Hipervínculo visitado" xfId="19076" builtinId="9" hidden="1"/>
    <cellStyle name="Hipervínculo visitado" xfId="19077" builtinId="9" hidden="1"/>
    <cellStyle name="Hipervínculo visitado" xfId="19078" builtinId="9" hidden="1"/>
    <cellStyle name="Hipervínculo visitado" xfId="19079" builtinId="9" hidden="1"/>
    <cellStyle name="Hipervínculo visitado" xfId="19080" builtinId="9" hidden="1"/>
    <cellStyle name="Hipervínculo visitado" xfId="19081" builtinId="9" hidden="1"/>
    <cellStyle name="Hipervínculo visitado" xfId="19082" builtinId="9" hidden="1"/>
    <cellStyle name="Hipervínculo visitado" xfId="19083" builtinId="9" hidden="1"/>
    <cellStyle name="Hipervínculo visitado" xfId="19031" builtinId="9" hidden="1"/>
    <cellStyle name="Hipervínculo visitado" xfId="19032" builtinId="9" hidden="1"/>
    <cellStyle name="Hipervínculo visitado" xfId="19087" builtinId="9" hidden="1"/>
    <cellStyle name="Hipervínculo visitado" xfId="19088" builtinId="9" hidden="1"/>
    <cellStyle name="Hipervínculo visitado" xfId="19089" builtinId="9" hidden="1"/>
    <cellStyle name="Hipervínculo visitado" xfId="19090" builtinId="9" hidden="1"/>
    <cellStyle name="Hipervínculo visitado" xfId="19091" builtinId="9" hidden="1"/>
    <cellStyle name="Hipervínculo visitado" xfId="19092" builtinId="9" hidden="1"/>
    <cellStyle name="Hipervínculo visitado" xfId="19093" builtinId="9" hidden="1"/>
    <cellStyle name="Hipervínculo visitado" xfId="19094" builtinId="9" hidden="1"/>
    <cellStyle name="Hipervínculo visitado" xfId="19095" builtinId="9" hidden="1"/>
    <cellStyle name="Hipervínculo visitado" xfId="19096" builtinId="9" hidden="1"/>
    <cellStyle name="Hipervínculo visitado" xfId="19097" builtinId="9" hidden="1"/>
    <cellStyle name="Hipervínculo visitado" xfId="19098" builtinId="9" hidden="1"/>
    <cellStyle name="Hipervínculo visitado" xfId="19099" builtinId="9" hidden="1"/>
    <cellStyle name="Hipervínculo visitado" xfId="19100" builtinId="9" hidden="1"/>
    <cellStyle name="Hipervínculo visitado" xfId="19101" builtinId="9" hidden="1"/>
    <cellStyle name="Hipervínculo visitado" xfId="19102" builtinId="9" hidden="1"/>
    <cellStyle name="Hipervínculo visitado" xfId="19103" builtinId="9" hidden="1"/>
    <cellStyle name="Hipervínculo visitado" xfId="19104" builtinId="9" hidden="1"/>
    <cellStyle name="Hipervínculo visitado" xfId="19105" builtinId="9" hidden="1"/>
    <cellStyle name="Hipervínculo visitado" xfId="19060" builtinId="9" hidden="1"/>
    <cellStyle name="Hipervínculo visitado" xfId="19061" builtinId="9" hidden="1"/>
    <cellStyle name="Hipervínculo visitado" xfId="19108" builtinId="9" hidden="1"/>
    <cellStyle name="Hipervínculo visitado" xfId="19109" builtinId="9" hidden="1"/>
    <cellStyle name="Hipervínculo visitado" xfId="19110" builtinId="9" hidden="1"/>
    <cellStyle name="Hipervínculo visitado" xfId="19111" builtinId="9" hidden="1"/>
    <cellStyle name="Hipervínculo visitado" xfId="19112" builtinId="9" hidden="1"/>
    <cellStyle name="Hipervínculo visitado" xfId="19113" builtinId="9" hidden="1"/>
    <cellStyle name="Hipervínculo visitado" xfId="19114" builtinId="9" hidden="1"/>
    <cellStyle name="Hipervínculo visitado" xfId="19115" builtinId="9" hidden="1"/>
    <cellStyle name="Hipervínculo visitado" xfId="19116" builtinId="9" hidden="1"/>
    <cellStyle name="Hipervínculo visitado" xfId="19117" builtinId="9" hidden="1"/>
    <cellStyle name="Hipervínculo visitado" xfId="19118" builtinId="9" hidden="1"/>
    <cellStyle name="Hipervínculo visitado" xfId="19119" builtinId="9" hidden="1"/>
    <cellStyle name="Hipervínculo visitado" xfId="19120" builtinId="9" hidden="1"/>
    <cellStyle name="Hipervínculo visitado" xfId="19121" builtinId="9" hidden="1"/>
    <cellStyle name="Hipervínculo visitado" xfId="19122" builtinId="9" hidden="1"/>
    <cellStyle name="Hipervínculo visitado" xfId="19123" builtinId="9" hidden="1"/>
    <cellStyle name="Hipervínculo visitado" xfId="19124" builtinId="9" hidden="1"/>
    <cellStyle name="Hipervínculo visitado" xfId="19125" builtinId="9" hidden="1"/>
    <cellStyle name="Hipervínculo visitado" xfId="19126" builtinId="9" hidden="1"/>
    <cellStyle name="Hipervínculo visitado" xfId="19137" builtinId="9" hidden="1"/>
    <cellStyle name="Hipervínculo visitado" xfId="19138" builtinId="9" hidden="1"/>
    <cellStyle name="Hipervínculo visitado" xfId="19139" builtinId="9" hidden="1"/>
    <cellStyle name="Hipervínculo visitado" xfId="19140" builtinId="9" hidden="1"/>
    <cellStyle name="Hipervínculo visitado" xfId="19141" builtinId="9" hidden="1"/>
    <cellStyle name="Hipervínculo visitado" xfId="19142" builtinId="9" hidden="1"/>
    <cellStyle name="Hipervínculo visitado" xfId="19143" builtinId="9" hidden="1"/>
    <cellStyle name="Hipervínculo visitado" xfId="19144" builtinId="9" hidden="1"/>
    <cellStyle name="Hipervínculo visitado" xfId="19145" builtinId="9" hidden="1"/>
    <cellStyle name="Hipervínculo visitado" xfId="19146" builtinId="9" hidden="1"/>
    <cellStyle name="Hipervínculo visitado" xfId="19147" builtinId="9" hidden="1"/>
    <cellStyle name="Hipervínculo visitado" xfId="19148" builtinId="9" hidden="1"/>
    <cellStyle name="Hipervínculo visitado" xfId="19149" builtinId="9" hidden="1"/>
    <cellStyle name="Hipervínculo visitado" xfId="19150" builtinId="9" hidden="1"/>
    <cellStyle name="Hipervínculo visitado" xfId="19151" builtinId="9" hidden="1"/>
    <cellStyle name="Hipervínculo visitado" xfId="19152" builtinId="9" hidden="1"/>
    <cellStyle name="Hipervínculo visitado" xfId="19153" builtinId="9" hidden="1"/>
    <cellStyle name="Hipervínculo visitado" xfId="19154" builtinId="9" hidden="1"/>
    <cellStyle name="Hipervínculo visitado" xfId="19155" builtinId="9" hidden="1"/>
    <cellStyle name="Hipervínculo visitado" xfId="19156" builtinId="9" hidden="1"/>
    <cellStyle name="Hipervínculo visitado" xfId="19157" builtinId="9" hidden="1"/>
    <cellStyle name="Hipervínculo visitado" xfId="19165" builtinId="9" hidden="1"/>
    <cellStyle name="Hipervínculo visitado" xfId="19166" builtinId="9" hidden="1"/>
    <cellStyle name="Hipervínculo visitado" xfId="19167" builtinId="9" hidden="1"/>
    <cellStyle name="Hipervínculo visitado" xfId="19168" builtinId="9" hidden="1"/>
    <cellStyle name="Hipervínculo visitado" xfId="19169" builtinId="9" hidden="1"/>
    <cellStyle name="Hipervínculo visitado" xfId="19170" builtinId="9" hidden="1"/>
    <cellStyle name="Hipervínculo visitado" xfId="19171" builtinId="9" hidden="1"/>
    <cellStyle name="Hipervínculo visitado" xfId="19172" builtinId="9" hidden="1"/>
    <cellStyle name="Hipervínculo visitado" xfId="19173" builtinId="9" hidden="1"/>
    <cellStyle name="Hipervínculo visitado" xfId="19174" builtinId="9" hidden="1"/>
    <cellStyle name="Hipervínculo visitado" xfId="19175" builtinId="9" hidden="1"/>
    <cellStyle name="Hipervínculo visitado" xfId="19176" builtinId="9" hidden="1"/>
    <cellStyle name="Hipervínculo visitado" xfId="19177" builtinId="9" hidden="1"/>
    <cellStyle name="Hipervínculo visitado" xfId="19178" builtinId="9" hidden="1"/>
    <cellStyle name="Hipervínculo visitado" xfId="19179" builtinId="9" hidden="1"/>
    <cellStyle name="Hipervínculo visitado" xfId="19180" builtinId="9" hidden="1"/>
    <cellStyle name="Hipervínculo visitado" xfId="19181" builtinId="9" hidden="1"/>
    <cellStyle name="Hipervínculo visitado" xfId="19182" builtinId="9" hidden="1"/>
    <cellStyle name="Hipervínculo visitado" xfId="19183" builtinId="9" hidden="1"/>
    <cellStyle name="Hipervínculo visitado" xfId="19184" builtinId="9" hidden="1"/>
    <cellStyle name="Hipervínculo visitado" xfId="19185" builtinId="9" hidden="1"/>
    <cellStyle name="Hipervínculo visitado" xfId="19134" builtinId="9" hidden="1"/>
    <cellStyle name="Hipervínculo visitado" xfId="19135" builtinId="9" hidden="1"/>
    <cellStyle name="Hipervínculo visitado" xfId="19188" builtinId="9" hidden="1"/>
    <cellStyle name="Hipervínculo visitado" xfId="19189" builtinId="9" hidden="1"/>
    <cellStyle name="Hipervínculo visitado" xfId="19190" builtinId="9" hidden="1"/>
    <cellStyle name="Hipervínculo visitado" xfId="19191" builtinId="9" hidden="1"/>
    <cellStyle name="Hipervínculo visitado" xfId="19192" builtinId="9" hidden="1"/>
    <cellStyle name="Hipervínculo visitado" xfId="19193" builtinId="9" hidden="1"/>
    <cellStyle name="Hipervínculo visitado" xfId="19194" builtinId="9" hidden="1"/>
    <cellStyle name="Hipervínculo visitado" xfId="19195" builtinId="9" hidden="1"/>
    <cellStyle name="Hipervínculo visitado" xfId="19196" builtinId="9" hidden="1"/>
    <cellStyle name="Hipervínculo visitado" xfId="19197" builtinId="9" hidden="1"/>
    <cellStyle name="Hipervínculo visitado" xfId="19198" builtinId="9" hidden="1"/>
    <cellStyle name="Hipervínculo visitado" xfId="19199" builtinId="9" hidden="1"/>
    <cellStyle name="Hipervínculo visitado" xfId="19200" builtinId="9" hidden="1"/>
    <cellStyle name="Hipervínculo visitado" xfId="19201" builtinId="9" hidden="1"/>
    <cellStyle name="Hipervínculo visitado" xfId="19202" builtinId="9" hidden="1"/>
    <cellStyle name="Hipervínculo visitado" xfId="19203" builtinId="9" hidden="1"/>
    <cellStyle name="Hipervínculo visitado" xfId="19204" builtinId="9" hidden="1"/>
    <cellStyle name="Hipervínculo visitado" xfId="19205" builtinId="9" hidden="1"/>
    <cellStyle name="Hipervínculo visitado" xfId="19206" builtinId="9" hidden="1"/>
    <cellStyle name="Hipervínculo visitado" xfId="19215" builtinId="9" hidden="1"/>
    <cellStyle name="Hipervínculo visitado" xfId="19216" builtinId="9" hidden="1"/>
    <cellStyle name="Hipervínculo visitado" xfId="19217" builtinId="9" hidden="1"/>
    <cellStyle name="Hipervínculo visitado" xfId="19218" builtinId="9" hidden="1"/>
    <cellStyle name="Hipervínculo visitado" xfId="19219" builtinId="9" hidden="1"/>
    <cellStyle name="Hipervínculo visitado" xfId="19220" builtinId="9" hidden="1"/>
    <cellStyle name="Hipervínculo visitado" xfId="19221" builtinId="9" hidden="1"/>
    <cellStyle name="Hipervínculo visitado" xfId="19222" builtinId="9" hidden="1"/>
    <cellStyle name="Hipervínculo visitado" xfId="19223" builtinId="9" hidden="1"/>
    <cellStyle name="Hipervínculo visitado" xfId="19224" builtinId="9" hidden="1"/>
    <cellStyle name="Hipervínculo visitado" xfId="19225" builtinId="9" hidden="1"/>
    <cellStyle name="Hipervínculo visitado" xfId="19226" builtinId="9" hidden="1"/>
    <cellStyle name="Hipervínculo visitado" xfId="19227" builtinId="9" hidden="1"/>
    <cellStyle name="Hipervínculo visitado" xfId="19228" builtinId="9" hidden="1"/>
    <cellStyle name="Hipervínculo visitado" xfId="19229" builtinId="9" hidden="1"/>
    <cellStyle name="Hipervínculo visitado" xfId="19230" builtinId="9" hidden="1"/>
    <cellStyle name="Hipervínculo visitado" xfId="19231" builtinId="9" hidden="1"/>
    <cellStyle name="Hipervínculo visitado" xfId="19232" builtinId="9" hidden="1"/>
    <cellStyle name="Hipervínculo visitado" xfId="19233" builtinId="9" hidden="1"/>
    <cellStyle name="Hipervínculo visitado" xfId="19234" builtinId="9" hidden="1"/>
    <cellStyle name="Hipervínculo visitado" xfId="19235" builtinId="9" hidden="1"/>
    <cellStyle name="Hipervínculo visitado" xfId="19239" builtinId="9" hidden="1"/>
    <cellStyle name="Hipervínculo visitado" xfId="19240" builtinId="9" hidden="1"/>
    <cellStyle name="Hipervínculo visitado" xfId="19241" builtinId="9" hidden="1"/>
    <cellStyle name="Hipervínculo visitado" xfId="19242" builtinId="9" hidden="1"/>
    <cellStyle name="Hipervínculo visitado" xfId="19243" builtinId="9" hidden="1"/>
    <cellStyle name="Hipervínculo visitado" xfId="19244" builtinId="9" hidden="1"/>
    <cellStyle name="Hipervínculo visitado" xfId="19245" builtinId="9" hidden="1"/>
    <cellStyle name="Hipervínculo visitado" xfId="19246" builtinId="9" hidden="1"/>
    <cellStyle name="Hipervínculo visitado" xfId="19247" builtinId="9" hidden="1"/>
    <cellStyle name="Hipervínculo visitado" xfId="19248" builtinId="9" hidden="1"/>
    <cellStyle name="Hipervínculo visitado" xfId="19249" builtinId="9" hidden="1"/>
    <cellStyle name="Hipervínculo visitado" xfId="19250" builtinId="9" hidden="1"/>
    <cellStyle name="Hipervínculo visitado" xfId="19251" builtinId="9" hidden="1"/>
    <cellStyle name="Hipervínculo visitado" xfId="19252" builtinId="9" hidden="1"/>
    <cellStyle name="Hipervínculo visitado" xfId="19253" builtinId="9" hidden="1"/>
    <cellStyle name="Hipervínculo visitado" xfId="19254" builtinId="9" hidden="1"/>
    <cellStyle name="Hipervínculo visitado" xfId="19255" builtinId="9" hidden="1"/>
    <cellStyle name="Hipervínculo visitado" xfId="19256" builtinId="9" hidden="1"/>
    <cellStyle name="Hipervínculo visitado" xfId="19257" builtinId="9" hidden="1"/>
    <cellStyle name="Hipervínculo visitado" xfId="19258" builtinId="9" hidden="1"/>
    <cellStyle name="Hipervínculo visitado" xfId="19259" builtinId="9" hidden="1"/>
    <cellStyle name="Hipervínculo visitado" xfId="19213" builtinId="9" hidden="1"/>
    <cellStyle name="Hipervínculo visitado" xfId="19262" builtinId="9" hidden="1"/>
    <cellStyle name="Hipervínculo visitado" xfId="19263" builtinId="9" hidden="1"/>
    <cellStyle name="Hipervínculo visitado" xfId="19264" builtinId="9" hidden="1"/>
    <cellStyle name="Hipervínculo visitado" xfId="19265" builtinId="9" hidden="1"/>
    <cellStyle name="Hipervínculo visitado" xfId="19266" builtinId="9" hidden="1"/>
    <cellStyle name="Hipervínculo visitado" xfId="19267" builtinId="9" hidden="1"/>
    <cellStyle name="Hipervínculo visitado" xfId="19268" builtinId="9" hidden="1"/>
    <cellStyle name="Hipervínculo visitado" xfId="19269" builtinId="9" hidden="1"/>
    <cellStyle name="Hipervínculo visitado" xfId="19270" builtinId="9" hidden="1"/>
    <cellStyle name="Hipervínculo visitado" xfId="19271" builtinId="9" hidden="1"/>
    <cellStyle name="Hipervínculo visitado" xfId="19272" builtinId="9" hidden="1"/>
    <cellStyle name="Hipervínculo visitado" xfId="19273" builtinId="9" hidden="1"/>
    <cellStyle name="Hipervínculo visitado" xfId="19274" builtinId="9" hidden="1"/>
    <cellStyle name="Hipervínculo visitado" xfId="19275" builtinId="9" hidden="1"/>
    <cellStyle name="Hipervínculo visitado" xfId="19276" builtinId="9" hidden="1"/>
    <cellStyle name="Hipervínculo visitado" xfId="19277" builtinId="9" hidden="1"/>
    <cellStyle name="Hipervínculo visitado" xfId="19278" builtinId="9" hidden="1"/>
    <cellStyle name="Hipervínculo visitado" xfId="19279" builtinId="9" hidden="1"/>
    <cellStyle name="Hipervínculo visitado" xfId="19280" builtinId="9" hidden="1"/>
    <cellStyle name="Hipervínculo visitado" xfId="19281" builtinId="9" hidden="1"/>
    <cellStyle name="Hipervínculo visitado" xfId="19285" builtinId="9" hidden="1"/>
    <cellStyle name="Hipervínculo visitado" xfId="19286" builtinId="9" hidden="1"/>
    <cellStyle name="Hipervínculo visitado" xfId="19287" builtinId="9" hidden="1"/>
    <cellStyle name="Hipervínculo visitado" xfId="19288" builtinId="9" hidden="1"/>
    <cellStyle name="Hipervínculo visitado" xfId="19289" builtinId="9" hidden="1"/>
    <cellStyle name="Hipervínculo visitado" xfId="19290" builtinId="9" hidden="1"/>
    <cellStyle name="Hipervínculo visitado" xfId="19291" builtinId="9" hidden="1"/>
    <cellStyle name="Hipervínculo visitado" xfId="19292" builtinId="9" hidden="1"/>
    <cellStyle name="Hipervínculo visitado" xfId="19293" builtinId="9" hidden="1"/>
    <cellStyle name="Hipervínculo visitado" xfId="19294" builtinId="9" hidden="1"/>
    <cellStyle name="Hipervínculo visitado" xfId="19295" builtinId="9" hidden="1"/>
    <cellStyle name="Hipervínculo visitado" xfId="19296" builtinId="9" hidden="1"/>
    <cellStyle name="Hipervínculo visitado" xfId="19297" builtinId="9" hidden="1"/>
    <cellStyle name="Hipervínculo visitado" xfId="19298" builtinId="9" hidden="1"/>
    <cellStyle name="Hipervínculo visitado" xfId="19299" builtinId="9" hidden="1"/>
    <cellStyle name="Hipervínculo visitado" xfId="19300" builtinId="9" hidden="1"/>
    <cellStyle name="Hipervínculo visitado" xfId="19301" builtinId="9" hidden="1"/>
    <cellStyle name="Hipervínculo visitado" xfId="19302" builtinId="9" hidden="1"/>
    <cellStyle name="Hipervínculo visitado" xfId="19303" builtinId="9" hidden="1"/>
    <cellStyle name="Hipervínculo visitado" xfId="19304" builtinId="9" hidden="1"/>
    <cellStyle name="Hipervínculo visitado" xfId="19305" builtinId="9" hidden="1"/>
    <cellStyle name="Hipervínculo visitado" xfId="19211" builtinId="9" hidden="1"/>
    <cellStyle name="Hipervínculo visitado" xfId="19307" builtinId="9" hidden="1"/>
    <cellStyle name="Hipervínculo visitado" xfId="19308" builtinId="9" hidden="1"/>
    <cellStyle name="Hipervínculo visitado" xfId="19309" builtinId="9" hidden="1"/>
    <cellStyle name="Hipervínculo visitado" xfId="19310" builtinId="9" hidden="1"/>
    <cellStyle name="Hipervínculo visitado" xfId="19311" builtinId="9" hidden="1"/>
    <cellStyle name="Hipervínculo visitado" xfId="19312" builtinId="9" hidden="1"/>
    <cellStyle name="Hipervínculo visitado" xfId="19313" builtinId="9" hidden="1"/>
    <cellStyle name="Hipervínculo visitado" xfId="19314" builtinId="9" hidden="1"/>
    <cellStyle name="Hipervínculo visitado" xfId="19315" builtinId="9" hidden="1"/>
    <cellStyle name="Hipervínculo visitado" xfId="19316" builtinId="9" hidden="1"/>
    <cellStyle name="Hipervínculo visitado" xfId="19317" builtinId="9" hidden="1"/>
    <cellStyle name="Hipervínculo visitado" xfId="19318" builtinId="9" hidden="1"/>
    <cellStyle name="Hipervínculo visitado" xfId="19319" builtinId="9" hidden="1"/>
    <cellStyle name="Hipervínculo visitado" xfId="19320" builtinId="9" hidden="1"/>
    <cellStyle name="Hipervínculo visitado" xfId="19321" builtinId="9" hidden="1"/>
    <cellStyle name="Hipervínculo visitado" xfId="19322" builtinId="9" hidden="1"/>
    <cellStyle name="Hipervínculo visitado" xfId="19323" builtinId="9" hidden="1"/>
    <cellStyle name="Hipervínculo visitado" xfId="19324" builtinId="9" hidden="1"/>
    <cellStyle name="Hipervínculo visitado" xfId="19325" builtinId="9" hidden="1"/>
    <cellStyle name="Hipervínculo visitado" xfId="19326" builtinId="9" hidden="1"/>
    <cellStyle name="Hipervínculo visitado" xfId="19329" builtinId="9" hidden="1"/>
    <cellStyle name="Hipervínculo visitado" xfId="19330" builtinId="9" hidden="1"/>
    <cellStyle name="Hipervínculo visitado" xfId="19331" builtinId="9" hidden="1"/>
    <cellStyle name="Hipervínculo visitado" xfId="19332" builtinId="9" hidden="1"/>
    <cellStyle name="Hipervínculo visitado" xfId="19333" builtinId="9" hidden="1"/>
    <cellStyle name="Hipervínculo visitado" xfId="19334" builtinId="9" hidden="1"/>
    <cellStyle name="Hipervínculo visitado" xfId="19335" builtinId="9" hidden="1"/>
    <cellStyle name="Hipervínculo visitado" xfId="19336" builtinId="9" hidden="1"/>
    <cellStyle name="Hipervínculo visitado" xfId="19337" builtinId="9" hidden="1"/>
    <cellStyle name="Hipervínculo visitado" xfId="19338" builtinId="9" hidden="1"/>
    <cellStyle name="Hipervínculo visitado" xfId="19339" builtinId="9" hidden="1"/>
    <cellStyle name="Hipervínculo visitado" xfId="19340" builtinId="9" hidden="1"/>
    <cellStyle name="Hipervínculo visitado" xfId="19341" builtinId="9" hidden="1"/>
    <cellStyle name="Hipervínculo visitado" xfId="19342" builtinId="9" hidden="1"/>
    <cellStyle name="Hipervínculo visitado" xfId="19343" builtinId="9" hidden="1"/>
    <cellStyle name="Hipervínculo visitado" xfId="19344" builtinId="9" hidden="1"/>
    <cellStyle name="Hipervínculo visitado" xfId="19345" builtinId="9" hidden="1"/>
    <cellStyle name="Hipervínculo visitado" xfId="19346" builtinId="9" hidden="1"/>
    <cellStyle name="Hipervínculo visitado" xfId="19347" builtinId="9" hidden="1"/>
    <cellStyle name="Hipervínculo visitado" xfId="19348" builtinId="9" hidden="1"/>
    <cellStyle name="Hipervínculo visitado" xfId="19349" builtinId="9" hidden="1"/>
    <cellStyle name="Hipervínculo visitado" xfId="18407" builtinId="9" hidden="1"/>
    <cellStyle name="Hipervínculo visitado" xfId="19350" builtinId="9" hidden="1"/>
    <cellStyle name="Hipervínculo visitado" xfId="19351" builtinId="9" hidden="1"/>
    <cellStyle name="Hipervínculo visitado" xfId="19352" builtinId="9" hidden="1"/>
    <cellStyle name="Hipervínculo visitado" xfId="19353" builtinId="9" hidden="1"/>
    <cellStyle name="Hipervínculo visitado" xfId="19354" builtinId="9" hidden="1"/>
    <cellStyle name="Hipervínculo visitado" xfId="19355" builtinId="9" hidden="1"/>
    <cellStyle name="Hipervínculo visitado" xfId="19356" builtinId="9" hidden="1"/>
    <cellStyle name="Hipervínculo visitado" xfId="19357" builtinId="9" hidden="1"/>
    <cellStyle name="Hipervínculo visitado" xfId="19358" builtinId="9" hidden="1"/>
    <cellStyle name="Hipervínculo visitado" xfId="19359" builtinId="9" hidden="1"/>
    <cellStyle name="Hipervínculo visitado" xfId="19360" builtinId="9" hidden="1"/>
    <cellStyle name="Hipervínculo visitado" xfId="19361" builtinId="9" hidden="1"/>
    <cellStyle name="Hipervínculo visitado" xfId="19362" builtinId="9" hidden="1"/>
    <cellStyle name="Hipervínculo visitado" xfId="19363" builtinId="9" hidden="1"/>
    <cellStyle name="Hipervínculo visitado" xfId="19364" builtinId="9" hidden="1"/>
    <cellStyle name="Hipervínculo visitado" xfId="19365" builtinId="9" hidden="1"/>
    <cellStyle name="Hipervínculo visitado" xfId="19366" builtinId="9" hidden="1"/>
    <cellStyle name="Hipervínculo visitado" xfId="19367" builtinId="9" hidden="1"/>
    <cellStyle name="Hipervínculo visitado" xfId="19368" builtinId="9" hidden="1"/>
    <cellStyle name="Hipervínculo visitado" xfId="19369" builtinId="9" hidden="1"/>
    <cellStyle name="Hipervínculo visitado" xfId="19371" builtinId="9" hidden="1"/>
    <cellStyle name="Hipervínculo visitado" xfId="19372" builtinId="9" hidden="1"/>
    <cellStyle name="Hipervínculo visitado" xfId="19373" builtinId="9" hidden="1"/>
    <cellStyle name="Hipervínculo visitado" xfId="19374" builtinId="9" hidden="1"/>
    <cellStyle name="Hipervínculo visitado" xfId="19375" builtinId="9" hidden="1"/>
    <cellStyle name="Hipervínculo visitado" xfId="19376" builtinId="9" hidden="1"/>
    <cellStyle name="Hipervínculo visitado" xfId="19377" builtinId="9" hidden="1"/>
    <cellStyle name="Hipervínculo visitado" xfId="19378" builtinId="9" hidden="1"/>
    <cellStyle name="Hipervínculo visitado" xfId="19379" builtinId="9" hidden="1"/>
    <cellStyle name="Hipervínculo visitado" xfId="19380" builtinId="9" hidden="1"/>
    <cellStyle name="Hipervínculo visitado" xfId="19381" builtinId="9" hidden="1"/>
    <cellStyle name="Hipervínculo visitado" xfId="19382" builtinId="9" hidden="1"/>
    <cellStyle name="Hipervínculo visitado" xfId="19383" builtinId="9" hidden="1"/>
    <cellStyle name="Hipervínculo visitado" xfId="19384" builtinId="9" hidden="1"/>
    <cellStyle name="Hipervínculo visitado" xfId="19385" builtinId="9" hidden="1"/>
    <cellStyle name="Hipervínculo visitado" xfId="19386" builtinId="9" hidden="1"/>
    <cellStyle name="Hipervínculo visitado" xfId="19387" builtinId="9" hidden="1"/>
    <cellStyle name="Hipervínculo visitado" xfId="19388" builtinId="9" hidden="1"/>
    <cellStyle name="Hipervínculo visitado" xfId="19389" builtinId="9" hidden="1"/>
    <cellStyle name="Hipervínculo visitado" xfId="19390" builtinId="9" hidden="1"/>
    <cellStyle name="Hipervínculo visitado" xfId="19391" builtinId="9" hidden="1"/>
    <cellStyle name="Hipervínculo visitado" xfId="19084" builtinId="9" hidden="1"/>
    <cellStyle name="Hipervínculo visitado" xfId="19392" builtinId="9" hidden="1"/>
    <cellStyle name="Hipervínculo visitado" xfId="19393" builtinId="9" hidden="1"/>
    <cellStyle name="Hipervínculo visitado" xfId="19394" builtinId="9" hidden="1"/>
    <cellStyle name="Hipervínculo visitado" xfId="19395" builtinId="9" hidden="1"/>
    <cellStyle name="Hipervínculo visitado" xfId="19396" builtinId="9" hidden="1"/>
    <cellStyle name="Hipervínculo visitado" xfId="19397" builtinId="9" hidden="1"/>
    <cellStyle name="Hipervínculo visitado" xfId="19398" builtinId="9" hidden="1"/>
    <cellStyle name="Hipervínculo visitado" xfId="19399" builtinId="9" hidden="1"/>
    <cellStyle name="Hipervínculo visitado" xfId="19400" builtinId="9" hidden="1"/>
    <cellStyle name="Hipervínculo visitado" xfId="19401" builtinId="9" hidden="1"/>
    <cellStyle name="Hipervínculo visitado" xfId="19402" builtinId="9" hidden="1"/>
    <cellStyle name="Hipervínculo visitado" xfId="19403" builtinId="9" hidden="1"/>
    <cellStyle name="Hipervínculo visitado" xfId="19404" builtinId="9" hidden="1"/>
    <cellStyle name="Hipervínculo visitado" xfId="19405" builtinId="9" hidden="1"/>
    <cellStyle name="Hipervínculo visitado" xfId="19406" builtinId="9" hidden="1"/>
    <cellStyle name="Hipervínculo visitado" xfId="19407" builtinId="9" hidden="1"/>
    <cellStyle name="Hipervínculo visitado" xfId="19408" builtinId="9" hidden="1"/>
    <cellStyle name="Hipervínculo visitado" xfId="19409" builtinId="9" hidden="1"/>
    <cellStyle name="Hipervínculo visitado" xfId="19410" builtinId="9" hidden="1"/>
    <cellStyle name="Hipervínculo visitado" xfId="19411" builtinId="9" hidden="1"/>
    <cellStyle name="Hipervínculo visitado" xfId="19413" builtinId="9" hidden="1"/>
    <cellStyle name="Hipervínculo visitado" xfId="19414" builtinId="9" hidden="1"/>
    <cellStyle name="Hipervínculo visitado" xfId="19415" builtinId="9" hidden="1"/>
    <cellStyle name="Hipervínculo visitado" xfId="19416" builtinId="9" hidden="1"/>
    <cellStyle name="Hipervínculo visitado" xfId="19417" builtinId="9" hidden="1"/>
    <cellStyle name="Hipervínculo visitado" xfId="19418" builtinId="9" hidden="1"/>
    <cellStyle name="Hipervínculo visitado" xfId="19419" builtinId="9" hidden="1"/>
    <cellStyle name="Hipervínculo visitado" xfId="19420" builtinId="9" hidden="1"/>
    <cellStyle name="Hipervínculo visitado" xfId="19421" builtinId="9" hidden="1"/>
    <cellStyle name="Hipervínculo visitado" xfId="19422" builtinId="9" hidden="1"/>
    <cellStyle name="Hipervínculo visitado" xfId="19423" builtinId="9" hidden="1"/>
    <cellStyle name="Hipervínculo visitado" xfId="19424" builtinId="9" hidden="1"/>
    <cellStyle name="Hipervínculo visitado" xfId="19425" builtinId="9" hidden="1"/>
    <cellStyle name="Hipervínculo visitado" xfId="19426" builtinId="9" hidden="1"/>
    <cellStyle name="Hipervínculo visitado" xfId="19427" builtinId="9" hidden="1"/>
    <cellStyle name="Hipervínculo visitado" xfId="19428" builtinId="9" hidden="1"/>
    <cellStyle name="Hipervínculo visitado" xfId="19429" builtinId="9" hidden="1"/>
    <cellStyle name="Hipervínculo visitado" xfId="19430" builtinId="9" hidden="1"/>
    <cellStyle name="Hipervínculo visitado" xfId="19431" builtinId="9" hidden="1"/>
    <cellStyle name="Hipervínculo visitado" xfId="19432" builtinId="9" hidden="1"/>
    <cellStyle name="Hipervínculo visitado" xfId="19433" builtinId="9" hidden="1"/>
    <cellStyle name="Hipervínculo visitado" xfId="18962" builtinId="9" hidden="1"/>
    <cellStyle name="Hipervínculo visitado" xfId="19434" builtinId="9" hidden="1"/>
    <cellStyle name="Hipervínculo visitado" xfId="19435" builtinId="9" hidden="1"/>
    <cellStyle name="Hipervínculo visitado" xfId="19436" builtinId="9" hidden="1"/>
    <cellStyle name="Hipervínculo visitado" xfId="19437" builtinId="9" hidden="1"/>
    <cellStyle name="Hipervínculo visitado" xfId="19438" builtinId="9" hidden="1"/>
    <cellStyle name="Hipervínculo visitado" xfId="19439" builtinId="9" hidden="1"/>
    <cellStyle name="Hipervínculo visitado" xfId="19440" builtinId="9" hidden="1"/>
    <cellStyle name="Hipervínculo visitado" xfId="19441" builtinId="9" hidden="1"/>
    <cellStyle name="Hipervínculo visitado" xfId="19442" builtinId="9" hidden="1"/>
    <cellStyle name="Hipervínculo visitado" xfId="19443" builtinId="9" hidden="1"/>
    <cellStyle name="Hipervínculo visitado" xfId="19444" builtinId="9" hidden="1"/>
    <cellStyle name="Hipervínculo visitado" xfId="19445" builtinId="9" hidden="1"/>
    <cellStyle name="Hipervínculo visitado" xfId="19446" builtinId="9" hidden="1"/>
    <cellStyle name="Hipervínculo visitado" xfId="19447" builtinId="9" hidden="1"/>
    <cellStyle name="Hipervínculo visitado" xfId="19448" builtinId="9" hidden="1"/>
    <cellStyle name="Hipervínculo visitado" xfId="19449" builtinId="9" hidden="1"/>
    <cellStyle name="Hipervínculo visitado" xfId="19450" builtinId="9" hidden="1"/>
    <cellStyle name="Hipervínculo visitado" xfId="19451" builtinId="9" hidden="1"/>
    <cellStyle name="Hipervínculo visitado" xfId="19452" builtinId="9" hidden="1"/>
    <cellStyle name="Hipervínculo visitado" xfId="19453" builtinId="9" hidden="1"/>
    <cellStyle name="Hipervínculo visitado" xfId="19513" builtinId="9" hidden="1"/>
    <cellStyle name="Hipervínculo visitado" xfId="19514" builtinId="9" hidden="1"/>
    <cellStyle name="Hipervínculo visitado" xfId="19515" builtinId="9" hidden="1"/>
    <cellStyle name="Hipervínculo visitado" xfId="19516" builtinId="9" hidden="1"/>
    <cellStyle name="Hipervínculo visitado" xfId="19517" builtinId="9" hidden="1"/>
    <cellStyle name="Hipervínculo visitado" xfId="19518" builtinId="9" hidden="1"/>
    <cellStyle name="Hipervínculo visitado" xfId="19519" builtinId="9" hidden="1"/>
    <cellStyle name="Hipervínculo visitado" xfId="19520" builtinId="9" hidden="1"/>
    <cellStyle name="Hipervínculo visitado" xfId="19521" builtinId="9" hidden="1"/>
    <cellStyle name="Hipervínculo visitado" xfId="19522" builtinId="9" hidden="1"/>
    <cellStyle name="Hipervínculo visitado" xfId="19523" builtinId="9" hidden="1"/>
    <cellStyle name="Hipervínculo visitado" xfId="19524" builtinId="9" hidden="1"/>
    <cellStyle name="Hipervínculo visitado" xfId="19525" builtinId="9" hidden="1"/>
    <cellStyle name="Hipervínculo visitado" xfId="19526" builtinId="9" hidden="1"/>
    <cellStyle name="Hipervínculo visitado" xfId="19527" builtinId="9" hidden="1"/>
    <cellStyle name="Hipervínculo visitado" xfId="19528" builtinId="9" hidden="1"/>
    <cellStyle name="Hipervínculo visitado" xfId="19529" builtinId="9" hidden="1"/>
    <cellStyle name="Hipervínculo visitado" xfId="19530" builtinId="9" hidden="1"/>
    <cellStyle name="Hipervínculo visitado" xfId="19531" builtinId="9" hidden="1"/>
    <cellStyle name="Hipervínculo visitado" xfId="19532" builtinId="9" hidden="1"/>
    <cellStyle name="Hipervínculo visitado" xfId="19533" builtinId="9" hidden="1"/>
    <cellStyle name="Hipervínculo visitado" xfId="19535" builtinId="9" hidden="1"/>
    <cellStyle name="Hipervínculo visitado" xfId="19536" builtinId="9" hidden="1"/>
    <cellStyle name="Hipervínculo visitado" xfId="19537" builtinId="9" hidden="1"/>
    <cellStyle name="Hipervínculo visitado" xfId="19538" builtinId="9" hidden="1"/>
    <cellStyle name="Hipervínculo visitado" xfId="19539" builtinId="9" hidden="1"/>
    <cellStyle name="Hipervínculo visitado" xfId="19540" builtinId="9" hidden="1"/>
    <cellStyle name="Hipervínculo visitado" xfId="19541" builtinId="9" hidden="1"/>
    <cellStyle name="Hipervínculo visitado" xfId="19542" builtinId="9" hidden="1"/>
    <cellStyle name="Hipervínculo visitado" xfId="19543" builtinId="9" hidden="1"/>
    <cellStyle name="Hipervínculo visitado" xfId="19544" builtinId="9" hidden="1"/>
    <cellStyle name="Hipervínculo visitado" xfId="19545" builtinId="9" hidden="1"/>
    <cellStyle name="Hipervínculo visitado" xfId="19546" builtinId="9" hidden="1"/>
    <cellStyle name="Hipervínculo visitado" xfId="19547" builtinId="9" hidden="1"/>
    <cellStyle name="Hipervínculo visitado" xfId="19548" builtinId="9" hidden="1"/>
    <cellStyle name="Hipervínculo visitado" xfId="19549" builtinId="9" hidden="1"/>
    <cellStyle name="Hipervínculo visitado" xfId="19550" builtinId="9" hidden="1"/>
    <cellStyle name="Hipervínculo visitado" xfId="19551" builtinId="9" hidden="1"/>
    <cellStyle name="Hipervínculo visitado" xfId="19552" builtinId="9" hidden="1"/>
    <cellStyle name="Hipervínculo visitado" xfId="19553" builtinId="9" hidden="1"/>
    <cellStyle name="Hipervínculo visitado" xfId="19554" builtinId="9" hidden="1"/>
    <cellStyle name="Hipervínculo visitado" xfId="19555" builtinId="9" hidden="1"/>
    <cellStyle name="Hipervínculo visitado" xfId="19564" builtinId="9" hidden="1"/>
    <cellStyle name="Hipervínculo visitado" xfId="19565" builtinId="9" hidden="1"/>
    <cellStyle name="Hipervínculo visitado" xfId="19566" builtinId="9" hidden="1"/>
    <cellStyle name="Hipervínculo visitado" xfId="19567" builtinId="9" hidden="1"/>
    <cellStyle name="Hipervínculo visitado" xfId="19568" builtinId="9" hidden="1"/>
    <cellStyle name="Hipervínculo visitado" xfId="19569" builtinId="9" hidden="1"/>
    <cellStyle name="Hipervínculo visitado" xfId="19570" builtinId="9" hidden="1"/>
    <cellStyle name="Hipervínculo visitado" xfId="19571" builtinId="9" hidden="1"/>
    <cellStyle name="Hipervínculo visitado" xfId="19572" builtinId="9" hidden="1"/>
    <cellStyle name="Hipervínculo visitado" xfId="19573" builtinId="9" hidden="1"/>
    <cellStyle name="Hipervínculo visitado" xfId="19574" builtinId="9" hidden="1"/>
    <cellStyle name="Hipervínculo visitado" xfId="19575" builtinId="9" hidden="1"/>
    <cellStyle name="Hipervínculo visitado" xfId="19576" builtinId="9" hidden="1"/>
    <cellStyle name="Hipervínculo visitado" xfId="19577" builtinId="9" hidden="1"/>
    <cellStyle name="Hipervínculo visitado" xfId="19578" builtinId="9" hidden="1"/>
    <cellStyle name="Hipervínculo visitado" xfId="19579" builtinId="9" hidden="1"/>
    <cellStyle name="Hipervínculo visitado" xfId="19580" builtinId="9" hidden="1"/>
    <cellStyle name="Hipervínculo visitado" xfId="19581" builtinId="9" hidden="1"/>
    <cellStyle name="Hipervínculo visitado" xfId="19582" builtinId="9" hidden="1"/>
    <cellStyle name="Hipervínculo visitado" xfId="19583" builtinId="9" hidden="1"/>
    <cellStyle name="Hipervínculo visitado" xfId="19584" builtinId="9" hidden="1"/>
    <cellStyle name="Hipervínculo visitado" xfId="19591" builtinId="9" hidden="1"/>
    <cellStyle name="Hipervínculo visitado" xfId="19592" builtinId="9" hidden="1"/>
    <cellStyle name="Hipervínculo visitado" xfId="19593" builtinId="9" hidden="1"/>
    <cellStyle name="Hipervínculo visitado" xfId="19594" builtinId="9" hidden="1"/>
    <cellStyle name="Hipervínculo visitado" xfId="19595" builtinId="9" hidden="1"/>
    <cellStyle name="Hipervínculo visitado" xfId="19596" builtinId="9" hidden="1"/>
    <cellStyle name="Hipervínculo visitado" xfId="19597" builtinId="9" hidden="1"/>
    <cellStyle name="Hipervínculo visitado" xfId="19598" builtinId="9" hidden="1"/>
    <cellStyle name="Hipervínculo visitado" xfId="19599" builtinId="9" hidden="1"/>
    <cellStyle name="Hipervínculo visitado" xfId="19600" builtinId="9" hidden="1"/>
    <cellStyle name="Hipervínculo visitado" xfId="19601" builtinId="9" hidden="1"/>
    <cellStyle name="Hipervínculo visitado" xfId="19602" builtinId="9" hidden="1"/>
    <cellStyle name="Hipervínculo visitado" xfId="19603" builtinId="9" hidden="1"/>
    <cellStyle name="Hipervínculo visitado" xfId="19604" builtinId="9" hidden="1"/>
    <cellStyle name="Hipervínculo visitado" xfId="19605" builtinId="9" hidden="1"/>
    <cellStyle name="Hipervínculo visitado" xfId="19606" builtinId="9" hidden="1"/>
    <cellStyle name="Hipervínculo visitado" xfId="19607" builtinId="9" hidden="1"/>
    <cellStyle name="Hipervínculo visitado" xfId="19608" builtinId="9" hidden="1"/>
    <cellStyle name="Hipervínculo visitado" xfId="19609" builtinId="9" hidden="1"/>
    <cellStyle name="Hipervínculo visitado" xfId="19610" builtinId="9" hidden="1"/>
    <cellStyle name="Hipervínculo visitado" xfId="19611" builtinId="9" hidden="1"/>
    <cellStyle name="Hipervínculo visitado" xfId="19560" builtinId="9" hidden="1"/>
    <cellStyle name="Hipervínculo visitado" xfId="19561" builtinId="9" hidden="1"/>
    <cellStyle name="Hipervínculo visitado" xfId="19562" builtinId="9" hidden="1"/>
    <cellStyle name="Hipervínculo visitado" xfId="19612" builtinId="9" hidden="1"/>
    <cellStyle name="Hipervínculo visitado" xfId="19613" builtinId="9" hidden="1"/>
    <cellStyle name="Hipervínculo visitado" xfId="19614" builtinId="9" hidden="1"/>
    <cellStyle name="Hipervínculo visitado" xfId="19615" builtinId="9" hidden="1"/>
    <cellStyle name="Hipervínculo visitado" xfId="19616" builtinId="9" hidden="1"/>
    <cellStyle name="Hipervínculo visitado" xfId="19617" builtinId="9" hidden="1"/>
    <cellStyle name="Hipervínculo visitado" xfId="19618" builtinId="9" hidden="1"/>
    <cellStyle name="Hipervínculo visitado" xfId="19619" builtinId="9" hidden="1"/>
    <cellStyle name="Hipervínculo visitado" xfId="19620" builtinId="9" hidden="1"/>
    <cellStyle name="Hipervínculo visitado" xfId="19621" builtinId="9" hidden="1"/>
    <cellStyle name="Hipervínculo visitado" xfId="19622" builtinId="9" hidden="1"/>
    <cellStyle name="Hipervínculo visitado" xfId="19623" builtinId="9" hidden="1"/>
    <cellStyle name="Hipervínculo visitado" xfId="19624" builtinId="9" hidden="1"/>
    <cellStyle name="Hipervínculo visitado" xfId="19625" builtinId="9" hidden="1"/>
    <cellStyle name="Hipervínculo visitado" xfId="19626" builtinId="9" hidden="1"/>
    <cellStyle name="Hipervínculo visitado" xfId="19627" builtinId="9" hidden="1"/>
    <cellStyle name="Hipervínculo visitado" xfId="19628" builtinId="9" hidden="1"/>
    <cellStyle name="Hipervínculo visitado" xfId="19629" builtinId="9" hidden="1"/>
    <cellStyle name="Hipervínculo visitado" xfId="19634" builtinId="9" hidden="1"/>
    <cellStyle name="Hipervínculo visitado" xfId="19635" builtinId="9" hidden="1"/>
    <cellStyle name="Hipervínculo visitado" xfId="19636" builtinId="9" hidden="1"/>
    <cellStyle name="Hipervínculo visitado" xfId="19637" builtinId="9" hidden="1"/>
    <cellStyle name="Hipervínculo visitado" xfId="19638" builtinId="9" hidden="1"/>
    <cellStyle name="Hipervínculo visitado" xfId="19639" builtinId="9" hidden="1"/>
    <cellStyle name="Hipervínculo visitado" xfId="19640" builtinId="9" hidden="1"/>
    <cellStyle name="Hipervínculo visitado" xfId="19641" builtinId="9" hidden="1"/>
    <cellStyle name="Hipervínculo visitado" xfId="19642" builtinId="9" hidden="1"/>
    <cellStyle name="Hipervínculo visitado" xfId="19643" builtinId="9" hidden="1"/>
    <cellStyle name="Hipervínculo visitado" xfId="19644" builtinId="9" hidden="1"/>
    <cellStyle name="Hipervínculo visitado" xfId="19645" builtinId="9" hidden="1"/>
    <cellStyle name="Hipervínculo visitado" xfId="19646" builtinId="9" hidden="1"/>
    <cellStyle name="Hipervínculo visitado" xfId="19647" builtinId="9" hidden="1"/>
    <cellStyle name="Hipervínculo visitado" xfId="19648" builtinId="9" hidden="1"/>
    <cellStyle name="Hipervínculo visitado" xfId="19649" builtinId="9" hidden="1"/>
    <cellStyle name="Hipervínculo visitado" xfId="19650" builtinId="9" hidden="1"/>
    <cellStyle name="Hipervínculo visitado" xfId="19651" builtinId="9" hidden="1"/>
    <cellStyle name="Hipervínculo visitado" xfId="19652" builtinId="9" hidden="1"/>
    <cellStyle name="Hipervínculo visitado" xfId="19653" builtinId="9" hidden="1"/>
    <cellStyle name="Hipervínculo visitado" xfId="19654" builtinId="9" hidden="1"/>
    <cellStyle name="Hipervínculo visitado" xfId="19657" builtinId="9" hidden="1"/>
    <cellStyle name="Hipervínculo visitado" xfId="19658" builtinId="9" hidden="1"/>
    <cellStyle name="Hipervínculo visitado" xfId="19659" builtinId="9" hidden="1"/>
    <cellStyle name="Hipervínculo visitado" xfId="19660" builtinId="9" hidden="1"/>
    <cellStyle name="Hipervínculo visitado" xfId="19661" builtinId="9" hidden="1"/>
    <cellStyle name="Hipervínculo visitado" xfId="19662" builtinId="9" hidden="1"/>
    <cellStyle name="Hipervínculo visitado" xfId="19663" builtinId="9" hidden="1"/>
    <cellStyle name="Hipervínculo visitado" xfId="19664" builtinId="9" hidden="1"/>
    <cellStyle name="Hipervínculo visitado" xfId="19665" builtinId="9" hidden="1"/>
    <cellStyle name="Hipervínculo visitado" xfId="19666" builtinId="9" hidden="1"/>
    <cellStyle name="Hipervínculo visitado" xfId="19667" builtinId="9" hidden="1"/>
    <cellStyle name="Hipervínculo visitado" xfId="19668" builtinId="9" hidden="1"/>
    <cellStyle name="Hipervínculo visitado" xfId="19669" builtinId="9" hidden="1"/>
    <cellStyle name="Hipervínculo visitado" xfId="19670" builtinId="9" hidden="1"/>
    <cellStyle name="Hipervínculo visitado" xfId="19671" builtinId="9" hidden="1"/>
    <cellStyle name="Hipervínculo visitado" xfId="19672" builtinId="9" hidden="1"/>
    <cellStyle name="Hipervínculo visitado" xfId="19673" builtinId="9" hidden="1"/>
    <cellStyle name="Hipervínculo visitado" xfId="19674" builtinId="9" hidden="1"/>
    <cellStyle name="Hipervínculo visitado" xfId="19675" builtinId="9" hidden="1"/>
    <cellStyle name="Hipervínculo visitado" xfId="19676" builtinId="9" hidden="1"/>
    <cellStyle name="Hipervínculo visitado" xfId="19677" builtinId="9" hidden="1"/>
    <cellStyle name="Hipervínculo visitado" xfId="19633" builtinId="9" hidden="1"/>
    <cellStyle name="Hipervínculo visitado" xfId="19678" builtinId="9" hidden="1"/>
    <cellStyle name="Hipervínculo visitado" xfId="19679" builtinId="9" hidden="1"/>
    <cellStyle name="Hipervínculo visitado" xfId="19680" builtinId="9" hidden="1"/>
    <cellStyle name="Hipervínculo visitado" xfId="19681" builtinId="9" hidden="1"/>
    <cellStyle name="Hipervínculo visitado" xfId="19682" builtinId="9" hidden="1"/>
    <cellStyle name="Hipervínculo visitado" xfId="19683" builtinId="9" hidden="1"/>
    <cellStyle name="Hipervínculo visitado" xfId="19684" builtinId="9" hidden="1"/>
    <cellStyle name="Hipervínculo visitado" xfId="19685" builtinId="9" hidden="1"/>
    <cellStyle name="Hipervínculo visitado" xfId="19686" builtinId="9" hidden="1"/>
    <cellStyle name="Hipervínculo visitado" xfId="19687" builtinId="9" hidden="1"/>
    <cellStyle name="Hipervínculo visitado" xfId="19688" builtinId="9" hidden="1"/>
    <cellStyle name="Hipervínculo visitado" xfId="19689" builtinId="9" hidden="1"/>
    <cellStyle name="Hipervínculo visitado" xfId="19690" builtinId="9" hidden="1"/>
    <cellStyle name="Hipervínculo visitado" xfId="19691" builtinId="9" hidden="1"/>
    <cellStyle name="Hipervínculo visitado" xfId="19692" builtinId="9" hidden="1"/>
    <cellStyle name="Hipervínculo visitado" xfId="19693" builtinId="9" hidden="1"/>
    <cellStyle name="Hipervínculo visitado" xfId="19694" builtinId="9" hidden="1"/>
    <cellStyle name="Hipervínculo visitado" xfId="19695" builtinId="9" hidden="1"/>
    <cellStyle name="Hipervínculo visitado" xfId="19696" builtinId="9" hidden="1"/>
    <cellStyle name="Hipervínculo visitado" xfId="19697" builtinId="9" hidden="1"/>
    <cellStyle name="Hipervínculo visitado" xfId="19699" builtinId="9" hidden="1"/>
    <cellStyle name="Hipervínculo visitado" xfId="19700" builtinId="9" hidden="1"/>
    <cellStyle name="Hipervínculo visitado" xfId="19701" builtinId="9" hidden="1"/>
    <cellStyle name="Hipervínculo visitado" xfId="19702" builtinId="9" hidden="1"/>
    <cellStyle name="Hipervínculo visitado" xfId="19703" builtinId="9" hidden="1"/>
    <cellStyle name="Hipervínculo visitado" xfId="19704" builtinId="9" hidden="1"/>
    <cellStyle name="Hipervínculo visitado" xfId="19705" builtinId="9" hidden="1"/>
    <cellStyle name="Hipervínculo visitado" xfId="19706" builtinId="9" hidden="1"/>
    <cellStyle name="Hipervínculo visitado" xfId="19707" builtinId="9" hidden="1"/>
    <cellStyle name="Hipervínculo visitado" xfId="19708" builtinId="9" hidden="1"/>
    <cellStyle name="Hipervínculo visitado" xfId="19709" builtinId="9" hidden="1"/>
    <cellStyle name="Hipervínculo visitado" xfId="19710" builtinId="9" hidden="1"/>
    <cellStyle name="Hipervínculo visitado" xfId="19711" builtinId="9" hidden="1"/>
    <cellStyle name="Hipervínculo visitado" xfId="19712" builtinId="9" hidden="1"/>
    <cellStyle name="Hipervínculo visitado" xfId="19713" builtinId="9" hidden="1"/>
    <cellStyle name="Hipervínculo visitado" xfId="19714" builtinId="9" hidden="1"/>
    <cellStyle name="Hipervínculo visitado" xfId="19715" builtinId="9" hidden="1"/>
    <cellStyle name="Hipervínculo visitado" xfId="19716" builtinId="9" hidden="1"/>
    <cellStyle name="Hipervínculo visitado" xfId="19717" builtinId="9" hidden="1"/>
    <cellStyle name="Hipervínculo visitado" xfId="19718" builtinId="9" hidden="1"/>
    <cellStyle name="Hipervínculo visitado" xfId="19719" builtinId="9" hidden="1"/>
    <cellStyle name="Hipervínculo visitado" xfId="19457" builtinId="9" hidden="1"/>
    <cellStyle name="Hipervínculo visitado" xfId="19585" builtinId="9" hidden="1"/>
    <cellStyle name="Hipervínculo visitado" xfId="19632" builtinId="9" hidden="1"/>
    <cellStyle name="Hipervínculo visitado" xfId="19720" builtinId="9" hidden="1"/>
    <cellStyle name="Hipervínculo visitado" xfId="19721" builtinId="9" hidden="1"/>
    <cellStyle name="Hipervínculo visitado" xfId="19722" builtinId="9" hidden="1"/>
    <cellStyle name="Hipervínculo visitado" xfId="19723" builtinId="9" hidden="1"/>
    <cellStyle name="Hipervínculo visitado" xfId="19724" builtinId="9" hidden="1"/>
    <cellStyle name="Hipervínculo visitado" xfId="19725" builtinId="9" hidden="1"/>
    <cellStyle name="Hipervínculo visitado" xfId="19726" builtinId="9" hidden="1"/>
    <cellStyle name="Hipervínculo visitado" xfId="19727" builtinId="9" hidden="1"/>
    <cellStyle name="Hipervínculo visitado" xfId="19728" builtinId="9" hidden="1"/>
    <cellStyle name="Hipervínculo visitado" xfId="19729" builtinId="9" hidden="1"/>
    <cellStyle name="Hipervínculo visitado" xfId="19730" builtinId="9" hidden="1"/>
    <cellStyle name="Hipervínculo visitado" xfId="19731" builtinId="9" hidden="1"/>
    <cellStyle name="Hipervínculo visitado" xfId="19732" builtinId="9" hidden="1"/>
    <cellStyle name="Hipervínculo visitado" xfId="19733" builtinId="9" hidden="1"/>
    <cellStyle name="Hipervínculo visitado" xfId="19734" builtinId="9" hidden="1"/>
    <cellStyle name="Hipervínculo visitado" xfId="19735" builtinId="9" hidden="1"/>
    <cellStyle name="Hipervínculo visitado" xfId="19736" builtinId="9" hidden="1"/>
    <cellStyle name="Hipervínculo visitado" xfId="19737" builtinId="9" hidden="1"/>
    <cellStyle name="Hipervínculo visitado" xfId="19738" builtinId="9" hidden="1"/>
    <cellStyle name="Hipervínculo visitado" xfId="19739" builtinId="9" hidden="1"/>
    <cellStyle name="Hipervínculo visitado" xfId="19740" builtinId="9" hidden="1"/>
    <cellStyle name="Hipervínculo visitado" xfId="19741" builtinId="9" hidden="1"/>
    <cellStyle name="Hipervínculo visitado" xfId="19742" builtinId="9" hidden="1"/>
    <cellStyle name="Hipervínculo visitado" xfId="19743" builtinId="9" hidden="1"/>
    <cellStyle name="Hipervínculo visitado" xfId="19744" builtinId="9" hidden="1"/>
    <cellStyle name="Hipervínculo visitado" xfId="19745" builtinId="9" hidden="1"/>
    <cellStyle name="Hipervínculo visitado" xfId="19746" builtinId="9" hidden="1"/>
    <cellStyle name="Hipervínculo visitado" xfId="19747" builtinId="9" hidden="1"/>
    <cellStyle name="Hipervínculo visitado" xfId="19748" builtinId="9" hidden="1"/>
    <cellStyle name="Hipervínculo visitado" xfId="19749" builtinId="9" hidden="1"/>
    <cellStyle name="Hipervínculo visitado" xfId="19750" builtinId="9" hidden="1"/>
    <cellStyle name="Hipervínculo visitado" xfId="19751" builtinId="9" hidden="1"/>
    <cellStyle name="Hipervínculo visitado" xfId="19752" builtinId="9" hidden="1"/>
    <cellStyle name="Hipervínculo visitado" xfId="19753" builtinId="9" hidden="1"/>
    <cellStyle name="Hipervínculo visitado" xfId="19754" builtinId="9" hidden="1"/>
    <cellStyle name="Hipervínculo visitado" xfId="19755" builtinId="9" hidden="1"/>
    <cellStyle name="Hipervínculo visitado" xfId="19756" builtinId="9" hidden="1"/>
    <cellStyle name="Hipervínculo visitado" xfId="19757" builtinId="9" hidden="1"/>
    <cellStyle name="Hipervínculo visitado" xfId="19758" builtinId="9" hidden="1"/>
    <cellStyle name="Hipervínculo visitado" xfId="19480" builtinId="9" hidden="1"/>
    <cellStyle name="Hipervínculo visitado" xfId="19479" builtinId="9" hidden="1"/>
    <cellStyle name="Hipervínculo visitado" xfId="19475" builtinId="9" hidden="1"/>
    <cellStyle name="Hipervínculo visitado" xfId="19759" builtinId="9" hidden="1"/>
    <cellStyle name="Hipervínculo visitado" xfId="19760" builtinId="9" hidden="1"/>
    <cellStyle name="Hipervínculo visitado" xfId="19761" builtinId="9" hidden="1"/>
    <cellStyle name="Hipervínculo visitado" xfId="19762" builtinId="9" hidden="1"/>
    <cellStyle name="Hipervínculo visitado" xfId="19763" builtinId="9" hidden="1"/>
    <cellStyle name="Hipervínculo visitado" xfId="19764" builtinId="9" hidden="1"/>
    <cellStyle name="Hipervínculo visitado" xfId="19765" builtinId="9" hidden="1"/>
    <cellStyle name="Hipervínculo visitado" xfId="19766" builtinId="9" hidden="1"/>
    <cellStyle name="Hipervínculo visitado" xfId="19767" builtinId="9" hidden="1"/>
    <cellStyle name="Hipervínculo visitado" xfId="19768" builtinId="9" hidden="1"/>
    <cellStyle name="Hipervínculo visitado" xfId="19769" builtinId="9" hidden="1"/>
    <cellStyle name="Hipervínculo visitado" xfId="19770" builtinId="9" hidden="1"/>
    <cellStyle name="Hipervínculo visitado" xfId="19771" builtinId="9" hidden="1"/>
    <cellStyle name="Hipervínculo visitado" xfId="19772" builtinId="9" hidden="1"/>
    <cellStyle name="Hipervínculo visitado" xfId="19773" builtinId="9" hidden="1"/>
    <cellStyle name="Hipervínculo visitado" xfId="19774" builtinId="9" hidden="1"/>
    <cellStyle name="Hipervínculo visitado" xfId="19775" builtinId="9" hidden="1"/>
    <cellStyle name="Hipervínculo visitado" xfId="19776" builtinId="9" hidden="1"/>
    <cellStyle name="Hipervínculo visitado" xfId="18290" builtinId="9" hidden="1"/>
    <cellStyle name="Hipervínculo visitado" xfId="18258" builtinId="9" hidden="1"/>
    <cellStyle name="Hipervínculo visitado" xfId="18226" builtinId="9" hidden="1"/>
    <cellStyle name="Hipervínculo visitado" xfId="18194" builtinId="9" hidden="1"/>
    <cellStyle name="Hipervínculo visitado" xfId="18163" builtinId="9" hidden="1"/>
    <cellStyle name="Hipervínculo visitado" xfId="19534" builtinId="9" hidden="1"/>
    <cellStyle name="Hipervínculo visitado" xfId="16928" builtinId="9" hidden="1"/>
    <cellStyle name="Hipervínculo visitado" xfId="16927" builtinId="9" hidden="1"/>
    <cellStyle name="Hipervínculo visitado" xfId="16926" builtinId="9" hidden="1"/>
    <cellStyle name="Hipervínculo visitado" xfId="16870" builtinId="9" hidden="1"/>
    <cellStyle name="Hipervínculo visitado" xfId="16925" builtinId="9" hidden="1"/>
    <cellStyle name="Hipervínculo visitado" xfId="16924" builtinId="9" hidden="1"/>
    <cellStyle name="Hipervínculo visitado" xfId="14026" builtinId="9" hidden="1"/>
    <cellStyle name="Hipervínculo visitado" xfId="16869" builtinId="9" hidden="1"/>
    <cellStyle name="Hipervínculo visitado" xfId="16923" builtinId="9" hidden="1"/>
    <cellStyle name="Hipervínculo visitado" xfId="16922" builtinId="9" hidden="1"/>
    <cellStyle name="Hipervínculo visitado" xfId="11110" builtinId="9" hidden="1"/>
    <cellStyle name="Hipervínculo visitado" xfId="16868" builtinId="9" hidden="1"/>
    <cellStyle name="Hipervínculo visitado" xfId="16921" builtinId="9" hidden="1"/>
    <cellStyle name="Hipervínculo visitado" xfId="16920" builtinId="9" hidden="1"/>
    <cellStyle name="Hipervínculo visitado" xfId="13992" builtinId="9" hidden="1"/>
    <cellStyle name="Hipervínculo visitado" xfId="16955" builtinId="9" hidden="1"/>
    <cellStyle name="Hipervínculo visitado" xfId="16888" builtinId="9" hidden="1"/>
    <cellStyle name="Hipervínculo visitado" xfId="14038" builtinId="9" hidden="1"/>
    <cellStyle name="Hipervínculo visitado" xfId="19777" builtinId="9" hidden="1"/>
    <cellStyle name="Hipervínculo visitado" xfId="19778" builtinId="9" hidden="1"/>
    <cellStyle name="Hipervínculo visitado" xfId="19779" builtinId="9" hidden="1"/>
    <cellStyle name="Hipervínculo visitado" xfId="19780" builtinId="9" hidden="1"/>
    <cellStyle name="Hipervínculo visitado" xfId="19781" builtinId="9" hidden="1"/>
    <cellStyle name="Hipervínculo visitado" xfId="19782" builtinId="9" hidden="1"/>
    <cellStyle name="Hipervínculo visitado" xfId="19783" builtinId="9" hidden="1"/>
    <cellStyle name="Hipervínculo visitado" xfId="19784" builtinId="9" hidden="1"/>
    <cellStyle name="Hipervínculo visitado" xfId="19785" builtinId="9" hidden="1"/>
    <cellStyle name="Hipervínculo visitado" xfId="19786" builtinId="9" hidden="1"/>
    <cellStyle name="Hipervínculo visitado" xfId="19787" builtinId="9" hidden="1"/>
    <cellStyle name="Hipervínculo visitado" xfId="19788" builtinId="9" hidden="1"/>
    <cellStyle name="Hipervínculo visitado" xfId="19789" builtinId="9" hidden="1"/>
    <cellStyle name="Hipervínculo visitado" xfId="19790" builtinId="9" hidden="1"/>
    <cellStyle name="Hipervínculo visitado" xfId="19791" builtinId="9" hidden="1"/>
    <cellStyle name="Hipervínculo visitado" xfId="19792" builtinId="9" hidden="1"/>
    <cellStyle name="Hipervínculo visitado" xfId="19793" builtinId="9" hidden="1"/>
    <cellStyle name="Hipervínculo visitado" xfId="19794" builtinId="9" hidden="1"/>
    <cellStyle name="Hipervínculo visitado" xfId="16930" builtinId="9" hidden="1"/>
    <cellStyle name="Hipervínculo visitado" xfId="16929" builtinId="9" hidden="1"/>
    <cellStyle name="Hipervínculo visitado" xfId="13993" builtinId="9" hidden="1"/>
    <cellStyle name="Hipervínculo visitado" xfId="19798" builtinId="9" hidden="1"/>
    <cellStyle name="Hipervínculo visitado" xfId="19799" builtinId="9" hidden="1"/>
    <cellStyle name="Hipervínculo visitado" xfId="19800" builtinId="9" hidden="1"/>
    <cellStyle name="Hipervínculo visitado" xfId="19801" builtinId="9" hidden="1"/>
    <cellStyle name="Hipervínculo visitado" xfId="19802" builtinId="9" hidden="1"/>
    <cellStyle name="Hipervínculo visitado" xfId="19803" builtinId="9" hidden="1"/>
    <cellStyle name="Hipervínculo visitado" xfId="19804" builtinId="9" hidden="1"/>
    <cellStyle name="Hipervínculo visitado" xfId="19805" builtinId="9" hidden="1"/>
    <cellStyle name="Hipervínculo visitado" xfId="19806" builtinId="9" hidden="1"/>
    <cellStyle name="Hipervínculo visitado" xfId="19807" builtinId="9" hidden="1"/>
    <cellStyle name="Hipervínculo visitado" xfId="19808" builtinId="9" hidden="1"/>
    <cellStyle name="Hipervínculo visitado" xfId="19809" builtinId="9" hidden="1"/>
    <cellStyle name="Hipervínculo visitado" xfId="19810" builtinId="9" hidden="1"/>
    <cellStyle name="Hipervínculo visitado" xfId="19811" builtinId="9" hidden="1"/>
    <cellStyle name="Hipervínculo visitado" xfId="19812" builtinId="9" hidden="1"/>
    <cellStyle name="Hipervínculo visitado" xfId="19813" builtinId="9" hidden="1"/>
    <cellStyle name="Hipervínculo visitado" xfId="19814" builtinId="9" hidden="1"/>
    <cellStyle name="Hipervínculo visitado" xfId="19815" builtinId="9" hidden="1"/>
    <cellStyle name="Hipervínculo visitado" xfId="19827" builtinId="9" hidden="1"/>
    <cellStyle name="Hipervínculo visitado" xfId="19828" builtinId="9" hidden="1"/>
    <cellStyle name="Hipervínculo visitado" xfId="19829" builtinId="9" hidden="1"/>
    <cellStyle name="Hipervínculo visitado" xfId="19830" builtinId="9" hidden="1"/>
    <cellStyle name="Hipervínculo visitado" xfId="19831" builtinId="9" hidden="1"/>
    <cellStyle name="Hipervínculo visitado" xfId="19832" builtinId="9" hidden="1"/>
    <cellStyle name="Hipervínculo visitado" xfId="19833" builtinId="9" hidden="1"/>
    <cellStyle name="Hipervínculo visitado" xfId="19834" builtinId="9" hidden="1"/>
    <cellStyle name="Hipervínculo visitado" xfId="19835" builtinId="9" hidden="1"/>
    <cellStyle name="Hipervínculo visitado" xfId="19836" builtinId="9" hidden="1"/>
    <cellStyle name="Hipervínculo visitado" xfId="19837" builtinId="9" hidden="1"/>
    <cellStyle name="Hipervínculo visitado" xfId="19838" builtinId="9" hidden="1"/>
    <cellStyle name="Hipervínculo visitado" xfId="19839" builtinId="9" hidden="1"/>
    <cellStyle name="Hipervínculo visitado" xfId="19840" builtinId="9" hidden="1"/>
    <cellStyle name="Hipervínculo visitado" xfId="19841" builtinId="9" hidden="1"/>
    <cellStyle name="Hipervínculo visitado" xfId="19842" builtinId="9" hidden="1"/>
    <cellStyle name="Hipervínculo visitado" xfId="19843" builtinId="9" hidden="1"/>
    <cellStyle name="Hipervínculo visitado" xfId="19844" builtinId="9" hidden="1"/>
    <cellStyle name="Hipervínculo visitado" xfId="19845" builtinId="9" hidden="1"/>
    <cellStyle name="Hipervínculo visitado" xfId="19846" builtinId="9" hidden="1"/>
    <cellStyle name="Hipervínculo visitado" xfId="19847" builtinId="9" hidden="1"/>
    <cellStyle name="Hipervínculo visitado" xfId="19929" builtinId="9" hidden="1"/>
    <cellStyle name="Hipervínculo visitado" xfId="19930" builtinId="9" hidden="1"/>
    <cellStyle name="Hipervínculo visitado" xfId="19931" builtinId="9" hidden="1"/>
    <cellStyle name="Hipervínculo visitado" xfId="19932" builtinId="9" hidden="1"/>
    <cellStyle name="Hipervínculo visitado" xfId="19933" builtinId="9" hidden="1"/>
    <cellStyle name="Hipervínculo visitado" xfId="19934" builtinId="9" hidden="1"/>
    <cellStyle name="Hipervínculo visitado" xfId="19935" builtinId="9" hidden="1"/>
    <cellStyle name="Hipervínculo visitado" xfId="19936" builtinId="9" hidden="1"/>
    <cellStyle name="Hipervínculo visitado" xfId="19937" builtinId="9" hidden="1"/>
    <cellStyle name="Hipervínculo visitado" xfId="19938" builtinId="9" hidden="1"/>
    <cellStyle name="Hipervínculo visitado" xfId="19939" builtinId="9" hidden="1"/>
    <cellStyle name="Hipervínculo visitado" xfId="19940" builtinId="9" hidden="1"/>
    <cellStyle name="Hipervínculo visitado" xfId="19941" builtinId="9" hidden="1"/>
    <cellStyle name="Hipervínculo visitado" xfId="19942" builtinId="9" hidden="1"/>
    <cellStyle name="Hipervínculo visitado" xfId="19943" builtinId="9" hidden="1"/>
    <cellStyle name="Hipervínculo visitado" xfId="19944" builtinId="9" hidden="1"/>
    <cellStyle name="Hipervínculo visitado" xfId="19945" builtinId="9" hidden="1"/>
    <cellStyle name="Hipervínculo visitado" xfId="19946" builtinId="9" hidden="1"/>
    <cellStyle name="Hipervínculo visitado" xfId="19947" builtinId="9" hidden="1"/>
    <cellStyle name="Hipervínculo visitado" xfId="19948" builtinId="9" hidden="1"/>
    <cellStyle name="Hipervínculo visitado" xfId="19949" builtinId="9" hidden="1"/>
    <cellStyle name="Hipervínculo visitado" xfId="20139" builtinId="9" hidden="1"/>
    <cellStyle name="Hipervínculo visitado" xfId="20140" builtinId="9" hidden="1"/>
    <cellStyle name="Hipervínculo visitado" xfId="20141" builtinId="9" hidden="1"/>
    <cellStyle name="Hipervínculo visitado" xfId="20142" builtinId="9" hidden="1"/>
    <cellStyle name="Hipervínculo visitado" xfId="20143" builtinId="9" hidden="1"/>
    <cellStyle name="Hipervínculo visitado" xfId="20144" builtinId="9" hidden="1"/>
    <cellStyle name="Hipervínculo visitado" xfId="20145" builtinId="9" hidden="1"/>
    <cellStyle name="Hipervínculo visitado" xfId="20146" builtinId="9" hidden="1"/>
    <cellStyle name="Hipervínculo visitado" xfId="20147" builtinId="9" hidden="1"/>
    <cellStyle name="Hipervínculo visitado" xfId="20148" builtinId="9" hidden="1"/>
    <cellStyle name="Hipervínculo visitado" xfId="20149" builtinId="9" hidden="1"/>
    <cellStyle name="Hipervínculo visitado" xfId="20150" builtinId="9" hidden="1"/>
    <cellStyle name="Hipervínculo visitado" xfId="20151" builtinId="9" hidden="1"/>
    <cellStyle name="Hipervínculo visitado" xfId="20152" builtinId="9" hidden="1"/>
    <cellStyle name="Hipervínculo visitado" xfId="20153" builtinId="9" hidden="1"/>
    <cellStyle name="Hipervínculo visitado" xfId="20154" builtinId="9" hidden="1"/>
    <cellStyle name="Hipervínculo visitado" xfId="20155" builtinId="9" hidden="1"/>
    <cellStyle name="Hipervínculo visitado" xfId="20156" builtinId="9" hidden="1"/>
    <cellStyle name="Hipervínculo visitado" xfId="20157" builtinId="9" hidden="1"/>
    <cellStyle name="Hipervínculo visitado" xfId="20158" builtinId="9" hidden="1"/>
    <cellStyle name="Hipervínculo visitado" xfId="20159" builtinId="9" hidden="1"/>
    <cellStyle name="Hipervínculo visitado" xfId="20105" builtinId="9" hidden="1"/>
    <cellStyle name="Hipervínculo visitado" xfId="20231" builtinId="9" hidden="1"/>
    <cellStyle name="Hipervínculo visitado" xfId="20230" builtinId="9" hidden="1"/>
    <cellStyle name="Hipervínculo visitado" xfId="20104" builtinId="9" hidden="1"/>
    <cellStyle name="Hipervínculo visitado" xfId="20229" builtinId="9" hidden="1"/>
    <cellStyle name="Hipervínculo visitado" xfId="20228" builtinId="9" hidden="1"/>
    <cellStyle name="Hipervínculo visitado" xfId="20103" builtinId="9" hidden="1"/>
    <cellStyle name="Hipervínculo visitado" xfId="20227" builtinId="9" hidden="1"/>
    <cellStyle name="Hipervínculo visitado" xfId="20226" builtinId="9" hidden="1"/>
    <cellStyle name="Hipervínculo visitado" xfId="20102" builtinId="9" hidden="1"/>
    <cellStyle name="Hipervínculo visitado" xfId="20225" builtinId="9" hidden="1"/>
    <cellStyle name="Hipervínculo visitado" xfId="20224" builtinId="9" hidden="1"/>
    <cellStyle name="Hipervínculo visitado" xfId="20101" builtinId="9" hidden="1"/>
    <cellStyle name="Hipervínculo visitado" xfId="20223" builtinId="9" hidden="1"/>
    <cellStyle name="Hipervínculo visitado" xfId="20222" builtinId="9" hidden="1"/>
    <cellStyle name="Hipervínculo visitado" xfId="20100" builtinId="9" hidden="1"/>
    <cellStyle name="Hipervínculo visitado" xfId="20221" builtinId="9" hidden="1"/>
    <cellStyle name="Hipervínculo visitado" xfId="20220" builtinId="9" hidden="1"/>
    <cellStyle name="Hipervínculo visitado" xfId="20099" builtinId="9" hidden="1"/>
    <cellStyle name="Hipervínculo visitado" xfId="20219" builtinId="9" hidden="1"/>
    <cellStyle name="Hipervínculo visitado" xfId="20218" builtinId="9" hidden="1"/>
    <cellStyle name="Hipervínculo visitado" xfId="20256" builtinId="9" hidden="1"/>
    <cellStyle name="Hipervínculo visitado" xfId="19866" builtinId="9" hidden="1"/>
    <cellStyle name="Hipervínculo visitado" xfId="20173" builtinId="9" hidden="1"/>
    <cellStyle name="Hipervínculo visitado" xfId="20257" builtinId="9" hidden="1"/>
    <cellStyle name="Hipervínculo visitado" xfId="20174" builtinId="9" hidden="1"/>
    <cellStyle name="Hipervínculo visitado" xfId="19863" builtinId="9" hidden="1"/>
    <cellStyle name="Hipervínculo visitado" xfId="20116" builtinId="9" hidden="1"/>
    <cellStyle name="Hipervínculo visitado" xfId="20175" builtinId="9" hidden="1"/>
    <cellStyle name="Hipervínculo visitado" xfId="20176" builtinId="9" hidden="1"/>
    <cellStyle name="Hipervínculo visitado" xfId="20258" builtinId="9" hidden="1"/>
    <cellStyle name="Hipervínculo visitado" xfId="19860" builtinId="9" hidden="1"/>
    <cellStyle name="Hipervínculo visitado" xfId="19859" builtinId="9" hidden="1"/>
    <cellStyle name="Hipervínculo visitado" xfId="20259" builtinId="9" hidden="1"/>
    <cellStyle name="Hipervínculo visitado" xfId="20177" builtinId="9" hidden="1"/>
    <cellStyle name="Hipervínculo visitado" xfId="20178" builtinId="9" hidden="1"/>
    <cellStyle name="Hipervínculo visitado" xfId="20117" builtinId="9" hidden="1"/>
    <cellStyle name="Hipervínculo visitado" xfId="19858" builtinId="9" hidden="1"/>
    <cellStyle name="Hipervínculo visitado" xfId="20179" builtinId="9" hidden="1"/>
    <cellStyle name="Hipervínculo visitado" xfId="20118" builtinId="9" hidden="1"/>
    <cellStyle name="Hipervínculo visitado" xfId="20180" builtinId="9" hidden="1"/>
    <cellStyle name="Hipervínculo visitado" xfId="19857" builtinId="9" hidden="1"/>
    <cellStyle name="Hipervínculo visitado" xfId="20270" builtinId="9" hidden="1"/>
    <cellStyle name="Hipervínculo visitado" xfId="20094" builtinId="9" hidden="1"/>
    <cellStyle name="Hipervínculo visitado" xfId="20093" builtinId="9" hidden="1"/>
    <cellStyle name="Hipervínculo visitado" xfId="19912" builtinId="9" hidden="1"/>
    <cellStyle name="Hipervínculo visitado" xfId="19915" builtinId="9" hidden="1"/>
    <cellStyle name="Hipervínculo visitado" xfId="20269" builtinId="9" hidden="1"/>
    <cellStyle name="Hipervínculo visitado" xfId="20125" builtinId="9" hidden="1"/>
    <cellStyle name="Hipervínculo visitado" xfId="20197" builtinId="9" hidden="1"/>
    <cellStyle name="Hipervínculo visitado" xfId="20196" builtinId="9" hidden="1"/>
    <cellStyle name="Hipervínculo visitado" xfId="20268" builtinId="9" hidden="1"/>
    <cellStyle name="Hipervínculo visitado" xfId="19916" builtinId="9" hidden="1"/>
    <cellStyle name="Hipervínculo visitado" xfId="20092" builtinId="9" hidden="1"/>
    <cellStyle name="Hipervínculo visitado" xfId="20195" builtinId="9" hidden="1"/>
    <cellStyle name="Hipervínculo visitado" xfId="19921" builtinId="9" hidden="1"/>
    <cellStyle name="Hipervínculo visitado" xfId="20267" builtinId="9" hidden="1"/>
    <cellStyle name="Hipervínculo visitado" xfId="20124" builtinId="9" hidden="1"/>
    <cellStyle name="Hipervínculo visitado" xfId="20266" builtinId="9" hidden="1"/>
    <cellStyle name="Hipervínculo visitado" xfId="20265" builtinId="9" hidden="1"/>
    <cellStyle name="Hipervínculo visitado" xfId="20111" builtinId="9" hidden="1"/>
    <cellStyle name="Hipervínculo visitado" xfId="20110" builtinId="9" hidden="1"/>
    <cellStyle name="Hipervínculo visitado" xfId="20194" builtinId="9" hidden="1"/>
    <cellStyle name="Hipervínculo visitado" xfId="20097" builtinId="9" hidden="1"/>
    <cellStyle name="Hipervínculo visitado" xfId="20107" builtinId="9" hidden="1"/>
    <cellStyle name="Hipervínculo visitado" xfId="20303" builtinId="9" hidden="1"/>
    <cellStyle name="Hipervínculo visitado" xfId="19887" builtinId="9" hidden="1"/>
    <cellStyle name="Hipervínculo visitado" xfId="20302" builtinId="9" hidden="1"/>
    <cellStyle name="Hipervínculo visitado" xfId="20234" builtinId="9" hidden="1"/>
    <cellStyle name="Hipervínculo visitado" xfId="20208" builtinId="9" hidden="1"/>
    <cellStyle name="Hipervínculo visitado" xfId="20301" builtinId="9" hidden="1"/>
    <cellStyle name="Hipervínculo visitado" xfId="20300" builtinId="9" hidden="1"/>
    <cellStyle name="Hipervínculo visitado" xfId="20131" builtinId="9" hidden="1"/>
    <cellStyle name="Hipervínculo visitado" xfId="20235" builtinId="9" hidden="1"/>
    <cellStyle name="Hipervínculo visitado" xfId="20299" builtinId="9" hidden="1"/>
    <cellStyle name="Hipervínculo visitado" xfId="20164" builtinId="9" hidden="1"/>
    <cellStyle name="Hipervínculo visitado" xfId="19855" builtinId="9" hidden="1"/>
    <cellStyle name="Hipervínculo visitado" xfId="20119" builtinId="9" hidden="1"/>
    <cellStyle name="Hipervínculo visitado" xfId="20132" builtinId="9" hidden="1"/>
    <cellStyle name="Hipervínculo visitado" xfId="20298" builtinId="9" hidden="1"/>
    <cellStyle name="Hipervínculo visitado" xfId="20120" builtinId="9" hidden="1"/>
    <cellStyle name="Hipervínculo visitado" xfId="20279" builtinId="9" hidden="1"/>
    <cellStyle name="Hipervínculo visitado" xfId="19854" builtinId="9" hidden="1"/>
    <cellStyle name="Hipervínculo visitado" xfId="20297" builtinId="9" hidden="1"/>
    <cellStyle name="Hipervínculo visitado" xfId="20336" builtinId="9" hidden="1"/>
    <cellStyle name="Hipervínculo visitado" xfId="20250" builtinId="9" hidden="1"/>
    <cellStyle name="Hipervínculo visitado" xfId="20190" builtinId="9" hidden="1"/>
    <cellStyle name="Hipervínculo visitado" xfId="20337" builtinId="9" hidden="1"/>
    <cellStyle name="Hipervínculo visitado" xfId="19922" builtinId="9" hidden="1"/>
    <cellStyle name="Hipervínculo visitado" xfId="20287" builtinId="9" hidden="1"/>
    <cellStyle name="Hipervínculo visitado" xfId="20205" builtinId="9" hidden="1"/>
    <cellStyle name="Hipervínculo visitado" xfId="20161" builtinId="9" hidden="1"/>
    <cellStyle name="Hipervínculo visitado" xfId="20241" builtinId="9" hidden="1"/>
    <cellStyle name="Hipervínculo visitado" xfId="20338" builtinId="9" hidden="1"/>
    <cellStyle name="Hipervínculo visitado" xfId="20286" builtinId="9" hidden="1"/>
    <cellStyle name="Hipervínculo visitado" xfId="19880" builtinId="9" hidden="1"/>
    <cellStyle name="Hipervínculo visitado" xfId="20339" builtinId="9" hidden="1"/>
    <cellStyle name="Hipervínculo visitado" xfId="20160" builtinId="9" hidden="1"/>
    <cellStyle name="Hipervínculo visitado" xfId="20189" builtinId="9" hidden="1"/>
    <cellStyle name="Hipervínculo visitado" xfId="20276" builtinId="9" hidden="1"/>
    <cellStyle name="Hipervínculo visitado" xfId="20135" builtinId="9" hidden="1"/>
    <cellStyle name="Hipervínculo visitado" xfId="20123" builtinId="9" hidden="1"/>
    <cellStyle name="Hipervínculo visitado" xfId="20246" builtinId="9" hidden="1"/>
    <cellStyle name="Hipervínculo visitado" xfId="19923" builtinId="9" hidden="1"/>
    <cellStyle name="Hipervínculo visitado" xfId="20285" builtinId="9" hidden="1"/>
    <cellStyle name="Hipervínculo visitado" xfId="20216" builtinId="9" hidden="1"/>
    <cellStyle name="Hipervínculo visitado" xfId="20245" builtinId="9" hidden="1"/>
    <cellStyle name="Hipervínculo visitado" xfId="20296" builtinId="9" hidden="1"/>
    <cellStyle name="Hipervínculo visitado" xfId="19878" builtinId="9" hidden="1"/>
    <cellStyle name="Hipervínculo visitado" xfId="20261" builtinId="9" hidden="1"/>
    <cellStyle name="Hipervínculo visitado" xfId="20353" builtinId="9" hidden="1"/>
    <cellStyle name="Hipervínculo visitado" xfId="20329" builtinId="9" hidden="1"/>
    <cellStyle name="Hipervínculo visitado" xfId="19853" builtinId="9" hidden="1"/>
    <cellStyle name="Hipervínculo visitado" xfId="20295" builtinId="9" hidden="1"/>
    <cellStyle name="Hipervínculo visitado" xfId="20217" builtinId="9" hidden="1"/>
    <cellStyle name="Hipervínculo visitado" xfId="20352" builtinId="9" hidden="1"/>
    <cellStyle name="Hipervínculo visitado" xfId="20201" builtinId="9" hidden="1"/>
    <cellStyle name="Hipervínculo visitado" xfId="20289" builtinId="9" hidden="1"/>
    <cellStyle name="Hipervínculo visitado" xfId="20165" builtinId="9" hidden="1"/>
    <cellStyle name="Hipervínculo visitado" xfId="20108" builtinId="9" hidden="1"/>
    <cellStyle name="Hipervínculo visitado" xfId="20277" builtinId="9" hidden="1"/>
    <cellStyle name="Hipervínculo visitado" xfId="20351" builtinId="9" hidden="1"/>
    <cellStyle name="Hipervínculo visitado" xfId="20238" builtinId="9" hidden="1"/>
    <cellStyle name="Hipervínculo visitado" xfId="20328" builtinId="9" hidden="1"/>
    <cellStyle name="Hipervínculo visitado" xfId="20211" builtinId="9" hidden="1"/>
    <cellStyle name="Hipervínculo visitado" xfId="20350" builtinId="9" hidden="1"/>
    <cellStyle name="Hipervínculo visitado" xfId="20213" builtinId="9" hidden="1"/>
    <cellStyle name="Hipervínculo visitado" xfId="20326" builtinId="9" hidden="1"/>
    <cellStyle name="Hipervínculo visitado" xfId="19901" builtinId="9" hidden="1"/>
    <cellStyle name="Hipervínculo visitado" xfId="20275" builtinId="9" hidden="1"/>
    <cellStyle name="Hipervínculo visitado" xfId="20271" builtinId="9" hidden="1"/>
    <cellStyle name="Hipervínculo visitado" xfId="20360" builtinId="9" hidden="1"/>
    <cellStyle name="Hipervínculo visitado" xfId="20325" builtinId="9" hidden="1"/>
    <cellStyle name="Hipervínculo visitado" xfId="20305" builtinId="9" hidden="1"/>
    <cellStyle name="Hipervínculo visitado" xfId="19926" builtinId="9" hidden="1"/>
    <cellStyle name="Hipervínculo visitado" xfId="20291" builtinId="9" hidden="1"/>
    <cellStyle name="Hipervínculo visitado" xfId="20138" builtinId="9" hidden="1"/>
    <cellStyle name="Hipervínculo visitado" xfId="20361" builtinId="9" hidden="1"/>
    <cellStyle name="Hipervínculo visitado" xfId="20128" builtinId="9" hidden="1"/>
    <cellStyle name="Hipervínculo visitado" xfId="20087" builtinId="9" hidden="1"/>
    <cellStyle name="Hipervínculo visitado" xfId="20244" builtinId="9" hidden="1"/>
    <cellStyle name="Hipervínculo visitado" xfId="20091" builtinId="9" hidden="1"/>
    <cellStyle name="Hipervínculo visitado" xfId="20106" builtinId="9" hidden="1"/>
    <cellStyle name="Hipervínculo visitado" xfId="20243" builtinId="9" hidden="1"/>
    <cellStyle name="Hipervínculo visitado" xfId="20255" builtinId="9" hidden="1"/>
    <cellStyle name="Hipervínculo visitado" xfId="20332" builtinId="9" hidden="1"/>
    <cellStyle name="Hipervínculo visitado" xfId="20129" builtinId="9" hidden="1"/>
    <cellStyle name="Hipervínculo visitado" xfId="20168" builtinId="9" hidden="1"/>
    <cellStyle name="Hipervínculo visitado" xfId="20090" builtinId="9" hidden="1"/>
    <cellStyle name="Hipervínculo visitado" xfId="20133" builtinId="9" hidden="1"/>
    <cellStyle name="Hipervínculo visitado" xfId="19877" builtinId="9" hidden="1"/>
    <cellStyle name="Hipervínculo visitado" xfId="20192" builtinId="9" hidden="1"/>
    <cellStyle name="Hipervínculo visitado" xfId="20280" builtinId="9" hidden="1"/>
    <cellStyle name="Hipervínculo visitado" xfId="20379" builtinId="9" hidden="1"/>
    <cellStyle name="Hipervínculo visitado" xfId="20290" builtinId="9" hidden="1"/>
    <cellStyle name="Hipervínculo visitado" xfId="20348" builtinId="9" hidden="1"/>
    <cellStyle name="Hipervínculo visitado" xfId="20378" builtinId="9" hidden="1"/>
    <cellStyle name="Hipervínculo visitado" xfId="20334" builtinId="9" hidden="1"/>
    <cellStyle name="Hipervínculo visitado" xfId="19924" builtinId="9" hidden="1"/>
    <cellStyle name="Hipervínculo visitado" xfId="20242" builtinId="9" hidden="1"/>
    <cellStyle name="Hipervínculo visitado" xfId="20202" builtinId="9" hidden="1"/>
    <cellStyle name="Hipervínculo visitado" xfId="20240" builtinId="9" hidden="1"/>
    <cellStyle name="Hipervínculo visitado" xfId="19849" builtinId="9" hidden="1"/>
    <cellStyle name="Hipervínculo visitado" xfId="20377" builtinId="9" hidden="1"/>
    <cellStyle name="Hipervínculo visitado" xfId="20293" builtinId="9" hidden="1"/>
    <cellStyle name="Hipervínculo visitado" xfId="20347" builtinId="9" hidden="1"/>
    <cellStyle name="Hipervínculo visitado" xfId="20207" builtinId="9" hidden="1"/>
    <cellStyle name="Hipervínculo visitado" xfId="20357" builtinId="9" hidden="1"/>
    <cellStyle name="Hipervínculo visitado" xfId="20191" builtinId="9" hidden="1"/>
    <cellStyle name="Hipervínculo visitado" xfId="20249" builtinId="9" hidden="1"/>
    <cellStyle name="Hipervínculo visitado" xfId="20198" builtinId="9" hidden="1"/>
    <cellStyle name="Hipervínculo visitado" xfId="20136" builtinId="9" hidden="1"/>
    <cellStyle name="Hipervínculo visitado" xfId="20184" builtinId="9" hidden="1"/>
    <cellStyle name="Hipervínculo visitado" xfId="19850" builtinId="9" hidden="1"/>
    <cellStyle name="Hipervínculo visitado" xfId="20278" builtinId="9" hidden="1"/>
    <cellStyle name="Hipervínculo visitado" xfId="20374" builtinId="9" hidden="1"/>
    <cellStyle name="Hipervínculo visitado" xfId="20200" builtinId="9" hidden="1"/>
    <cellStyle name="Hipervínculo visitado" xfId="20355" builtinId="9" hidden="1"/>
    <cellStyle name="Hipervínculo visitado" xfId="20373" builtinId="9" hidden="1"/>
    <cellStyle name="Hipervínculo visitado" xfId="20274" builtinId="9" hidden="1"/>
    <cellStyle name="Hipervínculo visitado" xfId="19883" builtinId="9" hidden="1"/>
    <cellStyle name="Hipervínculo visitado" xfId="20356" builtinId="9" hidden="1"/>
    <cellStyle name="Hipervínculo visitado" xfId="20385" builtinId="9" hidden="1"/>
    <cellStyle name="Hipervínculo visitado" xfId="20188" builtinId="9" hidden="1"/>
    <cellStyle name="Hipervínculo visitado" xfId="19867" builtinId="9" hidden="1"/>
    <cellStyle name="Hipervínculo visitado" xfId="20386" builtinId="9" hidden="1"/>
    <cellStyle name="Hipervínculo visitado" xfId="20237" builtinId="9" hidden="1"/>
    <cellStyle name="Hipervínculo visitado" xfId="20281" builtinId="9" hidden="1"/>
    <cellStyle name="Hipervínculo visitado" xfId="20182" builtinId="9" hidden="1"/>
    <cellStyle name="Hipervínculo visitado" xfId="20382" builtinId="9" hidden="1"/>
    <cellStyle name="Hipervínculo visitado" xfId="20114" builtinId="9" hidden="1"/>
    <cellStyle name="Hipervínculo visitado" xfId="20365" builtinId="9" hidden="1"/>
    <cellStyle name="Hipervínculo visitado" xfId="20448" builtinId="9" hidden="1"/>
    <cellStyle name="Hipervínculo visitado" xfId="20345" builtinId="9" hidden="1"/>
    <cellStyle name="Hipervínculo visitado" xfId="20344" builtinId="9" hidden="1"/>
    <cellStyle name="Hipervínculo visitado" xfId="20449" builtinId="9" hidden="1"/>
    <cellStyle name="Hipervínculo visitado" xfId="19925" builtinId="9" hidden="1"/>
    <cellStyle name="Hipervínculo visitado" xfId="20183" builtinId="9" hidden="1"/>
    <cellStyle name="Hipervínculo visitado" xfId="20121" builtinId="9" hidden="1"/>
    <cellStyle name="Hipervínculo visitado" xfId="20126" builtinId="9" hidden="1"/>
    <cellStyle name="Hipervínculo visitado" xfId="20409" builtinId="9" hidden="1"/>
    <cellStyle name="Hipervínculo visitado" xfId="20450" builtinId="9" hidden="1"/>
    <cellStyle name="Hipervínculo visitado" xfId="20408" builtinId="9" hidden="1"/>
    <cellStyle name="Hipervínculo visitado" xfId="20247" builtinId="9" hidden="1"/>
    <cellStyle name="Hipervínculo visitado" xfId="20451" builtinId="9" hidden="1"/>
    <cellStyle name="Hipervínculo visitado" xfId="20134" builtinId="9" hidden="1"/>
    <cellStyle name="Hipervínculo visitado" xfId="20272" builtinId="9" hidden="1"/>
    <cellStyle name="Hipervínculo visitado" xfId="20263" builtinId="9" hidden="1"/>
    <cellStyle name="Hipervínculo visitado" xfId="20370" builtinId="9" hidden="1"/>
    <cellStyle name="Hipervínculo visitado" xfId="20232" builtinId="9" hidden="1"/>
    <cellStyle name="Hipervínculo visitado" xfId="20415" builtinId="9" hidden="1"/>
    <cellStyle name="Hipervínculo visitado" xfId="20455" builtinId="9" hidden="1"/>
    <cellStyle name="Hipervínculo visitado" xfId="20372" builtinId="9" hidden="1"/>
    <cellStyle name="Hipervínculo visitado" xfId="20416" builtinId="9" hidden="1"/>
    <cellStyle name="Hipervínculo visitado" xfId="20371" builtinId="9" hidden="1"/>
    <cellStyle name="Hipervínculo visitado" xfId="20454" builtinId="9" hidden="1"/>
    <cellStyle name="Hipervínculo visitado" xfId="20340" builtinId="9" hidden="1"/>
    <cellStyle name="Hipervínculo visitado" xfId="20181" builtinId="9" hidden="1"/>
    <cellStyle name="Hipervínculo visitado" xfId="20406" builtinId="9" hidden="1"/>
    <cellStyle name="Hipervínculo visitado" xfId="20341" builtinId="9" hidden="1"/>
    <cellStyle name="Hipervínculo visitado" xfId="20327" builtinId="9" hidden="1"/>
    <cellStyle name="Hipervínculo visitado" xfId="20453" builtinId="9" hidden="1"/>
    <cellStyle name="Hipervínculo visitado" xfId="20417" builtinId="9" hidden="1"/>
    <cellStyle name="Hipervínculo visitado" xfId="20162" builtinId="9" hidden="1"/>
    <cellStyle name="Hipervínculo visitado" xfId="20096" builtinId="9" hidden="1"/>
    <cellStyle name="Hipervínculo visitado" xfId="20439" builtinId="9" hidden="1"/>
    <cellStyle name="Hipervínculo visitado" xfId="20452" builtinId="9" hidden="1"/>
    <cellStyle name="Hipervínculo visitado" xfId="20407" builtinId="9" hidden="1"/>
    <cellStyle name="Hipervínculo visitado" xfId="20438" builtinId="9" hidden="1"/>
    <cellStyle name="Hipervínculo visitado" xfId="20343" builtinId="9" hidden="1"/>
    <cellStyle name="Hipervínculo visitado" xfId="20366" builtinId="9" hidden="1"/>
    <cellStyle name="Hipervínculo visitado" xfId="20204" builtinId="9" hidden="1"/>
    <cellStyle name="Hipervínculo visitado" xfId="20491" builtinId="9" hidden="1"/>
    <cellStyle name="Hipervínculo visitado" xfId="20492" builtinId="9" hidden="1"/>
    <cellStyle name="Hipervínculo visitado" xfId="20493" builtinId="9" hidden="1"/>
    <cellStyle name="Hipervínculo visitado" xfId="20494" builtinId="9" hidden="1"/>
    <cellStyle name="Hipervínculo visitado" xfId="20495" builtinId="9" hidden="1"/>
    <cellStyle name="Hipervínculo visitado" xfId="20496" builtinId="9" hidden="1"/>
    <cellStyle name="Hipervínculo visitado" xfId="20497" builtinId="9" hidden="1"/>
    <cellStyle name="Hipervínculo visitado" xfId="20498" builtinId="9" hidden="1"/>
    <cellStyle name="Hipervínculo visitado" xfId="20499" builtinId="9" hidden="1"/>
    <cellStyle name="Hipervínculo visitado" xfId="20500" builtinId="9" hidden="1"/>
    <cellStyle name="Hipervínculo visitado" xfId="20501" builtinId="9" hidden="1"/>
    <cellStyle name="Hipervínculo visitado" xfId="20502" builtinId="9" hidden="1"/>
    <cellStyle name="Hipervínculo visitado" xfId="20503" builtinId="9" hidden="1"/>
    <cellStyle name="Hipervínculo visitado" xfId="20504" builtinId="9" hidden="1"/>
    <cellStyle name="Hipervínculo visitado" xfId="20505" builtinId="9" hidden="1"/>
    <cellStyle name="Hipervínculo visitado" xfId="20506" builtinId="9" hidden="1"/>
    <cellStyle name="Hipervínculo visitado" xfId="20507" builtinId="9" hidden="1"/>
    <cellStyle name="Hipervínculo visitado" xfId="20508" builtinId="9" hidden="1"/>
    <cellStyle name="Hipervínculo visitado" xfId="20509" builtinId="9" hidden="1"/>
    <cellStyle name="Hipervínculo visitado" xfId="20510" builtinId="9" hidden="1"/>
    <cellStyle name="Hipervínculo visitado" xfId="20214" builtinId="9" hidden="1"/>
    <cellStyle name="Hipervínculo visitado" xfId="20440" builtinId="9" hidden="1"/>
    <cellStyle name="Hipervínculo visitado" xfId="20367" builtinId="9" hidden="1"/>
    <cellStyle name="Hipervínculo visitado" xfId="20514" builtinId="9" hidden="1"/>
    <cellStyle name="Hipervínculo visitado" xfId="20515" builtinId="9" hidden="1"/>
    <cellStyle name="Hipervínculo visitado" xfId="20516" builtinId="9" hidden="1"/>
    <cellStyle name="Hipervínculo visitado" xfId="20517" builtinId="9" hidden="1"/>
    <cellStyle name="Hipervínculo visitado" xfId="20518" builtinId="9" hidden="1"/>
    <cellStyle name="Hipervínculo visitado" xfId="20519" builtinId="9" hidden="1"/>
    <cellStyle name="Hipervínculo visitado" xfId="20520" builtinId="9" hidden="1"/>
    <cellStyle name="Hipervínculo visitado" xfId="20521" builtinId="9" hidden="1"/>
    <cellStyle name="Hipervínculo visitado" xfId="20522" builtinId="9" hidden="1"/>
    <cellStyle name="Hipervínculo visitado" xfId="20523" builtinId="9" hidden="1"/>
    <cellStyle name="Hipervínculo visitado" xfId="20524" builtinId="9" hidden="1"/>
    <cellStyle name="Hipervínculo visitado" xfId="20525" builtinId="9" hidden="1"/>
    <cellStyle name="Hipervínculo visitado" xfId="20526" builtinId="9" hidden="1"/>
    <cellStyle name="Hipervínculo visitado" xfId="20527" builtinId="9" hidden="1"/>
    <cellStyle name="Hipervínculo visitado" xfId="20528" builtinId="9" hidden="1"/>
    <cellStyle name="Hipervínculo visitado" xfId="20529" builtinId="9" hidden="1"/>
    <cellStyle name="Hipervínculo visitado" xfId="20530" builtinId="9" hidden="1"/>
    <cellStyle name="Hipervínculo visitado" xfId="20531" builtinId="9" hidden="1"/>
    <cellStyle name="Hipervínculo visitado" xfId="20544" builtinId="9" hidden="1"/>
    <cellStyle name="Hipervínculo visitado" xfId="20545" builtinId="9" hidden="1"/>
    <cellStyle name="Hipervínculo visitado" xfId="20546" builtinId="9" hidden="1"/>
    <cellStyle name="Hipervínculo visitado" xfId="20547" builtinId="9" hidden="1"/>
    <cellStyle name="Hipervínculo visitado" xfId="20548" builtinId="9" hidden="1"/>
    <cellStyle name="Hipervínculo visitado" xfId="20549" builtinId="9" hidden="1"/>
    <cellStyle name="Hipervínculo visitado" xfId="20550" builtinId="9" hidden="1"/>
    <cellStyle name="Hipervínculo visitado" xfId="20551" builtinId="9" hidden="1"/>
    <cellStyle name="Hipervínculo visitado" xfId="20552" builtinId="9" hidden="1"/>
    <cellStyle name="Hipervínculo visitado" xfId="20553" builtinId="9" hidden="1"/>
    <cellStyle name="Hipervínculo visitado" xfId="20554" builtinId="9" hidden="1"/>
    <cellStyle name="Hipervínculo visitado" xfId="20555" builtinId="9" hidden="1"/>
    <cellStyle name="Hipervínculo visitado" xfId="20556" builtinId="9" hidden="1"/>
    <cellStyle name="Hipervínculo visitado" xfId="20557" builtinId="9" hidden="1"/>
    <cellStyle name="Hipervínculo visitado" xfId="20558" builtinId="9" hidden="1"/>
    <cellStyle name="Hipervínculo visitado" xfId="20559" builtinId="9" hidden="1"/>
    <cellStyle name="Hipervínculo visitado" xfId="20560" builtinId="9" hidden="1"/>
    <cellStyle name="Hipervínculo visitado" xfId="20561" builtinId="9" hidden="1"/>
    <cellStyle name="Hipervínculo visitado" xfId="20562" builtinId="9" hidden="1"/>
    <cellStyle name="Hipervínculo visitado" xfId="20563" builtinId="9" hidden="1"/>
    <cellStyle name="Hipervínculo visitado" xfId="20564" builtinId="9" hidden="1"/>
    <cellStyle name="Hipervínculo visitado" xfId="20380" builtinId="9" hidden="1"/>
    <cellStyle name="Hipervínculo visitado" xfId="20568" builtinId="9" hidden="1"/>
    <cellStyle name="Hipervínculo visitado" xfId="20569" builtinId="9" hidden="1"/>
    <cellStyle name="Hipervínculo visitado" xfId="20570" builtinId="9" hidden="1"/>
    <cellStyle name="Hipervínculo visitado" xfId="20571" builtinId="9" hidden="1"/>
    <cellStyle name="Hipervínculo visitado" xfId="20572" builtinId="9" hidden="1"/>
    <cellStyle name="Hipervínculo visitado" xfId="20573" builtinId="9" hidden="1"/>
    <cellStyle name="Hipervínculo visitado" xfId="20574" builtinId="9" hidden="1"/>
    <cellStyle name="Hipervínculo visitado" xfId="20575" builtinId="9" hidden="1"/>
    <cellStyle name="Hipervínculo visitado" xfId="20576" builtinId="9" hidden="1"/>
    <cellStyle name="Hipervínculo visitado" xfId="20577" builtinId="9" hidden="1"/>
    <cellStyle name="Hipervínculo visitado" xfId="20578" builtinId="9" hidden="1"/>
    <cellStyle name="Hipervínculo visitado" xfId="20579" builtinId="9" hidden="1"/>
    <cellStyle name="Hipervínculo visitado" xfId="20580" builtinId="9" hidden="1"/>
    <cellStyle name="Hipervínculo visitado" xfId="20581" builtinId="9" hidden="1"/>
    <cellStyle name="Hipervínculo visitado" xfId="20582" builtinId="9" hidden="1"/>
    <cellStyle name="Hipervínculo visitado" xfId="20583" builtinId="9" hidden="1"/>
    <cellStyle name="Hipervínculo visitado" xfId="20584" builtinId="9" hidden="1"/>
    <cellStyle name="Hipervínculo visitado" xfId="20585" builtinId="9" hidden="1"/>
    <cellStyle name="Hipervínculo visitado" xfId="20586" builtinId="9" hidden="1"/>
    <cellStyle name="Hipervínculo visitado" xfId="20587" builtinId="9" hidden="1"/>
    <cellStyle name="Hipervínculo visitado" xfId="20598" builtinId="9" hidden="1"/>
    <cellStyle name="Hipervínculo visitado" xfId="20599" builtinId="9" hidden="1"/>
    <cellStyle name="Hipervínculo visitado" xfId="20600" builtinId="9" hidden="1"/>
    <cellStyle name="Hipervínculo visitado" xfId="20601" builtinId="9" hidden="1"/>
    <cellStyle name="Hipervínculo visitado" xfId="20602" builtinId="9" hidden="1"/>
    <cellStyle name="Hipervínculo visitado" xfId="20603" builtinId="9" hidden="1"/>
    <cellStyle name="Hipervínculo visitado" xfId="20604" builtinId="9" hidden="1"/>
    <cellStyle name="Hipervínculo visitado" xfId="20605" builtinId="9" hidden="1"/>
    <cellStyle name="Hipervínculo visitado" xfId="20606" builtinId="9" hidden="1"/>
    <cellStyle name="Hipervínculo visitado" xfId="20607" builtinId="9" hidden="1"/>
    <cellStyle name="Hipervínculo visitado" xfId="20608" builtinId="9" hidden="1"/>
    <cellStyle name="Hipervínculo visitado" xfId="20609" builtinId="9" hidden="1"/>
    <cellStyle name="Hipervínculo visitado" xfId="20610" builtinId="9" hidden="1"/>
    <cellStyle name="Hipervínculo visitado" xfId="20611" builtinId="9" hidden="1"/>
    <cellStyle name="Hipervínculo visitado" xfId="20612" builtinId="9" hidden="1"/>
    <cellStyle name="Hipervínculo visitado" xfId="20613" builtinId="9" hidden="1"/>
    <cellStyle name="Hipervínculo visitado" xfId="20614" builtinId="9" hidden="1"/>
    <cellStyle name="Hipervínculo visitado" xfId="20615" builtinId="9" hidden="1"/>
    <cellStyle name="Hipervínculo visitado" xfId="20616" builtinId="9" hidden="1"/>
    <cellStyle name="Hipervínculo visitado" xfId="20617" builtinId="9" hidden="1"/>
    <cellStyle name="Hipervínculo visitado" xfId="20618" builtinId="9" hidden="1"/>
    <cellStyle name="Hipervínculo visitado" xfId="20109" builtinId="9" hidden="1"/>
    <cellStyle name="Hipervínculo visitado" xfId="20292" builtinId="9" hidden="1"/>
    <cellStyle name="Hipervínculo visitado" xfId="19886" builtinId="9" hidden="1"/>
    <cellStyle name="Hipervínculo visitado" xfId="20622" builtinId="9" hidden="1"/>
    <cellStyle name="Hipervínculo visitado" xfId="20623" builtinId="9" hidden="1"/>
    <cellStyle name="Hipervínculo visitado" xfId="20624" builtinId="9" hidden="1"/>
    <cellStyle name="Hipervínculo visitado" xfId="20625" builtinId="9" hidden="1"/>
    <cellStyle name="Hipervínculo visitado" xfId="20626" builtinId="9" hidden="1"/>
    <cellStyle name="Hipervínculo visitado" xfId="20627" builtinId="9" hidden="1"/>
    <cellStyle name="Hipervínculo visitado" xfId="20628" builtinId="9" hidden="1"/>
    <cellStyle name="Hipervínculo visitado" xfId="20629" builtinId="9" hidden="1"/>
    <cellStyle name="Hipervínculo visitado" xfId="20630" builtinId="9" hidden="1"/>
    <cellStyle name="Hipervínculo visitado" xfId="20631" builtinId="9" hidden="1"/>
    <cellStyle name="Hipervínculo visitado" xfId="20632" builtinId="9" hidden="1"/>
    <cellStyle name="Hipervínculo visitado" xfId="20633" builtinId="9" hidden="1"/>
    <cellStyle name="Hipervínculo visitado" xfId="20634" builtinId="9" hidden="1"/>
    <cellStyle name="Hipervínculo visitado" xfId="20635" builtinId="9" hidden="1"/>
    <cellStyle name="Hipervínculo visitado" xfId="20636" builtinId="9" hidden="1"/>
    <cellStyle name="Hipervínculo visitado" xfId="20637" builtinId="9" hidden="1"/>
    <cellStyle name="Hipervínculo visitado" xfId="20638" builtinId="9" hidden="1"/>
    <cellStyle name="Hipervínculo visitado" xfId="20639" builtinId="9" hidden="1"/>
    <cellStyle name="Hipervínculo visitado" xfId="20650" builtinId="9" hidden="1"/>
    <cellStyle name="Hipervínculo visitado" xfId="20651" builtinId="9" hidden="1"/>
    <cellStyle name="Hipervínculo visitado" xfId="20652" builtinId="9" hidden="1"/>
    <cellStyle name="Hipervínculo visitado" xfId="20653" builtinId="9" hidden="1"/>
    <cellStyle name="Hipervínculo visitado" xfId="20654" builtinId="9" hidden="1"/>
    <cellStyle name="Hipervínculo visitado" xfId="20655" builtinId="9" hidden="1"/>
    <cellStyle name="Hipervínculo visitado" xfId="20656" builtinId="9" hidden="1"/>
    <cellStyle name="Hipervínculo visitado" xfId="20657" builtinId="9" hidden="1"/>
    <cellStyle name="Hipervínculo visitado" xfId="20658" builtinId="9" hidden="1"/>
    <cellStyle name="Hipervínculo visitado" xfId="20659" builtinId="9" hidden="1"/>
    <cellStyle name="Hipervínculo visitado" xfId="20660" builtinId="9" hidden="1"/>
    <cellStyle name="Hipervínculo visitado" xfId="20661" builtinId="9" hidden="1"/>
    <cellStyle name="Hipervínculo visitado" xfId="20662" builtinId="9" hidden="1"/>
    <cellStyle name="Hipervínculo visitado" xfId="20663" builtinId="9" hidden="1"/>
    <cellStyle name="Hipervínculo visitado" xfId="20664" builtinId="9" hidden="1"/>
    <cellStyle name="Hipervínculo visitado" xfId="20665" builtinId="9" hidden="1"/>
    <cellStyle name="Hipervínculo visitado" xfId="20666" builtinId="9" hidden="1"/>
    <cellStyle name="Hipervínculo visitado" xfId="20667" builtinId="9" hidden="1"/>
    <cellStyle name="Hipervínculo visitado" xfId="20668" builtinId="9" hidden="1"/>
    <cellStyle name="Hipervínculo visitado" xfId="20669" builtinId="9" hidden="1"/>
    <cellStyle name="Hipervínculo visitado" xfId="20670" builtinId="9" hidden="1"/>
    <cellStyle name="Hipervínculo visitado" xfId="20443" builtinId="9" hidden="1"/>
    <cellStyle name="Hipervínculo visitado" xfId="20462" builtinId="9" hidden="1"/>
    <cellStyle name="Hipervínculo visitado" xfId="20461" builtinId="9" hidden="1"/>
    <cellStyle name="Hipervínculo visitado" xfId="20673" builtinId="9" hidden="1"/>
    <cellStyle name="Hipervínculo visitado" xfId="20674" builtinId="9" hidden="1"/>
    <cellStyle name="Hipervínculo visitado" xfId="20675" builtinId="9" hidden="1"/>
    <cellStyle name="Hipervínculo visitado" xfId="20676" builtinId="9" hidden="1"/>
    <cellStyle name="Hipervínculo visitado" xfId="20677" builtinId="9" hidden="1"/>
    <cellStyle name="Hipervínculo visitado" xfId="20678" builtinId="9" hidden="1"/>
    <cellStyle name="Hipervínculo visitado" xfId="20679" builtinId="9" hidden="1"/>
    <cellStyle name="Hipervínculo visitado" xfId="20680" builtinId="9" hidden="1"/>
    <cellStyle name="Hipervínculo visitado" xfId="20681" builtinId="9" hidden="1"/>
    <cellStyle name="Hipervínculo visitado" xfId="20682" builtinId="9" hidden="1"/>
    <cellStyle name="Hipervínculo visitado" xfId="20683" builtinId="9" hidden="1"/>
    <cellStyle name="Hipervínculo visitado" xfId="20684" builtinId="9" hidden="1"/>
    <cellStyle name="Hipervínculo visitado" xfId="20685" builtinId="9" hidden="1"/>
    <cellStyle name="Hipervínculo visitado" xfId="20686" builtinId="9" hidden="1"/>
    <cellStyle name="Hipervínculo visitado" xfId="20687" builtinId="9" hidden="1"/>
    <cellStyle name="Hipervínculo visitado" xfId="20688" builtinId="9" hidden="1"/>
    <cellStyle name="Hipervínculo visitado" xfId="20689" builtinId="9" hidden="1"/>
    <cellStyle name="Hipervínculo visitado" xfId="20690" builtinId="9" hidden="1"/>
    <cellStyle name="Hipervínculo visitado" xfId="20701" builtinId="9" hidden="1"/>
    <cellStyle name="Hipervínculo visitado" xfId="20702" builtinId="9" hidden="1"/>
    <cellStyle name="Hipervínculo visitado" xfId="20703" builtinId="9" hidden="1"/>
    <cellStyle name="Hipervínculo visitado" xfId="20704" builtinId="9" hidden="1"/>
    <cellStyle name="Hipervínculo visitado" xfId="20705" builtinId="9" hidden="1"/>
    <cellStyle name="Hipervínculo visitado" xfId="20706" builtinId="9" hidden="1"/>
    <cellStyle name="Hipervínculo visitado" xfId="20707" builtinId="9" hidden="1"/>
    <cellStyle name="Hipervínculo visitado" xfId="20708" builtinId="9" hidden="1"/>
    <cellStyle name="Hipervínculo visitado" xfId="20709" builtinId="9" hidden="1"/>
    <cellStyle name="Hipervínculo visitado" xfId="20710" builtinId="9" hidden="1"/>
    <cellStyle name="Hipervínculo visitado" xfId="20711" builtinId="9" hidden="1"/>
    <cellStyle name="Hipervínculo visitado" xfId="20712" builtinId="9" hidden="1"/>
    <cellStyle name="Hipervínculo visitado" xfId="20713" builtinId="9" hidden="1"/>
    <cellStyle name="Hipervínculo visitado" xfId="20714" builtinId="9" hidden="1"/>
    <cellStyle name="Hipervínculo visitado" xfId="20715" builtinId="9" hidden="1"/>
    <cellStyle name="Hipervínculo visitado" xfId="20716" builtinId="9" hidden="1"/>
    <cellStyle name="Hipervínculo visitado" xfId="20717" builtinId="9" hidden="1"/>
    <cellStyle name="Hipervínculo visitado" xfId="20718" builtinId="9" hidden="1"/>
    <cellStyle name="Hipervínculo visitado" xfId="20719" builtinId="9" hidden="1"/>
    <cellStyle name="Hipervínculo visitado" xfId="20720" builtinId="9" hidden="1"/>
    <cellStyle name="Hipervínculo visitado" xfId="20721" builtinId="9" hidden="1"/>
    <cellStyle name="Hipervínculo visitado" xfId="20724" builtinId="9" hidden="1"/>
    <cellStyle name="Hipervínculo visitado" xfId="20725" builtinId="9" hidden="1"/>
    <cellStyle name="Hipervínculo visitado" xfId="20726" builtinId="9" hidden="1"/>
    <cellStyle name="Hipervínculo visitado" xfId="20727" builtinId="9" hidden="1"/>
    <cellStyle name="Hipervínculo visitado" xfId="20728" builtinId="9" hidden="1"/>
    <cellStyle name="Hipervínculo visitado" xfId="20729" builtinId="9" hidden="1"/>
    <cellStyle name="Hipervínculo visitado" xfId="20730" builtinId="9" hidden="1"/>
    <cellStyle name="Hipervínculo visitado" xfId="20731" builtinId="9" hidden="1"/>
    <cellStyle name="Hipervínculo visitado" xfId="20732" builtinId="9" hidden="1"/>
    <cellStyle name="Hipervínculo visitado" xfId="20733" builtinId="9" hidden="1"/>
    <cellStyle name="Hipervínculo visitado" xfId="20734" builtinId="9" hidden="1"/>
    <cellStyle name="Hipervínculo visitado" xfId="20735" builtinId="9" hidden="1"/>
    <cellStyle name="Hipervínculo visitado" xfId="20736" builtinId="9" hidden="1"/>
    <cellStyle name="Hipervínculo visitado" xfId="20737" builtinId="9" hidden="1"/>
    <cellStyle name="Hipervínculo visitado" xfId="20738" builtinId="9" hidden="1"/>
    <cellStyle name="Hipervínculo visitado" xfId="20739" builtinId="9" hidden="1"/>
    <cellStyle name="Hipervínculo visitado" xfId="20740" builtinId="9" hidden="1"/>
    <cellStyle name="Hipervínculo visitado" xfId="20741" builtinId="9" hidden="1"/>
    <cellStyle name="Hipervínculo visitado" xfId="20742" builtinId="9" hidden="1"/>
    <cellStyle name="Hipervínculo visitado" xfId="20743" builtinId="9" hidden="1"/>
    <cellStyle name="Hipervínculo visitado" xfId="20744" builtinId="9" hidden="1"/>
    <cellStyle name="Hipervínculo visitado" xfId="20758" builtinId="9" hidden="1"/>
    <cellStyle name="Hipervínculo visitado" xfId="20759" builtinId="9" hidden="1"/>
    <cellStyle name="Hipervínculo visitado" xfId="20760" builtinId="9" hidden="1"/>
    <cellStyle name="Hipervínculo visitado" xfId="20761" builtinId="9" hidden="1"/>
    <cellStyle name="Hipervínculo visitado" xfId="20762" builtinId="9" hidden="1"/>
    <cellStyle name="Hipervínculo visitado" xfId="20763" builtinId="9" hidden="1"/>
    <cellStyle name="Hipervínculo visitado" xfId="20764" builtinId="9" hidden="1"/>
    <cellStyle name="Hipervínculo visitado" xfId="20765" builtinId="9" hidden="1"/>
    <cellStyle name="Hipervínculo visitado" xfId="20766" builtinId="9" hidden="1"/>
    <cellStyle name="Hipervínculo visitado" xfId="20767" builtinId="9" hidden="1"/>
    <cellStyle name="Hipervínculo visitado" xfId="20768" builtinId="9" hidden="1"/>
    <cellStyle name="Hipervínculo visitado" xfId="20769" builtinId="9" hidden="1"/>
    <cellStyle name="Hipervínculo visitado" xfId="20770" builtinId="9" hidden="1"/>
    <cellStyle name="Hipervínculo visitado" xfId="20771" builtinId="9" hidden="1"/>
    <cellStyle name="Hipervínculo visitado" xfId="20772" builtinId="9" hidden="1"/>
    <cellStyle name="Hipervínculo visitado" xfId="20773" builtinId="9" hidden="1"/>
    <cellStyle name="Hipervínculo visitado" xfId="20774" builtinId="9" hidden="1"/>
    <cellStyle name="Hipervínculo visitado" xfId="20775" builtinId="9" hidden="1"/>
    <cellStyle name="Hipervínculo visitado" xfId="20776" builtinId="9" hidden="1"/>
    <cellStyle name="Hipervínculo visitado" xfId="20777" builtinId="9" hidden="1"/>
    <cellStyle name="Hipervínculo visitado" xfId="20778" builtinId="9" hidden="1"/>
    <cellStyle name="Hipervínculo visitado" xfId="20193" builtinId="9" hidden="1"/>
    <cellStyle name="Hipervínculo visitado" xfId="20779" builtinId="9" hidden="1"/>
    <cellStyle name="Hipervínculo visitado" xfId="20780" builtinId="9" hidden="1"/>
    <cellStyle name="Hipervínculo visitado" xfId="20781" builtinId="9" hidden="1"/>
    <cellStyle name="Hipervínculo visitado" xfId="20782" builtinId="9" hidden="1"/>
    <cellStyle name="Hipervínculo visitado" xfId="20783" builtinId="9" hidden="1"/>
    <cellStyle name="Hipervínculo visitado" xfId="20784" builtinId="9" hidden="1"/>
    <cellStyle name="Hipervínculo visitado" xfId="20785" builtinId="9" hidden="1"/>
    <cellStyle name="Hipervínculo visitado" xfId="20786" builtinId="9" hidden="1"/>
    <cellStyle name="Hipervínculo visitado" xfId="20787" builtinId="9" hidden="1"/>
    <cellStyle name="Hipervínculo visitado" xfId="20788" builtinId="9" hidden="1"/>
    <cellStyle name="Hipervínculo visitado" xfId="20789" builtinId="9" hidden="1"/>
    <cellStyle name="Hipervínculo visitado" xfId="20790" builtinId="9" hidden="1"/>
    <cellStyle name="Hipervínculo visitado" xfId="20791" builtinId="9" hidden="1"/>
    <cellStyle name="Hipervínculo visitado" xfId="20792" builtinId="9" hidden="1"/>
    <cellStyle name="Hipervínculo visitado" xfId="20793" builtinId="9" hidden="1"/>
    <cellStyle name="Hipervínculo visitado" xfId="20794" builtinId="9" hidden="1"/>
    <cellStyle name="Hipervínculo visitado" xfId="20795" builtinId="9" hidden="1"/>
    <cellStyle name="Hipervínculo visitado" xfId="20796" builtinId="9" hidden="1"/>
    <cellStyle name="Hipervínculo visitado" xfId="20797" builtinId="9" hidden="1"/>
    <cellStyle name="Hipervínculo visitado" xfId="20798" builtinId="9" hidden="1"/>
    <cellStyle name="Hipervínculo visitado" xfId="20809" builtinId="9" hidden="1"/>
    <cellStyle name="Hipervínculo visitado" xfId="20810" builtinId="9" hidden="1"/>
    <cellStyle name="Hipervínculo visitado" xfId="20811" builtinId="9" hidden="1"/>
    <cellStyle name="Hipervínculo visitado" xfId="20812" builtinId="9" hidden="1"/>
    <cellStyle name="Hipervínculo visitado" xfId="20813" builtinId="9" hidden="1"/>
    <cellStyle name="Hipervínculo visitado" xfId="20814" builtinId="9" hidden="1"/>
    <cellStyle name="Hipervínculo visitado" xfId="20815" builtinId="9" hidden="1"/>
    <cellStyle name="Hipervínculo visitado" xfId="20816" builtinId="9" hidden="1"/>
    <cellStyle name="Hipervínculo visitado" xfId="20817" builtinId="9" hidden="1"/>
    <cellStyle name="Hipervínculo visitado" xfId="20818" builtinId="9" hidden="1"/>
    <cellStyle name="Hipervínculo visitado" xfId="20819" builtinId="9" hidden="1"/>
    <cellStyle name="Hipervínculo visitado" xfId="20820" builtinId="9" hidden="1"/>
    <cellStyle name="Hipervínculo visitado" xfId="20821" builtinId="9" hidden="1"/>
    <cellStyle name="Hipervínculo visitado" xfId="20822" builtinId="9" hidden="1"/>
    <cellStyle name="Hipervínculo visitado" xfId="20823" builtinId="9" hidden="1"/>
    <cellStyle name="Hipervínculo visitado" xfId="20824" builtinId="9" hidden="1"/>
    <cellStyle name="Hipervínculo visitado" xfId="20825" builtinId="9" hidden="1"/>
    <cellStyle name="Hipervínculo visitado" xfId="20826" builtinId="9" hidden="1"/>
    <cellStyle name="Hipervínculo visitado" xfId="20827" builtinId="9" hidden="1"/>
    <cellStyle name="Hipervínculo visitado" xfId="20828" builtinId="9" hidden="1"/>
    <cellStyle name="Hipervínculo visitado" xfId="20829" builtinId="9" hidden="1"/>
    <cellStyle name="Hipervínculo visitado" xfId="20837" builtinId="9" hidden="1"/>
    <cellStyle name="Hipervínculo visitado" xfId="20838" builtinId="9" hidden="1"/>
    <cellStyle name="Hipervínculo visitado" xfId="20839" builtinId="9" hidden="1"/>
    <cellStyle name="Hipervínculo visitado" xfId="20840" builtinId="9" hidden="1"/>
    <cellStyle name="Hipervínculo visitado" xfId="20841" builtinId="9" hidden="1"/>
    <cellStyle name="Hipervínculo visitado" xfId="20842" builtinId="9" hidden="1"/>
    <cellStyle name="Hipervínculo visitado" xfId="20843" builtinId="9" hidden="1"/>
    <cellStyle name="Hipervínculo visitado" xfId="20844" builtinId="9" hidden="1"/>
    <cellStyle name="Hipervínculo visitado" xfId="20845" builtinId="9" hidden="1"/>
    <cellStyle name="Hipervínculo visitado" xfId="20846" builtinId="9" hidden="1"/>
    <cellStyle name="Hipervínculo visitado" xfId="20847" builtinId="9" hidden="1"/>
    <cellStyle name="Hipervínculo visitado" xfId="20848" builtinId="9" hidden="1"/>
    <cellStyle name="Hipervínculo visitado" xfId="20849" builtinId="9" hidden="1"/>
    <cellStyle name="Hipervínculo visitado" xfId="20850" builtinId="9" hidden="1"/>
    <cellStyle name="Hipervínculo visitado" xfId="20851" builtinId="9" hidden="1"/>
    <cellStyle name="Hipervínculo visitado" xfId="20852" builtinId="9" hidden="1"/>
    <cellStyle name="Hipervínculo visitado" xfId="20853" builtinId="9" hidden="1"/>
    <cellStyle name="Hipervínculo visitado" xfId="20854" builtinId="9" hidden="1"/>
    <cellStyle name="Hipervínculo visitado" xfId="20855" builtinId="9" hidden="1"/>
    <cellStyle name="Hipervínculo visitado" xfId="20856" builtinId="9" hidden="1"/>
    <cellStyle name="Hipervínculo visitado" xfId="20857" builtinId="9" hidden="1"/>
    <cellStyle name="Hipervínculo visitado" xfId="20871" builtinId="9" hidden="1"/>
    <cellStyle name="Hipervínculo visitado" xfId="20872" builtinId="9" hidden="1"/>
    <cellStyle name="Hipervínculo visitado" xfId="20873" builtinId="9" hidden="1"/>
    <cellStyle name="Hipervínculo visitado" xfId="20874" builtinId="9" hidden="1"/>
    <cellStyle name="Hipervínculo visitado" xfId="20875" builtinId="9" hidden="1"/>
    <cellStyle name="Hipervínculo visitado" xfId="20876" builtinId="9" hidden="1"/>
    <cellStyle name="Hipervínculo visitado" xfId="20877" builtinId="9" hidden="1"/>
    <cellStyle name="Hipervínculo visitado" xfId="20878" builtinId="9" hidden="1"/>
    <cellStyle name="Hipervínculo visitado" xfId="20879" builtinId="9" hidden="1"/>
    <cellStyle name="Hipervínculo visitado" xfId="20880" builtinId="9" hidden="1"/>
    <cellStyle name="Hipervínculo visitado" xfId="20881" builtinId="9" hidden="1"/>
    <cellStyle name="Hipervínculo visitado" xfId="20882" builtinId="9" hidden="1"/>
    <cellStyle name="Hipervínculo visitado" xfId="20883" builtinId="9" hidden="1"/>
    <cellStyle name="Hipervínculo visitado" xfId="20884" builtinId="9" hidden="1"/>
    <cellStyle name="Hipervínculo visitado" xfId="20885" builtinId="9" hidden="1"/>
    <cellStyle name="Hipervínculo visitado" xfId="20886" builtinId="9" hidden="1"/>
    <cellStyle name="Hipervínculo visitado" xfId="20887" builtinId="9" hidden="1"/>
    <cellStyle name="Hipervínculo visitado" xfId="20888" builtinId="9" hidden="1"/>
    <cellStyle name="Hipervínculo visitado" xfId="20889" builtinId="9" hidden="1"/>
    <cellStyle name="Hipervínculo visitado" xfId="20890" builtinId="9" hidden="1"/>
    <cellStyle name="Hipervínculo visitado" xfId="20891" builtinId="9" hidden="1"/>
    <cellStyle name="Hipervínculo visitado" xfId="20896" builtinId="9" hidden="1"/>
    <cellStyle name="Hipervínculo visitado" xfId="20897" builtinId="9" hidden="1"/>
    <cellStyle name="Hipervínculo visitado" xfId="20898" builtinId="9" hidden="1"/>
    <cellStyle name="Hipervínculo visitado" xfId="20899" builtinId="9" hidden="1"/>
    <cellStyle name="Hipervínculo visitado" xfId="20900" builtinId="9" hidden="1"/>
    <cellStyle name="Hipervínculo visitado" xfId="20901" builtinId="9" hidden="1"/>
    <cellStyle name="Hipervínculo visitado" xfId="20902" builtinId="9" hidden="1"/>
    <cellStyle name="Hipervínculo visitado" xfId="20903" builtinId="9" hidden="1"/>
    <cellStyle name="Hipervínculo visitado" xfId="20904" builtinId="9" hidden="1"/>
    <cellStyle name="Hipervínculo visitado" xfId="20905" builtinId="9" hidden="1"/>
    <cellStyle name="Hipervínculo visitado" xfId="20906" builtinId="9" hidden="1"/>
    <cellStyle name="Hipervínculo visitado" xfId="20907" builtinId="9" hidden="1"/>
    <cellStyle name="Hipervínculo visitado" xfId="20908" builtinId="9" hidden="1"/>
    <cellStyle name="Hipervínculo visitado" xfId="20909" builtinId="9" hidden="1"/>
    <cellStyle name="Hipervínculo visitado" xfId="20910" builtinId="9" hidden="1"/>
    <cellStyle name="Hipervínculo visitado" xfId="20911" builtinId="9" hidden="1"/>
    <cellStyle name="Hipervínculo visitado" xfId="20912" builtinId="9" hidden="1"/>
    <cellStyle name="Hipervínculo visitado" xfId="20913" builtinId="9" hidden="1"/>
    <cellStyle name="Hipervínculo visitado" xfId="20914" builtinId="9" hidden="1"/>
    <cellStyle name="Hipervínculo visitado" xfId="20915" builtinId="9" hidden="1"/>
    <cellStyle name="Hipervínculo visitado" xfId="20916" builtinId="9" hidden="1"/>
    <cellStyle name="Hipervínculo visitado" xfId="20936" builtinId="9" hidden="1"/>
    <cellStyle name="Hipervínculo visitado" xfId="20937" builtinId="9" hidden="1"/>
    <cellStyle name="Hipervínculo visitado" xfId="20938" builtinId="9" hidden="1"/>
    <cellStyle name="Hipervínculo visitado" xfId="20939" builtinId="9" hidden="1"/>
    <cellStyle name="Hipervínculo visitado" xfId="20940" builtinId="9" hidden="1"/>
    <cellStyle name="Hipervínculo visitado" xfId="20941" builtinId="9" hidden="1"/>
    <cellStyle name="Hipervínculo visitado" xfId="20942" builtinId="9" hidden="1"/>
    <cellStyle name="Hipervínculo visitado" xfId="20943" builtinId="9" hidden="1"/>
    <cellStyle name="Hipervínculo visitado" xfId="20944" builtinId="9" hidden="1"/>
    <cellStyle name="Hipervínculo visitado" xfId="20945" builtinId="9" hidden="1"/>
    <cellStyle name="Hipervínculo visitado" xfId="20946" builtinId="9" hidden="1"/>
    <cellStyle name="Hipervínculo visitado" xfId="20947" builtinId="9" hidden="1"/>
    <cellStyle name="Hipervínculo visitado" xfId="20948" builtinId="9" hidden="1"/>
    <cellStyle name="Hipervínculo visitado" xfId="20949" builtinId="9" hidden="1"/>
    <cellStyle name="Hipervínculo visitado" xfId="20950" builtinId="9" hidden="1"/>
    <cellStyle name="Hipervínculo visitado" xfId="20951" builtinId="9" hidden="1"/>
    <cellStyle name="Hipervínculo visitado" xfId="20952" builtinId="9" hidden="1"/>
    <cellStyle name="Hipervínculo visitado" xfId="20953" builtinId="9" hidden="1"/>
    <cellStyle name="Hipervínculo visitado" xfId="20954" builtinId="9" hidden="1"/>
    <cellStyle name="Hipervínculo visitado" xfId="20955" builtinId="9" hidden="1"/>
    <cellStyle name="Hipervínculo visitado" xfId="20956" builtinId="9" hidden="1"/>
    <cellStyle name="Hipervínculo visitado" xfId="20967" builtinId="9" hidden="1"/>
    <cellStyle name="Hipervínculo visitado" xfId="20968" builtinId="9" hidden="1"/>
    <cellStyle name="Hipervínculo visitado" xfId="20969" builtinId="9" hidden="1"/>
    <cellStyle name="Hipervínculo visitado" xfId="20970" builtinId="9" hidden="1"/>
    <cellStyle name="Hipervínculo visitado" xfId="20971" builtinId="9" hidden="1"/>
    <cellStyle name="Hipervínculo visitado" xfId="20972" builtinId="9" hidden="1"/>
    <cellStyle name="Hipervínculo visitado" xfId="20973" builtinId="9" hidden="1"/>
    <cellStyle name="Hipervínculo visitado" xfId="20974" builtinId="9" hidden="1"/>
    <cellStyle name="Hipervínculo visitado" xfId="20975" builtinId="9" hidden="1"/>
    <cellStyle name="Hipervínculo visitado" xfId="20976" builtinId="9" hidden="1"/>
    <cellStyle name="Hipervínculo visitado" xfId="20977" builtinId="9" hidden="1"/>
    <cellStyle name="Hipervínculo visitado" xfId="20978" builtinId="9" hidden="1"/>
    <cellStyle name="Hipervínculo visitado" xfId="20979" builtinId="9" hidden="1"/>
    <cellStyle name="Hipervínculo visitado" xfId="20980" builtinId="9" hidden="1"/>
    <cellStyle name="Hipervínculo visitado" xfId="20981" builtinId="9" hidden="1"/>
    <cellStyle name="Hipervínculo visitado" xfId="20982" builtinId="9" hidden="1"/>
    <cellStyle name="Hipervínculo visitado" xfId="20983" builtinId="9" hidden="1"/>
    <cellStyle name="Hipervínculo visitado" xfId="20984" builtinId="9" hidden="1"/>
    <cellStyle name="Hipervínculo visitado" xfId="20985" builtinId="9" hidden="1"/>
    <cellStyle name="Hipervínculo visitado" xfId="20986" builtinId="9" hidden="1"/>
    <cellStyle name="Hipervínculo visitado" xfId="20987" builtinId="9" hidden="1"/>
    <cellStyle name="Hipervínculo visitado" xfId="20998" builtinId="9" hidden="1"/>
    <cellStyle name="Hipervínculo visitado" xfId="20999" builtinId="9" hidden="1"/>
    <cellStyle name="Hipervínculo visitado" xfId="21000" builtinId="9" hidden="1"/>
    <cellStyle name="Hipervínculo visitado" xfId="21001" builtinId="9" hidden="1"/>
    <cellStyle name="Hipervínculo visitado" xfId="21002" builtinId="9" hidden="1"/>
    <cellStyle name="Hipervínculo visitado" xfId="21003" builtinId="9" hidden="1"/>
    <cellStyle name="Hipervínculo visitado" xfId="21004" builtinId="9" hidden="1"/>
    <cellStyle name="Hipervínculo visitado" xfId="21005" builtinId="9" hidden="1"/>
    <cellStyle name="Hipervínculo visitado" xfId="21006" builtinId="9" hidden="1"/>
    <cellStyle name="Hipervínculo visitado" xfId="21007" builtinId="9" hidden="1"/>
    <cellStyle name="Hipervínculo visitado" xfId="21008" builtinId="9" hidden="1"/>
    <cellStyle name="Hipervínculo visitado" xfId="21009" builtinId="9" hidden="1"/>
    <cellStyle name="Hipervínculo visitado" xfId="21010" builtinId="9" hidden="1"/>
    <cellStyle name="Hipervínculo visitado" xfId="21011" builtinId="9" hidden="1"/>
    <cellStyle name="Hipervínculo visitado" xfId="21012" builtinId="9" hidden="1"/>
    <cellStyle name="Hipervínculo visitado" xfId="21013" builtinId="9" hidden="1"/>
    <cellStyle name="Hipervínculo visitado" xfId="21014" builtinId="9" hidden="1"/>
    <cellStyle name="Hipervínculo visitado" xfId="21015" builtinId="9" hidden="1"/>
    <cellStyle name="Hipervínculo visitado" xfId="21016" builtinId="9" hidden="1"/>
    <cellStyle name="Hipervínculo visitado" xfId="21017" builtinId="9" hidden="1"/>
    <cellStyle name="Hipervínculo visitado" xfId="21018" builtinId="9" hidden="1"/>
    <cellStyle name="Hipervínculo visitado" xfId="21029" builtinId="9" hidden="1"/>
    <cellStyle name="Hipervínculo visitado" xfId="21030" builtinId="9" hidden="1"/>
    <cellStyle name="Hipervínculo visitado" xfId="21031" builtinId="9" hidden="1"/>
    <cellStyle name="Hipervínculo visitado" xfId="21032" builtinId="9" hidden="1"/>
    <cellStyle name="Hipervínculo visitado" xfId="21033" builtinId="9" hidden="1"/>
    <cellStyle name="Hipervínculo visitado" xfId="21034" builtinId="9" hidden="1"/>
    <cellStyle name="Hipervínculo visitado" xfId="21035" builtinId="9" hidden="1"/>
    <cellStyle name="Hipervínculo visitado" xfId="21036" builtinId="9" hidden="1"/>
    <cellStyle name="Hipervínculo visitado" xfId="21037" builtinId="9" hidden="1"/>
    <cellStyle name="Hipervínculo visitado" xfId="21038" builtinId="9" hidden="1"/>
    <cellStyle name="Hipervínculo visitado" xfId="21039" builtinId="9" hidden="1"/>
    <cellStyle name="Hipervínculo visitado" xfId="21040" builtinId="9" hidden="1"/>
    <cellStyle name="Hipervínculo visitado" xfId="21041" builtinId="9" hidden="1"/>
    <cellStyle name="Hipervínculo visitado" xfId="21042" builtinId="9" hidden="1"/>
    <cellStyle name="Hipervínculo visitado" xfId="21043" builtinId="9" hidden="1"/>
    <cellStyle name="Hipervínculo visitado" xfId="21044" builtinId="9" hidden="1"/>
    <cellStyle name="Hipervínculo visitado" xfId="21045" builtinId="9" hidden="1"/>
    <cellStyle name="Hipervínculo visitado" xfId="21046" builtinId="9" hidden="1"/>
    <cellStyle name="Hipervínculo visitado" xfId="21047" builtinId="9" hidden="1"/>
    <cellStyle name="Hipervínculo visitado" xfId="21048" builtinId="9" hidden="1"/>
    <cellStyle name="Hipervínculo visitado" xfId="21049" builtinId="9" hidden="1"/>
    <cellStyle name="Hipervínculo visitado" xfId="21060" builtinId="9" hidden="1"/>
    <cellStyle name="Hipervínculo visitado" xfId="21061" builtinId="9" hidden="1"/>
    <cellStyle name="Hipervínculo visitado" xfId="21062" builtinId="9" hidden="1"/>
    <cellStyle name="Hipervínculo visitado" xfId="21063" builtinId="9" hidden="1"/>
    <cellStyle name="Hipervínculo visitado" xfId="21064" builtinId="9" hidden="1"/>
    <cellStyle name="Hipervínculo visitado" xfId="21065" builtinId="9" hidden="1"/>
    <cellStyle name="Hipervínculo visitado" xfId="21066" builtinId="9" hidden="1"/>
    <cellStyle name="Hipervínculo visitado" xfId="21067" builtinId="9" hidden="1"/>
    <cellStyle name="Hipervínculo visitado" xfId="21068" builtinId="9" hidden="1"/>
    <cellStyle name="Hipervínculo visitado" xfId="21069" builtinId="9" hidden="1"/>
    <cellStyle name="Hipervínculo visitado" xfId="21070" builtinId="9" hidden="1"/>
    <cellStyle name="Hipervínculo visitado" xfId="21071" builtinId="9" hidden="1"/>
    <cellStyle name="Hipervínculo visitado" xfId="21072" builtinId="9" hidden="1"/>
    <cellStyle name="Hipervínculo visitado" xfId="21073" builtinId="9" hidden="1"/>
    <cellStyle name="Hipervínculo visitado" xfId="21074" builtinId="9" hidden="1"/>
    <cellStyle name="Hipervínculo visitado" xfId="21075" builtinId="9" hidden="1"/>
    <cellStyle name="Hipervínculo visitado" xfId="21076" builtinId="9" hidden="1"/>
    <cellStyle name="Hipervínculo visitado" xfId="21077" builtinId="9" hidden="1"/>
    <cellStyle name="Hipervínculo visitado" xfId="21078" builtinId="9" hidden="1"/>
    <cellStyle name="Hipervínculo visitado" xfId="21079" builtinId="9" hidden="1"/>
    <cellStyle name="Hipervínculo visitado" xfId="21080" builtinId="9" hidden="1"/>
    <cellStyle name="Hipervínculo visitado" xfId="21091" builtinId="9" hidden="1"/>
    <cellStyle name="Hipervínculo visitado" xfId="21092" builtinId="9" hidden="1"/>
    <cellStyle name="Hipervínculo visitado" xfId="21093" builtinId="9" hidden="1"/>
    <cellStyle name="Hipervínculo visitado" xfId="21094" builtinId="9" hidden="1"/>
    <cellStyle name="Hipervínculo visitado" xfId="21095" builtinId="9" hidden="1"/>
    <cellStyle name="Hipervínculo visitado" xfId="21096" builtinId="9" hidden="1"/>
    <cellStyle name="Hipervínculo visitado" xfId="21097" builtinId="9" hidden="1"/>
    <cellStyle name="Hipervínculo visitado" xfId="21098" builtinId="9" hidden="1"/>
    <cellStyle name="Hipervínculo visitado" xfId="21099" builtinId="9" hidden="1"/>
    <cellStyle name="Hipervínculo visitado" xfId="21100" builtinId="9" hidden="1"/>
    <cellStyle name="Hipervínculo visitado" xfId="21101" builtinId="9" hidden="1"/>
    <cellStyle name="Hipervínculo visitado" xfId="21102" builtinId="9" hidden="1"/>
    <cellStyle name="Hipervínculo visitado" xfId="21103" builtinId="9" hidden="1"/>
    <cellStyle name="Hipervínculo visitado" xfId="21104" builtinId="9" hidden="1"/>
    <cellStyle name="Hipervínculo visitado" xfId="21105" builtinId="9" hidden="1"/>
    <cellStyle name="Hipervínculo visitado" xfId="21106" builtinId="9" hidden="1"/>
    <cellStyle name="Hipervínculo visitado" xfId="21107" builtinId="9" hidden="1"/>
    <cellStyle name="Hipervínculo visitado" xfId="21108" builtinId="9" hidden="1"/>
    <cellStyle name="Hipervínculo visitado" xfId="21109" builtinId="9" hidden="1"/>
    <cellStyle name="Hipervínculo visitado" xfId="21110" builtinId="9" hidden="1"/>
    <cellStyle name="Hipervínculo visitado" xfId="21111" builtinId="9" hidden="1"/>
    <cellStyle name="Hipervínculo visitado" xfId="21122" builtinId="9" hidden="1"/>
    <cellStyle name="Hipervínculo visitado" xfId="21123" builtinId="9" hidden="1"/>
    <cellStyle name="Hipervínculo visitado" xfId="21124" builtinId="9" hidden="1"/>
    <cellStyle name="Hipervínculo visitado" xfId="21125" builtinId="9" hidden="1"/>
    <cellStyle name="Hipervínculo visitado" xfId="21126" builtinId="9" hidden="1"/>
    <cellStyle name="Hipervínculo visitado" xfId="21127" builtinId="9" hidden="1"/>
    <cellStyle name="Hipervínculo visitado" xfId="21128" builtinId="9" hidden="1"/>
    <cellStyle name="Hipervínculo visitado" xfId="21129" builtinId="9" hidden="1"/>
    <cellStyle name="Hipervínculo visitado" xfId="21130" builtinId="9" hidden="1"/>
    <cellStyle name="Hipervínculo visitado" xfId="21131" builtinId="9" hidden="1"/>
    <cellStyle name="Hipervínculo visitado" xfId="21132" builtinId="9" hidden="1"/>
    <cellStyle name="Hipervínculo visitado" xfId="21133" builtinId="9" hidden="1"/>
    <cellStyle name="Hipervínculo visitado" xfId="21134" builtinId="9" hidden="1"/>
    <cellStyle name="Hipervínculo visitado" xfId="21135" builtinId="9" hidden="1"/>
    <cellStyle name="Hipervínculo visitado" xfId="21136" builtinId="9" hidden="1"/>
    <cellStyle name="Hipervínculo visitado" xfId="21137" builtinId="9" hidden="1"/>
    <cellStyle name="Hipervínculo visitado" xfId="21138" builtinId="9" hidden="1"/>
    <cellStyle name="Hipervínculo visitado" xfId="21139" builtinId="9" hidden="1"/>
    <cellStyle name="Hipervínculo visitado" xfId="21140" builtinId="9" hidden="1"/>
    <cellStyle name="Hipervínculo visitado" xfId="21141" builtinId="9" hidden="1"/>
    <cellStyle name="Hipervínculo visitado" xfId="21142" builtinId="9" hidden="1"/>
    <cellStyle name="Hipervínculo visitado" xfId="21153" builtinId="9" hidden="1"/>
    <cellStyle name="Hipervínculo visitado" xfId="21154" builtinId="9" hidden="1"/>
    <cellStyle name="Hipervínculo visitado" xfId="21155" builtinId="9" hidden="1"/>
    <cellStyle name="Hipervínculo visitado" xfId="21156" builtinId="9" hidden="1"/>
    <cellStyle name="Hipervínculo visitado" xfId="21157" builtinId="9" hidden="1"/>
    <cellStyle name="Hipervínculo visitado" xfId="21158" builtinId="9" hidden="1"/>
    <cellStyle name="Hipervínculo visitado" xfId="21159" builtinId="9" hidden="1"/>
    <cellStyle name="Hipervínculo visitado" xfId="21160" builtinId="9" hidden="1"/>
    <cellStyle name="Hipervínculo visitado" xfId="21161" builtinId="9" hidden="1"/>
    <cellStyle name="Hipervínculo visitado" xfId="21162" builtinId="9" hidden="1"/>
    <cellStyle name="Hipervínculo visitado" xfId="21163" builtinId="9" hidden="1"/>
    <cellStyle name="Hipervínculo visitado" xfId="21164" builtinId="9" hidden="1"/>
    <cellStyle name="Hipervínculo visitado" xfId="21165" builtinId="9" hidden="1"/>
    <cellStyle name="Hipervínculo visitado" xfId="21166" builtinId="9" hidden="1"/>
    <cellStyle name="Hipervínculo visitado" xfId="21167" builtinId="9" hidden="1"/>
    <cellStyle name="Hipervínculo visitado" xfId="21168" builtinId="9" hidden="1"/>
    <cellStyle name="Hipervínculo visitado" xfId="21169" builtinId="9" hidden="1"/>
    <cellStyle name="Hipervínculo visitado" xfId="21170" builtinId="9" hidden="1"/>
    <cellStyle name="Hipervínculo visitado" xfId="21171" builtinId="9" hidden="1"/>
    <cellStyle name="Hipervínculo visitado" xfId="21172" builtinId="9" hidden="1"/>
    <cellStyle name="Hipervínculo visitado" xfId="21173" builtinId="9" hidden="1"/>
    <cellStyle name="Hipervínculo visitado" xfId="21184" builtinId="9" hidden="1"/>
    <cellStyle name="Hipervínculo visitado" xfId="21185" builtinId="9" hidden="1"/>
    <cellStyle name="Hipervínculo visitado" xfId="21186" builtinId="9" hidden="1"/>
    <cellStyle name="Hipervínculo visitado" xfId="21187" builtinId="9" hidden="1"/>
    <cellStyle name="Hipervínculo visitado" xfId="21188" builtinId="9" hidden="1"/>
    <cellStyle name="Hipervínculo visitado" xfId="21189" builtinId="9" hidden="1"/>
    <cellStyle name="Hipervínculo visitado" xfId="21190" builtinId="9" hidden="1"/>
    <cellStyle name="Hipervínculo visitado" xfId="21191" builtinId="9" hidden="1"/>
    <cellStyle name="Hipervínculo visitado" xfId="21192" builtinId="9" hidden="1"/>
    <cellStyle name="Hipervínculo visitado" xfId="21193" builtinId="9" hidden="1"/>
    <cellStyle name="Hipervínculo visitado" xfId="21194" builtinId="9" hidden="1"/>
    <cellStyle name="Hipervínculo visitado" xfId="21195" builtinId="9" hidden="1"/>
    <cellStyle name="Hipervínculo visitado" xfId="21196" builtinId="9" hidden="1"/>
    <cellStyle name="Hipervínculo visitado" xfId="21197" builtinId="9" hidden="1"/>
    <cellStyle name="Hipervínculo visitado" xfId="21198" builtinId="9" hidden="1"/>
    <cellStyle name="Hipervínculo visitado" xfId="21199" builtinId="9" hidden="1"/>
    <cellStyle name="Hipervínculo visitado" xfId="21200" builtinId="9" hidden="1"/>
    <cellStyle name="Hipervínculo visitado" xfId="21201" builtinId="9" hidden="1"/>
    <cellStyle name="Hipervínculo visitado" xfId="21202" builtinId="9" hidden="1"/>
    <cellStyle name="Hipervínculo visitado" xfId="21203" builtinId="9" hidden="1"/>
    <cellStyle name="Hipervínculo visitado" xfId="21204" builtinId="9" hidden="1"/>
    <cellStyle name="Hipervínculo visitado" xfId="21215" builtinId="9" hidden="1"/>
    <cellStyle name="Hipervínculo visitado" xfId="21216" builtinId="9" hidden="1"/>
    <cellStyle name="Hipervínculo visitado" xfId="21217" builtinId="9" hidden="1"/>
    <cellStyle name="Hipervínculo visitado" xfId="21218" builtinId="9" hidden="1"/>
    <cellStyle name="Hipervínculo visitado" xfId="21219" builtinId="9" hidden="1"/>
    <cellStyle name="Hipervínculo visitado" xfId="21220" builtinId="9" hidden="1"/>
    <cellStyle name="Hipervínculo visitado" xfId="21221" builtinId="9" hidden="1"/>
    <cellStyle name="Hipervínculo visitado" xfId="21222" builtinId="9" hidden="1"/>
    <cellStyle name="Hipervínculo visitado" xfId="21223" builtinId="9" hidden="1"/>
    <cellStyle name="Hipervínculo visitado" xfId="21224" builtinId="9" hidden="1"/>
    <cellStyle name="Hipervínculo visitado" xfId="21225" builtinId="9" hidden="1"/>
    <cellStyle name="Hipervínculo visitado" xfId="21226" builtinId="9" hidden="1"/>
    <cellStyle name="Hipervínculo visitado" xfId="21227" builtinId="9" hidden="1"/>
    <cellStyle name="Hipervínculo visitado" xfId="21228" builtinId="9" hidden="1"/>
    <cellStyle name="Hipervínculo visitado" xfId="21229" builtinId="9" hidden="1"/>
    <cellStyle name="Hipervínculo visitado" xfId="21230" builtinId="9" hidden="1"/>
    <cellStyle name="Hipervínculo visitado" xfId="21231" builtinId="9" hidden="1"/>
    <cellStyle name="Hipervínculo visitado" xfId="21232" builtinId="9" hidden="1"/>
    <cellStyle name="Hipervínculo visitado" xfId="21233" builtinId="9" hidden="1"/>
    <cellStyle name="Hipervínculo visitado" xfId="21234" builtinId="9" hidden="1"/>
    <cellStyle name="Hipervínculo visitado" xfId="21235" builtinId="9" hidden="1"/>
    <cellStyle name="Hipervínculo visitado" xfId="21245" builtinId="9" hidden="1"/>
    <cellStyle name="Hipervínculo visitado" xfId="21246" builtinId="9" hidden="1"/>
    <cellStyle name="Hipervínculo visitado" xfId="21247" builtinId="9" hidden="1"/>
    <cellStyle name="Hipervínculo visitado" xfId="21248" builtinId="9" hidden="1"/>
    <cellStyle name="Hipervínculo visitado" xfId="21249" builtinId="9" hidden="1"/>
    <cellStyle name="Hipervínculo visitado" xfId="21250" builtinId="9" hidden="1"/>
    <cellStyle name="Hipervínculo visitado" xfId="21251" builtinId="9" hidden="1"/>
    <cellStyle name="Hipervínculo visitado" xfId="21252" builtinId="9" hidden="1"/>
    <cellStyle name="Hipervínculo visitado" xfId="21253" builtinId="9" hidden="1"/>
    <cellStyle name="Hipervínculo visitado" xfId="21254" builtinId="9" hidden="1"/>
    <cellStyle name="Hipervínculo visitado" xfId="21255" builtinId="9" hidden="1"/>
    <cellStyle name="Hipervínculo visitado" xfId="21256" builtinId="9" hidden="1"/>
    <cellStyle name="Hipervínculo visitado" xfId="21257" builtinId="9" hidden="1"/>
    <cellStyle name="Hipervínculo visitado" xfId="21258" builtinId="9" hidden="1"/>
    <cellStyle name="Hipervínculo visitado" xfId="21259" builtinId="9" hidden="1"/>
    <cellStyle name="Hipervínculo visitado" xfId="21260" builtinId="9" hidden="1"/>
    <cellStyle name="Hipervínculo visitado" xfId="21261" builtinId="9" hidden="1"/>
    <cellStyle name="Hipervínculo visitado" xfId="21262" builtinId="9" hidden="1"/>
    <cellStyle name="Hipervínculo visitado" xfId="21263" builtinId="9" hidden="1"/>
    <cellStyle name="Hipervínculo visitado" xfId="21264" builtinId="9" hidden="1"/>
    <cellStyle name="Hipervínculo visitado" xfId="21265" builtinId="9" hidden="1"/>
    <cellStyle name="Hipervínculo visitado" xfId="21275" builtinId="9" hidden="1"/>
    <cellStyle name="Hipervínculo visitado" xfId="21276" builtinId="9" hidden="1"/>
    <cellStyle name="Hipervínculo visitado" xfId="21277" builtinId="9" hidden="1"/>
    <cellStyle name="Hipervínculo visitado" xfId="21278" builtinId="9" hidden="1"/>
    <cellStyle name="Hipervínculo visitado" xfId="21279" builtinId="9" hidden="1"/>
    <cellStyle name="Hipervínculo visitado" xfId="21280" builtinId="9" hidden="1"/>
    <cellStyle name="Hipervínculo visitado" xfId="21281" builtinId="9" hidden="1"/>
    <cellStyle name="Hipervínculo visitado" xfId="21282" builtinId="9" hidden="1"/>
    <cellStyle name="Hipervínculo visitado" xfId="21283" builtinId="9" hidden="1"/>
    <cellStyle name="Hipervínculo visitado" xfId="21284" builtinId="9" hidden="1"/>
    <cellStyle name="Hipervínculo visitado" xfId="21285" builtinId="9" hidden="1"/>
    <cellStyle name="Hipervínculo visitado" xfId="21286" builtinId="9" hidden="1"/>
    <cellStyle name="Hipervínculo visitado" xfId="21287" builtinId="9" hidden="1"/>
    <cellStyle name="Hipervínculo visitado" xfId="21288" builtinId="9" hidden="1"/>
    <cellStyle name="Hipervínculo visitado" xfId="21289" builtinId="9" hidden="1"/>
    <cellStyle name="Hipervínculo visitado" xfId="21290" builtinId="9" hidden="1"/>
    <cellStyle name="Hipervínculo visitado" xfId="21291" builtinId="9" hidden="1"/>
    <cellStyle name="Hipervínculo visitado" xfId="21292" builtinId="9" hidden="1"/>
    <cellStyle name="Hipervínculo visitado" xfId="21293" builtinId="9" hidden="1"/>
    <cellStyle name="Hipervínculo visitado" xfId="21294" builtinId="9" hidden="1"/>
    <cellStyle name="Hipervínculo visitado" xfId="21295" builtinId="9" hidden="1"/>
    <cellStyle name="Hipervínculo visitado" xfId="21306" builtinId="9" hidden="1"/>
    <cellStyle name="Hipervínculo visitado" xfId="21307" builtinId="9" hidden="1"/>
    <cellStyle name="Hipervínculo visitado" xfId="21308" builtinId="9" hidden="1"/>
    <cellStyle name="Hipervínculo visitado" xfId="21309" builtinId="9" hidden="1"/>
    <cellStyle name="Hipervínculo visitado" xfId="21310" builtinId="9" hidden="1"/>
    <cellStyle name="Hipervínculo visitado" xfId="21311" builtinId="9" hidden="1"/>
    <cellStyle name="Hipervínculo visitado" xfId="21312" builtinId="9" hidden="1"/>
    <cellStyle name="Hipervínculo visitado" xfId="21313" builtinId="9" hidden="1"/>
    <cellStyle name="Hipervínculo visitado" xfId="21314" builtinId="9" hidden="1"/>
    <cellStyle name="Hipervínculo visitado" xfId="21315" builtinId="9" hidden="1"/>
    <cellStyle name="Hipervínculo visitado" xfId="21316" builtinId="9" hidden="1"/>
    <cellStyle name="Hipervínculo visitado" xfId="21317" builtinId="9" hidden="1"/>
    <cellStyle name="Hipervínculo visitado" xfId="21318" builtinId="9" hidden="1"/>
    <cellStyle name="Hipervínculo visitado" xfId="21319" builtinId="9" hidden="1"/>
    <cellStyle name="Hipervínculo visitado" xfId="21320" builtinId="9" hidden="1"/>
    <cellStyle name="Hipervínculo visitado" xfId="21321" builtinId="9" hidden="1"/>
    <cellStyle name="Hipervínculo visitado" xfId="21322" builtinId="9" hidden="1"/>
    <cellStyle name="Hipervínculo visitado" xfId="21323" builtinId="9" hidden="1"/>
    <cellStyle name="Hipervínculo visitado" xfId="21324" builtinId="9" hidden="1"/>
    <cellStyle name="Hipervínculo visitado" xfId="21325" builtinId="9" hidden="1"/>
    <cellStyle name="Hipervínculo visitado" xfId="21326" builtinId="9" hidden="1"/>
    <cellStyle name="Hipervínculo visitado" xfId="21338" builtinId="9" hidden="1"/>
    <cellStyle name="Hipervínculo visitado" xfId="21339" builtinId="9" hidden="1"/>
    <cellStyle name="Hipervínculo visitado" xfId="21340" builtinId="9" hidden="1"/>
    <cellStyle name="Hipervínculo visitado" xfId="21341" builtinId="9" hidden="1"/>
    <cellStyle name="Hipervínculo visitado" xfId="21342" builtinId="9" hidden="1"/>
    <cellStyle name="Hipervínculo visitado" xfId="21343" builtinId="9" hidden="1"/>
    <cellStyle name="Hipervínculo visitado" xfId="21344" builtinId="9" hidden="1"/>
    <cellStyle name="Hipervínculo visitado" xfId="21345" builtinId="9" hidden="1"/>
    <cellStyle name="Hipervínculo visitado" xfId="21346" builtinId="9" hidden="1"/>
    <cellStyle name="Hipervínculo visitado" xfId="21347" builtinId="9" hidden="1"/>
    <cellStyle name="Hipervínculo visitado" xfId="21348" builtinId="9" hidden="1"/>
    <cellStyle name="Hipervínculo visitado" xfId="21349" builtinId="9" hidden="1"/>
    <cellStyle name="Hipervínculo visitado" xfId="21350" builtinId="9" hidden="1"/>
    <cellStyle name="Hipervínculo visitado" xfId="21351" builtinId="9" hidden="1"/>
    <cellStyle name="Hipervínculo visitado" xfId="21352" builtinId="9" hidden="1"/>
    <cellStyle name="Hipervínculo visitado" xfId="21353" builtinId="9" hidden="1"/>
    <cellStyle name="Hipervínculo visitado" xfId="21354" builtinId="9" hidden="1"/>
    <cellStyle name="Hipervínculo visitado" xfId="21355" builtinId="9" hidden="1"/>
    <cellStyle name="Hipervínculo visitado" xfId="21356" builtinId="9" hidden="1"/>
    <cellStyle name="Hipervínculo visitado" xfId="21357" builtinId="9" hidden="1"/>
    <cellStyle name="Hipervínculo visitado" xfId="21358" builtinId="9" hidden="1"/>
    <cellStyle name="Hipervínculo visitado" xfId="21370" builtinId="9" hidden="1"/>
    <cellStyle name="Hipervínculo visitado" xfId="21371" builtinId="9" hidden="1"/>
    <cellStyle name="Hipervínculo visitado" xfId="21372" builtinId="9" hidden="1"/>
    <cellStyle name="Hipervínculo visitado" xfId="21373" builtinId="9" hidden="1"/>
    <cellStyle name="Hipervínculo visitado" xfId="21374" builtinId="9" hidden="1"/>
    <cellStyle name="Hipervínculo visitado" xfId="21375" builtinId="9" hidden="1"/>
    <cellStyle name="Hipervínculo visitado" xfId="21376" builtinId="9" hidden="1"/>
    <cellStyle name="Hipervínculo visitado" xfId="21377" builtinId="9" hidden="1"/>
    <cellStyle name="Hipervínculo visitado" xfId="21378" builtinId="9" hidden="1"/>
    <cellStyle name="Hipervínculo visitado" xfId="21379" builtinId="9" hidden="1"/>
    <cellStyle name="Hipervínculo visitado" xfId="21380" builtinId="9" hidden="1"/>
    <cellStyle name="Hipervínculo visitado" xfId="21381" builtinId="9" hidden="1"/>
    <cellStyle name="Hipervínculo visitado" xfId="21382" builtinId="9" hidden="1"/>
    <cellStyle name="Hipervínculo visitado" xfId="21383" builtinId="9" hidden="1"/>
    <cellStyle name="Hipervínculo visitado" xfId="21384" builtinId="9" hidden="1"/>
    <cellStyle name="Hipervínculo visitado" xfId="21385" builtinId="9" hidden="1"/>
    <cellStyle name="Hipervínculo visitado" xfId="21386" builtinId="9" hidden="1"/>
    <cellStyle name="Hipervínculo visitado" xfId="21387" builtinId="9" hidden="1"/>
    <cellStyle name="Hipervínculo visitado" xfId="21388" builtinId="9" hidden="1"/>
    <cellStyle name="Hipervínculo visitado" xfId="21389" builtinId="9" hidden="1"/>
    <cellStyle name="Hipervínculo visitado" xfId="21390" builtinId="9" hidden="1"/>
    <cellStyle name="Hipervínculo visitado" xfId="21402" builtinId="9" hidden="1"/>
    <cellStyle name="Hipervínculo visitado" xfId="21403" builtinId="9" hidden="1"/>
    <cellStyle name="Hipervínculo visitado" xfId="21404" builtinId="9" hidden="1"/>
    <cellStyle name="Hipervínculo visitado" xfId="21405" builtinId="9" hidden="1"/>
    <cellStyle name="Hipervínculo visitado" xfId="21406" builtinId="9" hidden="1"/>
    <cellStyle name="Hipervínculo visitado" xfId="21407" builtinId="9" hidden="1"/>
    <cellStyle name="Hipervínculo visitado" xfId="21408" builtinId="9" hidden="1"/>
    <cellStyle name="Hipervínculo visitado" xfId="21409" builtinId="9" hidden="1"/>
    <cellStyle name="Hipervínculo visitado" xfId="21410" builtinId="9" hidden="1"/>
    <cellStyle name="Hipervínculo visitado" xfId="21411" builtinId="9" hidden="1"/>
    <cellStyle name="Hipervínculo visitado" xfId="21412" builtinId="9" hidden="1"/>
    <cellStyle name="Hipervínculo visitado" xfId="21413" builtinId="9" hidden="1"/>
    <cellStyle name="Hipervínculo visitado" xfId="21414" builtinId="9" hidden="1"/>
    <cellStyle name="Hipervínculo visitado" xfId="21415" builtinId="9" hidden="1"/>
    <cellStyle name="Hipervínculo visitado" xfId="21416" builtinId="9" hidden="1"/>
    <cellStyle name="Hipervínculo visitado" xfId="21417" builtinId="9" hidden="1"/>
    <cellStyle name="Hipervínculo visitado" xfId="21418" builtinId="9" hidden="1"/>
    <cellStyle name="Hipervínculo visitado" xfId="21419" builtinId="9" hidden="1"/>
    <cellStyle name="Hipervínculo visitado" xfId="21420" builtinId="9" hidden="1"/>
    <cellStyle name="Hipervínculo visitado" xfId="21421" builtinId="9" hidden="1"/>
    <cellStyle name="Hipervínculo visitado" xfId="21422" builtinId="9" hidden="1"/>
    <cellStyle name="Hipervínculo visitado" xfId="21433" builtinId="9" hidden="1"/>
    <cellStyle name="Hipervínculo visitado" xfId="21434" builtinId="9" hidden="1"/>
    <cellStyle name="Hipervínculo visitado" xfId="21435" builtinId="9" hidden="1"/>
    <cellStyle name="Hipervínculo visitado" xfId="21436" builtinId="9" hidden="1"/>
    <cellStyle name="Hipervínculo visitado" xfId="21437" builtinId="9" hidden="1"/>
    <cellStyle name="Hipervínculo visitado" xfId="21438" builtinId="9" hidden="1"/>
    <cellStyle name="Hipervínculo visitado" xfId="21439" builtinId="9" hidden="1"/>
    <cellStyle name="Hipervínculo visitado" xfId="21440" builtinId="9" hidden="1"/>
    <cellStyle name="Hipervínculo visitado" xfId="21441" builtinId="9" hidden="1"/>
    <cellStyle name="Hipervínculo visitado" xfId="21442" builtinId="9" hidden="1"/>
    <cellStyle name="Hipervínculo visitado" xfId="21443" builtinId="9" hidden="1"/>
    <cellStyle name="Hipervínculo visitado" xfId="21444" builtinId="9" hidden="1"/>
    <cellStyle name="Hipervínculo visitado" xfId="21445" builtinId="9" hidden="1"/>
    <cellStyle name="Hipervínculo visitado" xfId="21446" builtinId="9" hidden="1"/>
    <cellStyle name="Hipervínculo visitado" xfId="21447" builtinId="9" hidden="1"/>
    <cellStyle name="Hipervínculo visitado" xfId="21448" builtinId="9" hidden="1"/>
    <cellStyle name="Hipervínculo visitado" xfId="21449" builtinId="9" hidden="1"/>
    <cellStyle name="Hipervínculo visitado" xfId="21450" builtinId="9" hidden="1"/>
    <cellStyle name="Hipervínculo visitado" xfId="21451" builtinId="9" hidden="1"/>
    <cellStyle name="Hipervínculo visitado" xfId="21452" builtinId="9" hidden="1"/>
    <cellStyle name="Hipervínculo visitado" xfId="21453" builtinId="9" hidden="1"/>
    <cellStyle name="Hipervínculo visitado" xfId="21465" builtinId="9" hidden="1"/>
    <cellStyle name="Hipervínculo visitado" xfId="21466" builtinId="9" hidden="1"/>
    <cellStyle name="Hipervínculo visitado" xfId="21467" builtinId="9" hidden="1"/>
    <cellStyle name="Hipervínculo visitado" xfId="21468" builtinId="9" hidden="1"/>
    <cellStyle name="Hipervínculo visitado" xfId="21469" builtinId="9" hidden="1"/>
    <cellStyle name="Hipervínculo visitado" xfId="21470" builtinId="9" hidden="1"/>
    <cellStyle name="Hipervínculo visitado" xfId="21471" builtinId="9" hidden="1"/>
    <cellStyle name="Hipervínculo visitado" xfId="21472" builtinId="9" hidden="1"/>
    <cellStyle name="Hipervínculo visitado" xfId="21473" builtinId="9" hidden="1"/>
    <cellStyle name="Hipervínculo visitado" xfId="21474" builtinId="9" hidden="1"/>
    <cellStyle name="Hipervínculo visitado" xfId="21475" builtinId="9" hidden="1"/>
    <cellStyle name="Hipervínculo visitado" xfId="21476" builtinId="9" hidden="1"/>
    <cellStyle name="Hipervínculo visitado" xfId="21477" builtinId="9" hidden="1"/>
    <cellStyle name="Hipervínculo visitado" xfId="21478" builtinId="9" hidden="1"/>
    <cellStyle name="Hipervínculo visitado" xfId="21479" builtinId="9" hidden="1"/>
    <cellStyle name="Hipervínculo visitado" xfId="21480" builtinId="9" hidden="1"/>
    <cellStyle name="Hipervínculo visitado" xfId="21481" builtinId="9" hidden="1"/>
    <cellStyle name="Hipervínculo visitado" xfId="21482" builtinId="9" hidden="1"/>
    <cellStyle name="Hipervínculo visitado" xfId="21483" builtinId="9" hidden="1"/>
    <cellStyle name="Hipervínculo visitado" xfId="21484" builtinId="9" hidden="1"/>
    <cellStyle name="Hipervínculo visitado" xfId="21485" builtinId="9" hidden="1"/>
    <cellStyle name="Hipervínculo visitado" xfId="21496" builtinId="9" hidden="1"/>
    <cellStyle name="Hipervínculo visitado" xfId="21497" builtinId="9" hidden="1"/>
    <cellStyle name="Hipervínculo visitado" xfId="21498" builtinId="9" hidden="1"/>
    <cellStyle name="Hipervínculo visitado" xfId="21499" builtinId="9" hidden="1"/>
    <cellStyle name="Hipervínculo visitado" xfId="21500" builtinId="9" hidden="1"/>
    <cellStyle name="Hipervínculo visitado" xfId="21501" builtinId="9" hidden="1"/>
    <cellStyle name="Hipervínculo visitado" xfId="21502" builtinId="9" hidden="1"/>
    <cellStyle name="Hipervínculo visitado" xfId="21503" builtinId="9" hidden="1"/>
    <cellStyle name="Hipervínculo visitado" xfId="21504" builtinId="9" hidden="1"/>
    <cellStyle name="Hipervínculo visitado" xfId="21505" builtinId="9" hidden="1"/>
    <cellStyle name="Hipervínculo visitado" xfId="21506" builtinId="9" hidden="1"/>
    <cellStyle name="Hipervínculo visitado" xfId="21507" builtinId="9" hidden="1"/>
    <cellStyle name="Hipervínculo visitado" xfId="21508" builtinId="9" hidden="1"/>
    <cellStyle name="Hipervínculo visitado" xfId="21509" builtinId="9" hidden="1"/>
    <cellStyle name="Hipervínculo visitado" xfId="21510" builtinId="9" hidden="1"/>
    <cellStyle name="Hipervínculo visitado" xfId="21511" builtinId="9" hidden="1"/>
    <cellStyle name="Hipervínculo visitado" xfId="21512" builtinId="9" hidden="1"/>
    <cellStyle name="Hipervínculo visitado" xfId="21513" builtinId="9" hidden="1"/>
    <cellStyle name="Hipervínculo visitado" xfId="21514" builtinId="9" hidden="1"/>
    <cellStyle name="Hipervínculo visitado" xfId="21515" builtinId="9" hidden="1"/>
    <cellStyle name="Hipervínculo visitado" xfId="21516" builtinId="9" hidden="1"/>
    <cellStyle name="Hipervínculo visitado" xfId="21527" builtinId="9" hidden="1"/>
    <cellStyle name="Hipervínculo visitado" xfId="21528" builtinId="9" hidden="1"/>
    <cellStyle name="Hipervínculo visitado" xfId="21529" builtinId="9" hidden="1"/>
    <cellStyle name="Hipervínculo visitado" xfId="21530" builtinId="9" hidden="1"/>
    <cellStyle name="Hipervínculo visitado" xfId="21531" builtinId="9" hidden="1"/>
    <cellStyle name="Hipervínculo visitado" xfId="21532" builtinId="9" hidden="1"/>
    <cellStyle name="Hipervínculo visitado" xfId="21533" builtinId="9" hidden="1"/>
    <cellStyle name="Hipervínculo visitado" xfId="21534" builtinId="9" hidden="1"/>
    <cellStyle name="Hipervínculo visitado" xfId="21535" builtinId="9" hidden="1"/>
    <cellStyle name="Hipervínculo visitado" xfId="21536" builtinId="9" hidden="1"/>
    <cellStyle name="Hipervínculo visitado" xfId="21537" builtinId="9" hidden="1"/>
    <cellStyle name="Hipervínculo visitado" xfId="21538" builtinId="9" hidden="1"/>
    <cellStyle name="Hipervínculo visitado" xfId="21539" builtinId="9" hidden="1"/>
    <cellStyle name="Hipervínculo visitado" xfId="21540" builtinId="9" hidden="1"/>
    <cellStyle name="Hipervínculo visitado" xfId="21541" builtinId="9" hidden="1"/>
    <cellStyle name="Hipervínculo visitado" xfId="21542" builtinId="9" hidden="1"/>
    <cellStyle name="Hipervínculo visitado" xfId="21543" builtinId="9" hidden="1"/>
    <cellStyle name="Hipervínculo visitado" xfId="21544" builtinId="9" hidden="1"/>
    <cellStyle name="Hipervínculo visitado" xfId="21545" builtinId="9" hidden="1"/>
    <cellStyle name="Hipervínculo visitado" xfId="21546" builtinId="9" hidden="1"/>
    <cellStyle name="Hipervínculo visitado" xfId="21547" builtinId="9" hidden="1"/>
    <cellStyle name="Hipervínculo visitado" xfId="21557" builtinId="9" hidden="1"/>
    <cellStyle name="Hipervínculo visitado" xfId="21558" builtinId="9" hidden="1"/>
    <cellStyle name="Hipervínculo visitado" xfId="21559" builtinId="9" hidden="1"/>
    <cellStyle name="Hipervínculo visitado" xfId="21560" builtinId="9" hidden="1"/>
    <cellStyle name="Hipervínculo visitado" xfId="21561" builtinId="9" hidden="1"/>
    <cellStyle name="Hipervínculo visitado" xfId="21562" builtinId="9" hidden="1"/>
    <cellStyle name="Hipervínculo visitado" xfId="21563" builtinId="9" hidden="1"/>
    <cellStyle name="Hipervínculo visitado" xfId="21564" builtinId="9" hidden="1"/>
    <cellStyle name="Hipervínculo visitado" xfId="21565" builtinId="9" hidden="1"/>
    <cellStyle name="Hipervínculo visitado" xfId="21566" builtinId="9" hidden="1"/>
    <cellStyle name="Hipervínculo visitado" xfId="21567" builtinId="9" hidden="1"/>
    <cellStyle name="Hipervínculo visitado" xfId="21568" builtinId="9" hidden="1"/>
    <cellStyle name="Hipervínculo visitado" xfId="21569" builtinId="9" hidden="1"/>
    <cellStyle name="Hipervínculo visitado" xfId="21570" builtinId="9" hidden="1"/>
    <cellStyle name="Hipervínculo visitado" xfId="21571" builtinId="9" hidden="1"/>
    <cellStyle name="Hipervínculo visitado" xfId="21572" builtinId="9" hidden="1"/>
    <cellStyle name="Hipervínculo visitado" xfId="21573" builtinId="9" hidden="1"/>
    <cellStyle name="Hipervínculo visitado" xfId="21574" builtinId="9" hidden="1"/>
    <cellStyle name="Hipervínculo visitado" xfId="21575" builtinId="9" hidden="1"/>
    <cellStyle name="Hipervínculo visitado" xfId="21576" builtinId="9" hidden="1"/>
    <cellStyle name="Hipervínculo visitado" xfId="21577" builtinId="9" hidden="1"/>
    <cellStyle name="Hipervínculo visitado" xfId="21588" builtinId="9" hidden="1"/>
    <cellStyle name="Hipervínculo visitado" xfId="21589" builtinId="9" hidden="1"/>
    <cellStyle name="Hipervínculo visitado" xfId="21590" builtinId="9" hidden="1"/>
    <cellStyle name="Hipervínculo visitado" xfId="21591" builtinId="9" hidden="1"/>
    <cellStyle name="Hipervínculo visitado" xfId="21592" builtinId="9" hidden="1"/>
    <cellStyle name="Hipervínculo visitado" xfId="21593" builtinId="9" hidden="1"/>
    <cellStyle name="Hipervínculo visitado" xfId="21594" builtinId="9" hidden="1"/>
    <cellStyle name="Hipervínculo visitado" xfId="21595" builtinId="9" hidden="1"/>
    <cellStyle name="Hipervínculo visitado" xfId="21596" builtinId="9" hidden="1"/>
    <cellStyle name="Hipervínculo visitado" xfId="21597" builtinId="9" hidden="1"/>
    <cellStyle name="Hipervínculo visitado" xfId="21598" builtinId="9" hidden="1"/>
    <cellStyle name="Hipervínculo visitado" xfId="21599" builtinId="9" hidden="1"/>
    <cellStyle name="Hipervínculo visitado" xfId="21600" builtinId="9" hidden="1"/>
    <cellStyle name="Hipervínculo visitado" xfId="21601" builtinId="9" hidden="1"/>
    <cellStyle name="Hipervínculo visitado" xfId="21602" builtinId="9" hidden="1"/>
    <cellStyle name="Hipervínculo visitado" xfId="21603" builtinId="9" hidden="1"/>
    <cellStyle name="Hipervínculo visitado" xfId="21604" builtinId="9" hidden="1"/>
    <cellStyle name="Hipervínculo visitado" xfId="21605" builtinId="9" hidden="1"/>
    <cellStyle name="Hipervínculo visitado" xfId="21606" builtinId="9" hidden="1"/>
    <cellStyle name="Hipervínculo visitado" xfId="21607" builtinId="9" hidden="1"/>
    <cellStyle name="Hipervínculo visitado" xfId="21608" builtinId="9" hidden="1"/>
    <cellStyle name="Hipervínculo visitado" xfId="21619" builtinId="9" hidden="1"/>
    <cellStyle name="Hipervínculo visitado" xfId="21620" builtinId="9" hidden="1"/>
    <cellStyle name="Hipervínculo visitado" xfId="21621" builtinId="9" hidden="1"/>
    <cellStyle name="Hipervínculo visitado" xfId="21622" builtinId="9" hidden="1"/>
    <cellStyle name="Hipervínculo visitado" xfId="21623" builtinId="9" hidden="1"/>
    <cellStyle name="Hipervínculo visitado" xfId="21624" builtinId="9" hidden="1"/>
    <cellStyle name="Hipervínculo visitado" xfId="21625" builtinId="9" hidden="1"/>
    <cellStyle name="Hipervínculo visitado" xfId="21626" builtinId="9" hidden="1"/>
    <cellStyle name="Hipervínculo visitado" xfId="21627" builtinId="9" hidden="1"/>
    <cellStyle name="Hipervínculo visitado" xfId="21628" builtinId="9" hidden="1"/>
    <cellStyle name="Hipervínculo visitado" xfId="21629" builtinId="9" hidden="1"/>
    <cellStyle name="Hipervínculo visitado" xfId="21630" builtinId="9" hidden="1"/>
    <cellStyle name="Hipervínculo visitado" xfId="21631" builtinId="9" hidden="1"/>
    <cellStyle name="Hipervínculo visitado" xfId="21632" builtinId="9" hidden="1"/>
    <cellStyle name="Hipervínculo visitado" xfId="21633" builtinId="9" hidden="1"/>
    <cellStyle name="Hipervínculo visitado" xfId="21634" builtinId="9" hidden="1"/>
    <cellStyle name="Hipervínculo visitado" xfId="21635" builtinId="9" hidden="1"/>
    <cellStyle name="Hipervínculo visitado" xfId="21636" builtinId="9" hidden="1"/>
    <cellStyle name="Hipervínculo visitado" xfId="21637" builtinId="9" hidden="1"/>
    <cellStyle name="Hipervínculo visitado" xfId="21638" builtinId="9" hidden="1"/>
    <cellStyle name="Hipervínculo visitado" xfId="21639" builtinId="9" hidden="1"/>
    <cellStyle name="Hipervínculo visitado" xfId="21650" builtinId="9" hidden="1"/>
    <cellStyle name="Hipervínculo visitado" xfId="21651" builtinId="9" hidden="1"/>
    <cellStyle name="Hipervínculo visitado" xfId="21652" builtinId="9" hidden="1"/>
    <cellStyle name="Hipervínculo visitado" xfId="21653" builtinId="9" hidden="1"/>
    <cellStyle name="Hipervínculo visitado" xfId="21654" builtinId="9" hidden="1"/>
    <cellStyle name="Hipervínculo visitado" xfId="21655" builtinId="9" hidden="1"/>
    <cellStyle name="Hipervínculo visitado" xfId="21656" builtinId="9" hidden="1"/>
    <cellStyle name="Hipervínculo visitado" xfId="21657" builtinId="9" hidden="1"/>
    <cellStyle name="Hipervínculo visitado" xfId="21658" builtinId="9" hidden="1"/>
    <cellStyle name="Hipervínculo visitado" xfId="21659" builtinId="9" hidden="1"/>
    <cellStyle name="Hipervínculo visitado" xfId="21660" builtinId="9" hidden="1"/>
    <cellStyle name="Hipervínculo visitado" xfId="21661" builtinId="9" hidden="1"/>
    <cellStyle name="Hipervínculo visitado" xfId="21662" builtinId="9" hidden="1"/>
    <cellStyle name="Hipervínculo visitado" xfId="21663" builtinId="9" hidden="1"/>
    <cellStyle name="Hipervínculo visitado" xfId="21664" builtinId="9" hidden="1"/>
    <cellStyle name="Hipervínculo visitado" xfId="21665" builtinId="9" hidden="1"/>
    <cellStyle name="Hipervínculo visitado" xfId="21666" builtinId="9" hidden="1"/>
    <cellStyle name="Hipervínculo visitado" xfId="21667" builtinId="9" hidden="1"/>
    <cellStyle name="Hipervínculo visitado" xfId="21668" builtinId="9" hidden="1"/>
    <cellStyle name="Hipervínculo visitado" xfId="21669" builtinId="9" hidden="1"/>
    <cellStyle name="Hipervínculo visitado" xfId="21670" builtinId="9" hidden="1"/>
    <cellStyle name="Hipervínculo visitado" xfId="21679" builtinId="9" hidden="1"/>
    <cellStyle name="Hipervínculo visitado" xfId="21680" builtinId="9" hidden="1"/>
    <cellStyle name="Hipervínculo visitado" xfId="21681" builtinId="9" hidden="1"/>
    <cellStyle name="Hipervínculo visitado" xfId="21682" builtinId="9" hidden="1"/>
    <cellStyle name="Hipervínculo visitado" xfId="21683" builtinId="9" hidden="1"/>
    <cellStyle name="Hipervínculo visitado" xfId="21684" builtinId="9" hidden="1"/>
    <cellStyle name="Hipervínculo visitado" xfId="21685" builtinId="9" hidden="1"/>
    <cellStyle name="Hipervínculo visitado" xfId="21686" builtinId="9" hidden="1"/>
    <cellStyle name="Hipervínculo visitado" xfId="21687" builtinId="9" hidden="1"/>
    <cellStyle name="Hipervínculo visitado" xfId="21688" builtinId="9" hidden="1"/>
    <cellStyle name="Hipervínculo visitado" xfId="21689" builtinId="9" hidden="1"/>
    <cellStyle name="Hipervínculo visitado" xfId="21690" builtinId="9" hidden="1"/>
    <cellStyle name="Hipervínculo visitado" xfId="21691" builtinId="9" hidden="1"/>
    <cellStyle name="Hipervínculo visitado" xfId="21692" builtinId="9" hidden="1"/>
    <cellStyle name="Hipervínculo visitado" xfId="21693" builtinId="9" hidden="1"/>
    <cellStyle name="Hipervínculo visitado" xfId="21694" builtinId="9" hidden="1"/>
    <cellStyle name="Hipervínculo visitado" xfId="21695" builtinId="9" hidden="1"/>
    <cellStyle name="Hipervínculo visitado" xfId="21696" builtinId="9" hidden="1"/>
    <cellStyle name="Hipervínculo visitado" xfId="21697" builtinId="9" hidden="1"/>
    <cellStyle name="Hipervínculo visitado" xfId="21698" builtinId="9" hidden="1"/>
    <cellStyle name="Hipervínculo visitado" xfId="21699" builtinId="9" hidden="1"/>
    <cellStyle name="Hipervínculo visitado" xfId="21709" builtinId="9" hidden="1"/>
    <cellStyle name="Hipervínculo visitado" xfId="21710" builtinId="9" hidden="1"/>
    <cellStyle name="Hipervínculo visitado" xfId="21711" builtinId="9" hidden="1"/>
    <cellStyle name="Hipervínculo visitado" xfId="21712" builtinId="9" hidden="1"/>
    <cellStyle name="Hipervínculo visitado" xfId="21713" builtinId="9" hidden="1"/>
    <cellStyle name="Hipervínculo visitado" xfId="21714" builtinId="9" hidden="1"/>
    <cellStyle name="Hipervínculo visitado" xfId="21715" builtinId="9" hidden="1"/>
    <cellStyle name="Hipervínculo visitado" xfId="21716" builtinId="9" hidden="1"/>
    <cellStyle name="Hipervínculo visitado" xfId="21717" builtinId="9" hidden="1"/>
    <cellStyle name="Hipervínculo visitado" xfId="21718" builtinId="9" hidden="1"/>
    <cellStyle name="Hipervínculo visitado" xfId="21719" builtinId="9" hidden="1"/>
    <cellStyle name="Hipervínculo visitado" xfId="21720" builtinId="9" hidden="1"/>
    <cellStyle name="Hipervínculo visitado" xfId="21721" builtinId="9" hidden="1"/>
    <cellStyle name="Hipervínculo visitado" xfId="21722" builtinId="9" hidden="1"/>
    <cellStyle name="Hipervínculo visitado" xfId="21723" builtinId="9" hidden="1"/>
    <cellStyle name="Hipervínculo visitado" xfId="21724" builtinId="9" hidden="1"/>
    <cellStyle name="Hipervínculo visitado" xfId="21725" builtinId="9" hidden="1"/>
    <cellStyle name="Hipervínculo visitado" xfId="21726" builtinId="9" hidden="1"/>
    <cellStyle name="Hipervínculo visitado" xfId="21727" builtinId="9" hidden="1"/>
    <cellStyle name="Hipervínculo visitado" xfId="21728" builtinId="9" hidden="1"/>
    <cellStyle name="Hipervínculo visitado" xfId="21729" builtinId="9" hidden="1"/>
    <cellStyle name="Hipervínculo visitado" xfId="21738" builtinId="9" hidden="1"/>
    <cellStyle name="Hipervínculo visitado" xfId="21739" builtinId="9" hidden="1"/>
    <cellStyle name="Hipervínculo visitado" xfId="21740" builtinId="9" hidden="1"/>
    <cellStyle name="Hipervínculo visitado" xfId="21741" builtinId="9" hidden="1"/>
    <cellStyle name="Hipervínculo visitado" xfId="21742" builtinId="9" hidden="1"/>
    <cellStyle name="Hipervínculo visitado" xfId="21743" builtinId="9" hidden="1"/>
    <cellStyle name="Hipervínculo visitado" xfId="21744" builtinId="9" hidden="1"/>
    <cellStyle name="Hipervínculo visitado" xfId="21745" builtinId="9" hidden="1"/>
    <cellStyle name="Hipervínculo visitado" xfId="21746" builtinId="9" hidden="1"/>
    <cellStyle name="Hipervínculo visitado" xfId="21747" builtinId="9" hidden="1"/>
    <cellStyle name="Hipervínculo visitado" xfId="21748" builtinId="9" hidden="1"/>
    <cellStyle name="Hipervínculo visitado" xfId="21749" builtinId="9" hidden="1"/>
    <cellStyle name="Hipervínculo visitado" xfId="21750" builtinId="9" hidden="1"/>
    <cellStyle name="Hipervínculo visitado" xfId="21751" builtinId="9" hidden="1"/>
    <cellStyle name="Hipervínculo visitado" xfId="21752" builtinId="9" hidden="1"/>
    <cellStyle name="Hipervínculo visitado" xfId="21753" builtinId="9" hidden="1"/>
    <cellStyle name="Hipervínculo visitado" xfId="21754" builtinId="9" hidden="1"/>
    <cellStyle name="Hipervínculo visitado" xfId="21755" builtinId="9" hidden="1"/>
    <cellStyle name="Hipervínculo visitado" xfId="21756" builtinId="9" hidden="1"/>
    <cellStyle name="Hipervínculo visitado" xfId="21757" builtinId="9" hidden="1"/>
    <cellStyle name="Hipervínculo visitado" xfId="21758" builtinId="9" hidden="1"/>
    <cellStyle name="Hipervínculo visitado" xfId="21769" builtinId="9" hidden="1"/>
    <cellStyle name="Hipervínculo visitado" xfId="21770" builtinId="9" hidden="1"/>
    <cellStyle name="Hipervínculo visitado" xfId="21771" builtinId="9" hidden="1"/>
    <cellStyle name="Hipervínculo visitado" xfId="21772" builtinId="9" hidden="1"/>
    <cellStyle name="Hipervínculo visitado" xfId="21773" builtinId="9" hidden="1"/>
    <cellStyle name="Hipervínculo visitado" xfId="21774" builtinId="9" hidden="1"/>
    <cellStyle name="Hipervínculo visitado" xfId="21775" builtinId="9" hidden="1"/>
    <cellStyle name="Hipervínculo visitado" xfId="21776" builtinId="9" hidden="1"/>
    <cellStyle name="Hipervínculo visitado" xfId="21777" builtinId="9" hidden="1"/>
    <cellStyle name="Hipervínculo visitado" xfId="21778" builtinId="9" hidden="1"/>
    <cellStyle name="Hipervínculo visitado" xfId="21779" builtinId="9" hidden="1"/>
    <cellStyle name="Hipervínculo visitado" xfId="21780" builtinId="9" hidden="1"/>
    <cellStyle name="Hipervínculo visitado" xfId="21781" builtinId="9" hidden="1"/>
    <cellStyle name="Hipervínculo visitado" xfId="21782" builtinId="9" hidden="1"/>
    <cellStyle name="Hipervínculo visitado" xfId="21783" builtinId="9" hidden="1"/>
    <cellStyle name="Hipervínculo visitado" xfId="21784" builtinId="9" hidden="1"/>
    <cellStyle name="Hipervínculo visitado" xfId="21785" builtinId="9" hidden="1"/>
    <cellStyle name="Hipervínculo visitado" xfId="21786" builtinId="9" hidden="1"/>
    <cellStyle name="Hipervínculo visitado" xfId="21787" builtinId="9" hidden="1"/>
    <cellStyle name="Hipervínculo visitado" xfId="21788" builtinId="9" hidden="1"/>
    <cellStyle name="Hipervínculo visitado" xfId="21789" builtinId="9" hidden="1"/>
    <cellStyle name="Hipervínculo visitado" xfId="21798" builtinId="9" hidden="1"/>
    <cellStyle name="Hipervínculo visitado" xfId="21799" builtinId="9" hidden="1"/>
    <cellStyle name="Hipervínculo visitado" xfId="21800" builtinId="9" hidden="1"/>
    <cellStyle name="Hipervínculo visitado" xfId="21801" builtinId="9" hidden="1"/>
    <cellStyle name="Hipervínculo visitado" xfId="21802" builtinId="9" hidden="1"/>
    <cellStyle name="Hipervínculo visitado" xfId="21803" builtinId="9" hidden="1"/>
    <cellStyle name="Hipervínculo visitado" xfId="21804" builtinId="9" hidden="1"/>
    <cellStyle name="Hipervínculo visitado" xfId="21805" builtinId="9" hidden="1"/>
    <cellStyle name="Hipervínculo visitado" xfId="21806" builtinId="9" hidden="1"/>
    <cellStyle name="Hipervínculo visitado" xfId="21807" builtinId="9" hidden="1"/>
    <cellStyle name="Hipervínculo visitado" xfId="21808" builtinId="9" hidden="1"/>
    <cellStyle name="Hipervínculo visitado" xfId="21809" builtinId="9" hidden="1"/>
    <cellStyle name="Hipervínculo visitado" xfId="21810" builtinId="9" hidden="1"/>
    <cellStyle name="Hipervínculo visitado" xfId="21811" builtinId="9" hidden="1"/>
    <cellStyle name="Hipervínculo visitado" xfId="21812" builtinId="9" hidden="1"/>
    <cellStyle name="Hipervínculo visitado" xfId="21813" builtinId="9" hidden="1"/>
    <cellStyle name="Hipervínculo visitado" xfId="21814" builtinId="9" hidden="1"/>
    <cellStyle name="Hipervínculo visitado" xfId="21815" builtinId="9" hidden="1"/>
    <cellStyle name="Hipervínculo visitado" xfId="21816" builtinId="9" hidden="1"/>
    <cellStyle name="Hipervínculo visitado" xfId="21817" builtinId="9" hidden="1"/>
    <cellStyle name="Hipervínculo visitado" xfId="21818" builtinId="9" hidden="1"/>
    <cellStyle name="Hipervínculo visitado" xfId="21829" builtinId="9" hidden="1"/>
    <cellStyle name="Hipervínculo visitado" xfId="21830" builtinId="9" hidden="1"/>
    <cellStyle name="Hipervínculo visitado" xfId="21831" builtinId="9" hidden="1"/>
    <cellStyle name="Hipervínculo visitado" xfId="21832" builtinId="9" hidden="1"/>
    <cellStyle name="Hipervínculo visitado" xfId="21833" builtinId="9" hidden="1"/>
    <cellStyle name="Hipervínculo visitado" xfId="21834" builtinId="9" hidden="1"/>
    <cellStyle name="Hipervínculo visitado" xfId="21835" builtinId="9" hidden="1"/>
    <cellStyle name="Hipervínculo visitado" xfId="21836" builtinId="9" hidden="1"/>
    <cellStyle name="Hipervínculo visitado" xfId="21837" builtinId="9" hidden="1"/>
    <cellStyle name="Hipervínculo visitado" xfId="21838" builtinId="9" hidden="1"/>
    <cellStyle name="Hipervínculo visitado" xfId="21839" builtinId="9" hidden="1"/>
    <cellStyle name="Hipervínculo visitado" xfId="21840" builtinId="9" hidden="1"/>
    <cellStyle name="Hipervínculo visitado" xfId="21841" builtinId="9" hidden="1"/>
    <cellStyle name="Hipervínculo visitado" xfId="21842" builtinId="9" hidden="1"/>
    <cellStyle name="Hipervínculo visitado" xfId="21843" builtinId="9" hidden="1"/>
    <cellStyle name="Hipervínculo visitado" xfId="21844" builtinId="9" hidden="1"/>
    <cellStyle name="Hipervínculo visitado" xfId="21845" builtinId="9" hidden="1"/>
    <cellStyle name="Hipervínculo visitado" xfId="21846" builtinId="9" hidden="1"/>
    <cellStyle name="Hipervínculo visitado" xfId="21847" builtinId="9" hidden="1"/>
    <cellStyle name="Hipervínculo visitado" xfId="21848" builtinId="9" hidden="1"/>
    <cellStyle name="Hipervínculo visitado" xfId="21849" builtinId="9" hidden="1"/>
    <cellStyle name="Hipervínculo visitado" xfId="21857" builtinId="9" hidden="1"/>
    <cellStyle name="Hipervínculo visitado" xfId="21858" builtinId="9" hidden="1"/>
    <cellStyle name="Hipervínculo visitado" xfId="21859" builtinId="9" hidden="1"/>
    <cellStyle name="Hipervínculo visitado" xfId="21860" builtinId="9" hidden="1"/>
    <cellStyle name="Hipervínculo visitado" xfId="21861" builtinId="9" hidden="1"/>
    <cellStyle name="Hipervínculo visitado" xfId="21862" builtinId="9" hidden="1"/>
    <cellStyle name="Hipervínculo visitado" xfId="21863" builtinId="9" hidden="1"/>
    <cellStyle name="Hipervínculo visitado" xfId="21864" builtinId="9" hidden="1"/>
    <cellStyle name="Hipervínculo visitado" xfId="21865" builtinId="9" hidden="1"/>
    <cellStyle name="Hipervínculo visitado" xfId="21866" builtinId="9" hidden="1"/>
    <cellStyle name="Hipervínculo visitado" xfId="21867" builtinId="9" hidden="1"/>
    <cellStyle name="Hipervínculo visitado" xfId="21868" builtinId="9" hidden="1"/>
    <cellStyle name="Hipervínculo visitado" xfId="21869" builtinId="9" hidden="1"/>
    <cellStyle name="Hipervínculo visitado" xfId="21870" builtinId="9" hidden="1"/>
    <cellStyle name="Hipervínculo visitado" xfId="21871" builtinId="9" hidden="1"/>
    <cellStyle name="Hipervínculo visitado" xfId="21872" builtinId="9" hidden="1"/>
    <cellStyle name="Hipervínculo visitado" xfId="21873" builtinId="9" hidden="1"/>
    <cellStyle name="Hipervínculo visitado" xfId="21874" builtinId="9" hidden="1"/>
    <cellStyle name="Hipervínculo visitado" xfId="21875" builtinId="9" hidden="1"/>
    <cellStyle name="Hipervínculo visitado" xfId="21876" builtinId="9" hidden="1"/>
    <cellStyle name="Hipervínculo visitado" xfId="21877" builtinId="9" hidden="1"/>
    <cellStyle name="Hipervínculo visitado" xfId="21888" builtinId="9" hidden="1"/>
    <cellStyle name="Hipervínculo visitado" xfId="21889" builtinId="9" hidden="1"/>
    <cellStyle name="Hipervínculo visitado" xfId="21890" builtinId="9" hidden="1"/>
    <cellStyle name="Hipervínculo visitado" xfId="21891" builtinId="9" hidden="1"/>
    <cellStyle name="Hipervínculo visitado" xfId="21892" builtinId="9" hidden="1"/>
    <cellStyle name="Hipervínculo visitado" xfId="21893" builtinId="9" hidden="1"/>
    <cellStyle name="Hipervínculo visitado" xfId="21894" builtinId="9" hidden="1"/>
    <cellStyle name="Hipervínculo visitado" xfId="21895" builtinId="9" hidden="1"/>
    <cellStyle name="Hipervínculo visitado" xfId="21896" builtinId="9" hidden="1"/>
    <cellStyle name="Hipervínculo visitado" xfId="21897" builtinId="9" hidden="1"/>
    <cellStyle name="Hipervínculo visitado" xfId="21898" builtinId="9" hidden="1"/>
    <cellStyle name="Hipervínculo visitado" xfId="21899" builtinId="9" hidden="1"/>
    <cellStyle name="Hipervínculo visitado" xfId="21900" builtinId="9" hidden="1"/>
    <cellStyle name="Hipervínculo visitado" xfId="21901" builtinId="9" hidden="1"/>
    <cellStyle name="Hipervínculo visitado" xfId="21902" builtinId="9" hidden="1"/>
    <cellStyle name="Hipervínculo visitado" xfId="21903" builtinId="9" hidden="1"/>
    <cellStyle name="Hipervínculo visitado" xfId="21904" builtinId="9" hidden="1"/>
    <cellStyle name="Hipervínculo visitado" xfId="21905" builtinId="9" hidden="1"/>
    <cellStyle name="Hipervínculo visitado" xfId="21906" builtinId="9" hidden="1"/>
    <cellStyle name="Hipervínculo visitado" xfId="21907" builtinId="9" hidden="1"/>
    <cellStyle name="Hipervínculo visitado" xfId="21908" builtinId="9" hidden="1"/>
    <cellStyle name="Hipervínculo visitado" xfId="21917" builtinId="9" hidden="1"/>
    <cellStyle name="Hipervínculo visitado" xfId="21918" builtinId="9" hidden="1"/>
    <cellStyle name="Hipervínculo visitado" xfId="21919" builtinId="9" hidden="1"/>
    <cellStyle name="Hipervínculo visitado" xfId="21920" builtinId="9" hidden="1"/>
    <cellStyle name="Hipervínculo visitado" xfId="21921" builtinId="9" hidden="1"/>
    <cellStyle name="Hipervínculo visitado" xfId="21922" builtinId="9" hidden="1"/>
    <cellStyle name="Hipervínculo visitado" xfId="21923" builtinId="9" hidden="1"/>
    <cellStyle name="Hipervínculo visitado" xfId="21924" builtinId="9" hidden="1"/>
    <cellStyle name="Hipervínculo visitado" xfId="21925" builtinId="9" hidden="1"/>
    <cellStyle name="Hipervínculo visitado" xfId="21926" builtinId="9" hidden="1"/>
    <cellStyle name="Hipervínculo visitado" xfId="21927" builtinId="9" hidden="1"/>
    <cellStyle name="Hipervínculo visitado" xfId="21928" builtinId="9" hidden="1"/>
    <cellStyle name="Hipervínculo visitado" xfId="21929" builtinId="9" hidden="1"/>
    <cellStyle name="Hipervínculo visitado" xfId="21930" builtinId="9" hidden="1"/>
    <cellStyle name="Hipervínculo visitado" xfId="21931" builtinId="9" hidden="1"/>
    <cellStyle name="Hipervínculo visitado" xfId="21932" builtinId="9" hidden="1"/>
    <cellStyle name="Hipervínculo visitado" xfId="21933" builtinId="9" hidden="1"/>
    <cellStyle name="Hipervínculo visitado" xfId="21934" builtinId="9" hidden="1"/>
    <cellStyle name="Hipervínculo visitado" xfId="21935" builtinId="9" hidden="1"/>
    <cellStyle name="Hipervínculo visitado" xfId="21936" builtinId="9" hidden="1"/>
    <cellStyle name="Hipervínculo visitado" xfId="21937" builtinId="9" hidden="1"/>
    <cellStyle name="Hipervínculo visitado" xfId="21948" builtinId="9" hidden="1"/>
    <cellStyle name="Hipervínculo visitado" xfId="21949" builtinId="9" hidden="1"/>
    <cellStyle name="Hipervínculo visitado" xfId="21950" builtinId="9" hidden="1"/>
    <cellStyle name="Hipervínculo visitado" xfId="21951" builtinId="9" hidden="1"/>
    <cellStyle name="Hipervínculo visitado" xfId="21952" builtinId="9" hidden="1"/>
    <cellStyle name="Hipervínculo visitado" xfId="21953" builtinId="9" hidden="1"/>
    <cellStyle name="Hipervínculo visitado" xfId="21954" builtinId="9" hidden="1"/>
    <cellStyle name="Hipervínculo visitado" xfId="21955" builtinId="9" hidden="1"/>
    <cellStyle name="Hipervínculo visitado" xfId="21956" builtinId="9" hidden="1"/>
    <cellStyle name="Hipervínculo visitado" xfId="21957" builtinId="9" hidden="1"/>
    <cellStyle name="Hipervínculo visitado" xfId="21958" builtinId="9" hidden="1"/>
    <cellStyle name="Hipervínculo visitado" xfId="21959" builtinId="9" hidden="1"/>
    <cellStyle name="Hipervínculo visitado" xfId="21960" builtinId="9" hidden="1"/>
    <cellStyle name="Hipervínculo visitado" xfId="21961" builtinId="9" hidden="1"/>
    <cellStyle name="Hipervínculo visitado" xfId="21962" builtinId="9" hidden="1"/>
    <cellStyle name="Hipervínculo visitado" xfId="21963" builtinId="9" hidden="1"/>
    <cellStyle name="Hipervínculo visitado" xfId="21964" builtinId="9" hidden="1"/>
    <cellStyle name="Hipervínculo visitado" xfId="21965" builtinId="9" hidden="1"/>
    <cellStyle name="Hipervínculo visitado" xfId="21966" builtinId="9" hidden="1"/>
    <cellStyle name="Hipervínculo visitado" xfId="21967" builtinId="9" hidden="1"/>
    <cellStyle name="Hipervínculo visitado" xfId="21968" builtinId="9" hidden="1"/>
    <cellStyle name="Hipervínculo visitado" xfId="21977" builtinId="9" hidden="1"/>
    <cellStyle name="Hipervínculo visitado" xfId="21978" builtinId="9" hidden="1"/>
    <cellStyle name="Hipervínculo visitado" xfId="21979" builtinId="9" hidden="1"/>
    <cellStyle name="Hipervínculo visitado" xfId="21980" builtinId="9" hidden="1"/>
    <cellStyle name="Hipervínculo visitado" xfId="21981" builtinId="9" hidden="1"/>
    <cellStyle name="Hipervínculo visitado" xfId="21982" builtinId="9" hidden="1"/>
    <cellStyle name="Hipervínculo visitado" xfId="21983" builtinId="9" hidden="1"/>
    <cellStyle name="Hipervínculo visitado" xfId="21984" builtinId="9" hidden="1"/>
    <cellStyle name="Hipervínculo visitado" xfId="21985" builtinId="9" hidden="1"/>
    <cellStyle name="Hipervínculo visitado" xfId="21986" builtinId="9" hidden="1"/>
    <cellStyle name="Hipervínculo visitado" xfId="21987" builtinId="9" hidden="1"/>
    <cellStyle name="Hipervínculo visitado" xfId="21988" builtinId="9" hidden="1"/>
    <cellStyle name="Hipervínculo visitado" xfId="21989" builtinId="9" hidden="1"/>
    <cellStyle name="Hipervínculo visitado" xfId="21990" builtinId="9" hidden="1"/>
    <cellStyle name="Hipervínculo visitado" xfId="21991" builtinId="9" hidden="1"/>
    <cellStyle name="Hipervínculo visitado" xfId="21992" builtinId="9" hidden="1"/>
    <cellStyle name="Hipervínculo visitado" xfId="21993" builtinId="9" hidden="1"/>
    <cellStyle name="Hipervínculo visitado" xfId="21994" builtinId="9" hidden="1"/>
    <cellStyle name="Hipervínculo visitado" xfId="21995" builtinId="9" hidden="1"/>
    <cellStyle name="Hipervínculo visitado" xfId="21996" builtinId="9" hidden="1"/>
    <cellStyle name="Hipervínculo visitado" xfId="21997" builtinId="9" hidden="1"/>
    <cellStyle name="Hipervínculo visitado" xfId="22007" builtinId="9" hidden="1"/>
    <cellStyle name="Hipervínculo visitado" xfId="22008" builtinId="9" hidden="1"/>
    <cellStyle name="Hipervínculo visitado" xfId="22009" builtinId="9" hidden="1"/>
    <cellStyle name="Hipervínculo visitado" xfId="22010" builtinId="9" hidden="1"/>
    <cellStyle name="Hipervínculo visitado" xfId="22011" builtinId="9" hidden="1"/>
    <cellStyle name="Hipervínculo visitado" xfId="22012" builtinId="9" hidden="1"/>
    <cellStyle name="Hipervínculo visitado" xfId="22013" builtinId="9" hidden="1"/>
    <cellStyle name="Hipervínculo visitado" xfId="22014" builtinId="9" hidden="1"/>
    <cellStyle name="Hipervínculo visitado" xfId="22015" builtinId="9" hidden="1"/>
    <cellStyle name="Hipervínculo visitado" xfId="22016" builtinId="9" hidden="1"/>
    <cellStyle name="Hipervínculo visitado" xfId="22017" builtinId="9" hidden="1"/>
    <cellStyle name="Hipervínculo visitado" xfId="22018" builtinId="9" hidden="1"/>
    <cellStyle name="Hipervínculo visitado" xfId="22019" builtinId="9" hidden="1"/>
    <cellStyle name="Hipervínculo visitado" xfId="22020" builtinId="9" hidden="1"/>
    <cellStyle name="Hipervínculo visitado" xfId="22021" builtinId="9" hidden="1"/>
    <cellStyle name="Hipervínculo visitado" xfId="22022" builtinId="9" hidden="1"/>
    <cellStyle name="Hipervínculo visitado" xfId="22023" builtinId="9" hidden="1"/>
    <cellStyle name="Hipervínculo visitado" xfId="22024" builtinId="9" hidden="1"/>
    <cellStyle name="Hipervínculo visitado" xfId="22025" builtinId="9" hidden="1"/>
    <cellStyle name="Hipervínculo visitado" xfId="22026" builtinId="9" hidden="1"/>
    <cellStyle name="Hipervínculo visitado" xfId="22027" builtinId="9" hidden="1"/>
    <cellStyle name="Hipervínculo visitado" xfId="22035" builtinId="9" hidden="1"/>
    <cellStyle name="Hipervínculo visitado" xfId="22036" builtinId="9" hidden="1"/>
    <cellStyle name="Hipervínculo visitado" xfId="22037" builtinId="9" hidden="1"/>
    <cellStyle name="Hipervínculo visitado" xfId="22038" builtinId="9" hidden="1"/>
    <cellStyle name="Hipervínculo visitado" xfId="22039" builtinId="9" hidden="1"/>
    <cellStyle name="Hipervínculo visitado" xfId="22040" builtinId="9" hidden="1"/>
    <cellStyle name="Hipervínculo visitado" xfId="22041" builtinId="9" hidden="1"/>
    <cellStyle name="Hipervínculo visitado" xfId="22042" builtinId="9" hidden="1"/>
    <cellStyle name="Hipervínculo visitado" xfId="22043" builtinId="9" hidden="1"/>
    <cellStyle name="Hipervínculo visitado" xfId="22044" builtinId="9" hidden="1"/>
    <cellStyle name="Hipervínculo visitado" xfId="22045" builtinId="9" hidden="1"/>
    <cellStyle name="Hipervínculo visitado" xfId="22046" builtinId="9" hidden="1"/>
    <cellStyle name="Hipervínculo visitado" xfId="22047" builtinId="9" hidden="1"/>
    <cellStyle name="Hipervínculo visitado" xfId="22048" builtinId="9" hidden="1"/>
    <cellStyle name="Hipervínculo visitado" xfId="22049" builtinId="9" hidden="1"/>
    <cellStyle name="Hipervínculo visitado" xfId="22050" builtinId="9" hidden="1"/>
    <cellStyle name="Hipervínculo visitado" xfId="22051" builtinId="9" hidden="1"/>
    <cellStyle name="Hipervínculo visitado" xfId="22052" builtinId="9" hidden="1"/>
    <cellStyle name="Hipervínculo visitado" xfId="22053" builtinId="9" hidden="1"/>
    <cellStyle name="Hipervínculo visitado" xfId="22054" builtinId="9" hidden="1"/>
    <cellStyle name="Hipervínculo visitado" xfId="22055" builtinId="9" hidden="1"/>
    <cellStyle name="Hipervínculo visitado" xfId="22065" builtinId="9" hidden="1"/>
    <cellStyle name="Hipervínculo visitado" xfId="22066" builtinId="9" hidden="1"/>
    <cellStyle name="Hipervínculo visitado" xfId="22067" builtinId="9" hidden="1"/>
    <cellStyle name="Hipervínculo visitado" xfId="22068" builtinId="9" hidden="1"/>
    <cellStyle name="Hipervínculo visitado" xfId="22069" builtinId="9" hidden="1"/>
    <cellStyle name="Hipervínculo visitado" xfId="22070" builtinId="9" hidden="1"/>
    <cellStyle name="Hipervínculo visitado" xfId="22071" builtinId="9" hidden="1"/>
    <cellStyle name="Hipervínculo visitado" xfId="22072" builtinId="9" hidden="1"/>
    <cellStyle name="Hipervínculo visitado" xfId="22073" builtinId="9" hidden="1"/>
    <cellStyle name="Hipervínculo visitado" xfId="22074" builtinId="9" hidden="1"/>
    <cellStyle name="Hipervínculo visitado" xfId="22075" builtinId="9" hidden="1"/>
    <cellStyle name="Hipervínculo visitado" xfId="22076" builtinId="9" hidden="1"/>
    <cellStyle name="Hipervínculo visitado" xfId="22077" builtinId="9" hidden="1"/>
    <cellStyle name="Hipervínculo visitado" xfId="22078" builtinId="9" hidden="1"/>
    <cellStyle name="Hipervínculo visitado" xfId="22079" builtinId="9" hidden="1"/>
    <cellStyle name="Hipervínculo visitado" xfId="22080" builtinId="9" hidden="1"/>
    <cellStyle name="Hipervínculo visitado" xfId="22081" builtinId="9" hidden="1"/>
    <cellStyle name="Hipervínculo visitado" xfId="22082" builtinId="9" hidden="1"/>
    <cellStyle name="Hipervínculo visitado" xfId="22083" builtinId="9" hidden="1"/>
    <cellStyle name="Hipervínculo visitado" xfId="22084" builtinId="9" hidden="1"/>
    <cellStyle name="Hipervínculo visitado" xfId="22085" builtinId="9" hidden="1"/>
    <cellStyle name="Hipervínculo visitado" xfId="22092" builtinId="9" hidden="1"/>
    <cellStyle name="Hipervínculo visitado" xfId="22093" builtinId="9" hidden="1"/>
    <cellStyle name="Hipervínculo visitado" xfId="22094" builtinId="9" hidden="1"/>
    <cellStyle name="Hipervínculo visitado" xfId="22095" builtinId="9" hidden="1"/>
    <cellStyle name="Hipervínculo visitado" xfId="22096" builtinId="9" hidden="1"/>
    <cellStyle name="Hipervínculo visitado" xfId="22097" builtinId="9" hidden="1"/>
    <cellStyle name="Hipervínculo visitado" xfId="22098" builtinId="9" hidden="1"/>
    <cellStyle name="Hipervínculo visitado" xfId="22099" builtinId="9" hidden="1"/>
    <cellStyle name="Hipervínculo visitado" xfId="22100" builtinId="9" hidden="1"/>
    <cellStyle name="Hipervínculo visitado" xfId="22101" builtinId="9" hidden="1"/>
    <cellStyle name="Hipervínculo visitado" xfId="22102" builtinId="9" hidden="1"/>
    <cellStyle name="Hipervínculo visitado" xfId="22103" builtinId="9" hidden="1"/>
    <cellStyle name="Hipervínculo visitado" xfId="22104" builtinId="9" hidden="1"/>
    <cellStyle name="Hipervínculo visitado" xfId="22105" builtinId="9" hidden="1"/>
    <cellStyle name="Hipervínculo visitado" xfId="22106" builtinId="9" hidden="1"/>
    <cellStyle name="Hipervínculo visitado" xfId="22107" builtinId="9" hidden="1"/>
    <cellStyle name="Hipervínculo visitado" xfId="22108" builtinId="9" hidden="1"/>
    <cellStyle name="Hipervínculo visitado" xfId="22109" builtinId="9" hidden="1"/>
    <cellStyle name="Hipervínculo visitado" xfId="22110" builtinId="9" hidden="1"/>
    <cellStyle name="Hipervínculo visitado" xfId="22111" builtinId="9" hidden="1"/>
    <cellStyle name="Hipervínculo visitado" xfId="22112" builtinId="9" hidden="1"/>
    <cellStyle name="Hipervínculo visitado" xfId="22126" builtinId="9" hidden="1"/>
    <cellStyle name="Hipervínculo visitado" xfId="22127" builtinId="9" hidden="1"/>
    <cellStyle name="Hipervínculo visitado" xfId="22128" builtinId="9" hidden="1"/>
    <cellStyle name="Hipervínculo visitado" xfId="22129" builtinId="9" hidden="1"/>
    <cellStyle name="Hipervínculo visitado" xfId="22130" builtinId="9" hidden="1"/>
    <cellStyle name="Hipervínculo visitado" xfId="22131" builtinId="9" hidden="1"/>
    <cellStyle name="Hipervínculo visitado" xfId="22132" builtinId="9" hidden="1"/>
    <cellStyle name="Hipervínculo visitado" xfId="22133" builtinId="9" hidden="1"/>
    <cellStyle name="Hipervínculo visitado" xfId="22134" builtinId="9" hidden="1"/>
    <cellStyle name="Hipervínculo visitado" xfId="22135" builtinId="9" hidden="1"/>
    <cellStyle name="Hipervínculo visitado" xfId="22136" builtinId="9" hidden="1"/>
    <cellStyle name="Hipervínculo visitado" xfId="22137" builtinId="9" hidden="1"/>
    <cellStyle name="Hipervínculo visitado" xfId="22138" builtinId="9" hidden="1"/>
    <cellStyle name="Hipervínculo visitado" xfId="22139" builtinId="9" hidden="1"/>
    <cellStyle name="Hipervínculo visitado" xfId="22140" builtinId="9" hidden="1"/>
    <cellStyle name="Hipervínculo visitado" xfId="22141" builtinId="9" hidden="1"/>
    <cellStyle name="Hipervínculo visitado" xfId="22142" builtinId="9" hidden="1"/>
    <cellStyle name="Hipervínculo visitado" xfId="22143" builtinId="9" hidden="1"/>
    <cellStyle name="Hipervínculo visitado" xfId="22144" builtinId="9" hidden="1"/>
    <cellStyle name="Hipervínculo visitado" xfId="22145" builtinId="9" hidden="1"/>
    <cellStyle name="Hipervínculo visitado" xfId="22146" builtinId="9" hidden="1"/>
    <cellStyle name="Hipervínculo visitado" xfId="22154" builtinId="9" hidden="1"/>
    <cellStyle name="Hipervínculo visitado" xfId="22155" builtinId="9" hidden="1"/>
    <cellStyle name="Hipervínculo visitado" xfId="22156" builtinId="9" hidden="1"/>
    <cellStyle name="Hipervínculo visitado" xfId="22157" builtinId="9" hidden="1"/>
    <cellStyle name="Hipervínculo visitado" xfId="22158" builtinId="9" hidden="1"/>
    <cellStyle name="Hipervínculo visitado" xfId="22159" builtinId="9" hidden="1"/>
    <cellStyle name="Hipervínculo visitado" xfId="22160" builtinId="9" hidden="1"/>
    <cellStyle name="Hipervínculo visitado" xfId="22161" builtinId="9" hidden="1"/>
    <cellStyle name="Hipervínculo visitado" xfId="22162" builtinId="9" hidden="1"/>
    <cellStyle name="Hipervínculo visitado" xfId="22163" builtinId="9" hidden="1"/>
    <cellStyle name="Hipervínculo visitado" xfId="22164" builtinId="9" hidden="1"/>
    <cellStyle name="Hipervínculo visitado" xfId="22165" builtinId="9" hidden="1"/>
    <cellStyle name="Hipervínculo visitado" xfId="22166" builtinId="9" hidden="1"/>
    <cellStyle name="Hipervínculo visitado" xfId="22167" builtinId="9" hidden="1"/>
    <cellStyle name="Hipervínculo visitado" xfId="22168" builtinId="9" hidden="1"/>
    <cellStyle name="Hipervínculo visitado" xfId="22169" builtinId="9" hidden="1"/>
    <cellStyle name="Hipervínculo visitado" xfId="22170" builtinId="9" hidden="1"/>
    <cellStyle name="Hipervínculo visitado" xfId="22171" builtinId="9" hidden="1"/>
    <cellStyle name="Hipervínculo visitado" xfId="22172" builtinId="9" hidden="1"/>
    <cellStyle name="Hipervínculo visitado" xfId="22173" builtinId="9" hidden="1"/>
    <cellStyle name="Hipervínculo visitado" xfId="22174" builtinId="9" hidden="1"/>
    <cellStyle name="Hipervínculo visitado" xfId="22123" builtinId="9" hidden="1"/>
    <cellStyle name="Hipervínculo visitado" xfId="22124" builtinId="9" hidden="1"/>
    <cellStyle name="Hipervínculo visitado" xfId="22178" builtinId="9" hidden="1"/>
    <cellStyle name="Hipervínculo visitado" xfId="22179" builtinId="9" hidden="1"/>
    <cellStyle name="Hipervínculo visitado" xfId="22180" builtinId="9" hidden="1"/>
    <cellStyle name="Hipervínculo visitado" xfId="22181" builtinId="9" hidden="1"/>
    <cellStyle name="Hipervínculo visitado" xfId="22182" builtinId="9" hidden="1"/>
    <cellStyle name="Hipervínculo visitado" xfId="22183" builtinId="9" hidden="1"/>
    <cellStyle name="Hipervínculo visitado" xfId="22184" builtinId="9" hidden="1"/>
    <cellStyle name="Hipervínculo visitado" xfId="22185" builtinId="9" hidden="1"/>
    <cellStyle name="Hipervínculo visitado" xfId="22186" builtinId="9" hidden="1"/>
    <cellStyle name="Hipervínculo visitado" xfId="22187" builtinId="9" hidden="1"/>
    <cellStyle name="Hipervínculo visitado" xfId="22188" builtinId="9" hidden="1"/>
    <cellStyle name="Hipervínculo visitado" xfId="22189" builtinId="9" hidden="1"/>
    <cellStyle name="Hipervínculo visitado" xfId="22190" builtinId="9" hidden="1"/>
    <cellStyle name="Hipervínculo visitado" xfId="22191" builtinId="9" hidden="1"/>
    <cellStyle name="Hipervínculo visitado" xfId="22192" builtinId="9" hidden="1"/>
    <cellStyle name="Hipervínculo visitado" xfId="22193" builtinId="9" hidden="1"/>
    <cellStyle name="Hipervínculo visitado" xfId="22194" builtinId="9" hidden="1"/>
    <cellStyle name="Hipervínculo visitado" xfId="22195" builtinId="9" hidden="1"/>
    <cellStyle name="Hipervínculo visitado" xfId="22196" builtinId="9" hidden="1"/>
    <cellStyle name="Hipervínculo visitado" xfId="22151" builtinId="9" hidden="1"/>
    <cellStyle name="Hipervínculo visitado" xfId="22152" builtinId="9" hidden="1"/>
    <cellStyle name="Hipervínculo visitado" xfId="22199" builtinId="9" hidden="1"/>
    <cellStyle name="Hipervínculo visitado" xfId="22200" builtinId="9" hidden="1"/>
    <cellStyle name="Hipervínculo visitado" xfId="22201" builtinId="9" hidden="1"/>
    <cellStyle name="Hipervínculo visitado" xfId="22202" builtinId="9" hidden="1"/>
    <cellStyle name="Hipervínculo visitado" xfId="22203" builtinId="9" hidden="1"/>
    <cellStyle name="Hipervínculo visitado" xfId="22204" builtinId="9" hidden="1"/>
    <cellStyle name="Hipervínculo visitado" xfId="22205" builtinId="9" hidden="1"/>
    <cellStyle name="Hipervínculo visitado" xfId="22206" builtinId="9" hidden="1"/>
    <cellStyle name="Hipervínculo visitado" xfId="22207" builtinId="9" hidden="1"/>
    <cellStyle name="Hipervínculo visitado" xfId="22208" builtinId="9" hidden="1"/>
    <cellStyle name="Hipervínculo visitado" xfId="22209" builtinId="9" hidden="1"/>
    <cellStyle name="Hipervínculo visitado" xfId="22210" builtinId="9" hidden="1"/>
    <cellStyle name="Hipervínculo visitado" xfId="22211" builtinId="9" hidden="1"/>
    <cellStyle name="Hipervínculo visitado" xfId="22212" builtinId="9" hidden="1"/>
    <cellStyle name="Hipervínculo visitado" xfId="22213" builtinId="9" hidden="1"/>
    <cellStyle name="Hipervínculo visitado" xfId="22214" builtinId="9" hidden="1"/>
    <cellStyle name="Hipervínculo visitado" xfId="22215" builtinId="9" hidden="1"/>
    <cellStyle name="Hipervínculo visitado" xfId="22216" builtinId="9" hidden="1"/>
    <cellStyle name="Hipervínculo visitado" xfId="22217" builtinId="9" hidden="1"/>
    <cellStyle name="Hipervínculo visitado" xfId="22228" builtinId="9" hidden="1"/>
    <cellStyle name="Hipervínculo visitado" xfId="22229" builtinId="9" hidden="1"/>
    <cellStyle name="Hipervínculo visitado" xfId="22230" builtinId="9" hidden="1"/>
    <cellStyle name="Hipervínculo visitado" xfId="22231" builtinId="9" hidden="1"/>
    <cellStyle name="Hipervínculo visitado" xfId="22232" builtinId="9" hidden="1"/>
    <cellStyle name="Hipervínculo visitado" xfId="22233" builtinId="9" hidden="1"/>
    <cellStyle name="Hipervínculo visitado" xfId="22234" builtinId="9" hidden="1"/>
    <cellStyle name="Hipervínculo visitado" xfId="22235" builtinId="9" hidden="1"/>
    <cellStyle name="Hipervínculo visitado" xfId="22236" builtinId="9" hidden="1"/>
    <cellStyle name="Hipervínculo visitado" xfId="22237" builtinId="9" hidden="1"/>
    <cellStyle name="Hipervínculo visitado" xfId="22238" builtinId="9" hidden="1"/>
    <cellStyle name="Hipervínculo visitado" xfId="22239" builtinId="9" hidden="1"/>
    <cellStyle name="Hipervínculo visitado" xfId="22240" builtinId="9" hidden="1"/>
    <cellStyle name="Hipervínculo visitado" xfId="22241" builtinId="9" hidden="1"/>
    <cellStyle name="Hipervínculo visitado" xfId="22242" builtinId="9" hidden="1"/>
    <cellStyle name="Hipervínculo visitado" xfId="22243" builtinId="9" hidden="1"/>
    <cellStyle name="Hipervínculo visitado" xfId="22244" builtinId="9" hidden="1"/>
    <cellStyle name="Hipervínculo visitado" xfId="22245" builtinId="9" hidden="1"/>
    <cellStyle name="Hipervínculo visitado" xfId="22246" builtinId="9" hidden="1"/>
    <cellStyle name="Hipervínculo visitado" xfId="22247" builtinId="9" hidden="1"/>
    <cellStyle name="Hipervínculo visitado" xfId="22248" builtinId="9" hidden="1"/>
    <cellStyle name="Hipervínculo visitado" xfId="22256" builtinId="9" hidden="1"/>
    <cellStyle name="Hipervínculo visitado" xfId="22257" builtinId="9" hidden="1"/>
    <cellStyle name="Hipervínculo visitado" xfId="22258" builtinId="9" hidden="1"/>
    <cellStyle name="Hipervínculo visitado" xfId="22259" builtinId="9" hidden="1"/>
    <cellStyle name="Hipervínculo visitado" xfId="22260" builtinId="9" hidden="1"/>
    <cellStyle name="Hipervínculo visitado" xfId="22261" builtinId="9" hidden="1"/>
    <cellStyle name="Hipervínculo visitado" xfId="22262" builtinId="9" hidden="1"/>
    <cellStyle name="Hipervínculo visitado" xfId="22263" builtinId="9" hidden="1"/>
    <cellStyle name="Hipervínculo visitado" xfId="22264" builtinId="9" hidden="1"/>
    <cellStyle name="Hipervínculo visitado" xfId="22265" builtinId="9" hidden="1"/>
    <cellStyle name="Hipervínculo visitado" xfId="22266" builtinId="9" hidden="1"/>
    <cellStyle name="Hipervínculo visitado" xfId="22267" builtinId="9" hidden="1"/>
    <cellStyle name="Hipervínculo visitado" xfId="22268" builtinId="9" hidden="1"/>
    <cellStyle name="Hipervínculo visitado" xfId="22269" builtinId="9" hidden="1"/>
    <cellStyle name="Hipervínculo visitado" xfId="22270" builtinId="9" hidden="1"/>
    <cellStyle name="Hipervínculo visitado" xfId="22271" builtinId="9" hidden="1"/>
    <cellStyle name="Hipervínculo visitado" xfId="22272" builtinId="9" hidden="1"/>
    <cellStyle name="Hipervínculo visitado" xfId="22273" builtinId="9" hidden="1"/>
    <cellStyle name="Hipervínculo visitado" xfId="22274" builtinId="9" hidden="1"/>
    <cellStyle name="Hipervínculo visitado" xfId="22275" builtinId="9" hidden="1"/>
    <cellStyle name="Hipervínculo visitado" xfId="22276" builtinId="9" hidden="1"/>
    <cellStyle name="Hipervínculo visitado" xfId="22225" builtinId="9" hidden="1"/>
    <cellStyle name="Hipervínculo visitado" xfId="22226" builtinId="9" hidden="1"/>
    <cellStyle name="Hipervínculo visitado" xfId="22279" builtinId="9" hidden="1"/>
    <cellStyle name="Hipervínculo visitado" xfId="22280" builtinId="9" hidden="1"/>
    <cellStyle name="Hipervínculo visitado" xfId="22281" builtinId="9" hidden="1"/>
    <cellStyle name="Hipervínculo visitado" xfId="22282" builtinId="9" hidden="1"/>
    <cellStyle name="Hipervínculo visitado" xfId="22283" builtinId="9" hidden="1"/>
    <cellStyle name="Hipervínculo visitado" xfId="22284" builtinId="9" hidden="1"/>
    <cellStyle name="Hipervínculo visitado" xfId="22285" builtinId="9" hidden="1"/>
    <cellStyle name="Hipervínculo visitado" xfId="22286" builtinId="9" hidden="1"/>
    <cellStyle name="Hipervínculo visitado" xfId="22287" builtinId="9" hidden="1"/>
    <cellStyle name="Hipervínculo visitado" xfId="22288" builtinId="9" hidden="1"/>
    <cellStyle name="Hipervínculo visitado" xfId="22289" builtinId="9" hidden="1"/>
    <cellStyle name="Hipervínculo visitado" xfId="22290" builtinId="9" hidden="1"/>
    <cellStyle name="Hipervínculo visitado" xfId="22291" builtinId="9" hidden="1"/>
    <cellStyle name="Hipervínculo visitado" xfId="22292" builtinId="9" hidden="1"/>
    <cellStyle name="Hipervínculo visitado" xfId="22293" builtinId="9" hidden="1"/>
    <cellStyle name="Hipervínculo visitado" xfId="22294" builtinId="9" hidden="1"/>
    <cellStyle name="Hipervínculo visitado" xfId="22295" builtinId="9" hidden="1"/>
    <cellStyle name="Hipervínculo visitado" xfId="22296" builtinId="9" hidden="1"/>
    <cellStyle name="Hipervínculo visitado" xfId="22297" builtinId="9" hidden="1"/>
    <cellStyle name="Hipervínculo visitado" xfId="22306" builtinId="9" hidden="1"/>
    <cellStyle name="Hipervínculo visitado" xfId="22307" builtinId="9" hidden="1"/>
    <cellStyle name="Hipervínculo visitado" xfId="22308" builtinId="9" hidden="1"/>
    <cellStyle name="Hipervínculo visitado" xfId="22309" builtinId="9" hidden="1"/>
    <cellStyle name="Hipervínculo visitado" xfId="22310" builtinId="9" hidden="1"/>
    <cellStyle name="Hipervínculo visitado" xfId="22311" builtinId="9" hidden="1"/>
    <cellStyle name="Hipervínculo visitado" xfId="22312" builtinId="9" hidden="1"/>
    <cellStyle name="Hipervínculo visitado" xfId="22313" builtinId="9" hidden="1"/>
    <cellStyle name="Hipervínculo visitado" xfId="22314" builtinId="9" hidden="1"/>
    <cellStyle name="Hipervínculo visitado" xfId="22315" builtinId="9" hidden="1"/>
    <cellStyle name="Hipervínculo visitado" xfId="22316" builtinId="9" hidden="1"/>
    <cellStyle name="Hipervínculo visitado" xfId="22317" builtinId="9" hidden="1"/>
    <cellStyle name="Hipervínculo visitado" xfId="22318" builtinId="9" hidden="1"/>
    <cellStyle name="Hipervínculo visitado" xfId="22319" builtinId="9" hidden="1"/>
    <cellStyle name="Hipervínculo visitado" xfId="22320" builtinId="9" hidden="1"/>
    <cellStyle name="Hipervínculo visitado" xfId="22321" builtinId="9" hidden="1"/>
    <cellStyle name="Hipervínculo visitado" xfId="22322" builtinId="9" hidden="1"/>
    <cellStyle name="Hipervínculo visitado" xfId="22323" builtinId="9" hidden="1"/>
    <cellStyle name="Hipervínculo visitado" xfId="22324" builtinId="9" hidden="1"/>
    <cellStyle name="Hipervínculo visitado" xfId="22325" builtinId="9" hidden="1"/>
    <cellStyle name="Hipervínculo visitado" xfId="22326" builtinId="9" hidden="1"/>
    <cellStyle name="Hipervínculo visitado" xfId="22330" builtinId="9" hidden="1"/>
    <cellStyle name="Hipervínculo visitado" xfId="22331" builtinId="9" hidden="1"/>
    <cellStyle name="Hipervínculo visitado" xfId="22332" builtinId="9" hidden="1"/>
    <cellStyle name="Hipervínculo visitado" xfId="22333" builtinId="9" hidden="1"/>
    <cellStyle name="Hipervínculo visitado" xfId="22334" builtinId="9" hidden="1"/>
    <cellStyle name="Hipervínculo visitado" xfId="22335" builtinId="9" hidden="1"/>
    <cellStyle name="Hipervínculo visitado" xfId="22336" builtinId="9" hidden="1"/>
    <cellStyle name="Hipervínculo visitado" xfId="22337" builtinId="9" hidden="1"/>
    <cellStyle name="Hipervínculo visitado" xfId="22338" builtinId="9" hidden="1"/>
    <cellStyle name="Hipervínculo visitado" xfId="22339" builtinId="9" hidden="1"/>
    <cellStyle name="Hipervínculo visitado" xfId="22340" builtinId="9" hidden="1"/>
    <cellStyle name="Hipervínculo visitado" xfId="22341" builtinId="9" hidden="1"/>
    <cellStyle name="Hipervínculo visitado" xfId="22342" builtinId="9" hidden="1"/>
    <cellStyle name="Hipervínculo visitado" xfId="22343" builtinId="9" hidden="1"/>
    <cellStyle name="Hipervínculo visitado" xfId="22344" builtinId="9" hidden="1"/>
    <cellStyle name="Hipervínculo visitado" xfId="22345" builtinId="9" hidden="1"/>
    <cellStyle name="Hipervínculo visitado" xfId="22346" builtinId="9" hidden="1"/>
    <cellStyle name="Hipervínculo visitado" xfId="22347" builtinId="9" hidden="1"/>
    <cellStyle name="Hipervínculo visitado" xfId="22348" builtinId="9" hidden="1"/>
    <cellStyle name="Hipervínculo visitado" xfId="22349" builtinId="9" hidden="1"/>
    <cellStyle name="Hipervínculo visitado" xfId="22350" builtinId="9" hidden="1"/>
    <cellStyle name="Hipervínculo visitado" xfId="22304" builtinId="9" hidden="1"/>
    <cellStyle name="Hipervínculo visitado" xfId="22353" builtinId="9" hidden="1"/>
    <cellStyle name="Hipervínculo visitado" xfId="22354" builtinId="9" hidden="1"/>
    <cellStyle name="Hipervínculo visitado" xfId="22355" builtinId="9" hidden="1"/>
    <cellStyle name="Hipervínculo visitado" xfId="22356" builtinId="9" hidden="1"/>
    <cellStyle name="Hipervínculo visitado" xfId="22357" builtinId="9" hidden="1"/>
    <cellStyle name="Hipervínculo visitado" xfId="22358" builtinId="9" hidden="1"/>
    <cellStyle name="Hipervínculo visitado" xfId="22359" builtinId="9" hidden="1"/>
    <cellStyle name="Hipervínculo visitado" xfId="22360" builtinId="9" hidden="1"/>
    <cellStyle name="Hipervínculo visitado" xfId="22361" builtinId="9" hidden="1"/>
    <cellStyle name="Hipervínculo visitado" xfId="22362" builtinId="9" hidden="1"/>
    <cellStyle name="Hipervínculo visitado" xfId="22363" builtinId="9" hidden="1"/>
    <cellStyle name="Hipervínculo visitado" xfId="22364" builtinId="9" hidden="1"/>
    <cellStyle name="Hipervínculo visitado" xfId="22365" builtinId="9" hidden="1"/>
    <cellStyle name="Hipervínculo visitado" xfId="22366" builtinId="9" hidden="1"/>
    <cellStyle name="Hipervínculo visitado" xfId="22367" builtinId="9" hidden="1"/>
    <cellStyle name="Hipervínculo visitado" xfId="22368" builtinId="9" hidden="1"/>
    <cellStyle name="Hipervínculo visitado" xfId="22369" builtinId="9" hidden="1"/>
    <cellStyle name="Hipervínculo visitado" xfId="22370" builtinId="9" hidden="1"/>
    <cellStyle name="Hipervínculo visitado" xfId="22371" builtinId="9" hidden="1"/>
    <cellStyle name="Hipervínculo visitado" xfId="22372" builtinId="9" hidden="1"/>
    <cellStyle name="Hipervínculo visitado" xfId="22376" builtinId="9" hidden="1"/>
    <cellStyle name="Hipervínculo visitado" xfId="22377" builtinId="9" hidden="1"/>
    <cellStyle name="Hipervínculo visitado" xfId="22378" builtinId="9" hidden="1"/>
    <cellStyle name="Hipervínculo visitado" xfId="22379" builtinId="9" hidden="1"/>
    <cellStyle name="Hipervínculo visitado" xfId="22380" builtinId="9" hidden="1"/>
    <cellStyle name="Hipervínculo visitado" xfId="22381" builtinId="9" hidden="1"/>
    <cellStyle name="Hipervínculo visitado" xfId="22382" builtinId="9" hidden="1"/>
    <cellStyle name="Hipervínculo visitado" xfId="22383" builtinId="9" hidden="1"/>
    <cellStyle name="Hipervínculo visitado" xfId="22384" builtinId="9" hidden="1"/>
    <cellStyle name="Hipervínculo visitado" xfId="22385" builtinId="9" hidden="1"/>
    <cellStyle name="Hipervínculo visitado" xfId="22386" builtinId="9" hidden="1"/>
    <cellStyle name="Hipervínculo visitado" xfId="22387" builtinId="9" hidden="1"/>
    <cellStyle name="Hipervínculo visitado" xfId="22388" builtinId="9" hidden="1"/>
    <cellStyle name="Hipervínculo visitado" xfId="22389" builtinId="9" hidden="1"/>
    <cellStyle name="Hipervínculo visitado" xfId="22390" builtinId="9" hidden="1"/>
    <cellStyle name="Hipervínculo visitado" xfId="22391" builtinId="9" hidden="1"/>
    <cellStyle name="Hipervínculo visitado" xfId="22392" builtinId="9" hidden="1"/>
    <cellStyle name="Hipervínculo visitado" xfId="22393" builtinId="9" hidden="1"/>
    <cellStyle name="Hipervínculo visitado" xfId="22394" builtinId="9" hidden="1"/>
    <cellStyle name="Hipervínculo visitado" xfId="22395" builtinId="9" hidden="1"/>
    <cellStyle name="Hipervínculo visitado" xfId="22396" builtinId="9" hidden="1"/>
    <cellStyle name="Hipervínculo visitado" xfId="22302" builtinId="9" hidden="1"/>
    <cellStyle name="Hipervínculo visitado" xfId="22398" builtinId="9" hidden="1"/>
    <cellStyle name="Hipervínculo visitado" xfId="22399" builtinId="9" hidden="1"/>
    <cellStyle name="Hipervínculo visitado" xfId="22400" builtinId="9" hidden="1"/>
    <cellStyle name="Hipervínculo visitado" xfId="22401" builtinId="9" hidden="1"/>
    <cellStyle name="Hipervínculo visitado" xfId="22402" builtinId="9" hidden="1"/>
    <cellStyle name="Hipervínculo visitado" xfId="22403" builtinId="9" hidden="1"/>
    <cellStyle name="Hipervínculo visitado" xfId="22404" builtinId="9" hidden="1"/>
    <cellStyle name="Hipervínculo visitado" xfId="22405" builtinId="9" hidden="1"/>
    <cellStyle name="Hipervínculo visitado" xfId="22406" builtinId="9" hidden="1"/>
    <cellStyle name="Hipervínculo visitado" xfId="22407" builtinId="9" hidden="1"/>
    <cellStyle name="Hipervínculo visitado" xfId="22408" builtinId="9" hidden="1"/>
    <cellStyle name="Hipervínculo visitado" xfId="22409" builtinId="9" hidden="1"/>
    <cellStyle name="Hipervínculo visitado" xfId="22410" builtinId="9" hidden="1"/>
    <cellStyle name="Hipervínculo visitado" xfId="22411" builtinId="9" hidden="1"/>
    <cellStyle name="Hipervínculo visitado" xfId="22412" builtinId="9" hidden="1"/>
    <cellStyle name="Hipervínculo visitado" xfId="22413" builtinId="9" hidden="1"/>
    <cellStyle name="Hipervínculo visitado" xfId="22414" builtinId="9" hidden="1"/>
    <cellStyle name="Hipervínculo visitado" xfId="22415" builtinId="9" hidden="1"/>
    <cellStyle name="Hipervínculo visitado" xfId="22416" builtinId="9" hidden="1"/>
    <cellStyle name="Hipervínculo visitado" xfId="22417" builtinId="9" hidden="1"/>
    <cellStyle name="Hipervínculo visitado" xfId="22421" builtinId="9" hidden="1"/>
    <cellStyle name="Hipervínculo visitado" xfId="22422" builtinId="9" hidden="1"/>
    <cellStyle name="Hipervínculo visitado" xfId="22423" builtinId="9" hidden="1"/>
    <cellStyle name="Hipervínculo visitado" xfId="22424" builtinId="9" hidden="1"/>
    <cellStyle name="Hipervínculo visitado" xfId="22425" builtinId="9" hidden="1"/>
    <cellStyle name="Hipervínculo visitado" xfId="22426" builtinId="9" hidden="1"/>
    <cellStyle name="Hipervínculo visitado" xfId="22427" builtinId="9" hidden="1"/>
    <cellStyle name="Hipervínculo visitado" xfId="22428" builtinId="9" hidden="1"/>
    <cellStyle name="Hipervínculo visitado" xfId="22429" builtinId="9" hidden="1"/>
    <cellStyle name="Hipervínculo visitado" xfId="22430" builtinId="9" hidden="1"/>
    <cellStyle name="Hipervínculo visitado" xfId="22431" builtinId="9" hidden="1"/>
    <cellStyle name="Hipervínculo visitado" xfId="22432" builtinId="9" hidden="1"/>
    <cellStyle name="Hipervínculo visitado" xfId="22433" builtinId="9" hidden="1"/>
    <cellStyle name="Hipervínculo visitado" xfId="22434" builtinId="9" hidden="1"/>
    <cellStyle name="Hipervínculo visitado" xfId="22435" builtinId="9" hidden="1"/>
    <cellStyle name="Hipervínculo visitado" xfId="22436" builtinId="9" hidden="1"/>
    <cellStyle name="Hipervínculo visitado" xfId="22437" builtinId="9" hidden="1"/>
    <cellStyle name="Hipervínculo visitado" xfId="22438" builtinId="9" hidden="1"/>
    <cellStyle name="Hipervínculo visitado" xfId="22439" builtinId="9" hidden="1"/>
    <cellStyle name="Hipervínculo visitado" xfId="22440" builtinId="9" hidden="1"/>
    <cellStyle name="Hipervínculo visitado" xfId="22441" builtinId="9" hidden="1"/>
    <cellStyle name="Hipervínculo visitado" xfId="21518" builtinId="9" hidden="1"/>
    <cellStyle name="Hipervínculo visitado" xfId="22442" builtinId="9" hidden="1"/>
    <cellStyle name="Hipervínculo visitado" xfId="22443" builtinId="9" hidden="1"/>
    <cellStyle name="Hipervínculo visitado" xfId="22444" builtinId="9" hidden="1"/>
    <cellStyle name="Hipervínculo visitado" xfId="22445" builtinId="9" hidden="1"/>
    <cellStyle name="Hipervínculo visitado" xfId="22446" builtinId="9" hidden="1"/>
    <cellStyle name="Hipervínculo visitado" xfId="22447" builtinId="9" hidden="1"/>
    <cellStyle name="Hipervínculo visitado" xfId="22448" builtinId="9" hidden="1"/>
    <cellStyle name="Hipervínculo visitado" xfId="22449" builtinId="9" hidden="1"/>
    <cellStyle name="Hipervínculo visitado" xfId="22450" builtinId="9" hidden="1"/>
    <cellStyle name="Hipervínculo visitado" xfId="22451" builtinId="9" hidden="1"/>
    <cellStyle name="Hipervínculo visitado" xfId="22452" builtinId="9" hidden="1"/>
    <cellStyle name="Hipervínculo visitado" xfId="22453" builtinId="9" hidden="1"/>
    <cellStyle name="Hipervínculo visitado" xfId="22454" builtinId="9" hidden="1"/>
    <cellStyle name="Hipervínculo visitado" xfId="22455" builtinId="9" hidden="1"/>
    <cellStyle name="Hipervínculo visitado" xfId="22456" builtinId="9" hidden="1"/>
    <cellStyle name="Hipervínculo visitado" xfId="22457" builtinId="9" hidden="1"/>
    <cellStyle name="Hipervínculo visitado" xfId="22458" builtinId="9" hidden="1"/>
    <cellStyle name="Hipervínculo visitado" xfId="22459" builtinId="9" hidden="1"/>
    <cellStyle name="Hipervínculo visitado" xfId="22460" builtinId="9" hidden="1"/>
    <cellStyle name="Hipervínculo visitado" xfId="22461" builtinId="9" hidden="1"/>
    <cellStyle name="Hipervínculo visitado" xfId="22464" builtinId="9" hidden="1"/>
    <cellStyle name="Hipervínculo visitado" xfId="22465" builtinId="9" hidden="1"/>
    <cellStyle name="Hipervínculo visitado" xfId="22466" builtinId="9" hidden="1"/>
    <cellStyle name="Hipervínculo visitado" xfId="22467" builtinId="9" hidden="1"/>
    <cellStyle name="Hipervínculo visitado" xfId="22468" builtinId="9" hidden="1"/>
    <cellStyle name="Hipervínculo visitado" xfId="22469" builtinId="9" hidden="1"/>
    <cellStyle name="Hipervínculo visitado" xfId="22470" builtinId="9" hidden="1"/>
    <cellStyle name="Hipervínculo visitado" xfId="22471" builtinId="9" hidden="1"/>
    <cellStyle name="Hipervínculo visitado" xfId="22472" builtinId="9" hidden="1"/>
    <cellStyle name="Hipervínculo visitado" xfId="22473" builtinId="9" hidden="1"/>
    <cellStyle name="Hipervínculo visitado" xfId="22474" builtinId="9" hidden="1"/>
    <cellStyle name="Hipervínculo visitado" xfId="22475" builtinId="9" hidden="1"/>
    <cellStyle name="Hipervínculo visitado" xfId="22476" builtinId="9" hidden="1"/>
    <cellStyle name="Hipervínculo visitado" xfId="22477" builtinId="9" hidden="1"/>
    <cellStyle name="Hipervínculo visitado" xfId="22478" builtinId="9" hidden="1"/>
    <cellStyle name="Hipervínculo visitado" xfId="22479" builtinId="9" hidden="1"/>
    <cellStyle name="Hipervínculo visitado" xfId="22480" builtinId="9" hidden="1"/>
    <cellStyle name="Hipervínculo visitado" xfId="22481" builtinId="9" hidden="1"/>
    <cellStyle name="Hipervínculo visitado" xfId="22482" builtinId="9" hidden="1"/>
    <cellStyle name="Hipervínculo visitado" xfId="22483" builtinId="9" hidden="1"/>
    <cellStyle name="Hipervínculo visitado" xfId="22484" builtinId="9" hidden="1"/>
    <cellStyle name="Hipervínculo visitado" xfId="22175" builtinId="9" hidden="1"/>
    <cellStyle name="Hipervínculo visitado" xfId="22485" builtinId="9" hidden="1"/>
    <cellStyle name="Hipervínculo visitado" xfId="22486" builtinId="9" hidden="1"/>
    <cellStyle name="Hipervínculo visitado" xfId="22487" builtinId="9" hidden="1"/>
    <cellStyle name="Hipervínculo visitado" xfId="22488" builtinId="9" hidden="1"/>
    <cellStyle name="Hipervínculo visitado" xfId="22489" builtinId="9" hidden="1"/>
    <cellStyle name="Hipervínculo visitado" xfId="22490" builtinId="9" hidden="1"/>
    <cellStyle name="Hipervínculo visitado" xfId="22491" builtinId="9" hidden="1"/>
    <cellStyle name="Hipervínculo visitado" xfId="22492" builtinId="9" hidden="1"/>
    <cellStyle name="Hipervínculo visitado" xfId="22493" builtinId="9" hidden="1"/>
    <cellStyle name="Hipervínculo visitado" xfId="22494" builtinId="9" hidden="1"/>
    <cellStyle name="Hipervínculo visitado" xfId="22495" builtinId="9" hidden="1"/>
    <cellStyle name="Hipervínculo visitado" xfId="22496" builtinId="9" hidden="1"/>
    <cellStyle name="Hipervínculo visitado" xfId="22497" builtinId="9" hidden="1"/>
    <cellStyle name="Hipervínculo visitado" xfId="22498" builtinId="9" hidden="1"/>
    <cellStyle name="Hipervínculo visitado" xfId="22499" builtinId="9" hidden="1"/>
    <cellStyle name="Hipervínculo visitado" xfId="22500" builtinId="9" hidden="1"/>
    <cellStyle name="Hipervínculo visitado" xfId="22501" builtinId="9" hidden="1"/>
    <cellStyle name="Hipervínculo visitado" xfId="22502" builtinId="9" hidden="1"/>
    <cellStyle name="Hipervínculo visitado" xfId="22503" builtinId="9" hidden="1"/>
    <cellStyle name="Hipervínculo visitado" xfId="22504" builtinId="9" hidden="1"/>
    <cellStyle name="Hipervínculo visitado" xfId="22506" builtinId="9" hidden="1"/>
    <cellStyle name="Hipervínculo visitado" xfId="22507" builtinId="9" hidden="1"/>
    <cellStyle name="Hipervínculo visitado" xfId="22508" builtinId="9" hidden="1"/>
    <cellStyle name="Hipervínculo visitado" xfId="22509" builtinId="9" hidden="1"/>
    <cellStyle name="Hipervínculo visitado" xfId="22510" builtinId="9" hidden="1"/>
    <cellStyle name="Hipervínculo visitado" xfId="22511" builtinId="9" hidden="1"/>
    <cellStyle name="Hipervínculo visitado" xfId="22512" builtinId="9" hidden="1"/>
    <cellStyle name="Hipervínculo visitado" xfId="22513" builtinId="9" hidden="1"/>
    <cellStyle name="Hipervínculo visitado" xfId="22514" builtinId="9" hidden="1"/>
    <cellStyle name="Hipervínculo visitado" xfId="22515" builtinId="9" hidden="1"/>
    <cellStyle name="Hipervínculo visitado" xfId="22516" builtinId="9" hidden="1"/>
    <cellStyle name="Hipervínculo visitado" xfId="22517" builtinId="9" hidden="1"/>
    <cellStyle name="Hipervínculo visitado" xfId="22518" builtinId="9" hidden="1"/>
    <cellStyle name="Hipervínculo visitado" xfId="22519" builtinId="9" hidden="1"/>
    <cellStyle name="Hipervínculo visitado" xfId="22520" builtinId="9" hidden="1"/>
    <cellStyle name="Hipervínculo visitado" xfId="22521" builtinId="9" hidden="1"/>
    <cellStyle name="Hipervínculo visitado" xfId="22522" builtinId="9" hidden="1"/>
    <cellStyle name="Hipervínculo visitado" xfId="22523" builtinId="9" hidden="1"/>
    <cellStyle name="Hipervínculo visitado" xfId="22524" builtinId="9" hidden="1"/>
    <cellStyle name="Hipervínculo visitado" xfId="22525" builtinId="9" hidden="1"/>
    <cellStyle name="Hipervínculo visitado" xfId="22526" builtinId="9" hidden="1"/>
    <cellStyle name="Hipervínculo visitado" xfId="22056" builtinId="9" hidden="1"/>
    <cellStyle name="Hipervínculo visitado" xfId="22527" builtinId="9" hidden="1"/>
    <cellStyle name="Hipervínculo visitado" xfId="22528" builtinId="9" hidden="1"/>
    <cellStyle name="Hipervínculo visitado" xfId="22529" builtinId="9" hidden="1"/>
    <cellStyle name="Hipervínculo visitado" xfId="22530" builtinId="9" hidden="1"/>
    <cellStyle name="Hipervínculo visitado" xfId="22531" builtinId="9" hidden="1"/>
    <cellStyle name="Hipervínculo visitado" xfId="22532" builtinId="9" hidden="1"/>
    <cellStyle name="Hipervínculo visitado" xfId="22533" builtinId="9" hidden="1"/>
    <cellStyle name="Hipervínculo visitado" xfId="22534" builtinId="9" hidden="1"/>
    <cellStyle name="Hipervínculo visitado" xfId="22535" builtinId="9" hidden="1"/>
    <cellStyle name="Hipervínculo visitado" xfId="22536" builtinId="9" hidden="1"/>
    <cellStyle name="Hipervínculo visitado" xfId="22537" builtinId="9" hidden="1"/>
    <cellStyle name="Hipervínculo visitado" xfId="22538" builtinId="9" hidden="1"/>
    <cellStyle name="Hipervínculo visitado" xfId="22539" builtinId="9" hidden="1"/>
    <cellStyle name="Hipervínculo visitado" xfId="22540" builtinId="9" hidden="1"/>
    <cellStyle name="Hipervínculo visitado" xfId="22541" builtinId="9" hidden="1"/>
    <cellStyle name="Hipervínculo visitado" xfId="22542" builtinId="9" hidden="1"/>
    <cellStyle name="Hipervínculo visitado" xfId="22543" builtinId="9" hidden="1"/>
    <cellStyle name="Hipervínculo visitado" xfId="22544" builtinId="9" hidden="1"/>
    <cellStyle name="Hipervínculo visitado" xfId="22545" builtinId="9" hidden="1"/>
    <cellStyle name="Hipervínculo visitado" xfId="22546" builtinId="9" hidden="1"/>
    <cellStyle name="Hipervínculo visitado" xfId="22608" builtinId="9" hidden="1"/>
    <cellStyle name="Hipervínculo visitado" xfId="22609" builtinId="9" hidden="1"/>
    <cellStyle name="Hipervínculo visitado" xfId="22610" builtinId="9" hidden="1"/>
    <cellStyle name="Hipervínculo visitado" xfId="22611" builtinId="9" hidden="1"/>
    <cellStyle name="Hipervínculo visitado" xfId="22612" builtinId="9" hidden="1"/>
    <cellStyle name="Hipervínculo visitado" xfId="22613" builtinId="9" hidden="1"/>
    <cellStyle name="Hipervínculo visitado" xfId="22614" builtinId="9" hidden="1"/>
    <cellStyle name="Hipervínculo visitado" xfId="22615" builtinId="9" hidden="1"/>
    <cellStyle name="Hipervínculo visitado" xfId="22616" builtinId="9" hidden="1"/>
    <cellStyle name="Hipervínculo visitado" xfId="22617" builtinId="9" hidden="1"/>
    <cellStyle name="Hipervínculo visitado" xfId="22618" builtinId="9" hidden="1"/>
    <cellStyle name="Hipervínculo visitado" xfId="22619" builtinId="9" hidden="1"/>
    <cellStyle name="Hipervínculo visitado" xfId="22620" builtinId="9" hidden="1"/>
    <cellStyle name="Hipervínculo visitado" xfId="22621" builtinId="9" hidden="1"/>
    <cellStyle name="Hipervínculo visitado" xfId="22622" builtinId="9" hidden="1"/>
    <cellStyle name="Hipervínculo visitado" xfId="22623" builtinId="9" hidden="1"/>
    <cellStyle name="Hipervínculo visitado" xfId="22624" builtinId="9" hidden="1"/>
    <cellStyle name="Hipervínculo visitado" xfId="22625" builtinId="9" hidden="1"/>
    <cellStyle name="Hipervínculo visitado" xfId="22626" builtinId="9" hidden="1"/>
    <cellStyle name="Hipervínculo visitado" xfId="22627" builtinId="9" hidden="1"/>
    <cellStyle name="Hipervínculo visitado" xfId="22628" builtinId="9" hidden="1"/>
    <cellStyle name="Hipervínculo visitado" xfId="22631" builtinId="9" hidden="1"/>
    <cellStyle name="Hipervínculo visitado" xfId="22632" builtinId="9" hidden="1"/>
    <cellStyle name="Hipervínculo visitado" xfId="22633" builtinId="9" hidden="1"/>
    <cellStyle name="Hipervínculo visitado" xfId="22634" builtinId="9" hidden="1"/>
    <cellStyle name="Hipervínculo visitado" xfId="22635" builtinId="9" hidden="1"/>
    <cellStyle name="Hipervínculo visitado" xfId="22636" builtinId="9" hidden="1"/>
    <cellStyle name="Hipervínculo visitado" xfId="22637" builtinId="9" hidden="1"/>
    <cellStyle name="Hipervínculo visitado" xfId="22638" builtinId="9" hidden="1"/>
    <cellStyle name="Hipervínculo visitado" xfId="22639" builtinId="9" hidden="1"/>
    <cellStyle name="Hipervínculo visitado" xfId="22640" builtinId="9" hidden="1"/>
    <cellStyle name="Hipervínculo visitado" xfId="22641" builtinId="9" hidden="1"/>
    <cellStyle name="Hipervínculo visitado" xfId="22642" builtinId="9" hidden="1"/>
    <cellStyle name="Hipervínculo visitado" xfId="22643" builtinId="9" hidden="1"/>
    <cellStyle name="Hipervínculo visitado" xfId="22644" builtinId="9" hidden="1"/>
    <cellStyle name="Hipervínculo visitado" xfId="22645" builtinId="9" hidden="1"/>
    <cellStyle name="Hipervínculo visitado" xfId="22646" builtinId="9" hidden="1"/>
    <cellStyle name="Hipervínculo visitado" xfId="22647" builtinId="9" hidden="1"/>
    <cellStyle name="Hipervínculo visitado" xfId="22648" builtinId="9" hidden="1"/>
    <cellStyle name="Hipervínculo visitado" xfId="22649" builtinId="9" hidden="1"/>
    <cellStyle name="Hipervínculo visitado" xfId="22650" builtinId="9" hidden="1"/>
    <cellStyle name="Hipervínculo visitado" xfId="22651" builtinId="9" hidden="1"/>
    <cellStyle name="Hipervínculo visitado" xfId="22660" builtinId="9" hidden="1"/>
    <cellStyle name="Hipervínculo visitado" xfId="22661" builtinId="9" hidden="1"/>
    <cellStyle name="Hipervínculo visitado" xfId="22662" builtinId="9" hidden="1"/>
    <cellStyle name="Hipervínculo visitado" xfId="22663" builtinId="9" hidden="1"/>
    <cellStyle name="Hipervínculo visitado" xfId="22664" builtinId="9" hidden="1"/>
    <cellStyle name="Hipervínculo visitado" xfId="22665" builtinId="9" hidden="1"/>
    <cellStyle name="Hipervínculo visitado" xfId="22666" builtinId="9" hidden="1"/>
    <cellStyle name="Hipervínculo visitado" xfId="22667" builtinId="9" hidden="1"/>
    <cellStyle name="Hipervínculo visitado" xfId="22668" builtinId="9" hidden="1"/>
    <cellStyle name="Hipervínculo visitado" xfId="22669" builtinId="9" hidden="1"/>
    <cellStyle name="Hipervínculo visitado" xfId="22670" builtinId="9" hidden="1"/>
    <cellStyle name="Hipervínculo visitado" xfId="22671" builtinId="9" hidden="1"/>
    <cellStyle name="Hipervínculo visitado" xfId="22672" builtinId="9" hidden="1"/>
    <cellStyle name="Hipervínculo visitado" xfId="22673" builtinId="9" hidden="1"/>
    <cellStyle name="Hipervínculo visitado" xfId="22674" builtinId="9" hidden="1"/>
    <cellStyle name="Hipervínculo visitado" xfId="22675" builtinId="9" hidden="1"/>
    <cellStyle name="Hipervínculo visitado" xfId="22676" builtinId="9" hidden="1"/>
    <cellStyle name="Hipervínculo visitado" xfId="22677" builtinId="9" hidden="1"/>
    <cellStyle name="Hipervínculo visitado" xfId="22678" builtinId="9" hidden="1"/>
    <cellStyle name="Hipervínculo visitado" xfId="22679" builtinId="9" hidden="1"/>
    <cellStyle name="Hipervínculo visitado" xfId="22680" builtinId="9" hidden="1"/>
    <cellStyle name="Hipervínculo visitado" xfId="22687" builtinId="9" hidden="1"/>
    <cellStyle name="Hipervínculo visitado" xfId="22688" builtinId="9" hidden="1"/>
    <cellStyle name="Hipervínculo visitado" xfId="22689" builtinId="9" hidden="1"/>
    <cellStyle name="Hipervínculo visitado" xfId="22690" builtinId="9" hidden="1"/>
    <cellStyle name="Hipervínculo visitado" xfId="22691" builtinId="9" hidden="1"/>
    <cellStyle name="Hipervínculo visitado" xfId="22692" builtinId="9" hidden="1"/>
    <cellStyle name="Hipervínculo visitado" xfId="22693" builtinId="9" hidden="1"/>
    <cellStyle name="Hipervínculo visitado" xfId="22694" builtinId="9" hidden="1"/>
    <cellStyle name="Hipervínculo visitado" xfId="22695" builtinId="9" hidden="1"/>
    <cellStyle name="Hipervínculo visitado" xfId="22696" builtinId="9" hidden="1"/>
    <cellStyle name="Hipervínculo visitado" xfId="22697" builtinId="9" hidden="1"/>
    <cellStyle name="Hipervínculo visitado" xfId="22698" builtinId="9" hidden="1"/>
    <cellStyle name="Hipervínculo visitado" xfId="22699" builtinId="9" hidden="1"/>
    <cellStyle name="Hipervínculo visitado" xfId="22700" builtinId="9" hidden="1"/>
    <cellStyle name="Hipervínculo visitado" xfId="22701" builtinId="9" hidden="1"/>
    <cellStyle name="Hipervínculo visitado" xfId="22702" builtinId="9" hidden="1"/>
    <cellStyle name="Hipervínculo visitado" xfId="22703" builtinId="9" hidden="1"/>
    <cellStyle name="Hipervínculo visitado" xfId="22704" builtinId="9" hidden="1"/>
    <cellStyle name="Hipervínculo visitado" xfId="22705" builtinId="9" hidden="1"/>
    <cellStyle name="Hipervínculo visitado" xfId="22706" builtinId="9" hidden="1"/>
    <cellStyle name="Hipervínculo visitado" xfId="22707" builtinId="9" hidden="1"/>
    <cellStyle name="Hipervínculo visitado" xfId="22656" builtinId="9" hidden="1"/>
    <cellStyle name="Hipervínculo visitado" xfId="22657" builtinId="9" hidden="1"/>
    <cellStyle name="Hipervínculo visitado" xfId="22658" builtinId="9" hidden="1"/>
    <cellStyle name="Hipervínculo visitado" xfId="22708" builtinId="9" hidden="1"/>
    <cellStyle name="Hipervínculo visitado" xfId="22709" builtinId="9" hidden="1"/>
    <cellStyle name="Hipervínculo visitado" xfId="22710" builtinId="9" hidden="1"/>
    <cellStyle name="Hipervínculo visitado" xfId="22711" builtinId="9" hidden="1"/>
    <cellStyle name="Hipervínculo visitado" xfId="22712" builtinId="9" hidden="1"/>
    <cellStyle name="Hipervínculo visitado" xfId="22713" builtinId="9" hidden="1"/>
    <cellStyle name="Hipervínculo visitado" xfId="22714" builtinId="9" hidden="1"/>
    <cellStyle name="Hipervínculo visitado" xfId="22715" builtinId="9" hidden="1"/>
    <cellStyle name="Hipervínculo visitado" xfId="22716" builtinId="9" hidden="1"/>
    <cellStyle name="Hipervínculo visitado" xfId="22717" builtinId="9" hidden="1"/>
    <cellStyle name="Hipervínculo visitado" xfId="22718" builtinId="9" hidden="1"/>
    <cellStyle name="Hipervínculo visitado" xfId="22719" builtinId="9" hidden="1"/>
    <cellStyle name="Hipervínculo visitado" xfId="22720" builtinId="9" hidden="1"/>
    <cellStyle name="Hipervínculo visitado" xfId="22721" builtinId="9" hidden="1"/>
    <cellStyle name="Hipervínculo visitado" xfId="22722" builtinId="9" hidden="1"/>
    <cellStyle name="Hipervínculo visitado" xfId="22723" builtinId="9" hidden="1"/>
    <cellStyle name="Hipervínculo visitado" xfId="22724" builtinId="9" hidden="1"/>
    <cellStyle name="Hipervínculo visitado" xfId="22725" builtinId="9" hidden="1"/>
    <cellStyle name="Hipervínculo visitado" xfId="22730" builtinId="9" hidden="1"/>
    <cellStyle name="Hipervínculo visitado" xfId="22731" builtinId="9" hidden="1"/>
    <cellStyle name="Hipervínculo visitado" xfId="22732" builtinId="9" hidden="1"/>
    <cellStyle name="Hipervínculo visitado" xfId="22733" builtinId="9" hidden="1"/>
    <cellStyle name="Hipervínculo visitado" xfId="22734" builtinId="9" hidden="1"/>
    <cellStyle name="Hipervínculo visitado" xfId="22735" builtinId="9" hidden="1"/>
    <cellStyle name="Hipervínculo visitado" xfId="22736" builtinId="9" hidden="1"/>
    <cellStyle name="Hipervínculo visitado" xfId="22737" builtinId="9" hidden="1"/>
    <cellStyle name="Hipervínculo visitado" xfId="22738" builtinId="9" hidden="1"/>
    <cellStyle name="Hipervínculo visitado" xfId="22739" builtinId="9" hidden="1"/>
    <cellStyle name="Hipervínculo visitado" xfId="22740" builtinId="9" hidden="1"/>
    <cellStyle name="Hipervínculo visitado" xfId="22741" builtinId="9" hidden="1"/>
    <cellStyle name="Hipervínculo visitado" xfId="22742" builtinId="9" hidden="1"/>
    <cellStyle name="Hipervínculo visitado" xfId="22743" builtinId="9" hidden="1"/>
    <cellStyle name="Hipervínculo visitado" xfId="22744" builtinId="9" hidden="1"/>
    <cellStyle name="Hipervínculo visitado" xfId="22745" builtinId="9" hidden="1"/>
    <cellStyle name="Hipervínculo visitado" xfId="22746" builtinId="9" hidden="1"/>
    <cellStyle name="Hipervínculo visitado" xfId="22747" builtinId="9" hidden="1"/>
    <cellStyle name="Hipervínculo visitado" xfId="22748" builtinId="9" hidden="1"/>
    <cellStyle name="Hipervínculo visitado" xfId="22749" builtinId="9" hidden="1"/>
    <cellStyle name="Hipervínculo visitado" xfId="22750" builtinId="9" hidden="1"/>
    <cellStyle name="Hipervínculo visitado" xfId="22753" builtinId="9" hidden="1"/>
    <cellStyle name="Hipervínculo visitado" xfId="22754" builtinId="9" hidden="1"/>
    <cellStyle name="Hipervínculo visitado" xfId="22755" builtinId="9" hidden="1"/>
    <cellStyle name="Hipervínculo visitado" xfId="22756" builtinId="9" hidden="1"/>
    <cellStyle name="Hipervínculo visitado" xfId="22757" builtinId="9" hidden="1"/>
    <cellStyle name="Hipervínculo visitado" xfId="22758" builtinId="9" hidden="1"/>
    <cellStyle name="Hipervínculo visitado" xfId="22759" builtinId="9" hidden="1"/>
    <cellStyle name="Hipervínculo visitado" xfId="22760" builtinId="9" hidden="1"/>
    <cellStyle name="Hipervínculo visitado" xfId="22761" builtinId="9" hidden="1"/>
    <cellStyle name="Hipervínculo visitado" xfId="22762" builtinId="9" hidden="1"/>
    <cellStyle name="Hipervínculo visitado" xfId="22763" builtinId="9" hidden="1"/>
    <cellStyle name="Hipervínculo visitado" xfId="22764" builtinId="9" hidden="1"/>
    <cellStyle name="Hipervínculo visitado" xfId="22765" builtinId="9" hidden="1"/>
    <cellStyle name="Hipervínculo visitado" xfId="22766" builtinId="9" hidden="1"/>
    <cellStyle name="Hipervínculo visitado" xfId="22767" builtinId="9" hidden="1"/>
    <cellStyle name="Hipervínculo visitado" xfId="22768" builtinId="9" hidden="1"/>
    <cellStyle name="Hipervínculo visitado" xfId="22769" builtinId="9" hidden="1"/>
    <cellStyle name="Hipervínculo visitado" xfId="22770" builtinId="9" hidden="1"/>
    <cellStyle name="Hipervínculo visitado" xfId="22771" builtinId="9" hidden="1"/>
    <cellStyle name="Hipervínculo visitado" xfId="22772" builtinId="9" hidden="1"/>
    <cellStyle name="Hipervínculo visitado" xfId="22773" builtinId="9" hidden="1"/>
    <cellStyle name="Hipervínculo visitado" xfId="22729" builtinId="9" hidden="1"/>
    <cellStyle name="Hipervínculo visitado" xfId="22774" builtinId="9" hidden="1"/>
    <cellStyle name="Hipervínculo visitado" xfId="22775" builtinId="9" hidden="1"/>
    <cellStyle name="Hipervínculo visitado" xfId="22776" builtinId="9" hidden="1"/>
    <cellStyle name="Hipervínculo visitado" xfId="22777" builtinId="9" hidden="1"/>
    <cellStyle name="Hipervínculo visitado" xfId="22778" builtinId="9" hidden="1"/>
    <cellStyle name="Hipervínculo visitado" xfId="22779" builtinId="9" hidden="1"/>
    <cellStyle name="Hipervínculo visitado" xfId="22780" builtinId="9" hidden="1"/>
    <cellStyle name="Hipervínculo visitado" xfId="22781" builtinId="9" hidden="1"/>
    <cellStyle name="Hipervínculo visitado" xfId="22782" builtinId="9" hidden="1"/>
    <cellStyle name="Hipervínculo visitado" xfId="22783" builtinId="9" hidden="1"/>
    <cellStyle name="Hipervínculo visitado" xfId="22784" builtinId="9" hidden="1"/>
    <cellStyle name="Hipervínculo visitado" xfId="22785" builtinId="9" hidden="1"/>
    <cellStyle name="Hipervínculo visitado" xfId="22786" builtinId="9" hidden="1"/>
    <cellStyle name="Hipervínculo visitado" xfId="22787" builtinId="9" hidden="1"/>
    <cellStyle name="Hipervínculo visitado" xfId="22788" builtinId="9" hidden="1"/>
    <cellStyle name="Hipervínculo visitado" xfId="22789" builtinId="9" hidden="1"/>
    <cellStyle name="Hipervínculo visitado" xfId="22790" builtinId="9" hidden="1"/>
    <cellStyle name="Hipervínculo visitado" xfId="22791" builtinId="9" hidden="1"/>
    <cellStyle name="Hipervínculo visitado" xfId="22792" builtinId="9" hidden="1"/>
    <cellStyle name="Hipervínculo visitado" xfId="22793" builtinId="9" hidden="1"/>
    <cellStyle name="Hipervínculo visitado" xfId="22795" builtinId="9" hidden="1"/>
    <cellStyle name="Hipervínculo visitado" xfId="22796" builtinId="9" hidden="1"/>
    <cellStyle name="Hipervínculo visitado" xfId="22797" builtinId="9" hidden="1"/>
    <cellStyle name="Hipervínculo visitado" xfId="22798" builtinId="9" hidden="1"/>
    <cellStyle name="Hipervínculo visitado" xfId="22799" builtinId="9" hidden="1"/>
    <cellStyle name="Hipervínculo visitado" xfId="22800" builtinId="9" hidden="1"/>
    <cellStyle name="Hipervínculo visitado" xfId="22801" builtinId="9" hidden="1"/>
    <cellStyle name="Hipervínculo visitado" xfId="22802" builtinId="9" hidden="1"/>
    <cellStyle name="Hipervínculo visitado" xfId="22803" builtinId="9" hidden="1"/>
    <cellStyle name="Hipervínculo visitado" xfId="22804" builtinId="9" hidden="1"/>
    <cellStyle name="Hipervínculo visitado" xfId="22805" builtinId="9" hidden="1"/>
    <cellStyle name="Hipervínculo visitado" xfId="22806" builtinId="9" hidden="1"/>
    <cellStyle name="Hipervínculo visitado" xfId="22807" builtinId="9" hidden="1"/>
    <cellStyle name="Hipervínculo visitado" xfId="22808" builtinId="9" hidden="1"/>
    <cellStyle name="Hipervínculo visitado" xfId="22809" builtinId="9" hidden="1"/>
    <cellStyle name="Hipervínculo visitado" xfId="22810" builtinId="9" hidden="1"/>
    <cellStyle name="Hipervínculo visitado" xfId="22811" builtinId="9" hidden="1"/>
    <cellStyle name="Hipervínculo visitado" xfId="22812" builtinId="9" hidden="1"/>
    <cellStyle name="Hipervínculo visitado" xfId="22813" builtinId="9" hidden="1"/>
    <cellStyle name="Hipervínculo visitado" xfId="22814" builtinId="9" hidden="1"/>
    <cellStyle name="Hipervínculo visitado" xfId="22815" builtinId="9" hidden="1"/>
    <cellStyle name="Hipervínculo visitado" xfId="22550" builtinId="9" hidden="1"/>
    <cellStyle name="Hipervínculo visitado" xfId="22681" builtinId="9" hidden="1"/>
    <cellStyle name="Hipervínculo visitado" xfId="22728" builtinId="9" hidden="1"/>
    <cellStyle name="Hipervínculo visitado" xfId="22816" builtinId="9" hidden="1"/>
    <cellStyle name="Hipervínculo visitado" xfId="22817" builtinId="9" hidden="1"/>
    <cellStyle name="Hipervínculo visitado" xfId="22818" builtinId="9" hidden="1"/>
    <cellStyle name="Hipervínculo visitado" xfId="22819" builtinId="9" hidden="1"/>
    <cellStyle name="Hipervínculo visitado" xfId="22820" builtinId="9" hidden="1"/>
    <cellStyle name="Hipervínculo visitado" xfId="22821" builtinId="9" hidden="1"/>
    <cellStyle name="Hipervínculo visitado" xfId="22822" builtinId="9" hidden="1"/>
    <cellStyle name="Hipervínculo visitado" xfId="22823" builtinId="9" hidden="1"/>
    <cellStyle name="Hipervínculo visitado" xfId="22824" builtinId="9" hidden="1"/>
    <cellStyle name="Hipervínculo visitado" xfId="22825" builtinId="9" hidden="1"/>
    <cellStyle name="Hipervínculo visitado" xfId="22826" builtinId="9" hidden="1"/>
    <cellStyle name="Hipervínculo visitado" xfId="22827" builtinId="9" hidden="1"/>
    <cellStyle name="Hipervínculo visitado" xfId="22828" builtinId="9" hidden="1"/>
    <cellStyle name="Hipervínculo visitado" xfId="22829" builtinId="9" hidden="1"/>
    <cellStyle name="Hipervínculo visitado" xfId="22830" builtinId="9" hidden="1"/>
    <cellStyle name="Hipervínculo visitado" xfId="22831" builtinId="9" hidden="1"/>
    <cellStyle name="Hipervínculo visitado" xfId="22832" builtinId="9" hidden="1"/>
    <cellStyle name="Hipervínculo visitado" xfId="22833" builtinId="9" hidden="1"/>
    <cellStyle name="Hipervínculo visitado" xfId="22834" builtinId="9" hidden="1"/>
    <cellStyle name="Hipervínculo visitado" xfId="22835" builtinId="9" hidden="1"/>
    <cellStyle name="Hipervínculo visitado" xfId="22836" builtinId="9" hidden="1"/>
    <cellStyle name="Hipervínculo visitado" xfId="22837" builtinId="9" hidden="1"/>
    <cellStyle name="Hipervínculo visitado" xfId="22838" builtinId="9" hidden="1"/>
    <cellStyle name="Hipervínculo visitado" xfId="22839" builtinId="9" hidden="1"/>
    <cellStyle name="Hipervínculo visitado" xfId="22840" builtinId="9" hidden="1"/>
    <cellStyle name="Hipervínculo visitado" xfId="22841" builtinId="9" hidden="1"/>
    <cellStyle name="Hipervínculo visitado" xfId="22842" builtinId="9" hidden="1"/>
    <cellStyle name="Hipervínculo visitado" xfId="22843" builtinId="9" hidden="1"/>
    <cellStyle name="Hipervínculo visitado" xfId="22844" builtinId="9" hidden="1"/>
    <cellStyle name="Hipervínculo visitado" xfId="22845" builtinId="9" hidden="1"/>
    <cellStyle name="Hipervínculo visitado" xfId="22846" builtinId="9" hidden="1"/>
    <cellStyle name="Hipervínculo visitado" xfId="22847" builtinId="9" hidden="1"/>
    <cellStyle name="Hipervínculo visitado" xfId="22848" builtinId="9" hidden="1"/>
    <cellStyle name="Hipervínculo visitado" xfId="22849" builtinId="9" hidden="1"/>
    <cellStyle name="Hipervínculo visitado" xfId="22850" builtinId="9" hidden="1"/>
    <cellStyle name="Hipervínculo visitado" xfId="22851" builtinId="9" hidden="1"/>
    <cellStyle name="Hipervínculo visitado" xfId="22852" builtinId="9" hidden="1"/>
    <cellStyle name="Hipervínculo visitado" xfId="22853" builtinId="9" hidden="1"/>
    <cellStyle name="Hipervínculo visitado" xfId="22854" builtinId="9" hidden="1"/>
    <cellStyle name="Hipervínculo visitado" xfId="22575" builtinId="9" hidden="1"/>
    <cellStyle name="Hipervínculo visitado" xfId="22574" builtinId="9" hidden="1"/>
    <cellStyle name="Hipervínculo visitado" xfId="22568" builtinId="9" hidden="1"/>
    <cellStyle name="Hipervínculo visitado" xfId="22855" builtinId="9" hidden="1"/>
    <cellStyle name="Hipervínculo visitado" xfId="22856" builtinId="9" hidden="1"/>
    <cellStyle name="Hipervínculo visitado" xfId="22857" builtinId="9" hidden="1"/>
    <cellStyle name="Hipervínculo visitado" xfId="22858" builtinId="9" hidden="1"/>
    <cellStyle name="Hipervínculo visitado" xfId="22859" builtinId="9" hidden="1"/>
    <cellStyle name="Hipervínculo visitado" xfId="22860" builtinId="9" hidden="1"/>
    <cellStyle name="Hipervínculo visitado" xfId="22861" builtinId="9" hidden="1"/>
    <cellStyle name="Hipervínculo visitado" xfId="22862" builtinId="9" hidden="1"/>
    <cellStyle name="Hipervínculo visitado" xfId="22863" builtinId="9" hidden="1"/>
    <cellStyle name="Hipervínculo visitado" xfId="22864" builtinId="9" hidden="1"/>
    <cellStyle name="Hipervínculo visitado" xfId="22865" builtinId="9" hidden="1"/>
    <cellStyle name="Hipervínculo visitado" xfId="22866" builtinId="9" hidden="1"/>
    <cellStyle name="Hipervínculo visitado" xfId="22867" builtinId="9" hidden="1"/>
    <cellStyle name="Hipervínculo visitado" xfId="22868" builtinId="9" hidden="1"/>
    <cellStyle name="Hipervínculo visitado" xfId="22869" builtinId="9" hidden="1"/>
    <cellStyle name="Hipervínculo visitado" xfId="22870" builtinId="9" hidden="1"/>
    <cellStyle name="Hipervínculo visitado" xfId="22871" builtinId="9" hidden="1"/>
    <cellStyle name="Hipervínculo visitado" xfId="22872" builtinId="9" hidden="1"/>
    <cellStyle name="Hipervínculo visitado" xfId="19906" builtinId="9" hidden="1"/>
    <cellStyle name="Hipervínculo visitado" xfId="20040" builtinId="9" hidden="1"/>
    <cellStyle name="Hipervínculo visitado" xfId="20039" builtinId="9" hidden="1"/>
    <cellStyle name="Hipervínculo visitado" xfId="16879" builtinId="9" hidden="1"/>
    <cellStyle name="Hipervínculo visitado" xfId="16943" builtinId="9" hidden="1"/>
    <cellStyle name="Hipervínculo visitado" xfId="21401" builtinId="9" hidden="1"/>
    <cellStyle name="Hipervínculo visitado" xfId="21369" builtinId="9" hidden="1"/>
    <cellStyle name="Hipervínculo visitado" xfId="21337" builtinId="9" hidden="1"/>
    <cellStyle name="Hipervínculo visitado" xfId="21305" builtinId="9" hidden="1"/>
    <cellStyle name="Hipervínculo visitado" xfId="21274" builtinId="9" hidden="1"/>
    <cellStyle name="Hipervínculo visitado" xfId="22629" builtinId="9" hidden="1"/>
    <cellStyle name="Hipervínculo visitado" xfId="20038" builtinId="9" hidden="1"/>
    <cellStyle name="Hipervínculo visitado" xfId="20037" builtinId="9" hidden="1"/>
    <cellStyle name="Hipervínculo visitado" xfId="20036" builtinId="9" hidden="1"/>
    <cellStyle name="Hipervínculo visitado" xfId="19905" builtinId="9" hidden="1"/>
    <cellStyle name="Hipervínculo visitado" xfId="20035" builtinId="9" hidden="1"/>
    <cellStyle name="Hipervínculo visitado" xfId="20034" builtinId="9" hidden="1"/>
    <cellStyle name="Hipervínculo visitado" xfId="16942" builtinId="9" hidden="1"/>
    <cellStyle name="Hipervínculo visitado" xfId="19904" builtinId="9" hidden="1"/>
    <cellStyle name="Hipervínculo visitado" xfId="20033" builtinId="9" hidden="1"/>
    <cellStyle name="Hipervínculo visitado" xfId="20032" builtinId="9" hidden="1"/>
    <cellStyle name="Hipervínculo visitado" xfId="19889" builtinId="9" hidden="1"/>
    <cellStyle name="Hipervínculo visitado" xfId="19992" builtinId="9" hidden="1"/>
    <cellStyle name="Hipervínculo visitado" xfId="19991" builtinId="9" hidden="1"/>
    <cellStyle name="Hipervínculo visitado" xfId="19990" builtinId="9" hidden="1"/>
    <cellStyle name="Hipervínculo visitado" xfId="19989" builtinId="9" hidden="1"/>
    <cellStyle name="Hipervínculo visitado" xfId="19988" builtinId="9" hidden="1"/>
    <cellStyle name="Hipervínculo visitado" xfId="16918" builtinId="9" hidden="1"/>
    <cellStyle name="Hipervínculo visitado" xfId="19796" builtinId="9" hidden="1"/>
    <cellStyle name="Hipervínculo visitado" xfId="19987" builtinId="9" hidden="1"/>
    <cellStyle name="Hipervínculo visitado" xfId="19986" builtinId="9" hidden="1"/>
    <cellStyle name="Hipervínculo visitado" xfId="19985" builtinId="9" hidden="1"/>
    <cellStyle name="Hipervínculo visitado" xfId="19984" builtinId="9" hidden="1"/>
    <cellStyle name="Hipervínculo visitado" xfId="19818" builtinId="9" hidden="1"/>
    <cellStyle name="Hipervínculo visitado" xfId="19212" builtinId="9" hidden="1"/>
    <cellStyle name="Hipervínculo visitado" xfId="19238" builtinId="9" hidden="1"/>
    <cellStyle name="Hipervínculo visitado" xfId="19817" builtinId="9" hidden="1"/>
    <cellStyle name="Hipervínculo visitado" xfId="19885" builtinId="9" hidden="1"/>
    <cellStyle name="Hipervínculo visitado" xfId="19983" builtinId="9" hidden="1"/>
    <cellStyle name="Hipervínculo visitado" xfId="19982" builtinId="9" hidden="1"/>
    <cellStyle name="Hipervínculo visitado" xfId="19797" builtinId="9" hidden="1"/>
    <cellStyle name="Hipervínculo visitado" xfId="19884" builtinId="9" hidden="1"/>
    <cellStyle name="Hipervínculo visitado" xfId="22933" builtinId="9" hidden="1"/>
    <cellStyle name="Hipervínculo visitado" xfId="22934" builtinId="9" hidden="1"/>
    <cellStyle name="Hipervínculo visitado" xfId="22935" builtinId="9" hidden="1"/>
    <cellStyle name="Hipervínculo visitado" xfId="22936" builtinId="9" hidden="1"/>
    <cellStyle name="Hipervínculo visitado" xfId="22937" builtinId="9" hidden="1"/>
    <cellStyle name="Hipervínculo visitado" xfId="22938" builtinId="9" hidden="1"/>
    <cellStyle name="Hipervínculo visitado" xfId="22939" builtinId="9" hidden="1"/>
    <cellStyle name="Hipervínculo visitado" xfId="22940" builtinId="9" hidden="1"/>
    <cellStyle name="Hipervínculo visitado" xfId="22941" builtinId="9" hidden="1"/>
    <cellStyle name="Hipervínculo visitado" xfId="22942" builtinId="9" hidden="1"/>
    <cellStyle name="Hipervínculo visitado" xfId="22943" builtinId="9" hidden="1"/>
    <cellStyle name="Hipervínculo visitado" xfId="22944" builtinId="9" hidden="1"/>
    <cellStyle name="Hipervínculo visitado" xfId="22945" builtinId="9" hidden="1"/>
    <cellStyle name="Hipervínculo visitado" xfId="22946" builtinId="9" hidden="1"/>
    <cellStyle name="Hipervínculo visitado" xfId="22947" builtinId="9" hidden="1"/>
    <cellStyle name="Hipervínculo visitado" xfId="22948" builtinId="9" hidden="1"/>
    <cellStyle name="Hipervínculo visitado" xfId="22949" builtinId="9" hidden="1"/>
    <cellStyle name="Hipervínculo visitado" xfId="22950" builtinId="9" hidden="1"/>
    <cellStyle name="Hipervínculo visitado" xfId="22951" builtinId="9" hidden="1"/>
    <cellStyle name="Hipervínculo visitado" xfId="22952" builtinId="9" hidden="1"/>
    <cellStyle name="Hipervínculo visitado" xfId="22953" builtinId="9" hidden="1"/>
    <cellStyle name="Hipervínculo visitado" xfId="22904" builtinId="9" hidden="1"/>
    <cellStyle name="Hipervínculo visitado" xfId="23015" builtinId="9" hidden="1"/>
    <cellStyle name="Hipervínculo visitado" xfId="23014" builtinId="9" hidden="1"/>
    <cellStyle name="Hipervínculo visitado" xfId="22903" builtinId="9" hidden="1"/>
    <cellStyle name="Hipervínculo visitado" xfId="23013" builtinId="9" hidden="1"/>
    <cellStyle name="Hipervínculo visitado" xfId="23012" builtinId="9" hidden="1"/>
    <cellStyle name="Hipervínculo visitado" xfId="22902" builtinId="9" hidden="1"/>
    <cellStyle name="Hipervínculo visitado" xfId="23011" builtinId="9" hidden="1"/>
    <cellStyle name="Hipervínculo visitado" xfId="23010" builtinId="9" hidden="1"/>
    <cellStyle name="Hipervínculo visitado" xfId="22901" builtinId="9" hidden="1"/>
    <cellStyle name="Hipervínculo visitado" xfId="23009" builtinId="9" hidden="1"/>
    <cellStyle name="Hipervínculo visitado" xfId="23008" builtinId="9" hidden="1"/>
    <cellStyle name="Hipervínculo visitado" xfId="22900" builtinId="9" hidden="1"/>
    <cellStyle name="Hipervínculo visitado" xfId="23007" builtinId="9" hidden="1"/>
    <cellStyle name="Hipervínculo visitado" xfId="23006" builtinId="9" hidden="1"/>
    <cellStyle name="Hipervínculo visitado" xfId="22899" builtinId="9" hidden="1"/>
    <cellStyle name="Hipervínculo visitado" xfId="23005" builtinId="9" hidden="1"/>
    <cellStyle name="Hipervínculo visitado" xfId="23004" builtinId="9" hidden="1"/>
    <cellStyle name="Hipervínculo visitado" xfId="22898" builtinId="9" hidden="1"/>
    <cellStyle name="Hipervínculo visitado" xfId="23003" builtinId="9" hidden="1"/>
    <cellStyle name="Hipervínculo visitado" xfId="23002" builtinId="9" hidden="1"/>
    <cellStyle name="Hipervínculo visitado" xfId="23033" builtinId="9" hidden="1"/>
    <cellStyle name="Hipervínculo visitado" xfId="20024" builtinId="9" hidden="1"/>
    <cellStyle name="Hipervínculo visitado" xfId="22962" builtinId="9" hidden="1"/>
    <cellStyle name="Hipervínculo visitado" xfId="23034" builtinId="9" hidden="1"/>
    <cellStyle name="Hipervínculo visitado" xfId="22963" builtinId="9" hidden="1"/>
    <cellStyle name="Hipervínculo visitado" xfId="16877" builtinId="9" hidden="1"/>
    <cellStyle name="Hipervínculo visitado" xfId="22913" builtinId="9" hidden="1"/>
    <cellStyle name="Hipervínculo visitado" xfId="22964" builtinId="9" hidden="1"/>
    <cellStyle name="Hipervínculo visitado" xfId="22965" builtinId="9" hidden="1"/>
    <cellStyle name="Hipervínculo visitado" xfId="23035" builtinId="9" hidden="1"/>
    <cellStyle name="Hipervínculo visitado" xfId="19900" builtinId="9" hidden="1"/>
    <cellStyle name="Hipervínculo visitado" xfId="14030" builtinId="9" hidden="1"/>
    <cellStyle name="Hipervínculo visitado" xfId="23036" builtinId="9" hidden="1"/>
    <cellStyle name="Hipervínculo visitado" xfId="22966" builtinId="9" hidden="1"/>
    <cellStyle name="Hipervínculo visitado" xfId="22967" builtinId="9" hidden="1"/>
    <cellStyle name="Hipervínculo visitado" xfId="22914" builtinId="9" hidden="1"/>
    <cellStyle name="Hipervínculo visitado" xfId="16872" builtinId="9" hidden="1"/>
    <cellStyle name="Hipervínculo visitado" xfId="22968" builtinId="9" hidden="1"/>
    <cellStyle name="Hipervínculo visitado" xfId="22915" builtinId="9" hidden="1"/>
    <cellStyle name="Hipervínculo visitado" xfId="22969" builtinId="9" hidden="1"/>
    <cellStyle name="Hipervínculo visitado" xfId="16941" builtinId="9" hidden="1"/>
    <cellStyle name="Hipervínculo visitado" xfId="23045" builtinId="9" hidden="1"/>
    <cellStyle name="Hipervínculo visitado" xfId="22894" builtinId="9" hidden="1"/>
    <cellStyle name="Hipervínculo visitado" xfId="22893" builtinId="9" hidden="1"/>
    <cellStyle name="Hipervínculo visitado" xfId="19998" builtinId="9" hidden="1"/>
    <cellStyle name="Hipervínculo visitado" xfId="19997" builtinId="9" hidden="1"/>
    <cellStyle name="Hipervínculo visitado" xfId="23044" builtinId="9" hidden="1"/>
    <cellStyle name="Hipervínculo visitado" xfId="22921" builtinId="9" hidden="1"/>
    <cellStyle name="Hipervínculo visitado" xfId="22984" builtinId="9" hidden="1"/>
    <cellStyle name="Hipervínculo visitado" xfId="22983" builtinId="9" hidden="1"/>
    <cellStyle name="Hipervínculo visitado" xfId="23043" builtinId="9" hidden="1"/>
    <cellStyle name="Hipervínculo visitado" xfId="19996" builtinId="9" hidden="1"/>
    <cellStyle name="Hipervínculo visitado" xfId="22892" builtinId="9" hidden="1"/>
    <cellStyle name="Hipervínculo visitado" xfId="22982" builtinId="9" hidden="1"/>
    <cellStyle name="Hipervínculo visitado" xfId="19995" builtinId="9" hidden="1"/>
    <cellStyle name="Hipervínculo visitado" xfId="23042" builtinId="9" hidden="1"/>
    <cellStyle name="Hipervínculo visitado" xfId="22920" builtinId="9" hidden="1"/>
    <cellStyle name="Hipervínculo visitado" xfId="23041" builtinId="9" hidden="1"/>
    <cellStyle name="Hipervínculo visitado" xfId="23040" builtinId="9" hidden="1"/>
    <cellStyle name="Hipervínculo visitado" xfId="22910" builtinId="9" hidden="1"/>
    <cellStyle name="Hipervínculo visitado" xfId="22909" builtinId="9" hidden="1"/>
    <cellStyle name="Hipervínculo visitado" xfId="22981" builtinId="9" hidden="1"/>
    <cellStyle name="Hipervínculo visitado" xfId="22897" builtinId="9" hidden="1"/>
    <cellStyle name="Hipervínculo visitado" xfId="22906" builtinId="9" hidden="1"/>
    <cellStyle name="Hipervínculo visitado" xfId="23074" builtinId="9" hidden="1"/>
    <cellStyle name="Hipervínculo visitado" xfId="16939" builtinId="9" hidden="1"/>
    <cellStyle name="Hipervínculo visitado" xfId="23073" builtinId="9" hidden="1"/>
    <cellStyle name="Hipervínculo visitado" xfId="23017" builtinId="9" hidden="1"/>
    <cellStyle name="Hipervínculo visitado" xfId="22995" builtinId="9" hidden="1"/>
    <cellStyle name="Hipervínculo visitado" xfId="23072" builtinId="9" hidden="1"/>
    <cellStyle name="Hipervínculo visitado" xfId="23071" builtinId="9" hidden="1"/>
    <cellStyle name="Hipervínculo visitado" xfId="22926" builtinId="9" hidden="1"/>
    <cellStyle name="Hipervínculo visitado" xfId="23018" builtinId="9" hidden="1"/>
    <cellStyle name="Hipervínculo visitado" xfId="23070" builtinId="9" hidden="1"/>
    <cellStyle name="Hipervínculo visitado" xfId="22958" builtinId="9" hidden="1"/>
    <cellStyle name="Hipervínculo visitado" xfId="20028" builtinId="9" hidden="1"/>
    <cellStyle name="Hipervínculo visitado" xfId="22916" builtinId="9" hidden="1"/>
    <cellStyle name="Hipervínculo visitado" xfId="22927" builtinId="9" hidden="1"/>
    <cellStyle name="Hipervínculo visitado" xfId="23069" builtinId="9" hidden="1"/>
    <cellStyle name="Hipervínculo visitado" xfId="22917" builtinId="9" hidden="1"/>
    <cellStyle name="Hipervínculo visitado" xfId="23053" builtinId="9" hidden="1"/>
    <cellStyle name="Hipervínculo visitado" xfId="20029" builtinId="9" hidden="1"/>
    <cellStyle name="Hipervínculo visitado" xfId="23068" builtinId="9" hidden="1"/>
    <cellStyle name="Hipervínculo visitado" xfId="23085" builtinId="9" hidden="1"/>
    <cellStyle name="Hipervínculo visitado" xfId="23031" builtinId="9" hidden="1"/>
    <cellStyle name="Hipervínculo visitado" xfId="22977" builtinId="9" hidden="1"/>
    <cellStyle name="Hipervínculo visitado" xfId="23086" builtinId="9" hidden="1"/>
    <cellStyle name="Hipervínculo visitado" xfId="19057" builtinId="9" hidden="1"/>
    <cellStyle name="Hipervínculo visitado" xfId="23059" builtinId="9" hidden="1"/>
    <cellStyle name="Hipervínculo visitado" xfId="22992" builtinId="9" hidden="1"/>
    <cellStyle name="Hipervínculo visitado" xfId="22955" builtinId="9" hidden="1"/>
    <cellStyle name="Hipervínculo visitado" xfId="23023" builtinId="9" hidden="1"/>
    <cellStyle name="Hipervínculo visitado" xfId="23087" builtinId="9" hidden="1"/>
    <cellStyle name="Hipervínculo visitado" xfId="23058" builtinId="9" hidden="1"/>
    <cellStyle name="Hipervínculo visitado" xfId="19895" builtinId="9" hidden="1"/>
    <cellStyle name="Hipervínculo visitado" xfId="23088" builtinId="9" hidden="1"/>
    <cellStyle name="Hipervínculo visitado" xfId="22954" builtinId="9" hidden="1"/>
    <cellStyle name="Hipervínculo visitado" xfId="22976" builtinId="9" hidden="1"/>
    <cellStyle name="Hipervínculo visitado" xfId="23050" builtinId="9" hidden="1"/>
    <cellStyle name="Hipervínculo visitado" xfId="22930" builtinId="9" hidden="1"/>
    <cellStyle name="Hipervínculo visitado" xfId="22919" builtinId="9" hidden="1"/>
    <cellStyle name="Hipervínculo visitado" xfId="23028" builtinId="9" hidden="1"/>
    <cellStyle name="Hipervínculo visitado" xfId="19890" builtinId="9" hidden="1"/>
    <cellStyle name="Hipervínculo visitado" xfId="23057" builtinId="9" hidden="1"/>
    <cellStyle name="Hipervínculo visitado" xfId="23000" builtinId="9" hidden="1"/>
    <cellStyle name="Hipervínculo visitado" xfId="23027" builtinId="9" hidden="1"/>
    <cellStyle name="Hipervínculo visitado" xfId="23067" builtinId="9" hidden="1"/>
    <cellStyle name="Hipervínculo visitado" xfId="20019" builtinId="9" hidden="1"/>
    <cellStyle name="Hipervínculo visitado" xfId="23038" builtinId="9" hidden="1"/>
    <cellStyle name="Hipervínculo visitado" xfId="23100" builtinId="9" hidden="1"/>
    <cellStyle name="Hipervínculo visitado" xfId="23080" builtinId="9" hidden="1"/>
    <cellStyle name="Hipervínculo visitado" xfId="19902" builtinId="9" hidden="1"/>
    <cellStyle name="Hipervínculo visitado" xfId="23066" builtinId="9" hidden="1"/>
    <cellStyle name="Hipervínculo visitado" xfId="23001" builtinId="9" hidden="1"/>
    <cellStyle name="Hipervínculo visitado" xfId="23099" builtinId="9" hidden="1"/>
    <cellStyle name="Hipervínculo visitado" xfId="22988" builtinId="9" hidden="1"/>
    <cellStyle name="Hipervínculo visitado" xfId="23061" builtinId="9" hidden="1"/>
    <cellStyle name="Hipervínculo visitado" xfId="22959" builtinId="9" hidden="1"/>
    <cellStyle name="Hipervínculo visitado" xfId="22907" builtinId="9" hidden="1"/>
    <cellStyle name="Hipervínculo visitado" xfId="23051" builtinId="9" hidden="1"/>
    <cellStyle name="Hipervínculo visitado" xfId="23098" builtinId="9" hidden="1"/>
    <cellStyle name="Hipervínculo visitado" xfId="23020" builtinId="9" hidden="1"/>
    <cellStyle name="Hipervínculo visitado" xfId="23079" builtinId="9" hidden="1"/>
    <cellStyle name="Hipervínculo visitado" xfId="22997" builtinId="9" hidden="1"/>
    <cellStyle name="Hipervínculo visitado" xfId="23097" builtinId="9" hidden="1"/>
    <cellStyle name="Hipervínculo visitado" xfId="22998" builtinId="9" hidden="1"/>
    <cellStyle name="Hipervínculo visitado" xfId="23077" builtinId="9" hidden="1"/>
    <cellStyle name="Hipervínculo visitado" xfId="19412" builtinId="9" hidden="1"/>
    <cellStyle name="Hipervínculo visitado" xfId="23049" builtinId="9" hidden="1"/>
    <cellStyle name="Hipervínculo visitado" xfId="23046" builtinId="9" hidden="1"/>
    <cellStyle name="Hipervínculo visitado" xfId="23105" builtinId="9" hidden="1"/>
    <cellStyle name="Hipervínculo visitado" xfId="23076" builtinId="9" hidden="1"/>
    <cellStyle name="Hipervínculo visitado" xfId="23075" builtinId="9" hidden="1"/>
    <cellStyle name="Hipervínculo visitado" xfId="19284" builtinId="9" hidden="1"/>
    <cellStyle name="Hipervínculo visitado" xfId="23063" builtinId="9" hidden="1"/>
    <cellStyle name="Hipervínculo visitado" xfId="22932" builtinId="9" hidden="1"/>
    <cellStyle name="Hipervínculo visitado" xfId="23106" builtinId="9" hidden="1"/>
    <cellStyle name="Hipervínculo visitado" xfId="22924" builtinId="9" hidden="1"/>
    <cellStyle name="Hipervínculo visitado" xfId="22888" builtinId="9" hidden="1"/>
    <cellStyle name="Hipervínculo visitado" xfId="23026" builtinId="9" hidden="1"/>
    <cellStyle name="Hipervínculo visitado" xfId="22891" builtinId="9" hidden="1"/>
    <cellStyle name="Hipervínculo visitado" xfId="22905" builtinId="9" hidden="1"/>
    <cellStyle name="Hipervínculo visitado" xfId="23025" builtinId="9" hidden="1"/>
    <cellStyle name="Hipervínculo visitado" xfId="23032" builtinId="9" hidden="1"/>
    <cellStyle name="Hipervínculo visitado" xfId="23083" builtinId="9" hidden="1"/>
    <cellStyle name="Hipervínculo visitado" xfId="22925" builtinId="9" hidden="1"/>
    <cellStyle name="Hipervínculo visitado" xfId="22960" builtinId="9" hidden="1"/>
    <cellStyle name="Hipervínculo visitado" xfId="22890" builtinId="9" hidden="1"/>
    <cellStyle name="Hipervínculo visitado" xfId="22928" builtinId="9" hidden="1"/>
    <cellStyle name="Hipervínculo visitado" xfId="20020" builtinId="9" hidden="1"/>
    <cellStyle name="Hipervínculo visitado" xfId="22979" builtinId="9" hidden="1"/>
    <cellStyle name="Hipervínculo visitado" xfId="23054" builtinId="9" hidden="1"/>
    <cellStyle name="Hipervínculo visitado" xfId="23121" builtinId="9" hidden="1"/>
    <cellStyle name="Hipervínculo visitado" xfId="23062" builtinId="9" hidden="1"/>
    <cellStyle name="Hipervínculo visitado" xfId="23096" builtinId="9" hidden="1"/>
    <cellStyle name="Hipervínculo visitado" xfId="23120" builtinId="9" hidden="1"/>
    <cellStyle name="Hipervínculo visitado" xfId="23084" builtinId="9" hidden="1"/>
    <cellStyle name="Hipervínculo visitado" xfId="19994" builtinId="9" hidden="1"/>
    <cellStyle name="Hipervínculo visitado" xfId="23024" builtinId="9" hidden="1"/>
    <cellStyle name="Hipervínculo visitado" xfId="22989" builtinId="9" hidden="1"/>
    <cellStyle name="Hipervínculo visitado" xfId="23022" builtinId="9" hidden="1"/>
    <cellStyle name="Hipervínculo visitado" xfId="19903" builtinId="9" hidden="1"/>
    <cellStyle name="Hipervínculo visitado" xfId="23119" builtinId="9" hidden="1"/>
    <cellStyle name="Hipervínculo visitado" xfId="23065" builtinId="9" hidden="1"/>
    <cellStyle name="Hipervínculo visitado" xfId="23095" builtinId="9" hidden="1"/>
    <cellStyle name="Hipervínculo visitado" xfId="22994" builtinId="9" hidden="1"/>
    <cellStyle name="Hipervínculo visitado" xfId="23103" builtinId="9" hidden="1"/>
    <cellStyle name="Hipervínculo visitado" xfId="22978" builtinId="9" hidden="1"/>
    <cellStyle name="Hipervínculo visitado" xfId="23030" builtinId="9" hidden="1"/>
    <cellStyle name="Hipervínculo visitado" xfId="22985" builtinId="9" hidden="1"/>
    <cellStyle name="Hipervínculo visitado" xfId="22931" builtinId="9" hidden="1"/>
    <cellStyle name="Hipervínculo visitado" xfId="22973" builtinId="9" hidden="1"/>
    <cellStyle name="Hipervínculo visitado" xfId="20031" builtinId="9" hidden="1"/>
    <cellStyle name="Hipervínculo visitado" xfId="23052" builtinId="9" hidden="1"/>
    <cellStyle name="Hipervínculo visitado" xfId="23116" builtinId="9" hidden="1"/>
    <cellStyle name="Hipervínculo visitado" xfId="22987" builtinId="9" hidden="1"/>
    <cellStyle name="Hipervínculo visitado" xfId="23101" builtinId="9" hidden="1"/>
    <cellStyle name="Hipervínculo visitado" xfId="23115" builtinId="9" hidden="1"/>
    <cellStyle name="Hipervínculo visitado" xfId="23048" builtinId="9" hidden="1"/>
    <cellStyle name="Hipervínculo visitado" xfId="16876" builtinId="9" hidden="1"/>
    <cellStyle name="Hipervínculo visitado" xfId="23102" builtinId="9" hidden="1"/>
    <cellStyle name="Hipervínculo visitado" xfId="23125" builtinId="9" hidden="1"/>
    <cellStyle name="Hipervínculo visitado" xfId="22975" builtinId="9" hidden="1"/>
    <cellStyle name="Hipervínculo visitado" xfId="19795" builtinId="9" hidden="1"/>
    <cellStyle name="Hipervínculo visitado" xfId="23126" builtinId="9" hidden="1"/>
    <cellStyle name="Hipervínculo visitado" xfId="23019" builtinId="9" hidden="1"/>
    <cellStyle name="Hipervínculo visitado" xfId="23055" builtinId="9" hidden="1"/>
    <cellStyle name="Hipervínculo visitado" xfId="22971" builtinId="9" hidden="1"/>
    <cellStyle name="Hipervínculo visitado" xfId="23123" builtinId="9" hidden="1"/>
    <cellStyle name="Hipervínculo visitado" xfId="22912" builtinId="9" hidden="1"/>
    <cellStyle name="Hipervínculo visitado" xfId="23107" builtinId="9" hidden="1"/>
    <cellStyle name="Hipervínculo visitado" xfId="23143" builtinId="9" hidden="1"/>
    <cellStyle name="Hipervínculo visitado" xfId="23093" builtinId="9" hidden="1"/>
    <cellStyle name="Hipervínculo visitado" xfId="23092" builtinId="9" hidden="1"/>
    <cellStyle name="Hipervínculo visitado" xfId="23144" builtinId="9" hidden="1"/>
    <cellStyle name="Hipervínculo visitado" xfId="19993" builtinId="9" hidden="1"/>
    <cellStyle name="Hipervínculo visitado" xfId="22972" builtinId="9" hidden="1"/>
    <cellStyle name="Hipervínculo visitado" xfId="22918" builtinId="9" hidden="1"/>
    <cellStyle name="Hipervínculo visitado" xfId="22922" builtinId="9" hidden="1"/>
    <cellStyle name="Hipervínculo visitado" xfId="23132" builtinId="9" hidden="1"/>
    <cellStyle name="Hipervínculo visitado" xfId="23145" builtinId="9" hidden="1"/>
    <cellStyle name="Hipervínculo visitado" xfId="23131" builtinId="9" hidden="1"/>
    <cellStyle name="Hipervínculo visitado" xfId="23029" builtinId="9" hidden="1"/>
    <cellStyle name="Hipervínculo visitado" xfId="23146" builtinId="9" hidden="1"/>
    <cellStyle name="Hipervínculo visitado" xfId="22929" builtinId="9" hidden="1"/>
    <cellStyle name="Hipervínculo visitado" xfId="23047" builtinId="9" hidden="1"/>
    <cellStyle name="Hipervínculo visitado" xfId="23039" builtinId="9" hidden="1"/>
    <cellStyle name="Hipervínculo visitado" xfId="23112" builtinId="9" hidden="1"/>
    <cellStyle name="Hipervínculo visitado" xfId="23016" builtinId="9" hidden="1"/>
    <cellStyle name="Hipervínculo visitado" xfId="23133" builtinId="9" hidden="1"/>
    <cellStyle name="Hipervínculo visitado" xfId="23150" builtinId="9" hidden="1"/>
    <cellStyle name="Hipervínculo visitado" xfId="23114" builtinId="9" hidden="1"/>
    <cellStyle name="Hipervínculo visitado" xfId="23134" builtinId="9" hidden="1"/>
    <cellStyle name="Hipervínculo visitado" xfId="23113" builtinId="9" hidden="1"/>
    <cellStyle name="Hipervínculo visitado" xfId="23149" builtinId="9" hidden="1"/>
    <cellStyle name="Hipervínculo visitado" xfId="23089" builtinId="9" hidden="1"/>
    <cellStyle name="Hipervínculo visitado" xfId="22970" builtinId="9" hidden="1"/>
    <cellStyle name="Hipervínculo visitado" xfId="23129" builtinId="9" hidden="1"/>
    <cellStyle name="Hipervínculo visitado" xfId="23090" builtinId="9" hidden="1"/>
    <cellStyle name="Hipervínculo visitado" xfId="23078" builtinId="9" hidden="1"/>
    <cellStyle name="Hipervínculo visitado" xfId="23148" builtinId="9" hidden="1"/>
    <cellStyle name="Hipervínculo visitado" xfId="23135" builtinId="9" hidden="1"/>
    <cellStyle name="Hipervínculo visitado" xfId="22956" builtinId="9" hidden="1"/>
    <cellStyle name="Hipervínculo visitado" xfId="22896" builtinId="9" hidden="1"/>
    <cellStyle name="Hipervínculo visitado" xfId="23140" builtinId="9" hidden="1"/>
    <cellStyle name="Hipervínculo visitado" xfId="23147" builtinId="9" hidden="1"/>
    <cellStyle name="Hipervínculo visitado" xfId="23130" builtinId="9" hidden="1"/>
    <cellStyle name="Hipervínculo visitado" xfId="23139" builtinId="9" hidden="1"/>
    <cellStyle name="Hipervínculo visitado" xfId="23091" builtinId="9" hidden="1"/>
    <cellStyle name="Hipervínculo visitado" xfId="23108" builtinId="9" hidden="1"/>
    <cellStyle name="Hipervínculo visitado" xfId="22991" builtinId="9" hidden="1"/>
    <cellStyle name="Hipervínculo visitado" xfId="23159" builtinId="9" hidden="1"/>
    <cellStyle name="Hipervínculo visitado" xfId="23160" builtinId="9" hidden="1"/>
    <cellStyle name="Hipervínculo visitado" xfId="23161" builtinId="9" hidden="1"/>
    <cellStyle name="Hipervínculo visitado" xfId="23162" builtinId="9" hidden="1"/>
    <cellStyle name="Hipervínculo visitado" xfId="23163" builtinId="9" hidden="1"/>
    <cellStyle name="Hipervínculo visitado" xfId="23164" builtinId="9" hidden="1"/>
    <cellStyle name="Hipervínculo visitado" xfId="23165" builtinId="9" hidden="1"/>
    <cellStyle name="Hipervínculo visitado" xfId="23166" builtinId="9" hidden="1"/>
    <cellStyle name="Hipervínculo visitado" xfId="23167" builtinId="9" hidden="1"/>
    <cellStyle name="Hipervínculo visitado" xfId="23168" builtinId="9" hidden="1"/>
    <cellStyle name="Hipervínculo visitado" xfId="23169" builtinId="9" hidden="1"/>
    <cellStyle name="Hipervínculo visitado" xfId="23170" builtinId="9" hidden="1"/>
    <cellStyle name="Hipervínculo visitado" xfId="23171" builtinId="9" hidden="1"/>
    <cellStyle name="Hipervínculo visitado" xfId="23172" builtinId="9" hidden="1"/>
    <cellStyle name="Hipervínculo visitado" xfId="23173" builtinId="9" hidden="1"/>
    <cellStyle name="Hipervínculo visitado" xfId="23174" builtinId="9" hidden="1"/>
    <cellStyle name="Hipervínculo visitado" xfId="23175" builtinId="9" hidden="1"/>
    <cellStyle name="Hipervínculo visitado" xfId="23176" builtinId="9" hidden="1"/>
    <cellStyle name="Hipervínculo visitado" xfId="23177" builtinId="9" hidden="1"/>
    <cellStyle name="Hipervínculo visitado" xfId="23178" builtinId="9" hidden="1"/>
    <cellStyle name="Hipervínculo visitado" xfId="22999" builtinId="9" hidden="1"/>
    <cellStyle name="Hipervínculo visitado" xfId="23141" builtinId="9" hidden="1"/>
    <cellStyle name="Hipervínculo visitado" xfId="23109" builtinId="9" hidden="1"/>
    <cellStyle name="Hipervínculo visitado" xfId="23180" builtinId="9" hidden="1"/>
    <cellStyle name="Hipervínculo visitado" xfId="23181" builtinId="9" hidden="1"/>
    <cellStyle name="Hipervínculo visitado" xfId="23182" builtinId="9" hidden="1"/>
    <cellStyle name="Hipervínculo visitado" xfId="23183" builtinId="9" hidden="1"/>
    <cellStyle name="Hipervínculo visitado" xfId="23184" builtinId="9" hidden="1"/>
    <cellStyle name="Hipervínculo visitado" xfId="23185" builtinId="9" hidden="1"/>
    <cellStyle name="Hipervínculo visitado" xfId="23186" builtinId="9" hidden="1"/>
    <cellStyle name="Hipervínculo visitado" xfId="23187" builtinId="9" hidden="1"/>
    <cellStyle name="Hipervínculo visitado" xfId="23188" builtinId="9" hidden="1"/>
    <cellStyle name="Hipervínculo visitado" xfId="23189" builtinId="9" hidden="1"/>
    <cellStyle name="Hipervínculo visitado" xfId="23190" builtinId="9" hidden="1"/>
    <cellStyle name="Hipervínculo visitado" xfId="23191" builtinId="9" hidden="1"/>
    <cellStyle name="Hipervínculo visitado" xfId="23192" builtinId="9" hidden="1"/>
    <cellStyle name="Hipervínculo visitado" xfId="23193" builtinId="9" hidden="1"/>
    <cellStyle name="Hipervínculo visitado" xfId="23194" builtinId="9" hidden="1"/>
    <cellStyle name="Hipervínculo visitado" xfId="23195" builtinId="9" hidden="1"/>
    <cellStyle name="Hipervínculo visitado" xfId="23196" builtinId="9" hidden="1"/>
    <cellStyle name="Hipervínculo visitado" xfId="23197" builtinId="9" hidden="1"/>
    <cellStyle name="Hipervínculo visitado" xfId="23203" builtinId="9" hidden="1"/>
    <cellStyle name="Hipervínculo visitado" xfId="23204" builtinId="9" hidden="1"/>
    <cellStyle name="Hipervínculo visitado" xfId="23205" builtinId="9" hidden="1"/>
    <cellStyle name="Hipervínculo visitado" xfId="23206" builtinId="9" hidden="1"/>
    <cellStyle name="Hipervínculo visitado" xfId="23207" builtinId="9" hidden="1"/>
    <cellStyle name="Hipervínculo visitado" xfId="23208" builtinId="9" hidden="1"/>
    <cellStyle name="Hipervínculo visitado" xfId="23209" builtinId="9" hidden="1"/>
    <cellStyle name="Hipervínculo visitado" xfId="23210" builtinId="9" hidden="1"/>
    <cellStyle name="Hipervínculo visitado" xfId="23211" builtinId="9" hidden="1"/>
    <cellStyle name="Hipervínculo visitado" xfId="23212" builtinId="9" hidden="1"/>
    <cellStyle name="Hipervínculo visitado" xfId="23213" builtinId="9" hidden="1"/>
    <cellStyle name="Hipervínculo visitado" xfId="23214" builtinId="9" hidden="1"/>
    <cellStyle name="Hipervínculo visitado" xfId="23215" builtinId="9" hidden="1"/>
    <cellStyle name="Hipervínculo visitado" xfId="23216" builtinId="9" hidden="1"/>
    <cellStyle name="Hipervínculo visitado" xfId="23217" builtinId="9" hidden="1"/>
    <cellStyle name="Hipervínculo visitado" xfId="23218" builtinId="9" hidden="1"/>
    <cellStyle name="Hipervínculo visitado" xfId="23219" builtinId="9" hidden="1"/>
    <cellStyle name="Hipervínculo visitado" xfId="23220" builtinId="9" hidden="1"/>
    <cellStyle name="Hipervínculo visitado" xfId="23221" builtinId="9" hidden="1"/>
    <cellStyle name="Hipervínculo visitado" xfId="23222" builtinId="9" hidden="1"/>
    <cellStyle name="Hipervínculo visitado" xfId="23223" builtinId="9" hidden="1"/>
    <cellStyle name="Hipervínculo visitado" xfId="23122" builtinId="9" hidden="1"/>
    <cellStyle name="Hipervínculo visitado" xfId="23225" builtinId="9" hidden="1"/>
    <cellStyle name="Hipervínculo visitado" xfId="23226" builtinId="9" hidden="1"/>
    <cellStyle name="Hipervínculo visitado" xfId="23227" builtinId="9" hidden="1"/>
    <cellStyle name="Hipervínculo visitado" xfId="23228" builtinId="9" hidden="1"/>
    <cellStyle name="Hipervínculo visitado" xfId="23229" builtinId="9" hidden="1"/>
    <cellStyle name="Hipervínculo visitado" xfId="23230" builtinId="9" hidden="1"/>
    <cellStyle name="Hipervínculo visitado" xfId="23231" builtinId="9" hidden="1"/>
    <cellStyle name="Hipervínculo visitado" xfId="23232" builtinId="9" hidden="1"/>
    <cellStyle name="Hipervínculo visitado" xfId="23233" builtinId="9" hidden="1"/>
    <cellStyle name="Hipervínculo visitado" xfId="23234" builtinId="9" hidden="1"/>
    <cellStyle name="Hipervínculo visitado" xfId="23235" builtinId="9" hidden="1"/>
    <cellStyle name="Hipervínculo visitado" xfId="23236" builtinId="9" hidden="1"/>
    <cellStyle name="Hipervínculo visitado" xfId="23237" builtinId="9" hidden="1"/>
    <cellStyle name="Hipervínculo visitado" xfId="23238" builtinId="9" hidden="1"/>
    <cellStyle name="Hipervínculo visitado" xfId="23239" builtinId="9" hidden="1"/>
    <cellStyle name="Hipervínculo visitado" xfId="23240" builtinId="9" hidden="1"/>
    <cellStyle name="Hipervínculo visitado" xfId="23241" builtinId="9" hidden="1"/>
    <cellStyle name="Hipervínculo visitado" xfId="23242" builtinId="9" hidden="1"/>
    <cellStyle name="Hipervínculo visitado" xfId="23243" builtinId="9" hidden="1"/>
    <cellStyle name="Hipervínculo visitado" xfId="23244" builtinId="9" hidden="1"/>
    <cellStyle name="Hipervínculo visitado" xfId="23248" builtinId="9" hidden="1"/>
    <cellStyle name="Hipervínculo visitado" xfId="23249" builtinId="9" hidden="1"/>
    <cellStyle name="Hipervínculo visitado" xfId="23250" builtinId="9" hidden="1"/>
    <cellStyle name="Hipervínculo visitado" xfId="23251" builtinId="9" hidden="1"/>
    <cellStyle name="Hipervínculo visitado" xfId="23252" builtinId="9" hidden="1"/>
    <cellStyle name="Hipervínculo visitado" xfId="23253" builtinId="9" hidden="1"/>
    <cellStyle name="Hipervínculo visitado" xfId="23254" builtinId="9" hidden="1"/>
    <cellStyle name="Hipervínculo visitado" xfId="23255" builtinId="9" hidden="1"/>
    <cellStyle name="Hipervínculo visitado" xfId="23256" builtinId="9" hidden="1"/>
    <cellStyle name="Hipervínculo visitado" xfId="23257" builtinId="9" hidden="1"/>
    <cellStyle name="Hipervínculo visitado" xfId="23258" builtinId="9" hidden="1"/>
    <cellStyle name="Hipervínculo visitado" xfId="23259" builtinId="9" hidden="1"/>
    <cellStyle name="Hipervínculo visitado" xfId="23260" builtinId="9" hidden="1"/>
    <cellStyle name="Hipervínculo visitado" xfId="23261" builtinId="9" hidden="1"/>
    <cellStyle name="Hipervínculo visitado" xfId="23262" builtinId="9" hidden="1"/>
    <cellStyle name="Hipervínculo visitado" xfId="23263" builtinId="9" hidden="1"/>
    <cellStyle name="Hipervínculo visitado" xfId="23264" builtinId="9" hidden="1"/>
    <cellStyle name="Hipervínculo visitado" xfId="23265" builtinId="9" hidden="1"/>
    <cellStyle name="Hipervínculo visitado" xfId="23266" builtinId="9" hidden="1"/>
    <cellStyle name="Hipervínculo visitado" xfId="23267" builtinId="9" hidden="1"/>
    <cellStyle name="Hipervínculo visitado" xfId="23268" builtinId="9" hidden="1"/>
    <cellStyle name="Hipervínculo visitado" xfId="22908" builtinId="9" hidden="1"/>
    <cellStyle name="Hipervínculo visitado" xfId="23064" builtinId="9" hidden="1"/>
    <cellStyle name="Hipervínculo visitado" xfId="20015" builtinId="9" hidden="1"/>
    <cellStyle name="Hipervínculo visitado" xfId="23270" builtinId="9" hidden="1"/>
    <cellStyle name="Hipervínculo visitado" xfId="23271" builtinId="9" hidden="1"/>
    <cellStyle name="Hipervínculo visitado" xfId="23272" builtinId="9" hidden="1"/>
    <cellStyle name="Hipervínculo visitado" xfId="23273" builtinId="9" hidden="1"/>
    <cellStyle name="Hipervínculo visitado" xfId="23274" builtinId="9" hidden="1"/>
    <cellStyle name="Hipervínculo visitado" xfId="23275" builtinId="9" hidden="1"/>
    <cellStyle name="Hipervínculo visitado" xfId="23276" builtinId="9" hidden="1"/>
    <cellStyle name="Hipervínculo visitado" xfId="23277" builtinId="9" hidden="1"/>
    <cellStyle name="Hipervínculo visitado" xfId="23278" builtinId="9" hidden="1"/>
    <cellStyle name="Hipervínculo visitado" xfId="23279" builtinId="9" hidden="1"/>
    <cellStyle name="Hipervínculo visitado" xfId="23280" builtinId="9" hidden="1"/>
    <cellStyle name="Hipervínculo visitado" xfId="23281" builtinId="9" hidden="1"/>
    <cellStyle name="Hipervínculo visitado" xfId="23282" builtinId="9" hidden="1"/>
    <cellStyle name="Hipervínculo visitado" xfId="23283" builtinId="9" hidden="1"/>
    <cellStyle name="Hipervínculo visitado" xfId="23284" builtinId="9" hidden="1"/>
    <cellStyle name="Hipervínculo visitado" xfId="23285" builtinId="9" hidden="1"/>
    <cellStyle name="Hipervínculo visitado" xfId="23286" builtinId="9" hidden="1"/>
    <cellStyle name="Hipervínculo visitado" xfId="23287" builtinId="9" hidden="1"/>
    <cellStyle name="Hipervínculo visitado" xfId="23290" builtinId="9" hidden="1"/>
    <cellStyle name="Hipervínculo visitado" xfId="23291" builtinId="9" hidden="1"/>
    <cellStyle name="Hipervínculo visitado" xfId="23292" builtinId="9" hidden="1"/>
    <cellStyle name="Hipervínculo visitado" xfId="23293" builtinId="9" hidden="1"/>
    <cellStyle name="Hipervínculo visitado" xfId="23294" builtinId="9" hidden="1"/>
    <cellStyle name="Hipervínculo visitado" xfId="23295" builtinId="9" hidden="1"/>
    <cellStyle name="Hipervínculo visitado" xfId="23296" builtinId="9" hidden="1"/>
    <cellStyle name="Hipervínculo visitado" xfId="23297" builtinId="9" hidden="1"/>
    <cellStyle name="Hipervínculo visitado" xfId="23298" builtinId="9" hidden="1"/>
    <cellStyle name="Hipervínculo visitado" xfId="23299" builtinId="9" hidden="1"/>
    <cellStyle name="Hipervínculo visitado" xfId="23300" builtinId="9" hidden="1"/>
    <cellStyle name="Hipervínculo visitado" xfId="23301" builtinId="9" hidden="1"/>
    <cellStyle name="Hipervínculo visitado" xfId="23302" builtinId="9" hidden="1"/>
    <cellStyle name="Hipervínculo visitado" xfId="23303" builtinId="9" hidden="1"/>
    <cellStyle name="Hipervínculo visitado" xfId="23304" builtinId="9" hidden="1"/>
    <cellStyle name="Hipervínculo visitado" xfId="23305" builtinId="9" hidden="1"/>
    <cellStyle name="Hipervínculo visitado" xfId="23306" builtinId="9" hidden="1"/>
    <cellStyle name="Hipervínculo visitado" xfId="23307" builtinId="9" hidden="1"/>
    <cellStyle name="Hipervínculo visitado" xfId="23308" builtinId="9" hidden="1"/>
    <cellStyle name="Hipervínculo visitado" xfId="23309" builtinId="9" hidden="1"/>
    <cellStyle name="Hipervínculo visitado" xfId="23310" builtinId="9" hidden="1"/>
    <cellStyle name="Hipervínculo visitado" xfId="23142" builtinId="9" hidden="1"/>
    <cellStyle name="Hipervínculo visitado" xfId="23153" builtinId="9" hidden="1"/>
    <cellStyle name="Hipervínculo visitado" xfId="23152" builtinId="9" hidden="1"/>
    <cellStyle name="Hipervínculo visitado" xfId="23311" builtinId="9" hidden="1"/>
    <cellStyle name="Hipervínculo visitado" xfId="23312" builtinId="9" hidden="1"/>
    <cellStyle name="Hipervínculo visitado" xfId="23313" builtinId="9" hidden="1"/>
    <cellStyle name="Hipervínculo visitado" xfId="23314" builtinId="9" hidden="1"/>
    <cellStyle name="Hipervínculo visitado" xfId="23315" builtinId="9" hidden="1"/>
    <cellStyle name="Hipervínculo visitado" xfId="23316" builtinId="9" hidden="1"/>
    <cellStyle name="Hipervínculo visitado" xfId="23317" builtinId="9" hidden="1"/>
    <cellStyle name="Hipervínculo visitado" xfId="23318" builtinId="9" hidden="1"/>
    <cellStyle name="Hipervínculo visitado" xfId="23319" builtinId="9" hidden="1"/>
    <cellStyle name="Hipervínculo visitado" xfId="23320" builtinId="9" hidden="1"/>
    <cellStyle name="Hipervínculo visitado" xfId="23321" builtinId="9" hidden="1"/>
    <cellStyle name="Hipervínculo visitado" xfId="23322" builtinId="9" hidden="1"/>
    <cellStyle name="Hipervínculo visitado" xfId="23323" builtinId="9" hidden="1"/>
    <cellStyle name="Hipervínculo visitado" xfId="23324" builtinId="9" hidden="1"/>
    <cellStyle name="Hipervínculo visitado" xfId="23325" builtinId="9" hidden="1"/>
    <cellStyle name="Hipervínculo visitado" xfId="23326" builtinId="9" hidden="1"/>
    <cellStyle name="Hipervínculo visitado" xfId="23327" builtinId="9" hidden="1"/>
    <cellStyle name="Hipervínculo visitado" xfId="23328" builtinId="9" hidden="1"/>
    <cellStyle name="Hipervínculo visitado" xfId="23329" builtinId="9" hidden="1"/>
    <cellStyle name="Hipervínculo visitado" xfId="23330" builtinId="9" hidden="1"/>
    <cellStyle name="Hipervínculo visitado" xfId="23331" builtinId="9" hidden="1"/>
    <cellStyle name="Hipervínculo visitado" xfId="23332" builtinId="9" hidden="1"/>
    <cellStyle name="Hipervínculo visitado" xfId="23333" builtinId="9" hidden="1"/>
    <cellStyle name="Hipervínculo visitado" xfId="23334" builtinId="9" hidden="1"/>
    <cellStyle name="Hipervínculo visitado" xfId="23335" builtinId="9" hidden="1"/>
    <cellStyle name="Hipervínculo visitado" xfId="23336" builtinId="9" hidden="1"/>
    <cellStyle name="Hipervínculo visitado" xfId="23337" builtinId="9" hidden="1"/>
    <cellStyle name="Hipervínculo visitado" xfId="23338" builtinId="9" hidden="1"/>
    <cellStyle name="Hipervínculo visitado" xfId="23339" builtinId="9" hidden="1"/>
    <cellStyle name="Hipervínculo visitado" xfId="23340" builtinId="9" hidden="1"/>
    <cellStyle name="Hipervínculo visitado" xfId="23341" builtinId="9" hidden="1"/>
    <cellStyle name="Hipervínculo visitado" xfId="23342" builtinId="9" hidden="1"/>
    <cellStyle name="Hipervínculo visitado" xfId="23343" builtinId="9" hidden="1"/>
    <cellStyle name="Hipervínculo visitado" xfId="23344" builtinId="9" hidden="1"/>
    <cellStyle name="Hipervínculo visitado" xfId="23345" builtinId="9" hidden="1"/>
    <cellStyle name="Hipervínculo visitado" xfId="23346" builtinId="9" hidden="1"/>
    <cellStyle name="Hipervínculo visitado" xfId="23347" builtinId="9" hidden="1"/>
    <cellStyle name="Hipervínculo visitado" xfId="23348" builtinId="9" hidden="1"/>
    <cellStyle name="Hipervínculo visitado" xfId="23349" builtinId="9" hidden="1"/>
    <cellStyle name="Hipervínculo visitado" xfId="23350" builtinId="9" hidden="1"/>
    <cellStyle name="Hipervínculo visitado" xfId="23351" builtinId="9" hidden="1"/>
    <cellStyle name="Hipervínculo visitado" xfId="23352" builtinId="9" hidden="1"/>
    <cellStyle name="Hipervínculo visitado" xfId="23353" builtinId="9" hidden="1"/>
    <cellStyle name="Hipervínculo visitado" xfId="23354" builtinId="9" hidden="1"/>
    <cellStyle name="Hipervínculo visitado" xfId="23355" builtinId="9" hidden="1"/>
    <cellStyle name="Hipervínculo visitado" xfId="23356" builtinId="9" hidden="1"/>
    <cellStyle name="Hipervínculo visitado" xfId="23357" builtinId="9" hidden="1"/>
    <cellStyle name="Hipervínculo visitado" xfId="23358" builtinId="9" hidden="1"/>
    <cellStyle name="Hipervínculo visitado" xfId="23359" builtinId="9" hidden="1"/>
    <cellStyle name="Hipervínculo visitado" xfId="23360" builtinId="9" hidden="1"/>
    <cellStyle name="Hipervínculo visitado" xfId="23361" builtinId="9" hidden="1"/>
    <cellStyle name="Hipervínculo visitado" xfId="23362" builtinId="9" hidden="1"/>
    <cellStyle name="Hipervínculo visitado" xfId="23363" builtinId="9" hidden="1"/>
    <cellStyle name="Hipervínculo visitado" xfId="23364" builtinId="9" hidden="1"/>
    <cellStyle name="Hipervínculo visitado" xfId="23365" builtinId="9" hidden="1"/>
    <cellStyle name="Hipervínculo visitado" xfId="23366" builtinId="9" hidden="1"/>
    <cellStyle name="Hipervínculo visitado" xfId="23367" builtinId="9" hidden="1"/>
    <cellStyle name="Hipervínculo visitado" xfId="23368" builtinId="9" hidden="1"/>
    <cellStyle name="Hipervínculo visitado" xfId="23369" builtinId="9" hidden="1"/>
    <cellStyle name="Hipervínculo visitado" xfId="23370" builtinId="9" hidden="1"/>
    <cellStyle name="Hipervínculo visitado" xfId="23372" builtinId="9" hidden="1"/>
    <cellStyle name="Hipervínculo visitado" xfId="23373" builtinId="9" hidden="1"/>
    <cellStyle name="Hipervínculo visitado" xfId="23374" builtinId="9" hidden="1"/>
    <cellStyle name="Hipervínculo visitado" xfId="23375" builtinId="9" hidden="1"/>
    <cellStyle name="Hipervínculo visitado" xfId="23376" builtinId="9" hidden="1"/>
    <cellStyle name="Hipervínculo visitado" xfId="23377" builtinId="9" hidden="1"/>
    <cellStyle name="Hipervínculo visitado" xfId="23378" builtinId="9" hidden="1"/>
    <cellStyle name="Hipervínculo visitado" xfId="23379" builtinId="9" hidden="1"/>
    <cellStyle name="Hipervínculo visitado" xfId="23380" builtinId="9" hidden="1"/>
    <cellStyle name="Hipervínculo visitado" xfId="23381" builtinId="9" hidden="1"/>
    <cellStyle name="Hipervínculo visitado" xfId="23382" builtinId="9" hidden="1"/>
    <cellStyle name="Hipervínculo visitado" xfId="23383" builtinId="9" hidden="1"/>
    <cellStyle name="Hipervínculo visitado" xfId="23384" builtinId="9" hidden="1"/>
    <cellStyle name="Hipervínculo visitado" xfId="23385" builtinId="9" hidden="1"/>
    <cellStyle name="Hipervínculo visitado" xfId="23386" builtinId="9" hidden="1"/>
    <cellStyle name="Hipervínculo visitado" xfId="23387" builtinId="9" hidden="1"/>
    <cellStyle name="Hipervínculo visitado" xfId="23388" builtinId="9" hidden="1"/>
    <cellStyle name="Hipervínculo visitado" xfId="23389" builtinId="9" hidden="1"/>
    <cellStyle name="Hipervínculo visitado" xfId="23390" builtinId="9" hidden="1"/>
    <cellStyle name="Hipervínculo visitado" xfId="23391" builtinId="9" hidden="1"/>
    <cellStyle name="Hipervínculo visitado" xfId="23392" builtinId="9" hidden="1"/>
    <cellStyle name="Hipervínculo visitado" xfId="22980" builtinId="9" hidden="1"/>
    <cellStyle name="Hipervínculo visitado" xfId="23393" builtinId="9" hidden="1"/>
    <cellStyle name="Hipervínculo visitado" xfId="23394" builtinId="9" hidden="1"/>
    <cellStyle name="Hipervínculo visitado" xfId="23395" builtinId="9" hidden="1"/>
    <cellStyle name="Hipervínculo visitado" xfId="23396" builtinId="9" hidden="1"/>
    <cellStyle name="Hipervínculo visitado" xfId="23397" builtinId="9" hidden="1"/>
    <cellStyle name="Hipervínculo visitado" xfId="23398" builtinId="9" hidden="1"/>
    <cellStyle name="Hipervínculo visitado" xfId="23399" builtinId="9" hidden="1"/>
    <cellStyle name="Hipervínculo visitado" xfId="23400" builtinId="9" hidden="1"/>
    <cellStyle name="Hipervínculo visitado" xfId="23401" builtinId="9" hidden="1"/>
    <cellStyle name="Hipervínculo visitado" xfId="23402" builtinId="9" hidden="1"/>
    <cellStyle name="Hipervínculo visitado" xfId="23403" builtinId="9" hidden="1"/>
    <cellStyle name="Hipervínculo visitado" xfId="23404" builtinId="9" hidden="1"/>
    <cellStyle name="Hipervínculo visitado" xfId="23405" builtinId="9" hidden="1"/>
    <cellStyle name="Hipervínculo visitado" xfId="23406" builtinId="9" hidden="1"/>
    <cellStyle name="Hipervínculo visitado" xfId="23407" builtinId="9" hidden="1"/>
    <cellStyle name="Hipervínculo visitado" xfId="23408" builtinId="9" hidden="1"/>
    <cellStyle name="Hipervínculo visitado" xfId="23409" builtinId="9" hidden="1"/>
    <cellStyle name="Hipervínculo visitado" xfId="23410" builtinId="9" hidden="1"/>
    <cellStyle name="Hipervínculo visitado" xfId="23411" builtinId="9" hidden="1"/>
    <cellStyle name="Hipervínculo visitado" xfId="23412" builtinId="9" hidden="1"/>
    <cellStyle name="Hipervínculo visitado" xfId="23413" builtinId="9" hidden="1"/>
    <cellStyle name="Hipervínculo visitado" xfId="23414" builtinId="9" hidden="1"/>
    <cellStyle name="Hipervínculo visitado" xfId="23415" builtinId="9" hidden="1"/>
    <cellStyle name="Hipervínculo visitado" xfId="23416" builtinId="9" hidden="1"/>
    <cellStyle name="Hipervínculo visitado" xfId="23417" builtinId="9" hidden="1"/>
    <cellStyle name="Hipervínculo visitado" xfId="23418" builtinId="9" hidden="1"/>
    <cellStyle name="Hipervínculo visitado" xfId="23419" builtinId="9" hidden="1"/>
    <cellStyle name="Hipervínculo visitado" xfId="23420" builtinId="9" hidden="1"/>
    <cellStyle name="Hipervínculo visitado" xfId="23421" builtinId="9" hidden="1"/>
    <cellStyle name="Hipervínculo visitado" xfId="23422" builtinId="9" hidden="1"/>
    <cellStyle name="Hipervínculo visitado" xfId="23423" builtinId="9" hidden="1"/>
    <cellStyle name="Hipervínculo visitado" xfId="23424" builtinId="9" hidden="1"/>
    <cellStyle name="Hipervínculo visitado" xfId="23425" builtinId="9" hidden="1"/>
    <cellStyle name="Hipervínculo visitado" xfId="23426" builtinId="9" hidden="1"/>
    <cellStyle name="Hipervínculo visitado" xfId="23427" builtinId="9" hidden="1"/>
    <cellStyle name="Hipervínculo visitado" xfId="23428" builtinId="9" hidden="1"/>
    <cellStyle name="Hipervínculo visitado" xfId="23429" builtinId="9" hidden="1"/>
    <cellStyle name="Hipervínculo visitado" xfId="23430" builtinId="9" hidden="1"/>
    <cellStyle name="Hipervínculo visitado" xfId="23431" builtinId="9" hidden="1"/>
    <cellStyle name="Hipervínculo visitado" xfId="23432" builtinId="9" hidden="1"/>
    <cellStyle name="Hipervínculo visitado" xfId="23433" builtinId="9" hidden="1"/>
    <cellStyle name="Hipervínculo visitado" xfId="23438" builtinId="9" hidden="1"/>
    <cellStyle name="Hipervínculo visitado" xfId="23439" builtinId="9" hidden="1"/>
    <cellStyle name="Hipervínculo visitado" xfId="23440" builtinId="9" hidden="1"/>
    <cellStyle name="Hipervínculo visitado" xfId="23441" builtinId="9" hidden="1"/>
    <cellStyle name="Hipervínculo visitado" xfId="23442" builtinId="9" hidden="1"/>
    <cellStyle name="Hipervínculo visitado" xfId="23443" builtinId="9" hidden="1"/>
    <cellStyle name="Hipervínculo visitado" xfId="23444" builtinId="9" hidden="1"/>
    <cellStyle name="Hipervínculo visitado" xfId="23445" builtinId="9" hidden="1"/>
    <cellStyle name="Hipervínculo visitado" xfId="23446" builtinId="9" hidden="1"/>
    <cellStyle name="Hipervínculo visitado" xfId="23447" builtinId="9" hidden="1"/>
    <cellStyle name="Hipervínculo visitado" xfId="23448" builtinId="9" hidden="1"/>
    <cellStyle name="Hipervínculo visitado" xfId="23449" builtinId="9" hidden="1"/>
    <cellStyle name="Hipervínculo visitado" xfId="23450" builtinId="9" hidden="1"/>
    <cellStyle name="Hipervínculo visitado" xfId="23451" builtinId="9" hidden="1"/>
    <cellStyle name="Hipervínculo visitado" xfId="23452" builtinId="9" hidden="1"/>
    <cellStyle name="Hipervínculo visitado" xfId="23453" builtinId="9" hidden="1"/>
    <cellStyle name="Hipervínculo visitado" xfId="23454" builtinId="9" hidden="1"/>
    <cellStyle name="Hipervínculo visitado" xfId="23455" builtinId="9" hidden="1"/>
    <cellStyle name="Hipervínculo visitado" xfId="23456" builtinId="9" hidden="1"/>
    <cellStyle name="Hipervínculo visitado" xfId="23457" builtinId="9" hidden="1"/>
    <cellStyle name="Hipervínculo visitado" xfId="23458" builtinId="9" hidden="1"/>
    <cellStyle name="Hipervínculo visitado" xfId="23462" builtinId="9" hidden="1"/>
    <cellStyle name="Hipervínculo visitado" xfId="23463" builtinId="9" hidden="1"/>
    <cellStyle name="Hipervínculo visitado" xfId="23464" builtinId="9" hidden="1"/>
    <cellStyle name="Hipervínculo visitado" xfId="23465" builtinId="9" hidden="1"/>
    <cellStyle name="Hipervínculo visitado" xfId="23466" builtinId="9" hidden="1"/>
    <cellStyle name="Hipervínculo visitado" xfId="23467" builtinId="9" hidden="1"/>
    <cellStyle name="Hipervínculo visitado" xfId="23468" builtinId="9" hidden="1"/>
    <cellStyle name="Hipervínculo visitado" xfId="23469" builtinId="9" hidden="1"/>
    <cellStyle name="Hipervínculo visitado" xfId="23470" builtinId="9" hidden="1"/>
    <cellStyle name="Hipervínculo visitado" xfId="23471" builtinId="9" hidden="1"/>
    <cellStyle name="Hipervínculo visitado" xfId="23472" builtinId="9" hidden="1"/>
    <cellStyle name="Hipervínculo visitado" xfId="23473" builtinId="9" hidden="1"/>
    <cellStyle name="Hipervínculo visitado" xfId="23474" builtinId="9" hidden="1"/>
    <cellStyle name="Hipervínculo visitado" xfId="23475" builtinId="9" hidden="1"/>
    <cellStyle name="Hipervínculo visitado" xfId="23476" builtinId="9" hidden="1"/>
    <cellStyle name="Hipervínculo visitado" xfId="23477" builtinId="9" hidden="1"/>
    <cellStyle name="Hipervínculo visitado" xfId="23478" builtinId="9" hidden="1"/>
    <cellStyle name="Hipervínculo visitado" xfId="23479" builtinId="9" hidden="1"/>
    <cellStyle name="Hipervínculo visitado" xfId="23480" builtinId="9" hidden="1"/>
    <cellStyle name="Hipervínculo visitado" xfId="23481" builtinId="9" hidden="1"/>
    <cellStyle name="Hipervínculo visitado" xfId="23482" builtinId="9" hidden="1"/>
    <cellStyle name="Hipervínculo visitado" xfId="23485" builtinId="9" hidden="1"/>
    <cellStyle name="Hipervínculo visitado" xfId="23486" builtinId="9" hidden="1"/>
    <cellStyle name="Hipervínculo visitado" xfId="23487" builtinId="9" hidden="1"/>
    <cellStyle name="Hipervínculo visitado" xfId="23488" builtinId="9" hidden="1"/>
    <cellStyle name="Hipervínculo visitado" xfId="23489" builtinId="9" hidden="1"/>
    <cellStyle name="Hipervínculo visitado" xfId="23490" builtinId="9" hidden="1"/>
    <cellStyle name="Hipervínculo visitado" xfId="23491" builtinId="9" hidden="1"/>
    <cellStyle name="Hipervínculo visitado" xfId="23492" builtinId="9" hidden="1"/>
    <cellStyle name="Hipervínculo visitado" xfId="23493" builtinId="9" hidden="1"/>
    <cellStyle name="Hipervínculo visitado" xfId="23494" builtinId="9" hidden="1"/>
    <cellStyle name="Hipervínculo visitado" xfId="23495" builtinId="9" hidden="1"/>
    <cellStyle name="Hipervínculo visitado" xfId="23496" builtinId="9" hidden="1"/>
    <cellStyle name="Hipervínculo visitado" xfId="23497" builtinId="9" hidden="1"/>
    <cellStyle name="Hipervínculo visitado" xfId="23498" builtinId="9" hidden="1"/>
    <cellStyle name="Hipervínculo visitado" xfId="23499" builtinId="9" hidden="1"/>
    <cellStyle name="Hipervínculo visitado" xfId="23500" builtinId="9" hidden="1"/>
    <cellStyle name="Hipervínculo visitado" xfId="23501" builtinId="9" hidden="1"/>
    <cellStyle name="Hipervínculo visitado" xfId="23502" builtinId="9" hidden="1"/>
    <cellStyle name="Hipervínculo visitado" xfId="23503" builtinId="9" hidden="1"/>
    <cellStyle name="Hipervínculo visitado" xfId="23504" builtinId="9" hidden="1"/>
    <cellStyle name="Hipervínculo visitado" xfId="23505" builtinId="9" hidden="1"/>
    <cellStyle name="Hipervínculo visitado" xfId="23511" builtinId="9" hidden="1"/>
    <cellStyle name="Hipervínculo visitado" xfId="23512" builtinId="9" hidden="1"/>
    <cellStyle name="Hipervínculo visitado" xfId="23513" builtinId="9" hidden="1"/>
    <cellStyle name="Hipervínculo visitado" xfId="23514" builtinId="9" hidden="1"/>
    <cellStyle name="Hipervínculo visitado" xfId="23515" builtinId="9" hidden="1"/>
    <cellStyle name="Hipervínculo visitado" xfId="23516" builtinId="9" hidden="1"/>
    <cellStyle name="Hipervínculo visitado" xfId="23517" builtinId="9" hidden="1"/>
    <cellStyle name="Hipervínculo visitado" xfId="23518" builtinId="9" hidden="1"/>
    <cellStyle name="Hipervínculo visitado" xfId="23519" builtinId="9" hidden="1"/>
    <cellStyle name="Hipervínculo visitado" xfId="23520" builtinId="9" hidden="1"/>
    <cellStyle name="Hipervínculo visitado" xfId="23521" builtinId="9" hidden="1"/>
    <cellStyle name="Hipervínculo visitado" xfId="23522" builtinId="9" hidden="1"/>
    <cellStyle name="Hipervínculo visitado" xfId="23523" builtinId="9" hidden="1"/>
    <cellStyle name="Hipervínculo visitado" xfId="23524" builtinId="9" hidden="1"/>
    <cellStyle name="Hipervínculo visitado" xfId="23525" builtinId="9" hidden="1"/>
    <cellStyle name="Hipervínculo visitado" xfId="23526" builtinId="9" hidden="1"/>
    <cellStyle name="Hipervínculo visitado" xfId="23527" builtinId="9" hidden="1"/>
    <cellStyle name="Hipervínculo visitado" xfId="23528" builtinId="9" hidden="1"/>
    <cellStyle name="Hipervínculo visitado" xfId="23529" builtinId="9" hidden="1"/>
    <cellStyle name="Hipervínculo visitado" xfId="23530" builtinId="9" hidden="1"/>
    <cellStyle name="Hipervínculo visitado" xfId="23531" builtinId="9" hidden="1"/>
    <cellStyle name="Hipervínculo visitado" xfId="23535" builtinId="9" hidden="1"/>
    <cellStyle name="Hipervínculo visitado" xfId="23536" builtinId="9" hidden="1"/>
    <cellStyle name="Hipervínculo visitado" xfId="23537" builtinId="9" hidden="1"/>
    <cellStyle name="Hipervínculo visitado" xfId="23538" builtinId="9" hidden="1"/>
    <cellStyle name="Hipervínculo visitado" xfId="23539" builtinId="9" hidden="1"/>
    <cellStyle name="Hipervínculo visitado" xfId="23540" builtinId="9" hidden="1"/>
    <cellStyle name="Hipervínculo visitado" xfId="23541" builtinId="9" hidden="1"/>
    <cellStyle name="Hipervínculo visitado" xfId="23542" builtinId="9" hidden="1"/>
    <cellStyle name="Hipervínculo visitado" xfId="23543" builtinId="9" hidden="1"/>
    <cellStyle name="Hipervínculo visitado" xfId="23544" builtinId="9" hidden="1"/>
    <cellStyle name="Hipervínculo visitado" xfId="23545" builtinId="9" hidden="1"/>
    <cellStyle name="Hipervínculo visitado" xfId="23546" builtinId="9" hidden="1"/>
    <cellStyle name="Hipervínculo visitado" xfId="23547" builtinId="9" hidden="1"/>
    <cellStyle name="Hipervínculo visitado" xfId="23548" builtinId="9" hidden="1"/>
    <cellStyle name="Hipervínculo visitado" xfId="23549" builtinId="9" hidden="1"/>
    <cellStyle name="Hipervínculo visitado" xfId="23550" builtinId="9" hidden="1"/>
    <cellStyle name="Hipervínculo visitado" xfId="23551" builtinId="9" hidden="1"/>
    <cellStyle name="Hipervínculo visitado" xfId="23552" builtinId="9" hidden="1"/>
    <cellStyle name="Hipervínculo visitado" xfId="23553" builtinId="9" hidden="1"/>
    <cellStyle name="Hipervínculo visitado" xfId="23554" builtinId="9" hidden="1"/>
    <cellStyle name="Hipervínculo visitado" xfId="23555" builtinId="9" hidden="1"/>
    <cellStyle name="Hipervínculo visitado" xfId="23558" builtinId="9" hidden="1"/>
    <cellStyle name="Hipervínculo visitado" xfId="23559" builtinId="9" hidden="1"/>
    <cellStyle name="Hipervínculo visitado" xfId="23560" builtinId="9" hidden="1"/>
    <cellStyle name="Hipervínculo visitado" xfId="23561" builtinId="9" hidden="1"/>
    <cellStyle name="Hipervínculo visitado" xfId="23562" builtinId="9" hidden="1"/>
    <cellStyle name="Hipervínculo visitado" xfId="23563" builtinId="9" hidden="1"/>
    <cellStyle name="Hipervínculo visitado" xfId="23564" builtinId="9" hidden="1"/>
    <cellStyle name="Hipervínculo visitado" xfId="23565" builtinId="9" hidden="1"/>
    <cellStyle name="Hipervínculo visitado" xfId="23566" builtinId="9" hidden="1"/>
    <cellStyle name="Hipervínculo visitado" xfId="23567" builtinId="9" hidden="1"/>
    <cellStyle name="Hipervínculo visitado" xfId="23568" builtinId="9" hidden="1"/>
    <cellStyle name="Hipervínculo visitado" xfId="23569" builtinId="9" hidden="1"/>
    <cellStyle name="Hipervínculo visitado" xfId="23570" builtinId="9" hidden="1"/>
    <cellStyle name="Hipervínculo visitado" xfId="23571" builtinId="9" hidden="1"/>
    <cellStyle name="Hipervínculo visitado" xfId="23572" builtinId="9" hidden="1"/>
    <cellStyle name="Hipervínculo visitado" xfId="23573" builtinId="9" hidden="1"/>
    <cellStyle name="Hipervínculo visitado" xfId="23574" builtinId="9" hidden="1"/>
    <cellStyle name="Hipervínculo visitado" xfId="23575" builtinId="9" hidden="1"/>
    <cellStyle name="Hipervínculo visitado" xfId="23576" builtinId="9" hidden="1"/>
    <cellStyle name="Hipervínculo visitado" xfId="23577" builtinId="9" hidden="1"/>
    <cellStyle name="Hipervínculo visitado" xfId="23578" builtinId="9" hidden="1"/>
    <cellStyle name="Hipervínculo visitado" xfId="23582" builtinId="9" hidden="1"/>
    <cellStyle name="Hipervínculo visitado" xfId="23583" builtinId="9" hidden="1"/>
    <cellStyle name="Hipervínculo visitado" xfId="23584" builtinId="9" hidden="1"/>
    <cellStyle name="Hipervínculo visitado" xfId="23585" builtinId="9" hidden="1"/>
    <cellStyle name="Hipervínculo visitado" xfId="23586" builtinId="9" hidden="1"/>
    <cellStyle name="Hipervínculo visitado" xfId="23587" builtinId="9" hidden="1"/>
    <cellStyle name="Hipervínculo visitado" xfId="23588" builtinId="9" hidden="1"/>
    <cellStyle name="Hipervínculo visitado" xfId="23589" builtinId="9" hidden="1"/>
    <cellStyle name="Hipervínculo visitado" xfId="23590" builtinId="9" hidden="1"/>
    <cellStyle name="Hipervínculo visitado" xfId="23591" builtinId="9" hidden="1"/>
    <cellStyle name="Hipervínculo visitado" xfId="23592" builtinId="9" hidden="1"/>
    <cellStyle name="Hipervínculo visitado" xfId="23593" builtinId="9" hidden="1"/>
    <cellStyle name="Hipervínculo visitado" xfId="23594" builtinId="9" hidden="1"/>
    <cellStyle name="Hipervínculo visitado" xfId="23595" builtinId="9" hidden="1"/>
    <cellStyle name="Hipervínculo visitado" xfId="23596" builtinId="9" hidden="1"/>
    <cellStyle name="Hipervínculo visitado" xfId="23597" builtinId="9" hidden="1"/>
    <cellStyle name="Hipervínculo visitado" xfId="23598" builtinId="9" hidden="1"/>
    <cellStyle name="Hipervínculo visitado" xfId="23599" builtinId="9" hidden="1"/>
    <cellStyle name="Hipervínculo visitado" xfId="23600" builtinId="9" hidden="1"/>
    <cellStyle name="Hipervínculo visitado" xfId="23601" builtinId="9" hidden="1"/>
    <cellStyle name="Hipervínculo visitado" xfId="23602" builtinId="9" hidden="1"/>
    <cellStyle name="Hipervínculo visitado" xfId="23607" builtinId="9" hidden="1"/>
    <cellStyle name="Hipervínculo visitado" xfId="23608" builtinId="9" hidden="1"/>
    <cellStyle name="Hipervínculo visitado" xfId="23609" builtinId="9" hidden="1"/>
    <cellStyle name="Hipervínculo visitado" xfId="23610" builtinId="9" hidden="1"/>
    <cellStyle name="Hipervínculo visitado" xfId="23611" builtinId="9" hidden="1"/>
    <cellStyle name="Hipervínculo visitado" xfId="23612" builtinId="9" hidden="1"/>
    <cellStyle name="Hipervínculo visitado" xfId="23613" builtinId="9" hidden="1"/>
    <cellStyle name="Hipervínculo visitado" xfId="23614" builtinId="9" hidden="1"/>
    <cellStyle name="Hipervínculo visitado" xfId="23615" builtinId="9" hidden="1"/>
    <cellStyle name="Hipervínculo visitado" xfId="23616" builtinId="9" hidden="1"/>
    <cellStyle name="Hipervínculo visitado" xfId="23617" builtinId="9" hidden="1"/>
    <cellStyle name="Hipervínculo visitado" xfId="23618" builtinId="9" hidden="1"/>
    <cellStyle name="Hipervínculo visitado" xfId="23619" builtinId="9" hidden="1"/>
    <cellStyle name="Hipervínculo visitado" xfId="23620" builtinId="9" hidden="1"/>
    <cellStyle name="Hipervínculo visitado" xfId="23621" builtinId="9" hidden="1"/>
    <cellStyle name="Hipervínculo visitado" xfId="23622" builtinId="9" hidden="1"/>
    <cellStyle name="Hipervínculo visitado" xfId="23623" builtinId="9" hidden="1"/>
    <cellStyle name="Hipervínculo visitado" xfId="23624" builtinId="9" hidden="1"/>
    <cellStyle name="Hipervínculo visitado" xfId="23625" builtinId="9" hidden="1"/>
    <cellStyle name="Hipervínculo visitado" xfId="23626" builtinId="9" hidden="1"/>
    <cellStyle name="Hipervínculo visitado" xfId="23627" builtinId="9" hidden="1"/>
    <cellStyle name="Hipervínculo visitado" xfId="23630" builtinId="9" hidden="1"/>
    <cellStyle name="Hipervínculo visitado" xfId="23631" builtinId="9" hidden="1"/>
    <cellStyle name="Hipervínculo visitado" xfId="23632" builtinId="9" hidden="1"/>
    <cellStyle name="Hipervínculo visitado" xfId="23633" builtinId="9" hidden="1"/>
    <cellStyle name="Hipervínculo visitado" xfId="23634" builtinId="9" hidden="1"/>
    <cellStyle name="Hipervínculo visitado" xfId="23635" builtinId="9" hidden="1"/>
    <cellStyle name="Hipervínculo visitado" xfId="23636" builtinId="9" hidden="1"/>
    <cellStyle name="Hipervínculo visitado" xfId="23637" builtinId="9" hidden="1"/>
    <cellStyle name="Hipervínculo visitado" xfId="23638" builtinId="9" hidden="1"/>
    <cellStyle name="Hipervínculo visitado" xfId="23639" builtinId="9" hidden="1"/>
    <cellStyle name="Hipervínculo visitado" xfId="23640" builtinId="9" hidden="1"/>
    <cellStyle name="Hipervínculo visitado" xfId="23641" builtinId="9" hidden="1"/>
    <cellStyle name="Hipervínculo visitado" xfId="23642" builtinId="9" hidden="1"/>
    <cellStyle name="Hipervínculo visitado" xfId="23643" builtinId="9" hidden="1"/>
    <cellStyle name="Hipervínculo visitado" xfId="23644" builtinId="9" hidden="1"/>
    <cellStyle name="Hipervínculo visitado" xfId="23645" builtinId="9" hidden="1"/>
    <cellStyle name="Hipervínculo visitado" xfId="23646" builtinId="9" hidden="1"/>
    <cellStyle name="Hipervínculo visitado" xfId="23647" builtinId="9" hidden="1"/>
    <cellStyle name="Hipervínculo visitado" xfId="23648" builtinId="9" hidden="1"/>
    <cellStyle name="Hipervínculo visitado" xfId="23649" builtinId="9" hidden="1"/>
    <cellStyle name="Hipervínculo visitado" xfId="23650" builtinId="9" hidden="1"/>
    <cellStyle name="Hipervínculo visitado" xfId="23653" builtinId="9" hidden="1"/>
    <cellStyle name="Hipervínculo visitado" xfId="23654" builtinId="9" hidden="1"/>
    <cellStyle name="Hipervínculo visitado" xfId="23655" builtinId="9" hidden="1"/>
    <cellStyle name="Hipervínculo visitado" xfId="23656" builtinId="9" hidden="1"/>
    <cellStyle name="Hipervínculo visitado" xfId="23657" builtinId="9" hidden="1"/>
    <cellStyle name="Hipervínculo visitado" xfId="23658" builtinId="9" hidden="1"/>
    <cellStyle name="Hipervínculo visitado" xfId="23659" builtinId="9" hidden="1"/>
    <cellStyle name="Hipervínculo visitado" xfId="23660" builtinId="9" hidden="1"/>
    <cellStyle name="Hipervínculo visitado" xfId="23661" builtinId="9" hidden="1"/>
    <cellStyle name="Hipervínculo visitado" xfId="23662" builtinId="9" hidden="1"/>
    <cellStyle name="Hipervínculo visitado" xfId="23663" builtinId="9" hidden="1"/>
    <cellStyle name="Hipervínculo visitado" xfId="23664" builtinId="9" hidden="1"/>
    <cellStyle name="Hipervínculo visitado" xfId="23665" builtinId="9" hidden="1"/>
    <cellStyle name="Hipervínculo visitado" xfId="23666" builtinId="9" hidden="1"/>
    <cellStyle name="Hipervínculo visitado" xfId="23667" builtinId="9" hidden="1"/>
    <cellStyle name="Hipervínculo visitado" xfId="23668" builtinId="9" hidden="1"/>
    <cellStyle name="Hipervínculo visitado" xfId="23669" builtinId="9" hidden="1"/>
    <cellStyle name="Hipervínculo visitado" xfId="23670" builtinId="9" hidden="1"/>
    <cellStyle name="Hipervínculo visitado" xfId="23671" builtinId="9" hidden="1"/>
    <cellStyle name="Hipervínculo visitado" xfId="23672" builtinId="9" hidden="1"/>
    <cellStyle name="Hipervínculo visitado" xfId="23673" builtinId="9" hidden="1"/>
    <cellStyle name="Hipervínculo visitado" xfId="23678" builtinId="9" hidden="1"/>
    <cellStyle name="Hipervínculo visitado" xfId="23679" builtinId="9" hidden="1"/>
    <cellStyle name="Hipervínculo visitado" xfId="23680" builtinId="9" hidden="1"/>
    <cellStyle name="Hipervínculo visitado" xfId="23681" builtinId="9" hidden="1"/>
    <cellStyle name="Hipervínculo visitado" xfId="23682" builtinId="9" hidden="1"/>
    <cellStyle name="Hipervínculo visitado" xfId="23683" builtinId="9" hidden="1"/>
    <cellStyle name="Hipervínculo visitado" xfId="23684" builtinId="9" hidden="1"/>
    <cellStyle name="Hipervínculo visitado" xfId="23685" builtinId="9" hidden="1"/>
    <cellStyle name="Hipervínculo visitado" xfId="23686" builtinId="9" hidden="1"/>
    <cellStyle name="Hipervínculo visitado" xfId="23687" builtinId="9" hidden="1"/>
    <cellStyle name="Hipervínculo visitado" xfId="23688" builtinId="9" hidden="1"/>
    <cellStyle name="Hipervínculo visitado" xfId="23689" builtinId="9" hidden="1"/>
    <cellStyle name="Hipervínculo visitado" xfId="23690" builtinId="9" hidden="1"/>
    <cellStyle name="Hipervínculo visitado" xfId="23691" builtinId="9" hidden="1"/>
    <cellStyle name="Hipervínculo visitado" xfId="23692" builtinId="9" hidden="1"/>
    <cellStyle name="Hipervínculo visitado" xfId="23693" builtinId="9" hidden="1"/>
    <cellStyle name="Hipervínculo visitado" xfId="23694" builtinId="9" hidden="1"/>
    <cellStyle name="Hipervínculo visitado" xfId="23695" builtinId="9" hidden="1"/>
    <cellStyle name="Hipervínculo visitado" xfId="23696" builtinId="9" hidden="1"/>
    <cellStyle name="Hipervínculo visitado" xfId="23697" builtinId="9" hidden="1"/>
    <cellStyle name="Hipervínculo visitado" xfId="23698" builtinId="9" hidden="1"/>
    <cellStyle name="Hipervínculo visitado" xfId="23701" builtinId="9" hidden="1"/>
    <cellStyle name="Hipervínculo visitado" xfId="23702" builtinId="9" hidden="1"/>
    <cellStyle name="Hipervínculo visitado" xfId="23703" builtinId="9" hidden="1"/>
    <cellStyle name="Hipervínculo visitado" xfId="23704" builtinId="9" hidden="1"/>
    <cellStyle name="Hipervínculo visitado" xfId="23705" builtinId="9" hidden="1"/>
    <cellStyle name="Hipervínculo visitado" xfId="23706" builtinId="9" hidden="1"/>
    <cellStyle name="Hipervínculo visitado" xfId="23707" builtinId="9" hidden="1"/>
    <cellStyle name="Hipervínculo visitado" xfId="23708" builtinId="9" hidden="1"/>
    <cellStyle name="Hipervínculo visitado" xfId="23709" builtinId="9" hidden="1"/>
    <cellStyle name="Hipervínculo visitado" xfId="23710" builtinId="9" hidden="1"/>
    <cellStyle name="Hipervínculo visitado" xfId="23711" builtinId="9" hidden="1"/>
    <cellStyle name="Hipervínculo visitado" xfId="23712" builtinId="9" hidden="1"/>
    <cellStyle name="Hipervínculo visitado" xfId="23713" builtinId="9" hidden="1"/>
    <cellStyle name="Hipervínculo visitado" xfId="23714" builtinId="9" hidden="1"/>
    <cellStyle name="Hipervínculo visitado" xfId="23715" builtinId="9" hidden="1"/>
    <cellStyle name="Hipervínculo visitado" xfId="23716" builtinId="9" hidden="1"/>
    <cellStyle name="Hipervínculo visitado" xfId="23717" builtinId="9" hidden="1"/>
    <cellStyle name="Hipervínculo visitado" xfId="23718" builtinId="9" hidden="1"/>
    <cellStyle name="Hipervínculo visitado" xfId="23719" builtinId="9" hidden="1"/>
    <cellStyle name="Hipervínculo visitado" xfId="23720" builtinId="9" hidden="1"/>
    <cellStyle name="Hipervínculo visitado" xfId="23721" builtinId="9" hidden="1"/>
    <cellStyle name="Hipervínculo visitado" xfId="23723" builtinId="9" hidden="1"/>
    <cellStyle name="Hipervínculo visitado" xfId="23724" builtinId="9" hidden="1"/>
    <cellStyle name="Hipervínculo visitado" xfId="23725" builtinId="9" hidden="1"/>
    <cellStyle name="Hipervínculo visitado" xfId="23726" builtinId="9" hidden="1"/>
    <cellStyle name="Hipervínculo visitado" xfId="23727" builtinId="9" hidden="1"/>
    <cellStyle name="Hipervínculo visitado" xfId="23728" builtinId="9" hidden="1"/>
    <cellStyle name="Hipervínculo visitado" xfId="23729" builtinId="9" hidden="1"/>
    <cellStyle name="Hipervínculo visitado" xfId="23730" builtinId="9" hidden="1"/>
    <cellStyle name="Hipervínculo visitado" xfId="23731" builtinId="9" hidden="1"/>
    <cellStyle name="Hipervínculo visitado" xfId="23732" builtinId="9" hidden="1"/>
    <cellStyle name="Hipervínculo visitado" xfId="23733" builtinId="9" hidden="1"/>
    <cellStyle name="Hipervínculo visitado" xfId="23734" builtinId="9" hidden="1"/>
    <cellStyle name="Hipervínculo visitado" xfId="23735" builtinId="9" hidden="1"/>
    <cellStyle name="Hipervínculo visitado" xfId="23736" builtinId="9" hidden="1"/>
    <cellStyle name="Hipervínculo visitado" xfId="23737" builtinId="9" hidden="1"/>
    <cellStyle name="Hipervínculo visitado" xfId="23738" builtinId="9" hidden="1"/>
    <cellStyle name="Hipervínculo visitado" xfId="23739" builtinId="9" hidden="1"/>
    <cellStyle name="Hipervínculo visitado" xfId="23740" builtinId="9" hidden="1"/>
    <cellStyle name="Hipervínculo visitado" xfId="23741" builtinId="9" hidden="1"/>
    <cellStyle name="Hipervínculo visitado" xfId="23742" builtinId="9" hidden="1"/>
    <cellStyle name="Hipervínculo visitado" xfId="23743" builtinId="9" hidden="1"/>
    <cellStyle name="Hipervínculo visitado" xfId="23746" builtinId="9" hidden="1"/>
    <cellStyle name="Hipervínculo visitado" xfId="23747" builtinId="9" hidden="1"/>
    <cellStyle name="Hipervínculo visitado" xfId="23748" builtinId="9" hidden="1"/>
    <cellStyle name="Hipervínculo visitado" xfId="23749" builtinId="9" hidden="1"/>
    <cellStyle name="Hipervínculo visitado" xfId="23750" builtinId="9" hidden="1"/>
    <cellStyle name="Hipervínculo visitado" xfId="23751" builtinId="9" hidden="1"/>
    <cellStyle name="Hipervínculo visitado" xfId="23752" builtinId="9" hidden="1"/>
    <cellStyle name="Hipervínculo visitado" xfId="23753" builtinId="9" hidden="1"/>
    <cellStyle name="Hipervínculo visitado" xfId="23754" builtinId="9" hidden="1"/>
    <cellStyle name="Hipervínculo visitado" xfId="23755" builtinId="9" hidden="1"/>
    <cellStyle name="Hipervínculo visitado" xfId="23756" builtinId="9" hidden="1"/>
    <cellStyle name="Hipervínculo visitado" xfId="23757" builtinId="9" hidden="1"/>
    <cellStyle name="Hipervínculo visitado" xfId="23758" builtinId="9" hidden="1"/>
    <cellStyle name="Hipervínculo visitado" xfId="23759" builtinId="9" hidden="1"/>
    <cellStyle name="Hipervínculo visitado" xfId="23760" builtinId="9" hidden="1"/>
    <cellStyle name="Hipervínculo visitado" xfId="23761" builtinId="9" hidden="1"/>
    <cellStyle name="Hipervínculo visitado" xfId="23762" builtinId="9" hidden="1"/>
    <cellStyle name="Hipervínculo visitado" xfId="23763" builtinId="9" hidden="1"/>
    <cellStyle name="Hipervínculo visitado" xfId="23764" builtinId="9" hidden="1"/>
    <cellStyle name="Hipervínculo visitado" xfId="23765" builtinId="9" hidden="1"/>
    <cellStyle name="Hipervínculo visitado" xfId="23766" builtinId="9" hidden="1"/>
    <cellStyle name="Hipervínculo visitado" xfId="23769" builtinId="9" hidden="1"/>
    <cellStyle name="Hipervínculo visitado" xfId="23770" builtinId="9" hidden="1"/>
    <cellStyle name="Hipervínculo visitado" xfId="23771" builtinId="9" hidden="1"/>
    <cellStyle name="Hipervínculo visitado" xfId="23772" builtinId="9" hidden="1"/>
    <cellStyle name="Hipervínculo visitado" xfId="23773" builtinId="9" hidden="1"/>
    <cellStyle name="Hipervínculo visitado" xfId="23774" builtinId="9" hidden="1"/>
    <cellStyle name="Hipervínculo visitado" xfId="23775" builtinId="9" hidden="1"/>
    <cellStyle name="Hipervínculo visitado" xfId="23776" builtinId="9" hidden="1"/>
    <cellStyle name="Hipervínculo visitado" xfId="23777" builtinId="9" hidden="1"/>
    <cellStyle name="Hipervínculo visitado" xfId="23778" builtinId="9" hidden="1"/>
    <cellStyle name="Hipervínculo visitado" xfId="23779" builtinId="9" hidden="1"/>
    <cellStyle name="Hipervínculo visitado" xfId="23780" builtinId="9" hidden="1"/>
    <cellStyle name="Hipervínculo visitado" xfId="23781" builtinId="9" hidden="1"/>
    <cellStyle name="Hipervínculo visitado" xfId="23782" builtinId="9" hidden="1"/>
    <cellStyle name="Hipervínculo visitado" xfId="23783" builtinId="9" hidden="1"/>
    <cellStyle name="Hipervínculo visitado" xfId="23784" builtinId="9" hidden="1"/>
    <cellStyle name="Hipervínculo visitado" xfId="23785" builtinId="9" hidden="1"/>
    <cellStyle name="Hipervínculo visitado" xfId="23786" builtinId="9" hidden="1"/>
    <cellStyle name="Hipervínculo visitado" xfId="23787" builtinId="9" hidden="1"/>
    <cellStyle name="Hipervínculo visitado" xfId="23788" builtinId="9" hidden="1"/>
    <cellStyle name="Hipervínculo visitado" xfId="23789" builtinId="9" hidden="1"/>
    <cellStyle name="Hipervínculo visitado" xfId="23791" builtinId="9" hidden="1"/>
    <cellStyle name="Hipervínculo visitado" xfId="23792" builtinId="9" hidden="1"/>
    <cellStyle name="Hipervínculo visitado" xfId="23793" builtinId="9" hidden="1"/>
    <cellStyle name="Hipervínculo visitado" xfId="23794" builtinId="9" hidden="1"/>
    <cellStyle name="Hipervínculo visitado" xfId="23795" builtinId="9" hidden="1"/>
    <cellStyle name="Hipervínculo visitado" xfId="23796" builtinId="9" hidden="1"/>
    <cellStyle name="Hipervínculo visitado" xfId="23797" builtinId="9" hidden="1"/>
    <cellStyle name="Hipervínculo visitado" xfId="23798" builtinId="9" hidden="1"/>
    <cellStyle name="Hipervínculo visitado" xfId="23799" builtinId="9" hidden="1"/>
    <cellStyle name="Hipervínculo visitado" xfId="23800" builtinId="9" hidden="1"/>
    <cellStyle name="Hipervínculo visitado" xfId="23801" builtinId="9" hidden="1"/>
    <cellStyle name="Hipervínculo visitado" xfId="23802" builtinId="9" hidden="1"/>
    <cellStyle name="Hipervínculo visitado" xfId="23803" builtinId="9" hidden="1"/>
    <cellStyle name="Hipervínculo visitado" xfId="23804" builtinId="9" hidden="1"/>
    <cellStyle name="Hipervínculo visitado" xfId="23805" builtinId="9" hidden="1"/>
    <cellStyle name="Hipervínculo visitado" xfId="23806" builtinId="9" hidden="1"/>
    <cellStyle name="Hipervínculo visitado" xfId="23807" builtinId="9" hidden="1"/>
    <cellStyle name="Hipervínculo visitado" xfId="23808" builtinId="9" hidden="1"/>
    <cellStyle name="Hipervínculo visitado" xfId="23809" builtinId="9" hidden="1"/>
    <cellStyle name="Hipervínculo visitado" xfId="23810" builtinId="9" hidden="1"/>
    <cellStyle name="Hipervínculo visitado" xfId="23811" builtinId="9" hidden="1"/>
    <cellStyle name="Hipervínculo visitado" xfId="23813" builtinId="9" hidden="1"/>
    <cellStyle name="Hipervínculo visitado" xfId="23814" builtinId="9" hidden="1"/>
    <cellStyle name="Hipervínculo visitado" xfId="23815" builtinId="9" hidden="1"/>
    <cellStyle name="Hipervínculo visitado" xfId="23816" builtinId="9" hidden="1"/>
    <cellStyle name="Hipervínculo visitado" xfId="23817" builtinId="9" hidden="1"/>
    <cellStyle name="Hipervínculo visitado" xfId="23818" builtinId="9" hidden="1"/>
    <cellStyle name="Hipervínculo visitado" xfId="23819" builtinId="9" hidden="1"/>
    <cellStyle name="Hipervínculo visitado" xfId="23820" builtinId="9" hidden="1"/>
    <cellStyle name="Hipervínculo visitado" xfId="23821" builtinId="9" hidden="1"/>
    <cellStyle name="Hipervínculo visitado" xfId="23822" builtinId="9" hidden="1"/>
    <cellStyle name="Hipervínculo visitado" xfId="23823" builtinId="9" hidden="1"/>
    <cellStyle name="Hipervínculo visitado" xfId="23824" builtinId="9" hidden="1"/>
    <cellStyle name="Hipervínculo visitado" xfId="23825" builtinId="9" hidden="1"/>
    <cellStyle name="Hipervínculo visitado" xfId="23826" builtinId="9" hidden="1"/>
    <cellStyle name="Hipervínculo visitado" xfId="23827" builtinId="9" hidden="1"/>
    <cellStyle name="Hipervínculo visitado" xfId="23828" builtinId="9" hidden="1"/>
    <cellStyle name="Hipervínculo visitado" xfId="23829" builtinId="9" hidden="1"/>
    <cellStyle name="Hipervínculo visitado" xfId="23830" builtinId="9" hidden="1"/>
    <cellStyle name="Hipervínculo visitado" xfId="23831" builtinId="9" hidden="1"/>
    <cellStyle name="Hipervínculo visitado" xfId="23832" builtinId="9" hidden="1"/>
    <cellStyle name="Hipervínculo visitado" xfId="23833" builtinId="9" hidden="1"/>
    <cellStyle name="Hipervínculo visitado" xfId="23836" builtinId="9" hidden="1"/>
    <cellStyle name="Hipervínculo visitado" xfId="23837" builtinId="9" hidden="1"/>
    <cellStyle name="Hipervínculo visitado" xfId="23838" builtinId="9" hidden="1"/>
    <cellStyle name="Hipervínculo visitado" xfId="23839" builtinId="9" hidden="1"/>
    <cellStyle name="Hipervínculo visitado" xfId="23840" builtinId="9" hidden="1"/>
    <cellStyle name="Hipervínculo visitado" xfId="23841" builtinId="9" hidden="1"/>
    <cellStyle name="Hipervínculo visitado" xfId="23842" builtinId="9" hidden="1"/>
    <cellStyle name="Hipervínculo visitado" xfId="23843" builtinId="9" hidden="1"/>
    <cellStyle name="Hipervínculo visitado" xfId="23844" builtinId="9" hidden="1"/>
    <cellStyle name="Hipervínculo visitado" xfId="23845" builtinId="9" hidden="1"/>
    <cellStyle name="Hipervínculo visitado" xfId="23846" builtinId="9" hidden="1"/>
    <cellStyle name="Hipervínculo visitado" xfId="23847" builtinId="9" hidden="1"/>
    <cellStyle name="Hipervínculo visitado" xfId="23848" builtinId="9" hidden="1"/>
    <cellStyle name="Hipervínculo visitado" xfId="23849" builtinId="9" hidden="1"/>
    <cellStyle name="Hipervínculo visitado" xfId="23850" builtinId="9" hidden="1"/>
    <cellStyle name="Hipervínculo visitado" xfId="23851" builtinId="9" hidden="1"/>
    <cellStyle name="Hipervínculo visitado" xfId="23852" builtinId="9" hidden="1"/>
    <cellStyle name="Hipervínculo visitado" xfId="23853" builtinId="9" hidden="1"/>
    <cellStyle name="Hipervínculo visitado" xfId="23854" builtinId="9" hidden="1"/>
    <cellStyle name="Hipervínculo visitado" xfId="23855" builtinId="9" hidden="1"/>
    <cellStyle name="Hipervínculo visitado" xfId="23856" builtinId="9" hidden="1"/>
    <cellStyle name="Hipervínculo visitado" xfId="23861" builtinId="9" hidden="1"/>
    <cellStyle name="Hipervínculo visitado" xfId="23862" builtinId="9" hidden="1"/>
    <cellStyle name="Hipervínculo visitado" xfId="23863" builtinId="9" hidden="1"/>
    <cellStyle name="Hipervínculo visitado" xfId="23864" builtinId="9" hidden="1"/>
    <cellStyle name="Hipervínculo visitado" xfId="23865" builtinId="9" hidden="1"/>
    <cellStyle name="Hipervínculo visitado" xfId="23866" builtinId="9" hidden="1"/>
    <cellStyle name="Hipervínculo visitado" xfId="23867" builtinId="9" hidden="1"/>
    <cellStyle name="Hipervínculo visitado" xfId="23868" builtinId="9" hidden="1"/>
    <cellStyle name="Hipervínculo visitado" xfId="23869" builtinId="9" hidden="1"/>
    <cellStyle name="Hipervínculo visitado" xfId="23870" builtinId="9" hidden="1"/>
    <cellStyle name="Hipervínculo visitado" xfId="23871" builtinId="9" hidden="1"/>
    <cellStyle name="Hipervínculo visitado" xfId="23872" builtinId="9" hidden="1"/>
    <cellStyle name="Hipervínculo visitado" xfId="23873" builtinId="9" hidden="1"/>
    <cellStyle name="Hipervínculo visitado" xfId="23874" builtinId="9" hidden="1"/>
    <cellStyle name="Hipervínculo visitado" xfId="23875" builtinId="9" hidden="1"/>
    <cellStyle name="Hipervínculo visitado" xfId="23876" builtinId="9" hidden="1"/>
    <cellStyle name="Hipervínculo visitado" xfId="23877" builtinId="9" hidden="1"/>
    <cellStyle name="Hipervínculo visitado" xfId="23878" builtinId="9" hidden="1"/>
    <cellStyle name="Hipervínculo visitado" xfId="23879" builtinId="9" hidden="1"/>
    <cellStyle name="Hipervínculo visitado" xfId="23880" builtinId="9" hidden="1"/>
    <cellStyle name="Hipervínculo visitado" xfId="23881" builtinId="9" hidden="1"/>
    <cellStyle name="Hipervínculo visitado" xfId="23883" builtinId="9" hidden="1"/>
    <cellStyle name="Hipervínculo visitado" xfId="23884" builtinId="9" hidden="1"/>
    <cellStyle name="Hipervínculo visitado" xfId="23885" builtinId="9" hidden="1"/>
    <cellStyle name="Hipervínculo visitado" xfId="23886" builtinId="9" hidden="1"/>
    <cellStyle name="Hipervínculo visitado" xfId="23887" builtinId="9" hidden="1"/>
    <cellStyle name="Hipervínculo visitado" xfId="23888" builtinId="9" hidden="1"/>
    <cellStyle name="Hipervínculo visitado" xfId="23889" builtinId="9" hidden="1"/>
    <cellStyle name="Hipervínculo visitado" xfId="23890" builtinId="9" hidden="1"/>
    <cellStyle name="Hipervínculo visitado" xfId="23891" builtinId="9" hidden="1"/>
    <cellStyle name="Hipervínculo visitado" xfId="23892" builtinId="9" hidden="1"/>
    <cellStyle name="Hipervínculo visitado" xfId="23893" builtinId="9" hidden="1"/>
    <cellStyle name="Hipervínculo visitado" xfId="23894" builtinId="9" hidden="1"/>
    <cellStyle name="Hipervínculo visitado" xfId="23895" builtinId="9" hidden="1"/>
    <cellStyle name="Hipervínculo visitado" xfId="23896" builtinId="9" hidden="1"/>
    <cellStyle name="Hipervínculo visitado" xfId="23897" builtinId="9" hidden="1"/>
    <cellStyle name="Hipervínculo visitado" xfId="23898" builtinId="9" hidden="1"/>
    <cellStyle name="Hipervínculo visitado" xfId="23899" builtinId="9" hidden="1"/>
    <cellStyle name="Hipervínculo visitado" xfId="23900" builtinId="9" hidden="1"/>
    <cellStyle name="Hipervínculo visitado" xfId="23901" builtinId="9" hidden="1"/>
    <cellStyle name="Hipervínculo visitado" xfId="23902" builtinId="9" hidden="1"/>
    <cellStyle name="Hipervínculo visitado" xfId="23903" builtinId="9" hidden="1"/>
    <cellStyle name="Hipervínculo visitado" xfId="23905" builtinId="9" hidden="1"/>
    <cellStyle name="Hipervínculo visitado" xfId="23906" builtinId="9" hidden="1"/>
    <cellStyle name="Hipervínculo visitado" xfId="23907" builtinId="9" hidden="1"/>
    <cellStyle name="Hipervínculo visitado" xfId="23908" builtinId="9" hidden="1"/>
    <cellStyle name="Hipervínculo visitado" xfId="23909" builtinId="9" hidden="1"/>
    <cellStyle name="Hipervínculo visitado" xfId="23910" builtinId="9" hidden="1"/>
    <cellStyle name="Hipervínculo visitado" xfId="23911" builtinId="9" hidden="1"/>
    <cellStyle name="Hipervínculo visitado" xfId="23912" builtinId="9" hidden="1"/>
    <cellStyle name="Hipervínculo visitado" xfId="23913" builtinId="9" hidden="1"/>
    <cellStyle name="Hipervínculo visitado" xfId="23914" builtinId="9" hidden="1"/>
    <cellStyle name="Hipervínculo visitado" xfId="23915" builtinId="9" hidden="1"/>
    <cellStyle name="Hipervínculo visitado" xfId="23916" builtinId="9" hidden="1"/>
    <cellStyle name="Hipervínculo visitado" xfId="23917" builtinId="9" hidden="1"/>
    <cellStyle name="Hipervínculo visitado" xfId="23918" builtinId="9" hidden="1"/>
    <cellStyle name="Hipervínculo visitado" xfId="23919" builtinId="9" hidden="1"/>
    <cellStyle name="Hipervínculo visitado" xfId="23920" builtinId="9" hidden="1"/>
    <cellStyle name="Hipervínculo visitado" xfId="23921" builtinId="9" hidden="1"/>
    <cellStyle name="Hipervínculo visitado" xfId="23922" builtinId="9" hidden="1"/>
    <cellStyle name="Hipervínculo visitado" xfId="23923" builtinId="9" hidden="1"/>
    <cellStyle name="Hipervínculo visitado" xfId="23924" builtinId="9" hidden="1"/>
    <cellStyle name="Hipervínculo visitado" xfId="23925" builtinId="9" hidden="1"/>
    <cellStyle name="Hipervínculo visitado" xfId="23928" builtinId="9" hidden="1"/>
    <cellStyle name="Hipervínculo visitado" xfId="23929" builtinId="9" hidden="1"/>
    <cellStyle name="Hipervínculo visitado" xfId="23930" builtinId="9" hidden="1"/>
    <cellStyle name="Hipervínculo visitado" xfId="23931" builtinId="9" hidden="1"/>
    <cellStyle name="Hipervínculo visitado" xfId="23932" builtinId="9" hidden="1"/>
    <cellStyle name="Hipervínculo visitado" xfId="23933" builtinId="9" hidden="1"/>
    <cellStyle name="Hipervínculo visitado" xfId="23934" builtinId="9" hidden="1"/>
    <cellStyle name="Hipervínculo visitado" xfId="23935" builtinId="9" hidden="1"/>
    <cellStyle name="Hipervínculo visitado" xfId="23936" builtinId="9" hidden="1"/>
    <cellStyle name="Hipervínculo visitado" xfId="23937" builtinId="9" hidden="1"/>
    <cellStyle name="Hipervínculo visitado" xfId="23938" builtinId="9" hidden="1"/>
    <cellStyle name="Hipervínculo visitado" xfId="23939" builtinId="9" hidden="1"/>
    <cellStyle name="Hipervínculo visitado" xfId="23940" builtinId="9" hidden="1"/>
    <cellStyle name="Hipervínculo visitado" xfId="23941" builtinId="9" hidden="1"/>
    <cellStyle name="Hipervínculo visitado" xfId="23942" builtinId="9" hidden="1"/>
    <cellStyle name="Hipervínculo visitado" xfId="23943" builtinId="9" hidden="1"/>
    <cellStyle name="Hipervínculo visitado" xfId="23944" builtinId="9" hidden="1"/>
    <cellStyle name="Hipervínculo visitado" xfId="23945" builtinId="9" hidden="1"/>
    <cellStyle name="Hipervínculo visitado" xfId="23946" builtinId="9" hidden="1"/>
    <cellStyle name="Hipervínculo visitado" xfId="23947" builtinId="9" hidden="1"/>
    <cellStyle name="Hipervínculo visitado" xfId="23948" builtinId="9" hidden="1"/>
    <cellStyle name="Hipervínculo visitado" xfId="23952" builtinId="9" hidden="1"/>
    <cellStyle name="Hipervínculo visitado" xfId="23953" builtinId="9" hidden="1"/>
    <cellStyle name="Hipervínculo visitado" xfId="23954" builtinId="9" hidden="1"/>
    <cellStyle name="Hipervínculo visitado" xfId="23955" builtinId="9" hidden="1"/>
    <cellStyle name="Hipervínculo visitado" xfId="23956" builtinId="9" hidden="1"/>
    <cellStyle name="Hipervínculo visitado" xfId="23957" builtinId="9" hidden="1"/>
    <cellStyle name="Hipervínculo visitado" xfId="23958" builtinId="9" hidden="1"/>
    <cellStyle name="Hipervínculo visitado" xfId="23959" builtinId="9" hidden="1"/>
    <cellStyle name="Hipervínculo visitado" xfId="23960" builtinId="9" hidden="1"/>
    <cellStyle name="Hipervínculo visitado" xfId="23961" builtinId="9" hidden="1"/>
    <cellStyle name="Hipervínculo visitado" xfId="23962" builtinId="9" hidden="1"/>
    <cellStyle name="Hipervínculo visitado" xfId="23963" builtinId="9" hidden="1"/>
    <cellStyle name="Hipervínculo visitado" xfId="23964" builtinId="9" hidden="1"/>
    <cellStyle name="Hipervínculo visitado" xfId="23965" builtinId="9" hidden="1"/>
    <cellStyle name="Hipervínculo visitado" xfId="23966" builtinId="9" hidden="1"/>
    <cellStyle name="Hipervínculo visitado" xfId="23967" builtinId="9" hidden="1"/>
    <cellStyle name="Hipervínculo visitado" xfId="23968" builtinId="9" hidden="1"/>
    <cellStyle name="Hipervínculo visitado" xfId="23969" builtinId="9" hidden="1"/>
    <cellStyle name="Hipervínculo visitado" xfId="23970" builtinId="9" hidden="1"/>
    <cellStyle name="Hipervínculo visitado" xfId="23971" builtinId="9" hidden="1"/>
    <cellStyle name="Hipervínculo visitado" xfId="23972" builtinId="9" hidden="1"/>
    <cellStyle name="Hipervínculo visitado" xfId="23976" builtinId="9" hidden="1"/>
    <cellStyle name="Hipervínculo visitado" xfId="23977" builtinId="9" hidden="1"/>
    <cellStyle name="Hipervínculo visitado" xfId="23978" builtinId="9" hidden="1"/>
    <cellStyle name="Hipervínculo visitado" xfId="23979" builtinId="9" hidden="1"/>
    <cellStyle name="Hipervínculo visitado" xfId="23980" builtinId="9" hidden="1"/>
    <cellStyle name="Hipervínculo visitado" xfId="23981" builtinId="9" hidden="1"/>
    <cellStyle name="Hipervínculo visitado" xfId="23982" builtinId="9" hidden="1"/>
    <cellStyle name="Hipervínculo visitado" xfId="23983" builtinId="9" hidden="1"/>
    <cellStyle name="Hipervínculo visitado" xfId="23984" builtinId="9" hidden="1"/>
    <cellStyle name="Hipervínculo visitado" xfId="23985" builtinId="9" hidden="1"/>
    <cellStyle name="Hipervínculo visitado" xfId="23986" builtinId="9" hidden="1"/>
    <cellStyle name="Hipervínculo visitado" xfId="23987" builtinId="9" hidden="1"/>
    <cellStyle name="Hipervínculo visitado" xfId="23988" builtinId="9" hidden="1"/>
    <cellStyle name="Hipervínculo visitado" xfId="23989" builtinId="9" hidden="1"/>
    <cellStyle name="Hipervínculo visitado" xfId="23990" builtinId="9" hidden="1"/>
    <cellStyle name="Hipervínculo visitado" xfId="23991" builtinId="9" hidden="1"/>
    <cellStyle name="Hipervínculo visitado" xfId="23992" builtinId="9" hidden="1"/>
    <cellStyle name="Hipervínculo visitado" xfId="23993" builtinId="9" hidden="1"/>
    <cellStyle name="Hipervínculo visitado" xfId="23994" builtinId="9" hidden="1"/>
    <cellStyle name="Hipervínculo visitado" xfId="23995" builtinId="9" hidden="1"/>
    <cellStyle name="Hipervínculo visitado" xfId="23996" builtinId="9" hidden="1"/>
    <cellStyle name="Hipervínculo visitado" xfId="23999" builtinId="9" hidden="1"/>
    <cellStyle name="Hipervínculo visitado" xfId="24000" builtinId="9" hidden="1"/>
    <cellStyle name="Hipervínculo visitado" xfId="24001" builtinId="9" hidden="1"/>
    <cellStyle name="Hipervínculo visitado" xfId="24002" builtinId="9" hidden="1"/>
    <cellStyle name="Hipervínculo visitado" xfId="24003" builtinId="9" hidden="1"/>
    <cellStyle name="Hipervínculo visitado" xfId="24004" builtinId="9" hidden="1"/>
    <cellStyle name="Hipervínculo visitado" xfId="24005" builtinId="9" hidden="1"/>
    <cellStyle name="Hipervínculo visitado" xfId="24006" builtinId="9" hidden="1"/>
    <cellStyle name="Hipervínculo visitado" xfId="24007" builtinId="9" hidden="1"/>
    <cellStyle name="Hipervínculo visitado" xfId="24008" builtinId="9" hidden="1"/>
    <cellStyle name="Hipervínculo visitado" xfId="24009" builtinId="9" hidden="1"/>
    <cellStyle name="Hipervínculo visitado" xfId="24010" builtinId="9" hidden="1"/>
    <cellStyle name="Hipervínculo visitado" xfId="24011" builtinId="9" hidden="1"/>
    <cellStyle name="Hipervínculo visitado" xfId="24012" builtinId="9" hidden="1"/>
    <cellStyle name="Hipervínculo visitado" xfId="24013" builtinId="9" hidden="1"/>
    <cellStyle name="Hipervínculo visitado" xfId="24014" builtinId="9" hidden="1"/>
    <cellStyle name="Hipervínculo visitado" xfId="24015" builtinId="9" hidden="1"/>
    <cellStyle name="Hipervínculo visitado" xfId="24016" builtinId="9" hidden="1"/>
    <cellStyle name="Hipervínculo visitado" xfId="24017" builtinId="9" hidden="1"/>
    <cellStyle name="Hipervínculo visitado" xfId="24018" builtinId="9" hidden="1"/>
    <cellStyle name="Hipervínculo visitado" xfId="24019" builtinId="9" hidden="1"/>
    <cellStyle name="Hipervínculo visitado" xfId="24023" builtinId="9" hidden="1"/>
    <cellStyle name="Hipervínculo visitado" xfId="24024" builtinId="9" hidden="1"/>
    <cellStyle name="Hipervínculo visitado" xfId="24025" builtinId="9" hidden="1"/>
    <cellStyle name="Hipervínculo visitado" xfId="24026" builtinId="9" hidden="1"/>
    <cellStyle name="Hipervínculo visitado" xfId="24027" builtinId="9" hidden="1"/>
    <cellStyle name="Hipervínculo visitado" xfId="24028" builtinId="9" hidden="1"/>
    <cellStyle name="Hipervínculo visitado" xfId="24029" builtinId="9" hidden="1"/>
    <cellStyle name="Hipervínculo visitado" xfId="24030" builtinId="9" hidden="1"/>
    <cellStyle name="Hipervínculo visitado" xfId="24031" builtinId="9" hidden="1"/>
    <cellStyle name="Hipervínculo visitado" xfId="24032" builtinId="9" hidden="1"/>
    <cellStyle name="Hipervínculo visitado" xfId="24033" builtinId="9" hidden="1"/>
    <cellStyle name="Hipervínculo visitado" xfId="24034" builtinId="9" hidden="1"/>
    <cellStyle name="Hipervínculo visitado" xfId="24035" builtinId="9" hidden="1"/>
    <cellStyle name="Hipervínculo visitado" xfId="24036" builtinId="9" hidden="1"/>
    <cellStyle name="Hipervínculo visitado" xfId="24037" builtinId="9" hidden="1"/>
    <cellStyle name="Hipervínculo visitado" xfId="24038" builtinId="9" hidden="1"/>
    <cellStyle name="Hipervínculo visitado" xfId="24039" builtinId="9" hidden="1"/>
    <cellStyle name="Hipervínculo visitado" xfId="24040" builtinId="9" hidden="1"/>
    <cellStyle name="Hipervínculo visitado" xfId="24041" builtinId="9" hidden="1"/>
    <cellStyle name="Hipervínculo visitado" xfId="24042" builtinId="9" hidden="1"/>
    <cellStyle name="Hipervínculo visitado" xfId="24043" builtinId="9" hidden="1"/>
    <cellStyle name="Hipervínculo visitado" xfId="24046" builtinId="9" hidden="1"/>
    <cellStyle name="Hipervínculo visitado" xfId="24047" builtinId="9" hidden="1"/>
    <cellStyle name="Hipervínculo visitado" xfId="24048" builtinId="9" hidden="1"/>
    <cellStyle name="Hipervínculo visitado" xfId="24049" builtinId="9" hidden="1"/>
    <cellStyle name="Hipervínculo visitado" xfId="24050" builtinId="9" hidden="1"/>
    <cellStyle name="Hipervínculo visitado" xfId="24051" builtinId="9" hidden="1"/>
    <cellStyle name="Hipervínculo visitado" xfId="24052" builtinId="9" hidden="1"/>
    <cellStyle name="Hipervínculo visitado" xfId="24053" builtinId="9" hidden="1"/>
    <cellStyle name="Hipervínculo visitado" xfId="24054" builtinId="9" hidden="1"/>
    <cellStyle name="Hipervínculo visitado" xfId="24055" builtinId="9" hidden="1"/>
    <cellStyle name="Hipervínculo visitado" xfId="24056" builtinId="9" hidden="1"/>
    <cellStyle name="Hipervínculo visitado" xfId="24057" builtinId="9" hidden="1"/>
    <cellStyle name="Hipervínculo visitado" xfId="24058" builtinId="9" hidden="1"/>
    <cellStyle name="Hipervínculo visitado" xfId="24059" builtinId="9" hidden="1"/>
    <cellStyle name="Hipervínculo visitado" xfId="24060" builtinId="9" hidden="1"/>
    <cellStyle name="Hipervínculo visitado" xfId="24061" builtinId="9" hidden="1"/>
    <cellStyle name="Hipervínculo visitado" xfId="24062" builtinId="9" hidden="1"/>
    <cellStyle name="Hipervínculo visitado" xfId="24063" builtinId="9" hidden="1"/>
    <cellStyle name="Hipervínculo visitado" xfId="24064" builtinId="9" hidden="1"/>
    <cellStyle name="Hipervínculo visitado" xfId="24065" builtinId="9" hidden="1"/>
    <cellStyle name="Hipervínculo visitado" xfId="24066" builtinId="9" hidden="1"/>
    <cellStyle name="Hipervínculo visitado" xfId="24069" builtinId="9" hidden="1"/>
    <cellStyle name="Hipervínculo visitado" xfId="24070" builtinId="9" hidden="1"/>
    <cellStyle name="Hipervínculo visitado" xfId="24071" builtinId="9" hidden="1"/>
    <cellStyle name="Hipervínculo visitado" xfId="24072" builtinId="9" hidden="1"/>
    <cellStyle name="Hipervínculo visitado" xfId="24073" builtinId="9" hidden="1"/>
    <cellStyle name="Hipervínculo visitado" xfId="24074" builtinId="9" hidden="1"/>
    <cellStyle name="Hipervínculo visitado" xfId="24075" builtinId="9" hidden="1"/>
    <cellStyle name="Hipervínculo visitado" xfId="24076" builtinId="9" hidden="1"/>
    <cellStyle name="Hipervínculo visitado" xfId="24077" builtinId="9" hidden="1"/>
    <cellStyle name="Hipervínculo visitado" xfId="24078" builtinId="9" hidden="1"/>
    <cellStyle name="Hipervínculo visitado" xfId="24079" builtinId="9" hidden="1"/>
    <cellStyle name="Hipervínculo visitado" xfId="24080" builtinId="9" hidden="1"/>
    <cellStyle name="Hipervínculo visitado" xfId="24081" builtinId="9" hidden="1"/>
    <cellStyle name="Hipervínculo visitado" xfId="24082" builtinId="9" hidden="1"/>
    <cellStyle name="Hipervínculo visitado" xfId="24083" builtinId="9" hidden="1"/>
    <cellStyle name="Hipervínculo visitado" xfId="24084" builtinId="9" hidden="1"/>
    <cellStyle name="Hipervínculo visitado" xfId="24085" builtinId="9" hidden="1"/>
    <cellStyle name="Hipervínculo visitado" xfId="24086" builtinId="9" hidden="1"/>
    <cellStyle name="Hipervínculo visitado" xfId="24087" builtinId="9" hidden="1"/>
    <cellStyle name="Hipervínculo visitado" xfId="24088" builtinId="9" hidden="1"/>
    <cellStyle name="Hipervínculo visitado" xfId="24089" builtinId="9" hidden="1"/>
    <cellStyle name="Hipervínculo visitado" xfId="24091" builtinId="9" hidden="1"/>
    <cellStyle name="Hipervínculo visitado" xfId="24092" builtinId="9" hidden="1"/>
    <cellStyle name="Hipervínculo visitado" xfId="24093" builtinId="9" hidden="1"/>
    <cellStyle name="Hipervínculo visitado" xfId="24094" builtinId="9" hidden="1"/>
    <cellStyle name="Hipervínculo visitado" xfId="24095" builtinId="9" hidden="1"/>
    <cellStyle name="Hipervínculo visitado" xfId="24096" builtinId="9" hidden="1"/>
    <cellStyle name="Hipervínculo visitado" xfId="24097" builtinId="9" hidden="1"/>
    <cellStyle name="Hipervínculo visitado" xfId="24098" builtinId="9" hidden="1"/>
    <cellStyle name="Hipervínculo visitado" xfId="24099" builtinId="9" hidden="1"/>
    <cellStyle name="Hipervínculo visitado" xfId="24100" builtinId="9" hidden="1"/>
    <cellStyle name="Hipervínculo visitado" xfId="24101" builtinId="9" hidden="1"/>
    <cellStyle name="Hipervínculo visitado" xfId="24102" builtinId="9" hidden="1"/>
    <cellStyle name="Hipervínculo visitado" xfId="24103" builtinId="9" hidden="1"/>
    <cellStyle name="Hipervínculo visitado" xfId="24104" builtinId="9" hidden="1"/>
    <cellStyle name="Hipervínculo visitado" xfId="24105" builtinId="9" hidden="1"/>
    <cellStyle name="Hipervínculo visitado" xfId="24106" builtinId="9" hidden="1"/>
    <cellStyle name="Hipervínculo visitado" xfId="24107" builtinId="9" hidden="1"/>
    <cellStyle name="Hipervínculo visitado" xfId="24108" builtinId="9" hidden="1"/>
    <cellStyle name="Hipervínculo visitado" xfId="24109" builtinId="9" hidden="1"/>
    <cellStyle name="Hipervínculo visitado" xfId="24110" builtinId="9" hidden="1"/>
    <cellStyle name="Hipervínculo visitado" xfId="24111" builtinId="9" hidden="1"/>
    <cellStyle name="Hipervínculo visitado" xfId="24114" builtinId="9" hidden="1"/>
    <cellStyle name="Hipervínculo visitado" xfId="24115" builtinId="9" hidden="1"/>
    <cellStyle name="Hipervínculo visitado" xfId="24116" builtinId="9" hidden="1"/>
    <cellStyle name="Hipervínculo visitado" xfId="24117" builtinId="9" hidden="1"/>
    <cellStyle name="Hipervínculo visitado" xfId="24118" builtinId="9" hidden="1"/>
    <cellStyle name="Hipervínculo visitado" xfId="24119" builtinId="9" hidden="1"/>
    <cellStyle name="Hipervínculo visitado" xfId="24120" builtinId="9" hidden="1"/>
    <cellStyle name="Hipervínculo visitado" xfId="24121" builtinId="9" hidden="1"/>
    <cellStyle name="Hipervínculo visitado" xfId="24122" builtinId="9" hidden="1"/>
    <cellStyle name="Hipervínculo visitado" xfId="24123" builtinId="9" hidden="1"/>
    <cellStyle name="Hipervínculo visitado" xfId="24124" builtinId="9" hidden="1"/>
    <cellStyle name="Hipervínculo visitado" xfId="24125" builtinId="9" hidden="1"/>
    <cellStyle name="Hipervínculo visitado" xfId="24126" builtinId="9" hidden="1"/>
    <cellStyle name="Hipervínculo visitado" xfId="24127" builtinId="9" hidden="1"/>
    <cellStyle name="Hipervínculo visitado" xfId="24128" builtinId="9" hidden="1"/>
    <cellStyle name="Hipervínculo visitado" xfId="24129" builtinId="9" hidden="1"/>
    <cellStyle name="Hipervínculo visitado" xfId="24130" builtinId="9" hidden="1"/>
    <cellStyle name="Hipervínculo visitado" xfId="24131" builtinId="9" hidden="1"/>
    <cellStyle name="Hipervínculo visitado" xfId="24132" builtinId="9" hidden="1"/>
    <cellStyle name="Hipervínculo visitado" xfId="24133" builtinId="9" hidden="1"/>
    <cellStyle name="Hipervínculo visitado" xfId="24134" builtinId="9" hidden="1"/>
    <cellStyle name="Hipervínculo visitado" xfId="24137" builtinId="9" hidden="1"/>
    <cellStyle name="Hipervínculo visitado" xfId="24138" builtinId="9" hidden="1"/>
    <cellStyle name="Hipervínculo visitado" xfId="24139" builtinId="9" hidden="1"/>
    <cellStyle name="Hipervínculo visitado" xfId="24140" builtinId="9" hidden="1"/>
    <cellStyle name="Hipervínculo visitado" xfId="24141" builtinId="9" hidden="1"/>
    <cellStyle name="Hipervínculo visitado" xfId="24142" builtinId="9" hidden="1"/>
    <cellStyle name="Hipervínculo visitado" xfId="24143" builtinId="9" hidden="1"/>
    <cellStyle name="Hipervínculo visitado" xfId="24144" builtinId="9" hidden="1"/>
    <cellStyle name="Hipervínculo visitado" xfId="24145" builtinId="9" hidden="1"/>
    <cellStyle name="Hipervínculo visitado" xfId="24146" builtinId="9" hidden="1"/>
    <cellStyle name="Hipervínculo visitado" xfId="24147" builtinId="9" hidden="1"/>
    <cellStyle name="Hipervínculo visitado" xfId="24148" builtinId="9" hidden="1"/>
    <cellStyle name="Hipervínculo visitado" xfId="24149" builtinId="9" hidden="1"/>
    <cellStyle name="Hipervínculo visitado" xfId="24150" builtinId="9" hidden="1"/>
    <cellStyle name="Hipervínculo visitado" xfId="24151" builtinId="9" hidden="1"/>
    <cellStyle name="Hipervínculo visitado" xfId="24152" builtinId="9" hidden="1"/>
    <cellStyle name="Hipervínculo visitado" xfId="24153" builtinId="9" hidden="1"/>
    <cellStyle name="Hipervínculo visitado" xfId="24154" builtinId="9" hidden="1"/>
    <cellStyle name="Hipervínculo visitado" xfId="24155" builtinId="9" hidden="1"/>
    <cellStyle name="Hipervínculo visitado" xfId="24156" builtinId="9" hidden="1"/>
    <cellStyle name="Hipervínculo visitado" xfId="24157" builtinId="9" hidden="1"/>
    <cellStyle name="Hipervínculo visitado" xfId="24159" builtinId="9" hidden="1"/>
    <cellStyle name="Hipervínculo visitado" xfId="24160" builtinId="9" hidden="1"/>
    <cellStyle name="Hipervínculo visitado" xfId="24161" builtinId="9" hidden="1"/>
    <cellStyle name="Hipervínculo visitado" xfId="24162" builtinId="9" hidden="1"/>
    <cellStyle name="Hipervínculo visitado" xfId="24163" builtinId="9" hidden="1"/>
    <cellStyle name="Hipervínculo visitado" xfId="24164" builtinId="9" hidden="1"/>
    <cellStyle name="Hipervínculo visitado" xfId="24165" builtinId="9" hidden="1"/>
    <cellStyle name="Hipervínculo visitado" xfId="24166" builtinId="9" hidden="1"/>
    <cellStyle name="Hipervínculo visitado" xfId="24167" builtinId="9" hidden="1"/>
    <cellStyle name="Hipervínculo visitado" xfId="24168" builtinId="9" hidden="1"/>
    <cellStyle name="Hipervínculo visitado" xfId="24169" builtinId="9" hidden="1"/>
    <cellStyle name="Hipervínculo visitado" xfId="24170" builtinId="9" hidden="1"/>
    <cellStyle name="Hipervínculo visitado" xfId="24171" builtinId="9" hidden="1"/>
    <cellStyle name="Hipervínculo visitado" xfId="24172" builtinId="9" hidden="1"/>
    <cellStyle name="Hipervínculo visitado" xfId="24173" builtinId="9" hidden="1"/>
    <cellStyle name="Hipervínculo visitado" xfId="24174" builtinId="9" hidden="1"/>
    <cellStyle name="Hipervínculo visitado" xfId="24175" builtinId="9" hidden="1"/>
    <cellStyle name="Hipervínculo visitado" xfId="24176" builtinId="9" hidden="1"/>
    <cellStyle name="Hipervínculo visitado" xfId="24177" builtinId="9" hidden="1"/>
    <cellStyle name="Hipervínculo visitado" xfId="24178" builtinId="9" hidden="1"/>
    <cellStyle name="Hipervínculo visitado" xfId="24179" builtinId="9" hidden="1"/>
    <cellStyle name="Hipervínculo visitado" xfId="24182" builtinId="9" hidden="1"/>
    <cellStyle name="Hipervínculo visitado" xfId="24183" builtinId="9" hidden="1"/>
    <cellStyle name="Hipervínculo visitado" xfId="24184" builtinId="9" hidden="1"/>
    <cellStyle name="Hipervínculo visitado" xfId="24185" builtinId="9" hidden="1"/>
    <cellStyle name="Hipervínculo visitado" xfId="24186" builtinId="9" hidden="1"/>
    <cellStyle name="Hipervínculo visitado" xfId="24187" builtinId="9" hidden="1"/>
    <cellStyle name="Hipervínculo visitado" xfId="24188" builtinId="9" hidden="1"/>
    <cellStyle name="Hipervínculo visitado" xfId="24189" builtinId="9" hidden="1"/>
    <cellStyle name="Hipervínculo visitado" xfId="24190" builtinId="9" hidden="1"/>
    <cellStyle name="Hipervínculo visitado" xfId="24191" builtinId="9" hidden="1"/>
    <cellStyle name="Hipervínculo visitado" xfId="24192" builtinId="9" hidden="1"/>
    <cellStyle name="Hipervínculo visitado" xfId="24193" builtinId="9" hidden="1"/>
    <cellStyle name="Hipervínculo visitado" xfId="24194" builtinId="9" hidden="1"/>
    <cellStyle name="Hipervínculo visitado" xfId="24195" builtinId="9" hidden="1"/>
    <cellStyle name="Hipervínculo visitado" xfId="24196" builtinId="9" hidden="1"/>
    <cellStyle name="Hipervínculo visitado" xfId="24197" builtinId="9" hidden="1"/>
    <cellStyle name="Hipervínculo visitado" xfId="24198" builtinId="9" hidden="1"/>
    <cellStyle name="Hipervínculo visitado" xfId="24199" builtinId="9" hidden="1"/>
    <cellStyle name="Hipervínculo visitado" xfId="24200" builtinId="9" hidden="1"/>
    <cellStyle name="Hipervínculo visitado" xfId="24201" builtinId="9" hidden="1"/>
    <cellStyle name="Hipervínculo visitado" xfId="24202" builtinId="9" hidden="1"/>
    <cellStyle name="Hipervínculo visitado" xfId="24204" builtinId="9" hidden="1"/>
    <cellStyle name="Hipervínculo visitado" xfId="24205" builtinId="9" hidden="1"/>
    <cellStyle name="Hipervínculo visitado" xfId="24206" builtinId="9" hidden="1"/>
    <cellStyle name="Hipervínculo visitado" xfId="24207" builtinId="9" hidden="1"/>
    <cellStyle name="Hipervínculo visitado" xfId="24208" builtinId="9" hidden="1"/>
    <cellStyle name="Hipervínculo visitado" xfId="24209" builtinId="9" hidden="1"/>
    <cellStyle name="Hipervínculo visitado" xfId="24210" builtinId="9" hidden="1"/>
    <cellStyle name="Hipervínculo visitado" xfId="24211" builtinId="9" hidden="1"/>
    <cellStyle name="Hipervínculo visitado" xfId="24212" builtinId="9" hidden="1"/>
    <cellStyle name="Hipervínculo visitado" xfId="24213" builtinId="9" hidden="1"/>
    <cellStyle name="Hipervínculo visitado" xfId="24214" builtinId="9" hidden="1"/>
    <cellStyle name="Hipervínculo visitado" xfId="24215" builtinId="9" hidden="1"/>
    <cellStyle name="Hipervínculo visitado" xfId="24216" builtinId="9" hidden="1"/>
    <cellStyle name="Hipervínculo visitado" xfId="24217" builtinId="9" hidden="1"/>
    <cellStyle name="Hipervínculo visitado" xfId="24218" builtinId="9" hidden="1"/>
    <cellStyle name="Hipervínculo visitado" xfId="24219" builtinId="9" hidden="1"/>
    <cellStyle name="Hipervínculo visitado" xfId="24220" builtinId="9" hidden="1"/>
    <cellStyle name="Hipervínculo visitado" xfId="24221" builtinId="9" hidden="1"/>
    <cellStyle name="Hipervínculo visitado" xfId="24222" builtinId="9" hidden="1"/>
    <cellStyle name="Hipervínculo visitado" xfId="24223" builtinId="9" hidden="1"/>
    <cellStyle name="Hipervínculo visitado" xfId="24224" builtinId="9" hidden="1"/>
    <cellStyle name="Hipervínculo visitado" xfId="24227" builtinId="9" hidden="1"/>
    <cellStyle name="Hipervínculo visitado" xfId="24228" builtinId="9" hidden="1"/>
    <cellStyle name="Hipervínculo visitado" xfId="24229" builtinId="9" hidden="1"/>
    <cellStyle name="Hipervínculo visitado" xfId="24230" builtinId="9" hidden="1"/>
    <cellStyle name="Hipervínculo visitado" xfId="24231" builtinId="9" hidden="1"/>
    <cellStyle name="Hipervínculo visitado" xfId="24232" builtinId="9" hidden="1"/>
    <cellStyle name="Hipervínculo visitado" xfId="24233" builtinId="9" hidden="1"/>
    <cellStyle name="Hipervínculo visitado" xfId="24234" builtinId="9" hidden="1"/>
    <cellStyle name="Hipervínculo visitado" xfId="24235" builtinId="9" hidden="1"/>
    <cellStyle name="Hipervínculo visitado" xfId="24236" builtinId="9" hidden="1"/>
    <cellStyle name="Hipervínculo visitado" xfId="24237" builtinId="9" hidden="1"/>
    <cellStyle name="Hipervínculo visitado" xfId="24238" builtinId="9" hidden="1"/>
    <cellStyle name="Hipervínculo visitado" xfId="24239" builtinId="9" hidden="1"/>
    <cellStyle name="Hipervínculo visitado" xfId="24240" builtinId="9" hidden="1"/>
    <cellStyle name="Hipervínculo visitado" xfId="24241" builtinId="9" hidden="1"/>
    <cellStyle name="Hipervínculo visitado" xfId="24242" builtinId="9" hidden="1"/>
    <cellStyle name="Hipervínculo visitado" xfId="24243" builtinId="9" hidden="1"/>
    <cellStyle name="Hipervínculo visitado" xfId="24244" builtinId="9" hidden="1"/>
    <cellStyle name="Hipervínculo visitado" xfId="24245" builtinId="9" hidden="1"/>
    <cellStyle name="Hipervínculo visitado" xfId="24246" builtinId="9" hidden="1"/>
    <cellStyle name="Hipervínculo visitado" xfId="24247" builtinId="9" hidden="1"/>
    <cellStyle name="Hipervínculo visitado" xfId="24249" builtinId="9" hidden="1"/>
    <cellStyle name="Hipervínculo visitado" xfId="24250" builtinId="9" hidden="1"/>
    <cellStyle name="Hipervínculo visitado" xfId="24251" builtinId="9" hidden="1"/>
    <cellStyle name="Hipervínculo visitado" xfId="24252" builtinId="9" hidden="1"/>
    <cellStyle name="Hipervínculo visitado" xfId="24253" builtinId="9" hidden="1"/>
    <cellStyle name="Hipervínculo visitado" xfId="24254" builtinId="9" hidden="1"/>
    <cellStyle name="Hipervínculo visitado" xfId="24255" builtinId="9" hidden="1"/>
    <cellStyle name="Hipervínculo visitado" xfId="24256" builtinId="9" hidden="1"/>
    <cellStyle name="Hipervínculo visitado" xfId="24257" builtinId="9" hidden="1"/>
    <cellStyle name="Hipervínculo visitado" xfId="24258" builtinId="9" hidden="1"/>
    <cellStyle name="Hipervínculo visitado" xfId="24259" builtinId="9" hidden="1"/>
    <cellStyle name="Hipervínculo visitado" xfId="24260" builtinId="9" hidden="1"/>
    <cellStyle name="Hipervínculo visitado" xfId="24261" builtinId="9" hidden="1"/>
    <cellStyle name="Hipervínculo visitado" xfId="24262" builtinId="9" hidden="1"/>
    <cellStyle name="Hipervínculo visitado" xfId="24263" builtinId="9" hidden="1"/>
    <cellStyle name="Hipervínculo visitado" xfId="24264" builtinId="9" hidden="1"/>
    <cellStyle name="Hipervínculo visitado" xfId="24265" builtinId="9" hidden="1"/>
    <cellStyle name="Hipervínculo visitado" xfId="24266" builtinId="9" hidden="1"/>
    <cellStyle name="Hipervínculo visitado" xfId="24267" builtinId="9" hidden="1"/>
    <cellStyle name="Hipervínculo visitado" xfId="24268" builtinId="9" hidden="1"/>
    <cellStyle name="Hipervínculo visitado" xfId="24269" builtinId="9" hidden="1"/>
    <cellStyle name="Hipervínculo visitado" xfId="24271" builtinId="9" hidden="1"/>
    <cellStyle name="Hipervínculo visitado" xfId="24272" builtinId="9" hidden="1"/>
    <cellStyle name="Hipervínculo visitado" xfId="24273" builtinId="9" hidden="1"/>
    <cellStyle name="Hipervínculo visitado" xfId="24274" builtinId="9" hidden="1"/>
    <cellStyle name="Hipervínculo visitado" xfId="24275" builtinId="9" hidden="1"/>
    <cellStyle name="Hipervínculo visitado" xfId="24276" builtinId="9" hidden="1"/>
    <cellStyle name="Hipervínculo visitado" xfId="24277" builtinId="9" hidden="1"/>
    <cellStyle name="Hipervínculo visitado" xfId="24278" builtinId="9" hidden="1"/>
    <cellStyle name="Hipervínculo visitado" xfId="24279" builtinId="9" hidden="1"/>
    <cellStyle name="Hipervínculo visitado" xfId="24280" builtinId="9" hidden="1"/>
    <cellStyle name="Hipervínculo visitado" xfId="24281" builtinId="9" hidden="1"/>
    <cellStyle name="Hipervínculo visitado" xfId="24282" builtinId="9" hidden="1"/>
    <cellStyle name="Hipervínculo visitado" xfId="24283" builtinId="9" hidden="1"/>
    <cellStyle name="Hipervínculo visitado" xfId="24284" builtinId="9" hidden="1"/>
    <cellStyle name="Hipervínculo visitado" xfId="24285" builtinId="9" hidden="1"/>
    <cellStyle name="Hipervínculo visitado" xfId="24286" builtinId="9" hidden="1"/>
    <cellStyle name="Hipervínculo visitado" xfId="24287" builtinId="9" hidden="1"/>
    <cellStyle name="Hipervínculo visitado" xfId="24288" builtinId="9" hidden="1"/>
    <cellStyle name="Hipervínculo visitado" xfId="24289" builtinId="9" hidden="1"/>
    <cellStyle name="Hipervínculo visitado" xfId="24290" builtinId="9" hidden="1"/>
    <cellStyle name="Hipervínculo visitado" xfId="24291" builtinId="9" hidden="1"/>
    <cellStyle name="Hipervínculo visitado" xfId="24293" builtinId="9" hidden="1"/>
    <cellStyle name="Hipervínculo visitado" xfId="24294" builtinId="9" hidden="1"/>
    <cellStyle name="Hipervínculo visitado" xfId="24295" builtinId="9" hidden="1"/>
    <cellStyle name="Hipervínculo visitado" xfId="24296" builtinId="9" hidden="1"/>
    <cellStyle name="Hipervínculo visitado" xfId="24297" builtinId="9" hidden="1"/>
    <cellStyle name="Hipervínculo visitado" xfId="24298" builtinId="9" hidden="1"/>
    <cellStyle name="Hipervínculo visitado" xfId="24299" builtinId="9" hidden="1"/>
    <cellStyle name="Hipervínculo visitado" xfId="24300" builtinId="9" hidden="1"/>
    <cellStyle name="Hipervínculo visitado" xfId="24301" builtinId="9" hidden="1"/>
    <cellStyle name="Hipervínculo visitado" xfId="24302" builtinId="9" hidden="1"/>
    <cellStyle name="Hipervínculo visitado" xfId="24303" builtinId="9" hidden="1"/>
    <cellStyle name="Hipervínculo visitado" xfId="24304" builtinId="9" hidden="1"/>
    <cellStyle name="Hipervínculo visitado" xfId="24305" builtinId="9" hidden="1"/>
    <cellStyle name="Hipervínculo visitado" xfId="24306" builtinId="9" hidden="1"/>
    <cellStyle name="Hipervínculo visitado" xfId="24307" builtinId="9" hidden="1"/>
    <cellStyle name="Hipervínculo visitado" xfId="24308" builtinId="9" hidden="1"/>
    <cellStyle name="Hipervínculo visitado" xfId="24309" builtinId="9" hidden="1"/>
    <cellStyle name="Hipervínculo visitado" xfId="24310" builtinId="9" hidden="1"/>
    <cellStyle name="Hipervínculo visitado" xfId="24311" builtinId="9" hidden="1"/>
    <cellStyle name="Hipervínculo visitado" xfId="24312" builtinId="9" hidden="1"/>
    <cellStyle name="Hipervínculo visitado" xfId="24313" builtinId="9" hidden="1"/>
    <cellStyle name="Hipervínculo visitado" xfId="24315" builtinId="9" hidden="1"/>
    <cellStyle name="Hipervínculo visitado" xfId="24316" builtinId="9" hidden="1"/>
    <cellStyle name="Hipervínculo visitado" xfId="24317" builtinId="9" hidden="1"/>
    <cellStyle name="Hipervínculo visitado" xfId="24318" builtinId="9" hidden="1"/>
    <cellStyle name="Hipervínculo visitado" xfId="24319" builtinId="9" hidden="1"/>
    <cellStyle name="Hipervínculo visitado" xfId="24320" builtinId="9" hidden="1"/>
    <cellStyle name="Hipervínculo visitado" xfId="24321" builtinId="9" hidden="1"/>
    <cellStyle name="Hipervínculo visitado" xfId="24322" builtinId="9" hidden="1"/>
    <cellStyle name="Hipervínculo visitado" xfId="24323" builtinId="9" hidden="1"/>
    <cellStyle name="Hipervínculo visitado" xfId="24324" builtinId="9" hidden="1"/>
    <cellStyle name="Hipervínculo visitado" xfId="24325" builtinId="9" hidden="1"/>
    <cellStyle name="Hipervínculo visitado" xfId="24326" builtinId="9" hidden="1"/>
    <cellStyle name="Hipervínculo visitado" xfId="24327" builtinId="9" hidden="1"/>
    <cellStyle name="Hipervínculo visitado" xfId="24328" builtinId="9" hidden="1"/>
    <cellStyle name="Hipervínculo visitado" xfId="24329" builtinId="9" hidden="1"/>
    <cellStyle name="Hipervínculo visitado" xfId="24330" builtinId="9" hidden="1"/>
    <cellStyle name="Hipervínculo visitado" xfId="24331" builtinId="9" hidden="1"/>
    <cellStyle name="Hipervínculo visitado" xfId="24332" builtinId="9" hidden="1"/>
    <cellStyle name="Hipervínculo visitado" xfId="24333" builtinId="9" hidden="1"/>
    <cellStyle name="Hipervínculo visitado" xfId="24334" builtinId="9" hidden="1"/>
    <cellStyle name="Hipervínculo visitado" xfId="24335" builtinId="9" hidden="1"/>
    <cellStyle name="Hipervínculo visitado" xfId="24338" builtinId="9" hidden="1"/>
    <cellStyle name="Hipervínculo visitado" xfId="24339" builtinId="9" hidden="1"/>
    <cellStyle name="Hipervínculo visitado" xfId="24340" builtinId="9" hidden="1"/>
    <cellStyle name="Hipervínculo visitado" xfId="24341" builtinId="9" hidden="1"/>
    <cellStyle name="Hipervínculo visitado" xfId="24342" builtinId="9" hidden="1"/>
    <cellStyle name="Hipervínculo visitado" xfId="24343" builtinId="9" hidden="1"/>
    <cellStyle name="Hipervínculo visitado" xfId="24344" builtinId="9" hidden="1"/>
    <cellStyle name="Hipervínculo visitado" xfId="24345" builtinId="9" hidden="1"/>
    <cellStyle name="Hipervínculo visitado" xfId="24346" builtinId="9" hidden="1"/>
    <cellStyle name="Hipervínculo visitado" xfId="24347" builtinId="9" hidden="1"/>
    <cellStyle name="Hipervínculo visitado" xfId="24348" builtinId="9" hidden="1"/>
    <cellStyle name="Hipervínculo visitado" xfId="24349" builtinId="9" hidden="1"/>
    <cellStyle name="Hipervínculo visitado" xfId="24350" builtinId="9" hidden="1"/>
    <cellStyle name="Hipervínculo visitado" xfId="24351" builtinId="9" hidden="1"/>
    <cellStyle name="Hipervínculo visitado" xfId="24352" builtinId="9" hidden="1"/>
    <cellStyle name="Hipervínculo visitado" xfId="24353" builtinId="9" hidden="1"/>
    <cellStyle name="Hipervínculo visitado" xfId="24354" builtinId="9" hidden="1"/>
    <cellStyle name="Hipervínculo visitado" xfId="24355" builtinId="9" hidden="1"/>
    <cellStyle name="Hipervínculo visitado" xfId="24356" builtinId="9" hidden="1"/>
    <cellStyle name="Hipervínculo visitado" xfId="24357" builtinId="9" hidden="1"/>
    <cellStyle name="Hipervínculo visitado" xfId="24358" builtinId="9" hidden="1"/>
    <cellStyle name="Hipervínculo visitado" xfId="24362" builtinId="9" hidden="1"/>
    <cellStyle name="Hipervínculo visitado" xfId="24363" builtinId="9" hidden="1"/>
    <cellStyle name="Hipervínculo visitado" xfId="24364" builtinId="9" hidden="1"/>
    <cellStyle name="Hipervínculo visitado" xfId="24365" builtinId="9" hidden="1"/>
    <cellStyle name="Hipervínculo visitado" xfId="24366" builtinId="9" hidden="1"/>
    <cellStyle name="Hipervínculo visitado" xfId="24367" builtinId="9" hidden="1"/>
    <cellStyle name="Hipervínculo visitado" xfId="24368" builtinId="9" hidden="1"/>
    <cellStyle name="Hipervínculo visitado" xfId="24369" builtinId="9" hidden="1"/>
    <cellStyle name="Hipervínculo visitado" xfId="24370" builtinId="9" hidden="1"/>
    <cellStyle name="Hipervínculo visitado" xfId="24371" builtinId="9" hidden="1"/>
    <cellStyle name="Hipervínculo visitado" xfId="24372" builtinId="9" hidden="1"/>
    <cellStyle name="Hipervínculo visitado" xfId="24373" builtinId="9" hidden="1"/>
    <cellStyle name="Hipervínculo visitado" xfId="24374" builtinId="9" hidden="1"/>
    <cellStyle name="Hipervínculo visitado" xfId="24375" builtinId="9" hidden="1"/>
    <cellStyle name="Hipervínculo visitado" xfId="24376" builtinId="9" hidden="1"/>
    <cellStyle name="Hipervínculo visitado" xfId="24377" builtinId="9" hidden="1"/>
    <cellStyle name="Hipervínculo visitado" xfId="24378" builtinId="9" hidden="1"/>
    <cellStyle name="Hipervínculo visitado" xfId="24379" builtinId="9" hidden="1"/>
    <cellStyle name="Hipervínculo visitado" xfId="24380" builtinId="9" hidden="1"/>
    <cellStyle name="Hipervínculo visitado" xfId="24381" builtinId="9" hidden="1"/>
    <cellStyle name="Hipervínculo visitado" xfId="24382" builtinId="9" hidden="1"/>
    <cellStyle name="Hipervínculo visitado" xfId="24386" builtinId="9" hidden="1"/>
    <cellStyle name="Hipervínculo visitado" xfId="24387" builtinId="9" hidden="1"/>
    <cellStyle name="Hipervínculo visitado" xfId="24388" builtinId="9" hidden="1"/>
    <cellStyle name="Hipervínculo visitado" xfId="24389" builtinId="9" hidden="1"/>
    <cellStyle name="Hipervínculo visitado" xfId="24390" builtinId="9" hidden="1"/>
    <cellStyle name="Hipervínculo visitado" xfId="24391" builtinId="9" hidden="1"/>
    <cellStyle name="Hipervínculo visitado" xfId="24392" builtinId="9" hidden="1"/>
    <cellStyle name="Hipervínculo visitado" xfId="24393" builtinId="9" hidden="1"/>
    <cellStyle name="Hipervínculo visitado" xfId="24394" builtinId="9" hidden="1"/>
    <cellStyle name="Hipervínculo visitado" xfId="24395" builtinId="9" hidden="1"/>
    <cellStyle name="Hipervínculo visitado" xfId="24396" builtinId="9" hidden="1"/>
    <cellStyle name="Hipervínculo visitado" xfId="24397" builtinId="9" hidden="1"/>
    <cellStyle name="Hipervínculo visitado" xfId="24398" builtinId="9" hidden="1"/>
    <cellStyle name="Hipervínculo visitado" xfId="24399" builtinId="9" hidden="1"/>
    <cellStyle name="Hipervínculo visitado" xfId="24400" builtinId="9" hidden="1"/>
    <cellStyle name="Hipervínculo visitado" xfId="24401" builtinId="9" hidden="1"/>
    <cellStyle name="Hipervínculo visitado" xfId="24402" builtinId="9" hidden="1"/>
    <cellStyle name="Hipervínculo visitado" xfId="24403" builtinId="9" hidden="1"/>
    <cellStyle name="Hipervínculo visitado" xfId="24404" builtinId="9" hidden="1"/>
    <cellStyle name="Hipervínculo visitado" xfId="24405" builtinId="9" hidden="1"/>
    <cellStyle name="Hipervínculo visitado" xfId="24406" builtinId="9" hidden="1"/>
    <cellStyle name="Hipervínculo visitado" xfId="24413" builtinId="9" hidden="1"/>
    <cellStyle name="Hipervínculo visitado" xfId="24414" builtinId="9" hidden="1"/>
    <cellStyle name="Hipervínculo visitado" xfId="24415" builtinId="9" hidden="1"/>
    <cellStyle name="Hipervínculo visitado" xfId="24416" builtinId="9" hidden="1"/>
    <cellStyle name="Hipervínculo visitado" xfId="24417" builtinId="9" hidden="1"/>
    <cellStyle name="Hipervínculo visitado" xfId="24418" builtinId="9" hidden="1"/>
    <cellStyle name="Hipervínculo visitado" xfId="24419" builtinId="9" hidden="1"/>
    <cellStyle name="Hipervínculo visitado" xfId="24420" builtinId="9" hidden="1"/>
    <cellStyle name="Hipervínculo visitado" xfId="24421" builtinId="9" hidden="1"/>
    <cellStyle name="Hipervínculo visitado" xfId="24422" builtinId="9" hidden="1"/>
    <cellStyle name="Hipervínculo visitado" xfId="24423" builtinId="9" hidden="1"/>
    <cellStyle name="Hipervínculo visitado" xfId="24424" builtinId="9" hidden="1"/>
    <cellStyle name="Hipervínculo visitado" xfId="24425" builtinId="9" hidden="1"/>
    <cellStyle name="Hipervínculo visitado" xfId="24426" builtinId="9" hidden="1"/>
    <cellStyle name="Hipervínculo visitado" xfId="24427" builtinId="9" hidden="1"/>
    <cellStyle name="Hipervínculo visitado" xfId="24428" builtinId="9" hidden="1"/>
    <cellStyle name="Hipervínculo visitado" xfId="24429" builtinId="9" hidden="1"/>
    <cellStyle name="Hipervínculo visitado" xfId="24430" builtinId="9" hidden="1"/>
    <cellStyle name="Hipervínculo visitado" xfId="24431" builtinId="9" hidden="1"/>
    <cellStyle name="Hipervínculo visitado" xfId="24432" builtinId="9" hidden="1"/>
    <cellStyle name="Hipervínculo visitado" xfId="24433" builtinId="9" hidden="1"/>
    <cellStyle name="Hipervínculo visitado" xfId="24438" builtinId="9" hidden="1"/>
    <cellStyle name="Hipervínculo visitado" xfId="24439" builtinId="9" hidden="1"/>
    <cellStyle name="Hipervínculo visitado" xfId="24440" builtinId="9" hidden="1"/>
    <cellStyle name="Hipervínculo visitado" xfId="24441" builtinId="9" hidden="1"/>
    <cellStyle name="Hipervínculo visitado" xfId="24442" builtinId="9" hidden="1"/>
    <cellStyle name="Hipervínculo visitado" xfId="24443" builtinId="9" hidden="1"/>
    <cellStyle name="Hipervínculo visitado" xfId="24444" builtinId="9" hidden="1"/>
    <cellStyle name="Hipervínculo visitado" xfId="24445" builtinId="9" hidden="1"/>
    <cellStyle name="Hipervínculo visitado" xfId="24446" builtinId="9" hidden="1"/>
    <cellStyle name="Hipervínculo visitado" xfId="24447" builtinId="9" hidden="1"/>
    <cellStyle name="Hipervínculo visitado" xfId="24448" builtinId="9" hidden="1"/>
    <cellStyle name="Hipervínculo visitado" xfId="24449" builtinId="9" hidden="1"/>
    <cellStyle name="Hipervínculo visitado" xfId="24450" builtinId="9" hidden="1"/>
    <cellStyle name="Hipervínculo visitado" xfId="24451" builtinId="9" hidden="1"/>
    <cellStyle name="Hipervínculo visitado" xfId="24452" builtinId="9" hidden="1"/>
    <cellStyle name="Hipervínculo visitado" xfId="24453" builtinId="9" hidden="1"/>
    <cellStyle name="Hipervínculo visitado" xfId="24454" builtinId="9" hidden="1"/>
    <cellStyle name="Hipervínculo visitado" xfId="24455" builtinId="9" hidden="1"/>
    <cellStyle name="Hipervínculo visitado" xfId="24456" builtinId="9" hidden="1"/>
    <cellStyle name="Hipervínculo visitado" xfId="24457" builtinId="9" hidden="1"/>
    <cellStyle name="Hipervínculo visitado" xfId="24458" builtinId="9" hidden="1"/>
    <cellStyle name="Hipervínculo visitado" xfId="24410" builtinId="9" hidden="1"/>
    <cellStyle name="Hipervínculo visitado" xfId="24411" builtinId="9" hidden="1"/>
    <cellStyle name="Hipervínculo visitado" xfId="24460" builtinId="9" hidden="1"/>
    <cellStyle name="Hipervínculo visitado" xfId="24461" builtinId="9" hidden="1"/>
    <cellStyle name="Hipervínculo visitado" xfId="24462" builtinId="9" hidden="1"/>
    <cellStyle name="Hipervínculo visitado" xfId="24463" builtinId="9" hidden="1"/>
    <cellStyle name="Hipervínculo visitado" xfId="24464" builtinId="9" hidden="1"/>
    <cellStyle name="Hipervínculo visitado" xfId="24465" builtinId="9" hidden="1"/>
    <cellStyle name="Hipervínculo visitado" xfId="24466" builtinId="9" hidden="1"/>
    <cellStyle name="Hipervínculo visitado" xfId="24467" builtinId="9" hidden="1"/>
    <cellStyle name="Hipervínculo visitado" xfId="24468" builtinId="9" hidden="1"/>
    <cellStyle name="Hipervínculo visitado" xfId="24469" builtinId="9" hidden="1"/>
    <cellStyle name="Hipervínculo visitado" xfId="24470" builtinId="9" hidden="1"/>
    <cellStyle name="Hipervínculo visitado" xfId="24471" builtinId="9" hidden="1"/>
    <cellStyle name="Hipervínculo visitado" xfId="24472" builtinId="9" hidden="1"/>
    <cellStyle name="Hipervínculo visitado" xfId="24473" builtinId="9" hidden="1"/>
    <cellStyle name="Hipervínculo visitado" xfId="24474" builtinId="9" hidden="1"/>
    <cellStyle name="Hipervínculo visitado" xfId="24475" builtinId="9" hidden="1"/>
    <cellStyle name="Hipervínculo visitado" xfId="24476" builtinId="9" hidden="1"/>
    <cellStyle name="Hipervínculo visitado" xfId="24477" builtinId="9" hidden="1"/>
    <cellStyle name="Hipervínculo visitado" xfId="24478" builtinId="9" hidden="1"/>
    <cellStyle name="Hipervínculo visitado" xfId="24435" builtinId="9" hidden="1"/>
    <cellStyle name="Hipervínculo visitado" xfId="24436" builtinId="9" hidden="1"/>
    <cellStyle name="Hipervínculo visitado" xfId="24479" builtinId="9" hidden="1"/>
    <cellStyle name="Hipervínculo visitado" xfId="24480" builtinId="9" hidden="1"/>
    <cellStyle name="Hipervínculo visitado" xfId="24481" builtinId="9" hidden="1"/>
    <cellStyle name="Hipervínculo visitado" xfId="24482" builtinId="9" hidden="1"/>
    <cellStyle name="Hipervínculo visitado" xfId="24483" builtinId="9" hidden="1"/>
    <cellStyle name="Hipervínculo visitado" xfId="24484" builtinId="9" hidden="1"/>
    <cellStyle name="Hipervínculo visitado" xfId="24485" builtinId="9" hidden="1"/>
    <cellStyle name="Hipervínculo visitado" xfId="24486" builtinId="9" hidden="1"/>
    <cellStyle name="Hipervínculo visitado" xfId="24487" builtinId="9" hidden="1"/>
    <cellStyle name="Hipervínculo visitado" xfId="24488" builtinId="9" hidden="1"/>
    <cellStyle name="Hipervínculo visitado" xfId="24489" builtinId="9" hidden="1"/>
    <cellStyle name="Hipervínculo visitado" xfId="24490" builtinId="9" hidden="1"/>
    <cellStyle name="Hipervínculo visitado" xfId="24491" builtinId="9" hidden="1"/>
    <cellStyle name="Hipervínculo visitado" xfId="24492" builtinId="9" hidden="1"/>
    <cellStyle name="Hipervínculo visitado" xfId="24493" builtinId="9" hidden="1"/>
    <cellStyle name="Hipervínculo visitado" xfId="24494" builtinId="9" hidden="1"/>
    <cellStyle name="Hipervínculo visitado" xfId="24495" builtinId="9" hidden="1"/>
    <cellStyle name="Hipervínculo visitado" xfId="24496" builtinId="9" hidden="1"/>
    <cellStyle name="Hipervínculo visitado" xfId="24497" builtinId="9" hidden="1"/>
    <cellStyle name="Hipervínculo visitado" xfId="24501" builtinId="9" hidden="1"/>
    <cellStyle name="Hipervínculo visitado" xfId="24502" builtinId="9" hidden="1"/>
    <cellStyle name="Hipervínculo visitado" xfId="24503" builtinId="9" hidden="1"/>
    <cellStyle name="Hipervínculo visitado" xfId="24504" builtinId="9" hidden="1"/>
    <cellStyle name="Hipervínculo visitado" xfId="24505" builtinId="9" hidden="1"/>
    <cellStyle name="Hipervínculo visitado" xfId="24506" builtinId="9" hidden="1"/>
    <cellStyle name="Hipervínculo visitado" xfId="24507" builtinId="9" hidden="1"/>
    <cellStyle name="Hipervínculo visitado" xfId="24508" builtinId="9" hidden="1"/>
    <cellStyle name="Hipervínculo visitado" xfId="24509" builtinId="9" hidden="1"/>
    <cellStyle name="Hipervínculo visitado" xfId="24510" builtinId="9" hidden="1"/>
    <cellStyle name="Hipervínculo visitado" xfId="24511" builtinId="9" hidden="1"/>
    <cellStyle name="Hipervínculo visitado" xfId="24512" builtinId="9" hidden="1"/>
    <cellStyle name="Hipervínculo visitado" xfId="24513" builtinId="9" hidden="1"/>
    <cellStyle name="Hipervínculo visitado" xfId="24514" builtinId="9" hidden="1"/>
    <cellStyle name="Hipervínculo visitado" xfId="24515" builtinId="9" hidden="1"/>
    <cellStyle name="Hipervínculo visitado" xfId="24516" builtinId="9" hidden="1"/>
    <cellStyle name="Hipervínculo visitado" xfId="24517" builtinId="9" hidden="1"/>
    <cellStyle name="Hipervínculo visitado" xfId="24518" builtinId="9" hidden="1"/>
    <cellStyle name="Hipervínculo visitado" xfId="24519" builtinId="9" hidden="1"/>
    <cellStyle name="Hipervínculo visitado" xfId="24520" builtinId="9" hidden="1"/>
    <cellStyle name="Hipervínculo visitado" xfId="24521" builtinId="9" hidden="1"/>
    <cellStyle name="Hipervínculo visitado" xfId="24523" builtinId="9" hidden="1"/>
    <cellStyle name="Hipervínculo visitado" xfId="24524" builtinId="9" hidden="1"/>
    <cellStyle name="Hipervínculo visitado" xfId="24525" builtinId="9" hidden="1"/>
    <cellStyle name="Hipervínculo visitado" xfId="24526" builtinId="9" hidden="1"/>
    <cellStyle name="Hipervínculo visitado" xfId="24527" builtinId="9" hidden="1"/>
    <cellStyle name="Hipervínculo visitado" xfId="24528" builtinId="9" hidden="1"/>
    <cellStyle name="Hipervínculo visitado" xfId="24529" builtinId="9" hidden="1"/>
    <cellStyle name="Hipervínculo visitado" xfId="24530" builtinId="9" hidden="1"/>
    <cellStyle name="Hipervínculo visitado" xfId="24531" builtinId="9" hidden="1"/>
    <cellStyle name="Hipervínculo visitado" xfId="24532" builtinId="9" hidden="1"/>
    <cellStyle name="Hipervínculo visitado" xfId="24533" builtinId="9" hidden="1"/>
    <cellStyle name="Hipervínculo visitado" xfId="24534" builtinId="9" hidden="1"/>
    <cellStyle name="Hipervínculo visitado" xfId="24535" builtinId="9" hidden="1"/>
    <cellStyle name="Hipervínculo visitado" xfId="24536" builtinId="9" hidden="1"/>
    <cellStyle name="Hipervínculo visitado" xfId="24537" builtinId="9" hidden="1"/>
    <cellStyle name="Hipervínculo visitado" xfId="24538" builtinId="9" hidden="1"/>
    <cellStyle name="Hipervínculo visitado" xfId="24539" builtinId="9" hidden="1"/>
    <cellStyle name="Hipervínculo visitado" xfId="24540" builtinId="9" hidden="1"/>
    <cellStyle name="Hipervínculo visitado" xfId="24541" builtinId="9" hidden="1"/>
    <cellStyle name="Hipervínculo visitado" xfId="24542" builtinId="9" hidden="1"/>
    <cellStyle name="Hipervínculo visitado" xfId="24543" builtinId="9" hidden="1"/>
    <cellStyle name="Hipervínculo visitado" xfId="24499" builtinId="9" hidden="1"/>
    <cellStyle name="Hipervínculo visitado" xfId="24500" builtinId="9" hidden="1"/>
    <cellStyle name="Hipervínculo visitado" xfId="24544" builtinId="9" hidden="1"/>
    <cellStyle name="Hipervínculo visitado" xfId="24545" builtinId="9" hidden="1"/>
    <cellStyle name="Hipervínculo visitado" xfId="24546" builtinId="9" hidden="1"/>
    <cellStyle name="Hipervínculo visitado" xfId="24547" builtinId="9" hidden="1"/>
    <cellStyle name="Hipervínculo visitado" xfId="24548" builtinId="9" hidden="1"/>
    <cellStyle name="Hipervínculo visitado" xfId="24549" builtinId="9" hidden="1"/>
    <cellStyle name="Hipervínculo visitado" xfId="24550" builtinId="9" hidden="1"/>
    <cellStyle name="Hipervínculo visitado" xfId="24551" builtinId="9" hidden="1"/>
    <cellStyle name="Hipervínculo visitado" xfId="24552" builtinId="9" hidden="1"/>
    <cellStyle name="Hipervínculo visitado" xfId="24553" builtinId="9" hidden="1"/>
    <cellStyle name="Hipervínculo visitado" xfId="24554" builtinId="9" hidden="1"/>
    <cellStyle name="Hipervínculo visitado" xfId="24555" builtinId="9" hidden="1"/>
    <cellStyle name="Hipervínculo visitado" xfId="24556" builtinId="9" hidden="1"/>
    <cellStyle name="Hipervínculo visitado" xfId="24557" builtinId="9" hidden="1"/>
    <cellStyle name="Hipervínculo visitado" xfId="24558" builtinId="9" hidden="1"/>
    <cellStyle name="Hipervínculo visitado" xfId="24559" builtinId="9" hidden="1"/>
    <cellStyle name="Hipervínculo visitado" xfId="24560" builtinId="9" hidden="1"/>
    <cellStyle name="Hipervínculo visitado" xfId="24561" builtinId="9" hidden="1"/>
    <cellStyle name="Hipervínculo visitado" xfId="24562" builtinId="9" hidden="1"/>
    <cellStyle name="Hipervínculo visitado" xfId="24565" builtinId="9" hidden="1"/>
    <cellStyle name="Hipervínculo visitado" xfId="24566" builtinId="9" hidden="1"/>
    <cellStyle name="Hipervínculo visitado" xfId="24567" builtinId="9" hidden="1"/>
    <cellStyle name="Hipervínculo visitado" xfId="24568" builtinId="9" hidden="1"/>
    <cellStyle name="Hipervínculo visitado" xfId="24569" builtinId="9" hidden="1"/>
    <cellStyle name="Hipervínculo visitado" xfId="24570" builtinId="9" hidden="1"/>
    <cellStyle name="Hipervínculo visitado" xfId="24571" builtinId="9" hidden="1"/>
    <cellStyle name="Hipervínculo visitado" xfId="24572" builtinId="9" hidden="1"/>
    <cellStyle name="Hipervínculo visitado" xfId="24573" builtinId="9" hidden="1"/>
    <cellStyle name="Hipervínculo visitado" xfId="24574" builtinId="9" hidden="1"/>
    <cellStyle name="Hipervínculo visitado" xfId="24575" builtinId="9" hidden="1"/>
    <cellStyle name="Hipervínculo visitado" xfId="24576" builtinId="9" hidden="1"/>
    <cellStyle name="Hipervínculo visitado" xfId="24577" builtinId="9" hidden="1"/>
    <cellStyle name="Hipervínculo visitado" xfId="24578" builtinId="9" hidden="1"/>
    <cellStyle name="Hipervínculo visitado" xfId="24579" builtinId="9" hidden="1"/>
    <cellStyle name="Hipervínculo visitado" xfId="24580" builtinId="9" hidden="1"/>
    <cellStyle name="Hipervínculo visitado" xfId="24581" builtinId="9" hidden="1"/>
    <cellStyle name="Hipervínculo visitado" xfId="24582" builtinId="9" hidden="1"/>
    <cellStyle name="Hipervínculo visitado" xfId="24583" builtinId="9" hidden="1"/>
    <cellStyle name="Hipervínculo visitado" xfId="24584" builtinId="9" hidden="1"/>
    <cellStyle name="Hipervínculo visitado" xfId="24585" builtinId="9" hidden="1"/>
    <cellStyle name="Hipervínculo visitado" xfId="24587" builtinId="9" hidden="1"/>
    <cellStyle name="Hipervínculo visitado" xfId="24588" builtinId="9" hidden="1"/>
    <cellStyle name="Hipervínculo visitado" xfId="24589" builtinId="9" hidden="1"/>
    <cellStyle name="Hipervínculo visitado" xfId="24590" builtinId="9" hidden="1"/>
    <cellStyle name="Hipervínculo visitado" xfId="24591" builtinId="9" hidden="1"/>
    <cellStyle name="Hipervínculo visitado" xfId="24592" builtinId="9" hidden="1"/>
    <cellStyle name="Hipervínculo visitado" xfId="24593" builtinId="9" hidden="1"/>
    <cellStyle name="Hipervínculo visitado" xfId="24594" builtinId="9" hidden="1"/>
    <cellStyle name="Hipervínculo visitado" xfId="24595" builtinId="9" hidden="1"/>
    <cellStyle name="Hipervínculo visitado" xfId="24596" builtinId="9" hidden="1"/>
    <cellStyle name="Hipervínculo visitado" xfId="24597" builtinId="9" hidden="1"/>
    <cellStyle name="Hipervínculo visitado" xfId="24598" builtinId="9" hidden="1"/>
    <cellStyle name="Hipervínculo visitado" xfId="24599" builtinId="9" hidden="1"/>
    <cellStyle name="Hipervínculo visitado" xfId="24600" builtinId="9" hidden="1"/>
    <cellStyle name="Hipervínculo visitado" xfId="24601" builtinId="9" hidden="1"/>
    <cellStyle name="Hipervínculo visitado" xfId="24602" builtinId="9" hidden="1"/>
    <cellStyle name="Hipervínculo visitado" xfId="24603" builtinId="9" hidden="1"/>
    <cellStyle name="Hipervínculo visitado" xfId="24604" builtinId="9" hidden="1"/>
    <cellStyle name="Hipervínculo visitado" xfId="24605" builtinId="9" hidden="1"/>
    <cellStyle name="Hipervínculo visitado" xfId="24606" builtinId="9" hidden="1"/>
    <cellStyle name="Hipervínculo visitado" xfId="24607" builtinId="9" hidden="1"/>
    <cellStyle name="Hipervínculo visitado" xfId="24564" builtinId="9" hidden="1"/>
    <cellStyle name="Hipervínculo visitado" xfId="24609" builtinId="9" hidden="1"/>
    <cellStyle name="Hipervínculo visitado" xfId="24610" builtinId="9" hidden="1"/>
    <cellStyle name="Hipervínculo visitado" xfId="24611" builtinId="9" hidden="1"/>
    <cellStyle name="Hipervínculo visitado" xfId="24612" builtinId="9" hidden="1"/>
    <cellStyle name="Hipervínculo visitado" xfId="24613" builtinId="9" hidden="1"/>
    <cellStyle name="Hipervínculo visitado" xfId="24614" builtinId="9" hidden="1"/>
    <cellStyle name="Hipervínculo visitado" xfId="24615" builtinId="9" hidden="1"/>
    <cellStyle name="Hipervínculo visitado" xfId="24616" builtinId="9" hidden="1"/>
    <cellStyle name="Hipervínculo visitado" xfId="24617" builtinId="9" hidden="1"/>
    <cellStyle name="Hipervínculo visitado" xfId="24618" builtinId="9" hidden="1"/>
    <cellStyle name="Hipervínculo visitado" xfId="24619" builtinId="9" hidden="1"/>
    <cellStyle name="Hipervínculo visitado" xfId="24620" builtinId="9" hidden="1"/>
    <cellStyle name="Hipervínculo visitado" xfId="24621" builtinId="9" hidden="1"/>
    <cellStyle name="Hipervínculo visitado" xfId="24622" builtinId="9" hidden="1"/>
    <cellStyle name="Hipervínculo visitado" xfId="24623" builtinId="9" hidden="1"/>
    <cellStyle name="Hipervínculo visitado" xfId="24624" builtinId="9" hidden="1"/>
    <cellStyle name="Hipervínculo visitado" xfId="24625" builtinId="9" hidden="1"/>
    <cellStyle name="Hipervínculo visitado" xfId="24626" builtinId="9" hidden="1"/>
    <cellStyle name="Hipervínculo visitado" xfId="24627" builtinId="9" hidden="1"/>
    <cellStyle name="Hipervínculo visitado" xfId="24628" builtinId="9" hidden="1"/>
    <cellStyle name="Hipervínculo visitado" xfId="24629" builtinId="9" hidden="1"/>
    <cellStyle name="Hipervínculo visitado" xfId="24630" builtinId="9" hidden="1"/>
    <cellStyle name="Hipervínculo visitado" xfId="24631" builtinId="9" hidden="1"/>
    <cellStyle name="Hipervínculo visitado" xfId="24632" builtinId="9" hidden="1"/>
    <cellStyle name="Hipervínculo visitado" xfId="24633" builtinId="9" hidden="1"/>
    <cellStyle name="Hipervínculo visitado" xfId="24634" builtinId="9" hidden="1"/>
    <cellStyle name="Hipervínculo visitado" xfId="24635" builtinId="9" hidden="1"/>
    <cellStyle name="Hipervínculo visitado" xfId="24636" builtinId="9" hidden="1"/>
    <cellStyle name="Hipervínculo visitado" xfId="24637" builtinId="9" hidden="1"/>
    <cellStyle name="Hipervínculo visitado" xfId="24638" builtinId="9" hidden="1"/>
    <cellStyle name="Hipervínculo visitado" xfId="24639" builtinId="9" hidden="1"/>
    <cellStyle name="Hipervínculo visitado" xfId="24640" builtinId="9" hidden="1"/>
    <cellStyle name="Hipervínculo visitado" xfId="24641" builtinId="9" hidden="1"/>
    <cellStyle name="Hipervínculo visitado" xfId="24642" builtinId="9" hidden="1"/>
    <cellStyle name="Hipervínculo visitado" xfId="24643" builtinId="9" hidden="1"/>
    <cellStyle name="Hipervínculo visitado" xfId="24644" builtinId="9" hidden="1"/>
    <cellStyle name="Hipervínculo visitado" xfId="24645" builtinId="9" hidden="1"/>
    <cellStyle name="Hipervínculo visitado" xfId="24646" builtinId="9" hidden="1"/>
    <cellStyle name="Hipervínculo visitado" xfId="24647" builtinId="9" hidden="1"/>
    <cellStyle name="Hipervínculo visitado" xfId="24648" builtinId="9" hidden="1"/>
    <cellStyle name="Hipervínculo visitado" xfId="24649" builtinId="9" hidden="1"/>
    <cellStyle name="Hipervínculo visitado" xfId="24563" builtinId="9" hidden="1"/>
    <cellStyle name="Hipervínculo visitado" xfId="24651" builtinId="9" hidden="1"/>
    <cellStyle name="Hipervínculo visitado" xfId="24652" builtinId="9" hidden="1"/>
    <cellStyle name="Hipervínculo visitado" xfId="24653" builtinId="9" hidden="1"/>
    <cellStyle name="Hipervínculo visitado" xfId="24654" builtinId="9" hidden="1"/>
    <cellStyle name="Hipervínculo visitado" xfId="24655" builtinId="9" hidden="1"/>
    <cellStyle name="Hipervínculo visitado" xfId="24656" builtinId="9" hidden="1"/>
    <cellStyle name="Hipervínculo visitado" xfId="24657" builtinId="9" hidden="1"/>
    <cellStyle name="Hipervínculo visitado" xfId="24658" builtinId="9" hidden="1"/>
    <cellStyle name="Hipervínculo visitado" xfId="24659" builtinId="9" hidden="1"/>
    <cellStyle name="Hipervínculo visitado" xfId="24660" builtinId="9" hidden="1"/>
    <cellStyle name="Hipervínculo visitado" xfId="24661" builtinId="9" hidden="1"/>
    <cellStyle name="Hipervínculo visitado" xfId="24662" builtinId="9" hidden="1"/>
    <cellStyle name="Hipervínculo visitado" xfId="24663" builtinId="9" hidden="1"/>
    <cellStyle name="Hipervínculo visitado" xfId="24664" builtinId="9" hidden="1"/>
    <cellStyle name="Hipervínculo visitado" xfId="24665" builtinId="9" hidden="1"/>
    <cellStyle name="Hipervínculo visitado" xfId="24666" builtinId="9" hidden="1"/>
    <cellStyle name="Hipervínculo visitado" xfId="24667" builtinId="9" hidden="1"/>
    <cellStyle name="Hipervínculo visitado" xfId="24668" builtinId="9" hidden="1"/>
    <cellStyle name="Hipervínculo visitado" xfId="24669" builtinId="9" hidden="1"/>
    <cellStyle name="Hipervínculo visitado" xfId="24670" builtinId="9" hidden="1"/>
    <cellStyle name="Hipervínculo visitado" xfId="24671" builtinId="9" hidden="1"/>
    <cellStyle name="Hipervínculo visitado" xfId="24672" builtinId="9" hidden="1"/>
    <cellStyle name="Hipervínculo visitado" xfId="24673" builtinId="9" hidden="1"/>
    <cellStyle name="Hipervínculo visitado" xfId="24674" builtinId="9" hidden="1"/>
    <cellStyle name="Hipervínculo visitado" xfId="24675" builtinId="9" hidden="1"/>
    <cellStyle name="Hipervínculo visitado" xfId="24676" builtinId="9" hidden="1"/>
    <cellStyle name="Hipervínculo visitado" xfId="24677" builtinId="9" hidden="1"/>
    <cellStyle name="Hipervínculo visitado" xfId="24678" builtinId="9" hidden="1"/>
    <cellStyle name="Hipervínculo visitado" xfId="24679" builtinId="9" hidden="1"/>
    <cellStyle name="Hipervínculo visitado" xfId="24680" builtinId="9" hidden="1"/>
    <cellStyle name="Hipervínculo visitado" xfId="24681" builtinId="9" hidden="1"/>
    <cellStyle name="Hipervínculo visitado" xfId="24682" builtinId="9" hidden="1"/>
    <cellStyle name="Hipervínculo visitado" xfId="24683" builtinId="9" hidden="1"/>
    <cellStyle name="Hipervínculo visitado" xfId="24684" builtinId="9" hidden="1"/>
    <cellStyle name="Hipervínculo visitado" xfId="24685" builtinId="9" hidden="1"/>
    <cellStyle name="Hipervínculo visitado" xfId="24686" builtinId="9" hidden="1"/>
    <cellStyle name="Hipervínculo visitado" xfId="24687" builtinId="9" hidden="1"/>
    <cellStyle name="Hipervínculo visitado" xfId="24688" builtinId="9" hidden="1"/>
    <cellStyle name="Hipervínculo visitado" xfId="24689" builtinId="9" hidden="1"/>
    <cellStyle name="Hipervínculo visitado" xfId="24690" builtinId="9" hidden="1"/>
    <cellStyle name="Hipervínculo visitado" xfId="24691" builtinId="9" hidden="1"/>
    <cellStyle name="Hipervínculo visitado" xfId="23950" builtinId="9" hidden="1"/>
    <cellStyle name="Hipervínculo visitado" xfId="24692" builtinId="9" hidden="1"/>
    <cellStyle name="Hipervínculo visitado" xfId="24693" builtinId="9" hidden="1"/>
    <cellStyle name="Hipervínculo visitado" xfId="24694" builtinId="9" hidden="1"/>
    <cellStyle name="Hipervínculo visitado" xfId="24695" builtinId="9" hidden="1"/>
    <cellStyle name="Hipervínculo visitado" xfId="24696" builtinId="9" hidden="1"/>
    <cellStyle name="Hipervínculo visitado" xfId="24697" builtinId="9" hidden="1"/>
    <cellStyle name="Hipervínculo visitado" xfId="24698" builtinId="9" hidden="1"/>
    <cellStyle name="Hipervínculo visitado" xfId="24699" builtinId="9" hidden="1"/>
    <cellStyle name="Hipervínculo visitado" xfId="24700" builtinId="9" hidden="1"/>
    <cellStyle name="Hipervínculo visitado" xfId="24701" builtinId="9" hidden="1"/>
    <cellStyle name="Hipervínculo visitado" xfId="24702" builtinId="9" hidden="1"/>
    <cellStyle name="Hipervínculo visitado" xfId="24703" builtinId="9" hidden="1"/>
    <cellStyle name="Hipervínculo visitado" xfId="24704" builtinId="9" hidden="1"/>
    <cellStyle name="Hipervínculo visitado" xfId="24705" builtinId="9" hidden="1"/>
    <cellStyle name="Hipervínculo visitado" xfId="24706" builtinId="9" hidden="1"/>
    <cellStyle name="Hipervínculo visitado" xfId="24707" builtinId="9" hidden="1"/>
    <cellStyle name="Hipervínculo visitado" xfId="24708" builtinId="9" hidden="1"/>
    <cellStyle name="Hipervínculo visitado" xfId="24709" builtinId="9" hidden="1"/>
    <cellStyle name="Hipervínculo visitado" xfId="24710" builtinId="9" hidden="1"/>
    <cellStyle name="Hipervínculo visitado" xfId="24711" builtinId="9" hidden="1"/>
    <cellStyle name="Hipervínculo visitado" xfId="24712" builtinId="9" hidden="1"/>
    <cellStyle name="Hipervínculo visitado" xfId="24713" builtinId="9" hidden="1"/>
    <cellStyle name="Hipervínculo visitado" xfId="24714" builtinId="9" hidden="1"/>
    <cellStyle name="Hipervínculo visitado" xfId="24715" builtinId="9" hidden="1"/>
    <cellStyle name="Hipervínculo visitado" xfId="24716" builtinId="9" hidden="1"/>
    <cellStyle name="Hipervínculo visitado" xfId="24717" builtinId="9" hidden="1"/>
    <cellStyle name="Hipervínculo visitado" xfId="24718" builtinId="9" hidden="1"/>
    <cellStyle name="Hipervínculo visitado" xfId="24719" builtinId="9" hidden="1"/>
    <cellStyle name="Hipervínculo visitado" xfId="24720" builtinId="9" hidden="1"/>
    <cellStyle name="Hipervínculo visitado" xfId="24721" builtinId="9" hidden="1"/>
    <cellStyle name="Hipervínculo visitado" xfId="24722" builtinId="9" hidden="1"/>
    <cellStyle name="Hipervínculo visitado" xfId="24723" builtinId="9" hidden="1"/>
    <cellStyle name="Hipervínculo visitado" xfId="24724" builtinId="9" hidden="1"/>
    <cellStyle name="Hipervínculo visitado" xfId="24725" builtinId="9" hidden="1"/>
    <cellStyle name="Hipervínculo visitado" xfId="24726" builtinId="9" hidden="1"/>
    <cellStyle name="Hipervínculo visitado" xfId="24727" builtinId="9" hidden="1"/>
    <cellStyle name="Hipervínculo visitado" xfId="24728" builtinId="9" hidden="1"/>
    <cellStyle name="Hipervínculo visitado" xfId="24729" builtinId="9" hidden="1"/>
    <cellStyle name="Hipervínculo visitado" xfId="24730" builtinId="9" hidden="1"/>
    <cellStyle name="Hipervínculo visitado" xfId="24731" builtinId="9" hidden="1"/>
    <cellStyle name="Hipervínculo visitado" xfId="24732" builtinId="9" hidden="1"/>
    <cellStyle name="Hipervínculo visitado" xfId="24459" builtinId="9" hidden="1"/>
    <cellStyle name="Hipervínculo visitado" xfId="24733" builtinId="9" hidden="1"/>
    <cellStyle name="Hipervínculo visitado" xfId="24734" builtinId="9" hidden="1"/>
    <cellStyle name="Hipervínculo visitado" xfId="24735" builtinId="9" hidden="1"/>
    <cellStyle name="Hipervínculo visitado" xfId="24736" builtinId="9" hidden="1"/>
    <cellStyle name="Hipervínculo visitado" xfId="24737" builtinId="9" hidden="1"/>
    <cellStyle name="Hipervínculo visitado" xfId="24738" builtinId="9" hidden="1"/>
    <cellStyle name="Hipervínculo visitado" xfId="24739" builtinId="9" hidden="1"/>
    <cellStyle name="Hipervínculo visitado" xfId="24740" builtinId="9" hidden="1"/>
    <cellStyle name="Hipervínculo visitado" xfId="24741" builtinId="9" hidden="1"/>
    <cellStyle name="Hipervínculo visitado" xfId="24742" builtinId="9" hidden="1"/>
    <cellStyle name="Hipervínculo visitado" xfId="24743" builtinId="9" hidden="1"/>
    <cellStyle name="Hipervínculo visitado" xfId="24744" builtinId="9" hidden="1"/>
    <cellStyle name="Hipervínculo visitado" xfId="24745" builtinId="9" hidden="1"/>
    <cellStyle name="Hipervínculo visitado" xfId="24746" builtinId="9" hidden="1"/>
    <cellStyle name="Hipervínculo visitado" xfId="24747" builtinId="9" hidden="1"/>
    <cellStyle name="Hipervínculo visitado" xfId="24748" builtinId="9" hidden="1"/>
    <cellStyle name="Hipervínculo visitado" xfId="24749" builtinId="9" hidden="1"/>
    <cellStyle name="Hipervínculo visitado" xfId="24750" builtinId="9" hidden="1"/>
    <cellStyle name="Hipervínculo visitado" xfId="24751" builtinId="9" hidden="1"/>
    <cellStyle name="Hipervínculo visitado" xfId="24752" builtinId="9" hidden="1"/>
    <cellStyle name="Hipervínculo visitado" xfId="24753" builtinId="9" hidden="1"/>
    <cellStyle name="Hipervínculo visitado" xfId="24754" builtinId="9" hidden="1"/>
    <cellStyle name="Hipervínculo visitado" xfId="24755" builtinId="9" hidden="1"/>
    <cellStyle name="Hipervínculo visitado" xfId="24756" builtinId="9" hidden="1"/>
    <cellStyle name="Hipervínculo visitado" xfId="24757" builtinId="9" hidden="1"/>
    <cellStyle name="Hipervínculo visitado" xfId="24758" builtinId="9" hidden="1"/>
    <cellStyle name="Hipervínculo visitado" xfId="24759" builtinId="9" hidden="1"/>
    <cellStyle name="Hipervínculo visitado" xfId="24760" builtinId="9" hidden="1"/>
    <cellStyle name="Hipervínculo visitado" xfId="24761" builtinId="9" hidden="1"/>
    <cellStyle name="Hipervínculo visitado" xfId="24762" builtinId="9" hidden="1"/>
    <cellStyle name="Hipervínculo visitado" xfId="24763" builtinId="9" hidden="1"/>
    <cellStyle name="Hipervínculo visitado" xfId="24764" builtinId="9" hidden="1"/>
    <cellStyle name="Hipervínculo visitado" xfId="24765" builtinId="9" hidden="1"/>
    <cellStyle name="Hipervínculo visitado" xfId="24766" builtinId="9" hidden="1"/>
    <cellStyle name="Hipervínculo visitado" xfId="24767" builtinId="9" hidden="1"/>
    <cellStyle name="Hipervínculo visitado" xfId="24768" builtinId="9" hidden="1"/>
    <cellStyle name="Hipervínculo visitado" xfId="24769" builtinId="9" hidden="1"/>
    <cellStyle name="Hipervínculo visitado" xfId="24770" builtinId="9" hidden="1"/>
    <cellStyle name="Hipervínculo visitado" xfId="24771" builtinId="9" hidden="1"/>
    <cellStyle name="Hipervínculo visitado" xfId="24772" builtinId="9" hidden="1"/>
    <cellStyle name="Hipervínculo visitado" xfId="24773" builtinId="9" hidden="1"/>
    <cellStyle name="Hipervínculo visitado" xfId="24359" builtinId="9" hidden="1"/>
    <cellStyle name="Hipervínculo visitado" xfId="24774" builtinId="9" hidden="1"/>
    <cellStyle name="Hipervínculo visitado" xfId="24775" builtinId="9" hidden="1"/>
    <cellStyle name="Hipervínculo visitado" xfId="24776" builtinId="9" hidden="1"/>
    <cellStyle name="Hipervínculo visitado" xfId="24777" builtinId="9" hidden="1"/>
    <cellStyle name="Hipervínculo visitado" xfId="24778" builtinId="9" hidden="1"/>
    <cellStyle name="Hipervínculo visitado" xfId="24779" builtinId="9" hidden="1"/>
    <cellStyle name="Hipervínculo visitado" xfId="24780" builtinId="9" hidden="1"/>
    <cellStyle name="Hipervínculo visitado" xfId="24781" builtinId="9" hidden="1"/>
    <cellStyle name="Hipervínculo visitado" xfId="24782" builtinId="9" hidden="1"/>
    <cellStyle name="Hipervínculo visitado" xfId="24783" builtinId="9" hidden="1"/>
    <cellStyle name="Hipervínculo visitado" xfId="24784" builtinId="9" hidden="1"/>
    <cellStyle name="Hipervínculo visitado" xfId="24785" builtinId="9" hidden="1"/>
    <cellStyle name="Hipervínculo visitado" xfId="24786" builtinId="9" hidden="1"/>
    <cellStyle name="Hipervínculo visitado" xfId="24787" builtinId="9" hidden="1"/>
    <cellStyle name="Hipervínculo visitado" xfId="24788" builtinId="9" hidden="1"/>
    <cellStyle name="Hipervínculo visitado" xfId="24789" builtinId="9" hidden="1"/>
    <cellStyle name="Hipervínculo visitado" xfId="24790" builtinId="9" hidden="1"/>
    <cellStyle name="Hipervínculo visitado" xfId="24791" builtinId="9" hidden="1"/>
    <cellStyle name="Hipervínculo visitado" xfId="24792" builtinId="9" hidden="1"/>
    <cellStyle name="Hipervínculo visitado" xfId="24793" builtinId="9" hidden="1"/>
    <cellStyle name="Hipervínculo visitado" xfId="24816" builtinId="9" hidden="1"/>
    <cellStyle name="Hipervínculo visitado" xfId="24817" builtinId="9" hidden="1"/>
    <cellStyle name="Hipervínculo visitado" xfId="24818" builtinId="9" hidden="1"/>
    <cellStyle name="Hipervínculo visitado" xfId="24819" builtinId="9" hidden="1"/>
    <cellStyle name="Hipervínculo visitado" xfId="24820" builtinId="9" hidden="1"/>
    <cellStyle name="Hipervínculo visitado" xfId="24821" builtinId="9" hidden="1"/>
    <cellStyle name="Hipervínculo visitado" xfId="24822" builtinId="9" hidden="1"/>
    <cellStyle name="Hipervínculo visitado" xfId="24823" builtinId="9" hidden="1"/>
    <cellStyle name="Hipervínculo visitado" xfId="24824" builtinId="9" hidden="1"/>
    <cellStyle name="Hipervínculo visitado" xfId="24825" builtinId="9" hidden="1"/>
    <cellStyle name="Hipervínculo visitado" xfId="24826" builtinId="9" hidden="1"/>
    <cellStyle name="Hipervínculo visitado" xfId="24827" builtinId="9" hidden="1"/>
    <cellStyle name="Hipervínculo visitado" xfId="24828" builtinId="9" hidden="1"/>
    <cellStyle name="Hipervínculo visitado" xfId="24829" builtinId="9" hidden="1"/>
    <cellStyle name="Hipervínculo visitado" xfId="24830" builtinId="9" hidden="1"/>
    <cellStyle name="Hipervínculo visitado" xfId="24831" builtinId="9" hidden="1"/>
    <cellStyle name="Hipervínculo visitado" xfId="24832" builtinId="9" hidden="1"/>
    <cellStyle name="Hipervínculo visitado" xfId="24833" builtinId="9" hidden="1"/>
    <cellStyle name="Hipervínculo visitado" xfId="24834" builtinId="9" hidden="1"/>
    <cellStyle name="Hipervínculo visitado" xfId="24835" builtinId="9" hidden="1"/>
    <cellStyle name="Hipervínculo visitado" xfId="24836" builtinId="9" hidden="1"/>
    <cellStyle name="Hipervínculo visitado" xfId="24839" builtinId="9" hidden="1"/>
    <cellStyle name="Hipervínculo visitado" xfId="24840" builtinId="9" hidden="1"/>
    <cellStyle name="Hipervínculo visitado" xfId="24841" builtinId="9" hidden="1"/>
    <cellStyle name="Hipervínculo visitado" xfId="24842" builtinId="9" hidden="1"/>
    <cellStyle name="Hipervínculo visitado" xfId="24843" builtinId="9" hidden="1"/>
    <cellStyle name="Hipervínculo visitado" xfId="24844" builtinId="9" hidden="1"/>
    <cellStyle name="Hipervínculo visitado" xfId="24845" builtinId="9" hidden="1"/>
    <cellStyle name="Hipervínculo visitado" xfId="24846" builtinId="9" hidden="1"/>
    <cellStyle name="Hipervínculo visitado" xfId="24847" builtinId="9" hidden="1"/>
    <cellStyle name="Hipervínculo visitado" xfId="24848" builtinId="9" hidden="1"/>
    <cellStyle name="Hipervínculo visitado" xfId="24849" builtinId="9" hidden="1"/>
    <cellStyle name="Hipervínculo visitado" xfId="24850" builtinId="9" hidden="1"/>
    <cellStyle name="Hipervínculo visitado" xfId="24851" builtinId="9" hidden="1"/>
    <cellStyle name="Hipervínculo visitado" xfId="24852" builtinId="9" hidden="1"/>
    <cellStyle name="Hipervínculo visitado" xfId="24853" builtinId="9" hidden="1"/>
    <cellStyle name="Hipervínculo visitado" xfId="24854" builtinId="9" hidden="1"/>
    <cellStyle name="Hipervínculo visitado" xfId="24855" builtinId="9" hidden="1"/>
    <cellStyle name="Hipervínculo visitado" xfId="24856" builtinId="9" hidden="1"/>
    <cellStyle name="Hipervínculo visitado" xfId="24857" builtinId="9" hidden="1"/>
    <cellStyle name="Hipervínculo visitado" xfId="24858" builtinId="9" hidden="1"/>
    <cellStyle name="Hipervínculo visitado" xfId="24859" builtinId="9" hidden="1"/>
    <cellStyle name="Hipervínculo visitado" xfId="24865" builtinId="9" hidden="1"/>
    <cellStyle name="Hipervínculo visitado" xfId="24866" builtinId="9" hidden="1"/>
    <cellStyle name="Hipervínculo visitado" xfId="24867" builtinId="9" hidden="1"/>
    <cellStyle name="Hipervínculo visitado" xfId="24868" builtinId="9" hidden="1"/>
    <cellStyle name="Hipervínculo visitado" xfId="24869" builtinId="9" hidden="1"/>
    <cellStyle name="Hipervínculo visitado" xfId="24870" builtinId="9" hidden="1"/>
    <cellStyle name="Hipervínculo visitado" xfId="24871" builtinId="9" hidden="1"/>
    <cellStyle name="Hipervínculo visitado" xfId="24872" builtinId="9" hidden="1"/>
    <cellStyle name="Hipervínculo visitado" xfId="24873" builtinId="9" hidden="1"/>
    <cellStyle name="Hipervínculo visitado" xfId="24874" builtinId="9" hidden="1"/>
    <cellStyle name="Hipervínculo visitado" xfId="24875" builtinId="9" hidden="1"/>
    <cellStyle name="Hipervínculo visitado" xfId="24876" builtinId="9" hidden="1"/>
    <cellStyle name="Hipervínculo visitado" xfId="24877" builtinId="9" hidden="1"/>
    <cellStyle name="Hipervínculo visitado" xfId="24878" builtinId="9" hidden="1"/>
    <cellStyle name="Hipervínculo visitado" xfId="24879" builtinId="9" hidden="1"/>
    <cellStyle name="Hipervínculo visitado" xfId="24880" builtinId="9" hidden="1"/>
    <cellStyle name="Hipervínculo visitado" xfId="24881" builtinId="9" hidden="1"/>
    <cellStyle name="Hipervínculo visitado" xfId="24882" builtinId="9" hidden="1"/>
    <cellStyle name="Hipervínculo visitado" xfId="24883" builtinId="9" hidden="1"/>
    <cellStyle name="Hipervínculo visitado" xfId="24884" builtinId="9" hidden="1"/>
    <cellStyle name="Hipervínculo visitado" xfId="24885" builtinId="9" hidden="1"/>
    <cellStyle name="Hipervínculo visitado" xfId="24887" builtinId="9" hidden="1"/>
    <cellStyle name="Hipervínculo visitado" xfId="24888" builtinId="9" hidden="1"/>
    <cellStyle name="Hipervínculo visitado" xfId="24889" builtinId="9" hidden="1"/>
    <cellStyle name="Hipervínculo visitado" xfId="24890" builtinId="9" hidden="1"/>
    <cellStyle name="Hipervínculo visitado" xfId="24891" builtinId="9" hidden="1"/>
    <cellStyle name="Hipervínculo visitado" xfId="24892" builtinId="9" hidden="1"/>
    <cellStyle name="Hipervínculo visitado" xfId="24893" builtinId="9" hidden="1"/>
    <cellStyle name="Hipervínculo visitado" xfId="24894" builtinId="9" hidden="1"/>
    <cellStyle name="Hipervínculo visitado" xfId="24895" builtinId="9" hidden="1"/>
    <cellStyle name="Hipervínculo visitado" xfId="24896" builtinId="9" hidden="1"/>
    <cellStyle name="Hipervínculo visitado" xfId="24897" builtinId="9" hidden="1"/>
    <cellStyle name="Hipervínculo visitado" xfId="24898" builtinId="9" hidden="1"/>
    <cellStyle name="Hipervínculo visitado" xfId="24899" builtinId="9" hidden="1"/>
    <cellStyle name="Hipervínculo visitado" xfId="24900" builtinId="9" hidden="1"/>
    <cellStyle name="Hipervínculo visitado" xfId="24901" builtinId="9" hidden="1"/>
    <cellStyle name="Hipervínculo visitado" xfId="24902" builtinId="9" hidden="1"/>
    <cellStyle name="Hipervínculo visitado" xfId="24903" builtinId="9" hidden="1"/>
    <cellStyle name="Hipervínculo visitado" xfId="24904" builtinId="9" hidden="1"/>
    <cellStyle name="Hipervínculo visitado" xfId="24905" builtinId="9" hidden="1"/>
    <cellStyle name="Hipervínculo visitado" xfId="24906" builtinId="9" hidden="1"/>
    <cellStyle name="Hipervínculo visitado" xfId="24907" builtinId="9" hidden="1"/>
    <cellStyle name="Hipervínculo visitado" xfId="24862" builtinId="9" hidden="1"/>
    <cellStyle name="Hipervínculo visitado" xfId="24863" builtinId="9" hidden="1"/>
    <cellStyle name="Hipervínculo visitado" xfId="24864" builtinId="9" hidden="1"/>
    <cellStyle name="Hipervínculo visitado" xfId="24908" builtinId="9" hidden="1"/>
    <cellStyle name="Hipervínculo visitado" xfId="24909" builtinId="9" hidden="1"/>
    <cellStyle name="Hipervínculo visitado" xfId="24910" builtinId="9" hidden="1"/>
    <cellStyle name="Hipervínculo visitado" xfId="24911" builtinId="9" hidden="1"/>
    <cellStyle name="Hipervínculo visitado" xfId="24912" builtinId="9" hidden="1"/>
    <cellStyle name="Hipervínculo visitado" xfId="24913" builtinId="9" hidden="1"/>
    <cellStyle name="Hipervínculo visitado" xfId="24914" builtinId="9" hidden="1"/>
    <cellStyle name="Hipervínculo visitado" xfId="24915" builtinId="9" hidden="1"/>
    <cellStyle name="Hipervínculo visitado" xfId="24916" builtinId="9" hidden="1"/>
    <cellStyle name="Hipervínculo visitado" xfId="24917" builtinId="9" hidden="1"/>
    <cellStyle name="Hipervínculo visitado" xfId="24918" builtinId="9" hidden="1"/>
    <cellStyle name="Hipervínculo visitado" xfId="24919" builtinId="9" hidden="1"/>
    <cellStyle name="Hipervínculo visitado" xfId="24920" builtinId="9" hidden="1"/>
    <cellStyle name="Hipervínculo visitado" xfId="24921" builtinId="9" hidden="1"/>
    <cellStyle name="Hipervínculo visitado" xfId="24922" builtinId="9" hidden="1"/>
    <cellStyle name="Hipervínculo visitado" xfId="24923" builtinId="9" hidden="1"/>
    <cellStyle name="Hipervínculo visitado" xfId="24924" builtinId="9" hidden="1"/>
    <cellStyle name="Hipervínculo visitado" xfId="24925" builtinId="9" hidden="1"/>
    <cellStyle name="Hipervínculo visitado" xfId="24930" builtinId="9" hidden="1"/>
    <cellStyle name="Hipervínculo visitado" xfId="24931" builtinId="9" hidden="1"/>
    <cellStyle name="Hipervínculo visitado" xfId="24932" builtinId="9" hidden="1"/>
    <cellStyle name="Hipervínculo visitado" xfId="24933" builtinId="9" hidden="1"/>
    <cellStyle name="Hipervínculo visitado" xfId="24934" builtinId="9" hidden="1"/>
    <cellStyle name="Hipervínculo visitado" xfId="24935" builtinId="9" hidden="1"/>
    <cellStyle name="Hipervínculo visitado" xfId="24936" builtinId="9" hidden="1"/>
    <cellStyle name="Hipervínculo visitado" xfId="24937" builtinId="9" hidden="1"/>
    <cellStyle name="Hipervínculo visitado" xfId="24938" builtinId="9" hidden="1"/>
    <cellStyle name="Hipervínculo visitado" xfId="24939" builtinId="9" hidden="1"/>
    <cellStyle name="Hipervínculo visitado" xfId="24940" builtinId="9" hidden="1"/>
    <cellStyle name="Hipervínculo visitado" xfId="24941" builtinId="9" hidden="1"/>
    <cellStyle name="Hipervínculo visitado" xfId="24942" builtinId="9" hidden="1"/>
    <cellStyle name="Hipervínculo visitado" xfId="24943" builtinId="9" hidden="1"/>
    <cellStyle name="Hipervínculo visitado" xfId="24944" builtinId="9" hidden="1"/>
    <cellStyle name="Hipervínculo visitado" xfId="24945" builtinId="9" hidden="1"/>
    <cellStyle name="Hipervínculo visitado" xfId="24946" builtinId="9" hidden="1"/>
    <cellStyle name="Hipervínculo visitado" xfId="24947" builtinId="9" hidden="1"/>
    <cellStyle name="Hipervínculo visitado" xfId="24948" builtinId="9" hidden="1"/>
    <cellStyle name="Hipervínculo visitado" xfId="24949" builtinId="9" hidden="1"/>
    <cellStyle name="Hipervínculo visitado" xfId="24950" builtinId="9" hidden="1"/>
    <cellStyle name="Hipervínculo visitado" xfId="24951" builtinId="9" hidden="1"/>
    <cellStyle name="Hipervínculo visitado" xfId="24952" builtinId="9" hidden="1"/>
    <cellStyle name="Hipervínculo visitado" xfId="24953" builtinId="9" hidden="1"/>
    <cellStyle name="Hipervínculo visitado" xfId="24954" builtinId="9" hidden="1"/>
    <cellStyle name="Hipervínculo visitado" xfId="24955" builtinId="9" hidden="1"/>
    <cellStyle name="Hipervínculo visitado" xfId="24956" builtinId="9" hidden="1"/>
    <cellStyle name="Hipervínculo visitado" xfId="24957" builtinId="9" hidden="1"/>
    <cellStyle name="Hipervínculo visitado" xfId="24958" builtinId="9" hidden="1"/>
    <cellStyle name="Hipervínculo visitado" xfId="24959" builtinId="9" hidden="1"/>
    <cellStyle name="Hipervínculo visitado" xfId="24960" builtinId="9" hidden="1"/>
    <cellStyle name="Hipervínculo visitado" xfId="24961" builtinId="9" hidden="1"/>
    <cellStyle name="Hipervínculo visitado" xfId="24962" builtinId="9" hidden="1"/>
    <cellStyle name="Hipervínculo visitado" xfId="24963" builtinId="9" hidden="1"/>
    <cellStyle name="Hipervínculo visitado" xfId="24964" builtinId="9" hidden="1"/>
    <cellStyle name="Hipervínculo visitado" xfId="24965" builtinId="9" hidden="1"/>
    <cellStyle name="Hipervínculo visitado" xfId="24966" builtinId="9" hidden="1"/>
    <cellStyle name="Hipervínculo visitado" xfId="24967" builtinId="9" hidden="1"/>
    <cellStyle name="Hipervínculo visitado" xfId="24968" builtinId="9" hidden="1"/>
    <cellStyle name="Hipervínculo visitado" xfId="24969" builtinId="9" hidden="1"/>
    <cellStyle name="Hipervínculo visitado" xfId="24970" builtinId="9" hidden="1"/>
    <cellStyle name="Hipervínculo visitado" xfId="24971" builtinId="9" hidden="1"/>
    <cellStyle name="Hipervínculo visitado" xfId="24929" builtinId="9" hidden="1"/>
    <cellStyle name="Hipervínculo visitado" xfId="24972" builtinId="9" hidden="1"/>
    <cellStyle name="Hipervínculo visitado" xfId="24973" builtinId="9" hidden="1"/>
    <cellStyle name="Hipervínculo visitado" xfId="24974" builtinId="9" hidden="1"/>
    <cellStyle name="Hipervínculo visitado" xfId="24975" builtinId="9" hidden="1"/>
    <cellStyle name="Hipervínculo visitado" xfId="24976" builtinId="9" hidden="1"/>
    <cellStyle name="Hipervínculo visitado" xfId="24977" builtinId="9" hidden="1"/>
    <cellStyle name="Hipervínculo visitado" xfId="24978" builtinId="9" hidden="1"/>
    <cellStyle name="Hipervínculo visitado" xfId="24979" builtinId="9" hidden="1"/>
    <cellStyle name="Hipervínculo visitado" xfId="24980" builtinId="9" hidden="1"/>
    <cellStyle name="Hipervínculo visitado" xfId="24981" builtinId="9" hidden="1"/>
    <cellStyle name="Hipervínculo visitado" xfId="24982" builtinId="9" hidden="1"/>
    <cellStyle name="Hipervínculo visitado" xfId="24983" builtinId="9" hidden="1"/>
    <cellStyle name="Hipervínculo visitado" xfId="24984" builtinId="9" hidden="1"/>
    <cellStyle name="Hipervínculo visitado" xfId="24985" builtinId="9" hidden="1"/>
    <cellStyle name="Hipervínculo visitado" xfId="24986" builtinId="9" hidden="1"/>
    <cellStyle name="Hipervínculo visitado" xfId="24987" builtinId="9" hidden="1"/>
    <cellStyle name="Hipervínculo visitado" xfId="24988" builtinId="9" hidden="1"/>
    <cellStyle name="Hipervínculo visitado" xfId="24989" builtinId="9" hidden="1"/>
    <cellStyle name="Hipervínculo visitado" xfId="24990" builtinId="9" hidden="1"/>
    <cellStyle name="Hipervínculo visitado" xfId="24991" builtinId="9" hidden="1"/>
    <cellStyle name="Hipervínculo visitado" xfId="24992" builtinId="9" hidden="1"/>
    <cellStyle name="Hipervínculo visitado" xfId="24993" builtinId="9" hidden="1"/>
    <cellStyle name="Hipervínculo visitado" xfId="24994" builtinId="9" hidden="1"/>
    <cellStyle name="Hipervínculo visitado" xfId="24995" builtinId="9" hidden="1"/>
    <cellStyle name="Hipervínculo visitado" xfId="24996" builtinId="9" hidden="1"/>
    <cellStyle name="Hipervínculo visitado" xfId="24997" builtinId="9" hidden="1"/>
    <cellStyle name="Hipervínculo visitado" xfId="24998" builtinId="9" hidden="1"/>
    <cellStyle name="Hipervínculo visitado" xfId="24999" builtinId="9" hidden="1"/>
    <cellStyle name="Hipervínculo visitado" xfId="25000" builtinId="9" hidden="1"/>
    <cellStyle name="Hipervínculo visitado" xfId="25001" builtinId="9" hidden="1"/>
    <cellStyle name="Hipervínculo visitado" xfId="25002" builtinId="9" hidden="1"/>
    <cellStyle name="Hipervínculo visitado" xfId="25003" builtinId="9" hidden="1"/>
    <cellStyle name="Hipervínculo visitado" xfId="25004" builtinId="9" hidden="1"/>
    <cellStyle name="Hipervínculo visitado" xfId="25005" builtinId="9" hidden="1"/>
    <cellStyle name="Hipervínculo visitado" xfId="25006" builtinId="9" hidden="1"/>
    <cellStyle name="Hipervínculo visitado" xfId="25007" builtinId="9" hidden="1"/>
    <cellStyle name="Hipervínculo visitado" xfId="25008" builtinId="9" hidden="1"/>
    <cellStyle name="Hipervínculo visitado" xfId="25009" builtinId="9" hidden="1"/>
    <cellStyle name="Hipervínculo visitado" xfId="25010" builtinId="9" hidden="1"/>
    <cellStyle name="Hipervínculo visitado" xfId="25011" builtinId="9" hidden="1"/>
    <cellStyle name="Hipervínculo visitado" xfId="25012" builtinId="9" hidden="1"/>
    <cellStyle name="Hipervínculo visitado" xfId="24795" builtinId="9" hidden="1"/>
    <cellStyle name="Hipervínculo visitado" xfId="24886" builtinId="9" hidden="1"/>
    <cellStyle name="Hipervínculo visitado" xfId="24928" builtinId="9" hidden="1"/>
    <cellStyle name="Hipervínculo visitado" xfId="25013" builtinId="9" hidden="1"/>
    <cellStyle name="Hipervínculo visitado" xfId="25014" builtinId="9" hidden="1"/>
    <cellStyle name="Hipervínculo visitado" xfId="25015" builtinId="9" hidden="1"/>
    <cellStyle name="Hipervínculo visitado" xfId="25016" builtinId="9" hidden="1"/>
    <cellStyle name="Hipervínculo visitado" xfId="25017" builtinId="9" hidden="1"/>
    <cellStyle name="Hipervínculo visitado" xfId="25018" builtinId="9" hidden="1"/>
    <cellStyle name="Hipervínculo visitado" xfId="25019" builtinId="9" hidden="1"/>
    <cellStyle name="Hipervínculo visitado" xfId="25020" builtinId="9" hidden="1"/>
    <cellStyle name="Hipervínculo visitado" xfId="25021" builtinId="9" hidden="1"/>
    <cellStyle name="Hipervínculo visitado" xfId="25022" builtinId="9" hidden="1"/>
    <cellStyle name="Hipervínculo visitado" xfId="25023" builtinId="9" hidden="1"/>
    <cellStyle name="Hipervínculo visitado" xfId="25024" builtinId="9" hidden="1"/>
    <cellStyle name="Hipervínculo visitado" xfId="25025" builtinId="9" hidden="1"/>
    <cellStyle name="Hipervínculo visitado" xfId="25026" builtinId="9" hidden="1"/>
    <cellStyle name="Hipervínculo visitado" xfId="25027" builtinId="9" hidden="1"/>
    <cellStyle name="Hipervínculo visitado" xfId="25028" builtinId="9" hidden="1"/>
    <cellStyle name="Hipervínculo visitado" xfId="25029" builtinId="9" hidden="1"/>
    <cellStyle name="Hipervínculo visitado" xfId="25030" builtinId="9" hidden="1"/>
    <cellStyle name="Hipervínculo visitado" xfId="25031" builtinId="9" hidden="1"/>
    <cellStyle name="Hipervínculo visitado" xfId="25032" builtinId="9" hidden="1"/>
    <cellStyle name="Hipervínculo visitado" xfId="25033" builtinId="9" hidden="1"/>
    <cellStyle name="Hipervínculo visitado" xfId="25034" builtinId="9" hidden="1"/>
    <cellStyle name="Hipervínculo visitado" xfId="25035" builtinId="9" hidden="1"/>
    <cellStyle name="Hipervínculo visitado" xfId="25036" builtinId="9" hidden="1"/>
    <cellStyle name="Hipervínculo visitado" xfId="25037" builtinId="9" hidden="1"/>
    <cellStyle name="Hipervínculo visitado" xfId="25038" builtinId="9" hidden="1"/>
    <cellStyle name="Hipervínculo visitado" xfId="25039" builtinId="9" hidden="1"/>
    <cellStyle name="Hipervínculo visitado" xfId="25040" builtinId="9" hidden="1"/>
    <cellStyle name="Hipervínculo visitado" xfId="25041" builtinId="9" hidden="1"/>
    <cellStyle name="Hipervínculo visitado" xfId="25042" builtinId="9" hidden="1"/>
    <cellStyle name="Hipervínculo visitado" xfId="25043" builtinId="9" hidden="1"/>
    <cellStyle name="Hipervínculo visitado" xfId="25044" builtinId="9" hidden="1"/>
    <cellStyle name="Hipervínculo visitado" xfId="25045" builtinId="9" hidden="1"/>
    <cellStyle name="Hipervínculo visitado" xfId="25046" builtinId="9" hidden="1"/>
    <cellStyle name="Hipervínculo visitado" xfId="25047" builtinId="9" hidden="1"/>
    <cellStyle name="Hipervínculo visitado" xfId="25048" builtinId="9" hidden="1"/>
    <cellStyle name="Hipervínculo visitado" xfId="25049" builtinId="9" hidden="1"/>
    <cellStyle name="Hipervínculo visitado" xfId="25050" builtinId="9" hidden="1"/>
    <cellStyle name="Hipervínculo visitado" xfId="25051" builtinId="9" hidden="1"/>
    <cellStyle name="Hipervínculo visitado" xfId="24804" builtinId="9" hidden="1"/>
    <cellStyle name="Hipervínculo visitado" xfId="24803" builtinId="9" hidden="1"/>
    <cellStyle name="Hipervínculo visitado" xfId="24799" builtinId="9" hidden="1"/>
    <cellStyle name="Hipervínculo visitado" xfId="25052" builtinId="9" hidden="1"/>
    <cellStyle name="Hipervínculo visitado" xfId="25053" builtinId="9" hidden="1"/>
    <cellStyle name="Hipervínculo visitado" xfId="25054" builtinId="9" hidden="1"/>
    <cellStyle name="Hipervínculo visitado" xfId="25055" builtinId="9" hidden="1"/>
    <cellStyle name="Hipervínculo visitado" xfId="25056" builtinId="9" hidden="1"/>
    <cellStyle name="Hipervínculo visitado" xfId="25057" builtinId="9" hidden="1"/>
    <cellStyle name="Hipervínculo visitado" xfId="25058" builtinId="9" hidden="1"/>
    <cellStyle name="Hipervínculo visitado" xfId="25059" builtinId="9" hidden="1"/>
    <cellStyle name="Hipervínculo visitado" xfId="25060" builtinId="9" hidden="1"/>
    <cellStyle name="Hipervínculo visitado" xfId="25061" builtinId="9" hidden="1"/>
    <cellStyle name="Hipervínculo visitado" xfId="25062" builtinId="9" hidden="1"/>
    <cellStyle name="Hipervínculo visitado" xfId="25063" builtinId="9" hidden="1"/>
    <cellStyle name="Hipervínculo visitado" xfId="25064" builtinId="9" hidden="1"/>
    <cellStyle name="Hipervínculo visitado" xfId="25065" builtinId="9" hidden="1"/>
    <cellStyle name="Hipervínculo visitado" xfId="25066" builtinId="9" hidden="1"/>
    <cellStyle name="Hipervínculo visitado" xfId="25067" builtinId="9" hidden="1"/>
    <cellStyle name="Hipervínculo visitado" xfId="25068" builtinId="9" hidden="1"/>
    <cellStyle name="Hipervínculo visitado" xfId="25069" builtinId="9" hidden="1"/>
    <cellStyle name="Hipervínculo visitado" xfId="24384" builtinId="9" hidden="1"/>
    <cellStyle name="Hipervínculo visitado" xfId="24360" builtinId="9" hidden="1"/>
    <cellStyle name="Hipervínculo visitado" xfId="24336" builtinId="9" hidden="1"/>
    <cellStyle name="Hipervínculo visitado" xfId="24314" builtinId="9" hidden="1"/>
    <cellStyle name="Hipervínculo visitado" xfId="24292" builtinId="9" hidden="1"/>
    <cellStyle name="Hipervínculo visitado" xfId="24270" builtinId="9" hidden="1"/>
    <cellStyle name="Hipervínculo visitado" xfId="23037" builtinId="9" hidden="1"/>
    <cellStyle name="Hipervínculo visitado" xfId="24248" builtinId="9" hidden="1"/>
    <cellStyle name="Hipervínculo visitado" xfId="24226" builtinId="9" hidden="1"/>
    <cellStyle name="Hipervínculo visitado" xfId="24203" builtinId="9" hidden="1"/>
    <cellStyle name="Hipervínculo visitado" xfId="24181" builtinId="9" hidden="1"/>
    <cellStyle name="Hipervínculo visitado" xfId="24158" builtinId="9" hidden="1"/>
    <cellStyle name="Hipervínculo visitado" xfId="24136" builtinId="9" hidden="1"/>
    <cellStyle name="Hipervínculo visitado" xfId="24112" builtinId="9" hidden="1"/>
    <cellStyle name="Hipervínculo visitado" xfId="24090" builtinId="9" hidden="1"/>
    <cellStyle name="Hipervínculo visitado" xfId="24068" builtinId="9" hidden="1"/>
    <cellStyle name="Hipervínculo visitado" xfId="24045" builtinId="9" hidden="1"/>
    <cellStyle name="Hipervínculo visitado" xfId="22961" builtinId="9" hidden="1"/>
    <cellStyle name="Hipervínculo visitado" xfId="24022" builtinId="9" hidden="1"/>
    <cellStyle name="Hipervínculo visitado" xfId="23998" builtinId="9" hidden="1"/>
    <cellStyle name="Hipervínculo visitado" xfId="23974" builtinId="9" hidden="1"/>
    <cellStyle name="Hipervínculo visitado" xfId="23508" builtinId="9" hidden="1"/>
    <cellStyle name="Hipervínculo visitado" xfId="23104" builtinId="9" hidden="1"/>
    <cellStyle name="Hipervínculo visitado" xfId="23460" builtinId="9" hidden="1"/>
    <cellStyle name="Hipervínculo visitado" xfId="23224" builtinId="9" hidden="1"/>
    <cellStyle name="Hipervínculo visitado" xfId="23371" builtinId="9" hidden="1"/>
    <cellStyle name="Hipervínculo visitado" xfId="23269" builtinId="9" hidden="1"/>
    <cellStyle name="Hipervínculo visitado" xfId="23094" builtinId="9" hidden="1"/>
    <cellStyle name="Hipervínculo visitado" xfId="23179" builtinId="9" hidden="1"/>
    <cellStyle name="Hipervínculo visitado" xfId="23021" builtinId="9" hidden="1"/>
    <cellStyle name="Hipervínculo visitado" xfId="21618" builtinId="9" hidden="1"/>
    <cellStyle name="Hipervínculo visitado" xfId="23700" builtinId="9" hidden="1"/>
    <cellStyle name="Hipervínculo visitado" xfId="23676" builtinId="9" hidden="1"/>
    <cellStyle name="Hipervínculo visitado" xfId="23651" builtinId="9" hidden="1"/>
    <cellStyle name="Hipervínculo visitado" xfId="23629" builtinId="9" hidden="1"/>
    <cellStyle name="Hipervínculo visitado" xfId="23605" builtinId="9" hidden="1"/>
    <cellStyle name="Hipervínculo visitado" xfId="23580" builtinId="9" hidden="1"/>
    <cellStyle name="Hipervínculo visitado" xfId="23557" builtinId="9" hidden="1"/>
    <cellStyle name="Hipervínculo visitado" xfId="23533" builtinId="9" hidden="1"/>
    <cellStyle name="Hipervínculo visitado" xfId="23509" builtinId="9" hidden="1"/>
    <cellStyle name="Hipervínculo visitado" xfId="23155" builtinId="9" hidden="1"/>
    <cellStyle name="Hipervínculo visitado" xfId="23081" builtinId="9" hidden="1"/>
    <cellStyle name="Hipervínculo visitado" xfId="23288" builtinId="9" hidden="1"/>
    <cellStyle name="Hipervínculo visitado" xfId="23245" builtinId="9" hidden="1"/>
    <cellStyle name="Hipervínculo visitado" xfId="23202" builtinId="9" hidden="1"/>
    <cellStyle name="Hipervínculo visitado" xfId="20041" builtinId="9" hidden="1"/>
    <cellStyle name="Hipervínculo visitado" xfId="23154" builtinId="9" hidden="1"/>
    <cellStyle name="Hipervínculo visitado" xfId="23118" builtinId="9" hidden="1"/>
    <cellStyle name="Hipervínculo visitado" xfId="24809" builtinId="9" hidden="1"/>
    <cellStyle name="Hipervínculo visitado" xfId="24861" builtinId="9" hidden="1"/>
    <cellStyle name="Hipervínculo visitado" xfId="24802" builtinId="9" hidden="1"/>
    <cellStyle name="Hipervínculo visitado" xfId="22974" builtinId="9" hidden="1"/>
    <cellStyle name="Hipervínculo visitado" xfId="24794" builtinId="9" hidden="1"/>
    <cellStyle name="Hipervínculo visitado" xfId="24811" builtinId="9" hidden="1"/>
    <cellStyle name="Hipervínculo visitado" xfId="24814" builtinId="9" hidden="1"/>
    <cellStyle name="Hipervínculo visitado" xfId="24797" builtinId="9" hidden="1"/>
    <cellStyle name="Hipervínculo visitado" xfId="23056" builtinId="9" hidden="1"/>
    <cellStyle name="Hipervínculo visitado" xfId="23158" builtinId="9" hidden="1"/>
    <cellStyle name="Hipervínculo visitado" xfId="24586" builtinId="9" hidden="1"/>
    <cellStyle name="Hipervínculo visitado" xfId="24180" builtinId="9" hidden="1"/>
    <cellStyle name="Hipervínculo visitado" xfId="23859" builtinId="9" hidden="1"/>
    <cellStyle name="Hipervínculo visitado" xfId="24522" builtinId="9" hidden="1"/>
    <cellStyle name="Hipervínculo visitado" xfId="23082" builtinId="9" hidden="1"/>
    <cellStyle name="Hipervínculo visitado" xfId="23532" builtinId="9" hidden="1"/>
    <cellStyle name="Hipervínculo visitado" xfId="23745" builtinId="9" hidden="1"/>
    <cellStyle name="Hipervínculo visitado" xfId="23199" builtinId="9" hidden="1"/>
    <cellStyle name="Hipervínculo visitado" xfId="23157" builtinId="9" hidden="1"/>
    <cellStyle name="Hipervínculo visitado" xfId="23677" builtinId="9" hidden="1"/>
    <cellStyle name="Hipervínculo visitado" xfId="23436" builtinId="9" hidden="1"/>
    <cellStyle name="Hipervínculo visitado" xfId="23437" builtinId="9" hidden="1"/>
    <cellStyle name="Hipervínculo visitado" xfId="23652" builtinId="9" hidden="1"/>
    <cellStyle name="Hipervínculo visitado" xfId="20021" builtinId="9" hidden="1"/>
    <cellStyle name="Hipervínculo visitado" xfId="23200" builtinId="9" hidden="1"/>
    <cellStyle name="Hipervínculo visitado" xfId="23744" builtinId="9" hidden="1"/>
    <cellStyle name="Hipervínculo visitado" xfId="23581" builtinId="9" hidden="1"/>
    <cellStyle name="Hipervínculo visitado" xfId="23507" builtinId="9" hidden="1"/>
    <cellStyle name="Hipervínculo visitado" xfId="23674" builtinId="9" hidden="1"/>
    <cellStyle name="Hipervínculo visitado" xfId="23111" builtinId="9" hidden="1"/>
    <cellStyle name="Hipervínculo visitado" xfId="23483" builtinId="9" hidden="1"/>
    <cellStyle name="Hipervínculo visitado" xfId="23510" builtinId="9" hidden="1"/>
    <cellStyle name="Hipervínculo visitado" xfId="23434" builtinId="9" hidden="1"/>
    <cellStyle name="Hipervínculo visitado" xfId="23603" builtinId="9" hidden="1"/>
    <cellStyle name="Hipervínculo visitado" xfId="23136" builtinId="9" hidden="1"/>
    <cellStyle name="Hipervínculo visitado" xfId="23127" builtinId="9" hidden="1"/>
    <cellStyle name="Hipervínculo visitado" xfId="14028" builtinId="9" hidden="1"/>
    <cellStyle name="Hipervínculo visitado" xfId="19956" builtinId="9" hidden="1"/>
    <cellStyle name="Hipervínculo visitado" xfId="16938" builtinId="9" hidden="1"/>
    <cellStyle name="Hipervínculo visitado" xfId="19957" builtinId="9" hidden="1"/>
    <cellStyle name="Hipervínculo visitado" xfId="19862" builtinId="9" hidden="1"/>
    <cellStyle name="Hipervínculo visitado" xfId="21456" builtinId="9" hidden="1"/>
    <cellStyle name="Hipervínculo visitado" xfId="22463" builtinId="9" hidden="1"/>
    <cellStyle name="Hipervínculo visitado" xfId="24838" builtinId="9" hidden="1"/>
    <cellStyle name="Hipervínculo visitado" xfId="16934" builtinId="9" hidden="1"/>
    <cellStyle name="Hipervínculo visitado" xfId="16935" builtinId="9" hidden="1"/>
    <cellStyle name="Hipervínculo visitado" xfId="16874" builtinId="9" hidden="1"/>
    <cellStyle name="Hipervínculo visitado" xfId="20008" builtinId="9" hidden="1"/>
    <cellStyle name="Hipervínculo visitado" xfId="19958" builtinId="9" hidden="1"/>
    <cellStyle name="Hipervínculo visitado" xfId="19959" builtinId="9" hidden="1"/>
    <cellStyle name="Hipervínculo visitado" xfId="21879" builtinId="9" hidden="1"/>
    <cellStyle name="Hipervínculo visitado" xfId="20009" builtinId="9" hidden="1"/>
    <cellStyle name="Hipervínculo visitado" xfId="19865" builtinId="9" hidden="1"/>
    <cellStyle name="Hipervínculo visitado" xfId="19960" builtinId="9" hidden="1"/>
    <cellStyle name="Hipervínculo visitado" xfId="22505" builtinId="9" hidden="1"/>
    <cellStyle name="Hipervínculo visitado" xfId="20011" builtinId="9" hidden="1"/>
    <cellStyle name="Hipervínculo visitado" xfId="19961" builtinId="9" hidden="1"/>
    <cellStyle name="Hipervínculo visitado" xfId="20003" builtinId="9" hidden="1"/>
    <cellStyle name="Hipervínculo visitado" xfId="19973" builtinId="9" hidden="1"/>
    <cellStyle name="Hipervínculo visitado" xfId="20022" builtinId="9" hidden="1"/>
    <cellStyle name="Hipervínculo visitado" xfId="20044" builtinId="9" hidden="1"/>
    <cellStyle name="Hipervínculo visitado" xfId="20054" builtinId="9" hidden="1"/>
    <cellStyle name="Hipervínculo visitado" xfId="20053" builtinId="9" hidden="1"/>
    <cellStyle name="Hipervínculo visitado" xfId="19951" builtinId="9" hidden="1"/>
    <cellStyle name="Hipervínculo visitado" xfId="19972" builtinId="9" hidden="1"/>
    <cellStyle name="Hipervínculo visitado" xfId="19136" builtinId="9" hidden="1"/>
    <cellStyle name="Hipervínculo visitado" xfId="19950" builtinId="9" hidden="1"/>
    <cellStyle name="Hipervínculo visitado" xfId="16940" builtinId="9" hidden="1"/>
    <cellStyle name="Hipervínculo visitado" xfId="14033" builtinId="9" hidden="1"/>
    <cellStyle name="Hipervínculo visitado" xfId="20002" builtinId="9" hidden="1"/>
    <cellStyle name="Hipervínculo visitado" xfId="19875" builtinId="9" hidden="1"/>
    <cellStyle name="Hipervínculo visitado" xfId="19971" builtinId="9" hidden="1"/>
    <cellStyle name="Hipervínculo visitado" xfId="20043" builtinId="9" hidden="1"/>
    <cellStyle name="Hipervínculo visitado" xfId="19896" builtinId="9" hidden="1"/>
    <cellStyle name="Hipervínculo visitado" xfId="16881" builtinId="9" hidden="1"/>
    <cellStyle name="Hipervínculo visitado" xfId="18353" builtinId="9" hidden="1"/>
    <cellStyle name="Hipervínculo visitado" xfId="16947" builtinId="9" hidden="1"/>
    <cellStyle name="Hipervínculo visitado" xfId="19970" builtinId="9" hidden="1"/>
    <cellStyle name="Hipervínculo visitado" xfId="20025" builtinId="9" hidden="1"/>
    <cellStyle name="Hipervínculo visitado" xfId="23124" builtinId="9" hidden="1"/>
    <cellStyle name="Hipervínculo visitado" xfId="19908" builtinId="9" hidden="1"/>
    <cellStyle name="Hipervínculo visitado" xfId="19977" builtinId="9" hidden="1"/>
    <cellStyle name="Hipervínculo visitado" xfId="20014" builtinId="9" hidden="1"/>
    <cellStyle name="Hipervínculo visitado" xfId="23857" builtinId="9" hidden="1"/>
    <cellStyle name="Hipervínculo visitado" xfId="22329" builtinId="9" hidden="1"/>
    <cellStyle name="Hipervínculo visitado" xfId="19868" builtinId="9" hidden="1"/>
    <cellStyle name="Hipervínculo visitado" xfId="20013" builtinId="9" hidden="1"/>
    <cellStyle name="Hipervínculo visitado" xfId="19881" builtinId="9" hidden="1"/>
    <cellStyle name="Hipervínculo visitado" xfId="23926" builtinId="9" hidden="1"/>
    <cellStyle name="Hipervínculo visitado" xfId="23949" builtinId="9" hidden="1"/>
    <cellStyle name="Hipervínculo visitado" xfId="19917" builtinId="9" hidden="1"/>
    <cellStyle name="Hipervínculo visitado" xfId="22569" builtinId="9" hidden="1"/>
    <cellStyle name="Hipervínculo visitado" xfId="19816" builtinId="9" hidden="1"/>
    <cellStyle name="Hipervínculo visitado" xfId="20005" builtinId="9" hidden="1"/>
    <cellStyle name="Hipervínculo visitado" xfId="22957" builtinId="9" hidden="1"/>
    <cellStyle name="Hipervínculo visitado" xfId="19964" builtinId="9" hidden="1"/>
    <cellStyle name="Hipervínculo visitado" xfId="18633" builtinId="9" hidden="1"/>
    <cellStyle name="Hipervínculo visitado" xfId="19965" builtinId="9" hidden="1"/>
    <cellStyle name="Hipervínculo visitado" xfId="23973" builtinId="9" hidden="1"/>
    <cellStyle name="Hipervínculo visitado" xfId="16885" builtinId="9" hidden="1"/>
    <cellStyle name="Hipervínculo visitado" xfId="22224" builtinId="9" hidden="1"/>
    <cellStyle name="Hipervínculo visitado" xfId="22255" builtinId="9" hidden="1"/>
    <cellStyle name="Hipervínculo visitado" xfId="24498" builtinId="9" hidden="1"/>
    <cellStyle name="Hipervínculo visitado" xfId="22889" builtinId="9" hidden="1"/>
    <cellStyle name="Hipervínculo visitado" xfId="19918" builtinId="9" hidden="1"/>
    <cellStyle name="Hipervínculo visitado" xfId="20007" builtinId="9" hidden="1"/>
    <cellStyle name="Hipervínculo visitado" xfId="20049" builtinId="9" hidden="1"/>
    <cellStyle name="Hipervínculo visitado" xfId="16945" builtinId="9" hidden="1"/>
    <cellStyle name="Hipervínculo visitado" xfId="19882" builtinId="9" hidden="1"/>
    <cellStyle name="Hipervínculo visitado" xfId="24383" builtinId="9" hidden="1"/>
    <cellStyle name="Hipervínculo visitado" xfId="16871" builtinId="9" hidden="1"/>
    <cellStyle name="Hipervínculo visitado" xfId="19909" builtinId="9" hidden="1"/>
    <cellStyle name="Hipervínculo visitado" xfId="23604" builtinId="9" hidden="1"/>
    <cellStyle name="Hipervínculo visitado" xfId="19979" builtinId="9" hidden="1"/>
    <cellStyle name="Hipervínculo visitado" xfId="22375" builtinId="9" hidden="1"/>
    <cellStyle name="Hipervínculo visitado" xfId="20027" builtinId="9" hidden="1"/>
    <cellStyle name="Hipervínculo visitado" xfId="20060" builtinId="9" hidden="1"/>
    <cellStyle name="Hipervínculo visitado" xfId="19953" builtinId="9" hidden="1"/>
    <cellStyle name="Hipervínculo visitado" xfId="19952" builtinId="9" hidden="1"/>
    <cellStyle name="Hipervínculo visitado" xfId="20048" builtinId="9" hidden="1"/>
    <cellStyle name="Hipervínculo visitado" xfId="13994" builtinId="9" hidden="1"/>
    <cellStyle name="Hipervínculo visitado" xfId="18603" builtinId="9" hidden="1"/>
    <cellStyle name="Hipervínculo visitado" xfId="25082" builtinId="9" hidden="1"/>
    <cellStyle name="Hipervínculo visitado" xfId="23156" builtinId="9" hidden="1"/>
    <cellStyle name="Hipervínculo visitado" xfId="25081" builtinId="9" hidden="1"/>
    <cellStyle name="Hipervínculo visitado" xfId="19897" builtinId="9" hidden="1"/>
    <cellStyle name="Hipervínculo visitado" xfId="19968" builtinId="9" hidden="1"/>
    <cellStyle name="Hipervínculo visitado" xfId="25080" builtinId="9" hidden="1"/>
    <cellStyle name="Hipervínculo visitado" xfId="25079" builtinId="9" hidden="1"/>
    <cellStyle name="Hipervínculo visitado" xfId="18880" builtinId="9" hidden="1"/>
    <cellStyle name="Hipervínculo visitado" xfId="19164" builtinId="9" hidden="1"/>
    <cellStyle name="Hipervínculo visitado" xfId="25078" builtinId="9" hidden="1"/>
    <cellStyle name="Hipervínculo visitado" xfId="11155" builtinId="9" hidden="1"/>
    <cellStyle name="Hipervínculo visitado" xfId="24020" builtinId="9" hidden="1"/>
    <cellStyle name="Hipervínculo visitado" xfId="18665" builtinId="9" hidden="1"/>
    <cellStyle name="Hipervínculo visitado" xfId="18911" builtinId="9" hidden="1"/>
    <cellStyle name="Hipervínculo visitado" xfId="25077" builtinId="9" hidden="1"/>
    <cellStyle name="Hipervínculo visitado" xfId="22303" builtinId="9" hidden="1"/>
    <cellStyle name="Hipervínculo visitado" xfId="19822" builtinId="9" hidden="1"/>
    <cellStyle name="Hipervínculo visitado" xfId="24044" builtinId="9" hidden="1"/>
    <cellStyle name="Hipervínculo visitado" xfId="25076" builtinId="9" hidden="1"/>
    <cellStyle name="Hipervínculo visitado" xfId="25115" builtinId="9" hidden="1"/>
    <cellStyle name="Hipervínculo visitado" xfId="16948" builtinId="9" hidden="1"/>
    <cellStyle name="Hipervínculo visitado" xfId="22986" builtinId="9" hidden="1"/>
    <cellStyle name="Hipervínculo visitado" xfId="25116" builtinId="9" hidden="1"/>
    <cellStyle name="Hipervínculo visitado" xfId="23675" builtinId="9" hidden="1"/>
    <cellStyle name="Hipervínculo visitado" xfId="20085" builtinId="9" hidden="1"/>
    <cellStyle name="Hipervínculo visitado" xfId="19910" builtinId="9" hidden="1"/>
    <cellStyle name="Hipervínculo visitado" xfId="20010" builtinId="9" hidden="1"/>
    <cellStyle name="Hipervínculo visitado" xfId="20023" builtinId="9" hidden="1"/>
    <cellStyle name="Hipervínculo visitado" xfId="25117" builtinId="9" hidden="1"/>
    <cellStyle name="Hipervínculo visitado" xfId="19981" builtinId="9" hidden="1"/>
    <cellStyle name="Hipervínculo visitado" xfId="23137" builtinId="9" hidden="1"/>
    <cellStyle name="Hipervínculo visitado" xfId="25118" builtinId="9" hidden="1"/>
    <cellStyle name="Hipervínculo visitado" xfId="19864" builtinId="9" hidden="1"/>
    <cellStyle name="Hipervínculo visitado" xfId="22990" builtinId="9" hidden="1"/>
    <cellStyle name="Hipervínculo visitado" xfId="20064" builtinId="9" hidden="1"/>
    <cellStyle name="Hipervínculo visitado" xfId="22420" builtinId="9" hidden="1"/>
    <cellStyle name="Hipervínculo visitado" xfId="18727" builtinId="9" hidden="1"/>
    <cellStyle name="Hipervínculo visitado" xfId="19898" builtinId="9" hidden="1"/>
    <cellStyle name="Hipervínculo visitado" xfId="23556" builtinId="9" hidden="1"/>
    <cellStyle name="Hipervínculo visitado" xfId="19980" builtinId="9" hidden="1"/>
    <cellStyle name="Hipervínculo visitado" xfId="16946" builtinId="9" hidden="1"/>
    <cellStyle name="Hipervínculo visitado" xfId="24800" builtinId="9" hidden="1"/>
    <cellStyle name="Hipervínculo visitado" xfId="25075" builtinId="9" hidden="1"/>
    <cellStyle name="Hipervínculo visitado" xfId="23246" builtinId="9" hidden="1"/>
    <cellStyle name="Hipervínculo visitado" xfId="20059" builtinId="9" hidden="1"/>
    <cellStyle name="Hipervínculo visitado" xfId="25132" builtinId="9" hidden="1"/>
    <cellStyle name="Hipervínculo visitado" xfId="25108" builtinId="9" hidden="1"/>
    <cellStyle name="Hipervínculo visitado" xfId="24067" builtinId="9" hidden="1"/>
    <cellStyle name="Hipervínculo visitado" xfId="25074" builtinId="9" hidden="1"/>
    <cellStyle name="Hipervínculo visitado" xfId="16954" builtinId="9" hidden="1"/>
    <cellStyle name="Hipervínculo visitado" xfId="25131" builtinId="9" hidden="1"/>
    <cellStyle name="Hipervínculo visitado" xfId="20050" builtinId="9" hidden="1"/>
    <cellStyle name="Hipervínculo visitado" xfId="19824" builtinId="9" hidden="1"/>
    <cellStyle name="Hipervínculo visitado" xfId="20045" builtinId="9" hidden="1"/>
    <cellStyle name="Hipervínculo visitado" xfId="19907" builtinId="9" hidden="1"/>
    <cellStyle name="Hipervínculo visitado" xfId="19920" builtinId="9" hidden="1"/>
    <cellStyle name="Hipervínculo visitado" xfId="25130" builtinId="9" hidden="1"/>
    <cellStyle name="Hipervínculo visitado" xfId="20056" builtinId="9" hidden="1"/>
    <cellStyle name="Hipervínculo visitado" xfId="25107" builtinId="9" hidden="1"/>
    <cellStyle name="Hipervínculo visitado" xfId="20018" builtinId="9" hidden="1"/>
    <cellStyle name="Hipervínculo visitado" xfId="25129" builtinId="9" hidden="1"/>
    <cellStyle name="Hipervínculo visitado" xfId="19059" builtinId="9" hidden="1"/>
    <cellStyle name="Hipervínculo visitado" xfId="25105" builtinId="9" hidden="1"/>
    <cellStyle name="Hipervínculo visitado" xfId="20042" builtinId="9" hidden="1"/>
    <cellStyle name="Hipervínculo visitado" xfId="20063" builtinId="9" hidden="1"/>
    <cellStyle name="Hipervínculo visitado" xfId="20061" builtinId="9" hidden="1"/>
    <cellStyle name="Hipervínculo visitado" xfId="25139" builtinId="9" hidden="1"/>
    <cellStyle name="Hipervínculo visitado" xfId="25104" builtinId="9" hidden="1"/>
    <cellStyle name="Hipervínculo visitado" xfId="25084" builtinId="9" hidden="1"/>
    <cellStyle name="Hipervínculo visitado" xfId="22923" builtinId="9" hidden="1"/>
    <cellStyle name="Hipervínculo visitado" xfId="25070" builtinId="9" hidden="1"/>
    <cellStyle name="Hipervínculo visitado" xfId="14027" builtinId="9" hidden="1"/>
    <cellStyle name="Hipervínculo visitado" xfId="25140" builtinId="9" hidden="1"/>
    <cellStyle name="Hipervínculo visitado" xfId="20006" builtinId="9" hidden="1"/>
    <cellStyle name="Hipervínculo visitado" xfId="22874" builtinId="9" hidden="1"/>
    <cellStyle name="Hipervínculo visitado" xfId="14034" builtinId="9" hidden="1"/>
    <cellStyle name="Hipervínculo visitado" xfId="16931" builtinId="9" hidden="1"/>
    <cellStyle name="Hipervínculo visitado" xfId="19851" builtinId="9" hidden="1"/>
    <cellStyle name="Hipervínculo visitado" xfId="19975" builtinId="9" hidden="1"/>
    <cellStyle name="Hipervínculo visitado" xfId="19976" builtinId="9" hidden="1"/>
    <cellStyle name="Hipervínculo visitado" xfId="25111" builtinId="9" hidden="1"/>
    <cellStyle name="Hipervínculo visitado" xfId="18818" builtinId="9" hidden="1"/>
    <cellStyle name="Hipervínculo visitado" xfId="18999" builtinId="9" hidden="1"/>
    <cellStyle name="Hipervínculo visitado" xfId="22630" builtinId="9" hidden="1"/>
    <cellStyle name="Hipervínculo visitado" xfId="19954" builtinId="9" hidden="1"/>
    <cellStyle name="Hipervínculo visitado" xfId="23506" builtinId="9" hidden="1"/>
    <cellStyle name="Hipervínculo visitado" xfId="23060" builtinId="9" hidden="1"/>
    <cellStyle name="Hipervínculo visitado" xfId="16878" builtinId="9" hidden="1"/>
    <cellStyle name="Hipervínculo visitado" xfId="25158" builtinId="9" hidden="1"/>
    <cellStyle name="Hipervínculo visitado" xfId="19825" builtinId="9" hidden="1"/>
    <cellStyle name="Hipervínculo visitado" xfId="25127" builtinId="9" hidden="1"/>
    <cellStyle name="Hipervínculo visitado" xfId="25157" builtinId="9" hidden="1"/>
    <cellStyle name="Hipervínculo visitado" xfId="25113" builtinId="9" hidden="1"/>
    <cellStyle name="Hipervínculo visitado" xfId="23628" builtinId="9" hidden="1"/>
    <cellStyle name="Hipervínculo visitado" xfId="19974" builtinId="9" hidden="1"/>
    <cellStyle name="Hipervínculo visitado" xfId="19894" builtinId="9" hidden="1"/>
    <cellStyle name="Hipervínculo visitado" xfId="24801" builtinId="9" hidden="1"/>
    <cellStyle name="Hipervínculo visitado" xfId="23699" builtinId="9" hidden="1"/>
    <cellStyle name="Hipervínculo visitado" xfId="25156" builtinId="9" hidden="1"/>
    <cellStyle name="Hipervínculo visitado" xfId="25072" builtinId="9" hidden="1"/>
    <cellStyle name="Hipervínculo visitado" xfId="25126" builtinId="9" hidden="1"/>
    <cellStyle name="Hipervínculo visitado" xfId="20017" builtinId="9" hidden="1"/>
    <cellStyle name="Hipervínculo visitado" xfId="25136" builtinId="9" hidden="1"/>
    <cellStyle name="Hipervínculo visitado" xfId="19062" builtinId="9" hidden="1"/>
    <cellStyle name="Hipervínculo visitado" xfId="11156" builtinId="9" hidden="1"/>
    <cellStyle name="Hipervínculo visitado" xfId="20016" builtinId="9" hidden="1"/>
    <cellStyle name="Hipervínculo visitado" xfId="19955" builtinId="9" hidden="1"/>
    <cellStyle name="Hipervínculo visitado" xfId="22996" builtinId="9" hidden="1"/>
    <cellStyle name="Hipervínculo visitado" xfId="23858" builtinId="9" hidden="1"/>
    <cellStyle name="Hipervínculo visitado" xfId="14035" builtinId="9" hidden="1"/>
    <cellStyle name="Hipervínculo visitado" xfId="25153" builtinId="9" hidden="1"/>
    <cellStyle name="Hipervínculo visitado" xfId="19967" builtinId="9" hidden="1"/>
    <cellStyle name="Hipervínculo visitado" xfId="25134" builtinId="9" hidden="1"/>
    <cellStyle name="Hipervínculo visitado" xfId="25152" builtinId="9" hidden="1"/>
    <cellStyle name="Hipervínculo visitado" xfId="11113" builtinId="9" hidden="1"/>
    <cellStyle name="Hipervínculo visitado" xfId="22885" builtinId="9" hidden="1"/>
    <cellStyle name="Hipervínculo visitado" xfId="25135" builtinId="9" hidden="1"/>
    <cellStyle name="Hipervínculo visitado" xfId="25164" builtinId="9" hidden="1"/>
    <cellStyle name="Hipervínculo visitado" xfId="19033" builtinId="9" hidden="1"/>
    <cellStyle name="Hipervínculo visitado" xfId="23767" builtinId="9" hidden="1"/>
    <cellStyle name="Hipervínculo visitado" xfId="25165" builtinId="9" hidden="1"/>
    <cellStyle name="Hipervínculo visitado" xfId="20055" builtinId="9" hidden="1"/>
    <cellStyle name="Hipervínculo visitado" xfId="19214" builtinId="9" hidden="1"/>
    <cellStyle name="Hipervínculo visitado" xfId="16944" builtinId="9" hidden="1"/>
    <cellStyle name="Hipervínculo visitado" xfId="25161" builtinId="9" hidden="1"/>
    <cellStyle name="Hipervínculo visitado" xfId="19852" builtinId="9" hidden="1"/>
    <cellStyle name="Hipervínculo visitado" xfId="25144" builtinId="9" hidden="1"/>
    <cellStyle name="Hipervínculo visitado" xfId="25227" builtinId="9" hidden="1"/>
    <cellStyle name="Hipervínculo visitado" xfId="25124" builtinId="9" hidden="1"/>
    <cellStyle name="Hipervínculo visitado" xfId="25123" builtinId="9" hidden="1"/>
    <cellStyle name="Hipervínculo visitado" xfId="25228" builtinId="9" hidden="1"/>
    <cellStyle name="Hipervínculo visitado" xfId="23435" builtinId="9" hidden="1"/>
    <cellStyle name="Hipervínculo visitado" xfId="20047" builtinId="9" hidden="1"/>
    <cellStyle name="Hipervínculo visitado" xfId="19891" builtinId="9" hidden="1"/>
    <cellStyle name="Hipervínculo visitado" xfId="18756" builtinId="9" hidden="1"/>
    <cellStyle name="Hipervínculo visitado" xfId="25188" builtinId="9" hidden="1"/>
    <cellStyle name="Hipervínculo visitado" xfId="25229" builtinId="9" hidden="1"/>
    <cellStyle name="Hipervínculo visitado" xfId="25187" builtinId="9" hidden="1"/>
    <cellStyle name="Hipervínculo visitado" xfId="14029" builtinId="9" hidden="1"/>
    <cellStyle name="Hipervínculo visitado" xfId="25230" builtinId="9" hidden="1"/>
    <cellStyle name="Hipervínculo visitado" xfId="22149" builtinId="9" hidden="1"/>
    <cellStyle name="Hipervínculo visitado" xfId="20062" builtinId="9" hidden="1"/>
    <cellStyle name="Hipervínculo visitado" xfId="16875" builtinId="9" hidden="1"/>
    <cellStyle name="Hipervínculo visitado" xfId="25149" builtinId="9" hidden="1"/>
    <cellStyle name="Hipervínculo visitado" xfId="19876" builtinId="9" hidden="1"/>
    <cellStyle name="Hipervínculo visitado" xfId="25194" builtinId="9" hidden="1"/>
    <cellStyle name="Hipervínculo visitado" xfId="25234" builtinId="9" hidden="1"/>
    <cellStyle name="Hipervínculo visitado" xfId="25151" builtinId="9" hidden="1"/>
    <cellStyle name="Hipervínculo visitado" xfId="25195" builtinId="9" hidden="1"/>
    <cellStyle name="Hipervínculo visitado" xfId="25150" builtinId="9" hidden="1"/>
    <cellStyle name="Hipervínculo visitado" xfId="25233" builtinId="9" hidden="1"/>
    <cellStyle name="Hipervínculo visitado" xfId="25119" builtinId="9" hidden="1"/>
    <cellStyle name="Hipervínculo visitado" xfId="19869" builtinId="9" hidden="1"/>
    <cellStyle name="Hipervínculo visitado" xfId="25185" builtinId="9" hidden="1"/>
    <cellStyle name="Hipervínculo visitado" xfId="25120" builtinId="9" hidden="1"/>
    <cellStyle name="Hipervínculo visitado" xfId="25106" builtinId="9" hidden="1"/>
    <cellStyle name="Hipervínculo visitado" xfId="25232" builtinId="9" hidden="1"/>
    <cellStyle name="Hipervínculo visitado" xfId="25196" builtinId="9" hidden="1"/>
    <cellStyle name="Hipervínculo visitado" xfId="16867" builtinId="9" hidden="1"/>
    <cellStyle name="Hipervínculo visitado" xfId="14032" builtinId="9" hidden="1"/>
    <cellStyle name="Hipervínculo visitado" xfId="25218" builtinId="9" hidden="1"/>
    <cellStyle name="Hipervínculo visitado" xfId="25231" builtinId="9" hidden="1"/>
    <cellStyle name="Hipervínculo visitado" xfId="25186" builtinId="9" hidden="1"/>
    <cellStyle name="Hipervínculo visitado" xfId="25217" builtinId="9" hidden="1"/>
    <cellStyle name="Hipervínculo visitado" xfId="25122" builtinId="9" hidden="1"/>
    <cellStyle name="Hipervínculo visitado" xfId="25145" builtinId="9" hidden="1"/>
    <cellStyle name="Hipervínculo visitado" xfId="19030" builtinId="9" hidden="1"/>
    <cellStyle name="Hipervínculo visitado" xfId="25270" builtinId="9" hidden="1"/>
    <cellStyle name="Hipervínculo visitado" xfId="25271" builtinId="9" hidden="1"/>
    <cellStyle name="Hipervínculo visitado" xfId="25272" builtinId="9" hidden="1"/>
    <cellStyle name="Hipervínculo visitado" xfId="25273" builtinId="9" hidden="1"/>
    <cellStyle name="Hipervínculo visitado" xfId="25274" builtinId="9" hidden="1"/>
    <cellStyle name="Hipervínculo visitado" xfId="25275" builtinId="9" hidden="1"/>
    <cellStyle name="Hipervínculo visitado" xfId="25276" builtinId="9" hidden="1"/>
    <cellStyle name="Hipervínculo visitado" xfId="25277" builtinId="9" hidden="1"/>
    <cellStyle name="Hipervínculo visitado" xfId="25278" builtinId="9" hidden="1"/>
    <cellStyle name="Hipervínculo visitado" xfId="25279" builtinId="9" hidden="1"/>
    <cellStyle name="Hipervínculo visitado" xfId="25280" builtinId="9" hidden="1"/>
    <cellStyle name="Hipervínculo visitado" xfId="25281" builtinId="9" hidden="1"/>
    <cellStyle name="Hipervínculo visitado" xfId="25282" builtinId="9" hidden="1"/>
    <cellStyle name="Hipervínculo visitado" xfId="25283" builtinId="9" hidden="1"/>
    <cellStyle name="Hipervínculo visitado" xfId="25284" builtinId="9" hidden="1"/>
    <cellStyle name="Hipervínculo visitado" xfId="25285" builtinId="9" hidden="1"/>
    <cellStyle name="Hipervínculo visitado" xfId="25286" builtinId="9" hidden="1"/>
    <cellStyle name="Hipervínculo visitado" xfId="25287" builtinId="9" hidden="1"/>
    <cellStyle name="Hipervínculo visitado" xfId="25288" builtinId="9" hidden="1"/>
    <cellStyle name="Hipervínculo visitado" xfId="25289" builtinId="9" hidden="1"/>
    <cellStyle name="Hipervínculo visitado" xfId="20052" builtinId="9" hidden="1"/>
    <cellStyle name="Hipervínculo visitado" xfId="25219" builtinId="9" hidden="1"/>
    <cellStyle name="Hipervínculo visitado" xfId="25146" builtinId="9" hidden="1"/>
    <cellStyle name="Hipervínculo visitado" xfId="25293" builtinId="9" hidden="1"/>
    <cellStyle name="Hipervínculo visitado" xfId="25294" builtinId="9" hidden="1"/>
    <cellStyle name="Hipervínculo visitado" xfId="25295" builtinId="9" hidden="1"/>
    <cellStyle name="Hipervínculo visitado" xfId="25296" builtinId="9" hidden="1"/>
    <cellStyle name="Hipervínculo visitado" xfId="25297" builtinId="9" hidden="1"/>
    <cellStyle name="Hipervínculo visitado" xfId="25298" builtinId="9" hidden="1"/>
    <cellStyle name="Hipervínculo visitado" xfId="25299" builtinId="9" hidden="1"/>
    <cellStyle name="Hipervínculo visitado" xfId="25300" builtinId="9" hidden="1"/>
    <cellStyle name="Hipervínculo visitado" xfId="25301" builtinId="9" hidden="1"/>
    <cellStyle name="Hipervínculo visitado" xfId="25302" builtinId="9" hidden="1"/>
    <cellStyle name="Hipervínculo visitado" xfId="25303" builtinId="9" hidden="1"/>
    <cellStyle name="Hipervínculo visitado" xfId="25304" builtinId="9" hidden="1"/>
    <cellStyle name="Hipervínculo visitado" xfId="25305" builtinId="9" hidden="1"/>
    <cellStyle name="Hipervínculo visitado" xfId="25306" builtinId="9" hidden="1"/>
    <cellStyle name="Hipervínculo visitado" xfId="25307" builtinId="9" hidden="1"/>
    <cellStyle name="Hipervínculo visitado" xfId="25308" builtinId="9" hidden="1"/>
    <cellStyle name="Hipervínculo visitado" xfId="25309" builtinId="9" hidden="1"/>
    <cellStyle name="Hipervínculo visitado" xfId="25310" builtinId="9" hidden="1"/>
    <cellStyle name="Hipervínculo visitado" xfId="25323" builtinId="9" hidden="1"/>
    <cellStyle name="Hipervínculo visitado" xfId="25324" builtinId="9" hidden="1"/>
    <cellStyle name="Hipervínculo visitado" xfId="25325" builtinId="9" hidden="1"/>
    <cellStyle name="Hipervínculo visitado" xfId="25326" builtinId="9" hidden="1"/>
    <cellStyle name="Hipervínculo visitado" xfId="25327" builtinId="9" hidden="1"/>
    <cellStyle name="Hipervínculo visitado" xfId="25328" builtinId="9" hidden="1"/>
    <cellStyle name="Hipervínculo visitado" xfId="25329" builtinId="9" hidden="1"/>
    <cellStyle name="Hipervínculo visitado" xfId="25330" builtinId="9" hidden="1"/>
    <cellStyle name="Hipervínculo visitado" xfId="25331" builtinId="9" hidden="1"/>
    <cellStyle name="Hipervínculo visitado" xfId="25332" builtinId="9" hidden="1"/>
    <cellStyle name="Hipervínculo visitado" xfId="25333" builtinId="9" hidden="1"/>
    <cellStyle name="Hipervínculo visitado" xfId="25334" builtinId="9" hidden="1"/>
    <cellStyle name="Hipervínculo visitado" xfId="25335" builtinId="9" hidden="1"/>
    <cellStyle name="Hipervínculo visitado" xfId="25336" builtinId="9" hidden="1"/>
    <cellStyle name="Hipervínculo visitado" xfId="25337" builtinId="9" hidden="1"/>
    <cellStyle name="Hipervínculo visitado" xfId="25338" builtinId="9" hidden="1"/>
    <cellStyle name="Hipervínculo visitado" xfId="25339" builtinId="9" hidden="1"/>
    <cellStyle name="Hipervínculo visitado" xfId="25340" builtinId="9" hidden="1"/>
    <cellStyle name="Hipervínculo visitado" xfId="25341" builtinId="9" hidden="1"/>
    <cellStyle name="Hipervínculo visitado" xfId="25342" builtinId="9" hidden="1"/>
    <cellStyle name="Hipervínculo visitado" xfId="25343" builtinId="9" hidden="1"/>
    <cellStyle name="Hipervínculo visitado" xfId="25159" builtinId="9" hidden="1"/>
    <cellStyle name="Hipervínculo visitado" xfId="25347" builtinId="9" hidden="1"/>
    <cellStyle name="Hipervínculo visitado" xfId="25348" builtinId="9" hidden="1"/>
    <cellStyle name="Hipervínculo visitado" xfId="25349" builtinId="9" hidden="1"/>
    <cellStyle name="Hipervínculo visitado" xfId="25350" builtinId="9" hidden="1"/>
    <cellStyle name="Hipervínculo visitado" xfId="25351" builtinId="9" hidden="1"/>
    <cellStyle name="Hipervínculo visitado" xfId="25352" builtinId="9" hidden="1"/>
    <cellStyle name="Hipervínculo visitado" xfId="25353" builtinId="9" hidden="1"/>
    <cellStyle name="Hipervínculo visitado" xfId="25354" builtinId="9" hidden="1"/>
    <cellStyle name="Hipervínculo visitado" xfId="25355" builtinId="9" hidden="1"/>
    <cellStyle name="Hipervínculo visitado" xfId="25356" builtinId="9" hidden="1"/>
    <cellStyle name="Hipervínculo visitado" xfId="25357" builtinId="9" hidden="1"/>
    <cellStyle name="Hipervínculo visitado" xfId="25358" builtinId="9" hidden="1"/>
    <cellStyle name="Hipervínculo visitado" xfId="25359" builtinId="9" hidden="1"/>
    <cellStyle name="Hipervínculo visitado" xfId="25360" builtinId="9" hidden="1"/>
    <cellStyle name="Hipervínculo visitado" xfId="25361" builtinId="9" hidden="1"/>
    <cellStyle name="Hipervínculo visitado" xfId="25362" builtinId="9" hidden="1"/>
    <cellStyle name="Hipervínculo visitado" xfId="25363" builtinId="9" hidden="1"/>
    <cellStyle name="Hipervínculo visitado" xfId="25364" builtinId="9" hidden="1"/>
    <cellStyle name="Hipervínculo visitado" xfId="25365" builtinId="9" hidden="1"/>
    <cellStyle name="Hipervínculo visitado" xfId="25366" builtinId="9" hidden="1"/>
    <cellStyle name="Hipervínculo visitado" xfId="25377" builtinId="9" hidden="1"/>
    <cellStyle name="Hipervínculo visitado" xfId="25378" builtinId="9" hidden="1"/>
    <cellStyle name="Hipervínculo visitado" xfId="25379" builtinId="9" hidden="1"/>
    <cellStyle name="Hipervínculo visitado" xfId="25380" builtinId="9" hidden="1"/>
    <cellStyle name="Hipervínculo visitado" xfId="25381" builtinId="9" hidden="1"/>
    <cellStyle name="Hipervínculo visitado" xfId="25382" builtinId="9" hidden="1"/>
    <cellStyle name="Hipervínculo visitado" xfId="25383" builtinId="9" hidden="1"/>
    <cellStyle name="Hipervínculo visitado" xfId="25384" builtinId="9" hidden="1"/>
    <cellStyle name="Hipervínculo visitado" xfId="25385" builtinId="9" hidden="1"/>
    <cellStyle name="Hipervínculo visitado" xfId="25386" builtinId="9" hidden="1"/>
    <cellStyle name="Hipervínculo visitado" xfId="25387" builtinId="9" hidden="1"/>
    <cellStyle name="Hipervínculo visitado" xfId="25388" builtinId="9" hidden="1"/>
    <cellStyle name="Hipervínculo visitado" xfId="25389" builtinId="9" hidden="1"/>
    <cellStyle name="Hipervínculo visitado" xfId="25390" builtinId="9" hidden="1"/>
    <cellStyle name="Hipervínculo visitado" xfId="25391" builtinId="9" hidden="1"/>
    <cellStyle name="Hipervínculo visitado" xfId="25392" builtinId="9" hidden="1"/>
    <cellStyle name="Hipervínculo visitado" xfId="25393" builtinId="9" hidden="1"/>
    <cellStyle name="Hipervínculo visitado" xfId="25394" builtinId="9" hidden="1"/>
    <cellStyle name="Hipervínculo visitado" xfId="25395" builtinId="9" hidden="1"/>
    <cellStyle name="Hipervínculo visitado" xfId="25396" builtinId="9" hidden="1"/>
    <cellStyle name="Hipervínculo visitado" xfId="25397" builtinId="9" hidden="1"/>
    <cellStyle name="Hipervínculo visitado" xfId="19892" builtinId="9" hidden="1"/>
    <cellStyle name="Hipervínculo visitado" xfId="25071" builtinId="9" hidden="1"/>
    <cellStyle name="Hipervínculo visitado" xfId="23247" builtinId="9" hidden="1"/>
    <cellStyle name="Hipervínculo visitado" xfId="25401" builtinId="9" hidden="1"/>
    <cellStyle name="Hipervínculo visitado" xfId="25402" builtinId="9" hidden="1"/>
    <cellStyle name="Hipervínculo visitado" xfId="25403" builtinId="9" hidden="1"/>
    <cellStyle name="Hipervínculo visitado" xfId="25404" builtinId="9" hidden="1"/>
    <cellStyle name="Hipervínculo visitado" xfId="25405" builtinId="9" hidden="1"/>
    <cellStyle name="Hipervínculo visitado" xfId="25406" builtinId="9" hidden="1"/>
    <cellStyle name="Hipervínculo visitado" xfId="25407" builtinId="9" hidden="1"/>
    <cellStyle name="Hipervínculo visitado" xfId="25408" builtinId="9" hidden="1"/>
    <cellStyle name="Hipervínculo visitado" xfId="25409" builtinId="9" hidden="1"/>
    <cellStyle name="Hipervínculo visitado" xfId="25410" builtinId="9" hidden="1"/>
    <cellStyle name="Hipervínculo visitado" xfId="25411" builtinId="9" hidden="1"/>
    <cellStyle name="Hipervínculo visitado" xfId="25412" builtinId="9" hidden="1"/>
    <cellStyle name="Hipervínculo visitado" xfId="25413" builtinId="9" hidden="1"/>
    <cellStyle name="Hipervínculo visitado" xfId="25414" builtinId="9" hidden="1"/>
    <cellStyle name="Hipervínculo visitado" xfId="25415" builtinId="9" hidden="1"/>
    <cellStyle name="Hipervínculo visitado" xfId="25416" builtinId="9" hidden="1"/>
    <cellStyle name="Hipervínculo visitado" xfId="25417" builtinId="9" hidden="1"/>
    <cellStyle name="Hipervínculo visitado" xfId="25418" builtinId="9" hidden="1"/>
    <cellStyle name="Hipervínculo visitado" xfId="25429" builtinId="9" hidden="1"/>
    <cellStyle name="Hipervínculo visitado" xfId="25430" builtinId="9" hidden="1"/>
    <cellStyle name="Hipervínculo visitado" xfId="25431" builtinId="9" hidden="1"/>
    <cellStyle name="Hipervínculo visitado" xfId="25432" builtinId="9" hidden="1"/>
    <cellStyle name="Hipervínculo visitado" xfId="25433" builtinId="9" hidden="1"/>
    <cellStyle name="Hipervínculo visitado" xfId="25434" builtinId="9" hidden="1"/>
    <cellStyle name="Hipervínculo visitado" xfId="25435" builtinId="9" hidden="1"/>
    <cellStyle name="Hipervínculo visitado" xfId="25436" builtinId="9" hidden="1"/>
    <cellStyle name="Hipervínculo visitado" xfId="25437" builtinId="9" hidden="1"/>
    <cellStyle name="Hipervínculo visitado" xfId="25438" builtinId="9" hidden="1"/>
    <cellStyle name="Hipervínculo visitado" xfId="25439" builtinId="9" hidden="1"/>
    <cellStyle name="Hipervínculo visitado" xfId="25440" builtinId="9" hidden="1"/>
    <cellStyle name="Hipervínculo visitado" xfId="25441" builtinId="9" hidden="1"/>
    <cellStyle name="Hipervínculo visitado" xfId="25442" builtinId="9" hidden="1"/>
    <cellStyle name="Hipervínculo visitado" xfId="25443" builtinId="9" hidden="1"/>
    <cellStyle name="Hipervínculo visitado" xfId="25444" builtinId="9" hidden="1"/>
    <cellStyle name="Hipervínculo visitado" xfId="25445" builtinId="9" hidden="1"/>
    <cellStyle name="Hipervínculo visitado" xfId="25446" builtinId="9" hidden="1"/>
    <cellStyle name="Hipervínculo visitado" xfId="25447" builtinId="9" hidden="1"/>
    <cellStyle name="Hipervínculo visitado" xfId="25448" builtinId="9" hidden="1"/>
    <cellStyle name="Hipervínculo visitado" xfId="25449" builtinId="9" hidden="1"/>
    <cellStyle name="Hipervínculo visitado" xfId="25222" builtinId="9" hidden="1"/>
    <cellStyle name="Hipervínculo visitado" xfId="25241" builtinId="9" hidden="1"/>
    <cellStyle name="Hipervínculo visitado" xfId="25240" builtinId="9" hidden="1"/>
    <cellStyle name="Hipervínculo visitado" xfId="25452" builtinId="9" hidden="1"/>
    <cellStyle name="Hipervínculo visitado" xfId="25453" builtinId="9" hidden="1"/>
    <cellStyle name="Hipervínculo visitado" xfId="25454" builtinId="9" hidden="1"/>
    <cellStyle name="Hipervínculo visitado" xfId="25455" builtinId="9" hidden="1"/>
    <cellStyle name="Hipervínculo visitado" xfId="25456" builtinId="9" hidden="1"/>
    <cellStyle name="Hipervínculo visitado" xfId="25457" builtinId="9" hidden="1"/>
    <cellStyle name="Hipervínculo visitado" xfId="25458" builtinId="9" hidden="1"/>
    <cellStyle name="Hipervínculo visitado" xfId="25459" builtinId="9" hidden="1"/>
    <cellStyle name="Hipervínculo visitado" xfId="25460" builtinId="9" hidden="1"/>
    <cellStyle name="Hipervínculo visitado" xfId="25461" builtinId="9" hidden="1"/>
    <cellStyle name="Hipervínculo visitado" xfId="25462" builtinId="9" hidden="1"/>
    <cellStyle name="Hipervínculo visitado" xfId="25463" builtinId="9" hidden="1"/>
    <cellStyle name="Hipervínculo visitado" xfId="25464" builtinId="9" hidden="1"/>
    <cellStyle name="Hipervínculo visitado" xfId="25465" builtinId="9" hidden="1"/>
    <cellStyle name="Hipervínculo visitado" xfId="25466" builtinId="9" hidden="1"/>
    <cellStyle name="Hipervínculo visitado" xfId="25467" builtinId="9" hidden="1"/>
    <cellStyle name="Hipervínculo visitado" xfId="25468" builtinId="9" hidden="1"/>
    <cellStyle name="Hipervínculo visitado" xfId="25469" builtinId="9" hidden="1"/>
    <cellStyle name="Hipervínculo visitado" xfId="25480" builtinId="9" hidden="1"/>
    <cellStyle name="Hipervínculo visitado" xfId="25481" builtinId="9" hidden="1"/>
    <cellStyle name="Hipervínculo visitado" xfId="25482" builtinId="9" hidden="1"/>
    <cellStyle name="Hipervínculo visitado" xfId="25483" builtinId="9" hidden="1"/>
    <cellStyle name="Hipervínculo visitado" xfId="25484" builtinId="9" hidden="1"/>
    <cellStyle name="Hipervínculo visitado" xfId="25485" builtinId="9" hidden="1"/>
    <cellStyle name="Hipervínculo visitado" xfId="25486" builtinId="9" hidden="1"/>
    <cellStyle name="Hipervínculo visitado" xfId="25487" builtinId="9" hidden="1"/>
    <cellStyle name="Hipervínculo visitado" xfId="25488" builtinId="9" hidden="1"/>
    <cellStyle name="Hipervínculo visitado" xfId="25489" builtinId="9" hidden="1"/>
    <cellStyle name="Hipervínculo visitado" xfId="25490" builtinId="9" hidden="1"/>
    <cellStyle name="Hipervínculo visitado" xfId="25491" builtinId="9" hidden="1"/>
    <cellStyle name="Hipervínculo visitado" xfId="25492" builtinId="9" hidden="1"/>
    <cellStyle name="Hipervínculo visitado" xfId="25493" builtinId="9" hidden="1"/>
    <cellStyle name="Hipervínculo visitado" xfId="25494" builtinId="9" hidden="1"/>
    <cellStyle name="Hipervínculo visitado" xfId="25495" builtinId="9" hidden="1"/>
    <cellStyle name="Hipervínculo visitado" xfId="25496" builtinId="9" hidden="1"/>
    <cellStyle name="Hipervínculo visitado" xfId="25497" builtinId="9" hidden="1"/>
    <cellStyle name="Hipervínculo visitado" xfId="25498" builtinId="9" hidden="1"/>
    <cellStyle name="Hipervínculo visitado" xfId="25499" builtinId="9" hidden="1"/>
    <cellStyle name="Hipervínculo visitado" xfId="25500" builtinId="9" hidden="1"/>
    <cellStyle name="Hipervínculo visitado" xfId="25503" builtinId="9" hidden="1"/>
    <cellStyle name="Hipervínculo visitado" xfId="25504" builtinId="9" hidden="1"/>
    <cellStyle name="Hipervínculo visitado" xfId="25505" builtinId="9" hidden="1"/>
    <cellStyle name="Hipervínculo visitado" xfId="25506" builtinId="9" hidden="1"/>
    <cellStyle name="Hipervínculo visitado" xfId="25507" builtinId="9" hidden="1"/>
    <cellStyle name="Hipervínculo visitado" xfId="25508" builtinId="9" hidden="1"/>
    <cellStyle name="Hipervínculo visitado" xfId="25509" builtinId="9" hidden="1"/>
    <cellStyle name="Hipervínculo visitado" xfId="25510" builtinId="9" hidden="1"/>
    <cellStyle name="Hipervínculo visitado" xfId="25511" builtinId="9" hidden="1"/>
    <cellStyle name="Hipervínculo visitado" xfId="25512" builtinId="9" hidden="1"/>
    <cellStyle name="Hipervínculo visitado" xfId="25513" builtinId="9" hidden="1"/>
    <cellStyle name="Hipervínculo visitado" xfId="25514" builtinId="9" hidden="1"/>
    <cellStyle name="Hipervínculo visitado" xfId="25515" builtinId="9" hidden="1"/>
    <cellStyle name="Hipervínculo visitado" xfId="25516" builtinId="9" hidden="1"/>
    <cellStyle name="Hipervínculo visitado" xfId="25517" builtinId="9" hidden="1"/>
    <cellStyle name="Hipervínculo visitado" xfId="25518" builtinId="9" hidden="1"/>
    <cellStyle name="Hipervínculo visitado" xfId="25519" builtinId="9" hidden="1"/>
    <cellStyle name="Hipervínculo visitado" xfId="25520" builtinId="9" hidden="1"/>
    <cellStyle name="Hipervínculo visitado" xfId="25521" builtinId="9" hidden="1"/>
    <cellStyle name="Hipervínculo visitado" xfId="25522" builtinId="9" hidden="1"/>
    <cellStyle name="Hipervínculo visitado" xfId="25523" builtinId="9" hidden="1"/>
    <cellStyle name="Hipervínculo visitado" xfId="25537" builtinId="9" hidden="1"/>
    <cellStyle name="Hipervínculo visitado" xfId="25538" builtinId="9" hidden="1"/>
    <cellStyle name="Hipervínculo visitado" xfId="25539" builtinId="9" hidden="1"/>
    <cellStyle name="Hipervínculo visitado" xfId="25540" builtinId="9" hidden="1"/>
    <cellStyle name="Hipervínculo visitado" xfId="25541" builtinId="9" hidden="1"/>
    <cellStyle name="Hipervínculo visitado" xfId="25542" builtinId="9" hidden="1"/>
    <cellStyle name="Hipervínculo visitado" xfId="25543" builtinId="9" hidden="1"/>
    <cellStyle name="Hipervínculo visitado" xfId="25544" builtinId="9" hidden="1"/>
    <cellStyle name="Hipervínculo visitado" xfId="25545" builtinId="9" hidden="1"/>
    <cellStyle name="Hipervínculo visitado" xfId="25546" builtinId="9" hidden="1"/>
    <cellStyle name="Hipervínculo visitado" xfId="25547" builtinId="9" hidden="1"/>
    <cellStyle name="Hipervínculo visitado" xfId="25548" builtinId="9" hidden="1"/>
    <cellStyle name="Hipervínculo visitado" xfId="25549" builtinId="9" hidden="1"/>
    <cellStyle name="Hipervínculo visitado" xfId="25550" builtinId="9" hidden="1"/>
    <cellStyle name="Hipervínculo visitado" xfId="25551" builtinId="9" hidden="1"/>
    <cellStyle name="Hipervínculo visitado" xfId="25552" builtinId="9" hidden="1"/>
    <cellStyle name="Hipervínculo visitado" xfId="25553" builtinId="9" hidden="1"/>
    <cellStyle name="Hipervínculo visitado" xfId="25554" builtinId="9" hidden="1"/>
    <cellStyle name="Hipervínculo visitado" xfId="25555" builtinId="9" hidden="1"/>
    <cellStyle name="Hipervínculo visitado" xfId="25556" builtinId="9" hidden="1"/>
    <cellStyle name="Hipervínculo visitado" xfId="25557" builtinId="9" hidden="1"/>
    <cellStyle name="Hipervínculo visitado" xfId="14044" builtinId="9" hidden="1"/>
    <cellStyle name="Hipervínculo visitado" xfId="25558" builtinId="9" hidden="1"/>
    <cellStyle name="Hipervínculo visitado" xfId="25559" builtinId="9" hidden="1"/>
    <cellStyle name="Hipervínculo visitado" xfId="25560" builtinId="9" hidden="1"/>
    <cellStyle name="Hipervínculo visitado" xfId="25561" builtinId="9" hidden="1"/>
    <cellStyle name="Hipervínculo visitado" xfId="25562" builtinId="9" hidden="1"/>
    <cellStyle name="Hipervínculo visitado" xfId="25563" builtinId="9" hidden="1"/>
    <cellStyle name="Hipervínculo visitado" xfId="25564" builtinId="9" hidden="1"/>
    <cellStyle name="Hipervínculo visitado" xfId="25565" builtinId="9" hidden="1"/>
    <cellStyle name="Hipervínculo visitado" xfId="25566" builtinId="9" hidden="1"/>
    <cellStyle name="Hipervínculo visitado" xfId="25567" builtinId="9" hidden="1"/>
    <cellStyle name="Hipervínculo visitado" xfId="25568" builtinId="9" hidden="1"/>
    <cellStyle name="Hipervínculo visitado" xfId="25569" builtinId="9" hidden="1"/>
    <cellStyle name="Hipervínculo visitado" xfId="25570" builtinId="9" hidden="1"/>
    <cellStyle name="Hipervínculo visitado" xfId="25571" builtinId="9" hidden="1"/>
    <cellStyle name="Hipervínculo visitado" xfId="25572" builtinId="9" hidden="1"/>
    <cellStyle name="Hipervínculo visitado" xfId="25573" builtinId="9" hidden="1"/>
    <cellStyle name="Hipervínculo visitado" xfId="25574" builtinId="9" hidden="1"/>
    <cellStyle name="Hipervínculo visitado" xfId="25575" builtinId="9" hidden="1"/>
    <cellStyle name="Hipervínculo visitado" xfId="25576" builtinId="9" hidden="1"/>
    <cellStyle name="Hipervínculo visitado" xfId="25577" builtinId="9" hidden="1"/>
    <cellStyle name="Hipervínculo visitado" xfId="25588" builtinId="9" hidden="1"/>
    <cellStyle name="Hipervínculo visitado" xfId="25589" builtinId="9" hidden="1"/>
    <cellStyle name="Hipervínculo visitado" xfId="25590" builtinId="9" hidden="1"/>
    <cellStyle name="Hipervínculo visitado" xfId="25591" builtinId="9" hidden="1"/>
    <cellStyle name="Hipervínculo visitado" xfId="25592" builtinId="9" hidden="1"/>
    <cellStyle name="Hipervínculo visitado" xfId="25593" builtinId="9" hidden="1"/>
    <cellStyle name="Hipervínculo visitado" xfId="25594" builtinId="9" hidden="1"/>
    <cellStyle name="Hipervínculo visitado" xfId="25595" builtinId="9" hidden="1"/>
    <cellStyle name="Hipervínculo visitado" xfId="25596" builtinId="9" hidden="1"/>
    <cellStyle name="Hipervínculo visitado" xfId="25597" builtinId="9" hidden="1"/>
    <cellStyle name="Hipervínculo visitado" xfId="25598" builtinId="9" hidden="1"/>
    <cellStyle name="Hipervínculo visitado" xfId="25599" builtinId="9" hidden="1"/>
    <cellStyle name="Hipervínculo visitado" xfId="25600" builtinId="9" hidden="1"/>
    <cellStyle name="Hipervínculo visitado" xfId="25601" builtinId="9" hidden="1"/>
    <cellStyle name="Hipervínculo visitado" xfId="25602" builtinId="9" hidden="1"/>
    <cellStyle name="Hipervínculo visitado" xfId="25603" builtinId="9" hidden="1"/>
    <cellStyle name="Hipervínculo visitado" xfId="25604" builtinId="9" hidden="1"/>
    <cellStyle name="Hipervínculo visitado" xfId="25605" builtinId="9" hidden="1"/>
    <cellStyle name="Hipervínculo visitado" xfId="25606" builtinId="9" hidden="1"/>
    <cellStyle name="Hipervínculo visitado" xfId="25607" builtinId="9" hidden="1"/>
    <cellStyle name="Hipervínculo visitado" xfId="25608" builtinId="9" hidden="1"/>
    <cellStyle name="Hipervínculo visitado" xfId="25616" builtinId="9" hidden="1"/>
    <cellStyle name="Hipervínculo visitado" xfId="25617" builtinId="9" hidden="1"/>
    <cellStyle name="Hipervínculo visitado" xfId="25618" builtinId="9" hidden="1"/>
    <cellStyle name="Hipervínculo visitado" xfId="25619" builtinId="9" hidden="1"/>
    <cellStyle name="Hipervínculo visitado" xfId="25620" builtinId="9" hidden="1"/>
    <cellStyle name="Hipervínculo visitado" xfId="25621" builtinId="9" hidden="1"/>
    <cellStyle name="Hipervínculo visitado" xfId="25622" builtinId="9" hidden="1"/>
    <cellStyle name="Hipervínculo visitado" xfId="25623" builtinId="9" hidden="1"/>
    <cellStyle name="Hipervínculo visitado" xfId="25624" builtinId="9" hidden="1"/>
    <cellStyle name="Hipervínculo visitado" xfId="25625" builtinId="9" hidden="1"/>
    <cellStyle name="Hipervínculo visitado" xfId="25626" builtinId="9" hidden="1"/>
    <cellStyle name="Hipervínculo visitado" xfId="25627" builtinId="9" hidden="1"/>
    <cellStyle name="Hipervínculo visitado" xfId="25628" builtinId="9" hidden="1"/>
    <cellStyle name="Hipervínculo visitado" xfId="25629" builtinId="9" hidden="1"/>
    <cellStyle name="Hipervínculo visitado" xfId="25630" builtinId="9" hidden="1"/>
    <cellStyle name="Hipervínculo visitado" xfId="25631" builtinId="9" hidden="1"/>
    <cellStyle name="Hipervínculo visitado" xfId="25632" builtinId="9" hidden="1"/>
    <cellStyle name="Hipervínculo visitado" xfId="25633" builtinId="9" hidden="1"/>
    <cellStyle name="Hipervínculo visitado" xfId="25634" builtinId="9" hidden="1"/>
    <cellStyle name="Hipervínculo visitado" xfId="25635" builtinId="9" hidden="1"/>
    <cellStyle name="Hipervínculo visitado" xfId="25636" builtinId="9" hidden="1"/>
    <cellStyle name="Hipervínculo visitado" xfId="25650" builtinId="9" hidden="1"/>
    <cellStyle name="Hipervínculo visitado" xfId="25651" builtinId="9" hidden="1"/>
    <cellStyle name="Hipervínculo visitado" xfId="25652" builtinId="9" hidden="1"/>
    <cellStyle name="Hipervínculo visitado" xfId="25653" builtinId="9" hidden="1"/>
    <cellStyle name="Hipervínculo visitado" xfId="25654" builtinId="9" hidden="1"/>
    <cellStyle name="Hipervínculo visitado" xfId="25655" builtinId="9" hidden="1"/>
    <cellStyle name="Hipervínculo visitado" xfId="25656" builtinId="9" hidden="1"/>
    <cellStyle name="Hipervínculo visitado" xfId="25657" builtinId="9" hidden="1"/>
    <cellStyle name="Hipervínculo visitado" xfId="25658" builtinId="9" hidden="1"/>
    <cellStyle name="Hipervínculo visitado" xfId="25659" builtinId="9" hidden="1"/>
    <cellStyle name="Hipervínculo visitado" xfId="25660" builtinId="9" hidden="1"/>
    <cellStyle name="Hipervínculo visitado" xfId="25661" builtinId="9" hidden="1"/>
    <cellStyle name="Hipervínculo visitado" xfId="25662" builtinId="9" hidden="1"/>
    <cellStyle name="Hipervínculo visitado" xfId="25663" builtinId="9" hidden="1"/>
    <cellStyle name="Hipervínculo visitado" xfId="25664" builtinId="9" hidden="1"/>
    <cellStyle name="Hipervínculo visitado" xfId="25665" builtinId="9" hidden="1"/>
    <cellStyle name="Hipervínculo visitado" xfId="25666" builtinId="9" hidden="1"/>
    <cellStyle name="Hipervínculo visitado" xfId="25667" builtinId="9" hidden="1"/>
    <cellStyle name="Hipervínculo visitado" xfId="25668" builtinId="9" hidden="1"/>
    <cellStyle name="Hipervínculo visitado" xfId="25669" builtinId="9" hidden="1"/>
    <cellStyle name="Hipervínculo visitado" xfId="25670" builtinId="9" hidden="1"/>
    <cellStyle name="Hipervínculo visitado" xfId="25675" builtinId="9" hidden="1"/>
    <cellStyle name="Hipervínculo visitado" xfId="25676" builtinId="9" hidden="1"/>
    <cellStyle name="Hipervínculo visitado" xfId="25677" builtinId="9" hidden="1"/>
    <cellStyle name="Hipervínculo visitado" xfId="25678" builtinId="9" hidden="1"/>
    <cellStyle name="Hipervínculo visitado" xfId="25679" builtinId="9" hidden="1"/>
    <cellStyle name="Hipervínculo visitado" xfId="25680" builtinId="9" hidden="1"/>
    <cellStyle name="Hipervínculo visitado" xfId="25681" builtinId="9" hidden="1"/>
    <cellStyle name="Hipervínculo visitado" xfId="25682" builtinId="9" hidden="1"/>
    <cellStyle name="Hipervínculo visitado" xfId="25683" builtinId="9" hidden="1"/>
    <cellStyle name="Hipervínculo visitado" xfId="25684" builtinId="9" hidden="1"/>
    <cellStyle name="Hipervínculo visitado" xfId="25685" builtinId="9" hidden="1"/>
    <cellStyle name="Hipervínculo visitado" xfId="25686" builtinId="9" hidden="1"/>
    <cellStyle name="Hipervínculo visitado" xfId="25687" builtinId="9" hidden="1"/>
    <cellStyle name="Hipervínculo visitado" xfId="25688" builtinId="9" hidden="1"/>
    <cellStyle name="Hipervínculo visitado" xfId="25689" builtinId="9" hidden="1"/>
    <cellStyle name="Hipervínculo visitado" xfId="25690" builtinId="9" hidden="1"/>
    <cellStyle name="Hipervínculo visitado" xfId="25691" builtinId="9" hidden="1"/>
    <cellStyle name="Hipervínculo visitado" xfId="25692" builtinId="9" hidden="1"/>
    <cellStyle name="Hipervínculo visitado" xfId="25693" builtinId="9" hidden="1"/>
    <cellStyle name="Hipervínculo visitado" xfId="25694" builtinId="9" hidden="1"/>
    <cellStyle name="Hipervínculo visitado" xfId="25695" builtinId="9" hidden="1"/>
    <cellStyle name="Hipervínculo visitado" xfId="25715" builtinId="9" hidden="1"/>
    <cellStyle name="Hipervínculo visitado" xfId="25716" builtinId="9" hidden="1"/>
    <cellStyle name="Hipervínculo visitado" xfId="25717" builtinId="9" hidden="1"/>
    <cellStyle name="Hipervínculo visitado" xfId="25718" builtinId="9" hidden="1"/>
    <cellStyle name="Hipervínculo visitado" xfId="25719" builtinId="9" hidden="1"/>
    <cellStyle name="Hipervínculo visitado" xfId="25720" builtinId="9" hidden="1"/>
    <cellStyle name="Hipervínculo visitado" xfId="25721" builtinId="9" hidden="1"/>
    <cellStyle name="Hipervínculo visitado" xfId="25722" builtinId="9" hidden="1"/>
    <cellStyle name="Hipervínculo visitado" xfId="25723" builtinId="9" hidden="1"/>
    <cellStyle name="Hipervínculo visitado" xfId="25724" builtinId="9" hidden="1"/>
    <cellStyle name="Hipervínculo visitado" xfId="25725" builtinId="9" hidden="1"/>
    <cellStyle name="Hipervínculo visitado" xfId="25726" builtinId="9" hidden="1"/>
    <cellStyle name="Hipervínculo visitado" xfId="25727" builtinId="9" hidden="1"/>
    <cellStyle name="Hipervínculo visitado" xfId="25728" builtinId="9" hidden="1"/>
    <cellStyle name="Hipervínculo visitado" xfId="25729" builtinId="9" hidden="1"/>
    <cellStyle name="Hipervínculo visitado" xfId="25730" builtinId="9" hidden="1"/>
    <cellStyle name="Hipervínculo visitado" xfId="25731" builtinId="9" hidden="1"/>
    <cellStyle name="Hipervínculo visitado" xfId="25732" builtinId="9" hidden="1"/>
    <cellStyle name="Hipervínculo visitado" xfId="25733" builtinId="9" hidden="1"/>
    <cellStyle name="Hipervínculo visitado" xfId="25734" builtinId="9" hidden="1"/>
    <cellStyle name="Hipervínculo visitado" xfId="25735" builtinId="9" hidden="1"/>
    <cellStyle name="Hipervínculo visitado" xfId="25746" builtinId="9" hidden="1"/>
    <cellStyle name="Hipervínculo visitado" xfId="25747" builtinId="9" hidden="1"/>
    <cellStyle name="Hipervínculo visitado" xfId="25748" builtinId="9" hidden="1"/>
    <cellStyle name="Hipervínculo visitado" xfId="25749" builtinId="9" hidden="1"/>
    <cellStyle name="Hipervínculo visitado" xfId="25750" builtinId="9" hidden="1"/>
    <cellStyle name="Hipervínculo visitado" xfId="25751" builtinId="9" hidden="1"/>
    <cellStyle name="Hipervínculo visitado" xfId="25752" builtinId="9" hidden="1"/>
    <cellStyle name="Hipervínculo visitado" xfId="25753" builtinId="9" hidden="1"/>
    <cellStyle name="Hipervínculo visitado" xfId="25754" builtinId="9" hidden="1"/>
    <cellStyle name="Hipervínculo visitado" xfId="25755" builtinId="9" hidden="1"/>
    <cellStyle name="Hipervínculo visitado" xfId="25756" builtinId="9" hidden="1"/>
    <cellStyle name="Hipervínculo visitado" xfId="25757" builtinId="9" hidden="1"/>
    <cellStyle name="Hipervínculo visitado" xfId="25758" builtinId="9" hidden="1"/>
    <cellStyle name="Hipervínculo visitado" xfId="25759" builtinId="9" hidden="1"/>
    <cellStyle name="Hipervínculo visitado" xfId="25760" builtinId="9" hidden="1"/>
    <cellStyle name="Hipervínculo visitado" xfId="25761" builtinId="9" hidden="1"/>
    <cellStyle name="Hipervínculo visitado" xfId="25762" builtinId="9" hidden="1"/>
    <cellStyle name="Hipervínculo visitado" xfId="25763" builtinId="9" hidden="1"/>
    <cellStyle name="Hipervínculo visitado" xfId="25764" builtinId="9" hidden="1"/>
    <cellStyle name="Hipervínculo visitado" xfId="25765" builtinId="9" hidden="1"/>
    <cellStyle name="Hipervínculo visitado" xfId="25766" builtinId="9" hidden="1"/>
    <cellStyle name="Hipervínculo visitado" xfId="25777" builtinId="9" hidden="1"/>
    <cellStyle name="Hipervínculo visitado" xfId="25778" builtinId="9" hidden="1"/>
    <cellStyle name="Hipervínculo visitado" xfId="25779" builtinId="9" hidden="1"/>
    <cellStyle name="Hipervínculo visitado" xfId="25780" builtinId="9" hidden="1"/>
    <cellStyle name="Hipervínculo visitado" xfId="25781" builtinId="9" hidden="1"/>
    <cellStyle name="Hipervínculo visitado" xfId="25782" builtinId="9" hidden="1"/>
    <cellStyle name="Hipervínculo visitado" xfId="25783" builtinId="9" hidden="1"/>
    <cellStyle name="Hipervínculo visitado" xfId="25784" builtinId="9" hidden="1"/>
    <cellStyle name="Hipervínculo visitado" xfId="25785" builtinId="9" hidden="1"/>
    <cellStyle name="Hipervínculo visitado" xfId="25786" builtinId="9" hidden="1"/>
    <cellStyle name="Hipervínculo visitado" xfId="25787" builtinId="9" hidden="1"/>
    <cellStyle name="Hipervínculo visitado" xfId="25788" builtinId="9" hidden="1"/>
    <cellStyle name="Hipervínculo visitado" xfId="25789" builtinId="9" hidden="1"/>
    <cellStyle name="Hipervínculo visitado" xfId="25790" builtinId="9" hidden="1"/>
    <cellStyle name="Hipervínculo visitado" xfId="25791" builtinId="9" hidden="1"/>
    <cellStyle name="Hipervínculo visitado" xfId="25792" builtinId="9" hidden="1"/>
    <cellStyle name="Hipervínculo visitado" xfId="25793" builtinId="9" hidden="1"/>
    <cellStyle name="Hipervínculo visitado" xfId="25794" builtinId="9" hidden="1"/>
    <cellStyle name="Hipervínculo visitado" xfId="25795" builtinId="9" hidden="1"/>
    <cellStyle name="Hipervínculo visitado" xfId="25796" builtinId="9" hidden="1"/>
    <cellStyle name="Hipervínculo visitado" xfId="25797" builtinId="9" hidden="1"/>
    <cellStyle name="Hipervínculo visitado" xfId="25808" builtinId="9" hidden="1"/>
    <cellStyle name="Hipervínculo visitado" xfId="25809" builtinId="9" hidden="1"/>
    <cellStyle name="Hipervínculo visitado" xfId="25810" builtinId="9" hidden="1"/>
    <cellStyle name="Hipervínculo visitado" xfId="25811" builtinId="9" hidden="1"/>
    <cellStyle name="Hipervínculo visitado" xfId="25812" builtinId="9" hidden="1"/>
    <cellStyle name="Hipervínculo visitado" xfId="25813" builtinId="9" hidden="1"/>
    <cellStyle name="Hipervínculo visitado" xfId="25814" builtinId="9" hidden="1"/>
    <cellStyle name="Hipervínculo visitado" xfId="25815" builtinId="9" hidden="1"/>
    <cellStyle name="Hipervínculo visitado" xfId="25816" builtinId="9" hidden="1"/>
    <cellStyle name="Hipervínculo visitado" xfId="25817" builtinId="9" hidden="1"/>
    <cellStyle name="Hipervínculo visitado" xfId="25818" builtinId="9" hidden="1"/>
    <cellStyle name="Hipervínculo visitado" xfId="25819" builtinId="9" hidden="1"/>
    <cellStyle name="Hipervínculo visitado" xfId="25820" builtinId="9" hidden="1"/>
    <cellStyle name="Hipervínculo visitado" xfId="25821" builtinId="9" hidden="1"/>
    <cellStyle name="Hipervínculo visitado" xfId="25822" builtinId="9" hidden="1"/>
    <cellStyle name="Hipervínculo visitado" xfId="25823" builtinId="9" hidden="1"/>
    <cellStyle name="Hipervínculo visitado" xfId="25824" builtinId="9" hidden="1"/>
    <cellStyle name="Hipervínculo visitado" xfId="25825" builtinId="9" hidden="1"/>
    <cellStyle name="Hipervínculo visitado" xfId="25826" builtinId="9" hidden="1"/>
    <cellStyle name="Hipervínculo visitado" xfId="25827" builtinId="9" hidden="1"/>
    <cellStyle name="Hipervínculo visitado" xfId="25828" builtinId="9" hidden="1"/>
    <cellStyle name="Hipervínculo visitado" xfId="25839" builtinId="9" hidden="1"/>
    <cellStyle name="Hipervínculo visitado" xfId="25840" builtinId="9" hidden="1"/>
    <cellStyle name="Hipervínculo visitado" xfId="25841" builtinId="9" hidden="1"/>
    <cellStyle name="Hipervínculo visitado" xfId="25842" builtinId="9" hidden="1"/>
    <cellStyle name="Hipervínculo visitado" xfId="25843" builtinId="9" hidden="1"/>
    <cellStyle name="Hipervínculo visitado" xfId="25844" builtinId="9" hidden="1"/>
    <cellStyle name="Hipervínculo visitado" xfId="25845" builtinId="9" hidden="1"/>
    <cellStyle name="Hipervínculo visitado" xfId="25846" builtinId="9" hidden="1"/>
    <cellStyle name="Hipervínculo visitado" xfId="25847" builtinId="9" hidden="1"/>
    <cellStyle name="Hipervínculo visitado" xfId="25848" builtinId="9" hidden="1"/>
    <cellStyle name="Hipervínculo visitado" xfId="25849" builtinId="9" hidden="1"/>
    <cellStyle name="Hipervínculo visitado" xfId="25850" builtinId="9" hidden="1"/>
    <cellStyle name="Hipervínculo visitado" xfId="25851" builtinId="9" hidden="1"/>
    <cellStyle name="Hipervínculo visitado" xfId="25852" builtinId="9" hidden="1"/>
    <cellStyle name="Hipervínculo visitado" xfId="25853" builtinId="9" hidden="1"/>
    <cellStyle name="Hipervínculo visitado" xfId="25854" builtinId="9" hidden="1"/>
    <cellStyle name="Hipervínculo visitado" xfId="25855" builtinId="9" hidden="1"/>
    <cellStyle name="Hipervínculo visitado" xfId="25856" builtinId="9" hidden="1"/>
    <cellStyle name="Hipervínculo visitado" xfId="25857" builtinId="9" hidden="1"/>
    <cellStyle name="Hipervínculo visitado" xfId="25858" builtinId="9" hidden="1"/>
    <cellStyle name="Hipervínculo visitado" xfId="25859" builtinId="9" hidden="1"/>
    <cellStyle name="Hipervínculo visitado" xfId="25870" builtinId="9" hidden="1"/>
    <cellStyle name="Hipervínculo visitado" xfId="25871" builtinId="9" hidden="1"/>
    <cellStyle name="Hipervínculo visitado" xfId="25872" builtinId="9" hidden="1"/>
    <cellStyle name="Hipervínculo visitado" xfId="25873" builtinId="9" hidden="1"/>
    <cellStyle name="Hipervínculo visitado" xfId="25874" builtinId="9" hidden="1"/>
    <cellStyle name="Hipervínculo visitado" xfId="25875" builtinId="9" hidden="1"/>
    <cellStyle name="Hipervínculo visitado" xfId="25876" builtinId="9" hidden="1"/>
    <cellStyle name="Hipervínculo visitado" xfId="25877" builtinId="9" hidden="1"/>
    <cellStyle name="Hipervínculo visitado" xfId="25878" builtinId="9" hidden="1"/>
    <cellStyle name="Hipervínculo visitado" xfId="25879" builtinId="9" hidden="1"/>
    <cellStyle name="Hipervínculo visitado" xfId="25880" builtinId="9" hidden="1"/>
    <cellStyle name="Hipervínculo visitado" xfId="25881" builtinId="9" hidden="1"/>
    <cellStyle name="Hipervínculo visitado" xfId="25882" builtinId="9" hidden="1"/>
    <cellStyle name="Hipervínculo visitado" xfId="25883" builtinId="9" hidden="1"/>
    <cellStyle name="Hipervínculo visitado" xfId="25884" builtinId="9" hidden="1"/>
    <cellStyle name="Hipervínculo visitado" xfId="25885" builtinId="9" hidden="1"/>
    <cellStyle name="Hipervínculo visitado" xfId="25886" builtinId="9" hidden="1"/>
    <cellStyle name="Hipervínculo visitado" xfId="25887" builtinId="9" hidden="1"/>
    <cellStyle name="Hipervínculo visitado" xfId="25888" builtinId="9" hidden="1"/>
    <cellStyle name="Hipervínculo visitado" xfId="25889" builtinId="9" hidden="1"/>
    <cellStyle name="Hipervínculo visitado" xfId="25890" builtinId="9" hidden="1"/>
    <cellStyle name="Hipervínculo visitado" xfId="25901" builtinId="9" hidden="1"/>
    <cellStyle name="Hipervínculo visitado" xfId="25902" builtinId="9" hidden="1"/>
    <cellStyle name="Hipervínculo visitado" xfId="25903" builtinId="9" hidden="1"/>
    <cellStyle name="Hipervínculo visitado" xfId="25904" builtinId="9" hidden="1"/>
    <cellStyle name="Hipervínculo visitado" xfId="25905" builtinId="9" hidden="1"/>
    <cellStyle name="Hipervínculo visitado" xfId="25906" builtinId="9" hidden="1"/>
    <cellStyle name="Hipervínculo visitado" xfId="25907" builtinId="9" hidden="1"/>
    <cellStyle name="Hipervínculo visitado" xfId="25908" builtinId="9" hidden="1"/>
    <cellStyle name="Hipervínculo visitado" xfId="25909" builtinId="9" hidden="1"/>
    <cellStyle name="Hipervínculo visitado" xfId="25910" builtinId="9" hidden="1"/>
    <cellStyle name="Hipervínculo visitado" xfId="25911" builtinId="9" hidden="1"/>
    <cellStyle name="Hipervínculo visitado" xfId="25912" builtinId="9" hidden="1"/>
    <cellStyle name="Hipervínculo visitado" xfId="25913" builtinId="9" hidden="1"/>
    <cellStyle name="Hipervínculo visitado" xfId="25914" builtinId="9" hidden="1"/>
    <cellStyle name="Hipervínculo visitado" xfId="25915" builtinId="9" hidden="1"/>
    <cellStyle name="Hipervínculo visitado" xfId="25916" builtinId="9" hidden="1"/>
    <cellStyle name="Hipervínculo visitado" xfId="25917" builtinId="9" hidden="1"/>
    <cellStyle name="Hipervínculo visitado" xfId="25918" builtinId="9" hidden="1"/>
    <cellStyle name="Hipervínculo visitado" xfId="25919" builtinId="9" hidden="1"/>
    <cellStyle name="Hipervínculo visitado" xfId="25920" builtinId="9" hidden="1"/>
    <cellStyle name="Hipervínculo visitado" xfId="25921" builtinId="9" hidden="1"/>
    <cellStyle name="Hipervínculo visitado" xfId="25932" builtinId="9" hidden="1"/>
    <cellStyle name="Hipervínculo visitado" xfId="25933" builtinId="9" hidden="1"/>
    <cellStyle name="Hipervínculo visitado" xfId="25934" builtinId="9" hidden="1"/>
    <cellStyle name="Hipervínculo visitado" xfId="25935" builtinId="9" hidden="1"/>
    <cellStyle name="Hipervínculo visitado" xfId="25936" builtinId="9" hidden="1"/>
    <cellStyle name="Hipervínculo visitado" xfId="25937" builtinId="9" hidden="1"/>
    <cellStyle name="Hipervínculo visitado" xfId="25938" builtinId="9" hidden="1"/>
    <cellStyle name="Hipervínculo visitado" xfId="25939" builtinId="9" hidden="1"/>
    <cellStyle name="Hipervínculo visitado" xfId="25940" builtinId="9" hidden="1"/>
    <cellStyle name="Hipervínculo visitado" xfId="25941" builtinId="9" hidden="1"/>
    <cellStyle name="Hipervínculo visitado" xfId="25942" builtinId="9" hidden="1"/>
    <cellStyle name="Hipervínculo visitado" xfId="25943" builtinId="9" hidden="1"/>
    <cellStyle name="Hipervínculo visitado" xfId="25944" builtinId="9" hidden="1"/>
    <cellStyle name="Hipervínculo visitado" xfId="25945" builtinId="9" hidden="1"/>
    <cellStyle name="Hipervínculo visitado" xfId="25946" builtinId="9" hidden="1"/>
    <cellStyle name="Hipervínculo visitado" xfId="25947" builtinId="9" hidden="1"/>
    <cellStyle name="Hipervínculo visitado" xfId="25948" builtinId="9" hidden="1"/>
    <cellStyle name="Hipervínculo visitado" xfId="25949" builtinId="9" hidden="1"/>
    <cellStyle name="Hipervínculo visitado" xfId="25950" builtinId="9" hidden="1"/>
    <cellStyle name="Hipervínculo visitado" xfId="25951" builtinId="9" hidden="1"/>
    <cellStyle name="Hipervínculo visitado" xfId="25952" builtinId="9" hidden="1"/>
    <cellStyle name="Hipervínculo visitado" xfId="25963" builtinId="9" hidden="1"/>
    <cellStyle name="Hipervínculo visitado" xfId="25964" builtinId="9" hidden="1"/>
    <cellStyle name="Hipervínculo visitado" xfId="25965" builtinId="9" hidden="1"/>
    <cellStyle name="Hipervínculo visitado" xfId="25966" builtinId="9" hidden="1"/>
    <cellStyle name="Hipervínculo visitado" xfId="25967" builtinId="9" hidden="1"/>
    <cellStyle name="Hipervínculo visitado" xfId="25968" builtinId="9" hidden="1"/>
    <cellStyle name="Hipervínculo visitado" xfId="25969" builtinId="9" hidden="1"/>
    <cellStyle name="Hipervínculo visitado" xfId="25970" builtinId="9" hidden="1"/>
    <cellStyle name="Hipervínculo visitado" xfId="25971" builtinId="9" hidden="1"/>
    <cellStyle name="Hipervínculo visitado" xfId="25972" builtinId="9" hidden="1"/>
    <cellStyle name="Hipervínculo visitado" xfId="25973" builtinId="9" hidden="1"/>
    <cellStyle name="Hipervínculo visitado" xfId="25974" builtinId="9" hidden="1"/>
    <cellStyle name="Hipervínculo visitado" xfId="25975" builtinId="9" hidden="1"/>
    <cellStyle name="Hipervínculo visitado" xfId="25976" builtinId="9" hidden="1"/>
    <cellStyle name="Hipervínculo visitado" xfId="25977" builtinId="9" hidden="1"/>
    <cellStyle name="Hipervínculo visitado" xfId="25978" builtinId="9" hidden="1"/>
    <cellStyle name="Hipervínculo visitado" xfId="25979" builtinId="9" hidden="1"/>
    <cellStyle name="Hipervínculo visitado" xfId="25980" builtinId="9" hidden="1"/>
    <cellStyle name="Hipervínculo visitado" xfId="25981" builtinId="9" hidden="1"/>
    <cellStyle name="Hipervínculo visitado" xfId="25982" builtinId="9" hidden="1"/>
    <cellStyle name="Hipervínculo visitado" xfId="25983" builtinId="9" hidden="1"/>
    <cellStyle name="Hipervínculo visitado" xfId="25994" builtinId="9" hidden="1"/>
    <cellStyle name="Hipervínculo visitado" xfId="25995" builtinId="9" hidden="1"/>
    <cellStyle name="Hipervínculo visitado" xfId="25996" builtinId="9" hidden="1"/>
    <cellStyle name="Hipervínculo visitado" xfId="25997" builtinId="9" hidden="1"/>
    <cellStyle name="Hipervínculo visitado" xfId="25998" builtinId="9" hidden="1"/>
    <cellStyle name="Hipervínculo visitado" xfId="25999" builtinId="9" hidden="1"/>
    <cellStyle name="Hipervínculo visitado" xfId="26000" builtinId="9" hidden="1"/>
    <cellStyle name="Hipervínculo visitado" xfId="26001" builtinId="9" hidden="1"/>
    <cellStyle name="Hipervínculo visitado" xfId="26002" builtinId="9" hidden="1"/>
    <cellStyle name="Hipervínculo visitado" xfId="26003" builtinId="9" hidden="1"/>
    <cellStyle name="Hipervínculo visitado" xfId="26004" builtinId="9" hidden="1"/>
    <cellStyle name="Hipervínculo visitado" xfId="26005" builtinId="9" hidden="1"/>
    <cellStyle name="Hipervínculo visitado" xfId="26006" builtinId="9" hidden="1"/>
    <cellStyle name="Hipervínculo visitado" xfId="26007" builtinId="9" hidden="1"/>
    <cellStyle name="Hipervínculo visitado" xfId="26008" builtinId="9" hidden="1"/>
    <cellStyle name="Hipervínculo visitado" xfId="26009" builtinId="9" hidden="1"/>
    <cellStyle name="Hipervínculo visitado" xfId="26010" builtinId="9" hidden="1"/>
    <cellStyle name="Hipervínculo visitado" xfId="26011" builtinId="9" hidden="1"/>
    <cellStyle name="Hipervínculo visitado" xfId="26012" builtinId="9" hidden="1"/>
    <cellStyle name="Hipervínculo visitado" xfId="26013" builtinId="9" hidden="1"/>
    <cellStyle name="Hipervínculo visitado" xfId="26014" builtinId="9" hidden="1"/>
    <cellStyle name="Hipervínculo visitado" xfId="26024" builtinId="9" hidden="1"/>
    <cellStyle name="Hipervínculo visitado" xfId="26025" builtinId="9" hidden="1"/>
    <cellStyle name="Hipervínculo visitado" xfId="26026" builtinId="9" hidden="1"/>
    <cellStyle name="Hipervínculo visitado" xfId="26027" builtinId="9" hidden="1"/>
    <cellStyle name="Hipervínculo visitado" xfId="26028" builtinId="9" hidden="1"/>
    <cellStyle name="Hipervínculo visitado" xfId="26029" builtinId="9" hidden="1"/>
    <cellStyle name="Hipervínculo visitado" xfId="26030" builtinId="9" hidden="1"/>
    <cellStyle name="Hipervínculo visitado" xfId="26031" builtinId="9" hidden="1"/>
    <cellStyle name="Hipervínculo visitado" xfId="26032" builtinId="9" hidden="1"/>
    <cellStyle name="Hipervínculo visitado" xfId="26033" builtinId="9" hidden="1"/>
    <cellStyle name="Hipervínculo visitado" xfId="26034" builtinId="9" hidden="1"/>
    <cellStyle name="Hipervínculo visitado" xfId="26035" builtinId="9" hidden="1"/>
    <cellStyle name="Hipervínculo visitado" xfId="26036" builtinId="9" hidden="1"/>
    <cellStyle name="Hipervínculo visitado" xfId="26037" builtinId="9" hidden="1"/>
    <cellStyle name="Hipervínculo visitado" xfId="26038" builtinId="9" hidden="1"/>
    <cellStyle name="Hipervínculo visitado" xfId="26039" builtinId="9" hidden="1"/>
    <cellStyle name="Hipervínculo visitado" xfId="26040" builtinId="9" hidden="1"/>
    <cellStyle name="Hipervínculo visitado" xfId="26041" builtinId="9" hidden="1"/>
    <cellStyle name="Hipervínculo visitado" xfId="26042" builtinId="9" hidden="1"/>
    <cellStyle name="Hipervínculo visitado" xfId="26043" builtinId="9" hidden="1"/>
    <cellStyle name="Hipervínculo visitado" xfId="26044" builtinId="9" hidden="1"/>
    <cellStyle name="Hipervínculo visitado" xfId="26054" builtinId="9" hidden="1"/>
    <cellStyle name="Hipervínculo visitado" xfId="26055" builtinId="9" hidden="1"/>
    <cellStyle name="Hipervínculo visitado" xfId="26056" builtinId="9" hidden="1"/>
    <cellStyle name="Hipervínculo visitado" xfId="26057" builtinId="9" hidden="1"/>
    <cellStyle name="Hipervínculo visitado" xfId="26058" builtinId="9" hidden="1"/>
    <cellStyle name="Hipervínculo visitado" xfId="26059" builtinId="9" hidden="1"/>
    <cellStyle name="Hipervínculo visitado" xfId="26060" builtinId="9" hidden="1"/>
    <cellStyle name="Hipervínculo visitado" xfId="26061" builtinId="9" hidden="1"/>
    <cellStyle name="Hipervínculo visitado" xfId="26062" builtinId="9" hidden="1"/>
    <cellStyle name="Hipervínculo visitado" xfId="26063" builtinId="9" hidden="1"/>
    <cellStyle name="Hipervínculo visitado" xfId="26064" builtinId="9" hidden="1"/>
    <cellStyle name="Hipervínculo visitado" xfId="26065" builtinId="9" hidden="1"/>
    <cellStyle name="Hipervínculo visitado" xfId="26066" builtinId="9" hidden="1"/>
    <cellStyle name="Hipervínculo visitado" xfId="26067" builtinId="9" hidden="1"/>
    <cellStyle name="Hipervínculo visitado" xfId="26068" builtinId="9" hidden="1"/>
    <cellStyle name="Hipervínculo visitado" xfId="26069" builtinId="9" hidden="1"/>
    <cellStyle name="Hipervínculo visitado" xfId="26070" builtinId="9" hidden="1"/>
    <cellStyle name="Hipervínculo visitado" xfId="26071" builtinId="9" hidden="1"/>
    <cellStyle name="Hipervínculo visitado" xfId="26072" builtinId="9" hidden="1"/>
    <cellStyle name="Hipervínculo visitado" xfId="26073" builtinId="9" hidden="1"/>
    <cellStyle name="Hipervínculo visitado" xfId="26074" builtinId="9" hidden="1"/>
    <cellStyle name="Hipervínculo visitado" xfId="26085" builtinId="9" hidden="1"/>
    <cellStyle name="Hipervínculo visitado" xfId="26086" builtinId="9" hidden="1"/>
    <cellStyle name="Hipervínculo visitado" xfId="26087" builtinId="9" hidden="1"/>
    <cellStyle name="Hipervínculo visitado" xfId="26088" builtinId="9" hidden="1"/>
    <cellStyle name="Hipervínculo visitado" xfId="26089" builtinId="9" hidden="1"/>
    <cellStyle name="Hipervínculo visitado" xfId="26090" builtinId="9" hidden="1"/>
    <cellStyle name="Hipervínculo visitado" xfId="26091" builtinId="9" hidden="1"/>
    <cellStyle name="Hipervínculo visitado" xfId="26092" builtinId="9" hidden="1"/>
    <cellStyle name="Hipervínculo visitado" xfId="26093" builtinId="9" hidden="1"/>
    <cellStyle name="Hipervínculo visitado" xfId="26094" builtinId="9" hidden="1"/>
    <cellStyle name="Hipervínculo visitado" xfId="26095" builtinId="9" hidden="1"/>
    <cellStyle name="Hipervínculo visitado" xfId="26096" builtinId="9" hidden="1"/>
    <cellStyle name="Hipervínculo visitado" xfId="26097" builtinId="9" hidden="1"/>
    <cellStyle name="Hipervínculo visitado" xfId="26098" builtinId="9" hidden="1"/>
    <cellStyle name="Hipervínculo visitado" xfId="26099" builtinId="9" hidden="1"/>
    <cellStyle name="Hipervínculo visitado" xfId="26100" builtinId="9" hidden="1"/>
    <cellStyle name="Hipervínculo visitado" xfId="26101" builtinId="9" hidden="1"/>
    <cellStyle name="Hipervínculo visitado" xfId="26102" builtinId="9" hidden="1"/>
    <cellStyle name="Hipervínculo visitado" xfId="26103" builtinId="9" hidden="1"/>
    <cellStyle name="Hipervínculo visitado" xfId="26104" builtinId="9" hidden="1"/>
    <cellStyle name="Hipervínculo visitado" xfId="26105" builtinId="9" hidden="1"/>
    <cellStyle name="Hipervínculo visitado" xfId="26117" builtinId="9" hidden="1"/>
    <cellStyle name="Hipervínculo visitado" xfId="26118" builtinId="9" hidden="1"/>
    <cellStyle name="Hipervínculo visitado" xfId="26119" builtinId="9" hidden="1"/>
    <cellStyle name="Hipervínculo visitado" xfId="26120" builtinId="9" hidden="1"/>
    <cellStyle name="Hipervínculo visitado" xfId="26121" builtinId="9" hidden="1"/>
    <cellStyle name="Hipervínculo visitado" xfId="26122" builtinId="9" hidden="1"/>
    <cellStyle name="Hipervínculo visitado" xfId="26123" builtinId="9" hidden="1"/>
    <cellStyle name="Hipervínculo visitado" xfId="26124" builtinId="9" hidden="1"/>
    <cellStyle name="Hipervínculo visitado" xfId="26125" builtinId="9" hidden="1"/>
    <cellStyle name="Hipervínculo visitado" xfId="26126" builtinId="9" hidden="1"/>
    <cellStyle name="Hipervínculo visitado" xfId="26127" builtinId="9" hidden="1"/>
    <cellStyle name="Hipervínculo visitado" xfId="26128" builtinId="9" hidden="1"/>
    <cellStyle name="Hipervínculo visitado" xfId="26129" builtinId="9" hidden="1"/>
    <cellStyle name="Hipervínculo visitado" xfId="26130" builtinId="9" hidden="1"/>
    <cellStyle name="Hipervínculo visitado" xfId="26131" builtinId="9" hidden="1"/>
    <cellStyle name="Hipervínculo visitado" xfId="26132" builtinId="9" hidden="1"/>
    <cellStyle name="Hipervínculo visitado" xfId="26133" builtinId="9" hidden="1"/>
    <cellStyle name="Hipervínculo visitado" xfId="26134" builtinId="9" hidden="1"/>
    <cellStyle name="Hipervínculo visitado" xfId="26135" builtinId="9" hidden="1"/>
    <cellStyle name="Hipervínculo visitado" xfId="26136" builtinId="9" hidden="1"/>
    <cellStyle name="Hipervínculo visitado" xfId="26137" builtinId="9" hidden="1"/>
    <cellStyle name="Hipervínculo visitado" xfId="26149" builtinId="9" hidden="1"/>
    <cellStyle name="Hipervínculo visitado" xfId="26150" builtinId="9" hidden="1"/>
    <cellStyle name="Hipervínculo visitado" xfId="26151" builtinId="9" hidden="1"/>
    <cellStyle name="Hipervínculo visitado" xfId="26152" builtinId="9" hidden="1"/>
    <cellStyle name="Hipervínculo visitado" xfId="26153" builtinId="9" hidden="1"/>
    <cellStyle name="Hipervínculo visitado" xfId="26154" builtinId="9" hidden="1"/>
    <cellStyle name="Hipervínculo visitado" xfId="26155" builtinId="9" hidden="1"/>
    <cellStyle name="Hipervínculo visitado" xfId="26156" builtinId="9" hidden="1"/>
    <cellStyle name="Hipervínculo visitado" xfId="26157" builtinId="9" hidden="1"/>
    <cellStyle name="Hipervínculo visitado" xfId="26158" builtinId="9" hidden="1"/>
    <cellStyle name="Hipervínculo visitado" xfId="26159" builtinId="9" hidden="1"/>
    <cellStyle name="Hipervínculo visitado" xfId="26160" builtinId="9" hidden="1"/>
    <cellStyle name="Hipervínculo visitado" xfId="26161" builtinId="9" hidden="1"/>
    <cellStyle name="Hipervínculo visitado" xfId="26162" builtinId="9" hidden="1"/>
    <cellStyle name="Hipervínculo visitado" xfId="26163" builtinId="9" hidden="1"/>
    <cellStyle name="Hipervínculo visitado" xfId="26164" builtinId="9" hidden="1"/>
    <cellStyle name="Hipervínculo visitado" xfId="26165" builtinId="9" hidden="1"/>
    <cellStyle name="Hipervínculo visitado" xfId="26166" builtinId="9" hidden="1"/>
    <cellStyle name="Hipervínculo visitado" xfId="26167" builtinId="9" hidden="1"/>
    <cellStyle name="Hipervínculo visitado" xfId="26168" builtinId="9" hidden="1"/>
    <cellStyle name="Hipervínculo visitado" xfId="26169" builtinId="9" hidden="1"/>
    <cellStyle name="Hipervínculo visitado" xfId="26181" builtinId="9" hidden="1"/>
    <cellStyle name="Hipervínculo visitado" xfId="26182" builtinId="9" hidden="1"/>
    <cellStyle name="Hipervínculo visitado" xfId="26183" builtinId="9" hidden="1"/>
    <cellStyle name="Hipervínculo visitado" xfId="26184" builtinId="9" hidden="1"/>
    <cellStyle name="Hipervínculo visitado" xfId="26185" builtinId="9" hidden="1"/>
    <cellStyle name="Hipervínculo visitado" xfId="26186" builtinId="9" hidden="1"/>
    <cellStyle name="Hipervínculo visitado" xfId="26187" builtinId="9" hidden="1"/>
    <cellStyle name="Hipervínculo visitado" xfId="26188" builtinId="9" hidden="1"/>
    <cellStyle name="Hipervínculo visitado" xfId="26189" builtinId="9" hidden="1"/>
    <cellStyle name="Hipervínculo visitado" xfId="26190" builtinId="9" hidden="1"/>
    <cellStyle name="Hipervínculo visitado" xfId="26191" builtinId="9" hidden="1"/>
    <cellStyle name="Hipervínculo visitado" xfId="26192" builtinId="9" hidden="1"/>
    <cellStyle name="Hipervínculo visitado" xfId="26193" builtinId="9" hidden="1"/>
    <cellStyle name="Hipervínculo visitado" xfId="26194" builtinId="9" hidden="1"/>
    <cellStyle name="Hipervínculo visitado" xfId="26195" builtinId="9" hidden="1"/>
    <cellStyle name="Hipervínculo visitado" xfId="26196" builtinId="9" hidden="1"/>
    <cellStyle name="Hipervínculo visitado" xfId="26197" builtinId="9" hidden="1"/>
    <cellStyle name="Hipervínculo visitado" xfId="26198" builtinId="9" hidden="1"/>
    <cellStyle name="Hipervínculo visitado" xfId="26199" builtinId="9" hidden="1"/>
    <cellStyle name="Hipervínculo visitado" xfId="26200" builtinId="9" hidden="1"/>
    <cellStyle name="Hipervínculo visitado" xfId="26201" builtinId="9" hidden="1"/>
    <cellStyle name="Hipervínculo visitado" xfId="26212" builtinId="9" hidden="1"/>
    <cellStyle name="Hipervínculo visitado" xfId="26213" builtinId="9" hidden="1"/>
    <cellStyle name="Hipervínculo visitado" xfId="26214" builtinId="9" hidden="1"/>
    <cellStyle name="Hipervínculo visitado" xfId="26215" builtinId="9" hidden="1"/>
    <cellStyle name="Hipervínculo visitado" xfId="26216" builtinId="9" hidden="1"/>
    <cellStyle name="Hipervínculo visitado" xfId="26217" builtinId="9" hidden="1"/>
    <cellStyle name="Hipervínculo visitado" xfId="26218" builtinId="9" hidden="1"/>
    <cellStyle name="Hipervínculo visitado" xfId="26219" builtinId="9" hidden="1"/>
    <cellStyle name="Hipervínculo visitado" xfId="26220" builtinId="9" hidden="1"/>
    <cellStyle name="Hipervínculo visitado" xfId="26221" builtinId="9" hidden="1"/>
    <cellStyle name="Hipervínculo visitado" xfId="26222" builtinId="9" hidden="1"/>
    <cellStyle name="Hipervínculo visitado" xfId="26223" builtinId="9" hidden="1"/>
    <cellStyle name="Hipervínculo visitado" xfId="26224" builtinId="9" hidden="1"/>
    <cellStyle name="Hipervínculo visitado" xfId="26225" builtinId="9" hidden="1"/>
    <cellStyle name="Hipervínculo visitado" xfId="26226" builtinId="9" hidden="1"/>
    <cellStyle name="Hipervínculo visitado" xfId="26227" builtinId="9" hidden="1"/>
    <cellStyle name="Hipervínculo visitado" xfId="26228" builtinId="9" hidden="1"/>
    <cellStyle name="Hipervínculo visitado" xfId="26229" builtinId="9" hidden="1"/>
    <cellStyle name="Hipervínculo visitado" xfId="26230" builtinId="9" hidden="1"/>
    <cellStyle name="Hipervínculo visitado" xfId="26231" builtinId="9" hidden="1"/>
    <cellStyle name="Hipervínculo visitado" xfId="26232" builtinId="9" hidden="1"/>
    <cellStyle name="Hipervínculo visitado" xfId="26242" builtinId="9" hidden="1"/>
    <cellStyle name="Hipervínculo visitado" xfId="26243" builtinId="9" hidden="1"/>
    <cellStyle name="Hipervínculo visitado" xfId="26244" builtinId="9" hidden="1"/>
    <cellStyle name="Hipervínculo visitado" xfId="26245" builtinId="9" hidden="1"/>
    <cellStyle name="Hipervínculo visitado" xfId="26246" builtinId="9" hidden="1"/>
    <cellStyle name="Hipervínculo visitado" xfId="26247" builtinId="9" hidden="1"/>
    <cellStyle name="Hipervínculo visitado" xfId="26248" builtinId="9" hidden="1"/>
    <cellStyle name="Hipervínculo visitado" xfId="26249" builtinId="9" hidden="1"/>
    <cellStyle name="Hipervínculo visitado" xfId="26250" builtinId="9" hidden="1"/>
    <cellStyle name="Hipervínculo visitado" xfId="26251" builtinId="9" hidden="1"/>
    <cellStyle name="Hipervínculo visitado" xfId="26252" builtinId="9" hidden="1"/>
    <cellStyle name="Hipervínculo visitado" xfId="26253" builtinId="9" hidden="1"/>
    <cellStyle name="Hipervínculo visitado" xfId="26254" builtinId="9" hidden="1"/>
    <cellStyle name="Hipervínculo visitado" xfId="26255" builtinId="9" hidden="1"/>
    <cellStyle name="Hipervínculo visitado" xfId="26256" builtinId="9" hidden="1"/>
    <cellStyle name="Hipervínculo visitado" xfId="26257" builtinId="9" hidden="1"/>
    <cellStyle name="Hipervínculo visitado" xfId="26258" builtinId="9" hidden="1"/>
    <cellStyle name="Hipervínculo visitado" xfId="26259" builtinId="9" hidden="1"/>
    <cellStyle name="Hipervínculo visitado" xfId="26260" builtinId="9" hidden="1"/>
    <cellStyle name="Hipervínculo visitado" xfId="26261" builtinId="9" hidden="1"/>
    <cellStyle name="Hipervínculo visitado" xfId="26262" builtinId="9" hidden="1"/>
    <cellStyle name="Hipervínculo visitado" xfId="26272" builtinId="9" hidden="1"/>
    <cellStyle name="Hipervínculo visitado" xfId="26273" builtinId="9" hidden="1"/>
    <cellStyle name="Hipervínculo visitado" xfId="26274" builtinId="9" hidden="1"/>
    <cellStyle name="Hipervínculo visitado" xfId="26275" builtinId="9" hidden="1"/>
    <cellStyle name="Hipervínculo visitado" xfId="26276" builtinId="9" hidden="1"/>
    <cellStyle name="Hipervínculo visitado" xfId="26277" builtinId="9" hidden="1"/>
    <cellStyle name="Hipervínculo visitado" xfId="26278" builtinId="9" hidden="1"/>
    <cellStyle name="Hipervínculo visitado" xfId="26279" builtinId="9" hidden="1"/>
    <cellStyle name="Hipervínculo visitado" xfId="26280" builtinId="9" hidden="1"/>
    <cellStyle name="Hipervínculo visitado" xfId="26281" builtinId="9" hidden="1"/>
    <cellStyle name="Hipervínculo visitado" xfId="26282" builtinId="9" hidden="1"/>
    <cellStyle name="Hipervínculo visitado" xfId="26283" builtinId="9" hidden="1"/>
    <cellStyle name="Hipervínculo visitado" xfId="26284" builtinId="9" hidden="1"/>
    <cellStyle name="Hipervínculo visitado" xfId="26285" builtinId="9" hidden="1"/>
    <cellStyle name="Hipervínculo visitado" xfId="26286" builtinId="9" hidden="1"/>
    <cellStyle name="Hipervínculo visitado" xfId="26287" builtinId="9" hidden="1"/>
    <cellStyle name="Hipervínculo visitado" xfId="26288" builtinId="9" hidden="1"/>
    <cellStyle name="Hipervínculo visitado" xfId="26289" builtinId="9" hidden="1"/>
    <cellStyle name="Hipervínculo visitado" xfId="26290" builtinId="9" hidden="1"/>
    <cellStyle name="Hipervínculo visitado" xfId="26291" builtinId="9" hidden="1"/>
    <cellStyle name="Hipervínculo visitado" xfId="26292" builtinId="9" hidden="1"/>
    <cellStyle name="Hipervínculo visitado" xfId="26303" builtinId="9" hidden="1"/>
    <cellStyle name="Hipervínculo visitado" xfId="26304" builtinId="9" hidden="1"/>
    <cellStyle name="Hipervínculo visitado" xfId="26305" builtinId="9" hidden="1"/>
    <cellStyle name="Hipervínculo visitado" xfId="26306" builtinId="9" hidden="1"/>
    <cellStyle name="Hipervínculo visitado" xfId="26307" builtinId="9" hidden="1"/>
    <cellStyle name="Hipervínculo visitado" xfId="26308" builtinId="9" hidden="1"/>
    <cellStyle name="Hipervínculo visitado" xfId="26309" builtinId="9" hidden="1"/>
    <cellStyle name="Hipervínculo visitado" xfId="26310" builtinId="9" hidden="1"/>
    <cellStyle name="Hipervínculo visitado" xfId="26311" builtinId="9" hidden="1"/>
    <cellStyle name="Hipervínculo visitado" xfId="26312" builtinId="9" hidden="1"/>
    <cellStyle name="Hipervínculo visitado" xfId="26313" builtinId="9" hidden="1"/>
    <cellStyle name="Hipervínculo visitado" xfId="26314" builtinId="9" hidden="1"/>
    <cellStyle name="Hipervínculo visitado" xfId="26315" builtinId="9" hidden="1"/>
    <cellStyle name="Hipervínculo visitado" xfId="26316" builtinId="9" hidden="1"/>
    <cellStyle name="Hipervínculo visitado" xfId="26317" builtinId="9" hidden="1"/>
    <cellStyle name="Hipervínculo visitado" xfId="26318" builtinId="9" hidden="1"/>
    <cellStyle name="Hipervínculo visitado" xfId="26319" builtinId="9" hidden="1"/>
    <cellStyle name="Hipervínculo visitado" xfId="26320" builtinId="9" hidden="1"/>
    <cellStyle name="Hipervínculo visitado" xfId="26321" builtinId="9" hidden="1"/>
    <cellStyle name="Hipervínculo visitado" xfId="26322" builtinId="9" hidden="1"/>
    <cellStyle name="Hipervínculo visitado" xfId="26323" builtinId="9" hidden="1"/>
    <cellStyle name="Hipervínculo visitado" xfId="26333" builtinId="9" hidden="1"/>
    <cellStyle name="Hipervínculo visitado" xfId="26334" builtinId="9" hidden="1"/>
    <cellStyle name="Hipervínculo visitado" xfId="26335" builtinId="9" hidden="1"/>
    <cellStyle name="Hipervínculo visitado" xfId="26336" builtinId="9" hidden="1"/>
    <cellStyle name="Hipervínculo visitado" xfId="26337" builtinId="9" hidden="1"/>
    <cellStyle name="Hipervínculo visitado" xfId="26338" builtinId="9" hidden="1"/>
    <cellStyle name="Hipervínculo visitado" xfId="26339" builtinId="9" hidden="1"/>
    <cellStyle name="Hipervínculo visitado" xfId="26340" builtinId="9" hidden="1"/>
    <cellStyle name="Hipervínculo visitado" xfId="26341" builtinId="9" hidden="1"/>
    <cellStyle name="Hipervínculo visitado" xfId="26342" builtinId="9" hidden="1"/>
    <cellStyle name="Hipervínculo visitado" xfId="26343" builtinId="9" hidden="1"/>
    <cellStyle name="Hipervínculo visitado" xfId="26344" builtinId="9" hidden="1"/>
    <cellStyle name="Hipervínculo visitado" xfId="26345" builtinId="9" hidden="1"/>
    <cellStyle name="Hipervínculo visitado" xfId="26346" builtinId="9" hidden="1"/>
    <cellStyle name="Hipervínculo visitado" xfId="26347" builtinId="9" hidden="1"/>
    <cellStyle name="Hipervínculo visitado" xfId="26348" builtinId="9" hidden="1"/>
    <cellStyle name="Hipervínculo visitado" xfId="26349" builtinId="9" hidden="1"/>
    <cellStyle name="Hipervínculo visitado" xfId="26350" builtinId="9" hidden="1"/>
    <cellStyle name="Hipervínculo visitado" xfId="26351" builtinId="9" hidden="1"/>
    <cellStyle name="Hipervínculo visitado" xfId="26352" builtinId="9" hidden="1"/>
    <cellStyle name="Hipervínculo visitado" xfId="26353" builtinId="9" hidden="1"/>
    <cellStyle name="Hipervínculo visitado" xfId="26364" builtinId="9" hidden="1"/>
    <cellStyle name="Hipervínculo visitado" xfId="26365" builtinId="9" hidden="1"/>
    <cellStyle name="Hipervínculo visitado" xfId="26366" builtinId="9" hidden="1"/>
    <cellStyle name="Hipervínculo visitado" xfId="26367" builtinId="9" hidden="1"/>
    <cellStyle name="Hipervínculo visitado" xfId="26368" builtinId="9" hidden="1"/>
    <cellStyle name="Hipervínculo visitado" xfId="26369" builtinId="9" hidden="1"/>
    <cellStyle name="Hipervínculo visitado" xfId="26370" builtinId="9" hidden="1"/>
    <cellStyle name="Hipervínculo visitado" xfId="26371" builtinId="9" hidden="1"/>
    <cellStyle name="Hipervínculo visitado" xfId="26372" builtinId="9" hidden="1"/>
    <cellStyle name="Hipervínculo visitado" xfId="26373" builtinId="9" hidden="1"/>
    <cellStyle name="Hipervínculo visitado" xfId="26374" builtinId="9" hidden="1"/>
    <cellStyle name="Hipervínculo visitado" xfId="26375" builtinId="9" hidden="1"/>
    <cellStyle name="Hipervínculo visitado" xfId="26376" builtinId="9" hidden="1"/>
    <cellStyle name="Hipervínculo visitado" xfId="26377" builtinId="9" hidden="1"/>
    <cellStyle name="Hipervínculo visitado" xfId="26378" builtinId="9" hidden="1"/>
    <cellStyle name="Hipervínculo visitado" xfId="26379" builtinId="9" hidden="1"/>
    <cellStyle name="Hipervínculo visitado" xfId="26380" builtinId="9" hidden="1"/>
    <cellStyle name="Hipervínculo visitado" xfId="26381" builtinId="9" hidden="1"/>
    <cellStyle name="Hipervínculo visitado" xfId="26382" builtinId="9" hidden="1"/>
    <cellStyle name="Hipervínculo visitado" xfId="26383" builtinId="9" hidden="1"/>
    <cellStyle name="Hipervínculo visitado" xfId="26384" builtinId="9" hidden="1"/>
    <cellStyle name="Hipervínculo visitado" xfId="26394" builtinId="9" hidden="1"/>
    <cellStyle name="Hipervínculo visitado" xfId="26395" builtinId="9" hidden="1"/>
    <cellStyle name="Hipervínculo visitado" xfId="26396" builtinId="9" hidden="1"/>
    <cellStyle name="Hipervínculo visitado" xfId="26397" builtinId="9" hidden="1"/>
    <cellStyle name="Hipervínculo visitado" xfId="26398" builtinId="9" hidden="1"/>
    <cellStyle name="Hipervínculo visitado" xfId="26399" builtinId="9" hidden="1"/>
    <cellStyle name="Hipervínculo visitado" xfId="26400" builtinId="9" hidden="1"/>
    <cellStyle name="Hipervínculo visitado" xfId="26401" builtinId="9" hidden="1"/>
    <cellStyle name="Hipervínculo visitado" xfId="26402" builtinId="9" hidden="1"/>
    <cellStyle name="Hipervínculo visitado" xfId="26403" builtinId="9" hidden="1"/>
    <cellStyle name="Hipervínculo visitado" xfId="26404" builtinId="9" hidden="1"/>
    <cellStyle name="Hipervínculo visitado" xfId="26405" builtinId="9" hidden="1"/>
    <cellStyle name="Hipervínculo visitado" xfId="26406" builtinId="9" hidden="1"/>
    <cellStyle name="Hipervínculo visitado" xfId="26407" builtinId="9" hidden="1"/>
    <cellStyle name="Hipervínculo visitado" xfId="26408" builtinId="9" hidden="1"/>
    <cellStyle name="Hipervínculo visitado" xfId="26409" builtinId="9" hidden="1"/>
    <cellStyle name="Hipervínculo visitado" xfId="26410" builtinId="9" hidden="1"/>
    <cellStyle name="Hipervínculo visitado" xfId="26411" builtinId="9" hidden="1"/>
    <cellStyle name="Hipervínculo visitado" xfId="26412" builtinId="9" hidden="1"/>
    <cellStyle name="Hipervínculo visitado" xfId="26413" builtinId="9" hidden="1"/>
    <cellStyle name="Hipervínculo visitado" xfId="26414" builtinId="9" hidden="1"/>
    <cellStyle name="Hipervínculo visitado" xfId="26425" builtinId="9" hidden="1"/>
    <cellStyle name="Hipervínculo visitado" xfId="26426" builtinId="9" hidden="1"/>
    <cellStyle name="Hipervínculo visitado" xfId="26427" builtinId="9" hidden="1"/>
    <cellStyle name="Hipervínculo visitado" xfId="26428" builtinId="9" hidden="1"/>
    <cellStyle name="Hipervínculo visitado" xfId="26429" builtinId="9" hidden="1"/>
    <cellStyle name="Hipervínculo visitado" xfId="26430" builtinId="9" hidden="1"/>
    <cellStyle name="Hipervínculo visitado" xfId="26431" builtinId="9" hidden="1"/>
    <cellStyle name="Hipervínculo visitado" xfId="26432" builtinId="9" hidden="1"/>
    <cellStyle name="Hipervínculo visitado" xfId="26433" builtinId="9" hidden="1"/>
    <cellStyle name="Hipervínculo visitado" xfId="26434" builtinId="9" hidden="1"/>
    <cellStyle name="Hipervínculo visitado" xfId="26435" builtinId="9" hidden="1"/>
    <cellStyle name="Hipervínculo visitado" xfId="26436" builtinId="9" hidden="1"/>
    <cellStyle name="Hipervínculo visitado" xfId="26437" builtinId="9" hidden="1"/>
    <cellStyle name="Hipervínculo visitado" xfId="26438" builtinId="9" hidden="1"/>
    <cellStyle name="Hipervínculo visitado" xfId="26439" builtinId="9" hidden="1"/>
    <cellStyle name="Hipervínculo visitado" xfId="26440" builtinId="9" hidden="1"/>
    <cellStyle name="Hipervínculo visitado" xfId="26441" builtinId="9" hidden="1"/>
    <cellStyle name="Hipervínculo visitado" xfId="26442" builtinId="9" hidden="1"/>
    <cellStyle name="Hipervínculo visitado" xfId="26443" builtinId="9" hidden="1"/>
    <cellStyle name="Hipervínculo visitado" xfId="26444" builtinId="9" hidden="1"/>
    <cellStyle name="Hipervínculo visitado" xfId="26445" builtinId="9" hidden="1"/>
    <cellStyle name="Hipervínculo visitado" xfId="26454" builtinId="9" hidden="1"/>
    <cellStyle name="Hipervínculo visitado" xfId="26455" builtinId="9" hidden="1"/>
    <cellStyle name="Hipervínculo visitado" xfId="26456" builtinId="9" hidden="1"/>
    <cellStyle name="Hipervínculo visitado" xfId="26457" builtinId="9" hidden="1"/>
    <cellStyle name="Hipervínculo visitado" xfId="26458" builtinId="9" hidden="1"/>
    <cellStyle name="Hipervínculo visitado" xfId="26459" builtinId="9" hidden="1"/>
    <cellStyle name="Hipervínculo visitado" xfId="26460" builtinId="9" hidden="1"/>
    <cellStyle name="Hipervínculo visitado" xfId="26461" builtinId="9" hidden="1"/>
    <cellStyle name="Hipervínculo visitado" xfId="26462" builtinId="9" hidden="1"/>
    <cellStyle name="Hipervínculo visitado" xfId="26463" builtinId="9" hidden="1"/>
    <cellStyle name="Hipervínculo visitado" xfId="26464" builtinId="9" hidden="1"/>
    <cellStyle name="Hipervínculo visitado" xfId="26465" builtinId="9" hidden="1"/>
    <cellStyle name="Hipervínculo visitado" xfId="26466" builtinId="9" hidden="1"/>
    <cellStyle name="Hipervínculo visitado" xfId="26467" builtinId="9" hidden="1"/>
    <cellStyle name="Hipervínculo visitado" xfId="26468" builtinId="9" hidden="1"/>
    <cellStyle name="Hipervínculo visitado" xfId="26469" builtinId="9" hidden="1"/>
    <cellStyle name="Hipervínculo visitado" xfId="26470" builtinId="9" hidden="1"/>
    <cellStyle name="Hipervínculo visitado" xfId="26471" builtinId="9" hidden="1"/>
    <cellStyle name="Hipervínculo visitado" xfId="26472" builtinId="9" hidden="1"/>
    <cellStyle name="Hipervínculo visitado" xfId="26473" builtinId="9" hidden="1"/>
    <cellStyle name="Hipervínculo visitado" xfId="26474" builtinId="9" hidden="1"/>
    <cellStyle name="Hipervínculo visitado" xfId="26484" builtinId="9" hidden="1"/>
    <cellStyle name="Hipervínculo visitado" xfId="26485" builtinId="9" hidden="1"/>
    <cellStyle name="Hipervínculo visitado" xfId="26486" builtinId="9" hidden="1"/>
    <cellStyle name="Hipervínculo visitado" xfId="26487" builtinId="9" hidden="1"/>
    <cellStyle name="Hipervínculo visitado" xfId="26488" builtinId="9" hidden="1"/>
    <cellStyle name="Hipervínculo visitado" xfId="26489" builtinId="9" hidden="1"/>
    <cellStyle name="Hipervínculo visitado" xfId="26490" builtinId="9" hidden="1"/>
    <cellStyle name="Hipervínculo visitado" xfId="26491" builtinId="9" hidden="1"/>
    <cellStyle name="Hipervínculo visitado" xfId="26492" builtinId="9" hidden="1"/>
    <cellStyle name="Hipervínculo visitado" xfId="26493" builtinId="9" hidden="1"/>
    <cellStyle name="Hipervínculo visitado" xfId="26494" builtinId="9" hidden="1"/>
    <cellStyle name="Hipervínculo visitado" xfId="26495" builtinId="9" hidden="1"/>
    <cellStyle name="Hipervínculo visitado" xfId="26496" builtinId="9" hidden="1"/>
    <cellStyle name="Hipervínculo visitado" xfId="26497" builtinId="9" hidden="1"/>
    <cellStyle name="Hipervínculo visitado" xfId="26498" builtinId="9" hidden="1"/>
    <cellStyle name="Hipervínculo visitado" xfId="26499" builtinId="9" hidden="1"/>
    <cellStyle name="Hipervínculo visitado" xfId="26500" builtinId="9" hidden="1"/>
    <cellStyle name="Hipervínculo visitado" xfId="26501" builtinId="9" hidden="1"/>
    <cellStyle name="Hipervínculo visitado" xfId="26502" builtinId="9" hidden="1"/>
    <cellStyle name="Hipervínculo visitado" xfId="26503" builtinId="9" hidden="1"/>
    <cellStyle name="Hipervínculo visitado" xfId="26504" builtinId="9" hidden="1"/>
    <cellStyle name="Hipervínculo visitado" xfId="26513" builtinId="9" hidden="1"/>
    <cellStyle name="Hipervínculo visitado" xfId="26514" builtinId="9" hidden="1"/>
    <cellStyle name="Hipervínculo visitado" xfId="26515" builtinId="9" hidden="1"/>
    <cellStyle name="Hipervínculo visitado" xfId="26516" builtinId="9" hidden="1"/>
    <cellStyle name="Hipervínculo visitado" xfId="26517" builtinId="9" hidden="1"/>
    <cellStyle name="Hipervínculo visitado" xfId="26518" builtinId="9" hidden="1"/>
    <cellStyle name="Hipervínculo visitado" xfId="26519" builtinId="9" hidden="1"/>
    <cellStyle name="Hipervínculo visitado" xfId="26520" builtinId="9" hidden="1"/>
    <cellStyle name="Hipervínculo visitado" xfId="26521" builtinId="9" hidden="1"/>
    <cellStyle name="Hipervínculo visitado" xfId="26522" builtinId="9" hidden="1"/>
    <cellStyle name="Hipervínculo visitado" xfId="26523" builtinId="9" hidden="1"/>
    <cellStyle name="Hipervínculo visitado" xfId="26524" builtinId="9" hidden="1"/>
    <cellStyle name="Hipervínculo visitado" xfId="26525" builtinId="9" hidden="1"/>
    <cellStyle name="Hipervínculo visitado" xfId="26526" builtinId="9" hidden="1"/>
    <cellStyle name="Hipervínculo visitado" xfId="26527" builtinId="9" hidden="1"/>
    <cellStyle name="Hipervínculo visitado" xfId="26528" builtinId="9" hidden="1"/>
    <cellStyle name="Hipervínculo visitado" xfId="26529" builtinId="9" hidden="1"/>
    <cellStyle name="Hipervínculo visitado" xfId="26530" builtinId="9" hidden="1"/>
    <cellStyle name="Hipervínculo visitado" xfId="26531" builtinId="9" hidden="1"/>
    <cellStyle name="Hipervínculo visitado" xfId="26532" builtinId="9" hidden="1"/>
    <cellStyle name="Hipervínculo visitado" xfId="26533" builtinId="9" hidden="1"/>
    <cellStyle name="Hipervínculo visitado" xfId="26544" builtinId="9" hidden="1"/>
    <cellStyle name="Hipervínculo visitado" xfId="26545" builtinId="9" hidden="1"/>
    <cellStyle name="Hipervínculo visitado" xfId="26546" builtinId="9" hidden="1"/>
    <cellStyle name="Hipervínculo visitado" xfId="26547" builtinId="9" hidden="1"/>
    <cellStyle name="Hipervínculo visitado" xfId="26548" builtinId="9" hidden="1"/>
    <cellStyle name="Hipervínculo visitado" xfId="26549" builtinId="9" hidden="1"/>
    <cellStyle name="Hipervínculo visitado" xfId="26550" builtinId="9" hidden="1"/>
    <cellStyle name="Hipervínculo visitado" xfId="26551" builtinId="9" hidden="1"/>
    <cellStyle name="Hipervínculo visitado" xfId="26552" builtinId="9" hidden="1"/>
    <cellStyle name="Hipervínculo visitado" xfId="26553" builtinId="9" hidden="1"/>
    <cellStyle name="Hipervínculo visitado" xfId="26554" builtinId="9" hidden="1"/>
    <cellStyle name="Hipervínculo visitado" xfId="26555" builtinId="9" hidden="1"/>
    <cellStyle name="Hipervínculo visitado" xfId="26556" builtinId="9" hidden="1"/>
    <cellStyle name="Hipervínculo visitado" xfId="26557" builtinId="9" hidden="1"/>
    <cellStyle name="Hipervínculo visitado" xfId="26558" builtinId="9" hidden="1"/>
    <cellStyle name="Hipervínculo visitado" xfId="26559" builtinId="9" hidden="1"/>
    <cellStyle name="Hipervínculo visitado" xfId="26560" builtinId="9" hidden="1"/>
    <cellStyle name="Hipervínculo visitado" xfId="26561" builtinId="9" hidden="1"/>
    <cellStyle name="Hipervínculo visitado" xfId="26562" builtinId="9" hidden="1"/>
    <cellStyle name="Hipervínculo visitado" xfId="26563" builtinId="9" hidden="1"/>
    <cellStyle name="Hipervínculo visitado" xfId="26564" builtinId="9" hidden="1"/>
    <cellStyle name="Hipervínculo visitado" xfId="26573" builtinId="9" hidden="1"/>
    <cellStyle name="Hipervínculo visitado" xfId="26574" builtinId="9" hidden="1"/>
    <cellStyle name="Hipervínculo visitado" xfId="26575" builtinId="9" hidden="1"/>
    <cellStyle name="Hipervínculo visitado" xfId="26576" builtinId="9" hidden="1"/>
    <cellStyle name="Hipervínculo visitado" xfId="26577" builtinId="9" hidden="1"/>
    <cellStyle name="Hipervínculo visitado" xfId="26578" builtinId="9" hidden="1"/>
    <cellStyle name="Hipervínculo visitado" xfId="26579" builtinId="9" hidden="1"/>
    <cellStyle name="Hipervínculo visitado" xfId="26580" builtinId="9" hidden="1"/>
    <cellStyle name="Hipervínculo visitado" xfId="26581" builtinId="9" hidden="1"/>
    <cellStyle name="Hipervínculo visitado" xfId="26582" builtinId="9" hidden="1"/>
    <cellStyle name="Hipervínculo visitado" xfId="26583" builtinId="9" hidden="1"/>
    <cellStyle name="Hipervínculo visitado" xfId="26584" builtinId="9" hidden="1"/>
    <cellStyle name="Hipervínculo visitado" xfId="26585" builtinId="9" hidden="1"/>
    <cellStyle name="Hipervínculo visitado" xfId="26586" builtinId="9" hidden="1"/>
    <cellStyle name="Hipervínculo visitado" xfId="26587" builtinId="9" hidden="1"/>
    <cellStyle name="Hipervínculo visitado" xfId="26588" builtinId="9" hidden="1"/>
    <cellStyle name="Hipervínculo visitado" xfId="26589" builtinId="9" hidden="1"/>
    <cellStyle name="Hipervínculo visitado" xfId="26590" builtinId="9" hidden="1"/>
    <cellStyle name="Hipervínculo visitado" xfId="26591" builtinId="9" hidden="1"/>
    <cellStyle name="Hipervínculo visitado" xfId="26592" builtinId="9" hidden="1"/>
    <cellStyle name="Hipervínculo visitado" xfId="26593" builtinId="9" hidden="1"/>
    <cellStyle name="Hipervínculo visitado" xfId="26604" builtinId="9" hidden="1"/>
    <cellStyle name="Hipervínculo visitado" xfId="26605" builtinId="9" hidden="1"/>
    <cellStyle name="Hipervínculo visitado" xfId="26606" builtinId="9" hidden="1"/>
    <cellStyle name="Hipervínculo visitado" xfId="26607" builtinId="9" hidden="1"/>
    <cellStyle name="Hipervínculo visitado" xfId="26608" builtinId="9" hidden="1"/>
    <cellStyle name="Hipervínculo visitado" xfId="26609" builtinId="9" hidden="1"/>
    <cellStyle name="Hipervínculo visitado" xfId="26610" builtinId="9" hidden="1"/>
    <cellStyle name="Hipervínculo visitado" xfId="26611" builtinId="9" hidden="1"/>
    <cellStyle name="Hipervínculo visitado" xfId="26612" builtinId="9" hidden="1"/>
    <cellStyle name="Hipervínculo visitado" xfId="26613" builtinId="9" hidden="1"/>
    <cellStyle name="Hipervínculo visitado" xfId="26614" builtinId="9" hidden="1"/>
    <cellStyle name="Hipervínculo visitado" xfId="26615" builtinId="9" hidden="1"/>
    <cellStyle name="Hipervínculo visitado" xfId="26616" builtinId="9" hidden="1"/>
    <cellStyle name="Hipervínculo visitado" xfId="26617" builtinId="9" hidden="1"/>
    <cellStyle name="Hipervínculo visitado" xfId="26618" builtinId="9" hidden="1"/>
    <cellStyle name="Hipervínculo visitado" xfId="26619" builtinId="9" hidden="1"/>
    <cellStyle name="Hipervínculo visitado" xfId="26620" builtinId="9" hidden="1"/>
    <cellStyle name="Hipervínculo visitado" xfId="26621" builtinId="9" hidden="1"/>
    <cellStyle name="Hipervínculo visitado" xfId="26622" builtinId="9" hidden="1"/>
    <cellStyle name="Hipervínculo visitado" xfId="26623" builtinId="9" hidden="1"/>
    <cellStyle name="Hipervínculo visitado" xfId="26624" builtinId="9" hidden="1"/>
    <cellStyle name="Hipervínculo visitado" xfId="26632" builtinId="9" hidden="1"/>
    <cellStyle name="Hipervínculo visitado" xfId="26633" builtinId="9" hidden="1"/>
    <cellStyle name="Hipervínculo visitado" xfId="26634" builtinId="9" hidden="1"/>
    <cellStyle name="Hipervínculo visitado" xfId="26635" builtinId="9" hidden="1"/>
    <cellStyle name="Hipervínculo visitado" xfId="26636" builtinId="9" hidden="1"/>
    <cellStyle name="Hipervínculo visitado" xfId="26637" builtinId="9" hidden="1"/>
    <cellStyle name="Hipervínculo visitado" xfId="26638" builtinId="9" hidden="1"/>
    <cellStyle name="Hipervínculo visitado" xfId="26639" builtinId="9" hidden="1"/>
    <cellStyle name="Hipervínculo visitado" xfId="26640" builtinId="9" hidden="1"/>
    <cellStyle name="Hipervínculo visitado" xfId="26641" builtinId="9" hidden="1"/>
    <cellStyle name="Hipervínculo visitado" xfId="26642" builtinId="9" hidden="1"/>
    <cellStyle name="Hipervínculo visitado" xfId="26643" builtinId="9" hidden="1"/>
    <cellStyle name="Hipervínculo visitado" xfId="26644" builtinId="9" hidden="1"/>
    <cellStyle name="Hipervínculo visitado" xfId="26645" builtinId="9" hidden="1"/>
    <cellStyle name="Hipervínculo visitado" xfId="26646" builtinId="9" hidden="1"/>
    <cellStyle name="Hipervínculo visitado" xfId="26647" builtinId="9" hidden="1"/>
    <cellStyle name="Hipervínculo visitado" xfId="26648" builtinId="9" hidden="1"/>
    <cellStyle name="Hipervínculo visitado" xfId="26649" builtinId="9" hidden="1"/>
    <cellStyle name="Hipervínculo visitado" xfId="26650" builtinId="9" hidden="1"/>
    <cellStyle name="Hipervínculo visitado" xfId="26651" builtinId="9" hidden="1"/>
    <cellStyle name="Hipervínculo visitado" xfId="26652" builtinId="9" hidden="1"/>
    <cellStyle name="Hipervínculo visitado" xfId="26662" builtinId="9" hidden="1"/>
    <cellStyle name="Hipervínculo visitado" xfId="26663" builtinId="9" hidden="1"/>
    <cellStyle name="Hipervínculo visitado" xfId="26664" builtinId="9" hidden="1"/>
    <cellStyle name="Hipervínculo visitado" xfId="26665" builtinId="9" hidden="1"/>
    <cellStyle name="Hipervínculo visitado" xfId="26666" builtinId="9" hidden="1"/>
    <cellStyle name="Hipervínculo visitado" xfId="26667" builtinId="9" hidden="1"/>
    <cellStyle name="Hipervínculo visitado" xfId="26668" builtinId="9" hidden="1"/>
    <cellStyle name="Hipervínculo visitado" xfId="26669" builtinId="9" hidden="1"/>
    <cellStyle name="Hipervínculo visitado" xfId="26670" builtinId="9" hidden="1"/>
    <cellStyle name="Hipervínculo visitado" xfId="26671" builtinId="9" hidden="1"/>
    <cellStyle name="Hipervínculo visitado" xfId="26672" builtinId="9" hidden="1"/>
    <cellStyle name="Hipervínculo visitado" xfId="26673" builtinId="9" hidden="1"/>
    <cellStyle name="Hipervínculo visitado" xfId="26674" builtinId="9" hidden="1"/>
    <cellStyle name="Hipervínculo visitado" xfId="26675" builtinId="9" hidden="1"/>
    <cellStyle name="Hipervínculo visitado" xfId="26676" builtinId="9" hidden="1"/>
    <cellStyle name="Hipervínculo visitado" xfId="26677" builtinId="9" hidden="1"/>
    <cellStyle name="Hipervínculo visitado" xfId="26678" builtinId="9" hidden="1"/>
    <cellStyle name="Hipervínculo visitado" xfId="26679" builtinId="9" hidden="1"/>
    <cellStyle name="Hipervínculo visitado" xfId="26680" builtinId="9" hidden="1"/>
    <cellStyle name="Hipervínculo visitado" xfId="26681" builtinId="9" hidden="1"/>
    <cellStyle name="Hipervínculo visitado" xfId="26682" builtinId="9" hidden="1"/>
    <cellStyle name="Hipervínculo visitado" xfId="26691" builtinId="9" hidden="1"/>
    <cellStyle name="Hipervínculo visitado" xfId="26692" builtinId="9" hidden="1"/>
    <cellStyle name="Hipervínculo visitado" xfId="26693" builtinId="9" hidden="1"/>
    <cellStyle name="Hipervínculo visitado" xfId="26694" builtinId="9" hidden="1"/>
    <cellStyle name="Hipervínculo visitado" xfId="26695" builtinId="9" hidden="1"/>
    <cellStyle name="Hipervínculo visitado" xfId="26696" builtinId="9" hidden="1"/>
    <cellStyle name="Hipervínculo visitado" xfId="26697" builtinId="9" hidden="1"/>
    <cellStyle name="Hipervínculo visitado" xfId="26698" builtinId="9" hidden="1"/>
    <cellStyle name="Hipervínculo visitado" xfId="26699" builtinId="9" hidden="1"/>
    <cellStyle name="Hipervínculo visitado" xfId="26700" builtinId="9" hidden="1"/>
    <cellStyle name="Hipervínculo visitado" xfId="26701" builtinId="9" hidden="1"/>
    <cellStyle name="Hipervínculo visitado" xfId="26702" builtinId="9" hidden="1"/>
    <cellStyle name="Hipervínculo visitado" xfId="26703" builtinId="9" hidden="1"/>
    <cellStyle name="Hipervínculo visitado" xfId="26704" builtinId="9" hidden="1"/>
    <cellStyle name="Hipervínculo visitado" xfId="26705" builtinId="9" hidden="1"/>
    <cellStyle name="Hipervínculo visitado" xfId="26706" builtinId="9" hidden="1"/>
    <cellStyle name="Hipervínculo visitado" xfId="26707" builtinId="9" hidden="1"/>
    <cellStyle name="Hipervínculo visitado" xfId="26708" builtinId="9" hidden="1"/>
    <cellStyle name="Hipervínculo visitado" xfId="26709" builtinId="9" hidden="1"/>
    <cellStyle name="Hipervínculo visitado" xfId="26710" builtinId="9" hidden="1"/>
    <cellStyle name="Hipervínculo visitado" xfId="26711" builtinId="9" hidden="1"/>
    <cellStyle name="Hipervínculo visitado" xfId="26722" builtinId="9" hidden="1"/>
    <cellStyle name="Hipervínculo visitado" xfId="26723" builtinId="9" hidden="1"/>
    <cellStyle name="Hipervínculo visitado" xfId="26724" builtinId="9" hidden="1"/>
    <cellStyle name="Hipervínculo visitado" xfId="26725" builtinId="9" hidden="1"/>
    <cellStyle name="Hipervínculo visitado" xfId="26726" builtinId="9" hidden="1"/>
    <cellStyle name="Hipervínculo visitado" xfId="26727" builtinId="9" hidden="1"/>
    <cellStyle name="Hipervínculo visitado" xfId="26728" builtinId="9" hidden="1"/>
    <cellStyle name="Hipervínculo visitado" xfId="26729" builtinId="9" hidden="1"/>
    <cellStyle name="Hipervínculo visitado" xfId="26730" builtinId="9" hidden="1"/>
    <cellStyle name="Hipervínculo visitado" xfId="26731" builtinId="9" hidden="1"/>
    <cellStyle name="Hipervínculo visitado" xfId="26732" builtinId="9" hidden="1"/>
    <cellStyle name="Hipervínculo visitado" xfId="26733" builtinId="9" hidden="1"/>
    <cellStyle name="Hipervínculo visitado" xfId="26734" builtinId="9" hidden="1"/>
    <cellStyle name="Hipervínculo visitado" xfId="26735" builtinId="9" hidden="1"/>
    <cellStyle name="Hipervínculo visitado" xfId="26736" builtinId="9" hidden="1"/>
    <cellStyle name="Hipervínculo visitado" xfId="26737" builtinId="9" hidden="1"/>
    <cellStyle name="Hipervínculo visitado" xfId="26738" builtinId="9" hidden="1"/>
    <cellStyle name="Hipervínculo visitado" xfId="26739" builtinId="9" hidden="1"/>
    <cellStyle name="Hipervínculo visitado" xfId="26740" builtinId="9" hidden="1"/>
    <cellStyle name="Hipervínculo visitado" xfId="26741" builtinId="9" hidden="1"/>
    <cellStyle name="Hipervínculo visitado" xfId="26742" builtinId="9" hidden="1"/>
    <cellStyle name="Hipervínculo visitado" xfId="26751" builtinId="9" hidden="1"/>
    <cellStyle name="Hipervínculo visitado" xfId="26752" builtinId="9" hidden="1"/>
    <cellStyle name="Hipervínculo visitado" xfId="26753" builtinId="9" hidden="1"/>
    <cellStyle name="Hipervínculo visitado" xfId="26754" builtinId="9" hidden="1"/>
    <cellStyle name="Hipervínculo visitado" xfId="26755" builtinId="9" hidden="1"/>
    <cellStyle name="Hipervínculo visitado" xfId="26756" builtinId="9" hidden="1"/>
    <cellStyle name="Hipervínculo visitado" xfId="26757" builtinId="9" hidden="1"/>
    <cellStyle name="Hipervínculo visitado" xfId="26758" builtinId="9" hidden="1"/>
    <cellStyle name="Hipervínculo visitado" xfId="26759" builtinId="9" hidden="1"/>
    <cellStyle name="Hipervínculo visitado" xfId="26760" builtinId="9" hidden="1"/>
    <cellStyle name="Hipervínculo visitado" xfId="26761" builtinId="9" hidden="1"/>
    <cellStyle name="Hipervínculo visitado" xfId="26762" builtinId="9" hidden="1"/>
    <cellStyle name="Hipervínculo visitado" xfId="26763" builtinId="9" hidden="1"/>
    <cellStyle name="Hipervínculo visitado" xfId="26764" builtinId="9" hidden="1"/>
    <cellStyle name="Hipervínculo visitado" xfId="26765" builtinId="9" hidden="1"/>
    <cellStyle name="Hipervínculo visitado" xfId="26766" builtinId="9" hidden="1"/>
    <cellStyle name="Hipervínculo visitado" xfId="26767" builtinId="9" hidden="1"/>
    <cellStyle name="Hipervínculo visitado" xfId="26768" builtinId="9" hidden="1"/>
    <cellStyle name="Hipervínculo visitado" xfId="26769" builtinId="9" hidden="1"/>
    <cellStyle name="Hipervínculo visitado" xfId="26770" builtinId="9" hidden="1"/>
    <cellStyle name="Hipervínculo visitado" xfId="26771" builtinId="9" hidden="1"/>
    <cellStyle name="Hipervínculo visitado" xfId="26781" builtinId="9" hidden="1"/>
    <cellStyle name="Hipervínculo visitado" xfId="26782" builtinId="9" hidden="1"/>
    <cellStyle name="Hipervínculo visitado" xfId="26783" builtinId="9" hidden="1"/>
    <cellStyle name="Hipervínculo visitado" xfId="26784" builtinId="9" hidden="1"/>
    <cellStyle name="Hipervínculo visitado" xfId="26785" builtinId="9" hidden="1"/>
    <cellStyle name="Hipervínculo visitado" xfId="26786" builtinId="9" hidden="1"/>
    <cellStyle name="Hipervínculo visitado" xfId="26787" builtinId="9" hidden="1"/>
    <cellStyle name="Hipervínculo visitado" xfId="26788" builtinId="9" hidden="1"/>
    <cellStyle name="Hipervínculo visitado" xfId="26789" builtinId="9" hidden="1"/>
    <cellStyle name="Hipervínculo visitado" xfId="26790" builtinId="9" hidden="1"/>
    <cellStyle name="Hipervínculo visitado" xfId="26791" builtinId="9" hidden="1"/>
    <cellStyle name="Hipervínculo visitado" xfId="26792" builtinId="9" hidden="1"/>
    <cellStyle name="Hipervínculo visitado" xfId="26793" builtinId="9" hidden="1"/>
    <cellStyle name="Hipervínculo visitado" xfId="26794" builtinId="9" hidden="1"/>
    <cellStyle name="Hipervínculo visitado" xfId="26795" builtinId="9" hidden="1"/>
    <cellStyle name="Hipervínculo visitado" xfId="26796" builtinId="9" hidden="1"/>
    <cellStyle name="Hipervínculo visitado" xfId="26797" builtinId="9" hidden="1"/>
    <cellStyle name="Hipervínculo visitado" xfId="26798" builtinId="9" hidden="1"/>
    <cellStyle name="Hipervínculo visitado" xfId="26799" builtinId="9" hidden="1"/>
    <cellStyle name="Hipervínculo visitado" xfId="26800" builtinId="9" hidden="1"/>
    <cellStyle name="Hipervínculo visitado" xfId="26801" builtinId="9" hidden="1"/>
    <cellStyle name="Hipervínculo visitado" xfId="26809" builtinId="9" hidden="1"/>
    <cellStyle name="Hipervínculo visitado" xfId="26810" builtinId="9" hidden="1"/>
    <cellStyle name="Hipervínculo visitado" xfId="26811" builtinId="9" hidden="1"/>
    <cellStyle name="Hipervínculo visitado" xfId="26812" builtinId="9" hidden="1"/>
    <cellStyle name="Hipervínculo visitado" xfId="26813" builtinId="9" hidden="1"/>
    <cellStyle name="Hipervínculo visitado" xfId="26814" builtinId="9" hidden="1"/>
    <cellStyle name="Hipervínculo visitado" xfId="26815" builtinId="9" hidden="1"/>
    <cellStyle name="Hipervínculo visitado" xfId="26816" builtinId="9" hidden="1"/>
    <cellStyle name="Hipervínculo visitado" xfId="26817" builtinId="9" hidden="1"/>
    <cellStyle name="Hipervínculo visitado" xfId="26818" builtinId="9" hidden="1"/>
    <cellStyle name="Hipervínculo visitado" xfId="26819" builtinId="9" hidden="1"/>
    <cellStyle name="Hipervínculo visitado" xfId="26820" builtinId="9" hidden="1"/>
    <cellStyle name="Hipervínculo visitado" xfId="26821" builtinId="9" hidden="1"/>
    <cellStyle name="Hipervínculo visitado" xfId="26822" builtinId="9" hidden="1"/>
    <cellStyle name="Hipervínculo visitado" xfId="26823" builtinId="9" hidden="1"/>
    <cellStyle name="Hipervínculo visitado" xfId="26824" builtinId="9" hidden="1"/>
    <cellStyle name="Hipervínculo visitado" xfId="26825" builtinId="9" hidden="1"/>
    <cellStyle name="Hipervínculo visitado" xfId="26826" builtinId="9" hidden="1"/>
    <cellStyle name="Hipervínculo visitado" xfId="26827" builtinId="9" hidden="1"/>
    <cellStyle name="Hipervínculo visitado" xfId="26828" builtinId="9" hidden="1"/>
    <cellStyle name="Hipervínculo visitado" xfId="26829" builtinId="9" hidden="1"/>
    <cellStyle name="Hipervínculo visitado" xfId="26839" builtinId="9" hidden="1"/>
    <cellStyle name="Hipervínculo visitado" xfId="26840" builtinId="9" hidden="1"/>
    <cellStyle name="Hipervínculo visitado" xfId="26841" builtinId="9" hidden="1"/>
    <cellStyle name="Hipervínculo visitado" xfId="26842" builtinId="9" hidden="1"/>
    <cellStyle name="Hipervínculo visitado" xfId="26843" builtinId="9" hidden="1"/>
    <cellStyle name="Hipervínculo visitado" xfId="26844" builtinId="9" hidden="1"/>
    <cellStyle name="Hipervínculo visitado" xfId="26845" builtinId="9" hidden="1"/>
    <cellStyle name="Hipervínculo visitado" xfId="26846" builtinId="9" hidden="1"/>
    <cellStyle name="Hipervínculo visitado" xfId="26847" builtinId="9" hidden="1"/>
    <cellStyle name="Hipervínculo visitado" xfId="26848" builtinId="9" hidden="1"/>
    <cellStyle name="Hipervínculo visitado" xfId="26849" builtinId="9" hidden="1"/>
    <cellStyle name="Hipervínculo visitado" xfId="26850" builtinId="9" hidden="1"/>
    <cellStyle name="Hipervínculo visitado" xfId="26851" builtinId="9" hidden="1"/>
    <cellStyle name="Hipervínculo visitado" xfId="26852" builtinId="9" hidden="1"/>
    <cellStyle name="Hipervínculo visitado" xfId="26853" builtinId="9" hidden="1"/>
    <cellStyle name="Hipervínculo visitado" xfId="26854" builtinId="9" hidden="1"/>
    <cellStyle name="Hipervínculo visitado" xfId="26855" builtinId="9" hidden="1"/>
    <cellStyle name="Hipervínculo visitado" xfId="26856" builtinId="9" hidden="1"/>
    <cellStyle name="Hipervínculo visitado" xfId="26857" builtinId="9" hidden="1"/>
    <cellStyle name="Hipervínculo visitado" xfId="26858" builtinId="9" hidden="1"/>
    <cellStyle name="Hipervínculo visitado" xfId="26859" builtinId="9" hidden="1"/>
    <cellStyle name="Hipervínculo visitado" xfId="26866" builtinId="9" hidden="1"/>
    <cellStyle name="Hipervínculo visitado" xfId="26867" builtinId="9" hidden="1"/>
    <cellStyle name="Hipervínculo visitado" xfId="26868" builtinId="9" hidden="1"/>
    <cellStyle name="Hipervínculo visitado" xfId="26869" builtinId="9" hidden="1"/>
    <cellStyle name="Hipervínculo visitado" xfId="26870" builtinId="9" hidden="1"/>
    <cellStyle name="Hipervínculo visitado" xfId="26871" builtinId="9" hidden="1"/>
    <cellStyle name="Hipervínculo visitado" xfId="26872" builtinId="9" hidden="1"/>
    <cellStyle name="Hipervínculo visitado" xfId="26873" builtinId="9" hidden="1"/>
    <cellStyle name="Hipervínculo visitado" xfId="26874" builtinId="9" hidden="1"/>
    <cellStyle name="Hipervínculo visitado" xfId="26875" builtinId="9" hidden="1"/>
    <cellStyle name="Hipervínculo visitado" xfId="26876" builtinId="9" hidden="1"/>
    <cellStyle name="Hipervínculo visitado" xfId="26877" builtinId="9" hidden="1"/>
    <cellStyle name="Hipervínculo visitado" xfId="26878" builtinId="9" hidden="1"/>
    <cellStyle name="Hipervínculo visitado" xfId="26879" builtinId="9" hidden="1"/>
    <cellStyle name="Hipervínculo visitado" xfId="26880" builtinId="9" hidden="1"/>
    <cellStyle name="Hipervínculo visitado" xfId="26881" builtinId="9" hidden="1"/>
    <cellStyle name="Hipervínculo visitado" xfId="26882" builtinId="9" hidden="1"/>
    <cellStyle name="Hipervínculo visitado" xfId="26883" builtinId="9" hidden="1"/>
    <cellStyle name="Hipervínculo visitado" xfId="26884" builtinId="9" hidden="1"/>
    <cellStyle name="Hipervínculo visitado" xfId="26885" builtinId="9" hidden="1"/>
    <cellStyle name="Hipervínculo visitado" xfId="26886" builtinId="9" hidden="1"/>
    <cellStyle name="Hipervínculo visitado" xfId="26898" builtinId="9" hidden="1"/>
    <cellStyle name="Hipervínculo visitado" xfId="26899" builtinId="9" hidden="1"/>
    <cellStyle name="Hipervínculo visitado" xfId="26900" builtinId="9" hidden="1"/>
    <cellStyle name="Hipervínculo visitado" xfId="26901" builtinId="9" hidden="1"/>
    <cellStyle name="Hipervínculo visitado" xfId="26902" builtinId="9" hidden="1"/>
    <cellStyle name="Hipervínculo visitado" xfId="26903" builtinId="9" hidden="1"/>
    <cellStyle name="Hipervínculo visitado" xfId="26904" builtinId="9" hidden="1"/>
    <cellStyle name="Hipervínculo visitado" xfId="26905" builtinId="9" hidden="1"/>
    <cellStyle name="Hipervínculo visitado" xfId="26906" builtinId="9" hidden="1"/>
    <cellStyle name="Hipervínculo visitado" xfId="26907" builtinId="9" hidden="1"/>
    <cellStyle name="Hipervínculo visitado" xfId="26908" builtinId="9" hidden="1"/>
    <cellStyle name="Hipervínculo visitado" xfId="26909" builtinId="9" hidden="1"/>
    <cellStyle name="Hipervínculo visitado" xfId="26910" builtinId="9" hidden="1"/>
    <cellStyle name="Hipervínculo visitado" xfId="26911" builtinId="9" hidden="1"/>
    <cellStyle name="Hipervínculo visitado" xfId="26912" builtinId="9" hidden="1"/>
    <cellStyle name="Hipervínculo visitado" xfId="26913" builtinId="9" hidden="1"/>
    <cellStyle name="Hipervínculo visitado" xfId="26914" builtinId="9" hidden="1"/>
    <cellStyle name="Hipervínculo visitado" xfId="26915" builtinId="9" hidden="1"/>
    <cellStyle name="Hipervínculo visitado" xfId="26916" builtinId="9" hidden="1"/>
    <cellStyle name="Hipervínculo visitado" xfId="26917" builtinId="9" hidden="1"/>
    <cellStyle name="Hipervínculo visitado" xfId="26918" builtinId="9" hidden="1"/>
    <cellStyle name="Hipervínculo visitado" xfId="26924" builtinId="9" hidden="1"/>
    <cellStyle name="Hipervínculo visitado" xfId="26925" builtinId="9" hidden="1"/>
    <cellStyle name="Hipervínculo visitado" xfId="26926" builtinId="9" hidden="1"/>
    <cellStyle name="Hipervínculo visitado" xfId="26927" builtinId="9" hidden="1"/>
    <cellStyle name="Hipervínculo visitado" xfId="26928" builtinId="9" hidden="1"/>
    <cellStyle name="Hipervínculo visitado" xfId="26929" builtinId="9" hidden="1"/>
    <cellStyle name="Hipervínculo visitado" xfId="26930" builtinId="9" hidden="1"/>
    <cellStyle name="Hipervínculo visitado" xfId="26931" builtinId="9" hidden="1"/>
    <cellStyle name="Hipervínculo visitado" xfId="26932" builtinId="9" hidden="1"/>
    <cellStyle name="Hipervínculo visitado" xfId="26933" builtinId="9" hidden="1"/>
    <cellStyle name="Hipervínculo visitado" xfId="26934" builtinId="9" hidden="1"/>
    <cellStyle name="Hipervínculo visitado" xfId="26935" builtinId="9" hidden="1"/>
    <cellStyle name="Hipervínculo visitado" xfId="26936" builtinId="9" hidden="1"/>
    <cellStyle name="Hipervínculo visitado" xfId="26937" builtinId="9" hidden="1"/>
    <cellStyle name="Hipervínculo visitado" xfId="26938" builtinId="9" hidden="1"/>
    <cellStyle name="Hipervínculo visitado" xfId="26939" builtinId="9" hidden="1"/>
    <cellStyle name="Hipervínculo visitado" xfId="26940" builtinId="9" hidden="1"/>
    <cellStyle name="Hipervínculo visitado" xfId="26941" builtinId="9" hidden="1"/>
    <cellStyle name="Hipervínculo visitado" xfId="26942" builtinId="9" hidden="1"/>
    <cellStyle name="Hipervínculo visitado" xfId="26943" builtinId="9" hidden="1"/>
    <cellStyle name="Hipervínculo visitado" xfId="26944" builtinId="9" hidden="1"/>
    <cellStyle name="Hipervínculo visitado" xfId="26896" builtinId="9" hidden="1"/>
    <cellStyle name="Hipervínculo visitado" xfId="26897" builtinId="9" hidden="1"/>
    <cellStyle name="Hipervínculo visitado" xfId="26948" builtinId="9" hidden="1"/>
    <cellStyle name="Hipervínculo visitado" xfId="26949" builtinId="9" hidden="1"/>
    <cellStyle name="Hipervínculo visitado" xfId="26950" builtinId="9" hidden="1"/>
    <cellStyle name="Hipervínculo visitado" xfId="26951" builtinId="9" hidden="1"/>
    <cellStyle name="Hipervínculo visitado" xfId="26952" builtinId="9" hidden="1"/>
    <cellStyle name="Hipervínculo visitado" xfId="26953" builtinId="9" hidden="1"/>
    <cellStyle name="Hipervínculo visitado" xfId="26954" builtinId="9" hidden="1"/>
    <cellStyle name="Hipervínculo visitado" xfId="26955" builtinId="9" hidden="1"/>
    <cellStyle name="Hipervínculo visitado" xfId="26956" builtinId="9" hidden="1"/>
    <cellStyle name="Hipervínculo visitado" xfId="26957" builtinId="9" hidden="1"/>
    <cellStyle name="Hipervínculo visitado" xfId="26958" builtinId="9" hidden="1"/>
    <cellStyle name="Hipervínculo visitado" xfId="26959" builtinId="9" hidden="1"/>
    <cellStyle name="Hipervínculo visitado" xfId="26960" builtinId="9" hidden="1"/>
    <cellStyle name="Hipervínculo visitado" xfId="26961" builtinId="9" hidden="1"/>
    <cellStyle name="Hipervínculo visitado" xfId="26962" builtinId="9" hidden="1"/>
    <cellStyle name="Hipervínculo visitado" xfId="26963" builtinId="9" hidden="1"/>
    <cellStyle name="Hipervínculo visitado" xfId="26964" builtinId="9" hidden="1"/>
    <cellStyle name="Hipervínculo visitado" xfId="26965" builtinId="9" hidden="1"/>
    <cellStyle name="Hipervínculo visitado" xfId="26966" builtinId="9" hidden="1"/>
    <cellStyle name="Hipervínculo visitado" xfId="26922" builtinId="9" hidden="1"/>
    <cellStyle name="Hipervínculo visitado" xfId="26923" builtinId="9" hidden="1"/>
    <cellStyle name="Hipervínculo visitado" xfId="26969" builtinId="9" hidden="1"/>
    <cellStyle name="Hipervínculo visitado" xfId="26970" builtinId="9" hidden="1"/>
    <cellStyle name="Hipervínculo visitado" xfId="26971" builtinId="9" hidden="1"/>
    <cellStyle name="Hipervínculo visitado" xfId="26972" builtinId="9" hidden="1"/>
    <cellStyle name="Hipervínculo visitado" xfId="26973" builtinId="9" hidden="1"/>
    <cellStyle name="Hipervínculo visitado" xfId="26974" builtinId="9" hidden="1"/>
    <cellStyle name="Hipervínculo visitado" xfId="26975" builtinId="9" hidden="1"/>
    <cellStyle name="Hipervínculo visitado" xfId="26976" builtinId="9" hidden="1"/>
    <cellStyle name="Hipervínculo visitado" xfId="26977" builtinId="9" hidden="1"/>
    <cellStyle name="Hipervínculo visitado" xfId="26978" builtinId="9" hidden="1"/>
    <cellStyle name="Hipervínculo visitado" xfId="26979" builtinId="9" hidden="1"/>
    <cellStyle name="Hipervínculo visitado" xfId="26980" builtinId="9" hidden="1"/>
    <cellStyle name="Hipervínculo visitado" xfId="26981" builtinId="9" hidden="1"/>
    <cellStyle name="Hipervínculo visitado" xfId="26982" builtinId="9" hidden="1"/>
    <cellStyle name="Hipervínculo visitado" xfId="26983" builtinId="9" hidden="1"/>
    <cellStyle name="Hipervínculo visitado" xfId="26984" builtinId="9" hidden="1"/>
    <cellStyle name="Hipervínculo visitado" xfId="26985" builtinId="9" hidden="1"/>
    <cellStyle name="Hipervínculo visitado" xfId="26986" builtinId="9" hidden="1"/>
    <cellStyle name="Hipervínculo visitado" xfId="26987" builtinId="9" hidden="1"/>
    <cellStyle name="Hipervínculo visitado" xfId="26996" builtinId="9" hidden="1"/>
    <cellStyle name="Hipervínculo visitado" xfId="26997" builtinId="9" hidden="1"/>
    <cellStyle name="Hipervínculo visitado" xfId="26998" builtinId="9" hidden="1"/>
    <cellStyle name="Hipervínculo visitado" xfId="26999" builtinId="9" hidden="1"/>
    <cellStyle name="Hipervínculo visitado" xfId="27000" builtinId="9" hidden="1"/>
    <cellStyle name="Hipervínculo visitado" xfId="27001" builtinId="9" hidden="1"/>
    <cellStyle name="Hipervínculo visitado" xfId="27002" builtinId="9" hidden="1"/>
    <cellStyle name="Hipervínculo visitado" xfId="27003" builtinId="9" hidden="1"/>
    <cellStyle name="Hipervínculo visitado" xfId="27004" builtinId="9" hidden="1"/>
    <cellStyle name="Hipervínculo visitado" xfId="27005" builtinId="9" hidden="1"/>
    <cellStyle name="Hipervínculo visitado" xfId="27006" builtinId="9" hidden="1"/>
    <cellStyle name="Hipervínculo visitado" xfId="27007" builtinId="9" hidden="1"/>
    <cellStyle name="Hipervínculo visitado" xfId="27008" builtinId="9" hidden="1"/>
    <cellStyle name="Hipervínculo visitado" xfId="27009" builtinId="9" hidden="1"/>
    <cellStyle name="Hipervínculo visitado" xfId="27010" builtinId="9" hidden="1"/>
    <cellStyle name="Hipervínculo visitado" xfId="27011" builtinId="9" hidden="1"/>
    <cellStyle name="Hipervínculo visitado" xfId="27012" builtinId="9" hidden="1"/>
    <cellStyle name="Hipervínculo visitado" xfId="27013" builtinId="9" hidden="1"/>
    <cellStyle name="Hipervínculo visitado" xfId="27014" builtinId="9" hidden="1"/>
    <cellStyle name="Hipervínculo visitado" xfId="27015" builtinId="9" hidden="1"/>
    <cellStyle name="Hipervínculo visitado" xfId="27016" builtinId="9" hidden="1"/>
    <cellStyle name="Hipervínculo visitado" xfId="27023" builtinId="9" hidden="1"/>
    <cellStyle name="Hipervínculo visitado" xfId="27024" builtinId="9" hidden="1"/>
    <cellStyle name="Hipervínculo visitado" xfId="27025" builtinId="9" hidden="1"/>
    <cellStyle name="Hipervínculo visitado" xfId="27026" builtinId="9" hidden="1"/>
    <cellStyle name="Hipervínculo visitado" xfId="27027" builtinId="9" hidden="1"/>
    <cellStyle name="Hipervínculo visitado" xfId="27028" builtinId="9" hidden="1"/>
    <cellStyle name="Hipervínculo visitado" xfId="27029" builtinId="9" hidden="1"/>
    <cellStyle name="Hipervínculo visitado" xfId="27030" builtinId="9" hidden="1"/>
    <cellStyle name="Hipervínculo visitado" xfId="27031" builtinId="9" hidden="1"/>
    <cellStyle name="Hipervínculo visitado" xfId="27032" builtinId="9" hidden="1"/>
    <cellStyle name="Hipervínculo visitado" xfId="27033" builtinId="9" hidden="1"/>
    <cellStyle name="Hipervínculo visitado" xfId="27034" builtinId="9" hidden="1"/>
    <cellStyle name="Hipervínculo visitado" xfId="27035" builtinId="9" hidden="1"/>
    <cellStyle name="Hipervínculo visitado" xfId="27036" builtinId="9" hidden="1"/>
    <cellStyle name="Hipervínculo visitado" xfId="27037" builtinId="9" hidden="1"/>
    <cellStyle name="Hipervínculo visitado" xfId="27038" builtinId="9" hidden="1"/>
    <cellStyle name="Hipervínculo visitado" xfId="27039" builtinId="9" hidden="1"/>
    <cellStyle name="Hipervínculo visitado" xfId="27040" builtinId="9" hidden="1"/>
    <cellStyle name="Hipervínculo visitado" xfId="27041" builtinId="9" hidden="1"/>
    <cellStyle name="Hipervínculo visitado" xfId="27042" builtinId="9" hidden="1"/>
    <cellStyle name="Hipervínculo visitado" xfId="27043" builtinId="9" hidden="1"/>
    <cellStyle name="Hipervínculo visitado" xfId="26994" builtinId="9" hidden="1"/>
    <cellStyle name="Hipervínculo visitado" xfId="26995" builtinId="9" hidden="1"/>
    <cellStyle name="Hipervínculo visitado" xfId="27046" builtinId="9" hidden="1"/>
    <cellStyle name="Hipervínculo visitado" xfId="27047" builtinId="9" hidden="1"/>
    <cellStyle name="Hipervínculo visitado" xfId="27048" builtinId="9" hidden="1"/>
    <cellStyle name="Hipervínculo visitado" xfId="27049" builtinId="9" hidden="1"/>
    <cellStyle name="Hipervínculo visitado" xfId="27050" builtinId="9" hidden="1"/>
    <cellStyle name="Hipervínculo visitado" xfId="27051" builtinId="9" hidden="1"/>
    <cellStyle name="Hipervínculo visitado" xfId="27052" builtinId="9" hidden="1"/>
    <cellStyle name="Hipervínculo visitado" xfId="27053" builtinId="9" hidden="1"/>
    <cellStyle name="Hipervínculo visitado" xfId="27054" builtinId="9" hidden="1"/>
    <cellStyle name="Hipervínculo visitado" xfId="27055" builtinId="9" hidden="1"/>
    <cellStyle name="Hipervínculo visitado" xfId="27056" builtinId="9" hidden="1"/>
    <cellStyle name="Hipervínculo visitado" xfId="27057" builtinId="9" hidden="1"/>
    <cellStyle name="Hipervínculo visitado" xfId="27058" builtinId="9" hidden="1"/>
    <cellStyle name="Hipervínculo visitado" xfId="27059" builtinId="9" hidden="1"/>
    <cellStyle name="Hipervínculo visitado" xfId="27060" builtinId="9" hidden="1"/>
    <cellStyle name="Hipervínculo visitado" xfId="27061" builtinId="9" hidden="1"/>
    <cellStyle name="Hipervínculo visitado" xfId="27062" builtinId="9" hidden="1"/>
    <cellStyle name="Hipervínculo visitado" xfId="27063" builtinId="9" hidden="1"/>
    <cellStyle name="Hipervínculo visitado" xfId="27064" builtinId="9" hidden="1"/>
    <cellStyle name="Hipervínculo visitado" xfId="27071" builtinId="9" hidden="1"/>
    <cellStyle name="Hipervínculo visitado" xfId="27072" builtinId="9" hidden="1"/>
    <cellStyle name="Hipervínculo visitado" xfId="27073" builtinId="9" hidden="1"/>
    <cellStyle name="Hipervínculo visitado" xfId="27074" builtinId="9" hidden="1"/>
    <cellStyle name="Hipervínculo visitado" xfId="27075" builtinId="9" hidden="1"/>
    <cellStyle name="Hipervínculo visitado" xfId="27076" builtinId="9" hidden="1"/>
    <cellStyle name="Hipervínculo visitado" xfId="27077" builtinId="9" hidden="1"/>
    <cellStyle name="Hipervínculo visitado" xfId="27078" builtinId="9" hidden="1"/>
    <cellStyle name="Hipervínculo visitado" xfId="27079" builtinId="9" hidden="1"/>
    <cellStyle name="Hipervínculo visitado" xfId="27080" builtinId="9" hidden="1"/>
    <cellStyle name="Hipervínculo visitado" xfId="27081" builtinId="9" hidden="1"/>
    <cellStyle name="Hipervínculo visitado" xfId="27082" builtinId="9" hidden="1"/>
    <cellStyle name="Hipervínculo visitado" xfId="27083" builtinId="9" hidden="1"/>
    <cellStyle name="Hipervínculo visitado" xfId="27084" builtinId="9" hidden="1"/>
    <cellStyle name="Hipervínculo visitado" xfId="27085" builtinId="9" hidden="1"/>
    <cellStyle name="Hipervínculo visitado" xfId="27086" builtinId="9" hidden="1"/>
    <cellStyle name="Hipervínculo visitado" xfId="27087" builtinId="9" hidden="1"/>
    <cellStyle name="Hipervínculo visitado" xfId="27088" builtinId="9" hidden="1"/>
    <cellStyle name="Hipervínculo visitado" xfId="27089" builtinId="9" hidden="1"/>
    <cellStyle name="Hipervínculo visitado" xfId="27090" builtinId="9" hidden="1"/>
    <cellStyle name="Hipervínculo visitado" xfId="27091" builtinId="9" hidden="1"/>
    <cellStyle name="Hipervínculo visitado" xfId="27094" builtinId="9" hidden="1"/>
    <cellStyle name="Hipervínculo visitado" xfId="27095" builtinId="9" hidden="1"/>
    <cellStyle name="Hipervínculo visitado" xfId="27096" builtinId="9" hidden="1"/>
    <cellStyle name="Hipervínculo visitado" xfId="27097" builtinId="9" hidden="1"/>
    <cellStyle name="Hipervínculo visitado" xfId="27098" builtinId="9" hidden="1"/>
    <cellStyle name="Hipervínculo visitado" xfId="27099" builtinId="9" hidden="1"/>
    <cellStyle name="Hipervínculo visitado" xfId="27100" builtinId="9" hidden="1"/>
    <cellStyle name="Hipervínculo visitado" xfId="27101" builtinId="9" hidden="1"/>
    <cellStyle name="Hipervínculo visitado" xfId="27102" builtinId="9" hidden="1"/>
    <cellStyle name="Hipervínculo visitado" xfId="27103" builtinId="9" hidden="1"/>
    <cellStyle name="Hipervínculo visitado" xfId="27104" builtinId="9" hidden="1"/>
    <cellStyle name="Hipervínculo visitado" xfId="27105" builtinId="9" hidden="1"/>
    <cellStyle name="Hipervínculo visitado" xfId="27106" builtinId="9" hidden="1"/>
    <cellStyle name="Hipervínculo visitado" xfId="27107" builtinId="9" hidden="1"/>
    <cellStyle name="Hipervínculo visitado" xfId="27108" builtinId="9" hidden="1"/>
    <cellStyle name="Hipervínculo visitado" xfId="27109" builtinId="9" hidden="1"/>
    <cellStyle name="Hipervínculo visitado" xfId="27110" builtinId="9" hidden="1"/>
    <cellStyle name="Hipervínculo visitado" xfId="27111" builtinId="9" hidden="1"/>
    <cellStyle name="Hipervínculo visitado" xfId="27112" builtinId="9" hidden="1"/>
    <cellStyle name="Hipervínculo visitado" xfId="27113" builtinId="9" hidden="1"/>
    <cellStyle name="Hipervínculo visitado" xfId="27114" builtinId="9" hidden="1"/>
    <cellStyle name="Hipervínculo visitado" xfId="27070" builtinId="9" hidden="1"/>
    <cellStyle name="Hipervínculo visitado" xfId="27117" builtinId="9" hidden="1"/>
    <cellStyle name="Hipervínculo visitado" xfId="27118" builtinId="9" hidden="1"/>
    <cellStyle name="Hipervínculo visitado" xfId="27119" builtinId="9" hidden="1"/>
    <cellStyle name="Hipervínculo visitado" xfId="27120" builtinId="9" hidden="1"/>
    <cellStyle name="Hipervínculo visitado" xfId="27121" builtinId="9" hidden="1"/>
    <cellStyle name="Hipervínculo visitado" xfId="27122" builtinId="9" hidden="1"/>
    <cellStyle name="Hipervínculo visitado" xfId="27123" builtinId="9" hidden="1"/>
    <cellStyle name="Hipervínculo visitado" xfId="27124" builtinId="9" hidden="1"/>
    <cellStyle name="Hipervínculo visitado" xfId="27125" builtinId="9" hidden="1"/>
    <cellStyle name="Hipervínculo visitado" xfId="27126" builtinId="9" hidden="1"/>
    <cellStyle name="Hipervínculo visitado" xfId="27127" builtinId="9" hidden="1"/>
    <cellStyle name="Hipervínculo visitado" xfId="27128" builtinId="9" hidden="1"/>
    <cellStyle name="Hipervínculo visitado" xfId="27129" builtinId="9" hidden="1"/>
    <cellStyle name="Hipervínculo visitado" xfId="27130" builtinId="9" hidden="1"/>
    <cellStyle name="Hipervínculo visitado" xfId="27131" builtinId="9" hidden="1"/>
    <cellStyle name="Hipervínculo visitado" xfId="27132" builtinId="9" hidden="1"/>
    <cellStyle name="Hipervínculo visitado" xfId="27133" builtinId="9" hidden="1"/>
    <cellStyle name="Hipervínculo visitado" xfId="27134" builtinId="9" hidden="1"/>
    <cellStyle name="Hipervínculo visitado" xfId="27135" builtinId="9" hidden="1"/>
    <cellStyle name="Hipervínculo visitado" xfId="27136" builtinId="9" hidden="1"/>
    <cellStyle name="Hipervínculo visitado" xfId="27139" builtinId="9" hidden="1"/>
    <cellStyle name="Hipervínculo visitado" xfId="27140" builtinId="9" hidden="1"/>
    <cellStyle name="Hipervínculo visitado" xfId="27141" builtinId="9" hidden="1"/>
    <cellStyle name="Hipervínculo visitado" xfId="27142" builtinId="9" hidden="1"/>
    <cellStyle name="Hipervínculo visitado" xfId="27143" builtinId="9" hidden="1"/>
    <cellStyle name="Hipervínculo visitado" xfId="27144" builtinId="9" hidden="1"/>
    <cellStyle name="Hipervínculo visitado" xfId="27145" builtinId="9" hidden="1"/>
    <cellStyle name="Hipervínculo visitado" xfId="27146" builtinId="9" hidden="1"/>
    <cellStyle name="Hipervínculo visitado" xfId="27147" builtinId="9" hidden="1"/>
    <cellStyle name="Hipervínculo visitado" xfId="27148" builtinId="9" hidden="1"/>
    <cellStyle name="Hipervínculo visitado" xfId="27149" builtinId="9" hidden="1"/>
    <cellStyle name="Hipervínculo visitado" xfId="27150" builtinId="9" hidden="1"/>
    <cellStyle name="Hipervínculo visitado" xfId="27151" builtinId="9" hidden="1"/>
    <cellStyle name="Hipervínculo visitado" xfId="27152" builtinId="9" hidden="1"/>
    <cellStyle name="Hipervínculo visitado" xfId="27153" builtinId="9" hidden="1"/>
    <cellStyle name="Hipervínculo visitado" xfId="27154" builtinId="9" hidden="1"/>
    <cellStyle name="Hipervínculo visitado" xfId="27155" builtinId="9" hidden="1"/>
    <cellStyle name="Hipervínculo visitado" xfId="27156" builtinId="9" hidden="1"/>
    <cellStyle name="Hipervínculo visitado" xfId="27157" builtinId="9" hidden="1"/>
    <cellStyle name="Hipervínculo visitado" xfId="27158" builtinId="9" hidden="1"/>
    <cellStyle name="Hipervínculo visitado" xfId="27159" builtinId="9" hidden="1"/>
    <cellStyle name="Hipervínculo visitado" xfId="27069" builtinId="9" hidden="1"/>
    <cellStyle name="Hipervínculo visitado" xfId="27161" builtinId="9" hidden="1"/>
    <cellStyle name="Hipervínculo visitado" xfId="27162" builtinId="9" hidden="1"/>
    <cellStyle name="Hipervínculo visitado" xfId="27163" builtinId="9" hidden="1"/>
    <cellStyle name="Hipervínculo visitado" xfId="27164" builtinId="9" hidden="1"/>
    <cellStyle name="Hipervínculo visitado" xfId="27165" builtinId="9" hidden="1"/>
    <cellStyle name="Hipervínculo visitado" xfId="27166" builtinId="9" hidden="1"/>
    <cellStyle name="Hipervínculo visitado" xfId="27167" builtinId="9" hidden="1"/>
    <cellStyle name="Hipervínculo visitado" xfId="27168" builtinId="9" hidden="1"/>
    <cellStyle name="Hipervínculo visitado" xfId="27169" builtinId="9" hidden="1"/>
    <cellStyle name="Hipervínculo visitado" xfId="27170" builtinId="9" hidden="1"/>
    <cellStyle name="Hipervínculo visitado" xfId="27171" builtinId="9" hidden="1"/>
    <cellStyle name="Hipervínculo visitado" xfId="27172" builtinId="9" hidden="1"/>
    <cellStyle name="Hipervínculo visitado" xfId="27173" builtinId="9" hidden="1"/>
    <cellStyle name="Hipervínculo visitado" xfId="27174" builtinId="9" hidden="1"/>
    <cellStyle name="Hipervínculo visitado" xfId="27175" builtinId="9" hidden="1"/>
    <cellStyle name="Hipervínculo visitado" xfId="27176" builtinId="9" hidden="1"/>
    <cellStyle name="Hipervínculo visitado" xfId="27177" builtinId="9" hidden="1"/>
    <cellStyle name="Hipervínculo visitado" xfId="27178" builtinId="9" hidden="1"/>
    <cellStyle name="Hipervínculo visitado" xfId="27179" builtinId="9" hidden="1"/>
    <cellStyle name="Hipervínculo visitado" xfId="27180" builtinId="9" hidden="1"/>
    <cellStyle name="Hipervínculo visitado" xfId="27183" builtinId="9" hidden="1"/>
    <cellStyle name="Hipervínculo visitado" xfId="27184" builtinId="9" hidden="1"/>
    <cellStyle name="Hipervínculo visitado" xfId="27185" builtinId="9" hidden="1"/>
    <cellStyle name="Hipervínculo visitado" xfId="27186" builtinId="9" hidden="1"/>
    <cellStyle name="Hipervínculo visitado" xfId="27187" builtinId="9" hidden="1"/>
    <cellStyle name="Hipervínculo visitado" xfId="27188" builtinId="9" hidden="1"/>
    <cellStyle name="Hipervínculo visitado" xfId="27189" builtinId="9" hidden="1"/>
    <cellStyle name="Hipervínculo visitado" xfId="27190" builtinId="9" hidden="1"/>
    <cellStyle name="Hipervínculo visitado" xfId="27191" builtinId="9" hidden="1"/>
    <cellStyle name="Hipervínculo visitado" xfId="27192" builtinId="9" hidden="1"/>
    <cellStyle name="Hipervínculo visitado" xfId="27193" builtinId="9" hidden="1"/>
    <cellStyle name="Hipervínculo visitado" xfId="27194" builtinId="9" hidden="1"/>
    <cellStyle name="Hipervínculo visitado" xfId="27195" builtinId="9" hidden="1"/>
    <cellStyle name="Hipervínculo visitado" xfId="27196" builtinId="9" hidden="1"/>
    <cellStyle name="Hipervínculo visitado" xfId="27197" builtinId="9" hidden="1"/>
    <cellStyle name="Hipervínculo visitado" xfId="27198" builtinId="9" hidden="1"/>
    <cellStyle name="Hipervínculo visitado" xfId="27199" builtinId="9" hidden="1"/>
    <cellStyle name="Hipervínculo visitado" xfId="27200" builtinId="9" hidden="1"/>
    <cellStyle name="Hipervínculo visitado" xfId="27201" builtinId="9" hidden="1"/>
    <cellStyle name="Hipervínculo visitado" xfId="27202" builtinId="9" hidden="1"/>
    <cellStyle name="Hipervínculo visitado" xfId="27203" builtinId="9" hidden="1"/>
    <cellStyle name="Hipervínculo visitado" xfId="26294" builtinId="9" hidden="1"/>
    <cellStyle name="Hipervínculo visitado" xfId="27204" builtinId="9" hidden="1"/>
    <cellStyle name="Hipervínculo visitado" xfId="27205" builtinId="9" hidden="1"/>
    <cellStyle name="Hipervínculo visitado" xfId="27206" builtinId="9" hidden="1"/>
    <cellStyle name="Hipervínculo visitado" xfId="27207" builtinId="9" hidden="1"/>
    <cellStyle name="Hipervínculo visitado" xfId="27208" builtinId="9" hidden="1"/>
    <cellStyle name="Hipervínculo visitado" xfId="27209" builtinId="9" hidden="1"/>
    <cellStyle name="Hipervínculo visitado" xfId="27210" builtinId="9" hidden="1"/>
    <cellStyle name="Hipervínculo visitado" xfId="27211" builtinId="9" hidden="1"/>
    <cellStyle name="Hipervínculo visitado" xfId="27212" builtinId="9" hidden="1"/>
    <cellStyle name="Hipervínculo visitado" xfId="27213" builtinId="9" hidden="1"/>
    <cellStyle name="Hipervínculo visitado" xfId="27214" builtinId="9" hidden="1"/>
    <cellStyle name="Hipervínculo visitado" xfId="27215" builtinId="9" hidden="1"/>
    <cellStyle name="Hipervínculo visitado" xfId="27216" builtinId="9" hidden="1"/>
    <cellStyle name="Hipervínculo visitado" xfId="27217" builtinId="9" hidden="1"/>
    <cellStyle name="Hipervínculo visitado" xfId="27218" builtinId="9" hidden="1"/>
    <cellStyle name="Hipervínculo visitado" xfId="27219" builtinId="9" hidden="1"/>
    <cellStyle name="Hipervínculo visitado" xfId="27220" builtinId="9" hidden="1"/>
    <cellStyle name="Hipervínculo visitado" xfId="27221" builtinId="9" hidden="1"/>
    <cellStyle name="Hipervínculo visitado" xfId="27222" builtinId="9" hidden="1"/>
    <cellStyle name="Hipervínculo visitado" xfId="27223" builtinId="9" hidden="1"/>
    <cellStyle name="Hipervínculo visitado" xfId="27225" builtinId="9" hidden="1"/>
    <cellStyle name="Hipervínculo visitado" xfId="27226" builtinId="9" hidden="1"/>
    <cellStyle name="Hipervínculo visitado" xfId="27227" builtinId="9" hidden="1"/>
    <cellStyle name="Hipervínculo visitado" xfId="27228" builtinId="9" hidden="1"/>
    <cellStyle name="Hipervínculo visitado" xfId="27229" builtinId="9" hidden="1"/>
    <cellStyle name="Hipervínculo visitado" xfId="27230" builtinId="9" hidden="1"/>
    <cellStyle name="Hipervínculo visitado" xfId="27231" builtinId="9" hidden="1"/>
    <cellStyle name="Hipervínculo visitado" xfId="27232" builtinId="9" hidden="1"/>
    <cellStyle name="Hipervínculo visitado" xfId="27233" builtinId="9" hidden="1"/>
    <cellStyle name="Hipervínculo visitado" xfId="27234" builtinId="9" hidden="1"/>
    <cellStyle name="Hipervínculo visitado" xfId="27235" builtinId="9" hidden="1"/>
    <cellStyle name="Hipervínculo visitado" xfId="27236" builtinId="9" hidden="1"/>
    <cellStyle name="Hipervínculo visitado" xfId="27237" builtinId="9" hidden="1"/>
    <cellStyle name="Hipervínculo visitado" xfId="27238" builtinId="9" hidden="1"/>
    <cellStyle name="Hipervínculo visitado" xfId="27239" builtinId="9" hidden="1"/>
    <cellStyle name="Hipervínculo visitado" xfId="27240" builtinId="9" hidden="1"/>
    <cellStyle name="Hipervínculo visitado" xfId="27241" builtinId="9" hidden="1"/>
    <cellStyle name="Hipervínculo visitado" xfId="27242" builtinId="9" hidden="1"/>
    <cellStyle name="Hipervínculo visitado" xfId="27243" builtinId="9" hidden="1"/>
    <cellStyle name="Hipervínculo visitado" xfId="27244" builtinId="9" hidden="1"/>
    <cellStyle name="Hipervínculo visitado" xfId="27245" builtinId="9" hidden="1"/>
    <cellStyle name="Hipervínculo visitado" xfId="26945" builtinId="9" hidden="1"/>
    <cellStyle name="Hipervínculo visitado" xfId="27246" builtinId="9" hidden="1"/>
    <cellStyle name="Hipervínculo visitado" xfId="27247" builtinId="9" hidden="1"/>
    <cellStyle name="Hipervínculo visitado" xfId="27248" builtinId="9" hidden="1"/>
    <cellStyle name="Hipervínculo visitado" xfId="27249" builtinId="9" hidden="1"/>
    <cellStyle name="Hipervínculo visitado" xfId="27250" builtinId="9" hidden="1"/>
    <cellStyle name="Hipervínculo visitado" xfId="27251" builtinId="9" hidden="1"/>
    <cellStyle name="Hipervínculo visitado" xfId="27252" builtinId="9" hidden="1"/>
    <cellStyle name="Hipervínculo visitado" xfId="27253" builtinId="9" hidden="1"/>
    <cellStyle name="Hipervínculo visitado" xfId="27254" builtinId="9" hidden="1"/>
    <cellStyle name="Hipervínculo visitado" xfId="27255" builtinId="9" hidden="1"/>
    <cellStyle name="Hipervínculo visitado" xfId="27256" builtinId="9" hidden="1"/>
    <cellStyle name="Hipervínculo visitado" xfId="27257" builtinId="9" hidden="1"/>
    <cellStyle name="Hipervínculo visitado" xfId="27258" builtinId="9" hidden="1"/>
    <cellStyle name="Hipervínculo visitado" xfId="27259" builtinId="9" hidden="1"/>
    <cellStyle name="Hipervínculo visitado" xfId="27260" builtinId="9" hidden="1"/>
    <cellStyle name="Hipervínculo visitado" xfId="27261" builtinId="9" hidden="1"/>
    <cellStyle name="Hipervínculo visitado" xfId="27262" builtinId="9" hidden="1"/>
    <cellStyle name="Hipervínculo visitado" xfId="27263" builtinId="9" hidden="1"/>
    <cellStyle name="Hipervínculo visitado" xfId="27264" builtinId="9" hidden="1"/>
    <cellStyle name="Hipervínculo visitado" xfId="27265" builtinId="9" hidden="1"/>
    <cellStyle name="Hipervínculo visitado" xfId="27266" builtinId="9" hidden="1"/>
    <cellStyle name="Hipervínculo visitado" xfId="27267" builtinId="9" hidden="1"/>
    <cellStyle name="Hipervínculo visitado" xfId="27268" builtinId="9" hidden="1"/>
    <cellStyle name="Hipervínculo visitado" xfId="27269" builtinId="9" hidden="1"/>
    <cellStyle name="Hipervínculo visitado" xfId="27270" builtinId="9" hidden="1"/>
    <cellStyle name="Hipervínculo visitado" xfId="27271" builtinId="9" hidden="1"/>
    <cellStyle name="Hipervínculo visitado" xfId="27272" builtinId="9" hidden="1"/>
    <cellStyle name="Hipervínculo visitado" xfId="27273" builtinId="9" hidden="1"/>
    <cellStyle name="Hipervínculo visitado" xfId="27274" builtinId="9" hidden="1"/>
    <cellStyle name="Hipervínculo visitado" xfId="27275" builtinId="9" hidden="1"/>
    <cellStyle name="Hipervínculo visitado" xfId="27276" builtinId="9" hidden="1"/>
    <cellStyle name="Hipervínculo visitado" xfId="27277" builtinId="9" hidden="1"/>
    <cellStyle name="Hipervínculo visitado" xfId="27278" builtinId="9" hidden="1"/>
    <cellStyle name="Hipervínculo visitado" xfId="27279" builtinId="9" hidden="1"/>
    <cellStyle name="Hipervínculo visitado" xfId="27280" builtinId="9" hidden="1"/>
    <cellStyle name="Hipervínculo visitado" xfId="27281" builtinId="9" hidden="1"/>
    <cellStyle name="Hipervínculo visitado" xfId="27282" builtinId="9" hidden="1"/>
    <cellStyle name="Hipervínculo visitado" xfId="27283" builtinId="9" hidden="1"/>
    <cellStyle name="Hipervínculo visitado" xfId="27284" builtinId="9" hidden="1"/>
    <cellStyle name="Hipervínculo visitado" xfId="27285" builtinId="9" hidden="1"/>
    <cellStyle name="Hipervínculo visitado" xfId="27286" builtinId="9" hidden="1"/>
    <cellStyle name="Hipervínculo visitado" xfId="26830" builtinId="9" hidden="1"/>
    <cellStyle name="Hipervínculo visitado" xfId="27287" builtinId="9" hidden="1"/>
    <cellStyle name="Hipervínculo visitado" xfId="27288" builtinId="9" hidden="1"/>
    <cellStyle name="Hipervínculo visitado" xfId="27289" builtinId="9" hidden="1"/>
    <cellStyle name="Hipervínculo visitado" xfId="27290" builtinId="9" hidden="1"/>
    <cellStyle name="Hipervínculo visitado" xfId="27291" builtinId="9" hidden="1"/>
    <cellStyle name="Hipervínculo visitado" xfId="27292" builtinId="9" hidden="1"/>
    <cellStyle name="Hipervínculo visitado" xfId="27293" builtinId="9" hidden="1"/>
    <cellStyle name="Hipervínculo visitado" xfId="27294" builtinId="9" hidden="1"/>
    <cellStyle name="Hipervínculo visitado" xfId="27295" builtinId="9" hidden="1"/>
    <cellStyle name="Hipervínculo visitado" xfId="27296" builtinId="9" hidden="1"/>
    <cellStyle name="Hipervínculo visitado" xfId="27297" builtinId="9" hidden="1"/>
    <cellStyle name="Hipervínculo visitado" xfId="27298" builtinId="9" hidden="1"/>
    <cellStyle name="Hipervínculo visitado" xfId="27299" builtinId="9" hidden="1"/>
    <cellStyle name="Hipervínculo visitado" xfId="27300" builtinId="9" hidden="1"/>
    <cellStyle name="Hipervínculo visitado" xfId="27301" builtinId="9" hidden="1"/>
    <cellStyle name="Hipervínculo visitado" xfId="27302" builtinId="9" hidden="1"/>
    <cellStyle name="Hipervínculo visitado" xfId="27303" builtinId="9" hidden="1"/>
    <cellStyle name="Hipervínculo visitado" xfId="27304" builtinId="9" hidden="1"/>
    <cellStyle name="Hipervínculo visitado" xfId="27305" builtinId="9" hidden="1"/>
    <cellStyle name="Hipervínculo visitado" xfId="27306" builtinId="9" hidden="1"/>
    <cellStyle name="Hipervínculo visitado" xfId="27366" builtinId="9" hidden="1"/>
    <cellStyle name="Hipervínculo visitado" xfId="27367" builtinId="9" hidden="1"/>
    <cellStyle name="Hipervínculo visitado" xfId="27368" builtinId="9" hidden="1"/>
    <cellStyle name="Hipervínculo visitado" xfId="27369" builtinId="9" hidden="1"/>
    <cellStyle name="Hipervínculo visitado" xfId="27370" builtinId="9" hidden="1"/>
    <cellStyle name="Hipervínculo visitado" xfId="27371" builtinId="9" hidden="1"/>
    <cellStyle name="Hipervínculo visitado" xfId="27372" builtinId="9" hidden="1"/>
    <cellStyle name="Hipervínculo visitado" xfId="27373" builtinId="9" hidden="1"/>
    <cellStyle name="Hipervínculo visitado" xfId="27374" builtinId="9" hidden="1"/>
    <cellStyle name="Hipervínculo visitado" xfId="27375" builtinId="9" hidden="1"/>
    <cellStyle name="Hipervínculo visitado" xfId="27376" builtinId="9" hidden="1"/>
    <cellStyle name="Hipervínculo visitado" xfId="27377" builtinId="9" hidden="1"/>
    <cellStyle name="Hipervínculo visitado" xfId="27378" builtinId="9" hidden="1"/>
    <cellStyle name="Hipervínculo visitado" xfId="27379" builtinId="9" hidden="1"/>
    <cellStyle name="Hipervínculo visitado" xfId="27380" builtinId="9" hidden="1"/>
    <cellStyle name="Hipervínculo visitado" xfId="27381" builtinId="9" hidden="1"/>
    <cellStyle name="Hipervínculo visitado" xfId="27382" builtinId="9" hidden="1"/>
    <cellStyle name="Hipervínculo visitado" xfId="27383" builtinId="9" hidden="1"/>
    <cellStyle name="Hipervínculo visitado" xfId="27384" builtinId="9" hidden="1"/>
    <cellStyle name="Hipervínculo visitado" xfId="27385" builtinId="9" hidden="1"/>
    <cellStyle name="Hipervínculo visitado" xfId="27386" builtinId="9" hidden="1"/>
    <cellStyle name="Hipervínculo visitado" xfId="27388" builtinId="9" hidden="1"/>
    <cellStyle name="Hipervínculo visitado" xfId="27389" builtinId="9" hidden="1"/>
    <cellStyle name="Hipervínculo visitado" xfId="27390" builtinId="9" hidden="1"/>
    <cellStyle name="Hipervínculo visitado" xfId="27391" builtinId="9" hidden="1"/>
    <cellStyle name="Hipervínculo visitado" xfId="27392" builtinId="9" hidden="1"/>
    <cellStyle name="Hipervínculo visitado" xfId="27393" builtinId="9" hidden="1"/>
    <cellStyle name="Hipervínculo visitado" xfId="27394" builtinId="9" hidden="1"/>
    <cellStyle name="Hipervínculo visitado" xfId="27395" builtinId="9" hidden="1"/>
    <cellStyle name="Hipervínculo visitado" xfId="27396" builtinId="9" hidden="1"/>
    <cellStyle name="Hipervínculo visitado" xfId="27397" builtinId="9" hidden="1"/>
    <cellStyle name="Hipervínculo visitado" xfId="27398" builtinId="9" hidden="1"/>
    <cellStyle name="Hipervínculo visitado" xfId="27399" builtinId="9" hidden="1"/>
    <cellStyle name="Hipervínculo visitado" xfId="27400" builtinId="9" hidden="1"/>
    <cellStyle name="Hipervínculo visitado" xfId="27401" builtinId="9" hidden="1"/>
    <cellStyle name="Hipervínculo visitado" xfId="27402" builtinId="9" hidden="1"/>
    <cellStyle name="Hipervínculo visitado" xfId="27403" builtinId="9" hidden="1"/>
    <cellStyle name="Hipervínculo visitado" xfId="27404" builtinId="9" hidden="1"/>
    <cellStyle name="Hipervínculo visitado" xfId="27405" builtinId="9" hidden="1"/>
    <cellStyle name="Hipervínculo visitado" xfId="27406" builtinId="9" hidden="1"/>
    <cellStyle name="Hipervínculo visitado" xfId="27407" builtinId="9" hidden="1"/>
    <cellStyle name="Hipervínculo visitado" xfId="27408" builtinId="9" hidden="1"/>
    <cellStyle name="Hipervínculo visitado" xfId="27417" builtinId="9" hidden="1"/>
    <cellStyle name="Hipervínculo visitado" xfId="27418" builtinId="9" hidden="1"/>
    <cellStyle name="Hipervínculo visitado" xfId="27419" builtinId="9" hidden="1"/>
    <cellStyle name="Hipervínculo visitado" xfId="27420" builtinId="9" hidden="1"/>
    <cellStyle name="Hipervínculo visitado" xfId="27421" builtinId="9" hidden="1"/>
    <cellStyle name="Hipervínculo visitado" xfId="27422" builtinId="9" hidden="1"/>
    <cellStyle name="Hipervínculo visitado" xfId="27423" builtinId="9" hidden="1"/>
    <cellStyle name="Hipervínculo visitado" xfId="27424" builtinId="9" hidden="1"/>
    <cellStyle name="Hipervínculo visitado" xfId="27425" builtinId="9" hidden="1"/>
    <cellStyle name="Hipervínculo visitado" xfId="27426" builtinId="9" hidden="1"/>
    <cellStyle name="Hipervínculo visitado" xfId="27427" builtinId="9" hidden="1"/>
    <cellStyle name="Hipervínculo visitado" xfId="27428" builtinId="9" hidden="1"/>
    <cellStyle name="Hipervínculo visitado" xfId="27429" builtinId="9" hidden="1"/>
    <cellStyle name="Hipervínculo visitado" xfId="27430" builtinId="9" hidden="1"/>
    <cellStyle name="Hipervínculo visitado" xfId="27431" builtinId="9" hidden="1"/>
    <cellStyle name="Hipervínculo visitado" xfId="27432" builtinId="9" hidden="1"/>
    <cellStyle name="Hipervínculo visitado" xfId="27433" builtinId="9" hidden="1"/>
    <cellStyle name="Hipervínculo visitado" xfId="27434" builtinId="9" hidden="1"/>
    <cellStyle name="Hipervínculo visitado" xfId="27435" builtinId="9" hidden="1"/>
    <cellStyle name="Hipervínculo visitado" xfId="27436" builtinId="9" hidden="1"/>
    <cellStyle name="Hipervínculo visitado" xfId="27437" builtinId="9" hidden="1"/>
    <cellStyle name="Hipervínculo visitado" xfId="27444" builtinId="9" hidden="1"/>
    <cellStyle name="Hipervínculo visitado" xfId="27445" builtinId="9" hidden="1"/>
    <cellStyle name="Hipervínculo visitado" xfId="27446" builtinId="9" hidden="1"/>
    <cellStyle name="Hipervínculo visitado" xfId="27447" builtinId="9" hidden="1"/>
    <cellStyle name="Hipervínculo visitado" xfId="27448" builtinId="9" hidden="1"/>
    <cellStyle name="Hipervínculo visitado" xfId="27449" builtinId="9" hidden="1"/>
    <cellStyle name="Hipervínculo visitado" xfId="27450" builtinId="9" hidden="1"/>
    <cellStyle name="Hipervínculo visitado" xfId="27451" builtinId="9" hidden="1"/>
    <cellStyle name="Hipervínculo visitado" xfId="27452" builtinId="9" hidden="1"/>
    <cellStyle name="Hipervínculo visitado" xfId="27453" builtinId="9" hidden="1"/>
    <cellStyle name="Hipervínculo visitado" xfId="27454" builtinId="9" hidden="1"/>
    <cellStyle name="Hipervínculo visitado" xfId="27455" builtinId="9" hidden="1"/>
    <cellStyle name="Hipervínculo visitado" xfId="27456" builtinId="9" hidden="1"/>
    <cellStyle name="Hipervínculo visitado" xfId="27457" builtinId="9" hidden="1"/>
    <cellStyle name="Hipervínculo visitado" xfId="27458" builtinId="9" hidden="1"/>
    <cellStyle name="Hipervínculo visitado" xfId="27459" builtinId="9" hidden="1"/>
    <cellStyle name="Hipervínculo visitado" xfId="27460" builtinId="9" hidden="1"/>
    <cellStyle name="Hipervínculo visitado" xfId="27461" builtinId="9" hidden="1"/>
    <cellStyle name="Hipervínculo visitado" xfId="27462" builtinId="9" hidden="1"/>
    <cellStyle name="Hipervínculo visitado" xfId="27463" builtinId="9" hidden="1"/>
    <cellStyle name="Hipervínculo visitado" xfId="27464" builtinId="9" hidden="1"/>
    <cellStyle name="Hipervínculo visitado" xfId="27413" builtinId="9" hidden="1"/>
    <cellStyle name="Hipervínculo visitado" xfId="27414" builtinId="9" hidden="1"/>
    <cellStyle name="Hipervínculo visitado" xfId="27415" builtinId="9" hidden="1"/>
    <cellStyle name="Hipervínculo visitado" xfId="27465" builtinId="9" hidden="1"/>
    <cellStyle name="Hipervínculo visitado" xfId="27466" builtinId="9" hidden="1"/>
    <cellStyle name="Hipervínculo visitado" xfId="27467" builtinId="9" hidden="1"/>
    <cellStyle name="Hipervínculo visitado" xfId="27468" builtinId="9" hidden="1"/>
    <cellStyle name="Hipervínculo visitado" xfId="27469" builtinId="9" hidden="1"/>
    <cellStyle name="Hipervínculo visitado" xfId="27470" builtinId="9" hidden="1"/>
    <cellStyle name="Hipervínculo visitado" xfId="27471" builtinId="9" hidden="1"/>
    <cellStyle name="Hipervínculo visitado" xfId="27472" builtinId="9" hidden="1"/>
    <cellStyle name="Hipervínculo visitado" xfId="27473" builtinId="9" hidden="1"/>
    <cellStyle name="Hipervínculo visitado" xfId="27474" builtinId="9" hidden="1"/>
    <cellStyle name="Hipervínculo visitado" xfId="27475" builtinId="9" hidden="1"/>
    <cellStyle name="Hipervínculo visitado" xfId="27476" builtinId="9" hidden="1"/>
    <cellStyle name="Hipervínculo visitado" xfId="27477" builtinId="9" hidden="1"/>
    <cellStyle name="Hipervínculo visitado" xfId="27478" builtinId="9" hidden="1"/>
    <cellStyle name="Hipervínculo visitado" xfId="27479" builtinId="9" hidden="1"/>
    <cellStyle name="Hipervínculo visitado" xfId="27480" builtinId="9" hidden="1"/>
    <cellStyle name="Hipervínculo visitado" xfId="27481" builtinId="9" hidden="1"/>
    <cellStyle name="Hipervínculo visitado" xfId="27482" builtinId="9" hidden="1"/>
    <cellStyle name="Hipervínculo visitado" xfId="27487" builtinId="9" hidden="1"/>
    <cellStyle name="Hipervínculo visitado" xfId="27488" builtinId="9" hidden="1"/>
    <cellStyle name="Hipervínculo visitado" xfId="27489" builtinId="9" hidden="1"/>
    <cellStyle name="Hipervínculo visitado" xfId="27490" builtinId="9" hidden="1"/>
    <cellStyle name="Hipervínculo visitado" xfId="27491" builtinId="9" hidden="1"/>
    <cellStyle name="Hipervínculo visitado" xfId="27492" builtinId="9" hidden="1"/>
    <cellStyle name="Hipervínculo visitado" xfId="27493" builtinId="9" hidden="1"/>
    <cellStyle name="Hipervínculo visitado" xfId="27494" builtinId="9" hidden="1"/>
    <cellStyle name="Hipervínculo visitado" xfId="27495" builtinId="9" hidden="1"/>
    <cellStyle name="Hipervínculo visitado" xfId="27496" builtinId="9" hidden="1"/>
    <cellStyle name="Hipervínculo visitado" xfId="27497" builtinId="9" hidden="1"/>
    <cellStyle name="Hipervínculo visitado" xfId="27498" builtinId="9" hidden="1"/>
    <cellStyle name="Hipervínculo visitado" xfId="27499" builtinId="9" hidden="1"/>
    <cellStyle name="Hipervínculo visitado" xfId="27500" builtinId="9" hidden="1"/>
    <cellStyle name="Hipervínculo visitado" xfId="27501" builtinId="9" hidden="1"/>
    <cellStyle name="Hipervínculo visitado" xfId="27502" builtinId="9" hidden="1"/>
    <cellStyle name="Hipervínculo visitado" xfId="27503" builtinId="9" hidden="1"/>
    <cellStyle name="Hipervínculo visitado" xfId="27504" builtinId="9" hidden="1"/>
    <cellStyle name="Hipervínculo visitado" xfId="27505" builtinId="9" hidden="1"/>
    <cellStyle name="Hipervínculo visitado" xfId="27506" builtinId="9" hidden="1"/>
    <cellStyle name="Hipervínculo visitado" xfId="27507" builtinId="9" hidden="1"/>
    <cellStyle name="Hipervínculo visitado" xfId="27510" builtinId="9" hidden="1"/>
    <cellStyle name="Hipervínculo visitado" xfId="27511" builtinId="9" hidden="1"/>
    <cellStyle name="Hipervínculo visitado" xfId="27512" builtinId="9" hidden="1"/>
    <cellStyle name="Hipervínculo visitado" xfId="27513" builtinId="9" hidden="1"/>
    <cellStyle name="Hipervínculo visitado" xfId="27514" builtinId="9" hidden="1"/>
    <cellStyle name="Hipervínculo visitado" xfId="27515" builtinId="9" hidden="1"/>
    <cellStyle name="Hipervínculo visitado" xfId="27516" builtinId="9" hidden="1"/>
    <cellStyle name="Hipervínculo visitado" xfId="27517" builtinId="9" hidden="1"/>
    <cellStyle name="Hipervínculo visitado" xfId="27518" builtinId="9" hidden="1"/>
    <cellStyle name="Hipervínculo visitado" xfId="27519" builtinId="9" hidden="1"/>
    <cellStyle name="Hipervínculo visitado" xfId="27520" builtinId="9" hidden="1"/>
    <cellStyle name="Hipervínculo visitado" xfId="27521" builtinId="9" hidden="1"/>
    <cellStyle name="Hipervínculo visitado" xfId="27522" builtinId="9" hidden="1"/>
    <cellStyle name="Hipervínculo visitado" xfId="27523" builtinId="9" hidden="1"/>
    <cellStyle name="Hipervínculo visitado" xfId="27524" builtinId="9" hidden="1"/>
    <cellStyle name="Hipervínculo visitado" xfId="27525" builtinId="9" hidden="1"/>
    <cellStyle name="Hipervínculo visitado" xfId="27526" builtinId="9" hidden="1"/>
    <cellStyle name="Hipervínculo visitado" xfId="27527" builtinId="9" hidden="1"/>
    <cellStyle name="Hipervínculo visitado" xfId="27528" builtinId="9" hidden="1"/>
    <cellStyle name="Hipervínculo visitado" xfId="27529" builtinId="9" hidden="1"/>
    <cellStyle name="Hipervínculo visitado" xfId="27530" builtinId="9" hidden="1"/>
    <cellStyle name="Hipervínculo visitado" xfId="27486" builtinId="9" hidden="1"/>
    <cellStyle name="Hipervínculo visitado" xfId="27531" builtinId="9" hidden="1"/>
    <cellStyle name="Hipervínculo visitado" xfId="27532" builtinId="9" hidden="1"/>
    <cellStyle name="Hipervínculo visitado" xfId="27533" builtinId="9" hidden="1"/>
    <cellStyle name="Hipervínculo visitado" xfId="27534" builtinId="9" hidden="1"/>
    <cellStyle name="Hipervínculo visitado" xfId="27535" builtinId="9" hidden="1"/>
    <cellStyle name="Hipervínculo visitado" xfId="27536" builtinId="9" hidden="1"/>
    <cellStyle name="Hipervínculo visitado" xfId="27537" builtinId="9" hidden="1"/>
    <cellStyle name="Hipervínculo visitado" xfId="27538" builtinId="9" hidden="1"/>
    <cellStyle name="Hipervínculo visitado" xfId="27539" builtinId="9" hidden="1"/>
    <cellStyle name="Hipervínculo visitado" xfId="27540" builtinId="9" hidden="1"/>
    <cellStyle name="Hipervínculo visitado" xfId="27541" builtinId="9" hidden="1"/>
    <cellStyle name="Hipervínculo visitado" xfId="27542" builtinId="9" hidden="1"/>
    <cellStyle name="Hipervínculo visitado" xfId="27543" builtinId="9" hidden="1"/>
    <cellStyle name="Hipervínculo visitado" xfId="27544" builtinId="9" hidden="1"/>
    <cellStyle name="Hipervínculo visitado" xfId="27545" builtinId="9" hidden="1"/>
    <cellStyle name="Hipervínculo visitado" xfId="27546" builtinId="9" hidden="1"/>
    <cellStyle name="Hipervínculo visitado" xfId="27547" builtinId="9" hidden="1"/>
    <cellStyle name="Hipervínculo visitado" xfId="27548" builtinId="9" hidden="1"/>
    <cellStyle name="Hipervínculo visitado" xfId="27549" builtinId="9" hidden="1"/>
    <cellStyle name="Hipervínculo visitado" xfId="27550" builtinId="9" hidden="1"/>
    <cellStyle name="Hipervínculo visitado" xfId="27552" builtinId="9" hidden="1"/>
    <cellStyle name="Hipervínculo visitado" xfId="27553" builtinId="9" hidden="1"/>
    <cellStyle name="Hipervínculo visitado" xfId="27554" builtinId="9" hidden="1"/>
    <cellStyle name="Hipervínculo visitado" xfId="27555" builtinId="9" hidden="1"/>
    <cellStyle name="Hipervínculo visitado" xfId="27556" builtinId="9" hidden="1"/>
    <cellStyle name="Hipervínculo visitado" xfId="27557" builtinId="9" hidden="1"/>
    <cellStyle name="Hipervínculo visitado" xfId="27558" builtinId="9" hidden="1"/>
    <cellStyle name="Hipervínculo visitado" xfId="27559" builtinId="9" hidden="1"/>
    <cellStyle name="Hipervínculo visitado" xfId="27560" builtinId="9" hidden="1"/>
    <cellStyle name="Hipervínculo visitado" xfId="27561" builtinId="9" hidden="1"/>
    <cellStyle name="Hipervínculo visitado" xfId="27562" builtinId="9" hidden="1"/>
    <cellStyle name="Hipervínculo visitado" xfId="27563" builtinId="9" hidden="1"/>
    <cellStyle name="Hipervínculo visitado" xfId="27564" builtinId="9" hidden="1"/>
    <cellStyle name="Hipervínculo visitado" xfId="27565" builtinId="9" hidden="1"/>
    <cellStyle name="Hipervínculo visitado" xfId="27566" builtinId="9" hidden="1"/>
    <cellStyle name="Hipervínculo visitado" xfId="27567" builtinId="9" hidden="1"/>
    <cellStyle name="Hipervínculo visitado" xfId="27568" builtinId="9" hidden="1"/>
    <cellStyle name="Hipervínculo visitado" xfId="27569" builtinId="9" hidden="1"/>
    <cellStyle name="Hipervínculo visitado" xfId="27570" builtinId="9" hidden="1"/>
    <cellStyle name="Hipervínculo visitado" xfId="27571" builtinId="9" hidden="1"/>
    <cellStyle name="Hipervínculo visitado" xfId="27572" builtinId="9" hidden="1"/>
    <cellStyle name="Hipervínculo visitado" xfId="27310" builtinId="9" hidden="1"/>
    <cellStyle name="Hipervínculo visitado" xfId="27438" builtinId="9" hidden="1"/>
    <cellStyle name="Hipervínculo visitado" xfId="27485" builtinId="9" hidden="1"/>
    <cellStyle name="Hipervínculo visitado" xfId="27573" builtinId="9" hidden="1"/>
    <cellStyle name="Hipervínculo visitado" xfId="27574" builtinId="9" hidden="1"/>
    <cellStyle name="Hipervínculo visitado" xfId="27575" builtinId="9" hidden="1"/>
    <cellStyle name="Hipervínculo visitado" xfId="27576" builtinId="9" hidden="1"/>
    <cellStyle name="Hipervínculo visitado" xfId="27577" builtinId="9" hidden="1"/>
    <cellStyle name="Hipervínculo visitado" xfId="27578" builtinId="9" hidden="1"/>
    <cellStyle name="Hipervínculo visitado" xfId="27579" builtinId="9" hidden="1"/>
    <cellStyle name="Hipervínculo visitado" xfId="27580" builtinId="9" hidden="1"/>
    <cellStyle name="Hipervínculo visitado" xfId="27581" builtinId="9" hidden="1"/>
    <cellStyle name="Hipervínculo visitado" xfId="27582" builtinId="9" hidden="1"/>
    <cellStyle name="Hipervínculo visitado" xfId="27583" builtinId="9" hidden="1"/>
    <cellStyle name="Hipervínculo visitado" xfId="27584" builtinId="9" hidden="1"/>
    <cellStyle name="Hipervínculo visitado" xfId="27585" builtinId="9" hidden="1"/>
    <cellStyle name="Hipervínculo visitado" xfId="27586" builtinId="9" hidden="1"/>
    <cellStyle name="Hipervínculo visitado" xfId="27587" builtinId="9" hidden="1"/>
    <cellStyle name="Hipervínculo visitado" xfId="27588" builtinId="9" hidden="1"/>
    <cellStyle name="Hipervínculo visitado" xfId="27589" builtinId="9" hidden="1"/>
    <cellStyle name="Hipervínculo visitado" xfId="27590" builtinId="9" hidden="1"/>
    <cellStyle name="Hipervínculo visitado" xfId="27591" builtinId="9" hidden="1"/>
    <cellStyle name="Hipervínculo visitado" xfId="27592" builtinId="9" hidden="1"/>
    <cellStyle name="Hipervínculo visitado" xfId="27593" builtinId="9" hidden="1"/>
    <cellStyle name="Hipervínculo visitado" xfId="27594" builtinId="9" hidden="1"/>
    <cellStyle name="Hipervínculo visitado" xfId="27595" builtinId="9" hidden="1"/>
    <cellStyle name="Hipervínculo visitado" xfId="27596" builtinId="9" hidden="1"/>
    <cellStyle name="Hipervínculo visitado" xfId="27597" builtinId="9" hidden="1"/>
    <cellStyle name="Hipervínculo visitado" xfId="27598" builtinId="9" hidden="1"/>
    <cellStyle name="Hipervínculo visitado" xfId="27599" builtinId="9" hidden="1"/>
    <cellStyle name="Hipervínculo visitado" xfId="27600" builtinId="9" hidden="1"/>
    <cellStyle name="Hipervínculo visitado" xfId="27601" builtinId="9" hidden="1"/>
    <cellStyle name="Hipervínculo visitado" xfId="27602" builtinId="9" hidden="1"/>
    <cellStyle name="Hipervínculo visitado" xfId="27603" builtinId="9" hidden="1"/>
    <cellStyle name="Hipervínculo visitado" xfId="27604" builtinId="9" hidden="1"/>
    <cellStyle name="Hipervínculo visitado" xfId="27605" builtinId="9" hidden="1"/>
    <cellStyle name="Hipervínculo visitado" xfId="27606" builtinId="9" hidden="1"/>
    <cellStyle name="Hipervínculo visitado" xfId="27607" builtinId="9" hidden="1"/>
    <cellStyle name="Hipervínculo visitado" xfId="27608" builtinId="9" hidden="1"/>
    <cellStyle name="Hipervínculo visitado" xfId="27609" builtinId="9" hidden="1"/>
    <cellStyle name="Hipervínculo visitado" xfId="27610" builtinId="9" hidden="1"/>
    <cellStyle name="Hipervínculo visitado" xfId="27611" builtinId="9" hidden="1"/>
    <cellStyle name="Hipervínculo visitado" xfId="27333" builtinId="9" hidden="1"/>
    <cellStyle name="Hipervínculo visitado" xfId="27332" builtinId="9" hidden="1"/>
    <cellStyle name="Hipervínculo visitado" xfId="27328" builtinId="9" hidden="1"/>
    <cellStyle name="Hipervínculo visitado" xfId="27612" builtinId="9" hidden="1"/>
    <cellStyle name="Hipervínculo visitado" xfId="27613" builtinId="9" hidden="1"/>
    <cellStyle name="Hipervínculo visitado" xfId="27614" builtinId="9" hidden="1"/>
    <cellStyle name="Hipervínculo visitado" xfId="27615" builtinId="9" hidden="1"/>
    <cellStyle name="Hipervínculo visitado" xfId="27616" builtinId="9" hidden="1"/>
    <cellStyle name="Hipervínculo visitado" xfId="27617" builtinId="9" hidden="1"/>
    <cellStyle name="Hipervínculo visitado" xfId="27618" builtinId="9" hidden="1"/>
    <cellStyle name="Hipervínculo visitado" xfId="27619" builtinId="9" hidden="1"/>
    <cellStyle name="Hipervínculo visitado" xfId="27620" builtinId="9" hidden="1"/>
    <cellStyle name="Hipervínculo visitado" xfId="27621" builtinId="9" hidden="1"/>
    <cellStyle name="Hipervínculo visitado" xfId="27622" builtinId="9" hidden="1"/>
    <cellStyle name="Hipervínculo visitado" xfId="27623" builtinId="9" hidden="1"/>
    <cellStyle name="Hipervínculo visitado" xfId="27624" builtinId="9" hidden="1"/>
    <cellStyle name="Hipervínculo visitado" xfId="27625" builtinId="9" hidden="1"/>
    <cellStyle name="Hipervínculo visitado" xfId="27626" builtinId="9" hidden="1"/>
    <cellStyle name="Hipervínculo visitado" xfId="27627" builtinId="9" hidden="1"/>
    <cellStyle name="Hipervínculo visitado" xfId="27628" builtinId="9" hidden="1"/>
    <cellStyle name="Hipervínculo visitado" xfId="27629" builtinId="9" hidden="1"/>
    <cellStyle name="Hipervínculo visitado" xfId="26180" builtinId="9" hidden="1"/>
    <cellStyle name="Hipervínculo visitado" xfId="26148" builtinId="9" hidden="1"/>
    <cellStyle name="Hipervínculo visitado" xfId="26116" builtinId="9" hidden="1"/>
    <cellStyle name="Hipervínculo visitado" xfId="26084" builtinId="9" hidden="1"/>
    <cellStyle name="Hipervínculo visitado" xfId="26053" builtinId="9" hidden="1"/>
    <cellStyle name="Hipervínculo visitado" xfId="27387" builtinId="9" hidden="1"/>
    <cellStyle name="Hipervínculo visitado" xfId="22884" builtinId="9" hidden="1"/>
    <cellStyle name="Hipervínculo visitado" xfId="18779" builtinId="9" hidden="1"/>
    <cellStyle name="Hipervínculo visitado" xfId="24337" builtinId="9" hidden="1"/>
    <cellStyle name="Hipervínculo visitado" xfId="24807" builtinId="9" hidden="1"/>
    <cellStyle name="Hipervínculo visitado" xfId="24361" builtinId="9" hidden="1"/>
    <cellStyle name="Hipervínculo visitado" xfId="24385" builtinId="9" hidden="1"/>
    <cellStyle name="Hipervínculo visitado" xfId="23128" builtinId="9" hidden="1"/>
    <cellStyle name="Hipervínculo visitado" xfId="24810" builtinId="9" hidden="1"/>
    <cellStyle name="Hipervínculo visitado" xfId="24412" builtinId="9" hidden="1"/>
    <cellStyle name="Hipervínculo visitado" xfId="24437" builtinId="9" hidden="1"/>
    <cellStyle name="Hipervínculo visitado" xfId="23951" builtinId="9" hidden="1"/>
    <cellStyle name="Hipervínculo visitado" xfId="14031" builtinId="9" hidden="1"/>
    <cellStyle name="Hipervínculo visitado" xfId="24409" builtinId="9" hidden="1"/>
    <cellStyle name="Hipervínculo visitado" xfId="24434" builtinId="9" hidden="1"/>
    <cellStyle name="Hipervínculo visitado" xfId="23138" builtinId="9" hidden="1"/>
    <cellStyle name="Hipervínculo visitado" xfId="23722" builtinId="9" hidden="1"/>
    <cellStyle name="Hipervínculo visitado" xfId="24796" builtinId="9" hidden="1"/>
    <cellStyle name="Hipervínculo visitado" xfId="27630" builtinId="9" hidden="1"/>
    <cellStyle name="Hipervínculo visitado" xfId="27631" builtinId="9" hidden="1"/>
    <cellStyle name="Hipervínculo visitado" xfId="27632" builtinId="9" hidden="1"/>
    <cellStyle name="Hipervínculo visitado" xfId="27633" builtinId="9" hidden="1"/>
    <cellStyle name="Hipervínculo visitado" xfId="27634" builtinId="9" hidden="1"/>
    <cellStyle name="Hipervínculo visitado" xfId="27635" builtinId="9" hidden="1"/>
    <cellStyle name="Hipervínculo visitado" xfId="27636" builtinId="9" hidden="1"/>
    <cellStyle name="Hipervínculo visitado" xfId="27637" builtinId="9" hidden="1"/>
    <cellStyle name="Hipervínculo visitado" xfId="27638" builtinId="9" hidden="1"/>
    <cellStyle name="Hipervínculo visitado" xfId="27639" builtinId="9" hidden="1"/>
    <cellStyle name="Hipervínculo visitado" xfId="27640" builtinId="9" hidden="1"/>
    <cellStyle name="Hipervínculo visitado" xfId="27641" builtinId="9" hidden="1"/>
    <cellStyle name="Hipervínculo visitado" xfId="27642" builtinId="9" hidden="1"/>
    <cellStyle name="Hipervínculo visitado" xfId="27643" builtinId="9" hidden="1"/>
    <cellStyle name="Hipervínculo visitado" xfId="27644" builtinId="9" hidden="1"/>
    <cellStyle name="Hipervínculo visitado" xfId="27645" builtinId="9" hidden="1"/>
    <cellStyle name="Hipervínculo visitado" xfId="27646" builtinId="9" hidden="1"/>
    <cellStyle name="Hipervínculo visitado" xfId="27647" builtinId="9" hidden="1"/>
    <cellStyle name="Hipervínculo visitado" xfId="27648" builtinId="9" hidden="1"/>
    <cellStyle name="Hipervínculo visitado" xfId="27693" builtinId="9" hidden="1"/>
    <cellStyle name="Hipervínculo visitado" xfId="27694" builtinId="9" hidden="1"/>
    <cellStyle name="Hipervínculo visitado" xfId="27695" builtinId="9" hidden="1"/>
    <cellStyle name="Hipervínculo visitado" xfId="27696" builtinId="9" hidden="1"/>
    <cellStyle name="Hipervínculo visitado" xfId="27697" builtinId="9" hidden="1"/>
    <cellStyle name="Hipervínculo visitado" xfId="27698" builtinId="9" hidden="1"/>
    <cellStyle name="Hipervínculo visitado" xfId="27699" builtinId="9" hidden="1"/>
    <cellStyle name="Hipervínculo visitado" xfId="27700" builtinId="9" hidden="1"/>
    <cellStyle name="Hipervínculo visitado" xfId="27701" builtinId="9" hidden="1"/>
    <cellStyle name="Hipervínculo visitado" xfId="27702" builtinId="9" hidden="1"/>
    <cellStyle name="Hipervínculo visitado" xfId="27703" builtinId="9" hidden="1"/>
    <cellStyle name="Hipervínculo visitado" xfId="27704" builtinId="9" hidden="1"/>
    <cellStyle name="Hipervínculo visitado" xfId="27705" builtinId="9" hidden="1"/>
    <cellStyle name="Hipervínculo visitado" xfId="27706" builtinId="9" hidden="1"/>
    <cellStyle name="Hipervínculo visitado" xfId="27707" builtinId="9" hidden="1"/>
    <cellStyle name="Hipervínculo visitado" xfId="27708" builtinId="9" hidden="1"/>
    <cellStyle name="Hipervínculo visitado" xfId="27709" builtinId="9" hidden="1"/>
    <cellStyle name="Hipervínculo visitado" xfId="27710" builtinId="9" hidden="1"/>
    <cellStyle name="Hipervínculo visitado" xfId="27711" builtinId="9" hidden="1"/>
    <cellStyle name="Hipervínculo visitado" xfId="27712" builtinId="9" hidden="1"/>
    <cellStyle name="Hipervínculo visitado" xfId="27713" builtinId="9" hidden="1"/>
    <cellStyle name="Hipervínculo visitado" xfId="27802" builtinId="9" hidden="1"/>
    <cellStyle name="Hipervínculo visitado" xfId="27803" builtinId="9" hidden="1"/>
    <cellStyle name="Hipervínculo visitado" xfId="27804" builtinId="9" hidden="1"/>
    <cellStyle name="Hipervínculo visitado" xfId="27805" builtinId="9" hidden="1"/>
    <cellStyle name="Hipervínculo visitado" xfId="27806" builtinId="9" hidden="1"/>
    <cellStyle name="Hipervínculo visitado" xfId="27807" builtinId="9" hidden="1"/>
    <cellStyle name="Hipervínculo visitado" xfId="27808" builtinId="9" hidden="1"/>
    <cellStyle name="Hipervínculo visitado" xfId="27809" builtinId="9" hidden="1"/>
    <cellStyle name="Hipervínculo visitado" xfId="27810" builtinId="9" hidden="1"/>
    <cellStyle name="Hipervínculo visitado" xfId="27811" builtinId="9" hidden="1"/>
    <cellStyle name="Hipervínculo visitado" xfId="27812" builtinId="9" hidden="1"/>
    <cellStyle name="Hipervínculo visitado" xfId="27813" builtinId="9" hidden="1"/>
    <cellStyle name="Hipervínculo visitado" xfId="27814" builtinId="9" hidden="1"/>
    <cellStyle name="Hipervínculo visitado" xfId="27815" builtinId="9" hidden="1"/>
    <cellStyle name="Hipervínculo visitado" xfId="27816" builtinId="9" hidden="1"/>
    <cellStyle name="Hipervínculo visitado" xfId="27817" builtinId="9" hidden="1"/>
    <cellStyle name="Hipervínculo visitado" xfId="27818" builtinId="9" hidden="1"/>
    <cellStyle name="Hipervínculo visitado" xfId="27819" builtinId="9" hidden="1"/>
    <cellStyle name="Hipervínculo visitado" xfId="27820" builtinId="9" hidden="1"/>
    <cellStyle name="Hipervínculo visitado" xfId="27821" builtinId="9" hidden="1"/>
    <cellStyle name="Hipervínculo visitado" xfId="27822" builtinId="9" hidden="1"/>
    <cellStyle name="Hipervínculo visitado" xfId="27768" builtinId="9" hidden="1"/>
    <cellStyle name="Hipervínculo visitado" xfId="27894" builtinId="9" hidden="1"/>
    <cellStyle name="Hipervínculo visitado" xfId="27893" builtinId="9" hidden="1"/>
    <cellStyle name="Hipervínculo visitado" xfId="27767" builtinId="9" hidden="1"/>
    <cellStyle name="Hipervínculo visitado" xfId="27892" builtinId="9" hidden="1"/>
    <cellStyle name="Hipervínculo visitado" xfId="27891" builtinId="9" hidden="1"/>
    <cellStyle name="Hipervínculo visitado" xfId="27766" builtinId="9" hidden="1"/>
    <cellStyle name="Hipervínculo visitado" xfId="27890" builtinId="9" hidden="1"/>
    <cellStyle name="Hipervínculo visitado" xfId="27889" builtinId="9" hidden="1"/>
    <cellStyle name="Hipervínculo visitado" xfId="27765" builtinId="9" hidden="1"/>
    <cellStyle name="Hipervínculo visitado" xfId="27888" builtinId="9" hidden="1"/>
    <cellStyle name="Hipervínculo visitado" xfId="27887" builtinId="9" hidden="1"/>
    <cellStyle name="Hipervínculo visitado" xfId="27764" builtinId="9" hidden="1"/>
    <cellStyle name="Hipervínculo visitado" xfId="27886" builtinId="9" hidden="1"/>
    <cellStyle name="Hipervínculo visitado" xfId="27885" builtinId="9" hidden="1"/>
    <cellStyle name="Hipervínculo visitado" xfId="27763" builtinId="9" hidden="1"/>
    <cellStyle name="Hipervínculo visitado" xfId="27884" builtinId="9" hidden="1"/>
    <cellStyle name="Hipervínculo visitado" xfId="27883" builtinId="9" hidden="1"/>
    <cellStyle name="Hipervínculo visitado" xfId="27762" builtinId="9" hidden="1"/>
    <cellStyle name="Hipervínculo visitado" xfId="27882" builtinId="9" hidden="1"/>
    <cellStyle name="Hipervínculo visitado" xfId="27881" builtinId="9" hidden="1"/>
    <cellStyle name="Hipervínculo visitado" xfId="27919" builtinId="9" hidden="1"/>
    <cellStyle name="Hipervínculo visitado" xfId="27661" builtinId="9" hidden="1"/>
    <cellStyle name="Hipervínculo visitado" xfId="27836" builtinId="9" hidden="1"/>
    <cellStyle name="Hipervínculo visitado" xfId="27920" builtinId="9" hidden="1"/>
    <cellStyle name="Hipervínculo visitado" xfId="27837" builtinId="9" hidden="1"/>
    <cellStyle name="Hipervínculo visitado" xfId="27660" builtinId="9" hidden="1"/>
    <cellStyle name="Hipervínculo visitado" xfId="27779" builtinId="9" hidden="1"/>
    <cellStyle name="Hipervínculo visitado" xfId="27838" builtinId="9" hidden="1"/>
    <cellStyle name="Hipervínculo visitado" xfId="27839" builtinId="9" hidden="1"/>
    <cellStyle name="Hipervínculo visitado" xfId="27921" builtinId="9" hidden="1"/>
    <cellStyle name="Hipervínculo visitado" xfId="27659" builtinId="9" hidden="1"/>
    <cellStyle name="Hipervínculo visitado" xfId="27658" builtinId="9" hidden="1"/>
    <cellStyle name="Hipervínculo visitado" xfId="27922" builtinId="9" hidden="1"/>
    <cellStyle name="Hipervínculo visitado" xfId="27840" builtinId="9" hidden="1"/>
    <cellStyle name="Hipervínculo visitado" xfId="27841" builtinId="9" hidden="1"/>
    <cellStyle name="Hipervínculo visitado" xfId="27780" builtinId="9" hidden="1"/>
    <cellStyle name="Hipervínculo visitado" xfId="27657" builtinId="9" hidden="1"/>
    <cellStyle name="Hipervínculo visitado" xfId="27842" builtinId="9" hidden="1"/>
    <cellStyle name="Hipervínculo visitado" xfId="27781" builtinId="9" hidden="1"/>
    <cellStyle name="Hipervínculo visitado" xfId="27843" builtinId="9" hidden="1"/>
    <cellStyle name="Hipervínculo visitado" xfId="27656" builtinId="9" hidden="1"/>
    <cellStyle name="Hipervínculo visitado" xfId="27933" builtinId="9" hidden="1"/>
    <cellStyle name="Hipervínculo visitado" xfId="27757" builtinId="9" hidden="1"/>
    <cellStyle name="Hipervínculo visitado" xfId="27756" builtinId="9" hidden="1"/>
    <cellStyle name="Hipervínculo visitado" xfId="27679" builtinId="9" hidden="1"/>
    <cellStyle name="Hipervínculo visitado" xfId="27681" builtinId="9" hidden="1"/>
    <cellStyle name="Hipervínculo visitado" xfId="27932" builtinId="9" hidden="1"/>
    <cellStyle name="Hipervínculo visitado" xfId="27788" builtinId="9" hidden="1"/>
    <cellStyle name="Hipervínculo visitado" xfId="27860" builtinId="9" hidden="1"/>
    <cellStyle name="Hipervínculo visitado" xfId="27859" builtinId="9" hidden="1"/>
    <cellStyle name="Hipervínculo visitado" xfId="27931" builtinId="9" hidden="1"/>
    <cellStyle name="Hipervínculo visitado" xfId="27682" builtinId="9" hidden="1"/>
    <cellStyle name="Hipervínculo visitado" xfId="27755" builtinId="9" hidden="1"/>
    <cellStyle name="Hipervínculo visitado" xfId="27858" builtinId="9" hidden="1"/>
    <cellStyle name="Hipervínculo visitado" xfId="27685" builtinId="9" hidden="1"/>
    <cellStyle name="Hipervínculo visitado" xfId="27930" builtinId="9" hidden="1"/>
    <cellStyle name="Hipervínculo visitado" xfId="27787" builtinId="9" hidden="1"/>
    <cellStyle name="Hipervínculo visitado" xfId="27929" builtinId="9" hidden="1"/>
    <cellStyle name="Hipervínculo visitado" xfId="27928" builtinId="9" hidden="1"/>
    <cellStyle name="Hipervínculo visitado" xfId="27774" builtinId="9" hidden="1"/>
    <cellStyle name="Hipervínculo visitado" xfId="27773" builtinId="9" hidden="1"/>
    <cellStyle name="Hipervínculo visitado" xfId="27857" builtinId="9" hidden="1"/>
    <cellStyle name="Hipervínculo visitado" xfId="27760" builtinId="9" hidden="1"/>
    <cellStyle name="Hipervínculo visitado" xfId="27770" builtinId="9" hidden="1"/>
    <cellStyle name="Hipervínculo visitado" xfId="27966" builtinId="9" hidden="1"/>
    <cellStyle name="Hipervínculo visitado" xfId="27672" builtinId="9" hidden="1"/>
    <cellStyle name="Hipervínculo visitado" xfId="27965" builtinId="9" hidden="1"/>
    <cellStyle name="Hipervínculo visitado" xfId="27897" builtinId="9" hidden="1"/>
    <cellStyle name="Hipervínculo visitado" xfId="27871" builtinId="9" hidden="1"/>
    <cellStyle name="Hipervínculo visitado" xfId="27964" builtinId="9" hidden="1"/>
    <cellStyle name="Hipervínculo visitado" xfId="27963" builtinId="9" hidden="1"/>
    <cellStyle name="Hipervínculo visitado" xfId="27794" builtinId="9" hidden="1"/>
    <cellStyle name="Hipervínculo visitado" xfId="27898" builtinId="9" hidden="1"/>
    <cellStyle name="Hipervínculo visitado" xfId="27962" builtinId="9" hidden="1"/>
    <cellStyle name="Hipervínculo visitado" xfId="27827" builtinId="9" hidden="1"/>
    <cellStyle name="Hipervínculo visitado" xfId="27654" builtinId="9" hidden="1"/>
    <cellStyle name="Hipervínculo visitado" xfId="27782" builtinId="9" hidden="1"/>
    <cellStyle name="Hipervínculo visitado" xfId="27795" builtinId="9" hidden="1"/>
    <cellStyle name="Hipervínculo visitado" xfId="27961" builtinId="9" hidden="1"/>
    <cellStyle name="Hipervínculo visitado" xfId="27783" builtinId="9" hidden="1"/>
    <cellStyle name="Hipervínculo visitado" xfId="27942" builtinId="9" hidden="1"/>
    <cellStyle name="Hipervínculo visitado" xfId="27653" builtinId="9" hidden="1"/>
    <cellStyle name="Hipervínculo visitado" xfId="27960" builtinId="9" hidden="1"/>
    <cellStyle name="Hipervínculo visitado" xfId="27999" builtinId="9" hidden="1"/>
    <cellStyle name="Hipervínculo visitado" xfId="27913" builtinId="9" hidden="1"/>
    <cellStyle name="Hipervínculo visitado" xfId="27853" builtinId="9" hidden="1"/>
    <cellStyle name="Hipervínculo visitado" xfId="28000" builtinId="9" hidden="1"/>
    <cellStyle name="Hipervínculo visitado" xfId="27686" builtinId="9" hidden="1"/>
    <cellStyle name="Hipervínculo visitado" xfId="27950" builtinId="9" hidden="1"/>
    <cellStyle name="Hipervínculo visitado" xfId="27868" builtinId="9" hidden="1"/>
    <cellStyle name="Hipervínculo visitado" xfId="27824" builtinId="9" hidden="1"/>
    <cellStyle name="Hipervínculo visitado" xfId="27904" builtinId="9" hidden="1"/>
    <cellStyle name="Hipervínculo visitado" xfId="28001" builtinId="9" hidden="1"/>
    <cellStyle name="Hipervínculo visitado" xfId="27949" builtinId="9" hidden="1"/>
    <cellStyle name="Hipervínculo visitado" xfId="27669" builtinId="9" hidden="1"/>
    <cellStyle name="Hipervínculo visitado" xfId="28002" builtinId="9" hidden="1"/>
    <cellStyle name="Hipervínculo visitado" xfId="27823" builtinId="9" hidden="1"/>
    <cellStyle name="Hipervínculo visitado" xfId="27852" builtinId="9" hidden="1"/>
    <cellStyle name="Hipervínculo visitado" xfId="27939" builtinId="9" hidden="1"/>
    <cellStyle name="Hipervínculo visitado" xfId="27798" builtinId="9" hidden="1"/>
    <cellStyle name="Hipervínculo visitado" xfId="27786" builtinId="9" hidden="1"/>
    <cellStyle name="Hipervínculo visitado" xfId="27909" builtinId="9" hidden="1"/>
    <cellStyle name="Hipervínculo visitado" xfId="27687" builtinId="9" hidden="1"/>
    <cellStyle name="Hipervínculo visitado" xfId="27948" builtinId="9" hidden="1"/>
    <cellStyle name="Hipervínculo visitado" xfId="27879" builtinId="9" hidden="1"/>
    <cellStyle name="Hipervínculo visitado" xfId="27908" builtinId="9" hidden="1"/>
    <cellStyle name="Hipervínculo visitado" xfId="27959" builtinId="9" hidden="1"/>
    <cellStyle name="Hipervínculo visitado" xfId="27667" builtinId="9" hidden="1"/>
    <cellStyle name="Hipervínculo visitado" xfId="27924" builtinId="9" hidden="1"/>
    <cellStyle name="Hipervínculo visitado" xfId="28016" builtinId="9" hidden="1"/>
    <cellStyle name="Hipervínculo visitado" xfId="27992" builtinId="9" hidden="1"/>
    <cellStyle name="Hipervínculo visitado" xfId="27652" builtinId="9" hidden="1"/>
    <cellStyle name="Hipervínculo visitado" xfId="27958" builtinId="9" hidden="1"/>
    <cellStyle name="Hipervínculo visitado" xfId="27880" builtinId="9" hidden="1"/>
    <cellStyle name="Hipervínculo visitado" xfId="28015" builtinId="9" hidden="1"/>
    <cellStyle name="Hipervínculo visitado" xfId="27864" builtinId="9" hidden="1"/>
    <cellStyle name="Hipervínculo visitado" xfId="27952" builtinId="9" hidden="1"/>
    <cellStyle name="Hipervínculo visitado" xfId="27828" builtinId="9" hidden="1"/>
    <cellStyle name="Hipervínculo visitado" xfId="27771" builtinId="9" hidden="1"/>
    <cellStyle name="Hipervínculo visitado" xfId="27940" builtinId="9" hidden="1"/>
    <cellStyle name="Hipervínculo visitado" xfId="28014" builtinId="9" hidden="1"/>
    <cellStyle name="Hipervínculo visitado" xfId="27901" builtinId="9" hidden="1"/>
    <cellStyle name="Hipervínculo visitado" xfId="27991" builtinId="9" hidden="1"/>
    <cellStyle name="Hipervínculo visitado" xfId="27874" builtinId="9" hidden="1"/>
    <cellStyle name="Hipervínculo visitado" xfId="28013" builtinId="9" hidden="1"/>
    <cellStyle name="Hipervínculo visitado" xfId="27876" builtinId="9" hidden="1"/>
    <cellStyle name="Hipervínculo visitado" xfId="27989" builtinId="9" hidden="1"/>
    <cellStyle name="Hipervínculo visitado" xfId="27674" builtinId="9" hidden="1"/>
    <cellStyle name="Hipervínculo visitado" xfId="27938" builtinId="9" hidden="1"/>
    <cellStyle name="Hipervínculo visitado" xfId="27934" builtinId="9" hidden="1"/>
    <cellStyle name="Hipervínculo visitado" xfId="28023" builtinId="9" hidden="1"/>
    <cellStyle name="Hipervínculo visitado" xfId="27988" builtinId="9" hidden="1"/>
    <cellStyle name="Hipervínculo visitado" xfId="27968" builtinId="9" hidden="1"/>
    <cellStyle name="Hipervínculo visitado" xfId="27690" builtinId="9" hidden="1"/>
    <cellStyle name="Hipervínculo visitado" xfId="27954" builtinId="9" hidden="1"/>
    <cellStyle name="Hipervínculo visitado" xfId="27801" builtinId="9" hidden="1"/>
    <cellStyle name="Hipervínculo visitado" xfId="28024" builtinId="9" hidden="1"/>
    <cellStyle name="Hipervínculo visitado" xfId="27791" builtinId="9" hidden="1"/>
    <cellStyle name="Hipervínculo visitado" xfId="27750" builtinId="9" hidden="1"/>
    <cellStyle name="Hipervínculo visitado" xfId="27907" builtinId="9" hidden="1"/>
    <cellStyle name="Hipervínculo visitado" xfId="27754" builtinId="9" hidden="1"/>
    <cellStyle name="Hipervínculo visitado" xfId="27769" builtinId="9" hidden="1"/>
    <cellStyle name="Hipervínculo visitado" xfId="27906" builtinId="9" hidden="1"/>
    <cellStyle name="Hipervínculo visitado" xfId="27918" builtinId="9" hidden="1"/>
    <cellStyle name="Hipervínculo visitado" xfId="27995" builtinId="9" hidden="1"/>
    <cellStyle name="Hipervínculo visitado" xfId="27792" builtinId="9" hidden="1"/>
    <cellStyle name="Hipervínculo visitado" xfId="27831" builtinId="9" hidden="1"/>
    <cellStyle name="Hipervínculo visitado" xfId="27753" builtinId="9" hidden="1"/>
    <cellStyle name="Hipervínculo visitado" xfId="27796" builtinId="9" hidden="1"/>
    <cellStyle name="Hipervínculo visitado" xfId="27666" builtinId="9" hidden="1"/>
    <cellStyle name="Hipervínculo visitado" xfId="27855" builtinId="9" hidden="1"/>
    <cellStyle name="Hipervínculo visitado" xfId="27943" builtinId="9" hidden="1"/>
    <cellStyle name="Hipervínculo visitado" xfId="28042" builtinId="9" hidden="1"/>
    <cellStyle name="Hipervínculo visitado" xfId="27953" builtinId="9" hidden="1"/>
    <cellStyle name="Hipervínculo visitado" xfId="28011" builtinId="9" hidden="1"/>
    <cellStyle name="Hipervínculo visitado" xfId="28041" builtinId="9" hidden="1"/>
    <cellStyle name="Hipervínculo visitado" xfId="27997" builtinId="9" hidden="1"/>
    <cellStyle name="Hipervínculo visitado" xfId="27688" builtinId="9" hidden="1"/>
    <cellStyle name="Hipervínculo visitado" xfId="27905" builtinId="9" hidden="1"/>
    <cellStyle name="Hipervínculo visitado" xfId="27865" builtinId="9" hidden="1"/>
    <cellStyle name="Hipervínculo visitado" xfId="27903" builtinId="9" hidden="1"/>
    <cellStyle name="Hipervínculo visitado" xfId="27650" builtinId="9" hidden="1"/>
    <cellStyle name="Hipervínculo visitado" xfId="28040" builtinId="9" hidden="1"/>
    <cellStyle name="Hipervínculo visitado" xfId="27956" builtinId="9" hidden="1"/>
    <cellStyle name="Hipervínculo visitado" xfId="28010" builtinId="9" hidden="1"/>
    <cellStyle name="Hipervínculo visitado" xfId="27870" builtinId="9" hidden="1"/>
    <cellStyle name="Hipervínculo visitado" xfId="28020" builtinId="9" hidden="1"/>
    <cellStyle name="Hipervínculo visitado" xfId="27854" builtinId="9" hidden="1"/>
    <cellStyle name="Hipervínculo visitado" xfId="27912" builtinId="9" hidden="1"/>
    <cellStyle name="Hipervínculo visitado" xfId="27861" builtinId="9" hidden="1"/>
    <cellStyle name="Hipervínculo visitado" xfId="27799" builtinId="9" hidden="1"/>
    <cellStyle name="Hipervínculo visitado" xfId="27847" builtinId="9" hidden="1"/>
    <cellStyle name="Hipervínculo visitado" xfId="27651" builtinId="9" hidden="1"/>
    <cellStyle name="Hipervínculo visitado" xfId="27941" builtinId="9" hidden="1"/>
    <cellStyle name="Hipervínculo visitado" xfId="28037" builtinId="9" hidden="1"/>
    <cellStyle name="Hipervínculo visitado" xfId="27863" builtinId="9" hidden="1"/>
    <cellStyle name="Hipervínculo visitado" xfId="28018" builtinId="9" hidden="1"/>
    <cellStyle name="Hipervínculo visitado" xfId="28036" builtinId="9" hidden="1"/>
    <cellStyle name="Hipervínculo visitado" xfId="27937" builtinId="9" hidden="1"/>
    <cellStyle name="Hipervínculo visitado" xfId="27670" builtinId="9" hidden="1"/>
    <cellStyle name="Hipervínculo visitado" xfId="28019" builtinId="9" hidden="1"/>
    <cellStyle name="Hipervínculo visitado" xfId="28048" builtinId="9" hidden="1"/>
    <cellStyle name="Hipervínculo visitado" xfId="27851" builtinId="9" hidden="1"/>
    <cellStyle name="Hipervínculo visitado" xfId="27662" builtinId="9" hidden="1"/>
    <cellStyle name="Hipervínculo visitado" xfId="28049" builtinId="9" hidden="1"/>
    <cellStyle name="Hipervínculo visitado" xfId="27900" builtinId="9" hidden="1"/>
    <cellStyle name="Hipervínculo visitado" xfId="27944" builtinId="9" hidden="1"/>
    <cellStyle name="Hipervínculo visitado" xfId="27845" builtinId="9" hidden="1"/>
    <cellStyle name="Hipervínculo visitado" xfId="28045" builtinId="9" hidden="1"/>
    <cellStyle name="Hipervínculo visitado" xfId="27777" builtinId="9" hidden="1"/>
    <cellStyle name="Hipervínculo visitado" xfId="28028" builtinId="9" hidden="1"/>
    <cellStyle name="Hipervínculo visitado" xfId="28111" builtinId="9" hidden="1"/>
    <cellStyle name="Hipervínculo visitado" xfId="28008" builtinId="9" hidden="1"/>
    <cellStyle name="Hipervínculo visitado" xfId="28007" builtinId="9" hidden="1"/>
    <cellStyle name="Hipervínculo visitado" xfId="28112" builtinId="9" hidden="1"/>
    <cellStyle name="Hipervínculo visitado" xfId="27689" builtinId="9" hidden="1"/>
    <cellStyle name="Hipervínculo visitado" xfId="27846" builtinId="9" hidden="1"/>
    <cellStyle name="Hipervínculo visitado" xfId="27784" builtinId="9" hidden="1"/>
    <cellStyle name="Hipervínculo visitado" xfId="27789" builtinId="9" hidden="1"/>
    <cellStyle name="Hipervínculo visitado" xfId="28072" builtinId="9" hidden="1"/>
    <cellStyle name="Hipervínculo visitado" xfId="28113" builtinId="9" hidden="1"/>
    <cellStyle name="Hipervínculo visitado" xfId="28071" builtinId="9" hidden="1"/>
    <cellStyle name="Hipervínculo visitado" xfId="27910" builtinId="9" hidden="1"/>
    <cellStyle name="Hipervínculo visitado" xfId="28114" builtinId="9" hidden="1"/>
    <cellStyle name="Hipervínculo visitado" xfId="27797" builtinId="9" hidden="1"/>
    <cellStyle name="Hipervínculo visitado" xfId="27935" builtinId="9" hidden="1"/>
    <cellStyle name="Hipervínculo visitado" xfId="27926" builtinId="9" hidden="1"/>
    <cellStyle name="Hipervínculo visitado" xfId="28033" builtinId="9" hidden="1"/>
    <cellStyle name="Hipervínculo visitado" xfId="27895" builtinId="9" hidden="1"/>
    <cellStyle name="Hipervínculo visitado" xfId="28078" builtinId="9" hidden="1"/>
    <cellStyle name="Hipervínculo visitado" xfId="28118" builtinId="9" hidden="1"/>
    <cellStyle name="Hipervínculo visitado" xfId="28035" builtinId="9" hidden="1"/>
    <cellStyle name="Hipervínculo visitado" xfId="28079" builtinId="9" hidden="1"/>
    <cellStyle name="Hipervínculo visitado" xfId="28034" builtinId="9" hidden="1"/>
    <cellStyle name="Hipervínculo visitado" xfId="28117" builtinId="9" hidden="1"/>
    <cellStyle name="Hipervínculo visitado" xfId="28003" builtinId="9" hidden="1"/>
    <cellStyle name="Hipervínculo visitado" xfId="27844" builtinId="9" hidden="1"/>
    <cellStyle name="Hipervínculo visitado" xfId="28069" builtinId="9" hidden="1"/>
    <cellStyle name="Hipervínculo visitado" xfId="28004" builtinId="9" hidden="1"/>
    <cellStyle name="Hipervínculo visitado" xfId="27990" builtinId="9" hidden="1"/>
    <cellStyle name="Hipervínculo visitado" xfId="28116" builtinId="9" hidden="1"/>
    <cellStyle name="Hipervínculo visitado" xfId="28080" builtinId="9" hidden="1"/>
    <cellStyle name="Hipervínculo visitado" xfId="27825" builtinId="9" hidden="1"/>
    <cellStyle name="Hipervínculo visitado" xfId="27759" builtinId="9" hidden="1"/>
    <cellStyle name="Hipervínculo visitado" xfId="28102" builtinId="9" hidden="1"/>
    <cellStyle name="Hipervínculo visitado" xfId="28115" builtinId="9" hidden="1"/>
    <cellStyle name="Hipervínculo visitado" xfId="28070" builtinId="9" hidden="1"/>
    <cellStyle name="Hipervínculo visitado" xfId="28101" builtinId="9" hidden="1"/>
    <cellStyle name="Hipervínculo visitado" xfId="28006" builtinId="9" hidden="1"/>
    <cellStyle name="Hipervínculo visitado" xfId="28029" builtinId="9" hidden="1"/>
    <cellStyle name="Hipervínculo visitado" xfId="27867" builtinId="9" hidden="1"/>
    <cellStyle name="Hipervínculo visitado" xfId="28154" builtinId="9" hidden="1"/>
    <cellStyle name="Hipervínculo visitado" xfId="28155" builtinId="9" hidden="1"/>
    <cellStyle name="Hipervínculo visitado" xfId="28156" builtinId="9" hidden="1"/>
    <cellStyle name="Hipervínculo visitado" xfId="28157" builtinId="9" hidden="1"/>
    <cellStyle name="Hipervínculo visitado" xfId="28158" builtinId="9" hidden="1"/>
    <cellStyle name="Hipervínculo visitado" xfId="28159" builtinId="9" hidden="1"/>
    <cellStyle name="Hipervínculo visitado" xfId="28160" builtinId="9" hidden="1"/>
    <cellStyle name="Hipervínculo visitado" xfId="28161" builtinId="9" hidden="1"/>
    <cellStyle name="Hipervínculo visitado" xfId="28162" builtinId="9" hidden="1"/>
    <cellStyle name="Hipervínculo visitado" xfId="28163" builtinId="9" hidden="1"/>
    <cellStyle name="Hipervínculo visitado" xfId="28164" builtinId="9" hidden="1"/>
    <cellStyle name="Hipervínculo visitado" xfId="28165" builtinId="9" hidden="1"/>
    <cellStyle name="Hipervínculo visitado" xfId="28166" builtinId="9" hidden="1"/>
    <cellStyle name="Hipervínculo visitado" xfId="28167" builtinId="9" hidden="1"/>
    <cellStyle name="Hipervínculo visitado" xfId="28168" builtinId="9" hidden="1"/>
    <cellStyle name="Hipervínculo visitado" xfId="28169" builtinId="9" hidden="1"/>
    <cellStyle name="Hipervínculo visitado" xfId="28170" builtinId="9" hidden="1"/>
    <cellStyle name="Hipervínculo visitado" xfId="28171" builtinId="9" hidden="1"/>
    <cellStyle name="Hipervínculo visitado" xfId="28172" builtinId="9" hidden="1"/>
    <cellStyle name="Hipervínculo visitado" xfId="28173" builtinId="9" hidden="1"/>
    <cellStyle name="Hipervínculo visitado" xfId="27877" builtinId="9" hidden="1"/>
    <cellStyle name="Hipervínculo visitado" xfId="28103" builtinId="9" hidden="1"/>
    <cellStyle name="Hipervínculo visitado" xfId="28030" builtinId="9" hidden="1"/>
    <cellStyle name="Hipervínculo visitado" xfId="28177" builtinId="9" hidden="1"/>
    <cellStyle name="Hipervínculo visitado" xfId="28178" builtinId="9" hidden="1"/>
    <cellStyle name="Hipervínculo visitado" xfId="28179" builtinId="9" hidden="1"/>
    <cellStyle name="Hipervínculo visitado" xfId="28180" builtinId="9" hidden="1"/>
    <cellStyle name="Hipervínculo visitado" xfId="28181" builtinId="9" hidden="1"/>
    <cellStyle name="Hipervínculo visitado" xfId="28182" builtinId="9" hidden="1"/>
    <cellStyle name="Hipervínculo visitado" xfId="28183" builtinId="9" hidden="1"/>
    <cellStyle name="Hipervínculo visitado" xfId="28184" builtinId="9" hidden="1"/>
    <cellStyle name="Hipervínculo visitado" xfId="28185" builtinId="9" hidden="1"/>
    <cellStyle name="Hipervínculo visitado" xfId="28186" builtinId="9" hidden="1"/>
    <cellStyle name="Hipervínculo visitado" xfId="28187" builtinId="9" hidden="1"/>
    <cellStyle name="Hipervínculo visitado" xfId="28188" builtinId="9" hidden="1"/>
    <cellStyle name="Hipervínculo visitado" xfId="28189" builtinId="9" hidden="1"/>
    <cellStyle name="Hipervínculo visitado" xfId="28190" builtinId="9" hidden="1"/>
    <cellStyle name="Hipervínculo visitado" xfId="28191" builtinId="9" hidden="1"/>
    <cellStyle name="Hipervínculo visitado" xfId="28192" builtinId="9" hidden="1"/>
    <cellStyle name="Hipervínculo visitado" xfId="28193" builtinId="9" hidden="1"/>
    <cellStyle name="Hipervínculo visitado" xfId="28194" builtinId="9" hidden="1"/>
    <cellStyle name="Hipervínculo visitado" xfId="28207" builtinId="9" hidden="1"/>
    <cellStyle name="Hipervínculo visitado" xfId="28208" builtinId="9" hidden="1"/>
    <cellStyle name="Hipervínculo visitado" xfId="28209" builtinId="9" hidden="1"/>
    <cellStyle name="Hipervínculo visitado" xfId="28210" builtinId="9" hidden="1"/>
    <cellStyle name="Hipervínculo visitado" xfId="28211" builtinId="9" hidden="1"/>
    <cellStyle name="Hipervínculo visitado" xfId="28212" builtinId="9" hidden="1"/>
    <cellStyle name="Hipervínculo visitado" xfId="28213" builtinId="9" hidden="1"/>
    <cellStyle name="Hipervínculo visitado" xfId="28214" builtinId="9" hidden="1"/>
    <cellStyle name="Hipervínculo visitado" xfId="28215" builtinId="9" hidden="1"/>
    <cellStyle name="Hipervínculo visitado" xfId="28216" builtinId="9" hidden="1"/>
    <cellStyle name="Hipervínculo visitado" xfId="28217" builtinId="9" hidden="1"/>
    <cellStyle name="Hipervínculo visitado" xfId="28218" builtinId="9" hidden="1"/>
    <cellStyle name="Hipervínculo visitado" xfId="28219" builtinId="9" hidden="1"/>
    <cellStyle name="Hipervínculo visitado" xfId="28220" builtinId="9" hidden="1"/>
    <cellStyle name="Hipervínculo visitado" xfId="28221" builtinId="9" hidden="1"/>
    <cellStyle name="Hipervínculo visitado" xfId="28222" builtinId="9" hidden="1"/>
    <cellStyle name="Hipervínculo visitado" xfId="28223" builtinId="9" hidden="1"/>
    <cellStyle name="Hipervínculo visitado" xfId="28224" builtinId="9" hidden="1"/>
    <cellStyle name="Hipervínculo visitado" xfId="28225" builtinId="9" hidden="1"/>
    <cellStyle name="Hipervínculo visitado" xfId="28226" builtinId="9" hidden="1"/>
    <cellStyle name="Hipervínculo visitado" xfId="28227" builtinId="9" hidden="1"/>
    <cellStyle name="Hipervínculo visitado" xfId="28043" builtinId="9" hidden="1"/>
    <cellStyle name="Hipervínculo visitado" xfId="28231" builtinId="9" hidden="1"/>
    <cellStyle name="Hipervínculo visitado" xfId="28232" builtinId="9" hidden="1"/>
    <cellStyle name="Hipervínculo visitado" xfId="28233" builtinId="9" hidden="1"/>
    <cellStyle name="Hipervínculo visitado" xfId="28234" builtinId="9" hidden="1"/>
    <cellStyle name="Hipervínculo visitado" xfId="28235" builtinId="9" hidden="1"/>
    <cellStyle name="Hipervínculo visitado" xfId="28236" builtinId="9" hidden="1"/>
    <cellStyle name="Hipervínculo visitado" xfId="28237" builtinId="9" hidden="1"/>
    <cellStyle name="Hipervínculo visitado" xfId="28238" builtinId="9" hidden="1"/>
    <cellStyle name="Hipervínculo visitado" xfId="28239" builtinId="9" hidden="1"/>
    <cellStyle name="Hipervínculo visitado" xfId="28240" builtinId="9" hidden="1"/>
    <cellStyle name="Hipervínculo visitado" xfId="28241" builtinId="9" hidden="1"/>
    <cellStyle name="Hipervínculo visitado" xfId="28242" builtinId="9" hidden="1"/>
    <cellStyle name="Hipervínculo visitado" xfId="28243" builtinId="9" hidden="1"/>
    <cellStyle name="Hipervínculo visitado" xfId="28244" builtinId="9" hidden="1"/>
    <cellStyle name="Hipervínculo visitado" xfId="28245" builtinId="9" hidden="1"/>
    <cellStyle name="Hipervínculo visitado" xfId="28246" builtinId="9" hidden="1"/>
    <cellStyle name="Hipervínculo visitado" xfId="28247" builtinId="9" hidden="1"/>
    <cellStyle name="Hipervínculo visitado" xfId="28248" builtinId="9" hidden="1"/>
    <cellStyle name="Hipervínculo visitado" xfId="28249" builtinId="9" hidden="1"/>
    <cellStyle name="Hipervínculo visitado" xfId="28250" builtinId="9" hidden="1"/>
    <cellStyle name="Hipervínculo visitado" xfId="28261" builtinId="9" hidden="1"/>
    <cellStyle name="Hipervínculo visitado" xfId="28262" builtinId="9" hidden="1"/>
    <cellStyle name="Hipervínculo visitado" xfId="28263" builtinId="9" hidden="1"/>
    <cellStyle name="Hipervínculo visitado" xfId="28264" builtinId="9" hidden="1"/>
    <cellStyle name="Hipervínculo visitado" xfId="28265" builtinId="9" hidden="1"/>
    <cellStyle name="Hipervínculo visitado" xfId="28266" builtinId="9" hidden="1"/>
    <cellStyle name="Hipervínculo visitado" xfId="28267" builtinId="9" hidden="1"/>
    <cellStyle name="Hipervínculo visitado" xfId="28268" builtinId="9" hidden="1"/>
    <cellStyle name="Hipervínculo visitado" xfId="28269" builtinId="9" hidden="1"/>
    <cellStyle name="Hipervínculo visitado" xfId="28270" builtinId="9" hidden="1"/>
    <cellStyle name="Hipervínculo visitado" xfId="28271" builtinId="9" hidden="1"/>
    <cellStyle name="Hipervínculo visitado" xfId="28272" builtinId="9" hidden="1"/>
    <cellStyle name="Hipervínculo visitado" xfId="28273" builtinId="9" hidden="1"/>
    <cellStyle name="Hipervínculo visitado" xfId="28274" builtinId="9" hidden="1"/>
    <cellStyle name="Hipervínculo visitado" xfId="28275" builtinId="9" hidden="1"/>
    <cellStyle name="Hipervínculo visitado" xfId="28276" builtinId="9" hidden="1"/>
    <cellStyle name="Hipervínculo visitado" xfId="28277" builtinId="9" hidden="1"/>
    <cellStyle name="Hipervínculo visitado" xfId="28278" builtinId="9" hidden="1"/>
    <cellStyle name="Hipervínculo visitado" xfId="28279" builtinId="9" hidden="1"/>
    <cellStyle name="Hipervínculo visitado" xfId="28280" builtinId="9" hidden="1"/>
    <cellStyle name="Hipervínculo visitado" xfId="28281" builtinId="9" hidden="1"/>
    <cellStyle name="Hipervínculo visitado" xfId="27772" builtinId="9" hidden="1"/>
    <cellStyle name="Hipervínculo visitado" xfId="27955" builtinId="9" hidden="1"/>
    <cellStyle name="Hipervínculo visitado" xfId="27671" builtinId="9" hidden="1"/>
    <cellStyle name="Hipervínculo visitado" xfId="28285" builtinId="9" hidden="1"/>
    <cellStyle name="Hipervínculo visitado" xfId="28286" builtinId="9" hidden="1"/>
    <cellStyle name="Hipervínculo visitado" xfId="28287" builtinId="9" hidden="1"/>
    <cellStyle name="Hipervínculo visitado" xfId="28288" builtinId="9" hidden="1"/>
    <cellStyle name="Hipervínculo visitado" xfId="28289" builtinId="9" hidden="1"/>
    <cellStyle name="Hipervínculo visitado" xfId="28290" builtinId="9" hidden="1"/>
    <cellStyle name="Hipervínculo visitado" xfId="28291" builtinId="9" hidden="1"/>
    <cellStyle name="Hipervínculo visitado" xfId="28292" builtinId="9" hidden="1"/>
    <cellStyle name="Hipervínculo visitado" xfId="28293" builtinId="9" hidden="1"/>
    <cellStyle name="Hipervínculo visitado" xfId="28294" builtinId="9" hidden="1"/>
    <cellStyle name="Hipervínculo visitado" xfId="28295" builtinId="9" hidden="1"/>
    <cellStyle name="Hipervínculo visitado" xfId="28296" builtinId="9" hidden="1"/>
    <cellStyle name="Hipervínculo visitado" xfId="28297" builtinId="9" hidden="1"/>
    <cellStyle name="Hipervínculo visitado" xfId="28298" builtinId="9" hidden="1"/>
    <cellStyle name="Hipervínculo visitado" xfId="28299" builtinId="9" hidden="1"/>
    <cellStyle name="Hipervínculo visitado" xfId="28300" builtinId="9" hidden="1"/>
    <cellStyle name="Hipervínculo visitado" xfId="28301" builtinId="9" hidden="1"/>
    <cellStyle name="Hipervínculo visitado" xfId="28302" builtinId="9" hidden="1"/>
    <cellStyle name="Hipervínculo visitado" xfId="28313" builtinId="9" hidden="1"/>
    <cellStyle name="Hipervínculo visitado" xfId="28314" builtinId="9" hidden="1"/>
    <cellStyle name="Hipervínculo visitado" xfId="28315" builtinId="9" hidden="1"/>
    <cellStyle name="Hipervínculo visitado" xfId="28316" builtinId="9" hidden="1"/>
    <cellStyle name="Hipervínculo visitado" xfId="28317" builtinId="9" hidden="1"/>
    <cellStyle name="Hipervínculo visitado" xfId="28318" builtinId="9" hidden="1"/>
    <cellStyle name="Hipervínculo visitado" xfId="28319" builtinId="9" hidden="1"/>
    <cellStyle name="Hipervínculo visitado" xfId="28320" builtinId="9" hidden="1"/>
    <cellStyle name="Hipervínculo visitado" xfId="28321" builtinId="9" hidden="1"/>
    <cellStyle name="Hipervínculo visitado" xfId="28322" builtinId="9" hidden="1"/>
    <cellStyle name="Hipervínculo visitado" xfId="28323" builtinId="9" hidden="1"/>
    <cellStyle name="Hipervínculo visitado" xfId="28324" builtinId="9" hidden="1"/>
    <cellStyle name="Hipervínculo visitado" xfId="28325" builtinId="9" hidden="1"/>
    <cellStyle name="Hipervínculo visitado" xfId="28326" builtinId="9" hidden="1"/>
    <cellStyle name="Hipervínculo visitado" xfId="28327" builtinId="9" hidden="1"/>
    <cellStyle name="Hipervínculo visitado" xfId="28328" builtinId="9" hidden="1"/>
    <cellStyle name="Hipervínculo visitado" xfId="28329" builtinId="9" hidden="1"/>
    <cellStyle name="Hipervínculo visitado" xfId="28330" builtinId="9" hidden="1"/>
    <cellStyle name="Hipervínculo visitado" xfId="28331" builtinId="9" hidden="1"/>
    <cellStyle name="Hipervínculo visitado" xfId="28332" builtinId="9" hidden="1"/>
    <cellStyle name="Hipervínculo visitado" xfId="28333" builtinId="9" hidden="1"/>
    <cellStyle name="Hipervínculo visitado" xfId="28106" builtinId="9" hidden="1"/>
    <cellStyle name="Hipervínculo visitado" xfId="28125" builtinId="9" hidden="1"/>
    <cellStyle name="Hipervínculo visitado" xfId="28124" builtinId="9" hidden="1"/>
    <cellStyle name="Hipervínculo visitado" xfId="28336" builtinId="9" hidden="1"/>
    <cellStyle name="Hipervínculo visitado" xfId="28337" builtinId="9" hidden="1"/>
    <cellStyle name="Hipervínculo visitado" xfId="28338" builtinId="9" hidden="1"/>
    <cellStyle name="Hipervínculo visitado" xfId="28339" builtinId="9" hidden="1"/>
    <cellStyle name="Hipervínculo visitado" xfId="28340" builtinId="9" hidden="1"/>
    <cellStyle name="Hipervínculo visitado" xfId="28341" builtinId="9" hidden="1"/>
    <cellStyle name="Hipervínculo visitado" xfId="28342" builtinId="9" hidden="1"/>
    <cellStyle name="Hipervínculo visitado" xfId="28343" builtinId="9" hidden="1"/>
    <cellStyle name="Hipervínculo visitado" xfId="28344" builtinId="9" hidden="1"/>
    <cellStyle name="Hipervínculo visitado" xfId="28345" builtinId="9" hidden="1"/>
    <cellStyle name="Hipervínculo visitado" xfId="28346" builtinId="9" hidden="1"/>
    <cellStyle name="Hipervínculo visitado" xfId="28347" builtinId="9" hidden="1"/>
    <cellStyle name="Hipervínculo visitado" xfId="28348" builtinId="9" hidden="1"/>
    <cellStyle name="Hipervínculo visitado" xfId="28349" builtinId="9" hidden="1"/>
    <cellStyle name="Hipervínculo visitado" xfId="28350" builtinId="9" hidden="1"/>
    <cellStyle name="Hipervínculo visitado" xfId="28351" builtinId="9" hidden="1"/>
    <cellStyle name="Hipervínculo visitado" xfId="28352" builtinId="9" hidden="1"/>
    <cellStyle name="Hipervínculo visitado" xfId="28353" builtinId="9" hidden="1"/>
    <cellStyle name="Hipervínculo visitado" xfId="28364" builtinId="9" hidden="1"/>
    <cellStyle name="Hipervínculo visitado" xfId="28365" builtinId="9" hidden="1"/>
    <cellStyle name="Hipervínculo visitado" xfId="28366" builtinId="9" hidden="1"/>
    <cellStyle name="Hipervínculo visitado" xfId="28367" builtinId="9" hidden="1"/>
    <cellStyle name="Hipervínculo visitado" xfId="28368" builtinId="9" hidden="1"/>
    <cellStyle name="Hipervínculo visitado" xfId="28369" builtinId="9" hidden="1"/>
    <cellStyle name="Hipervínculo visitado" xfId="28370" builtinId="9" hidden="1"/>
    <cellStyle name="Hipervínculo visitado" xfId="28371" builtinId="9" hidden="1"/>
    <cellStyle name="Hipervínculo visitado" xfId="28372" builtinId="9" hidden="1"/>
    <cellStyle name="Hipervínculo visitado" xfId="28373" builtinId="9" hidden="1"/>
    <cellStyle name="Hipervínculo visitado" xfId="28374" builtinId="9" hidden="1"/>
    <cellStyle name="Hipervínculo visitado" xfId="28375" builtinId="9" hidden="1"/>
    <cellStyle name="Hipervínculo visitado" xfId="28376" builtinId="9" hidden="1"/>
    <cellStyle name="Hipervínculo visitado" xfId="28377" builtinId="9" hidden="1"/>
    <cellStyle name="Hipervínculo visitado" xfId="28378" builtinId="9" hidden="1"/>
    <cellStyle name="Hipervínculo visitado" xfId="28379" builtinId="9" hidden="1"/>
    <cellStyle name="Hipervínculo visitado" xfId="28380" builtinId="9" hidden="1"/>
    <cellStyle name="Hipervínculo visitado" xfId="28381" builtinId="9" hidden="1"/>
    <cellStyle name="Hipervínculo visitado" xfId="28382" builtinId="9" hidden="1"/>
    <cellStyle name="Hipervínculo visitado" xfId="28383" builtinId="9" hidden="1"/>
    <cellStyle name="Hipervínculo visitado" xfId="28384" builtinId="9" hidden="1"/>
    <cellStyle name="Hipervínculo visitado" xfId="28387" builtinId="9" hidden="1"/>
    <cellStyle name="Hipervínculo visitado" xfId="28388" builtinId="9" hidden="1"/>
    <cellStyle name="Hipervínculo visitado" xfId="28389" builtinId="9" hidden="1"/>
    <cellStyle name="Hipervínculo visitado" xfId="28390" builtinId="9" hidden="1"/>
    <cellStyle name="Hipervínculo visitado" xfId="28391" builtinId="9" hidden="1"/>
    <cellStyle name="Hipervínculo visitado" xfId="28392" builtinId="9" hidden="1"/>
    <cellStyle name="Hipervínculo visitado" xfId="28393" builtinId="9" hidden="1"/>
    <cellStyle name="Hipervínculo visitado" xfId="28394" builtinId="9" hidden="1"/>
    <cellStyle name="Hipervínculo visitado" xfId="28395" builtinId="9" hidden="1"/>
    <cellStyle name="Hipervínculo visitado" xfId="28396" builtinId="9" hidden="1"/>
    <cellStyle name="Hipervínculo visitado" xfId="28397" builtinId="9" hidden="1"/>
    <cellStyle name="Hipervínculo visitado" xfId="28398" builtinId="9" hidden="1"/>
    <cellStyle name="Hipervínculo visitado" xfId="28399" builtinId="9" hidden="1"/>
    <cellStyle name="Hipervínculo visitado" xfId="28400" builtinId="9" hidden="1"/>
    <cellStyle name="Hipervínculo visitado" xfId="28401" builtinId="9" hidden="1"/>
    <cellStyle name="Hipervínculo visitado" xfId="28402" builtinId="9" hidden="1"/>
    <cellStyle name="Hipervínculo visitado" xfId="28403" builtinId="9" hidden="1"/>
    <cellStyle name="Hipervínculo visitado" xfId="28404" builtinId="9" hidden="1"/>
    <cellStyle name="Hipervínculo visitado" xfId="28405" builtinId="9" hidden="1"/>
    <cellStyle name="Hipervínculo visitado" xfId="28406" builtinId="9" hidden="1"/>
    <cellStyle name="Hipervínculo visitado" xfId="28407" builtinId="9" hidden="1"/>
    <cellStyle name="Hipervínculo visitado" xfId="28421" builtinId="9" hidden="1"/>
    <cellStyle name="Hipervínculo visitado" xfId="28422" builtinId="9" hidden="1"/>
    <cellStyle name="Hipervínculo visitado" xfId="28423" builtinId="9" hidden="1"/>
    <cellStyle name="Hipervínculo visitado" xfId="28424" builtinId="9" hidden="1"/>
    <cellStyle name="Hipervínculo visitado" xfId="28425" builtinId="9" hidden="1"/>
    <cellStyle name="Hipervínculo visitado" xfId="28426" builtinId="9" hidden="1"/>
    <cellStyle name="Hipervínculo visitado" xfId="28427" builtinId="9" hidden="1"/>
    <cellStyle name="Hipervínculo visitado" xfId="28428" builtinId="9" hidden="1"/>
    <cellStyle name="Hipervínculo visitado" xfId="28429" builtinId="9" hidden="1"/>
    <cellStyle name="Hipervínculo visitado" xfId="28430" builtinId="9" hidden="1"/>
    <cellStyle name="Hipervínculo visitado" xfId="28431" builtinId="9" hidden="1"/>
    <cellStyle name="Hipervínculo visitado" xfId="28432" builtinId="9" hidden="1"/>
    <cellStyle name="Hipervínculo visitado" xfId="28433" builtinId="9" hidden="1"/>
    <cellStyle name="Hipervínculo visitado" xfId="28434" builtinId="9" hidden="1"/>
    <cellStyle name="Hipervínculo visitado" xfId="28435" builtinId="9" hidden="1"/>
    <cellStyle name="Hipervínculo visitado" xfId="28436" builtinId="9" hidden="1"/>
    <cellStyle name="Hipervínculo visitado" xfId="28437" builtinId="9" hidden="1"/>
    <cellStyle name="Hipervínculo visitado" xfId="28438" builtinId="9" hidden="1"/>
    <cellStyle name="Hipervínculo visitado" xfId="28439" builtinId="9" hidden="1"/>
    <cellStyle name="Hipervínculo visitado" xfId="28440" builtinId="9" hidden="1"/>
    <cellStyle name="Hipervínculo visitado" xfId="28441" builtinId="9" hidden="1"/>
    <cellStyle name="Hipervínculo visitado" xfId="27856" builtinId="9" hidden="1"/>
    <cellStyle name="Hipervínculo visitado" xfId="28442" builtinId="9" hidden="1"/>
    <cellStyle name="Hipervínculo visitado" xfId="28443" builtinId="9" hidden="1"/>
    <cellStyle name="Hipervínculo visitado" xfId="28444" builtinId="9" hidden="1"/>
    <cellStyle name="Hipervínculo visitado" xfId="28445" builtinId="9" hidden="1"/>
    <cellStyle name="Hipervínculo visitado" xfId="28446" builtinId="9" hidden="1"/>
    <cellStyle name="Hipervínculo visitado" xfId="28447" builtinId="9" hidden="1"/>
    <cellStyle name="Hipervínculo visitado" xfId="28448" builtinId="9" hidden="1"/>
    <cellStyle name="Hipervínculo visitado" xfId="28449" builtinId="9" hidden="1"/>
    <cellStyle name="Hipervínculo visitado" xfId="28450" builtinId="9" hidden="1"/>
    <cellStyle name="Hipervínculo visitado" xfId="28451" builtinId="9" hidden="1"/>
    <cellStyle name="Hipervínculo visitado" xfId="28452" builtinId="9" hidden="1"/>
    <cellStyle name="Hipervínculo visitado" xfId="28453" builtinId="9" hidden="1"/>
    <cellStyle name="Hipervínculo visitado" xfId="28454" builtinId="9" hidden="1"/>
    <cellStyle name="Hipervínculo visitado" xfId="28455" builtinId="9" hidden="1"/>
    <cellStyle name="Hipervínculo visitado" xfId="28456" builtinId="9" hidden="1"/>
    <cellStyle name="Hipervínculo visitado" xfId="28457" builtinId="9" hidden="1"/>
    <cellStyle name="Hipervínculo visitado" xfId="28458" builtinId="9" hidden="1"/>
    <cellStyle name="Hipervínculo visitado" xfId="28459" builtinId="9" hidden="1"/>
    <cellStyle name="Hipervínculo visitado" xfId="28460" builtinId="9" hidden="1"/>
    <cellStyle name="Hipervínculo visitado" xfId="28461" builtinId="9" hidden="1"/>
    <cellStyle name="Hipervínculo visitado" xfId="28472" builtinId="9" hidden="1"/>
    <cellStyle name="Hipervínculo visitado" xfId="28473" builtinId="9" hidden="1"/>
    <cellStyle name="Hipervínculo visitado" xfId="28474" builtinId="9" hidden="1"/>
    <cellStyle name="Hipervínculo visitado" xfId="28475" builtinId="9" hidden="1"/>
    <cellStyle name="Hipervínculo visitado" xfId="28476" builtinId="9" hidden="1"/>
    <cellStyle name="Hipervínculo visitado" xfId="28477" builtinId="9" hidden="1"/>
    <cellStyle name="Hipervínculo visitado" xfId="28478" builtinId="9" hidden="1"/>
    <cellStyle name="Hipervínculo visitado" xfId="28479" builtinId="9" hidden="1"/>
    <cellStyle name="Hipervínculo visitado" xfId="28480" builtinId="9" hidden="1"/>
    <cellStyle name="Hipervínculo visitado" xfId="28481" builtinId="9" hidden="1"/>
    <cellStyle name="Hipervínculo visitado" xfId="28482" builtinId="9" hidden="1"/>
    <cellStyle name="Hipervínculo visitado" xfId="28483" builtinId="9" hidden="1"/>
    <cellStyle name="Hipervínculo visitado" xfId="28484" builtinId="9" hidden="1"/>
    <cellStyle name="Hipervínculo visitado" xfId="28485" builtinId="9" hidden="1"/>
    <cellStyle name="Hipervínculo visitado" xfId="28486" builtinId="9" hidden="1"/>
    <cellStyle name="Hipervínculo visitado" xfId="28487" builtinId="9" hidden="1"/>
    <cellStyle name="Hipervínculo visitado" xfId="28488" builtinId="9" hidden="1"/>
    <cellStyle name="Hipervínculo visitado" xfId="28489" builtinId="9" hidden="1"/>
    <cellStyle name="Hipervínculo visitado" xfId="28490" builtinId="9" hidden="1"/>
    <cellStyle name="Hipervínculo visitado" xfId="28491" builtinId="9" hidden="1"/>
    <cellStyle name="Hipervínculo visitado" xfId="28492" builtinId="9" hidden="1"/>
    <cellStyle name="Hipervínculo visitado" xfId="28500" builtinId="9" hidden="1"/>
    <cellStyle name="Hipervínculo visitado" xfId="28501" builtinId="9" hidden="1"/>
    <cellStyle name="Hipervínculo visitado" xfId="28502" builtinId="9" hidden="1"/>
    <cellStyle name="Hipervínculo visitado" xfId="28503" builtinId="9" hidden="1"/>
    <cellStyle name="Hipervínculo visitado" xfId="28504" builtinId="9" hidden="1"/>
    <cellStyle name="Hipervínculo visitado" xfId="28505" builtinId="9" hidden="1"/>
    <cellStyle name="Hipervínculo visitado" xfId="28506" builtinId="9" hidden="1"/>
    <cellStyle name="Hipervínculo visitado" xfId="28507" builtinId="9" hidden="1"/>
    <cellStyle name="Hipervínculo visitado" xfId="28508" builtinId="9" hidden="1"/>
    <cellStyle name="Hipervínculo visitado" xfId="28509" builtinId="9" hidden="1"/>
    <cellStyle name="Hipervínculo visitado" xfId="28510" builtinId="9" hidden="1"/>
    <cellStyle name="Hipervínculo visitado" xfId="28511" builtinId="9" hidden="1"/>
    <cellStyle name="Hipervínculo visitado" xfId="28512" builtinId="9" hidden="1"/>
    <cellStyle name="Hipervínculo visitado" xfId="28513" builtinId="9" hidden="1"/>
    <cellStyle name="Hipervínculo visitado" xfId="28514" builtinId="9" hidden="1"/>
    <cellStyle name="Hipervínculo visitado" xfId="28515" builtinId="9" hidden="1"/>
    <cellStyle name="Hipervínculo visitado" xfId="28516" builtinId="9" hidden="1"/>
    <cellStyle name="Hipervínculo visitado" xfId="28517" builtinId="9" hidden="1"/>
    <cellStyle name="Hipervínculo visitado" xfId="28518" builtinId="9" hidden="1"/>
    <cellStyle name="Hipervínculo visitado" xfId="28519" builtinId="9" hidden="1"/>
    <cellStyle name="Hipervínculo visitado" xfId="28520" builtinId="9" hidden="1"/>
    <cellStyle name="Hipervínculo visitado" xfId="28534" builtinId="9" hidden="1"/>
    <cellStyle name="Hipervínculo visitado" xfId="28535" builtinId="9" hidden="1"/>
    <cellStyle name="Hipervínculo visitado" xfId="28536" builtinId="9" hidden="1"/>
    <cellStyle name="Hipervínculo visitado" xfId="28537" builtinId="9" hidden="1"/>
    <cellStyle name="Hipervínculo visitado" xfId="28538" builtinId="9" hidden="1"/>
    <cellStyle name="Hipervínculo visitado" xfId="28539" builtinId="9" hidden="1"/>
    <cellStyle name="Hipervínculo visitado" xfId="28540" builtinId="9" hidden="1"/>
    <cellStyle name="Hipervínculo visitado" xfId="28541" builtinId="9" hidden="1"/>
    <cellStyle name="Hipervínculo visitado" xfId="28542" builtinId="9" hidden="1"/>
    <cellStyle name="Hipervínculo visitado" xfId="28543" builtinId="9" hidden="1"/>
    <cellStyle name="Hipervínculo visitado" xfId="28544" builtinId="9" hidden="1"/>
    <cellStyle name="Hipervínculo visitado" xfId="28545" builtinId="9" hidden="1"/>
    <cellStyle name="Hipervínculo visitado" xfId="28546" builtinId="9" hidden="1"/>
    <cellStyle name="Hipervínculo visitado" xfId="28547" builtinId="9" hidden="1"/>
    <cellStyle name="Hipervínculo visitado" xfId="28548" builtinId="9" hidden="1"/>
    <cellStyle name="Hipervínculo visitado" xfId="28549" builtinId="9" hidden="1"/>
    <cellStyle name="Hipervínculo visitado" xfId="28550" builtinId="9" hidden="1"/>
    <cellStyle name="Hipervínculo visitado" xfId="28551" builtinId="9" hidden="1"/>
    <cellStyle name="Hipervínculo visitado" xfId="28552" builtinId="9" hidden="1"/>
    <cellStyle name="Hipervínculo visitado" xfId="28553" builtinId="9" hidden="1"/>
    <cellStyle name="Hipervínculo visitado" xfId="28554" builtinId="9" hidden="1"/>
    <cellStyle name="Hipervínculo visitado" xfId="28559" builtinId="9" hidden="1"/>
    <cellStyle name="Hipervínculo visitado" xfId="28560" builtinId="9" hidden="1"/>
    <cellStyle name="Hipervínculo visitado" xfId="28561" builtinId="9" hidden="1"/>
    <cellStyle name="Hipervínculo visitado" xfId="28562" builtinId="9" hidden="1"/>
    <cellStyle name="Hipervínculo visitado" xfId="28563" builtinId="9" hidden="1"/>
    <cellStyle name="Hipervínculo visitado" xfId="28564" builtinId="9" hidden="1"/>
    <cellStyle name="Hipervínculo visitado" xfId="28565" builtinId="9" hidden="1"/>
    <cellStyle name="Hipervínculo visitado" xfId="28566" builtinId="9" hidden="1"/>
    <cellStyle name="Hipervínculo visitado" xfId="28567" builtinId="9" hidden="1"/>
    <cellStyle name="Hipervínculo visitado" xfId="28568" builtinId="9" hidden="1"/>
    <cellStyle name="Hipervínculo visitado" xfId="28569" builtinId="9" hidden="1"/>
    <cellStyle name="Hipervínculo visitado" xfId="28570" builtinId="9" hidden="1"/>
    <cellStyle name="Hipervínculo visitado" xfId="28571" builtinId="9" hidden="1"/>
    <cellStyle name="Hipervínculo visitado" xfId="28572" builtinId="9" hidden="1"/>
    <cellStyle name="Hipervínculo visitado" xfId="28573" builtinId="9" hidden="1"/>
    <cellStyle name="Hipervínculo visitado" xfId="28574" builtinId="9" hidden="1"/>
    <cellStyle name="Hipervínculo visitado" xfId="28575" builtinId="9" hidden="1"/>
    <cellStyle name="Hipervínculo visitado" xfId="28576" builtinId="9" hidden="1"/>
    <cellStyle name="Hipervínculo visitado" xfId="28577" builtinId="9" hidden="1"/>
    <cellStyle name="Hipervínculo visitado" xfId="28578" builtinId="9" hidden="1"/>
    <cellStyle name="Hipervínculo visitado" xfId="28579" builtinId="9" hidden="1"/>
    <cellStyle name="Hipervínculo visitado" xfId="28599" builtinId="9" hidden="1"/>
    <cellStyle name="Hipervínculo visitado" xfId="28600" builtinId="9" hidden="1"/>
    <cellStyle name="Hipervínculo visitado" xfId="28601" builtinId="9" hidden="1"/>
    <cellStyle name="Hipervínculo visitado" xfId="28602" builtinId="9" hidden="1"/>
    <cellStyle name="Hipervínculo visitado" xfId="28603" builtinId="9" hidden="1"/>
    <cellStyle name="Hipervínculo visitado" xfId="28604" builtinId="9" hidden="1"/>
    <cellStyle name="Hipervínculo visitado" xfId="28605" builtinId="9" hidden="1"/>
    <cellStyle name="Hipervínculo visitado" xfId="28606" builtinId="9" hidden="1"/>
    <cellStyle name="Hipervínculo visitado" xfId="28607" builtinId="9" hidden="1"/>
    <cellStyle name="Hipervínculo visitado" xfId="28608" builtinId="9" hidden="1"/>
    <cellStyle name="Hipervínculo visitado" xfId="28609" builtinId="9" hidden="1"/>
    <cellStyle name="Hipervínculo visitado" xfId="28610" builtinId="9" hidden="1"/>
    <cellStyle name="Hipervínculo visitado" xfId="28611" builtinId="9" hidden="1"/>
    <cellStyle name="Hipervínculo visitado" xfId="28612" builtinId="9" hidden="1"/>
    <cellStyle name="Hipervínculo visitado" xfId="28613" builtinId="9" hidden="1"/>
    <cellStyle name="Hipervínculo visitado" xfId="28614" builtinId="9" hidden="1"/>
    <cellStyle name="Hipervínculo visitado" xfId="28615" builtinId="9" hidden="1"/>
    <cellStyle name="Hipervínculo visitado" xfId="28616" builtinId="9" hidden="1"/>
    <cellStyle name="Hipervínculo visitado" xfId="28617" builtinId="9" hidden="1"/>
    <cellStyle name="Hipervínculo visitado" xfId="28618" builtinId="9" hidden="1"/>
    <cellStyle name="Hipervínculo visitado" xfId="28619" builtinId="9" hidden="1"/>
    <cellStyle name="Hipervínculo visitado" xfId="28630" builtinId="9" hidden="1"/>
    <cellStyle name="Hipervínculo visitado" xfId="28631" builtinId="9" hidden="1"/>
    <cellStyle name="Hipervínculo visitado" xfId="28632" builtinId="9" hidden="1"/>
    <cellStyle name="Hipervínculo visitado" xfId="28633" builtinId="9" hidden="1"/>
    <cellStyle name="Hipervínculo visitado" xfId="28634" builtinId="9" hidden="1"/>
    <cellStyle name="Hipervínculo visitado" xfId="28635" builtinId="9" hidden="1"/>
    <cellStyle name="Hipervínculo visitado" xfId="28636" builtinId="9" hidden="1"/>
    <cellStyle name="Hipervínculo visitado" xfId="28637" builtinId="9" hidden="1"/>
    <cellStyle name="Hipervínculo visitado" xfId="28638" builtinId="9" hidden="1"/>
    <cellStyle name="Hipervínculo visitado" xfId="28639" builtinId="9" hidden="1"/>
    <cellStyle name="Hipervínculo visitado" xfId="28640" builtinId="9" hidden="1"/>
    <cellStyle name="Hipervínculo visitado" xfId="28641" builtinId="9" hidden="1"/>
    <cellStyle name="Hipervínculo visitado" xfId="28642" builtinId="9" hidden="1"/>
    <cellStyle name="Hipervínculo visitado" xfId="28643" builtinId="9" hidden="1"/>
    <cellStyle name="Hipervínculo visitado" xfId="28644" builtinId="9" hidden="1"/>
    <cellStyle name="Hipervínculo visitado" xfId="28645" builtinId="9" hidden="1"/>
    <cellStyle name="Hipervínculo visitado" xfId="28646" builtinId="9" hidden="1"/>
    <cellStyle name="Hipervínculo visitado" xfId="28647" builtinId="9" hidden="1"/>
    <cellStyle name="Hipervínculo visitado" xfId="28648" builtinId="9" hidden="1"/>
    <cellStyle name="Hipervínculo visitado" xfId="28649" builtinId="9" hidden="1"/>
    <cellStyle name="Hipervínculo visitado" xfId="28650" builtinId="9" hidden="1"/>
    <cellStyle name="Hipervínculo visitado" xfId="28661" builtinId="9" hidden="1"/>
    <cellStyle name="Hipervínculo visitado" xfId="28662" builtinId="9" hidden="1"/>
    <cellStyle name="Hipervínculo visitado" xfId="28663" builtinId="9" hidden="1"/>
    <cellStyle name="Hipervínculo visitado" xfId="28664" builtinId="9" hidden="1"/>
    <cellStyle name="Hipervínculo visitado" xfId="28665" builtinId="9" hidden="1"/>
    <cellStyle name="Hipervínculo visitado" xfId="28666" builtinId="9" hidden="1"/>
    <cellStyle name="Hipervínculo visitado" xfId="28667" builtinId="9" hidden="1"/>
    <cellStyle name="Hipervínculo visitado" xfId="28668" builtinId="9" hidden="1"/>
    <cellStyle name="Hipervínculo visitado" xfId="28669" builtinId="9" hidden="1"/>
    <cellStyle name="Hipervínculo visitado" xfId="28670" builtinId="9" hidden="1"/>
    <cellStyle name="Hipervínculo visitado" xfId="28671" builtinId="9" hidden="1"/>
    <cellStyle name="Hipervínculo visitado" xfId="28672" builtinId="9" hidden="1"/>
    <cellStyle name="Hipervínculo visitado" xfId="28673" builtinId="9" hidden="1"/>
    <cellStyle name="Hipervínculo visitado" xfId="28674" builtinId="9" hidden="1"/>
    <cellStyle name="Hipervínculo visitado" xfId="28675" builtinId="9" hidden="1"/>
    <cellStyle name="Hipervínculo visitado" xfId="28676" builtinId="9" hidden="1"/>
    <cellStyle name="Hipervínculo visitado" xfId="28677" builtinId="9" hidden="1"/>
    <cellStyle name="Hipervínculo visitado" xfId="28678" builtinId="9" hidden="1"/>
    <cellStyle name="Hipervínculo visitado" xfId="28679" builtinId="9" hidden="1"/>
    <cellStyle name="Hipervínculo visitado" xfId="28680" builtinId="9" hidden="1"/>
    <cellStyle name="Hipervínculo visitado" xfId="28681" builtinId="9" hidden="1"/>
    <cellStyle name="Hipervínculo visitado" xfId="28692" builtinId="9" hidden="1"/>
    <cellStyle name="Hipervínculo visitado" xfId="28693" builtinId="9" hidden="1"/>
    <cellStyle name="Hipervínculo visitado" xfId="28694" builtinId="9" hidden="1"/>
    <cellStyle name="Hipervínculo visitado" xfId="28695" builtinId="9" hidden="1"/>
    <cellStyle name="Hipervínculo visitado" xfId="28696" builtinId="9" hidden="1"/>
    <cellStyle name="Hipervínculo visitado" xfId="28697" builtinId="9" hidden="1"/>
    <cellStyle name="Hipervínculo visitado" xfId="28698" builtinId="9" hidden="1"/>
    <cellStyle name="Hipervínculo visitado" xfId="28699" builtinId="9" hidden="1"/>
    <cellStyle name="Hipervínculo visitado" xfId="28700" builtinId="9" hidden="1"/>
    <cellStyle name="Hipervínculo visitado" xfId="28701" builtinId="9" hidden="1"/>
    <cellStyle name="Hipervínculo visitado" xfId="28702" builtinId="9" hidden="1"/>
    <cellStyle name="Hipervínculo visitado" xfId="28703" builtinId="9" hidden="1"/>
    <cellStyle name="Hipervínculo visitado" xfId="28704" builtinId="9" hidden="1"/>
    <cellStyle name="Hipervínculo visitado" xfId="28705" builtinId="9" hidden="1"/>
    <cellStyle name="Hipervínculo visitado" xfId="28706" builtinId="9" hidden="1"/>
    <cellStyle name="Hipervínculo visitado" xfId="28707" builtinId="9" hidden="1"/>
    <cellStyle name="Hipervínculo visitado" xfId="28708" builtinId="9" hidden="1"/>
    <cellStyle name="Hipervínculo visitado" xfId="28709" builtinId="9" hidden="1"/>
    <cellStyle name="Hipervínculo visitado" xfId="28710" builtinId="9" hidden="1"/>
    <cellStyle name="Hipervínculo visitado" xfId="28711" builtinId="9" hidden="1"/>
    <cellStyle name="Hipervínculo visitado" xfId="28712" builtinId="9" hidden="1"/>
    <cellStyle name="Hipervínculo visitado" xfId="28723" builtinId="9" hidden="1"/>
    <cellStyle name="Hipervínculo visitado" xfId="28724" builtinId="9" hidden="1"/>
    <cellStyle name="Hipervínculo visitado" xfId="28725" builtinId="9" hidden="1"/>
    <cellStyle name="Hipervínculo visitado" xfId="28726" builtinId="9" hidden="1"/>
    <cellStyle name="Hipervínculo visitado" xfId="28727" builtinId="9" hidden="1"/>
    <cellStyle name="Hipervínculo visitado" xfId="28728" builtinId="9" hidden="1"/>
    <cellStyle name="Hipervínculo visitado" xfId="28729" builtinId="9" hidden="1"/>
    <cellStyle name="Hipervínculo visitado" xfId="28730" builtinId="9" hidden="1"/>
    <cellStyle name="Hipervínculo visitado" xfId="28731" builtinId="9" hidden="1"/>
    <cellStyle name="Hipervínculo visitado" xfId="28732" builtinId="9" hidden="1"/>
    <cellStyle name="Hipervínculo visitado" xfId="28733" builtinId="9" hidden="1"/>
    <cellStyle name="Hipervínculo visitado" xfId="28734" builtinId="9" hidden="1"/>
    <cellStyle name="Hipervínculo visitado" xfId="28735" builtinId="9" hidden="1"/>
    <cellStyle name="Hipervínculo visitado" xfId="28736" builtinId="9" hidden="1"/>
    <cellStyle name="Hipervínculo visitado" xfId="28737" builtinId="9" hidden="1"/>
    <cellStyle name="Hipervínculo visitado" xfId="28738" builtinId="9" hidden="1"/>
    <cellStyle name="Hipervínculo visitado" xfId="28739" builtinId="9" hidden="1"/>
    <cellStyle name="Hipervínculo visitado" xfId="28740" builtinId="9" hidden="1"/>
    <cellStyle name="Hipervínculo visitado" xfId="28741" builtinId="9" hidden="1"/>
    <cellStyle name="Hipervínculo visitado" xfId="28742" builtinId="9" hidden="1"/>
    <cellStyle name="Hipervínculo visitado" xfId="28743" builtinId="9" hidden="1"/>
    <cellStyle name="Hipervínculo visitado" xfId="28754" builtinId="9" hidden="1"/>
    <cellStyle name="Hipervínculo visitado" xfId="28755" builtinId="9" hidden="1"/>
    <cellStyle name="Hipervínculo visitado" xfId="28756" builtinId="9" hidden="1"/>
    <cellStyle name="Hipervínculo visitado" xfId="28757" builtinId="9" hidden="1"/>
    <cellStyle name="Hipervínculo visitado" xfId="28758" builtinId="9" hidden="1"/>
    <cellStyle name="Hipervínculo visitado" xfId="28759" builtinId="9" hidden="1"/>
    <cellStyle name="Hipervínculo visitado" xfId="28760" builtinId="9" hidden="1"/>
    <cellStyle name="Hipervínculo visitado" xfId="28761" builtinId="9" hidden="1"/>
    <cellStyle name="Hipervínculo visitado" xfId="28762" builtinId="9" hidden="1"/>
    <cellStyle name="Hipervínculo visitado" xfId="28763" builtinId="9" hidden="1"/>
    <cellStyle name="Hipervínculo visitado" xfId="28764" builtinId="9" hidden="1"/>
    <cellStyle name="Hipervínculo visitado" xfId="28765" builtinId="9" hidden="1"/>
    <cellStyle name="Hipervínculo visitado" xfId="28766" builtinId="9" hidden="1"/>
    <cellStyle name="Hipervínculo visitado" xfId="28767" builtinId="9" hidden="1"/>
    <cellStyle name="Hipervínculo visitado" xfId="28768" builtinId="9" hidden="1"/>
    <cellStyle name="Hipervínculo visitado" xfId="28769" builtinId="9" hidden="1"/>
    <cellStyle name="Hipervínculo visitado" xfId="28770" builtinId="9" hidden="1"/>
    <cellStyle name="Hipervínculo visitado" xfId="28771" builtinId="9" hidden="1"/>
    <cellStyle name="Hipervínculo visitado" xfId="28772" builtinId="9" hidden="1"/>
    <cellStyle name="Hipervínculo visitado" xfId="28773" builtinId="9" hidden="1"/>
    <cellStyle name="Hipervínculo visitado" xfId="28774" builtinId="9" hidden="1"/>
    <cellStyle name="Hipervínculo visitado" xfId="28785" builtinId="9" hidden="1"/>
    <cellStyle name="Hipervínculo visitado" xfId="28786" builtinId="9" hidden="1"/>
    <cellStyle name="Hipervínculo visitado" xfId="28787" builtinId="9" hidden="1"/>
    <cellStyle name="Hipervínculo visitado" xfId="28788" builtinId="9" hidden="1"/>
    <cellStyle name="Hipervínculo visitado" xfId="28789" builtinId="9" hidden="1"/>
    <cellStyle name="Hipervínculo visitado" xfId="28790" builtinId="9" hidden="1"/>
    <cellStyle name="Hipervínculo visitado" xfId="28791" builtinId="9" hidden="1"/>
    <cellStyle name="Hipervínculo visitado" xfId="28792" builtinId="9" hidden="1"/>
    <cellStyle name="Hipervínculo visitado" xfId="28793" builtinId="9" hidden="1"/>
    <cellStyle name="Hipervínculo visitado" xfId="28794" builtinId="9" hidden="1"/>
    <cellStyle name="Hipervínculo visitado" xfId="28795" builtinId="9" hidden="1"/>
    <cellStyle name="Hipervínculo visitado" xfId="28796" builtinId="9" hidden="1"/>
    <cellStyle name="Hipervínculo visitado" xfId="28797" builtinId="9" hidden="1"/>
    <cellStyle name="Hipervínculo visitado" xfId="28798" builtinId="9" hidden="1"/>
    <cellStyle name="Hipervínculo visitado" xfId="28799" builtinId="9" hidden="1"/>
    <cellStyle name="Hipervínculo visitado" xfId="28800" builtinId="9" hidden="1"/>
    <cellStyle name="Hipervínculo visitado" xfId="28801" builtinId="9" hidden="1"/>
    <cellStyle name="Hipervínculo visitado" xfId="28802" builtinId="9" hidden="1"/>
    <cellStyle name="Hipervínculo visitado" xfId="28803" builtinId="9" hidden="1"/>
    <cellStyle name="Hipervínculo visitado" xfId="28804" builtinId="9" hidden="1"/>
    <cellStyle name="Hipervínculo visitado" xfId="28805" builtinId="9" hidden="1"/>
    <cellStyle name="Hipervínculo visitado" xfId="28816" builtinId="9" hidden="1"/>
    <cellStyle name="Hipervínculo visitado" xfId="28817" builtinId="9" hidden="1"/>
    <cellStyle name="Hipervínculo visitado" xfId="28818" builtinId="9" hidden="1"/>
    <cellStyle name="Hipervínculo visitado" xfId="28819" builtinId="9" hidden="1"/>
    <cellStyle name="Hipervínculo visitado" xfId="28820" builtinId="9" hidden="1"/>
    <cellStyle name="Hipervínculo visitado" xfId="28821" builtinId="9" hidden="1"/>
    <cellStyle name="Hipervínculo visitado" xfId="28822" builtinId="9" hidden="1"/>
    <cellStyle name="Hipervínculo visitado" xfId="28823" builtinId="9" hidden="1"/>
    <cellStyle name="Hipervínculo visitado" xfId="28824" builtinId="9" hidden="1"/>
    <cellStyle name="Hipervínculo visitado" xfId="28825" builtinId="9" hidden="1"/>
    <cellStyle name="Hipervínculo visitado" xfId="28826" builtinId="9" hidden="1"/>
    <cellStyle name="Hipervínculo visitado" xfId="28827" builtinId="9" hidden="1"/>
    <cellStyle name="Hipervínculo visitado" xfId="28828" builtinId="9" hidden="1"/>
    <cellStyle name="Hipervínculo visitado" xfId="28829" builtinId="9" hidden="1"/>
    <cellStyle name="Hipervínculo visitado" xfId="28830" builtinId="9" hidden="1"/>
    <cellStyle name="Hipervínculo visitado" xfId="28831" builtinId="9" hidden="1"/>
    <cellStyle name="Hipervínculo visitado" xfId="28832" builtinId="9" hidden="1"/>
    <cellStyle name="Hipervínculo visitado" xfId="28833" builtinId="9" hidden="1"/>
    <cellStyle name="Hipervínculo visitado" xfId="28834" builtinId="9" hidden="1"/>
    <cellStyle name="Hipervínculo visitado" xfId="28835" builtinId="9" hidden="1"/>
    <cellStyle name="Hipervínculo visitado" xfId="28836" builtinId="9" hidden="1"/>
    <cellStyle name="Hipervínculo visitado" xfId="28847" builtinId="9" hidden="1"/>
    <cellStyle name="Hipervínculo visitado" xfId="28848" builtinId="9" hidden="1"/>
    <cellStyle name="Hipervínculo visitado" xfId="28849" builtinId="9" hidden="1"/>
    <cellStyle name="Hipervínculo visitado" xfId="28850" builtinId="9" hidden="1"/>
    <cellStyle name="Hipervínculo visitado" xfId="28851" builtinId="9" hidden="1"/>
    <cellStyle name="Hipervínculo visitado" xfId="28852" builtinId="9" hidden="1"/>
    <cellStyle name="Hipervínculo visitado" xfId="28853" builtinId="9" hidden="1"/>
    <cellStyle name="Hipervínculo visitado" xfId="28854" builtinId="9" hidden="1"/>
    <cellStyle name="Hipervínculo visitado" xfId="28855" builtinId="9" hidden="1"/>
    <cellStyle name="Hipervínculo visitado" xfId="28856" builtinId="9" hidden="1"/>
    <cellStyle name="Hipervínculo visitado" xfId="28857" builtinId="9" hidden="1"/>
    <cellStyle name="Hipervínculo visitado" xfId="28858" builtinId="9" hidden="1"/>
    <cellStyle name="Hipervínculo visitado" xfId="28859" builtinId="9" hidden="1"/>
    <cellStyle name="Hipervínculo visitado" xfId="28860" builtinId="9" hidden="1"/>
    <cellStyle name="Hipervínculo visitado" xfId="28861" builtinId="9" hidden="1"/>
    <cellStyle name="Hipervínculo visitado" xfId="28862" builtinId="9" hidden="1"/>
    <cellStyle name="Hipervínculo visitado" xfId="28863" builtinId="9" hidden="1"/>
    <cellStyle name="Hipervínculo visitado" xfId="28864" builtinId="9" hidden="1"/>
    <cellStyle name="Hipervínculo visitado" xfId="28865" builtinId="9" hidden="1"/>
    <cellStyle name="Hipervínculo visitado" xfId="28866" builtinId="9" hidden="1"/>
    <cellStyle name="Hipervínculo visitado" xfId="28867" builtinId="9" hidden="1"/>
    <cellStyle name="Hipervínculo visitado" xfId="28878" builtinId="9" hidden="1"/>
    <cellStyle name="Hipervínculo visitado" xfId="28879" builtinId="9" hidden="1"/>
    <cellStyle name="Hipervínculo visitado" xfId="28880" builtinId="9" hidden="1"/>
    <cellStyle name="Hipervínculo visitado" xfId="28881" builtinId="9" hidden="1"/>
    <cellStyle name="Hipervínculo visitado" xfId="28882" builtinId="9" hidden="1"/>
    <cellStyle name="Hipervínculo visitado" xfId="28883" builtinId="9" hidden="1"/>
    <cellStyle name="Hipervínculo visitado" xfId="28884" builtinId="9" hidden="1"/>
    <cellStyle name="Hipervínculo visitado" xfId="28885" builtinId="9" hidden="1"/>
    <cellStyle name="Hipervínculo visitado" xfId="28886" builtinId="9" hidden="1"/>
    <cellStyle name="Hipervínculo visitado" xfId="28887" builtinId="9" hidden="1"/>
    <cellStyle name="Hipervínculo visitado" xfId="28888" builtinId="9" hidden="1"/>
    <cellStyle name="Hipervínculo visitado" xfId="28889" builtinId="9" hidden="1"/>
    <cellStyle name="Hipervínculo visitado" xfId="28890" builtinId="9" hidden="1"/>
    <cellStyle name="Hipervínculo visitado" xfId="28891" builtinId="9" hidden="1"/>
    <cellStyle name="Hipervínculo visitado" xfId="28892" builtinId="9" hidden="1"/>
    <cellStyle name="Hipervínculo visitado" xfId="28893" builtinId="9" hidden="1"/>
    <cellStyle name="Hipervínculo visitado" xfId="28894" builtinId="9" hidden="1"/>
    <cellStyle name="Hipervínculo visitado" xfId="28895" builtinId="9" hidden="1"/>
    <cellStyle name="Hipervínculo visitado" xfId="28896" builtinId="9" hidden="1"/>
    <cellStyle name="Hipervínculo visitado" xfId="28897" builtinId="9" hidden="1"/>
    <cellStyle name="Hipervínculo visitado" xfId="28898" builtinId="9" hidden="1"/>
    <cellStyle name="Hipervínculo visitado" xfId="28908" builtinId="9" hidden="1"/>
    <cellStyle name="Hipervínculo visitado" xfId="28909" builtinId="9" hidden="1"/>
    <cellStyle name="Hipervínculo visitado" xfId="28910" builtinId="9" hidden="1"/>
    <cellStyle name="Hipervínculo visitado" xfId="28911" builtinId="9" hidden="1"/>
    <cellStyle name="Hipervínculo visitado" xfId="28912" builtinId="9" hidden="1"/>
    <cellStyle name="Hipervínculo visitado" xfId="28913" builtinId="9" hidden="1"/>
    <cellStyle name="Hipervínculo visitado" xfId="28914" builtinId="9" hidden="1"/>
    <cellStyle name="Hipervínculo visitado" xfId="28915" builtinId="9" hidden="1"/>
    <cellStyle name="Hipervínculo visitado" xfId="28916" builtinId="9" hidden="1"/>
    <cellStyle name="Hipervínculo visitado" xfId="28917" builtinId="9" hidden="1"/>
    <cellStyle name="Hipervínculo visitado" xfId="28918" builtinId="9" hidden="1"/>
    <cellStyle name="Hipervínculo visitado" xfId="28919" builtinId="9" hidden="1"/>
    <cellStyle name="Hipervínculo visitado" xfId="28920" builtinId="9" hidden="1"/>
    <cellStyle name="Hipervínculo visitado" xfId="28921" builtinId="9" hidden="1"/>
    <cellStyle name="Hipervínculo visitado" xfId="28922" builtinId="9" hidden="1"/>
    <cellStyle name="Hipervínculo visitado" xfId="28923" builtinId="9" hidden="1"/>
    <cellStyle name="Hipervínculo visitado" xfId="28924" builtinId="9" hidden="1"/>
    <cellStyle name="Hipervínculo visitado" xfId="28925" builtinId="9" hidden="1"/>
    <cellStyle name="Hipervínculo visitado" xfId="28926" builtinId="9" hidden="1"/>
    <cellStyle name="Hipervínculo visitado" xfId="28927" builtinId="9" hidden="1"/>
    <cellStyle name="Hipervínculo visitado" xfId="28928" builtinId="9" hidden="1"/>
    <cellStyle name="Hipervínculo visitado" xfId="28938" builtinId="9" hidden="1"/>
    <cellStyle name="Hipervínculo visitado" xfId="28939" builtinId="9" hidden="1"/>
    <cellStyle name="Hipervínculo visitado" xfId="28940" builtinId="9" hidden="1"/>
    <cellStyle name="Hipervínculo visitado" xfId="28941" builtinId="9" hidden="1"/>
    <cellStyle name="Hipervínculo visitado" xfId="28942" builtinId="9" hidden="1"/>
    <cellStyle name="Hipervínculo visitado" xfId="28943" builtinId="9" hidden="1"/>
    <cellStyle name="Hipervínculo visitado" xfId="28944" builtinId="9" hidden="1"/>
    <cellStyle name="Hipervínculo visitado" xfId="28945" builtinId="9" hidden="1"/>
    <cellStyle name="Hipervínculo visitado" xfId="28946" builtinId="9" hidden="1"/>
    <cellStyle name="Hipervínculo visitado" xfId="28947" builtinId="9" hidden="1"/>
    <cellStyle name="Hipervínculo visitado" xfId="28948" builtinId="9" hidden="1"/>
    <cellStyle name="Hipervínculo visitado" xfId="28949" builtinId="9" hidden="1"/>
    <cellStyle name="Hipervínculo visitado" xfId="28950" builtinId="9" hidden="1"/>
    <cellStyle name="Hipervínculo visitado" xfId="28951" builtinId="9" hidden="1"/>
    <cellStyle name="Hipervínculo visitado" xfId="28952" builtinId="9" hidden="1"/>
    <cellStyle name="Hipervínculo visitado" xfId="28953" builtinId="9" hidden="1"/>
    <cellStyle name="Hipervínculo visitado" xfId="28954" builtinId="9" hidden="1"/>
    <cellStyle name="Hipervínculo visitado" xfId="28955" builtinId="9" hidden="1"/>
    <cellStyle name="Hipervínculo visitado" xfId="28956" builtinId="9" hidden="1"/>
    <cellStyle name="Hipervínculo visitado" xfId="28957" builtinId="9" hidden="1"/>
    <cellStyle name="Hipervínculo visitado" xfId="28958" builtinId="9" hidden="1"/>
    <cellStyle name="Hipervínculo visitado" xfId="28969" builtinId="9" hidden="1"/>
    <cellStyle name="Hipervínculo visitado" xfId="28970" builtinId="9" hidden="1"/>
    <cellStyle name="Hipervínculo visitado" xfId="28971" builtinId="9" hidden="1"/>
    <cellStyle name="Hipervínculo visitado" xfId="28972" builtinId="9" hidden="1"/>
    <cellStyle name="Hipervínculo visitado" xfId="28973" builtinId="9" hidden="1"/>
    <cellStyle name="Hipervínculo visitado" xfId="28974" builtinId="9" hidden="1"/>
    <cellStyle name="Hipervínculo visitado" xfId="28975" builtinId="9" hidden="1"/>
    <cellStyle name="Hipervínculo visitado" xfId="28976" builtinId="9" hidden="1"/>
    <cellStyle name="Hipervínculo visitado" xfId="28977" builtinId="9" hidden="1"/>
    <cellStyle name="Hipervínculo visitado" xfId="28978" builtinId="9" hidden="1"/>
    <cellStyle name="Hipervínculo visitado" xfId="28979" builtinId="9" hidden="1"/>
    <cellStyle name="Hipervínculo visitado" xfId="28980" builtinId="9" hidden="1"/>
    <cellStyle name="Hipervínculo visitado" xfId="28981" builtinId="9" hidden="1"/>
    <cellStyle name="Hipervínculo visitado" xfId="28982" builtinId="9" hidden="1"/>
    <cellStyle name="Hipervínculo visitado" xfId="28983" builtinId="9" hidden="1"/>
    <cellStyle name="Hipervínculo visitado" xfId="28984" builtinId="9" hidden="1"/>
    <cellStyle name="Hipervínculo visitado" xfId="28985" builtinId="9" hidden="1"/>
    <cellStyle name="Hipervínculo visitado" xfId="28986" builtinId="9" hidden="1"/>
    <cellStyle name="Hipervínculo visitado" xfId="28987" builtinId="9" hidden="1"/>
    <cellStyle name="Hipervínculo visitado" xfId="28988" builtinId="9" hidden="1"/>
    <cellStyle name="Hipervínculo visitado" xfId="28989" builtinId="9" hidden="1"/>
    <cellStyle name="Hipervínculo visitado" xfId="29001" builtinId="9" hidden="1"/>
    <cellStyle name="Hipervínculo visitado" xfId="29002" builtinId="9" hidden="1"/>
    <cellStyle name="Hipervínculo visitado" xfId="29003" builtinId="9" hidden="1"/>
    <cellStyle name="Hipervínculo visitado" xfId="29004" builtinId="9" hidden="1"/>
    <cellStyle name="Hipervínculo visitado" xfId="29005" builtinId="9" hidden="1"/>
    <cellStyle name="Hipervínculo visitado" xfId="29006" builtinId="9" hidden="1"/>
    <cellStyle name="Hipervínculo visitado" xfId="29007" builtinId="9" hidden="1"/>
    <cellStyle name="Hipervínculo visitado" xfId="29008" builtinId="9" hidden="1"/>
    <cellStyle name="Hipervínculo visitado" xfId="29009" builtinId="9" hidden="1"/>
    <cellStyle name="Hipervínculo visitado" xfId="29010" builtinId="9" hidden="1"/>
    <cellStyle name="Hipervínculo visitado" xfId="29011" builtinId="9" hidden="1"/>
    <cellStyle name="Hipervínculo visitado" xfId="29012" builtinId="9" hidden="1"/>
    <cellStyle name="Hipervínculo visitado" xfId="29013" builtinId="9" hidden="1"/>
    <cellStyle name="Hipervínculo visitado" xfId="29014" builtinId="9" hidden="1"/>
    <cellStyle name="Hipervínculo visitado" xfId="29015" builtinId="9" hidden="1"/>
    <cellStyle name="Hipervínculo visitado" xfId="29016" builtinId="9" hidden="1"/>
    <cellStyle name="Hipervínculo visitado" xfId="29017" builtinId="9" hidden="1"/>
    <cellStyle name="Hipervínculo visitado" xfId="29018" builtinId="9" hidden="1"/>
    <cellStyle name="Hipervínculo visitado" xfId="29019" builtinId="9" hidden="1"/>
    <cellStyle name="Hipervínculo visitado" xfId="29020" builtinId="9" hidden="1"/>
    <cellStyle name="Hipervínculo visitado" xfId="29021" builtinId="9" hidden="1"/>
    <cellStyle name="Hipervínculo visitado" xfId="29033" builtinId="9" hidden="1"/>
    <cellStyle name="Hipervínculo visitado" xfId="29034" builtinId="9" hidden="1"/>
    <cellStyle name="Hipervínculo visitado" xfId="29035" builtinId="9" hidden="1"/>
    <cellStyle name="Hipervínculo visitado" xfId="29036" builtinId="9" hidden="1"/>
    <cellStyle name="Hipervínculo visitado" xfId="29037" builtinId="9" hidden="1"/>
    <cellStyle name="Hipervínculo visitado" xfId="29038" builtinId="9" hidden="1"/>
    <cellStyle name="Hipervínculo visitado" xfId="29039" builtinId="9" hidden="1"/>
    <cellStyle name="Hipervínculo visitado" xfId="29040" builtinId="9" hidden="1"/>
    <cellStyle name="Hipervínculo visitado" xfId="29041" builtinId="9" hidden="1"/>
    <cellStyle name="Hipervínculo visitado" xfId="29042" builtinId="9" hidden="1"/>
    <cellStyle name="Hipervínculo visitado" xfId="29043" builtinId="9" hidden="1"/>
    <cellStyle name="Hipervínculo visitado" xfId="29044" builtinId="9" hidden="1"/>
    <cellStyle name="Hipervínculo visitado" xfId="29045" builtinId="9" hidden="1"/>
    <cellStyle name="Hipervínculo visitado" xfId="29046" builtinId="9" hidden="1"/>
    <cellStyle name="Hipervínculo visitado" xfId="29047" builtinId="9" hidden="1"/>
    <cellStyle name="Hipervínculo visitado" xfId="29048" builtinId="9" hidden="1"/>
    <cellStyle name="Hipervínculo visitado" xfId="29049" builtinId="9" hidden="1"/>
    <cellStyle name="Hipervínculo visitado" xfId="29050" builtinId="9" hidden="1"/>
    <cellStyle name="Hipervínculo visitado" xfId="29051" builtinId="9" hidden="1"/>
    <cellStyle name="Hipervínculo visitado" xfId="29052" builtinId="9" hidden="1"/>
    <cellStyle name="Hipervínculo visitado" xfId="29053" builtinId="9" hidden="1"/>
    <cellStyle name="Hipervínculo visitado" xfId="29064" builtinId="9" hidden="1"/>
    <cellStyle name="Hipervínculo visitado" xfId="29065" builtinId="9" hidden="1"/>
    <cellStyle name="Hipervínculo visitado" xfId="29066" builtinId="9" hidden="1"/>
    <cellStyle name="Hipervínculo visitado" xfId="29067" builtinId="9" hidden="1"/>
    <cellStyle name="Hipervínculo visitado" xfId="29068" builtinId="9" hidden="1"/>
    <cellStyle name="Hipervínculo visitado" xfId="29069" builtinId="9" hidden="1"/>
    <cellStyle name="Hipervínculo visitado" xfId="29070" builtinId="9" hidden="1"/>
    <cellStyle name="Hipervínculo visitado" xfId="29071" builtinId="9" hidden="1"/>
    <cellStyle name="Hipervínculo visitado" xfId="29072" builtinId="9" hidden="1"/>
    <cellStyle name="Hipervínculo visitado" xfId="29073" builtinId="9" hidden="1"/>
    <cellStyle name="Hipervínculo visitado" xfId="29074" builtinId="9" hidden="1"/>
    <cellStyle name="Hipervínculo visitado" xfId="29075" builtinId="9" hidden="1"/>
    <cellStyle name="Hipervínculo visitado" xfId="29076" builtinId="9" hidden="1"/>
    <cellStyle name="Hipervínculo visitado" xfId="29077" builtinId="9" hidden="1"/>
    <cellStyle name="Hipervínculo visitado" xfId="29078" builtinId="9" hidden="1"/>
    <cellStyle name="Hipervínculo visitado" xfId="29079" builtinId="9" hidden="1"/>
    <cellStyle name="Hipervínculo visitado" xfId="29080" builtinId="9" hidden="1"/>
    <cellStyle name="Hipervínculo visitado" xfId="29081" builtinId="9" hidden="1"/>
    <cellStyle name="Hipervínculo visitado" xfId="29082" builtinId="9" hidden="1"/>
    <cellStyle name="Hipervínculo visitado" xfId="29083" builtinId="9" hidden="1"/>
    <cellStyle name="Hipervínculo visitado" xfId="29084" builtinId="9" hidden="1"/>
    <cellStyle name="Hipervínculo visitado" xfId="29095" builtinId="9" hidden="1"/>
    <cellStyle name="Hipervínculo visitado" xfId="29096" builtinId="9" hidden="1"/>
    <cellStyle name="Hipervínculo visitado" xfId="29097" builtinId="9" hidden="1"/>
    <cellStyle name="Hipervínculo visitado" xfId="29098" builtinId="9" hidden="1"/>
    <cellStyle name="Hipervínculo visitado" xfId="29099" builtinId="9" hidden="1"/>
    <cellStyle name="Hipervínculo visitado" xfId="29100" builtinId="9" hidden="1"/>
    <cellStyle name="Hipervínculo visitado" xfId="29101" builtinId="9" hidden="1"/>
    <cellStyle name="Hipervínculo visitado" xfId="29102" builtinId="9" hidden="1"/>
    <cellStyle name="Hipervínculo visitado" xfId="29103" builtinId="9" hidden="1"/>
    <cellStyle name="Hipervínculo visitado" xfId="29104" builtinId="9" hidden="1"/>
    <cellStyle name="Hipervínculo visitado" xfId="29105" builtinId="9" hidden="1"/>
    <cellStyle name="Hipervínculo visitado" xfId="29106" builtinId="9" hidden="1"/>
    <cellStyle name="Hipervínculo visitado" xfId="29107" builtinId="9" hidden="1"/>
    <cellStyle name="Hipervínculo visitado" xfId="29108" builtinId="9" hidden="1"/>
    <cellStyle name="Hipervínculo visitado" xfId="29109" builtinId="9" hidden="1"/>
    <cellStyle name="Hipervínculo visitado" xfId="29110" builtinId="9" hidden="1"/>
    <cellStyle name="Hipervínculo visitado" xfId="29111" builtinId="9" hidden="1"/>
    <cellStyle name="Hipervínculo visitado" xfId="29112" builtinId="9" hidden="1"/>
    <cellStyle name="Hipervínculo visitado" xfId="29113" builtinId="9" hidden="1"/>
    <cellStyle name="Hipervínculo visitado" xfId="29114" builtinId="9" hidden="1"/>
    <cellStyle name="Hipervínculo visitado" xfId="29115" builtinId="9" hidden="1"/>
    <cellStyle name="Hipervínculo visitado" xfId="29125" builtinId="9" hidden="1"/>
    <cellStyle name="Hipervínculo visitado" xfId="29126" builtinId="9" hidden="1"/>
    <cellStyle name="Hipervínculo visitado" xfId="29127" builtinId="9" hidden="1"/>
    <cellStyle name="Hipervínculo visitado" xfId="29128" builtinId="9" hidden="1"/>
    <cellStyle name="Hipervínculo visitado" xfId="29129" builtinId="9" hidden="1"/>
    <cellStyle name="Hipervínculo visitado" xfId="29130" builtinId="9" hidden="1"/>
    <cellStyle name="Hipervínculo visitado" xfId="29131" builtinId="9" hidden="1"/>
    <cellStyle name="Hipervínculo visitado" xfId="29132" builtinId="9" hidden="1"/>
    <cellStyle name="Hipervínculo visitado" xfId="29133" builtinId="9" hidden="1"/>
    <cellStyle name="Hipervínculo visitado" xfId="29134" builtinId="9" hidden="1"/>
    <cellStyle name="Hipervínculo visitado" xfId="29135" builtinId="9" hidden="1"/>
    <cellStyle name="Hipervínculo visitado" xfId="29136" builtinId="9" hidden="1"/>
    <cellStyle name="Hipervínculo visitado" xfId="29137" builtinId="9" hidden="1"/>
    <cellStyle name="Hipervínculo visitado" xfId="29138" builtinId="9" hidden="1"/>
    <cellStyle name="Hipervínculo visitado" xfId="29139" builtinId="9" hidden="1"/>
    <cellStyle name="Hipervínculo visitado" xfId="29140" builtinId="9" hidden="1"/>
    <cellStyle name="Hipervínculo visitado" xfId="29141" builtinId="9" hidden="1"/>
    <cellStyle name="Hipervínculo visitado" xfId="29142" builtinId="9" hidden="1"/>
    <cellStyle name="Hipervínculo visitado" xfId="29143" builtinId="9" hidden="1"/>
    <cellStyle name="Hipervínculo visitado" xfId="29144" builtinId="9" hidden="1"/>
    <cellStyle name="Hipervínculo visitado" xfId="29145" builtinId="9" hidden="1"/>
    <cellStyle name="Hipervínculo visitado" xfId="29155" builtinId="9" hidden="1"/>
    <cellStyle name="Hipervínculo visitado" xfId="29156" builtinId="9" hidden="1"/>
    <cellStyle name="Hipervínculo visitado" xfId="29157" builtinId="9" hidden="1"/>
    <cellStyle name="Hipervínculo visitado" xfId="29158" builtinId="9" hidden="1"/>
    <cellStyle name="Hipervínculo visitado" xfId="29159" builtinId="9" hidden="1"/>
    <cellStyle name="Hipervínculo visitado" xfId="29160" builtinId="9" hidden="1"/>
    <cellStyle name="Hipervínculo visitado" xfId="29161" builtinId="9" hidden="1"/>
    <cellStyle name="Hipervínculo visitado" xfId="29162" builtinId="9" hidden="1"/>
    <cellStyle name="Hipervínculo visitado" xfId="29163" builtinId="9" hidden="1"/>
    <cellStyle name="Hipervínculo visitado" xfId="29164" builtinId="9" hidden="1"/>
    <cellStyle name="Hipervínculo visitado" xfId="29165" builtinId="9" hidden="1"/>
    <cellStyle name="Hipervínculo visitado" xfId="29166" builtinId="9" hidden="1"/>
    <cellStyle name="Hipervínculo visitado" xfId="29167" builtinId="9" hidden="1"/>
    <cellStyle name="Hipervínculo visitado" xfId="29168" builtinId="9" hidden="1"/>
    <cellStyle name="Hipervínculo visitado" xfId="29169" builtinId="9" hidden="1"/>
    <cellStyle name="Hipervínculo visitado" xfId="29170" builtinId="9" hidden="1"/>
    <cellStyle name="Hipervínculo visitado" xfId="29171" builtinId="9" hidden="1"/>
    <cellStyle name="Hipervínculo visitado" xfId="29172" builtinId="9" hidden="1"/>
    <cellStyle name="Hipervínculo visitado" xfId="29173" builtinId="9" hidden="1"/>
    <cellStyle name="Hipervínculo visitado" xfId="29174" builtinId="9" hidden="1"/>
    <cellStyle name="Hipervínculo visitado" xfId="29175" builtinId="9" hidden="1"/>
    <cellStyle name="Hipervínculo visitado" xfId="29186" builtinId="9" hidden="1"/>
    <cellStyle name="Hipervínculo visitado" xfId="29187" builtinId="9" hidden="1"/>
    <cellStyle name="Hipervínculo visitado" xfId="29188" builtinId="9" hidden="1"/>
    <cellStyle name="Hipervínculo visitado" xfId="29189" builtinId="9" hidden="1"/>
    <cellStyle name="Hipervínculo visitado" xfId="29190" builtinId="9" hidden="1"/>
    <cellStyle name="Hipervínculo visitado" xfId="29191" builtinId="9" hidden="1"/>
    <cellStyle name="Hipervínculo visitado" xfId="29192" builtinId="9" hidden="1"/>
    <cellStyle name="Hipervínculo visitado" xfId="29193" builtinId="9" hidden="1"/>
    <cellStyle name="Hipervínculo visitado" xfId="29194" builtinId="9" hidden="1"/>
    <cellStyle name="Hipervínculo visitado" xfId="29195" builtinId="9" hidden="1"/>
    <cellStyle name="Hipervínculo visitado" xfId="29196" builtinId="9" hidden="1"/>
    <cellStyle name="Hipervínculo visitado" xfId="29197" builtinId="9" hidden="1"/>
    <cellStyle name="Hipervínculo visitado" xfId="29198" builtinId="9" hidden="1"/>
    <cellStyle name="Hipervínculo visitado" xfId="29199" builtinId="9" hidden="1"/>
    <cellStyle name="Hipervínculo visitado" xfId="29200" builtinId="9" hidden="1"/>
    <cellStyle name="Hipervínculo visitado" xfId="29201" builtinId="9" hidden="1"/>
    <cellStyle name="Hipervínculo visitado" xfId="29202" builtinId="9" hidden="1"/>
    <cellStyle name="Hipervínculo visitado" xfId="29203" builtinId="9" hidden="1"/>
    <cellStyle name="Hipervínculo visitado" xfId="29204" builtinId="9" hidden="1"/>
    <cellStyle name="Hipervínculo visitado" xfId="29205" builtinId="9" hidden="1"/>
    <cellStyle name="Hipervínculo visitado" xfId="29206" builtinId="9" hidden="1"/>
    <cellStyle name="Hipervínculo visitado" xfId="29216" builtinId="9" hidden="1"/>
    <cellStyle name="Hipervínculo visitado" xfId="29217" builtinId="9" hidden="1"/>
    <cellStyle name="Hipervínculo visitado" xfId="29218" builtinId="9" hidden="1"/>
    <cellStyle name="Hipervínculo visitado" xfId="29219" builtinId="9" hidden="1"/>
    <cellStyle name="Hipervínculo visitado" xfId="29220" builtinId="9" hidden="1"/>
    <cellStyle name="Hipervínculo visitado" xfId="29221" builtinId="9" hidden="1"/>
    <cellStyle name="Hipervínculo visitado" xfId="29222" builtinId="9" hidden="1"/>
    <cellStyle name="Hipervínculo visitado" xfId="29223" builtinId="9" hidden="1"/>
    <cellStyle name="Hipervínculo visitado" xfId="29224" builtinId="9" hidden="1"/>
    <cellStyle name="Hipervínculo visitado" xfId="29225" builtinId="9" hidden="1"/>
    <cellStyle name="Hipervínculo visitado" xfId="29226" builtinId="9" hidden="1"/>
    <cellStyle name="Hipervínculo visitado" xfId="29227" builtinId="9" hidden="1"/>
    <cellStyle name="Hipervínculo visitado" xfId="29228" builtinId="9" hidden="1"/>
    <cellStyle name="Hipervínculo visitado" xfId="29229" builtinId="9" hidden="1"/>
    <cellStyle name="Hipervínculo visitado" xfId="29230" builtinId="9" hidden="1"/>
    <cellStyle name="Hipervínculo visitado" xfId="29231" builtinId="9" hidden="1"/>
    <cellStyle name="Hipervínculo visitado" xfId="29232" builtinId="9" hidden="1"/>
    <cellStyle name="Hipervínculo visitado" xfId="29233" builtinId="9" hidden="1"/>
    <cellStyle name="Hipervínculo visitado" xfId="29234" builtinId="9" hidden="1"/>
    <cellStyle name="Hipervínculo visitado" xfId="29235" builtinId="9" hidden="1"/>
    <cellStyle name="Hipervínculo visitado" xfId="29236" builtinId="9" hidden="1"/>
    <cellStyle name="Hipervínculo visitado" xfId="29247" builtinId="9" hidden="1"/>
    <cellStyle name="Hipervínculo visitado" xfId="29248" builtinId="9" hidden="1"/>
    <cellStyle name="Hipervínculo visitado" xfId="29249" builtinId="9" hidden="1"/>
    <cellStyle name="Hipervínculo visitado" xfId="29250" builtinId="9" hidden="1"/>
    <cellStyle name="Hipervínculo visitado" xfId="29251" builtinId="9" hidden="1"/>
    <cellStyle name="Hipervínculo visitado" xfId="29252" builtinId="9" hidden="1"/>
    <cellStyle name="Hipervínculo visitado" xfId="29253" builtinId="9" hidden="1"/>
    <cellStyle name="Hipervínculo visitado" xfId="29254" builtinId="9" hidden="1"/>
    <cellStyle name="Hipervínculo visitado" xfId="29255" builtinId="9" hidden="1"/>
    <cellStyle name="Hipervínculo visitado" xfId="29256" builtinId="9" hidden="1"/>
    <cellStyle name="Hipervínculo visitado" xfId="29257" builtinId="9" hidden="1"/>
    <cellStyle name="Hipervínculo visitado" xfId="29258" builtinId="9" hidden="1"/>
    <cellStyle name="Hipervínculo visitado" xfId="29259" builtinId="9" hidden="1"/>
    <cellStyle name="Hipervínculo visitado" xfId="29260" builtinId="9" hidden="1"/>
    <cellStyle name="Hipervínculo visitado" xfId="29261" builtinId="9" hidden="1"/>
    <cellStyle name="Hipervínculo visitado" xfId="29262" builtinId="9" hidden="1"/>
    <cellStyle name="Hipervínculo visitado" xfId="29263" builtinId="9" hidden="1"/>
    <cellStyle name="Hipervínculo visitado" xfId="29264" builtinId="9" hidden="1"/>
    <cellStyle name="Hipervínculo visitado" xfId="29265" builtinId="9" hidden="1"/>
    <cellStyle name="Hipervínculo visitado" xfId="29266" builtinId="9" hidden="1"/>
    <cellStyle name="Hipervínculo visitado" xfId="29267" builtinId="9" hidden="1"/>
    <cellStyle name="Hipervínculo visitado" xfId="29277" builtinId="9" hidden="1"/>
    <cellStyle name="Hipervínculo visitado" xfId="29278" builtinId="9" hidden="1"/>
    <cellStyle name="Hipervínculo visitado" xfId="29279" builtinId="9" hidden="1"/>
    <cellStyle name="Hipervínculo visitado" xfId="29280" builtinId="9" hidden="1"/>
    <cellStyle name="Hipervínculo visitado" xfId="29281" builtinId="9" hidden="1"/>
    <cellStyle name="Hipervínculo visitado" xfId="29282" builtinId="9" hidden="1"/>
    <cellStyle name="Hipervínculo visitado" xfId="29283" builtinId="9" hidden="1"/>
    <cellStyle name="Hipervínculo visitado" xfId="29284" builtinId="9" hidden="1"/>
    <cellStyle name="Hipervínculo visitado" xfId="29285" builtinId="9" hidden="1"/>
    <cellStyle name="Hipervínculo visitado" xfId="29286" builtinId="9" hidden="1"/>
    <cellStyle name="Hipervínculo visitado" xfId="29287" builtinId="9" hidden="1"/>
    <cellStyle name="Hipervínculo visitado" xfId="29288" builtinId="9" hidden="1"/>
    <cellStyle name="Hipervínculo visitado" xfId="29289" builtinId="9" hidden="1"/>
    <cellStyle name="Hipervínculo visitado" xfId="29290" builtinId="9" hidden="1"/>
    <cellStyle name="Hipervínculo visitado" xfId="29291" builtinId="9" hidden="1"/>
    <cellStyle name="Hipervínculo visitado" xfId="29292" builtinId="9" hidden="1"/>
    <cellStyle name="Hipervínculo visitado" xfId="29293" builtinId="9" hidden="1"/>
    <cellStyle name="Hipervínculo visitado" xfId="29294" builtinId="9" hidden="1"/>
    <cellStyle name="Hipervínculo visitado" xfId="29295" builtinId="9" hidden="1"/>
    <cellStyle name="Hipervínculo visitado" xfId="29296" builtinId="9" hidden="1"/>
    <cellStyle name="Hipervínculo visitado" xfId="29297" builtinId="9" hidden="1"/>
    <cellStyle name="Hipervínculo visitado" xfId="29308" builtinId="9" hidden="1"/>
    <cellStyle name="Hipervínculo visitado" xfId="29309" builtinId="9" hidden="1"/>
    <cellStyle name="Hipervínculo visitado" xfId="29310" builtinId="9" hidden="1"/>
    <cellStyle name="Hipervínculo visitado" xfId="29311" builtinId="9" hidden="1"/>
    <cellStyle name="Hipervínculo visitado" xfId="29312" builtinId="9" hidden="1"/>
    <cellStyle name="Hipervínculo visitado" xfId="29313" builtinId="9" hidden="1"/>
    <cellStyle name="Hipervínculo visitado" xfId="29314" builtinId="9" hidden="1"/>
    <cellStyle name="Hipervínculo visitado" xfId="29315" builtinId="9" hidden="1"/>
    <cellStyle name="Hipervínculo visitado" xfId="29316" builtinId="9" hidden="1"/>
    <cellStyle name="Hipervínculo visitado" xfId="29317" builtinId="9" hidden="1"/>
    <cellStyle name="Hipervínculo visitado" xfId="29318" builtinId="9" hidden="1"/>
    <cellStyle name="Hipervínculo visitado" xfId="29319" builtinId="9" hidden="1"/>
    <cellStyle name="Hipervínculo visitado" xfId="29320" builtinId="9" hidden="1"/>
    <cellStyle name="Hipervínculo visitado" xfId="29321" builtinId="9" hidden="1"/>
    <cellStyle name="Hipervínculo visitado" xfId="29322" builtinId="9" hidden="1"/>
    <cellStyle name="Hipervínculo visitado" xfId="29323" builtinId="9" hidden="1"/>
    <cellStyle name="Hipervínculo visitado" xfId="29324" builtinId="9" hidden="1"/>
    <cellStyle name="Hipervínculo visitado" xfId="29325" builtinId="9" hidden="1"/>
    <cellStyle name="Hipervínculo visitado" xfId="29326" builtinId="9" hidden="1"/>
    <cellStyle name="Hipervínculo visitado" xfId="29327" builtinId="9" hidden="1"/>
    <cellStyle name="Hipervínculo visitado" xfId="29328" builtinId="9" hidden="1"/>
    <cellStyle name="Hipervínculo visitado" xfId="29337" builtinId="9" hidden="1"/>
    <cellStyle name="Hipervínculo visitado" xfId="29338" builtinId="9" hidden="1"/>
    <cellStyle name="Hipervínculo visitado" xfId="29339" builtinId="9" hidden="1"/>
    <cellStyle name="Hipervínculo visitado" xfId="29340" builtinId="9" hidden="1"/>
    <cellStyle name="Hipervínculo visitado" xfId="29341" builtinId="9" hidden="1"/>
    <cellStyle name="Hipervínculo visitado" xfId="29342" builtinId="9" hidden="1"/>
    <cellStyle name="Hipervínculo visitado" xfId="29343" builtinId="9" hidden="1"/>
    <cellStyle name="Hipervínculo visitado" xfId="29344" builtinId="9" hidden="1"/>
    <cellStyle name="Hipervínculo visitado" xfId="29345" builtinId="9" hidden="1"/>
    <cellStyle name="Hipervínculo visitado" xfId="29346" builtinId="9" hidden="1"/>
    <cellStyle name="Hipervínculo visitado" xfId="29347" builtinId="9" hidden="1"/>
    <cellStyle name="Hipervínculo visitado" xfId="29348" builtinId="9" hidden="1"/>
    <cellStyle name="Hipervínculo visitado" xfId="29349" builtinId="9" hidden="1"/>
    <cellStyle name="Hipervínculo visitado" xfId="29350" builtinId="9" hidden="1"/>
    <cellStyle name="Hipervínculo visitado" xfId="29351" builtinId="9" hidden="1"/>
    <cellStyle name="Hipervínculo visitado" xfId="29352" builtinId="9" hidden="1"/>
    <cellStyle name="Hipervínculo visitado" xfId="29353" builtinId="9" hidden="1"/>
    <cellStyle name="Hipervínculo visitado" xfId="29354" builtinId="9" hidden="1"/>
    <cellStyle name="Hipervínculo visitado" xfId="29355" builtinId="9" hidden="1"/>
    <cellStyle name="Hipervínculo visitado" xfId="29356" builtinId="9" hidden="1"/>
    <cellStyle name="Hipervínculo visitado" xfId="29357" builtinId="9" hidden="1"/>
    <cellStyle name="Hipervínculo visitado" xfId="29367" builtinId="9" hidden="1"/>
    <cellStyle name="Hipervínculo visitado" xfId="29368" builtinId="9" hidden="1"/>
    <cellStyle name="Hipervínculo visitado" xfId="29369" builtinId="9" hidden="1"/>
    <cellStyle name="Hipervínculo visitado" xfId="29370" builtinId="9" hidden="1"/>
    <cellStyle name="Hipervínculo visitado" xfId="29371" builtinId="9" hidden="1"/>
    <cellStyle name="Hipervínculo visitado" xfId="29372" builtinId="9" hidden="1"/>
    <cellStyle name="Hipervínculo visitado" xfId="29373" builtinId="9" hidden="1"/>
    <cellStyle name="Hipervínculo visitado" xfId="29374" builtinId="9" hidden="1"/>
    <cellStyle name="Hipervínculo visitado" xfId="29375" builtinId="9" hidden="1"/>
    <cellStyle name="Hipervínculo visitado" xfId="29376" builtinId="9" hidden="1"/>
    <cellStyle name="Hipervínculo visitado" xfId="29377" builtinId="9" hidden="1"/>
    <cellStyle name="Hipervínculo visitado" xfId="29378" builtinId="9" hidden="1"/>
    <cellStyle name="Hipervínculo visitado" xfId="29379" builtinId="9" hidden="1"/>
    <cellStyle name="Hipervínculo visitado" xfId="29380" builtinId="9" hidden="1"/>
    <cellStyle name="Hipervínculo visitado" xfId="29381" builtinId="9" hidden="1"/>
    <cellStyle name="Hipervínculo visitado" xfId="29382" builtinId="9" hidden="1"/>
    <cellStyle name="Hipervínculo visitado" xfId="29383" builtinId="9" hidden="1"/>
    <cellStyle name="Hipervínculo visitado" xfId="29384" builtinId="9" hidden="1"/>
    <cellStyle name="Hipervínculo visitado" xfId="29385" builtinId="9" hidden="1"/>
    <cellStyle name="Hipervínculo visitado" xfId="29386" builtinId="9" hidden="1"/>
    <cellStyle name="Hipervínculo visitado" xfId="29387" builtinId="9" hidden="1"/>
    <cellStyle name="Hipervínculo visitado" xfId="29396" builtinId="9" hidden="1"/>
    <cellStyle name="Hipervínculo visitado" xfId="29397" builtinId="9" hidden="1"/>
    <cellStyle name="Hipervínculo visitado" xfId="29398" builtinId="9" hidden="1"/>
    <cellStyle name="Hipervínculo visitado" xfId="29399" builtinId="9" hidden="1"/>
    <cellStyle name="Hipervínculo visitado" xfId="29400" builtinId="9" hidden="1"/>
    <cellStyle name="Hipervínculo visitado" xfId="29401" builtinId="9" hidden="1"/>
    <cellStyle name="Hipervínculo visitado" xfId="29402" builtinId="9" hidden="1"/>
    <cellStyle name="Hipervínculo visitado" xfId="29403" builtinId="9" hidden="1"/>
    <cellStyle name="Hipervínculo visitado" xfId="29404" builtinId="9" hidden="1"/>
    <cellStyle name="Hipervínculo visitado" xfId="29405" builtinId="9" hidden="1"/>
    <cellStyle name="Hipervínculo visitado" xfId="29406" builtinId="9" hidden="1"/>
    <cellStyle name="Hipervínculo visitado" xfId="29407" builtinId="9" hidden="1"/>
    <cellStyle name="Hipervínculo visitado" xfId="29408" builtinId="9" hidden="1"/>
    <cellStyle name="Hipervínculo visitado" xfId="29409" builtinId="9" hidden="1"/>
    <cellStyle name="Hipervínculo visitado" xfId="29410" builtinId="9" hidden="1"/>
    <cellStyle name="Hipervínculo visitado" xfId="29411" builtinId="9" hidden="1"/>
    <cellStyle name="Hipervínculo visitado" xfId="29412" builtinId="9" hidden="1"/>
    <cellStyle name="Hipervínculo visitado" xfId="29413" builtinId="9" hidden="1"/>
    <cellStyle name="Hipervínculo visitado" xfId="29414" builtinId="9" hidden="1"/>
    <cellStyle name="Hipervínculo visitado" xfId="29415" builtinId="9" hidden="1"/>
    <cellStyle name="Hipervínculo visitado" xfId="29416" builtinId="9" hidden="1"/>
    <cellStyle name="Hipervínculo visitado" xfId="29427" builtinId="9" hidden="1"/>
    <cellStyle name="Hipervínculo visitado" xfId="29428" builtinId="9" hidden="1"/>
    <cellStyle name="Hipervínculo visitado" xfId="29429" builtinId="9" hidden="1"/>
    <cellStyle name="Hipervínculo visitado" xfId="29430" builtinId="9" hidden="1"/>
    <cellStyle name="Hipervínculo visitado" xfId="29431" builtinId="9" hidden="1"/>
    <cellStyle name="Hipervínculo visitado" xfId="29432" builtinId="9" hidden="1"/>
    <cellStyle name="Hipervínculo visitado" xfId="29433" builtinId="9" hidden="1"/>
    <cellStyle name="Hipervínculo visitado" xfId="29434" builtinId="9" hidden="1"/>
    <cellStyle name="Hipervínculo visitado" xfId="29435" builtinId="9" hidden="1"/>
    <cellStyle name="Hipervínculo visitado" xfId="29436" builtinId="9" hidden="1"/>
    <cellStyle name="Hipervínculo visitado" xfId="29437" builtinId="9" hidden="1"/>
    <cellStyle name="Hipervínculo visitado" xfId="29438" builtinId="9" hidden="1"/>
    <cellStyle name="Hipervínculo visitado" xfId="29439" builtinId="9" hidden="1"/>
    <cellStyle name="Hipervínculo visitado" xfId="29440" builtinId="9" hidden="1"/>
    <cellStyle name="Hipervínculo visitado" xfId="29441" builtinId="9" hidden="1"/>
    <cellStyle name="Hipervínculo visitado" xfId="29442" builtinId="9" hidden="1"/>
    <cellStyle name="Hipervínculo visitado" xfId="29443" builtinId="9" hidden="1"/>
    <cellStyle name="Hipervínculo visitado" xfId="29444" builtinId="9" hidden="1"/>
    <cellStyle name="Hipervínculo visitado" xfId="29445" builtinId="9" hidden="1"/>
    <cellStyle name="Hipervínculo visitado" xfId="29446" builtinId="9" hidden="1"/>
    <cellStyle name="Hipervínculo visitado" xfId="29447" builtinId="9" hidden="1"/>
    <cellStyle name="Hipervínculo visitado" xfId="29456" builtinId="9" hidden="1"/>
    <cellStyle name="Hipervínculo visitado" xfId="29457" builtinId="9" hidden="1"/>
    <cellStyle name="Hipervínculo visitado" xfId="29458" builtinId="9" hidden="1"/>
    <cellStyle name="Hipervínculo visitado" xfId="29459" builtinId="9" hidden="1"/>
    <cellStyle name="Hipervínculo visitado" xfId="29460" builtinId="9" hidden="1"/>
    <cellStyle name="Hipervínculo visitado" xfId="29461" builtinId="9" hidden="1"/>
    <cellStyle name="Hipervínculo visitado" xfId="29462" builtinId="9" hidden="1"/>
    <cellStyle name="Hipervínculo visitado" xfId="29463" builtinId="9" hidden="1"/>
    <cellStyle name="Hipervínculo visitado" xfId="29464" builtinId="9" hidden="1"/>
    <cellStyle name="Hipervínculo visitado" xfId="29465" builtinId="9" hidden="1"/>
    <cellStyle name="Hipervínculo visitado" xfId="29466" builtinId="9" hidden="1"/>
    <cellStyle name="Hipervínculo visitado" xfId="29467" builtinId="9" hidden="1"/>
    <cellStyle name="Hipervínculo visitado" xfId="29468" builtinId="9" hidden="1"/>
    <cellStyle name="Hipervínculo visitado" xfId="29469" builtinId="9" hidden="1"/>
    <cellStyle name="Hipervínculo visitado" xfId="29470" builtinId="9" hidden="1"/>
    <cellStyle name="Hipervínculo visitado" xfId="29471" builtinId="9" hidden="1"/>
    <cellStyle name="Hipervínculo visitado" xfId="29472" builtinId="9" hidden="1"/>
    <cellStyle name="Hipervínculo visitado" xfId="29473" builtinId="9" hidden="1"/>
    <cellStyle name="Hipervínculo visitado" xfId="29474" builtinId="9" hidden="1"/>
    <cellStyle name="Hipervínculo visitado" xfId="29475" builtinId="9" hidden="1"/>
    <cellStyle name="Hipervínculo visitado" xfId="29476" builtinId="9" hidden="1"/>
    <cellStyle name="Hipervínculo visitado" xfId="29487" builtinId="9" hidden="1"/>
    <cellStyle name="Hipervínculo visitado" xfId="29488" builtinId="9" hidden="1"/>
    <cellStyle name="Hipervínculo visitado" xfId="29489" builtinId="9" hidden="1"/>
    <cellStyle name="Hipervínculo visitado" xfId="29490" builtinId="9" hidden="1"/>
    <cellStyle name="Hipervínculo visitado" xfId="29491" builtinId="9" hidden="1"/>
    <cellStyle name="Hipervínculo visitado" xfId="29492" builtinId="9" hidden="1"/>
    <cellStyle name="Hipervínculo visitado" xfId="29493" builtinId="9" hidden="1"/>
    <cellStyle name="Hipervínculo visitado" xfId="29494" builtinId="9" hidden="1"/>
    <cellStyle name="Hipervínculo visitado" xfId="29495" builtinId="9" hidden="1"/>
    <cellStyle name="Hipervínculo visitado" xfId="29496" builtinId="9" hidden="1"/>
    <cellStyle name="Hipervínculo visitado" xfId="29497" builtinId="9" hidden="1"/>
    <cellStyle name="Hipervínculo visitado" xfId="29498" builtinId="9" hidden="1"/>
    <cellStyle name="Hipervínculo visitado" xfId="29499" builtinId="9" hidden="1"/>
    <cellStyle name="Hipervínculo visitado" xfId="29500" builtinId="9" hidden="1"/>
    <cellStyle name="Hipervínculo visitado" xfId="29501" builtinId="9" hidden="1"/>
    <cellStyle name="Hipervínculo visitado" xfId="29502" builtinId="9" hidden="1"/>
    <cellStyle name="Hipervínculo visitado" xfId="29503" builtinId="9" hidden="1"/>
    <cellStyle name="Hipervínculo visitado" xfId="29504" builtinId="9" hidden="1"/>
    <cellStyle name="Hipervínculo visitado" xfId="29505" builtinId="9" hidden="1"/>
    <cellStyle name="Hipervínculo visitado" xfId="29506" builtinId="9" hidden="1"/>
    <cellStyle name="Hipervínculo visitado" xfId="29507" builtinId="9" hidden="1"/>
    <cellStyle name="Hipervínculo visitado" xfId="29515" builtinId="9" hidden="1"/>
    <cellStyle name="Hipervínculo visitado" xfId="29516" builtinId="9" hidden="1"/>
    <cellStyle name="Hipervínculo visitado" xfId="29517" builtinId="9" hidden="1"/>
    <cellStyle name="Hipervínculo visitado" xfId="29518" builtinId="9" hidden="1"/>
    <cellStyle name="Hipervínculo visitado" xfId="29519" builtinId="9" hidden="1"/>
    <cellStyle name="Hipervínculo visitado" xfId="29520" builtinId="9" hidden="1"/>
    <cellStyle name="Hipervínculo visitado" xfId="29521" builtinId="9" hidden="1"/>
    <cellStyle name="Hipervínculo visitado" xfId="29522" builtinId="9" hidden="1"/>
    <cellStyle name="Hipervínculo visitado" xfId="29523" builtinId="9" hidden="1"/>
    <cellStyle name="Hipervínculo visitado" xfId="29524" builtinId="9" hidden="1"/>
    <cellStyle name="Hipervínculo visitado" xfId="29525" builtinId="9" hidden="1"/>
    <cellStyle name="Hipervínculo visitado" xfId="29526" builtinId="9" hidden="1"/>
    <cellStyle name="Hipervínculo visitado" xfId="29527" builtinId="9" hidden="1"/>
    <cellStyle name="Hipervínculo visitado" xfId="29528" builtinId="9" hidden="1"/>
    <cellStyle name="Hipervínculo visitado" xfId="29529" builtinId="9" hidden="1"/>
    <cellStyle name="Hipervínculo visitado" xfId="29530" builtinId="9" hidden="1"/>
    <cellStyle name="Hipervínculo visitado" xfId="29531" builtinId="9" hidden="1"/>
    <cellStyle name="Hipervínculo visitado" xfId="29532" builtinId="9" hidden="1"/>
    <cellStyle name="Hipervínculo visitado" xfId="29533" builtinId="9" hidden="1"/>
    <cellStyle name="Hipervínculo visitado" xfId="29534" builtinId="9" hidden="1"/>
    <cellStyle name="Hipervínculo visitado" xfId="29535" builtinId="9" hidden="1"/>
    <cellStyle name="Hipervínculo visitado" xfId="29545" builtinId="9" hidden="1"/>
    <cellStyle name="Hipervínculo visitado" xfId="29546" builtinId="9" hidden="1"/>
    <cellStyle name="Hipervínculo visitado" xfId="29547" builtinId="9" hidden="1"/>
    <cellStyle name="Hipervínculo visitado" xfId="29548" builtinId="9" hidden="1"/>
    <cellStyle name="Hipervínculo visitado" xfId="29549" builtinId="9" hidden="1"/>
    <cellStyle name="Hipervínculo visitado" xfId="29550" builtinId="9" hidden="1"/>
    <cellStyle name="Hipervínculo visitado" xfId="29551" builtinId="9" hidden="1"/>
    <cellStyle name="Hipervínculo visitado" xfId="29552" builtinId="9" hidden="1"/>
    <cellStyle name="Hipervínculo visitado" xfId="29553" builtinId="9" hidden="1"/>
    <cellStyle name="Hipervínculo visitado" xfId="29554" builtinId="9" hidden="1"/>
    <cellStyle name="Hipervínculo visitado" xfId="29555" builtinId="9" hidden="1"/>
    <cellStyle name="Hipervínculo visitado" xfId="29556" builtinId="9" hidden="1"/>
    <cellStyle name="Hipervínculo visitado" xfId="29557" builtinId="9" hidden="1"/>
    <cellStyle name="Hipervínculo visitado" xfId="29558" builtinId="9" hidden="1"/>
    <cellStyle name="Hipervínculo visitado" xfId="29559" builtinId="9" hidden="1"/>
    <cellStyle name="Hipervínculo visitado" xfId="29560" builtinId="9" hidden="1"/>
    <cellStyle name="Hipervínculo visitado" xfId="29561" builtinId="9" hidden="1"/>
    <cellStyle name="Hipervínculo visitado" xfId="29562" builtinId="9" hidden="1"/>
    <cellStyle name="Hipervínculo visitado" xfId="29563" builtinId="9" hidden="1"/>
    <cellStyle name="Hipervínculo visitado" xfId="29564" builtinId="9" hidden="1"/>
    <cellStyle name="Hipervínculo visitado" xfId="29565" builtinId="9" hidden="1"/>
    <cellStyle name="Hipervínculo visitado" xfId="29574" builtinId="9" hidden="1"/>
    <cellStyle name="Hipervínculo visitado" xfId="29575" builtinId="9" hidden="1"/>
    <cellStyle name="Hipervínculo visitado" xfId="29576" builtinId="9" hidden="1"/>
    <cellStyle name="Hipervínculo visitado" xfId="29577" builtinId="9" hidden="1"/>
    <cellStyle name="Hipervínculo visitado" xfId="29578" builtinId="9" hidden="1"/>
    <cellStyle name="Hipervínculo visitado" xfId="29579" builtinId="9" hidden="1"/>
    <cellStyle name="Hipervínculo visitado" xfId="29580" builtinId="9" hidden="1"/>
    <cellStyle name="Hipervínculo visitado" xfId="29581" builtinId="9" hidden="1"/>
    <cellStyle name="Hipervínculo visitado" xfId="29582" builtinId="9" hidden="1"/>
    <cellStyle name="Hipervínculo visitado" xfId="29583" builtinId="9" hidden="1"/>
    <cellStyle name="Hipervínculo visitado" xfId="29584" builtinId="9" hidden="1"/>
    <cellStyle name="Hipervínculo visitado" xfId="29585" builtinId="9" hidden="1"/>
    <cellStyle name="Hipervínculo visitado" xfId="29586" builtinId="9" hidden="1"/>
    <cellStyle name="Hipervínculo visitado" xfId="29587" builtinId="9" hidden="1"/>
    <cellStyle name="Hipervínculo visitado" xfId="29588" builtinId="9" hidden="1"/>
    <cellStyle name="Hipervínculo visitado" xfId="29589" builtinId="9" hidden="1"/>
    <cellStyle name="Hipervínculo visitado" xfId="29590" builtinId="9" hidden="1"/>
    <cellStyle name="Hipervínculo visitado" xfId="29591" builtinId="9" hidden="1"/>
    <cellStyle name="Hipervínculo visitado" xfId="29592" builtinId="9" hidden="1"/>
    <cellStyle name="Hipervínculo visitado" xfId="29593" builtinId="9" hidden="1"/>
    <cellStyle name="Hipervínculo visitado" xfId="29594" builtinId="9" hidden="1"/>
    <cellStyle name="Hipervínculo visitado" xfId="29605" builtinId="9" hidden="1"/>
    <cellStyle name="Hipervínculo visitado" xfId="29606" builtinId="9" hidden="1"/>
    <cellStyle name="Hipervínculo visitado" xfId="29607" builtinId="9" hidden="1"/>
    <cellStyle name="Hipervínculo visitado" xfId="29608" builtinId="9" hidden="1"/>
    <cellStyle name="Hipervínculo visitado" xfId="29609" builtinId="9" hidden="1"/>
    <cellStyle name="Hipervínculo visitado" xfId="29610" builtinId="9" hidden="1"/>
    <cellStyle name="Hipervínculo visitado" xfId="29611" builtinId="9" hidden="1"/>
    <cellStyle name="Hipervínculo visitado" xfId="29612" builtinId="9" hidden="1"/>
    <cellStyle name="Hipervínculo visitado" xfId="29613" builtinId="9" hidden="1"/>
    <cellStyle name="Hipervínculo visitado" xfId="29614" builtinId="9" hidden="1"/>
    <cellStyle name="Hipervínculo visitado" xfId="29615" builtinId="9" hidden="1"/>
    <cellStyle name="Hipervínculo visitado" xfId="29616" builtinId="9" hidden="1"/>
    <cellStyle name="Hipervínculo visitado" xfId="29617" builtinId="9" hidden="1"/>
    <cellStyle name="Hipervínculo visitado" xfId="29618" builtinId="9" hidden="1"/>
    <cellStyle name="Hipervínculo visitado" xfId="29619" builtinId="9" hidden="1"/>
    <cellStyle name="Hipervínculo visitado" xfId="29620" builtinId="9" hidden="1"/>
    <cellStyle name="Hipervínculo visitado" xfId="29621" builtinId="9" hidden="1"/>
    <cellStyle name="Hipervínculo visitado" xfId="29622" builtinId="9" hidden="1"/>
    <cellStyle name="Hipervínculo visitado" xfId="29623" builtinId="9" hidden="1"/>
    <cellStyle name="Hipervínculo visitado" xfId="29624" builtinId="9" hidden="1"/>
    <cellStyle name="Hipervínculo visitado" xfId="29625" builtinId="9" hidden="1"/>
    <cellStyle name="Hipervínculo visitado" xfId="29634" builtinId="9" hidden="1"/>
    <cellStyle name="Hipervínculo visitado" xfId="29635" builtinId="9" hidden="1"/>
    <cellStyle name="Hipervínculo visitado" xfId="29636" builtinId="9" hidden="1"/>
    <cellStyle name="Hipervínculo visitado" xfId="29637" builtinId="9" hidden="1"/>
    <cellStyle name="Hipervínculo visitado" xfId="29638" builtinId="9" hidden="1"/>
    <cellStyle name="Hipervínculo visitado" xfId="29639" builtinId="9" hidden="1"/>
    <cellStyle name="Hipervínculo visitado" xfId="29640" builtinId="9" hidden="1"/>
    <cellStyle name="Hipervínculo visitado" xfId="29641" builtinId="9" hidden="1"/>
    <cellStyle name="Hipervínculo visitado" xfId="29642" builtinId="9" hidden="1"/>
    <cellStyle name="Hipervínculo visitado" xfId="29643" builtinId="9" hidden="1"/>
    <cellStyle name="Hipervínculo visitado" xfId="29644" builtinId="9" hidden="1"/>
    <cellStyle name="Hipervínculo visitado" xfId="29645" builtinId="9" hidden="1"/>
    <cellStyle name="Hipervínculo visitado" xfId="29646" builtinId="9" hidden="1"/>
    <cellStyle name="Hipervínculo visitado" xfId="29647" builtinId="9" hidden="1"/>
    <cellStyle name="Hipervínculo visitado" xfId="29648" builtinId="9" hidden="1"/>
    <cellStyle name="Hipervínculo visitado" xfId="29649" builtinId="9" hidden="1"/>
    <cellStyle name="Hipervínculo visitado" xfId="29650" builtinId="9" hidden="1"/>
    <cellStyle name="Hipervínculo visitado" xfId="29651" builtinId="9" hidden="1"/>
    <cellStyle name="Hipervínculo visitado" xfId="29652" builtinId="9" hidden="1"/>
    <cellStyle name="Hipervínculo visitado" xfId="29653" builtinId="9" hidden="1"/>
    <cellStyle name="Hipervínculo visitado" xfId="29654" builtinId="9" hidden="1"/>
    <cellStyle name="Hipervínculo visitado" xfId="29664" builtinId="9" hidden="1"/>
    <cellStyle name="Hipervínculo visitado" xfId="29665" builtinId="9" hidden="1"/>
    <cellStyle name="Hipervínculo visitado" xfId="29666" builtinId="9" hidden="1"/>
    <cellStyle name="Hipervínculo visitado" xfId="29667" builtinId="9" hidden="1"/>
    <cellStyle name="Hipervínculo visitado" xfId="29668" builtinId="9" hidden="1"/>
    <cellStyle name="Hipervínculo visitado" xfId="29669" builtinId="9" hidden="1"/>
    <cellStyle name="Hipervínculo visitado" xfId="29670" builtinId="9" hidden="1"/>
    <cellStyle name="Hipervínculo visitado" xfId="29671" builtinId="9" hidden="1"/>
    <cellStyle name="Hipervínculo visitado" xfId="29672" builtinId="9" hidden="1"/>
    <cellStyle name="Hipervínculo visitado" xfId="29673" builtinId="9" hidden="1"/>
    <cellStyle name="Hipervínculo visitado" xfId="29674" builtinId="9" hidden="1"/>
    <cellStyle name="Hipervínculo visitado" xfId="29675" builtinId="9" hidden="1"/>
    <cellStyle name="Hipervínculo visitado" xfId="29676" builtinId="9" hidden="1"/>
    <cellStyle name="Hipervínculo visitado" xfId="29677" builtinId="9" hidden="1"/>
    <cellStyle name="Hipervínculo visitado" xfId="29678" builtinId="9" hidden="1"/>
    <cellStyle name="Hipervínculo visitado" xfId="29679" builtinId="9" hidden="1"/>
    <cellStyle name="Hipervínculo visitado" xfId="29680" builtinId="9" hidden="1"/>
    <cellStyle name="Hipervínculo visitado" xfId="29681" builtinId="9" hidden="1"/>
    <cellStyle name="Hipervínculo visitado" xfId="29682" builtinId="9" hidden="1"/>
    <cellStyle name="Hipervínculo visitado" xfId="29683" builtinId="9" hidden="1"/>
    <cellStyle name="Hipervínculo visitado" xfId="29684" builtinId="9" hidden="1"/>
    <cellStyle name="Hipervínculo visitado" xfId="29692" builtinId="9" hidden="1"/>
    <cellStyle name="Hipervínculo visitado" xfId="29693" builtinId="9" hidden="1"/>
    <cellStyle name="Hipervínculo visitado" xfId="29694" builtinId="9" hidden="1"/>
    <cellStyle name="Hipervínculo visitado" xfId="29695" builtinId="9" hidden="1"/>
    <cellStyle name="Hipervínculo visitado" xfId="29696" builtinId="9" hidden="1"/>
    <cellStyle name="Hipervínculo visitado" xfId="29697" builtinId="9" hidden="1"/>
    <cellStyle name="Hipervínculo visitado" xfId="29698" builtinId="9" hidden="1"/>
    <cellStyle name="Hipervínculo visitado" xfId="29699" builtinId="9" hidden="1"/>
    <cellStyle name="Hipervínculo visitado" xfId="29700" builtinId="9" hidden="1"/>
    <cellStyle name="Hipervínculo visitado" xfId="29701" builtinId="9" hidden="1"/>
    <cellStyle name="Hipervínculo visitado" xfId="29702" builtinId="9" hidden="1"/>
    <cellStyle name="Hipervínculo visitado" xfId="29703" builtinId="9" hidden="1"/>
    <cellStyle name="Hipervínculo visitado" xfId="29704" builtinId="9" hidden="1"/>
    <cellStyle name="Hipervínculo visitado" xfId="29705" builtinId="9" hidden="1"/>
    <cellStyle name="Hipervínculo visitado" xfId="29706" builtinId="9" hidden="1"/>
    <cellStyle name="Hipervínculo visitado" xfId="29707" builtinId="9" hidden="1"/>
    <cellStyle name="Hipervínculo visitado" xfId="29708" builtinId="9" hidden="1"/>
    <cellStyle name="Hipervínculo visitado" xfId="29709" builtinId="9" hidden="1"/>
    <cellStyle name="Hipervínculo visitado" xfId="29710" builtinId="9" hidden="1"/>
    <cellStyle name="Hipervínculo visitado" xfId="29711" builtinId="9" hidden="1"/>
    <cellStyle name="Hipervínculo visitado" xfId="29712" builtinId="9" hidden="1"/>
    <cellStyle name="Hipervínculo visitado" xfId="29722" builtinId="9" hidden="1"/>
    <cellStyle name="Hipervínculo visitado" xfId="29723" builtinId="9" hidden="1"/>
    <cellStyle name="Hipervínculo visitado" xfId="29724" builtinId="9" hidden="1"/>
    <cellStyle name="Hipervínculo visitado" xfId="29725" builtinId="9" hidden="1"/>
    <cellStyle name="Hipervínculo visitado" xfId="29726" builtinId="9" hidden="1"/>
    <cellStyle name="Hipervínculo visitado" xfId="29727" builtinId="9" hidden="1"/>
    <cellStyle name="Hipervínculo visitado" xfId="29728" builtinId="9" hidden="1"/>
    <cellStyle name="Hipervínculo visitado" xfId="29729" builtinId="9" hidden="1"/>
    <cellStyle name="Hipervínculo visitado" xfId="29730" builtinId="9" hidden="1"/>
    <cellStyle name="Hipervínculo visitado" xfId="29731" builtinId="9" hidden="1"/>
    <cellStyle name="Hipervínculo visitado" xfId="29732" builtinId="9" hidden="1"/>
    <cellStyle name="Hipervínculo visitado" xfId="29733" builtinId="9" hidden="1"/>
    <cellStyle name="Hipervínculo visitado" xfId="29734" builtinId="9" hidden="1"/>
    <cellStyle name="Hipervínculo visitado" xfId="29735" builtinId="9" hidden="1"/>
    <cellStyle name="Hipervínculo visitado" xfId="29736" builtinId="9" hidden="1"/>
    <cellStyle name="Hipervínculo visitado" xfId="29737" builtinId="9" hidden="1"/>
    <cellStyle name="Hipervínculo visitado" xfId="29738" builtinId="9" hidden="1"/>
    <cellStyle name="Hipervínculo visitado" xfId="29739" builtinId="9" hidden="1"/>
    <cellStyle name="Hipervínculo visitado" xfId="29740" builtinId="9" hidden="1"/>
    <cellStyle name="Hipervínculo visitado" xfId="29741" builtinId="9" hidden="1"/>
    <cellStyle name="Hipervínculo visitado" xfId="29742" builtinId="9" hidden="1"/>
    <cellStyle name="Hipervínculo visitado" xfId="29749" builtinId="9" hidden="1"/>
    <cellStyle name="Hipervínculo visitado" xfId="29750" builtinId="9" hidden="1"/>
    <cellStyle name="Hipervínculo visitado" xfId="29751" builtinId="9" hidden="1"/>
    <cellStyle name="Hipervínculo visitado" xfId="29752" builtinId="9" hidden="1"/>
    <cellStyle name="Hipervínculo visitado" xfId="29753" builtinId="9" hidden="1"/>
    <cellStyle name="Hipervínculo visitado" xfId="29754" builtinId="9" hidden="1"/>
    <cellStyle name="Hipervínculo visitado" xfId="29755" builtinId="9" hidden="1"/>
    <cellStyle name="Hipervínculo visitado" xfId="29756" builtinId="9" hidden="1"/>
    <cellStyle name="Hipervínculo visitado" xfId="29757" builtinId="9" hidden="1"/>
    <cellStyle name="Hipervínculo visitado" xfId="29758" builtinId="9" hidden="1"/>
    <cellStyle name="Hipervínculo visitado" xfId="29759" builtinId="9" hidden="1"/>
    <cellStyle name="Hipervínculo visitado" xfId="29760" builtinId="9" hidden="1"/>
    <cellStyle name="Hipervínculo visitado" xfId="29761" builtinId="9" hidden="1"/>
    <cellStyle name="Hipervínculo visitado" xfId="29762" builtinId="9" hidden="1"/>
    <cellStyle name="Hipervínculo visitado" xfId="29763" builtinId="9" hidden="1"/>
    <cellStyle name="Hipervínculo visitado" xfId="29764" builtinId="9" hidden="1"/>
    <cellStyle name="Hipervínculo visitado" xfId="29765" builtinId="9" hidden="1"/>
    <cellStyle name="Hipervínculo visitado" xfId="29766" builtinId="9" hidden="1"/>
    <cellStyle name="Hipervínculo visitado" xfId="29767" builtinId="9" hidden="1"/>
    <cellStyle name="Hipervínculo visitado" xfId="29768" builtinId="9" hidden="1"/>
    <cellStyle name="Hipervínculo visitado" xfId="29769" builtinId="9" hidden="1"/>
    <cellStyle name="Hipervínculo visitado" xfId="29781" builtinId="9" hidden="1"/>
    <cellStyle name="Hipervínculo visitado" xfId="29782" builtinId="9" hidden="1"/>
    <cellStyle name="Hipervínculo visitado" xfId="29783" builtinId="9" hidden="1"/>
    <cellStyle name="Hipervínculo visitado" xfId="29784" builtinId="9" hidden="1"/>
    <cellStyle name="Hipervínculo visitado" xfId="29785" builtinId="9" hidden="1"/>
    <cellStyle name="Hipervínculo visitado" xfId="29786" builtinId="9" hidden="1"/>
    <cellStyle name="Hipervínculo visitado" xfId="29787" builtinId="9" hidden="1"/>
    <cellStyle name="Hipervínculo visitado" xfId="29788" builtinId="9" hidden="1"/>
    <cellStyle name="Hipervínculo visitado" xfId="29789" builtinId="9" hidden="1"/>
    <cellStyle name="Hipervínculo visitado" xfId="29790" builtinId="9" hidden="1"/>
    <cellStyle name="Hipervínculo visitado" xfId="29791" builtinId="9" hidden="1"/>
    <cellStyle name="Hipervínculo visitado" xfId="29792" builtinId="9" hidden="1"/>
    <cellStyle name="Hipervínculo visitado" xfId="29793" builtinId="9" hidden="1"/>
    <cellStyle name="Hipervínculo visitado" xfId="29794" builtinId="9" hidden="1"/>
    <cellStyle name="Hipervínculo visitado" xfId="29795" builtinId="9" hidden="1"/>
    <cellStyle name="Hipervínculo visitado" xfId="29796" builtinId="9" hidden="1"/>
    <cellStyle name="Hipervínculo visitado" xfId="29797" builtinId="9" hidden="1"/>
    <cellStyle name="Hipervínculo visitado" xfId="29798" builtinId="9" hidden="1"/>
    <cellStyle name="Hipervínculo visitado" xfId="29799" builtinId="9" hidden="1"/>
    <cellStyle name="Hipervínculo visitado" xfId="29800" builtinId="9" hidden="1"/>
    <cellStyle name="Hipervínculo visitado" xfId="29801" builtinId="9" hidden="1"/>
    <cellStyle name="Hipervínculo visitado" xfId="29807" builtinId="9" hidden="1"/>
    <cellStyle name="Hipervínculo visitado" xfId="29808" builtinId="9" hidden="1"/>
    <cellStyle name="Hipervínculo visitado" xfId="29809" builtinId="9" hidden="1"/>
    <cellStyle name="Hipervínculo visitado" xfId="29810" builtinId="9" hidden="1"/>
    <cellStyle name="Hipervínculo visitado" xfId="29811" builtinId="9" hidden="1"/>
    <cellStyle name="Hipervínculo visitado" xfId="29812" builtinId="9" hidden="1"/>
    <cellStyle name="Hipervínculo visitado" xfId="29813" builtinId="9" hidden="1"/>
    <cellStyle name="Hipervínculo visitado" xfId="29814" builtinId="9" hidden="1"/>
    <cellStyle name="Hipervínculo visitado" xfId="29815" builtinId="9" hidden="1"/>
    <cellStyle name="Hipervínculo visitado" xfId="29816" builtinId="9" hidden="1"/>
    <cellStyle name="Hipervínculo visitado" xfId="29817" builtinId="9" hidden="1"/>
    <cellStyle name="Hipervínculo visitado" xfId="29818" builtinId="9" hidden="1"/>
    <cellStyle name="Hipervínculo visitado" xfId="29819" builtinId="9" hidden="1"/>
    <cellStyle name="Hipervínculo visitado" xfId="29820" builtinId="9" hidden="1"/>
    <cellStyle name="Hipervínculo visitado" xfId="29821" builtinId="9" hidden="1"/>
    <cellStyle name="Hipervínculo visitado" xfId="29822" builtinId="9" hidden="1"/>
    <cellStyle name="Hipervínculo visitado" xfId="29823" builtinId="9" hidden="1"/>
    <cellStyle name="Hipervínculo visitado" xfId="29824" builtinId="9" hidden="1"/>
    <cellStyle name="Hipervínculo visitado" xfId="29825" builtinId="9" hidden="1"/>
    <cellStyle name="Hipervínculo visitado" xfId="29826" builtinId="9" hidden="1"/>
    <cellStyle name="Hipervínculo visitado" xfId="29827" builtinId="9" hidden="1"/>
    <cellStyle name="Hipervínculo visitado" xfId="29779" builtinId="9" hidden="1"/>
    <cellStyle name="Hipervínculo visitado" xfId="29780" builtinId="9" hidden="1"/>
    <cellStyle name="Hipervínculo visitado" xfId="29831" builtinId="9" hidden="1"/>
    <cellStyle name="Hipervínculo visitado" xfId="29832" builtinId="9" hidden="1"/>
    <cellStyle name="Hipervínculo visitado" xfId="29833" builtinId="9" hidden="1"/>
    <cellStyle name="Hipervínculo visitado" xfId="29834" builtinId="9" hidden="1"/>
    <cellStyle name="Hipervínculo visitado" xfId="29835" builtinId="9" hidden="1"/>
    <cellStyle name="Hipervínculo visitado" xfId="29836" builtinId="9" hidden="1"/>
    <cellStyle name="Hipervínculo visitado" xfId="29837" builtinId="9" hidden="1"/>
    <cellStyle name="Hipervínculo visitado" xfId="29838" builtinId="9" hidden="1"/>
    <cellStyle name="Hipervínculo visitado" xfId="29839" builtinId="9" hidden="1"/>
    <cellStyle name="Hipervínculo visitado" xfId="29840" builtinId="9" hidden="1"/>
    <cellStyle name="Hipervínculo visitado" xfId="29841" builtinId="9" hidden="1"/>
    <cellStyle name="Hipervínculo visitado" xfId="29842" builtinId="9" hidden="1"/>
    <cellStyle name="Hipervínculo visitado" xfId="29843" builtinId="9" hidden="1"/>
    <cellStyle name="Hipervínculo visitado" xfId="29844" builtinId="9" hidden="1"/>
    <cellStyle name="Hipervínculo visitado" xfId="29845" builtinId="9" hidden="1"/>
    <cellStyle name="Hipervínculo visitado" xfId="29846" builtinId="9" hidden="1"/>
    <cellStyle name="Hipervínculo visitado" xfId="29847" builtinId="9" hidden="1"/>
    <cellStyle name="Hipervínculo visitado" xfId="29848" builtinId="9" hidden="1"/>
    <cellStyle name="Hipervínculo visitado" xfId="29849" builtinId="9" hidden="1"/>
    <cellStyle name="Hipervínculo visitado" xfId="29805" builtinId="9" hidden="1"/>
    <cellStyle name="Hipervínculo visitado" xfId="29806" builtinId="9" hidden="1"/>
    <cellStyle name="Hipervínculo visitado" xfId="29852" builtinId="9" hidden="1"/>
    <cellStyle name="Hipervínculo visitado" xfId="29853" builtinId="9" hidden="1"/>
    <cellStyle name="Hipervínculo visitado" xfId="29854" builtinId="9" hidden="1"/>
    <cellStyle name="Hipervínculo visitado" xfId="29855" builtinId="9" hidden="1"/>
    <cellStyle name="Hipervínculo visitado" xfId="29856" builtinId="9" hidden="1"/>
    <cellStyle name="Hipervínculo visitado" xfId="29857" builtinId="9" hidden="1"/>
    <cellStyle name="Hipervínculo visitado" xfId="29858" builtinId="9" hidden="1"/>
    <cellStyle name="Hipervínculo visitado" xfId="29859" builtinId="9" hidden="1"/>
    <cellStyle name="Hipervínculo visitado" xfId="29860" builtinId="9" hidden="1"/>
    <cellStyle name="Hipervínculo visitado" xfId="29861" builtinId="9" hidden="1"/>
    <cellStyle name="Hipervínculo visitado" xfId="29862" builtinId="9" hidden="1"/>
    <cellStyle name="Hipervínculo visitado" xfId="29863" builtinId="9" hidden="1"/>
    <cellStyle name="Hipervínculo visitado" xfId="29864" builtinId="9" hidden="1"/>
    <cellStyle name="Hipervínculo visitado" xfId="29865" builtinId="9" hidden="1"/>
    <cellStyle name="Hipervínculo visitado" xfId="29866" builtinId="9" hidden="1"/>
    <cellStyle name="Hipervínculo visitado" xfId="29867" builtinId="9" hidden="1"/>
    <cellStyle name="Hipervínculo visitado" xfId="29868" builtinId="9" hidden="1"/>
    <cellStyle name="Hipervínculo visitado" xfId="29869" builtinId="9" hidden="1"/>
    <cellStyle name="Hipervínculo visitado" xfId="29870" builtinId="9" hidden="1"/>
    <cellStyle name="Hipervínculo visitado" xfId="29879" builtinId="9" hidden="1"/>
    <cellStyle name="Hipervínculo visitado" xfId="29880" builtinId="9" hidden="1"/>
    <cellStyle name="Hipervínculo visitado" xfId="29881" builtinId="9" hidden="1"/>
    <cellStyle name="Hipervínculo visitado" xfId="29882" builtinId="9" hidden="1"/>
    <cellStyle name="Hipervínculo visitado" xfId="29883" builtinId="9" hidden="1"/>
    <cellStyle name="Hipervínculo visitado" xfId="29884" builtinId="9" hidden="1"/>
    <cellStyle name="Hipervínculo visitado" xfId="29885" builtinId="9" hidden="1"/>
    <cellStyle name="Hipervínculo visitado" xfId="29886" builtinId="9" hidden="1"/>
    <cellStyle name="Hipervínculo visitado" xfId="29887" builtinId="9" hidden="1"/>
    <cellStyle name="Hipervínculo visitado" xfId="29888" builtinId="9" hidden="1"/>
    <cellStyle name="Hipervínculo visitado" xfId="29889" builtinId="9" hidden="1"/>
    <cellStyle name="Hipervínculo visitado" xfId="29890" builtinId="9" hidden="1"/>
    <cellStyle name="Hipervínculo visitado" xfId="29891" builtinId="9" hidden="1"/>
    <cellStyle name="Hipervínculo visitado" xfId="29892" builtinId="9" hidden="1"/>
    <cellStyle name="Hipervínculo visitado" xfId="29893" builtinId="9" hidden="1"/>
    <cellStyle name="Hipervínculo visitado" xfId="29894" builtinId="9" hidden="1"/>
    <cellStyle name="Hipervínculo visitado" xfId="29895" builtinId="9" hidden="1"/>
    <cellStyle name="Hipervínculo visitado" xfId="29896" builtinId="9" hidden="1"/>
    <cellStyle name="Hipervínculo visitado" xfId="29897" builtinId="9" hidden="1"/>
    <cellStyle name="Hipervínculo visitado" xfId="29898" builtinId="9" hidden="1"/>
    <cellStyle name="Hipervínculo visitado" xfId="29899" builtinId="9" hidden="1"/>
    <cellStyle name="Hipervínculo visitado" xfId="29906" builtinId="9" hidden="1"/>
    <cellStyle name="Hipervínculo visitado" xfId="29907" builtinId="9" hidden="1"/>
    <cellStyle name="Hipervínculo visitado" xfId="29908" builtinId="9" hidden="1"/>
    <cellStyle name="Hipervínculo visitado" xfId="29909" builtinId="9" hidden="1"/>
    <cellStyle name="Hipervínculo visitado" xfId="29910" builtinId="9" hidden="1"/>
    <cellStyle name="Hipervínculo visitado" xfId="29911" builtinId="9" hidden="1"/>
    <cellStyle name="Hipervínculo visitado" xfId="29912" builtinId="9" hidden="1"/>
    <cellStyle name="Hipervínculo visitado" xfId="29913" builtinId="9" hidden="1"/>
    <cellStyle name="Hipervínculo visitado" xfId="29914" builtinId="9" hidden="1"/>
    <cellStyle name="Hipervínculo visitado" xfId="29915" builtinId="9" hidden="1"/>
    <cellStyle name="Hipervínculo visitado" xfId="29916" builtinId="9" hidden="1"/>
    <cellStyle name="Hipervínculo visitado" xfId="29917" builtinId="9" hidden="1"/>
    <cellStyle name="Hipervínculo visitado" xfId="29918" builtinId="9" hidden="1"/>
    <cellStyle name="Hipervínculo visitado" xfId="29919" builtinId="9" hidden="1"/>
    <cellStyle name="Hipervínculo visitado" xfId="29920" builtinId="9" hidden="1"/>
    <cellStyle name="Hipervínculo visitado" xfId="29921" builtinId="9" hidden="1"/>
    <cellStyle name="Hipervínculo visitado" xfId="29922" builtinId="9" hidden="1"/>
    <cellStyle name="Hipervínculo visitado" xfId="29923" builtinId="9" hidden="1"/>
    <cellStyle name="Hipervínculo visitado" xfId="29924" builtinId="9" hidden="1"/>
    <cellStyle name="Hipervínculo visitado" xfId="29925" builtinId="9" hidden="1"/>
    <cellStyle name="Hipervínculo visitado" xfId="29926" builtinId="9" hidden="1"/>
    <cellStyle name="Hipervínculo visitado" xfId="29877" builtinId="9" hidden="1"/>
    <cellStyle name="Hipervínculo visitado" xfId="29878" builtinId="9" hidden="1"/>
    <cellStyle name="Hipervínculo visitado" xfId="29929" builtinId="9" hidden="1"/>
    <cellStyle name="Hipervínculo visitado" xfId="29930" builtinId="9" hidden="1"/>
    <cellStyle name="Hipervínculo visitado" xfId="29931" builtinId="9" hidden="1"/>
    <cellStyle name="Hipervínculo visitado" xfId="29932" builtinId="9" hidden="1"/>
    <cellStyle name="Hipervínculo visitado" xfId="29933" builtinId="9" hidden="1"/>
    <cellStyle name="Hipervínculo visitado" xfId="29934" builtinId="9" hidden="1"/>
    <cellStyle name="Hipervínculo visitado" xfId="29935" builtinId="9" hidden="1"/>
    <cellStyle name="Hipervínculo visitado" xfId="29936" builtinId="9" hidden="1"/>
    <cellStyle name="Hipervínculo visitado" xfId="29937" builtinId="9" hidden="1"/>
    <cellStyle name="Hipervínculo visitado" xfId="29938" builtinId="9" hidden="1"/>
    <cellStyle name="Hipervínculo visitado" xfId="29939" builtinId="9" hidden="1"/>
    <cellStyle name="Hipervínculo visitado" xfId="29940" builtinId="9" hidden="1"/>
    <cellStyle name="Hipervínculo visitado" xfId="29941" builtinId="9" hidden="1"/>
    <cellStyle name="Hipervínculo visitado" xfId="29942" builtinId="9" hidden="1"/>
    <cellStyle name="Hipervínculo visitado" xfId="29943" builtinId="9" hidden="1"/>
    <cellStyle name="Hipervínculo visitado" xfId="29944" builtinId="9" hidden="1"/>
    <cellStyle name="Hipervínculo visitado" xfId="29945" builtinId="9" hidden="1"/>
    <cellStyle name="Hipervínculo visitado" xfId="29946" builtinId="9" hidden="1"/>
    <cellStyle name="Hipervínculo visitado" xfId="29947" builtinId="9" hidden="1"/>
    <cellStyle name="Hipervínculo visitado" xfId="29954" builtinId="9" hidden="1"/>
    <cellStyle name="Hipervínculo visitado" xfId="29955" builtinId="9" hidden="1"/>
    <cellStyle name="Hipervínculo visitado" xfId="29956" builtinId="9" hidden="1"/>
    <cellStyle name="Hipervínculo visitado" xfId="29957" builtinId="9" hidden="1"/>
    <cellStyle name="Hipervínculo visitado" xfId="29958" builtinId="9" hidden="1"/>
    <cellStyle name="Hipervínculo visitado" xfId="29959" builtinId="9" hidden="1"/>
    <cellStyle name="Hipervínculo visitado" xfId="29960" builtinId="9" hidden="1"/>
    <cellStyle name="Hipervínculo visitado" xfId="29961" builtinId="9" hidden="1"/>
    <cellStyle name="Hipervínculo visitado" xfId="29962" builtinId="9" hidden="1"/>
    <cellStyle name="Hipervínculo visitado" xfId="29963" builtinId="9" hidden="1"/>
    <cellStyle name="Hipervínculo visitado" xfId="29964" builtinId="9" hidden="1"/>
    <cellStyle name="Hipervínculo visitado" xfId="29965" builtinId="9" hidden="1"/>
    <cellStyle name="Hipervínculo visitado" xfId="29966" builtinId="9" hidden="1"/>
    <cellStyle name="Hipervínculo visitado" xfId="29967" builtinId="9" hidden="1"/>
    <cellStyle name="Hipervínculo visitado" xfId="29968" builtinId="9" hidden="1"/>
    <cellStyle name="Hipervínculo visitado" xfId="29969" builtinId="9" hidden="1"/>
    <cellStyle name="Hipervínculo visitado" xfId="29970" builtinId="9" hidden="1"/>
    <cellStyle name="Hipervínculo visitado" xfId="29971" builtinId="9" hidden="1"/>
    <cellStyle name="Hipervínculo visitado" xfId="29972" builtinId="9" hidden="1"/>
    <cellStyle name="Hipervínculo visitado" xfId="29973" builtinId="9" hidden="1"/>
    <cellStyle name="Hipervínculo visitado" xfId="29974" builtinId="9" hidden="1"/>
    <cellStyle name="Hipervínculo visitado" xfId="29977" builtinId="9" hidden="1"/>
    <cellStyle name="Hipervínculo visitado" xfId="29978" builtinId="9" hidden="1"/>
    <cellStyle name="Hipervínculo visitado" xfId="29979" builtinId="9" hidden="1"/>
    <cellStyle name="Hipervínculo visitado" xfId="29980" builtinId="9" hidden="1"/>
    <cellStyle name="Hipervínculo visitado" xfId="29981" builtinId="9" hidden="1"/>
    <cellStyle name="Hipervínculo visitado" xfId="29982" builtinId="9" hidden="1"/>
    <cellStyle name="Hipervínculo visitado" xfId="29983" builtinId="9" hidden="1"/>
    <cellStyle name="Hipervínculo visitado" xfId="29984" builtinId="9" hidden="1"/>
    <cellStyle name="Hipervínculo visitado" xfId="29985" builtinId="9" hidden="1"/>
    <cellStyle name="Hipervínculo visitado" xfId="29986" builtinId="9" hidden="1"/>
    <cellStyle name="Hipervínculo visitado" xfId="29987" builtinId="9" hidden="1"/>
    <cellStyle name="Hipervínculo visitado" xfId="29988" builtinId="9" hidden="1"/>
    <cellStyle name="Hipervínculo visitado" xfId="29989" builtinId="9" hidden="1"/>
    <cellStyle name="Hipervínculo visitado" xfId="29990" builtinId="9" hidden="1"/>
    <cellStyle name="Hipervínculo visitado" xfId="29991" builtinId="9" hidden="1"/>
    <cellStyle name="Hipervínculo visitado" xfId="29992" builtinId="9" hidden="1"/>
    <cellStyle name="Hipervínculo visitado" xfId="29993" builtinId="9" hidden="1"/>
    <cellStyle name="Hipervínculo visitado" xfId="29994" builtinId="9" hidden="1"/>
    <cellStyle name="Hipervínculo visitado" xfId="29995" builtinId="9" hidden="1"/>
    <cellStyle name="Hipervínculo visitado" xfId="29996" builtinId="9" hidden="1"/>
    <cellStyle name="Hipervínculo visitado" xfId="29997" builtinId="9" hidden="1"/>
    <cellStyle name="Hipervínculo visitado" xfId="29953" builtinId="9" hidden="1"/>
    <cellStyle name="Hipervínculo visitado" xfId="30000" builtinId="9" hidden="1"/>
    <cellStyle name="Hipervínculo visitado" xfId="30001" builtinId="9" hidden="1"/>
    <cellStyle name="Hipervínculo visitado" xfId="30002" builtinId="9" hidden="1"/>
    <cellStyle name="Hipervínculo visitado" xfId="30003" builtinId="9" hidden="1"/>
    <cellStyle name="Hipervínculo visitado" xfId="30004" builtinId="9" hidden="1"/>
    <cellStyle name="Hipervínculo visitado" xfId="30005" builtinId="9" hidden="1"/>
    <cellStyle name="Hipervínculo visitado" xfId="30006" builtinId="9" hidden="1"/>
    <cellStyle name="Hipervínculo visitado" xfId="30007" builtinId="9" hidden="1"/>
    <cellStyle name="Hipervínculo visitado" xfId="30008" builtinId="9" hidden="1"/>
    <cellStyle name="Hipervínculo visitado" xfId="30009" builtinId="9" hidden="1"/>
    <cellStyle name="Hipervínculo visitado" xfId="30010" builtinId="9" hidden="1"/>
    <cellStyle name="Hipervínculo visitado" xfId="30011" builtinId="9" hidden="1"/>
    <cellStyle name="Hipervínculo visitado" xfId="30012" builtinId="9" hidden="1"/>
    <cellStyle name="Hipervínculo visitado" xfId="30013" builtinId="9" hidden="1"/>
    <cellStyle name="Hipervínculo visitado" xfId="30014" builtinId="9" hidden="1"/>
    <cellStyle name="Hipervínculo visitado" xfId="30015" builtinId="9" hidden="1"/>
    <cellStyle name="Hipervínculo visitado" xfId="30016" builtinId="9" hidden="1"/>
    <cellStyle name="Hipervínculo visitado" xfId="30017" builtinId="9" hidden="1"/>
    <cellStyle name="Hipervínculo visitado" xfId="30018" builtinId="9" hidden="1"/>
    <cellStyle name="Hipervínculo visitado" xfId="30019" builtinId="9" hidden="1"/>
    <cellStyle name="Hipervínculo visitado" xfId="30022" builtinId="9" hidden="1"/>
    <cellStyle name="Hipervínculo visitado" xfId="30023" builtinId="9" hidden="1"/>
    <cellStyle name="Hipervínculo visitado" xfId="30024" builtinId="9" hidden="1"/>
    <cellStyle name="Hipervínculo visitado" xfId="30025" builtinId="9" hidden="1"/>
    <cellStyle name="Hipervínculo visitado" xfId="30026" builtinId="9" hidden="1"/>
    <cellStyle name="Hipervínculo visitado" xfId="30027" builtinId="9" hidden="1"/>
    <cellStyle name="Hipervínculo visitado" xfId="30028" builtinId="9" hidden="1"/>
    <cellStyle name="Hipervínculo visitado" xfId="30029" builtinId="9" hidden="1"/>
    <cellStyle name="Hipervínculo visitado" xfId="30030" builtinId="9" hidden="1"/>
    <cellStyle name="Hipervínculo visitado" xfId="30031" builtinId="9" hidden="1"/>
    <cellStyle name="Hipervínculo visitado" xfId="30032" builtinId="9" hidden="1"/>
    <cellStyle name="Hipervínculo visitado" xfId="30033" builtinId="9" hidden="1"/>
    <cellStyle name="Hipervínculo visitado" xfId="30034" builtinId="9" hidden="1"/>
    <cellStyle name="Hipervínculo visitado" xfId="30035" builtinId="9" hidden="1"/>
    <cellStyle name="Hipervínculo visitado" xfId="30036" builtinId="9" hidden="1"/>
    <cellStyle name="Hipervínculo visitado" xfId="30037" builtinId="9" hidden="1"/>
    <cellStyle name="Hipervínculo visitado" xfId="30038" builtinId="9" hidden="1"/>
    <cellStyle name="Hipervínculo visitado" xfId="30039" builtinId="9" hidden="1"/>
    <cellStyle name="Hipervínculo visitado" xfId="30040" builtinId="9" hidden="1"/>
    <cellStyle name="Hipervínculo visitado" xfId="30041" builtinId="9" hidden="1"/>
    <cellStyle name="Hipervínculo visitado" xfId="30042" builtinId="9" hidden="1"/>
    <cellStyle name="Hipervínculo visitado" xfId="29952" builtinId="9" hidden="1"/>
    <cellStyle name="Hipervínculo visitado" xfId="30044" builtinId="9" hidden="1"/>
    <cellStyle name="Hipervínculo visitado" xfId="30045" builtinId="9" hidden="1"/>
    <cellStyle name="Hipervínculo visitado" xfId="30046" builtinId="9" hidden="1"/>
    <cellStyle name="Hipervínculo visitado" xfId="30047" builtinId="9" hidden="1"/>
    <cellStyle name="Hipervínculo visitado" xfId="30048" builtinId="9" hidden="1"/>
    <cellStyle name="Hipervínculo visitado" xfId="30049" builtinId="9" hidden="1"/>
    <cellStyle name="Hipervínculo visitado" xfId="30050" builtinId="9" hidden="1"/>
    <cellStyle name="Hipervínculo visitado" xfId="30051" builtinId="9" hidden="1"/>
    <cellStyle name="Hipervínculo visitado" xfId="30052" builtinId="9" hidden="1"/>
    <cellStyle name="Hipervínculo visitado" xfId="30053" builtinId="9" hidden="1"/>
    <cellStyle name="Hipervínculo visitado" xfId="30054" builtinId="9" hidden="1"/>
    <cellStyle name="Hipervínculo visitado" xfId="30055" builtinId="9" hidden="1"/>
    <cellStyle name="Hipervínculo visitado" xfId="30056" builtinId="9" hidden="1"/>
    <cellStyle name="Hipervínculo visitado" xfId="30057" builtinId="9" hidden="1"/>
    <cellStyle name="Hipervínculo visitado" xfId="30058" builtinId="9" hidden="1"/>
    <cellStyle name="Hipervínculo visitado" xfId="30059" builtinId="9" hidden="1"/>
    <cellStyle name="Hipervínculo visitado" xfId="30060" builtinId="9" hidden="1"/>
    <cellStyle name="Hipervínculo visitado" xfId="30061" builtinId="9" hidden="1"/>
    <cellStyle name="Hipervínculo visitado" xfId="30062" builtinId="9" hidden="1"/>
    <cellStyle name="Hipervínculo visitado" xfId="30063" builtinId="9" hidden="1"/>
    <cellStyle name="Hipervínculo visitado" xfId="30066" builtinId="9" hidden="1"/>
    <cellStyle name="Hipervínculo visitado" xfId="30067" builtinId="9" hidden="1"/>
    <cellStyle name="Hipervínculo visitado" xfId="30068" builtinId="9" hidden="1"/>
    <cellStyle name="Hipervínculo visitado" xfId="30069" builtinId="9" hidden="1"/>
    <cellStyle name="Hipervínculo visitado" xfId="30070" builtinId="9" hidden="1"/>
    <cellStyle name="Hipervínculo visitado" xfId="30071" builtinId="9" hidden="1"/>
    <cellStyle name="Hipervínculo visitado" xfId="30072" builtinId="9" hidden="1"/>
    <cellStyle name="Hipervínculo visitado" xfId="30073" builtinId="9" hidden="1"/>
    <cellStyle name="Hipervínculo visitado" xfId="30074" builtinId="9" hidden="1"/>
    <cellStyle name="Hipervínculo visitado" xfId="30075" builtinId="9" hidden="1"/>
    <cellStyle name="Hipervínculo visitado" xfId="30076" builtinId="9" hidden="1"/>
    <cellStyle name="Hipervínculo visitado" xfId="30077" builtinId="9" hidden="1"/>
    <cellStyle name="Hipervínculo visitado" xfId="30078" builtinId="9" hidden="1"/>
    <cellStyle name="Hipervínculo visitado" xfId="30079" builtinId="9" hidden="1"/>
    <cellStyle name="Hipervínculo visitado" xfId="30080" builtinId="9" hidden="1"/>
    <cellStyle name="Hipervínculo visitado" xfId="30081" builtinId="9" hidden="1"/>
    <cellStyle name="Hipervínculo visitado" xfId="30082" builtinId="9" hidden="1"/>
    <cellStyle name="Hipervínculo visitado" xfId="30083" builtinId="9" hidden="1"/>
    <cellStyle name="Hipervínculo visitado" xfId="30084" builtinId="9" hidden="1"/>
    <cellStyle name="Hipervínculo visitado" xfId="30085" builtinId="9" hidden="1"/>
    <cellStyle name="Hipervínculo visitado" xfId="30086" builtinId="9" hidden="1"/>
    <cellStyle name="Hipervínculo visitado" xfId="29177" builtinId="9" hidden="1"/>
    <cellStyle name="Hipervínculo visitado" xfId="30087" builtinId="9" hidden="1"/>
    <cellStyle name="Hipervínculo visitado" xfId="30088" builtinId="9" hidden="1"/>
    <cellStyle name="Hipervínculo visitado" xfId="30089" builtinId="9" hidden="1"/>
    <cellStyle name="Hipervínculo visitado" xfId="30090" builtinId="9" hidden="1"/>
    <cellStyle name="Hipervínculo visitado" xfId="30091" builtinId="9" hidden="1"/>
    <cellStyle name="Hipervínculo visitado" xfId="30092" builtinId="9" hidden="1"/>
    <cellStyle name="Hipervínculo visitado" xfId="30093" builtinId="9" hidden="1"/>
    <cellStyle name="Hipervínculo visitado" xfId="30094" builtinId="9" hidden="1"/>
    <cellStyle name="Hipervínculo visitado" xfId="30095" builtinId="9" hidden="1"/>
    <cellStyle name="Hipervínculo visitado" xfId="30096" builtinId="9" hidden="1"/>
    <cellStyle name="Hipervínculo visitado" xfId="30097" builtinId="9" hidden="1"/>
    <cellStyle name="Hipervínculo visitado" xfId="30098" builtinId="9" hidden="1"/>
    <cellStyle name="Hipervínculo visitado" xfId="30099" builtinId="9" hidden="1"/>
    <cellStyle name="Hipervínculo visitado" xfId="30100" builtinId="9" hidden="1"/>
    <cellStyle name="Hipervínculo visitado" xfId="30101" builtinId="9" hidden="1"/>
    <cellStyle name="Hipervínculo visitado" xfId="30102" builtinId="9" hidden="1"/>
    <cellStyle name="Hipervínculo visitado" xfId="30103" builtinId="9" hidden="1"/>
    <cellStyle name="Hipervínculo visitado" xfId="30104" builtinId="9" hidden="1"/>
    <cellStyle name="Hipervínculo visitado" xfId="30105" builtinId="9" hidden="1"/>
    <cellStyle name="Hipervínculo visitado" xfId="30106" builtinId="9" hidden="1"/>
    <cellStyle name="Hipervínculo visitado" xfId="30108" builtinId="9" hidden="1"/>
    <cellStyle name="Hipervínculo visitado" xfId="30109" builtinId="9" hidden="1"/>
    <cellStyle name="Hipervínculo visitado" xfId="30110" builtinId="9" hidden="1"/>
    <cellStyle name="Hipervínculo visitado" xfId="30111" builtinId="9" hidden="1"/>
    <cellStyle name="Hipervínculo visitado" xfId="30112" builtinId="9" hidden="1"/>
    <cellStyle name="Hipervínculo visitado" xfId="30113" builtinId="9" hidden="1"/>
    <cellStyle name="Hipervínculo visitado" xfId="30114" builtinId="9" hidden="1"/>
    <cellStyle name="Hipervínculo visitado" xfId="30115" builtinId="9" hidden="1"/>
    <cellStyle name="Hipervínculo visitado" xfId="30116" builtinId="9" hidden="1"/>
    <cellStyle name="Hipervínculo visitado" xfId="30117" builtinId="9" hidden="1"/>
    <cellStyle name="Hipervínculo visitado" xfId="30118" builtinId="9" hidden="1"/>
    <cellStyle name="Hipervínculo visitado" xfId="30119" builtinId="9" hidden="1"/>
    <cellStyle name="Hipervínculo visitado" xfId="30120" builtinId="9" hidden="1"/>
    <cellStyle name="Hipervínculo visitado" xfId="30121" builtinId="9" hidden="1"/>
    <cellStyle name="Hipervínculo visitado" xfId="30122" builtinId="9" hidden="1"/>
    <cellStyle name="Hipervínculo visitado" xfId="30123" builtinId="9" hidden="1"/>
    <cellStyle name="Hipervínculo visitado" xfId="30124" builtinId="9" hidden="1"/>
    <cellStyle name="Hipervínculo visitado" xfId="30125" builtinId="9" hidden="1"/>
    <cellStyle name="Hipervínculo visitado" xfId="30126" builtinId="9" hidden="1"/>
    <cellStyle name="Hipervínculo visitado" xfId="30127" builtinId="9" hidden="1"/>
    <cellStyle name="Hipervínculo visitado" xfId="30128" builtinId="9" hidden="1"/>
    <cellStyle name="Hipervínculo visitado" xfId="29828" builtinId="9" hidden="1"/>
    <cellStyle name="Hipervínculo visitado" xfId="30129" builtinId="9" hidden="1"/>
    <cellStyle name="Hipervínculo visitado" xfId="30130" builtinId="9" hidden="1"/>
    <cellStyle name="Hipervínculo visitado" xfId="30131" builtinId="9" hidden="1"/>
    <cellStyle name="Hipervínculo visitado" xfId="30132" builtinId="9" hidden="1"/>
    <cellStyle name="Hipervínculo visitado" xfId="30133" builtinId="9" hidden="1"/>
    <cellStyle name="Hipervínculo visitado" xfId="30134" builtinId="9" hidden="1"/>
    <cellStyle name="Hipervínculo visitado" xfId="30135" builtinId="9" hidden="1"/>
    <cellStyle name="Hipervínculo visitado" xfId="30136" builtinId="9" hidden="1"/>
    <cellStyle name="Hipervínculo visitado" xfId="30137" builtinId="9" hidden="1"/>
    <cellStyle name="Hipervínculo visitado" xfId="30138" builtinId="9" hidden="1"/>
    <cellStyle name="Hipervínculo visitado" xfId="30139" builtinId="9" hidden="1"/>
    <cellStyle name="Hipervínculo visitado" xfId="30140" builtinId="9" hidden="1"/>
    <cellStyle name="Hipervínculo visitado" xfId="30141" builtinId="9" hidden="1"/>
    <cellStyle name="Hipervínculo visitado" xfId="30142" builtinId="9" hidden="1"/>
    <cellStyle name="Hipervínculo visitado" xfId="30143" builtinId="9" hidden="1"/>
    <cellStyle name="Hipervínculo visitado" xfId="30144" builtinId="9" hidden="1"/>
    <cellStyle name="Hipervínculo visitado" xfId="30145" builtinId="9" hidden="1"/>
    <cellStyle name="Hipervínculo visitado" xfId="30146" builtinId="9" hidden="1"/>
    <cellStyle name="Hipervínculo visitado" xfId="30147" builtinId="9" hidden="1"/>
    <cellStyle name="Hipervínculo visitado" xfId="30148" builtinId="9" hidden="1"/>
    <cellStyle name="Hipervínculo visitado" xfId="30149" builtinId="9" hidden="1"/>
    <cellStyle name="Hipervínculo visitado" xfId="30150" builtinId="9" hidden="1"/>
    <cellStyle name="Hipervínculo visitado" xfId="30151" builtinId="9" hidden="1"/>
    <cellStyle name="Hipervínculo visitado" xfId="30152" builtinId="9" hidden="1"/>
    <cellStyle name="Hipervínculo visitado" xfId="30153" builtinId="9" hidden="1"/>
    <cellStyle name="Hipervínculo visitado" xfId="30154" builtinId="9" hidden="1"/>
    <cellStyle name="Hipervínculo visitado" xfId="30155" builtinId="9" hidden="1"/>
    <cellStyle name="Hipervínculo visitado" xfId="30156" builtinId="9" hidden="1"/>
    <cellStyle name="Hipervínculo visitado" xfId="30157" builtinId="9" hidden="1"/>
    <cellStyle name="Hipervínculo visitado" xfId="30158" builtinId="9" hidden="1"/>
    <cellStyle name="Hipervínculo visitado" xfId="30159" builtinId="9" hidden="1"/>
    <cellStyle name="Hipervínculo visitado" xfId="30160" builtinId="9" hidden="1"/>
    <cellStyle name="Hipervínculo visitado" xfId="30161" builtinId="9" hidden="1"/>
    <cellStyle name="Hipervínculo visitado" xfId="30162" builtinId="9" hidden="1"/>
    <cellStyle name="Hipervínculo visitado" xfId="30163" builtinId="9" hidden="1"/>
    <cellStyle name="Hipervínculo visitado" xfId="30164" builtinId="9" hidden="1"/>
    <cellStyle name="Hipervínculo visitado" xfId="30165" builtinId="9" hidden="1"/>
    <cellStyle name="Hipervínculo visitado" xfId="30166" builtinId="9" hidden="1"/>
    <cellStyle name="Hipervínculo visitado" xfId="30167" builtinId="9" hidden="1"/>
    <cellStyle name="Hipervínculo visitado" xfId="30168" builtinId="9" hidden="1"/>
    <cellStyle name="Hipervínculo visitado" xfId="30169" builtinId="9" hidden="1"/>
    <cellStyle name="Hipervínculo visitado" xfId="29713" builtinId="9" hidden="1"/>
    <cellStyle name="Hipervínculo visitado" xfId="30170" builtinId="9" hidden="1"/>
    <cellStyle name="Hipervínculo visitado" xfId="30171" builtinId="9" hidden="1"/>
    <cellStyle name="Hipervínculo visitado" xfId="30172" builtinId="9" hidden="1"/>
    <cellStyle name="Hipervínculo visitado" xfId="30173" builtinId="9" hidden="1"/>
    <cellStyle name="Hipervínculo visitado" xfId="30174" builtinId="9" hidden="1"/>
    <cellStyle name="Hipervínculo visitado" xfId="30175" builtinId="9" hidden="1"/>
    <cellStyle name="Hipervínculo visitado" xfId="30176" builtinId="9" hidden="1"/>
    <cellStyle name="Hipervínculo visitado" xfId="30177" builtinId="9" hidden="1"/>
    <cellStyle name="Hipervínculo visitado" xfId="30178" builtinId="9" hidden="1"/>
    <cellStyle name="Hipervínculo visitado" xfId="30179" builtinId="9" hidden="1"/>
    <cellStyle name="Hipervínculo visitado" xfId="30180" builtinId="9" hidden="1"/>
    <cellStyle name="Hipervínculo visitado" xfId="30181" builtinId="9" hidden="1"/>
    <cellStyle name="Hipervínculo visitado" xfId="30182" builtinId="9" hidden="1"/>
    <cellStyle name="Hipervínculo visitado" xfId="30183" builtinId="9" hidden="1"/>
    <cellStyle name="Hipervínculo visitado" xfId="30184" builtinId="9" hidden="1"/>
    <cellStyle name="Hipervínculo visitado" xfId="30185" builtinId="9" hidden="1"/>
    <cellStyle name="Hipervínculo visitado" xfId="30186" builtinId="9" hidden="1"/>
    <cellStyle name="Hipervínculo visitado" xfId="30187" builtinId="9" hidden="1"/>
    <cellStyle name="Hipervínculo visitado" xfId="30188" builtinId="9" hidden="1"/>
    <cellStyle name="Hipervínculo visitado" xfId="30189" builtinId="9" hidden="1"/>
    <cellStyle name="Hipervínculo visitado" xfId="30249" builtinId="9" hidden="1"/>
    <cellStyle name="Hipervínculo visitado" xfId="30250" builtinId="9" hidden="1"/>
    <cellStyle name="Hipervínculo visitado" xfId="30251" builtinId="9" hidden="1"/>
    <cellStyle name="Hipervínculo visitado" xfId="30252" builtinId="9" hidden="1"/>
    <cellStyle name="Hipervínculo visitado" xfId="30253" builtinId="9" hidden="1"/>
    <cellStyle name="Hipervínculo visitado" xfId="30254" builtinId="9" hidden="1"/>
    <cellStyle name="Hipervínculo visitado" xfId="30255" builtinId="9" hidden="1"/>
    <cellStyle name="Hipervínculo visitado" xfId="30256" builtinId="9" hidden="1"/>
    <cellStyle name="Hipervínculo visitado" xfId="30257" builtinId="9" hidden="1"/>
    <cellStyle name="Hipervínculo visitado" xfId="30258" builtinId="9" hidden="1"/>
    <cellStyle name="Hipervínculo visitado" xfId="30259" builtinId="9" hidden="1"/>
    <cellStyle name="Hipervínculo visitado" xfId="30260" builtinId="9" hidden="1"/>
    <cellStyle name="Hipervínculo visitado" xfId="30261" builtinId="9" hidden="1"/>
    <cellStyle name="Hipervínculo visitado" xfId="30262" builtinId="9" hidden="1"/>
    <cellStyle name="Hipervínculo visitado" xfId="30263" builtinId="9" hidden="1"/>
    <cellStyle name="Hipervínculo visitado" xfId="30264" builtinId="9" hidden="1"/>
    <cellStyle name="Hipervínculo visitado" xfId="30265" builtinId="9" hidden="1"/>
    <cellStyle name="Hipervínculo visitado" xfId="30266" builtinId="9" hidden="1"/>
    <cellStyle name="Hipervínculo visitado" xfId="30267" builtinId="9" hidden="1"/>
    <cellStyle name="Hipervínculo visitado" xfId="30268" builtinId="9" hidden="1"/>
    <cellStyle name="Hipervínculo visitado" xfId="30269" builtinId="9" hidden="1"/>
    <cellStyle name="Hipervínculo visitado" xfId="30271" builtinId="9" hidden="1"/>
    <cellStyle name="Hipervínculo visitado" xfId="30272" builtinId="9" hidden="1"/>
    <cellStyle name="Hipervínculo visitado" xfId="30273" builtinId="9" hidden="1"/>
    <cellStyle name="Hipervínculo visitado" xfId="30274" builtinId="9" hidden="1"/>
    <cellStyle name="Hipervínculo visitado" xfId="30275" builtinId="9" hidden="1"/>
    <cellStyle name="Hipervínculo visitado" xfId="30276" builtinId="9" hidden="1"/>
    <cellStyle name="Hipervínculo visitado" xfId="30277" builtinId="9" hidden="1"/>
    <cellStyle name="Hipervínculo visitado" xfId="30278" builtinId="9" hidden="1"/>
    <cellStyle name="Hipervínculo visitado" xfId="30279" builtinId="9" hidden="1"/>
    <cellStyle name="Hipervínculo visitado" xfId="30280" builtinId="9" hidden="1"/>
    <cellStyle name="Hipervínculo visitado" xfId="30281" builtinId="9" hidden="1"/>
    <cellStyle name="Hipervínculo visitado" xfId="30282" builtinId="9" hidden="1"/>
    <cellStyle name="Hipervínculo visitado" xfId="30283" builtinId="9" hidden="1"/>
    <cellStyle name="Hipervínculo visitado" xfId="30284" builtinId="9" hidden="1"/>
    <cellStyle name="Hipervínculo visitado" xfId="30285" builtinId="9" hidden="1"/>
    <cellStyle name="Hipervínculo visitado" xfId="30286" builtinId="9" hidden="1"/>
    <cellStyle name="Hipervínculo visitado" xfId="30287" builtinId="9" hidden="1"/>
    <cellStyle name="Hipervínculo visitado" xfId="30288" builtinId="9" hidden="1"/>
    <cellStyle name="Hipervínculo visitado" xfId="30289" builtinId="9" hidden="1"/>
    <cellStyle name="Hipervínculo visitado" xfId="30290" builtinId="9" hidden="1"/>
    <cellStyle name="Hipervínculo visitado" xfId="30291" builtinId="9" hidden="1"/>
    <cellStyle name="Hipervínculo visitado" xfId="30300" builtinId="9" hidden="1"/>
    <cellStyle name="Hipervínculo visitado" xfId="30301" builtinId="9" hidden="1"/>
    <cellStyle name="Hipervínculo visitado" xfId="30302" builtinId="9" hidden="1"/>
    <cellStyle name="Hipervínculo visitado" xfId="30303" builtinId="9" hidden="1"/>
    <cellStyle name="Hipervínculo visitado" xfId="30304" builtinId="9" hidden="1"/>
    <cellStyle name="Hipervínculo visitado" xfId="30305" builtinId="9" hidden="1"/>
    <cellStyle name="Hipervínculo visitado" xfId="30306" builtinId="9" hidden="1"/>
    <cellStyle name="Hipervínculo visitado" xfId="30307" builtinId="9" hidden="1"/>
    <cellStyle name="Hipervínculo visitado" xfId="30308" builtinId="9" hidden="1"/>
    <cellStyle name="Hipervínculo visitado" xfId="30309" builtinId="9" hidden="1"/>
    <cellStyle name="Hipervínculo visitado" xfId="30310" builtinId="9" hidden="1"/>
    <cellStyle name="Hipervínculo visitado" xfId="30311" builtinId="9" hidden="1"/>
    <cellStyle name="Hipervínculo visitado" xfId="30312" builtinId="9" hidden="1"/>
    <cellStyle name="Hipervínculo visitado" xfId="30313" builtinId="9" hidden="1"/>
    <cellStyle name="Hipervínculo visitado" xfId="30314" builtinId="9" hidden="1"/>
    <cellStyle name="Hipervínculo visitado" xfId="30315" builtinId="9" hidden="1"/>
    <cellStyle name="Hipervínculo visitado" xfId="30316" builtinId="9" hidden="1"/>
    <cellStyle name="Hipervínculo visitado" xfId="30317" builtinId="9" hidden="1"/>
    <cellStyle name="Hipervínculo visitado" xfId="30318" builtinId="9" hidden="1"/>
    <cellStyle name="Hipervínculo visitado" xfId="30319" builtinId="9" hidden="1"/>
    <cellStyle name="Hipervínculo visitado" xfId="30320" builtinId="9" hidden="1"/>
    <cellStyle name="Hipervínculo visitado" xfId="30327" builtinId="9" hidden="1"/>
    <cellStyle name="Hipervínculo visitado" xfId="30328" builtinId="9" hidden="1"/>
    <cellStyle name="Hipervínculo visitado" xfId="30329" builtinId="9" hidden="1"/>
    <cellStyle name="Hipervínculo visitado" xfId="30330" builtinId="9" hidden="1"/>
    <cellStyle name="Hipervínculo visitado" xfId="30331" builtinId="9" hidden="1"/>
    <cellStyle name="Hipervínculo visitado" xfId="30332" builtinId="9" hidden="1"/>
    <cellStyle name="Hipervínculo visitado" xfId="30333" builtinId="9" hidden="1"/>
    <cellStyle name="Hipervínculo visitado" xfId="30334" builtinId="9" hidden="1"/>
    <cellStyle name="Hipervínculo visitado" xfId="30335" builtinId="9" hidden="1"/>
    <cellStyle name="Hipervínculo visitado" xfId="30336" builtinId="9" hidden="1"/>
    <cellStyle name="Hipervínculo visitado" xfId="30337" builtinId="9" hidden="1"/>
    <cellStyle name="Hipervínculo visitado" xfId="30338" builtinId="9" hidden="1"/>
    <cellStyle name="Hipervínculo visitado" xfId="30339" builtinId="9" hidden="1"/>
    <cellStyle name="Hipervínculo visitado" xfId="30340" builtinId="9" hidden="1"/>
    <cellStyle name="Hipervínculo visitado" xfId="30341" builtinId="9" hidden="1"/>
    <cellStyle name="Hipervínculo visitado" xfId="30342" builtinId="9" hidden="1"/>
    <cellStyle name="Hipervínculo visitado" xfId="30343" builtinId="9" hidden="1"/>
    <cellStyle name="Hipervínculo visitado" xfId="30344" builtinId="9" hidden="1"/>
    <cellStyle name="Hipervínculo visitado" xfId="30345" builtinId="9" hidden="1"/>
    <cellStyle name="Hipervínculo visitado" xfId="30346" builtinId="9" hidden="1"/>
    <cellStyle name="Hipervínculo visitado" xfId="30347" builtinId="9" hidden="1"/>
    <cellStyle name="Hipervínculo visitado" xfId="30296" builtinId="9" hidden="1"/>
    <cellStyle name="Hipervínculo visitado" xfId="30297" builtinId="9" hidden="1"/>
    <cellStyle name="Hipervínculo visitado" xfId="30298" builtinId="9" hidden="1"/>
    <cellStyle name="Hipervínculo visitado" xfId="30348" builtinId="9" hidden="1"/>
    <cellStyle name="Hipervínculo visitado" xfId="30349" builtinId="9" hidden="1"/>
    <cellStyle name="Hipervínculo visitado" xfId="30350" builtinId="9" hidden="1"/>
    <cellStyle name="Hipervínculo visitado" xfId="30351" builtinId="9" hidden="1"/>
    <cellStyle name="Hipervínculo visitado" xfId="30352" builtinId="9" hidden="1"/>
    <cellStyle name="Hipervínculo visitado" xfId="30353" builtinId="9" hidden="1"/>
    <cellStyle name="Hipervínculo visitado" xfId="30354" builtinId="9" hidden="1"/>
    <cellStyle name="Hipervínculo visitado" xfId="30355" builtinId="9" hidden="1"/>
    <cellStyle name="Hipervínculo visitado" xfId="30356" builtinId="9" hidden="1"/>
    <cellStyle name="Hipervínculo visitado" xfId="30357" builtinId="9" hidden="1"/>
    <cellStyle name="Hipervínculo visitado" xfId="30358" builtinId="9" hidden="1"/>
    <cellStyle name="Hipervínculo visitado" xfId="30359" builtinId="9" hidden="1"/>
    <cellStyle name="Hipervínculo visitado" xfId="30360" builtinId="9" hidden="1"/>
    <cellStyle name="Hipervínculo visitado" xfId="30361" builtinId="9" hidden="1"/>
    <cellStyle name="Hipervínculo visitado" xfId="30362" builtinId="9" hidden="1"/>
    <cellStyle name="Hipervínculo visitado" xfId="30363" builtinId="9" hidden="1"/>
    <cellStyle name="Hipervínculo visitado" xfId="30364" builtinId="9" hidden="1"/>
    <cellStyle name="Hipervínculo visitado" xfId="30365" builtinId="9" hidden="1"/>
    <cellStyle name="Hipervínculo visitado" xfId="30370" builtinId="9" hidden="1"/>
    <cellStyle name="Hipervínculo visitado" xfId="30371" builtinId="9" hidden="1"/>
    <cellStyle name="Hipervínculo visitado" xfId="30372" builtinId="9" hidden="1"/>
    <cellStyle name="Hipervínculo visitado" xfId="30373" builtinId="9" hidden="1"/>
    <cellStyle name="Hipervínculo visitado" xfId="30374" builtinId="9" hidden="1"/>
    <cellStyle name="Hipervínculo visitado" xfId="30375" builtinId="9" hidden="1"/>
    <cellStyle name="Hipervínculo visitado" xfId="30376" builtinId="9" hidden="1"/>
    <cellStyle name="Hipervínculo visitado" xfId="30377" builtinId="9" hidden="1"/>
    <cellStyle name="Hipervínculo visitado" xfId="30378" builtinId="9" hidden="1"/>
    <cellStyle name="Hipervínculo visitado" xfId="30379" builtinId="9" hidden="1"/>
    <cellStyle name="Hipervínculo visitado" xfId="30380" builtinId="9" hidden="1"/>
    <cellStyle name="Hipervínculo visitado" xfId="30381" builtinId="9" hidden="1"/>
    <cellStyle name="Hipervínculo visitado" xfId="30382" builtinId="9" hidden="1"/>
    <cellStyle name="Hipervínculo visitado" xfId="30383" builtinId="9" hidden="1"/>
    <cellStyle name="Hipervínculo visitado" xfId="30384" builtinId="9" hidden="1"/>
    <cellStyle name="Hipervínculo visitado" xfId="30385" builtinId="9" hidden="1"/>
    <cellStyle name="Hipervínculo visitado" xfId="30386" builtinId="9" hidden="1"/>
    <cellStyle name="Hipervínculo visitado" xfId="30387" builtinId="9" hidden="1"/>
    <cellStyle name="Hipervínculo visitado" xfId="30388" builtinId="9" hidden="1"/>
    <cellStyle name="Hipervínculo visitado" xfId="30389" builtinId="9" hidden="1"/>
    <cellStyle name="Hipervínculo visitado" xfId="30390" builtinId="9" hidden="1"/>
    <cellStyle name="Hipervínculo visitado" xfId="30393" builtinId="9" hidden="1"/>
    <cellStyle name="Hipervínculo visitado" xfId="30394" builtinId="9" hidden="1"/>
    <cellStyle name="Hipervínculo visitado" xfId="30395" builtinId="9" hidden="1"/>
    <cellStyle name="Hipervínculo visitado" xfId="30396" builtinId="9" hidden="1"/>
    <cellStyle name="Hipervínculo visitado" xfId="30397" builtinId="9" hidden="1"/>
    <cellStyle name="Hipervínculo visitado" xfId="30398" builtinId="9" hidden="1"/>
    <cellStyle name="Hipervínculo visitado" xfId="30399" builtinId="9" hidden="1"/>
    <cellStyle name="Hipervínculo visitado" xfId="30400" builtinId="9" hidden="1"/>
    <cellStyle name="Hipervínculo visitado" xfId="30401" builtinId="9" hidden="1"/>
    <cellStyle name="Hipervínculo visitado" xfId="30402" builtinId="9" hidden="1"/>
    <cellStyle name="Hipervínculo visitado" xfId="30403" builtinId="9" hidden="1"/>
    <cellStyle name="Hipervínculo visitado" xfId="30404" builtinId="9" hidden="1"/>
    <cellStyle name="Hipervínculo visitado" xfId="30405" builtinId="9" hidden="1"/>
    <cellStyle name="Hipervínculo visitado" xfId="30406" builtinId="9" hidden="1"/>
    <cellStyle name="Hipervínculo visitado" xfId="30407" builtinId="9" hidden="1"/>
    <cellStyle name="Hipervínculo visitado" xfId="30408" builtinId="9" hidden="1"/>
    <cellStyle name="Hipervínculo visitado" xfId="30409" builtinId="9" hidden="1"/>
    <cellStyle name="Hipervínculo visitado" xfId="30410" builtinId="9" hidden="1"/>
    <cellStyle name="Hipervínculo visitado" xfId="30411" builtinId="9" hidden="1"/>
    <cellStyle name="Hipervínculo visitado" xfId="30412" builtinId="9" hidden="1"/>
    <cellStyle name="Hipervínculo visitado" xfId="30413" builtinId="9" hidden="1"/>
    <cellStyle name="Hipervínculo visitado" xfId="30369" builtinId="9" hidden="1"/>
    <cellStyle name="Hipervínculo visitado" xfId="30414" builtinId="9" hidden="1"/>
    <cellStyle name="Hipervínculo visitado" xfId="30415" builtinId="9" hidden="1"/>
    <cellStyle name="Hipervínculo visitado" xfId="30416" builtinId="9" hidden="1"/>
    <cellStyle name="Hipervínculo visitado" xfId="30417" builtinId="9" hidden="1"/>
    <cellStyle name="Hipervínculo visitado" xfId="30418" builtinId="9" hidden="1"/>
    <cellStyle name="Hipervínculo visitado" xfId="30419" builtinId="9" hidden="1"/>
    <cellStyle name="Hipervínculo visitado" xfId="30420" builtinId="9" hidden="1"/>
    <cellStyle name="Hipervínculo visitado" xfId="30421" builtinId="9" hidden="1"/>
    <cellStyle name="Hipervínculo visitado" xfId="30422" builtinId="9" hidden="1"/>
    <cellStyle name="Hipervínculo visitado" xfId="30423" builtinId="9" hidden="1"/>
    <cellStyle name="Hipervínculo visitado" xfId="30424" builtinId="9" hidden="1"/>
    <cellStyle name="Hipervínculo visitado" xfId="30425" builtinId="9" hidden="1"/>
    <cellStyle name="Hipervínculo visitado" xfId="30426" builtinId="9" hidden="1"/>
    <cellStyle name="Hipervínculo visitado" xfId="30427" builtinId="9" hidden="1"/>
    <cellStyle name="Hipervínculo visitado" xfId="30428" builtinId="9" hidden="1"/>
    <cellStyle name="Hipervínculo visitado" xfId="30429" builtinId="9" hidden="1"/>
    <cellStyle name="Hipervínculo visitado" xfId="30430" builtinId="9" hidden="1"/>
    <cellStyle name="Hipervínculo visitado" xfId="30431" builtinId="9" hidden="1"/>
    <cellStyle name="Hipervínculo visitado" xfId="30432" builtinId="9" hidden="1"/>
    <cellStyle name="Hipervínculo visitado" xfId="30433" builtinId="9" hidden="1"/>
    <cellStyle name="Hipervínculo visitado" xfId="30435" builtinId="9" hidden="1"/>
    <cellStyle name="Hipervínculo visitado" xfId="30436" builtinId="9" hidden="1"/>
    <cellStyle name="Hipervínculo visitado" xfId="30437" builtinId="9" hidden="1"/>
    <cellStyle name="Hipervínculo visitado" xfId="30438" builtinId="9" hidden="1"/>
    <cellStyle name="Hipervínculo visitado" xfId="30439" builtinId="9" hidden="1"/>
    <cellStyle name="Hipervínculo visitado" xfId="30440" builtinId="9" hidden="1"/>
    <cellStyle name="Hipervínculo visitado" xfId="30441" builtinId="9" hidden="1"/>
    <cellStyle name="Hipervínculo visitado" xfId="30442" builtinId="9" hidden="1"/>
    <cellStyle name="Hipervínculo visitado" xfId="30443" builtinId="9" hidden="1"/>
    <cellStyle name="Hipervínculo visitado" xfId="30444" builtinId="9" hidden="1"/>
    <cellStyle name="Hipervínculo visitado" xfId="30445" builtinId="9" hidden="1"/>
    <cellStyle name="Hipervínculo visitado" xfId="30446" builtinId="9" hidden="1"/>
    <cellStyle name="Hipervínculo visitado" xfId="30447" builtinId="9" hidden="1"/>
    <cellStyle name="Hipervínculo visitado" xfId="30448" builtinId="9" hidden="1"/>
    <cellStyle name="Hipervínculo visitado" xfId="30449" builtinId="9" hidden="1"/>
    <cellStyle name="Hipervínculo visitado" xfId="30450" builtinId="9" hidden="1"/>
    <cellStyle name="Hipervínculo visitado" xfId="30451" builtinId="9" hidden="1"/>
    <cellStyle name="Hipervínculo visitado" xfId="30452" builtinId="9" hidden="1"/>
    <cellStyle name="Hipervínculo visitado" xfId="30453" builtinId="9" hidden="1"/>
    <cellStyle name="Hipervínculo visitado" xfId="30454" builtinId="9" hidden="1"/>
    <cellStyle name="Hipervínculo visitado" xfId="30455" builtinId="9" hidden="1"/>
    <cellStyle name="Hipervínculo visitado" xfId="30193" builtinId="9" hidden="1"/>
    <cellStyle name="Hipervínculo visitado" xfId="30321" builtinId="9" hidden="1"/>
    <cellStyle name="Hipervínculo visitado" xfId="30368" builtinId="9" hidden="1"/>
    <cellStyle name="Hipervínculo visitado" xfId="30456" builtinId="9" hidden="1"/>
    <cellStyle name="Hipervínculo visitado" xfId="30457" builtinId="9" hidden="1"/>
    <cellStyle name="Hipervínculo visitado" xfId="30458" builtinId="9" hidden="1"/>
    <cellStyle name="Hipervínculo visitado" xfId="30459" builtinId="9" hidden="1"/>
    <cellStyle name="Hipervínculo visitado" xfId="30460" builtinId="9" hidden="1"/>
    <cellStyle name="Hipervínculo visitado" xfId="30461" builtinId="9" hidden="1"/>
    <cellStyle name="Hipervínculo visitado" xfId="30462" builtinId="9" hidden="1"/>
    <cellStyle name="Hipervínculo visitado" xfId="30463" builtinId="9" hidden="1"/>
    <cellStyle name="Hipervínculo visitado" xfId="30464" builtinId="9" hidden="1"/>
    <cellStyle name="Hipervínculo visitado" xfId="30465" builtinId="9" hidden="1"/>
    <cellStyle name="Hipervínculo visitado" xfId="30466" builtinId="9" hidden="1"/>
    <cellStyle name="Hipervínculo visitado" xfId="30467" builtinId="9" hidden="1"/>
    <cellStyle name="Hipervínculo visitado" xfId="30468" builtinId="9" hidden="1"/>
    <cellStyle name="Hipervínculo visitado" xfId="30469" builtinId="9" hidden="1"/>
    <cellStyle name="Hipervínculo visitado" xfId="30470" builtinId="9" hidden="1"/>
    <cellStyle name="Hipervínculo visitado" xfId="30471" builtinId="9" hidden="1"/>
    <cellStyle name="Hipervínculo visitado" xfId="30472" builtinId="9" hidden="1"/>
    <cellStyle name="Hipervínculo visitado" xfId="30473" builtinId="9" hidden="1"/>
    <cellStyle name="Hipervínculo visitado" xfId="30474" builtinId="9" hidden="1"/>
    <cellStyle name="Hipervínculo visitado" xfId="30475" builtinId="9" hidden="1"/>
    <cellStyle name="Hipervínculo visitado" xfId="30476" builtinId="9" hidden="1"/>
    <cellStyle name="Hipervínculo visitado" xfId="30477" builtinId="9" hidden="1"/>
    <cellStyle name="Hipervínculo visitado" xfId="30478" builtinId="9" hidden="1"/>
    <cellStyle name="Hipervínculo visitado" xfId="30479" builtinId="9" hidden="1"/>
    <cellStyle name="Hipervínculo visitado" xfId="30480" builtinId="9" hidden="1"/>
    <cellStyle name="Hipervínculo visitado" xfId="30481" builtinId="9" hidden="1"/>
    <cellStyle name="Hipervínculo visitado" xfId="30482" builtinId="9" hidden="1"/>
    <cellStyle name="Hipervínculo visitado" xfId="30483" builtinId="9" hidden="1"/>
    <cellStyle name="Hipervínculo visitado" xfId="30484" builtinId="9" hidden="1"/>
    <cellStyle name="Hipervínculo visitado" xfId="30485" builtinId="9" hidden="1"/>
    <cellStyle name="Hipervínculo visitado" xfId="30486" builtinId="9" hidden="1"/>
    <cellStyle name="Hipervínculo visitado" xfId="30487" builtinId="9" hidden="1"/>
    <cellStyle name="Hipervínculo visitado" xfId="30488" builtinId="9" hidden="1"/>
    <cellStyle name="Hipervínculo visitado" xfId="30489" builtinId="9" hidden="1"/>
    <cellStyle name="Hipervínculo visitado" xfId="30490" builtinId="9" hidden="1"/>
    <cellStyle name="Hipervínculo visitado" xfId="30491" builtinId="9" hidden="1"/>
    <cellStyle name="Hipervínculo visitado" xfId="30492" builtinId="9" hidden="1"/>
    <cellStyle name="Hipervínculo visitado" xfId="30493" builtinId="9" hidden="1"/>
    <cellStyle name="Hipervínculo visitado" xfId="30494" builtinId="9" hidden="1"/>
    <cellStyle name="Hipervínculo visitado" xfId="30216" builtinId="9" hidden="1"/>
    <cellStyle name="Hipervínculo visitado" xfId="30215" builtinId="9" hidden="1"/>
    <cellStyle name="Hipervínculo visitado" xfId="30211" builtinId="9" hidden="1"/>
    <cellStyle name="Hipervínculo visitado" xfId="30495" builtinId="9" hidden="1"/>
    <cellStyle name="Hipervínculo visitado" xfId="30496" builtinId="9" hidden="1"/>
    <cellStyle name="Hipervínculo visitado" xfId="30497" builtinId="9" hidden="1"/>
    <cellStyle name="Hipervínculo visitado" xfId="30498" builtinId="9" hidden="1"/>
    <cellStyle name="Hipervínculo visitado" xfId="30499" builtinId="9" hidden="1"/>
    <cellStyle name="Hipervínculo visitado" xfId="30500" builtinId="9" hidden="1"/>
    <cellStyle name="Hipervínculo visitado" xfId="30501" builtinId="9" hidden="1"/>
    <cellStyle name="Hipervínculo visitado" xfId="30502" builtinId="9" hidden="1"/>
    <cellStyle name="Hipervínculo visitado" xfId="30503" builtinId="9" hidden="1"/>
    <cellStyle name="Hipervínculo visitado" xfId="30504" builtinId="9" hidden="1"/>
    <cellStyle name="Hipervínculo visitado" xfId="30505" builtinId="9" hidden="1"/>
    <cellStyle name="Hipervínculo visitado" xfId="30506" builtinId="9" hidden="1"/>
    <cellStyle name="Hipervínculo visitado" xfId="30507" builtinId="9" hidden="1"/>
    <cellStyle name="Hipervínculo visitado" xfId="30508" builtinId="9" hidden="1"/>
    <cellStyle name="Hipervínculo visitado" xfId="30509" builtinId="9" hidden="1"/>
    <cellStyle name="Hipervínculo visitado" xfId="30510" builtinId="9" hidden="1"/>
    <cellStyle name="Hipervínculo visitado" xfId="30511" builtinId="9" hidden="1"/>
    <cellStyle name="Hipervínculo visitado" xfId="30512" builtinId="9" hidden="1"/>
    <cellStyle name="Hipervínculo visitado" xfId="29032" builtinId="9" hidden="1"/>
    <cellStyle name="Hipervínculo visitado" xfId="29000" builtinId="9" hidden="1"/>
    <cellStyle name="Hipervínculo visitado" xfId="28968" builtinId="9" hidden="1"/>
    <cellStyle name="Hipervínculo visitado" xfId="28937" builtinId="9" hidden="1"/>
    <cellStyle name="Hipervínculo visitado" xfId="30270" builtinId="9" hidden="1"/>
    <cellStyle name="Hipervínculo visitado" xfId="27722" builtinId="9" hidden="1"/>
    <cellStyle name="Hipervínculo visitado" xfId="27721" builtinId="9" hidden="1"/>
    <cellStyle name="Hipervínculo visitado" xfId="27720" builtinId="9" hidden="1"/>
    <cellStyle name="Hipervínculo visitado" xfId="27678" builtinId="9" hidden="1"/>
    <cellStyle name="Hipervínculo visitado" xfId="27719" builtinId="9" hidden="1"/>
    <cellStyle name="Hipervínculo visitado" xfId="27718" builtinId="9" hidden="1"/>
    <cellStyle name="Hipervínculo visitado" xfId="24650" builtinId="9" hidden="1"/>
    <cellStyle name="Hipervínculo visitado" xfId="27677" builtinId="9" hidden="1"/>
    <cellStyle name="Hipervínculo visitado" xfId="27717" builtinId="9" hidden="1"/>
    <cellStyle name="Hipervínculo visitado" xfId="27716" builtinId="9" hidden="1"/>
    <cellStyle name="Hipervínculo visitado" xfId="19999" builtinId="9" hidden="1"/>
    <cellStyle name="Hipervínculo visitado" xfId="27676" builtinId="9" hidden="1"/>
    <cellStyle name="Hipervínculo visitado" xfId="27715" builtinId="9" hidden="1"/>
    <cellStyle name="Hipervínculo visitado" xfId="27714" builtinId="9" hidden="1"/>
    <cellStyle name="Hipervínculo visitado" xfId="24113" builtinId="9" hidden="1"/>
    <cellStyle name="Hipervínculo visitado" xfId="27675" builtinId="9" hidden="1"/>
    <cellStyle name="Hipervínculo visitado" xfId="27729" builtinId="9" hidden="1"/>
    <cellStyle name="Hipervínculo visitado" xfId="27684" builtinId="9" hidden="1"/>
    <cellStyle name="Hipervínculo visitado" xfId="30513" builtinId="9" hidden="1"/>
    <cellStyle name="Hipervínculo visitado" xfId="30514" builtinId="9" hidden="1"/>
    <cellStyle name="Hipervínculo visitado" xfId="30515" builtinId="9" hidden="1"/>
    <cellStyle name="Hipervínculo visitado" xfId="30516" builtinId="9" hidden="1"/>
    <cellStyle name="Hipervínculo visitado" xfId="30517" builtinId="9" hidden="1"/>
    <cellStyle name="Hipervínculo visitado" xfId="30518" builtinId="9" hidden="1"/>
    <cellStyle name="Hipervínculo visitado" xfId="30519" builtinId="9" hidden="1"/>
    <cellStyle name="Hipervínculo visitado" xfId="30520" builtinId="9" hidden="1"/>
    <cellStyle name="Hipervínculo visitado" xfId="30521" builtinId="9" hidden="1"/>
    <cellStyle name="Hipervínculo visitado" xfId="30522" builtinId="9" hidden="1"/>
    <cellStyle name="Hipervínculo visitado" xfId="30523" builtinId="9" hidden="1"/>
    <cellStyle name="Hipervínculo visitado" xfId="30524" builtinId="9" hidden="1"/>
    <cellStyle name="Hipervínculo visitado" xfId="30525" builtinId="9" hidden="1"/>
    <cellStyle name="Hipervínculo visitado" xfId="30526" builtinId="9" hidden="1"/>
    <cellStyle name="Hipervínculo visitado" xfId="30527" builtinId="9" hidden="1"/>
    <cellStyle name="Hipervínculo visitado" xfId="30528" builtinId="9" hidden="1"/>
    <cellStyle name="Hipervínculo visitado" xfId="30529" builtinId="9" hidden="1"/>
    <cellStyle name="Hipervínculo visitado" xfId="30530" builtinId="9" hidden="1"/>
    <cellStyle name="Hipervínculo visitado" xfId="30531" builtinId="9" hidden="1"/>
    <cellStyle name="Hipervínculo visitado" xfId="30571" builtinId="9" hidden="1"/>
    <cellStyle name="Hipervínculo visitado" xfId="30572" builtinId="9" hidden="1"/>
    <cellStyle name="Hipervínculo visitado" xfId="30573" builtinId="9" hidden="1"/>
    <cellStyle name="Hipervínculo visitado" xfId="30574" builtinId="9" hidden="1"/>
    <cellStyle name="Hipervínculo visitado" xfId="30575" builtinId="9" hidden="1"/>
    <cellStyle name="Hipervínculo visitado" xfId="30576" builtinId="9" hidden="1"/>
    <cellStyle name="Hipervínculo visitado" xfId="30577" builtinId="9" hidden="1"/>
    <cellStyle name="Hipervínculo visitado" xfId="30578" builtinId="9" hidden="1"/>
    <cellStyle name="Hipervínculo visitado" xfId="30579" builtinId="9" hidden="1"/>
    <cellStyle name="Hipervínculo visitado" xfId="30580" builtinId="9" hidden="1"/>
    <cellStyle name="Hipervínculo visitado" xfId="30581" builtinId="9" hidden="1"/>
    <cellStyle name="Hipervínculo visitado" xfId="30582" builtinId="9" hidden="1"/>
    <cellStyle name="Hipervínculo visitado" xfId="30583" builtinId="9" hidden="1"/>
    <cellStyle name="Hipervínculo visitado" xfId="30584" builtinId="9" hidden="1"/>
    <cellStyle name="Hipervínculo visitado" xfId="30585" builtinId="9" hidden="1"/>
    <cellStyle name="Hipervínculo visitado" xfId="30586" builtinId="9" hidden="1"/>
    <cellStyle name="Hipervínculo visitado" xfId="30587" builtinId="9" hidden="1"/>
    <cellStyle name="Hipervínculo visitado" xfId="30588" builtinId="9" hidden="1"/>
    <cellStyle name="Hipervínculo visitado" xfId="30589" builtinId="9" hidden="1"/>
    <cellStyle name="Hipervínculo visitado" xfId="30590" builtinId="9" hidden="1"/>
    <cellStyle name="Hipervínculo visitado" xfId="30591" builtinId="9" hidden="1"/>
    <cellStyle name="Hipervínculo visitado" xfId="30657" builtinId="9" hidden="1"/>
    <cellStyle name="Hipervínculo visitado" xfId="30658" builtinId="9" hidden="1"/>
    <cellStyle name="Hipervínculo visitado" xfId="30659" builtinId="9" hidden="1"/>
    <cellStyle name="Hipervínculo visitado" xfId="30660" builtinId="9" hidden="1"/>
    <cellStyle name="Hipervínculo visitado" xfId="30661" builtinId="9" hidden="1"/>
    <cellStyle name="Hipervínculo visitado" xfId="30662" builtinId="9" hidden="1"/>
    <cellStyle name="Hipervínculo visitado" xfId="30663" builtinId="9" hidden="1"/>
    <cellStyle name="Hipervínculo visitado" xfId="30664" builtinId="9" hidden="1"/>
    <cellStyle name="Hipervínculo visitado" xfId="30665" builtinId="9" hidden="1"/>
    <cellStyle name="Hipervínculo visitado" xfId="30666" builtinId="9" hidden="1"/>
    <cellStyle name="Hipervínculo visitado" xfId="30667" builtinId="9" hidden="1"/>
    <cellStyle name="Hipervínculo visitado" xfId="30668" builtinId="9" hidden="1"/>
    <cellStyle name="Hipervínculo visitado" xfId="30669" builtinId="9" hidden="1"/>
    <cellStyle name="Hipervínculo visitado" xfId="30670" builtinId="9" hidden="1"/>
    <cellStyle name="Hipervínculo visitado" xfId="30671" builtinId="9" hidden="1"/>
    <cellStyle name="Hipervínculo visitado" xfId="30672" builtinId="9" hidden="1"/>
    <cellStyle name="Hipervínculo visitado" xfId="30673" builtinId="9" hidden="1"/>
    <cellStyle name="Hipervínculo visitado" xfId="30674" builtinId="9" hidden="1"/>
    <cellStyle name="Hipervínculo visitado" xfId="30675" builtinId="9" hidden="1"/>
    <cellStyle name="Hipervínculo visitado" xfId="30676" builtinId="9" hidden="1"/>
    <cellStyle name="Hipervínculo visitado" xfId="30677" builtinId="9" hidden="1"/>
    <cellStyle name="Hipervínculo visitado" xfId="30623" builtinId="9" hidden="1"/>
    <cellStyle name="Hipervínculo visitado" xfId="30749" builtinId="9" hidden="1"/>
    <cellStyle name="Hipervínculo visitado" xfId="30748" builtinId="9" hidden="1"/>
    <cellStyle name="Hipervínculo visitado" xfId="30622" builtinId="9" hidden="1"/>
    <cellStyle name="Hipervínculo visitado" xfId="30747" builtinId="9" hidden="1"/>
    <cellStyle name="Hipervínculo visitado" xfId="30746" builtinId="9" hidden="1"/>
    <cellStyle name="Hipervínculo visitado" xfId="30621" builtinId="9" hidden="1"/>
    <cellStyle name="Hipervínculo visitado" xfId="30745" builtinId="9" hidden="1"/>
    <cellStyle name="Hipervínculo visitado" xfId="30744" builtinId="9" hidden="1"/>
    <cellStyle name="Hipervínculo visitado" xfId="30620" builtinId="9" hidden="1"/>
    <cellStyle name="Hipervínculo visitado" xfId="30743" builtinId="9" hidden="1"/>
    <cellStyle name="Hipervínculo visitado" xfId="30742" builtinId="9" hidden="1"/>
    <cellStyle name="Hipervínculo visitado" xfId="30619" builtinId="9" hidden="1"/>
    <cellStyle name="Hipervínculo visitado" xfId="30741" builtinId="9" hidden="1"/>
    <cellStyle name="Hipervínculo visitado" xfId="30740" builtinId="9" hidden="1"/>
    <cellStyle name="Hipervínculo visitado" xfId="30618" builtinId="9" hidden="1"/>
    <cellStyle name="Hipervínculo visitado" xfId="30739" builtinId="9" hidden="1"/>
    <cellStyle name="Hipervínculo visitado" xfId="30738" builtinId="9" hidden="1"/>
    <cellStyle name="Hipervínculo visitado" xfId="30617" builtinId="9" hidden="1"/>
    <cellStyle name="Hipervínculo visitado" xfId="30737" builtinId="9" hidden="1"/>
    <cellStyle name="Hipervínculo visitado" xfId="30736" builtinId="9" hidden="1"/>
    <cellStyle name="Hipervínculo visitado" xfId="30774" builtinId="9" hidden="1"/>
    <cellStyle name="Hipervínculo visitado" xfId="30544" builtinId="9" hidden="1"/>
    <cellStyle name="Hipervínculo visitado" xfId="30691" builtinId="9" hidden="1"/>
    <cellStyle name="Hipervínculo visitado" xfId="30775" builtinId="9" hidden="1"/>
    <cellStyle name="Hipervínculo visitado" xfId="30692" builtinId="9" hidden="1"/>
    <cellStyle name="Hipervínculo visitado" xfId="30543" builtinId="9" hidden="1"/>
    <cellStyle name="Hipervínculo visitado" xfId="30634" builtinId="9" hidden="1"/>
    <cellStyle name="Hipervínculo visitado" xfId="30693" builtinId="9" hidden="1"/>
    <cellStyle name="Hipervínculo visitado" xfId="30694" builtinId="9" hidden="1"/>
    <cellStyle name="Hipervínculo visitado" xfId="30776" builtinId="9" hidden="1"/>
    <cellStyle name="Hipervínculo visitado" xfId="30542" builtinId="9" hidden="1"/>
    <cellStyle name="Hipervínculo visitado" xfId="30541" builtinId="9" hidden="1"/>
    <cellStyle name="Hipervínculo visitado" xfId="30777" builtinId="9" hidden="1"/>
    <cellStyle name="Hipervínculo visitado" xfId="30695" builtinId="9" hidden="1"/>
    <cellStyle name="Hipervínculo visitado" xfId="30696" builtinId="9" hidden="1"/>
    <cellStyle name="Hipervínculo visitado" xfId="30635" builtinId="9" hidden="1"/>
    <cellStyle name="Hipervínculo visitado" xfId="30540" builtinId="9" hidden="1"/>
    <cellStyle name="Hipervínculo visitado" xfId="30697" builtinId="9" hidden="1"/>
    <cellStyle name="Hipervínculo visitado" xfId="30636" builtinId="9" hidden="1"/>
    <cellStyle name="Hipervínculo visitado" xfId="30698" builtinId="9" hidden="1"/>
    <cellStyle name="Hipervínculo visitado" xfId="30539" builtinId="9" hidden="1"/>
    <cellStyle name="Hipervínculo visitado" xfId="30788" builtinId="9" hidden="1"/>
    <cellStyle name="Hipervínculo visitado" xfId="30612" builtinId="9" hidden="1"/>
    <cellStyle name="Hipervínculo visitado" xfId="30611" builtinId="9" hidden="1"/>
    <cellStyle name="Hipervínculo visitado" xfId="30559" builtinId="9" hidden="1"/>
    <cellStyle name="Hipervínculo visitado" xfId="30560" builtinId="9" hidden="1"/>
    <cellStyle name="Hipervínculo visitado" xfId="30787" builtinId="9" hidden="1"/>
    <cellStyle name="Hipervínculo visitado" xfId="30643" builtinId="9" hidden="1"/>
    <cellStyle name="Hipervínculo visitado" xfId="30715" builtinId="9" hidden="1"/>
    <cellStyle name="Hipervínculo visitado" xfId="30714" builtinId="9" hidden="1"/>
    <cellStyle name="Hipervínculo visitado" xfId="30786" builtinId="9" hidden="1"/>
    <cellStyle name="Hipervínculo visitado" xfId="30561" builtinId="9" hidden="1"/>
    <cellStyle name="Hipervínculo visitado" xfId="30610" builtinId="9" hidden="1"/>
    <cellStyle name="Hipervínculo visitado" xfId="30713" builtinId="9" hidden="1"/>
    <cellStyle name="Hipervínculo visitado" xfId="30563" builtinId="9" hidden="1"/>
    <cellStyle name="Hipervínculo visitado" xfId="30785" builtinId="9" hidden="1"/>
    <cellStyle name="Hipervínculo visitado" xfId="30642" builtinId="9" hidden="1"/>
    <cellStyle name="Hipervínculo visitado" xfId="30784" builtinId="9" hidden="1"/>
    <cellStyle name="Hipervínculo visitado" xfId="30783" builtinId="9" hidden="1"/>
    <cellStyle name="Hipervínculo visitado" xfId="30629" builtinId="9" hidden="1"/>
    <cellStyle name="Hipervínculo visitado" xfId="30628" builtinId="9" hidden="1"/>
    <cellStyle name="Hipervínculo visitado" xfId="30712" builtinId="9" hidden="1"/>
    <cellStyle name="Hipervínculo visitado" xfId="30615" builtinId="9" hidden="1"/>
    <cellStyle name="Hipervínculo visitado" xfId="30625" builtinId="9" hidden="1"/>
    <cellStyle name="Hipervínculo visitado" xfId="30821" builtinId="9" hidden="1"/>
    <cellStyle name="Hipervínculo visitado" xfId="30555" builtinId="9" hidden="1"/>
    <cellStyle name="Hipervínculo visitado" xfId="30820" builtinId="9" hidden="1"/>
    <cellStyle name="Hipervínculo visitado" xfId="30752" builtinId="9" hidden="1"/>
    <cellStyle name="Hipervínculo visitado" xfId="30726" builtinId="9" hidden="1"/>
    <cellStyle name="Hipervínculo visitado" xfId="30819" builtinId="9" hidden="1"/>
    <cellStyle name="Hipervínculo visitado" xfId="30818" builtinId="9" hidden="1"/>
    <cellStyle name="Hipervínculo visitado" xfId="30649" builtinId="9" hidden="1"/>
    <cellStyle name="Hipervínculo visitado" xfId="30753" builtinId="9" hidden="1"/>
    <cellStyle name="Hipervínculo visitado" xfId="30817" builtinId="9" hidden="1"/>
    <cellStyle name="Hipervínculo visitado" xfId="30682" builtinId="9" hidden="1"/>
    <cellStyle name="Hipervínculo visitado" xfId="30537" builtinId="9" hidden="1"/>
    <cellStyle name="Hipervínculo visitado" xfId="30637" builtinId="9" hidden="1"/>
    <cellStyle name="Hipervínculo visitado" xfId="30650" builtinId="9" hidden="1"/>
    <cellStyle name="Hipervínculo visitado" xfId="30816" builtinId="9" hidden="1"/>
    <cellStyle name="Hipervínculo visitado" xfId="30638" builtinId="9" hidden="1"/>
    <cellStyle name="Hipervínculo visitado" xfId="30797" builtinId="9" hidden="1"/>
    <cellStyle name="Hipervínculo visitado" xfId="30536" builtinId="9" hidden="1"/>
    <cellStyle name="Hipervínculo visitado" xfId="30815" builtinId="9" hidden="1"/>
    <cellStyle name="Hipervínculo visitado" xfId="30854" builtinId="9" hidden="1"/>
    <cellStyle name="Hipervínculo visitado" xfId="30768" builtinId="9" hidden="1"/>
    <cellStyle name="Hipervínculo visitado" xfId="30708" builtinId="9" hidden="1"/>
    <cellStyle name="Hipervínculo visitado" xfId="30855" builtinId="9" hidden="1"/>
    <cellStyle name="Hipervínculo visitado" xfId="30564" builtinId="9" hidden="1"/>
    <cellStyle name="Hipervínculo visitado" xfId="30805" builtinId="9" hidden="1"/>
    <cellStyle name="Hipervínculo visitado" xfId="30723" builtinId="9" hidden="1"/>
    <cellStyle name="Hipervínculo visitado" xfId="30679" builtinId="9" hidden="1"/>
    <cellStyle name="Hipervínculo visitado" xfId="30759" builtinId="9" hidden="1"/>
    <cellStyle name="Hipervínculo visitado" xfId="30856" builtinId="9" hidden="1"/>
    <cellStyle name="Hipervínculo visitado" xfId="30804" builtinId="9" hidden="1"/>
    <cellStyle name="Hipervínculo visitado" xfId="30552" builtinId="9" hidden="1"/>
    <cellStyle name="Hipervínculo visitado" xfId="30857" builtinId="9" hidden="1"/>
    <cellStyle name="Hipervínculo visitado" xfId="30678" builtinId="9" hidden="1"/>
    <cellStyle name="Hipervínculo visitado" xfId="30707" builtinId="9" hidden="1"/>
    <cellStyle name="Hipervínculo visitado" xfId="30794" builtinId="9" hidden="1"/>
    <cellStyle name="Hipervínculo visitado" xfId="30653" builtinId="9" hidden="1"/>
    <cellStyle name="Hipervínculo visitado" xfId="30641" builtinId="9" hidden="1"/>
    <cellStyle name="Hipervínculo visitado" xfId="30764" builtinId="9" hidden="1"/>
    <cellStyle name="Hipervínculo visitado" xfId="30565" builtinId="9" hidden="1"/>
    <cellStyle name="Hipervínculo visitado" xfId="30803" builtinId="9" hidden="1"/>
    <cellStyle name="Hipervínculo visitado" xfId="30734" builtinId="9" hidden="1"/>
    <cellStyle name="Hipervínculo visitado" xfId="30763" builtinId="9" hidden="1"/>
    <cellStyle name="Hipervínculo visitado" xfId="30814" builtinId="9" hidden="1"/>
    <cellStyle name="Hipervínculo visitado" xfId="30550" builtinId="9" hidden="1"/>
    <cellStyle name="Hipervínculo visitado" xfId="30779" builtinId="9" hidden="1"/>
    <cellStyle name="Hipervínculo visitado" xfId="30871" builtinId="9" hidden="1"/>
    <cellStyle name="Hipervínculo visitado" xfId="30847" builtinId="9" hidden="1"/>
    <cellStyle name="Hipervínculo visitado" xfId="30535" builtinId="9" hidden="1"/>
    <cellStyle name="Hipervínculo visitado" xfId="30813" builtinId="9" hidden="1"/>
    <cellStyle name="Hipervínculo visitado" xfId="30735" builtinId="9" hidden="1"/>
    <cellStyle name="Hipervínculo visitado" xfId="30870" builtinId="9" hidden="1"/>
    <cellStyle name="Hipervínculo visitado" xfId="30719" builtinId="9" hidden="1"/>
    <cellStyle name="Hipervínculo visitado" xfId="30807" builtinId="9" hidden="1"/>
    <cellStyle name="Hipervínculo visitado" xfId="30683" builtinId="9" hidden="1"/>
    <cellStyle name="Hipervínculo visitado" xfId="30626" builtinId="9" hidden="1"/>
    <cellStyle name="Hipervínculo visitado" xfId="30795" builtinId="9" hidden="1"/>
    <cellStyle name="Hipervínculo visitado" xfId="30869" builtinId="9" hidden="1"/>
    <cellStyle name="Hipervínculo visitado" xfId="30756" builtinId="9" hidden="1"/>
    <cellStyle name="Hipervínculo visitado" xfId="30846" builtinId="9" hidden="1"/>
    <cellStyle name="Hipervínculo visitado" xfId="30729" builtinId="9" hidden="1"/>
    <cellStyle name="Hipervínculo visitado" xfId="30868" builtinId="9" hidden="1"/>
    <cellStyle name="Hipervínculo visitado" xfId="30731" builtinId="9" hidden="1"/>
    <cellStyle name="Hipervínculo visitado" xfId="30844" builtinId="9" hidden="1"/>
    <cellStyle name="Hipervínculo visitado" xfId="30557" builtinId="9" hidden="1"/>
    <cellStyle name="Hipervínculo visitado" xfId="30793" builtinId="9" hidden="1"/>
    <cellStyle name="Hipervínculo visitado" xfId="30789" builtinId="9" hidden="1"/>
    <cellStyle name="Hipervínculo visitado" xfId="30878" builtinId="9" hidden="1"/>
    <cellStyle name="Hipervínculo visitado" xfId="30843" builtinId="9" hidden="1"/>
    <cellStyle name="Hipervínculo visitado" xfId="30823" builtinId="9" hidden="1"/>
    <cellStyle name="Hipervínculo visitado" xfId="30568" builtinId="9" hidden="1"/>
    <cellStyle name="Hipervínculo visitado" xfId="30809" builtinId="9" hidden="1"/>
    <cellStyle name="Hipervínculo visitado" xfId="30656" builtinId="9" hidden="1"/>
    <cellStyle name="Hipervínculo visitado" xfId="30879" builtinId="9" hidden="1"/>
    <cellStyle name="Hipervínculo visitado" xfId="30646" builtinId="9" hidden="1"/>
    <cellStyle name="Hipervínculo visitado" xfId="30605" builtinId="9" hidden="1"/>
    <cellStyle name="Hipervínculo visitado" xfId="30762" builtinId="9" hidden="1"/>
    <cellStyle name="Hipervínculo visitado" xfId="30609" builtinId="9" hidden="1"/>
    <cellStyle name="Hipervínculo visitado" xfId="30624" builtinId="9" hidden="1"/>
    <cellStyle name="Hipervínculo visitado" xfId="30761" builtinId="9" hidden="1"/>
    <cellStyle name="Hipervínculo visitado" xfId="30773" builtinId="9" hidden="1"/>
    <cellStyle name="Hipervínculo visitado" xfId="30850" builtinId="9" hidden="1"/>
    <cellStyle name="Hipervínculo visitado" xfId="30647" builtinId="9" hidden="1"/>
    <cellStyle name="Hipervínculo visitado" xfId="30686" builtinId="9" hidden="1"/>
    <cellStyle name="Hipervínculo visitado" xfId="30608" builtinId="9" hidden="1"/>
    <cellStyle name="Hipervínculo visitado" xfId="30651" builtinId="9" hidden="1"/>
    <cellStyle name="Hipervínculo visitado" xfId="30549" builtinId="9" hidden="1"/>
    <cellStyle name="Hipervínculo visitado" xfId="30710" builtinId="9" hidden="1"/>
    <cellStyle name="Hipervínculo visitado" xfId="30798" builtinId="9" hidden="1"/>
    <cellStyle name="Hipervínculo visitado" xfId="30897" builtinId="9" hidden="1"/>
    <cellStyle name="Hipervínculo visitado" xfId="30808" builtinId="9" hidden="1"/>
    <cellStyle name="Hipervínculo visitado" xfId="30866" builtinId="9" hidden="1"/>
    <cellStyle name="Hipervínculo visitado" xfId="30896" builtinId="9" hidden="1"/>
    <cellStyle name="Hipervínculo visitado" xfId="30852" builtinId="9" hidden="1"/>
    <cellStyle name="Hipervínculo visitado" xfId="30566" builtinId="9" hidden="1"/>
    <cellStyle name="Hipervínculo visitado" xfId="30760" builtinId="9" hidden="1"/>
    <cellStyle name="Hipervínculo visitado" xfId="30720" builtinId="9" hidden="1"/>
    <cellStyle name="Hipervínculo visitado" xfId="30758" builtinId="9" hidden="1"/>
    <cellStyle name="Hipervínculo visitado" xfId="30533" builtinId="9" hidden="1"/>
    <cellStyle name="Hipervínculo visitado" xfId="30895" builtinId="9" hidden="1"/>
    <cellStyle name="Hipervínculo visitado" xfId="30811" builtinId="9" hidden="1"/>
    <cellStyle name="Hipervínculo visitado" xfId="30865" builtinId="9" hidden="1"/>
    <cellStyle name="Hipervínculo visitado" xfId="30725" builtinId="9" hidden="1"/>
    <cellStyle name="Hipervínculo visitado" xfId="30875" builtinId="9" hidden="1"/>
    <cellStyle name="Hipervínculo visitado" xfId="30709" builtinId="9" hidden="1"/>
    <cellStyle name="Hipervínculo visitado" xfId="30767" builtinId="9" hidden="1"/>
    <cellStyle name="Hipervínculo visitado" xfId="30716" builtinId="9" hidden="1"/>
    <cellStyle name="Hipervínculo visitado" xfId="30654" builtinId="9" hidden="1"/>
    <cellStyle name="Hipervínculo visitado" xfId="30702" builtinId="9" hidden="1"/>
    <cellStyle name="Hipervínculo visitado" xfId="30534" builtinId="9" hidden="1"/>
    <cellStyle name="Hipervínculo visitado" xfId="30796" builtinId="9" hidden="1"/>
    <cellStyle name="Hipervínculo visitado" xfId="30892" builtinId="9" hidden="1"/>
    <cellStyle name="Hipervínculo visitado" xfId="30718" builtinId="9" hidden="1"/>
    <cellStyle name="Hipervínculo visitado" xfId="30873" builtinId="9" hidden="1"/>
    <cellStyle name="Hipervínculo visitado" xfId="30891" builtinId="9" hidden="1"/>
    <cellStyle name="Hipervínculo visitado" xfId="30792" builtinId="9" hidden="1"/>
    <cellStyle name="Hipervínculo visitado" xfId="30553" builtinId="9" hidden="1"/>
    <cellStyle name="Hipervínculo visitado" xfId="30874" builtinId="9" hidden="1"/>
    <cellStyle name="Hipervínculo visitado" xfId="30903" builtinId="9" hidden="1"/>
    <cellStyle name="Hipervínculo visitado" xfId="30706" builtinId="9" hidden="1"/>
    <cellStyle name="Hipervínculo visitado" xfId="30545" builtinId="9" hidden="1"/>
    <cellStyle name="Hipervínculo visitado" xfId="30904" builtinId="9" hidden="1"/>
    <cellStyle name="Hipervínculo visitado" xfId="30755" builtinId="9" hidden="1"/>
    <cellStyle name="Hipervínculo visitado" xfId="30799" builtinId="9" hidden="1"/>
    <cellStyle name="Hipervínculo visitado" xfId="30700" builtinId="9" hidden="1"/>
    <cellStyle name="Hipervínculo visitado" xfId="30900" builtinId="9" hidden="1"/>
    <cellStyle name="Hipervínculo visitado" xfId="30632" builtinId="9" hidden="1"/>
    <cellStyle name="Hipervínculo visitado" xfId="30883" builtinId="9" hidden="1"/>
    <cellStyle name="Hipervínculo visitado" xfId="30966" builtinId="9" hidden="1"/>
    <cellStyle name="Hipervínculo visitado" xfId="30863" builtinId="9" hidden="1"/>
    <cellStyle name="Hipervínculo visitado" xfId="30862" builtinId="9" hidden="1"/>
    <cellStyle name="Hipervínculo visitado" xfId="30967" builtinId="9" hidden="1"/>
    <cellStyle name="Hipervínculo visitado" xfId="30567" builtinId="9" hidden="1"/>
    <cellStyle name="Hipervínculo visitado" xfId="30701" builtinId="9" hidden="1"/>
    <cellStyle name="Hipervínculo visitado" xfId="30639" builtinId="9" hidden="1"/>
    <cellStyle name="Hipervínculo visitado" xfId="30644" builtinId="9" hidden="1"/>
    <cellStyle name="Hipervínculo visitado" xfId="30927" builtinId="9" hidden="1"/>
    <cellStyle name="Hipervínculo visitado" xfId="30968" builtinId="9" hidden="1"/>
    <cellStyle name="Hipervínculo visitado" xfId="30926" builtinId="9" hidden="1"/>
    <cellStyle name="Hipervínculo visitado" xfId="30765" builtinId="9" hidden="1"/>
    <cellStyle name="Hipervínculo visitado" xfId="30969" builtinId="9" hidden="1"/>
    <cellStyle name="Hipervínculo visitado" xfId="30652" builtinId="9" hidden="1"/>
    <cellStyle name="Hipervínculo visitado" xfId="30790" builtinId="9" hidden="1"/>
    <cellStyle name="Hipervínculo visitado" xfId="30781" builtinId="9" hidden="1"/>
    <cellStyle name="Hipervínculo visitado" xfId="30888" builtinId="9" hidden="1"/>
    <cellStyle name="Hipervínculo visitado" xfId="30750" builtinId="9" hidden="1"/>
    <cellStyle name="Hipervínculo visitado" xfId="30933" builtinId="9" hidden="1"/>
    <cellStyle name="Hipervínculo visitado" xfId="30973" builtinId="9" hidden="1"/>
    <cellStyle name="Hipervínculo visitado" xfId="30890" builtinId="9" hidden="1"/>
    <cellStyle name="Hipervínculo visitado" xfId="30934" builtinId="9" hidden="1"/>
    <cellStyle name="Hipervínculo visitado" xfId="30889" builtinId="9" hidden="1"/>
    <cellStyle name="Hipervínculo visitado" xfId="30972" builtinId="9" hidden="1"/>
    <cellStyle name="Hipervínculo visitado" xfId="30858" builtinId="9" hidden="1"/>
    <cellStyle name="Hipervínculo visitado" xfId="30699" builtinId="9" hidden="1"/>
    <cellStyle name="Hipervínculo visitado" xfId="30924" builtinId="9" hidden="1"/>
    <cellStyle name="Hipervínculo visitado" xfId="30859" builtinId="9" hidden="1"/>
    <cellStyle name="Hipervínculo visitado" xfId="30845" builtinId="9" hidden="1"/>
    <cellStyle name="Hipervínculo visitado" xfId="30971" builtinId="9" hidden="1"/>
    <cellStyle name="Hipervínculo visitado" xfId="30935" builtinId="9" hidden="1"/>
    <cellStyle name="Hipervínculo visitado" xfId="30680" builtinId="9" hidden="1"/>
    <cellStyle name="Hipervínculo visitado" xfId="30614" builtinId="9" hidden="1"/>
    <cellStyle name="Hipervínculo visitado" xfId="30957" builtinId="9" hidden="1"/>
    <cellStyle name="Hipervínculo visitado" xfId="30970" builtinId="9" hidden="1"/>
    <cellStyle name="Hipervínculo visitado" xfId="30925" builtinId="9" hidden="1"/>
    <cellStyle name="Hipervínculo visitado" xfId="30956" builtinId="9" hidden="1"/>
    <cellStyle name="Hipervínculo visitado" xfId="30861" builtinId="9" hidden="1"/>
    <cellStyle name="Hipervínculo visitado" xfId="30884" builtinId="9" hidden="1"/>
    <cellStyle name="Hipervínculo visitado" xfId="30722" builtinId="9" hidden="1"/>
    <cellStyle name="Hipervínculo visitado" xfId="31009" builtinId="9" hidden="1"/>
    <cellStyle name="Hipervínculo visitado" xfId="31010" builtinId="9" hidden="1"/>
    <cellStyle name="Hipervínculo visitado" xfId="31011" builtinId="9" hidden="1"/>
    <cellStyle name="Hipervínculo visitado" xfId="31012" builtinId="9" hidden="1"/>
    <cellStyle name="Hipervínculo visitado" xfId="31013" builtinId="9" hidden="1"/>
    <cellStyle name="Hipervínculo visitado" xfId="31014" builtinId="9" hidden="1"/>
    <cellStyle name="Hipervínculo visitado" xfId="31015" builtinId="9" hidden="1"/>
    <cellStyle name="Hipervínculo visitado" xfId="31016" builtinId="9" hidden="1"/>
    <cellStyle name="Hipervínculo visitado" xfId="31017" builtinId="9" hidden="1"/>
    <cellStyle name="Hipervínculo visitado" xfId="31018" builtinId="9" hidden="1"/>
    <cellStyle name="Hipervínculo visitado" xfId="31019" builtinId="9" hidden="1"/>
    <cellStyle name="Hipervínculo visitado" xfId="31020" builtinId="9" hidden="1"/>
    <cellStyle name="Hipervínculo visitado" xfId="31021" builtinId="9" hidden="1"/>
    <cellStyle name="Hipervínculo visitado" xfId="31022" builtinId="9" hidden="1"/>
    <cellStyle name="Hipervínculo visitado" xfId="31023" builtinId="9" hidden="1"/>
    <cellStyle name="Hipervínculo visitado" xfId="31024" builtinId="9" hidden="1"/>
    <cellStyle name="Hipervínculo visitado" xfId="31025" builtinId="9" hidden="1"/>
    <cellStyle name="Hipervínculo visitado" xfId="31026" builtinId="9" hidden="1"/>
    <cellStyle name="Hipervínculo visitado" xfId="31027" builtinId="9" hidden="1"/>
    <cellStyle name="Hipervínculo visitado" xfId="31028" builtinId="9" hidden="1"/>
    <cellStyle name="Hipervínculo visitado" xfId="30732" builtinId="9" hidden="1"/>
    <cellStyle name="Hipervínculo visitado" xfId="30958" builtinId="9" hidden="1"/>
    <cellStyle name="Hipervínculo visitado" xfId="30885" builtinId="9" hidden="1"/>
    <cellStyle name="Hipervínculo visitado" xfId="31032" builtinId="9" hidden="1"/>
    <cellStyle name="Hipervínculo visitado" xfId="31033" builtinId="9" hidden="1"/>
    <cellStyle name="Hipervínculo visitado" xfId="31034" builtinId="9" hidden="1"/>
    <cellStyle name="Hipervínculo visitado" xfId="31035" builtinId="9" hidden="1"/>
    <cellStyle name="Hipervínculo visitado" xfId="31036" builtinId="9" hidden="1"/>
    <cellStyle name="Hipervínculo visitado" xfId="31037" builtinId="9" hidden="1"/>
    <cellStyle name="Hipervínculo visitado" xfId="31038" builtinId="9" hidden="1"/>
    <cellStyle name="Hipervínculo visitado" xfId="31039" builtinId="9" hidden="1"/>
    <cellStyle name="Hipervínculo visitado" xfId="31040" builtinId="9" hidden="1"/>
    <cellStyle name="Hipervínculo visitado" xfId="31041" builtinId="9" hidden="1"/>
    <cellStyle name="Hipervínculo visitado" xfId="31042" builtinId="9" hidden="1"/>
    <cellStyle name="Hipervínculo visitado" xfId="31043" builtinId="9" hidden="1"/>
    <cellStyle name="Hipervínculo visitado" xfId="31044" builtinId="9" hidden="1"/>
    <cellStyle name="Hipervínculo visitado" xfId="31045" builtinId="9" hidden="1"/>
    <cellStyle name="Hipervínculo visitado" xfId="31046" builtinId="9" hidden="1"/>
    <cellStyle name="Hipervínculo visitado" xfId="31047" builtinId="9" hidden="1"/>
    <cellStyle name="Hipervínculo visitado" xfId="31048" builtinId="9" hidden="1"/>
    <cellStyle name="Hipervínculo visitado" xfId="31049" builtinId="9" hidden="1"/>
    <cellStyle name="Hipervínculo visitado" xfId="31062" builtinId="9" hidden="1"/>
    <cellStyle name="Hipervínculo visitado" xfId="31063" builtinId="9" hidden="1"/>
    <cellStyle name="Hipervínculo visitado" xfId="31064" builtinId="9" hidden="1"/>
    <cellStyle name="Hipervínculo visitado" xfId="31065" builtinId="9" hidden="1"/>
    <cellStyle name="Hipervínculo visitado" xfId="31066" builtinId="9" hidden="1"/>
    <cellStyle name="Hipervínculo visitado" xfId="31067" builtinId="9" hidden="1"/>
    <cellStyle name="Hipervínculo visitado" xfId="31068" builtinId="9" hidden="1"/>
    <cellStyle name="Hipervínculo visitado" xfId="31069" builtinId="9" hidden="1"/>
    <cellStyle name="Hipervínculo visitado" xfId="31070" builtinId="9" hidden="1"/>
    <cellStyle name="Hipervínculo visitado" xfId="31071" builtinId="9" hidden="1"/>
    <cellStyle name="Hipervínculo visitado" xfId="31072" builtinId="9" hidden="1"/>
    <cellStyle name="Hipervínculo visitado" xfId="31073" builtinId="9" hidden="1"/>
    <cellStyle name="Hipervínculo visitado" xfId="31074" builtinId="9" hidden="1"/>
    <cellStyle name="Hipervínculo visitado" xfId="31075" builtinId="9" hidden="1"/>
    <cellStyle name="Hipervínculo visitado" xfId="31076" builtinId="9" hidden="1"/>
    <cellStyle name="Hipervínculo visitado" xfId="31077" builtinId="9" hidden="1"/>
    <cellStyle name="Hipervínculo visitado" xfId="31078" builtinId="9" hidden="1"/>
    <cellStyle name="Hipervínculo visitado" xfId="31079" builtinId="9" hidden="1"/>
    <cellStyle name="Hipervínculo visitado" xfId="31080" builtinId="9" hidden="1"/>
    <cellStyle name="Hipervínculo visitado" xfId="31081" builtinId="9" hidden="1"/>
    <cellStyle name="Hipervínculo visitado" xfId="31082" builtinId="9" hidden="1"/>
    <cellStyle name="Hipervínculo visitado" xfId="30898" builtinId="9" hidden="1"/>
    <cellStyle name="Hipervínculo visitado" xfId="31086" builtinId="9" hidden="1"/>
    <cellStyle name="Hipervínculo visitado" xfId="31087" builtinId="9" hidden="1"/>
    <cellStyle name="Hipervínculo visitado" xfId="31088" builtinId="9" hidden="1"/>
    <cellStyle name="Hipervínculo visitado" xfId="31089" builtinId="9" hidden="1"/>
    <cellStyle name="Hipervínculo visitado" xfId="31090" builtinId="9" hidden="1"/>
    <cellStyle name="Hipervínculo visitado" xfId="31091" builtinId="9" hidden="1"/>
    <cellStyle name="Hipervínculo visitado" xfId="31092" builtinId="9" hidden="1"/>
    <cellStyle name="Hipervínculo visitado" xfId="31093" builtinId="9" hidden="1"/>
    <cellStyle name="Hipervínculo visitado" xfId="31094" builtinId="9" hidden="1"/>
    <cellStyle name="Hipervínculo visitado" xfId="31095" builtinId="9" hidden="1"/>
    <cellStyle name="Hipervínculo visitado" xfId="31096" builtinId="9" hidden="1"/>
    <cellStyle name="Hipervínculo visitado" xfId="31097" builtinId="9" hidden="1"/>
    <cellStyle name="Hipervínculo visitado" xfId="31098" builtinId="9" hidden="1"/>
    <cellStyle name="Hipervínculo visitado" xfId="31099" builtinId="9" hidden="1"/>
    <cellStyle name="Hipervínculo visitado" xfId="31100" builtinId="9" hidden="1"/>
    <cellStyle name="Hipervínculo visitado" xfId="31101" builtinId="9" hidden="1"/>
    <cellStyle name="Hipervínculo visitado" xfId="31102" builtinId="9" hidden="1"/>
    <cellStyle name="Hipervínculo visitado" xfId="31103" builtinId="9" hidden="1"/>
    <cellStyle name="Hipervínculo visitado" xfId="31104" builtinId="9" hidden="1"/>
    <cellStyle name="Hipervínculo visitado" xfId="31105" builtinId="9" hidden="1"/>
    <cellStyle name="Hipervínculo visitado" xfId="31116" builtinId="9" hidden="1"/>
    <cellStyle name="Hipervínculo visitado" xfId="31117" builtinId="9" hidden="1"/>
    <cellStyle name="Hipervínculo visitado" xfId="31118" builtinId="9" hidden="1"/>
    <cellStyle name="Hipervínculo visitado" xfId="31119" builtinId="9" hidden="1"/>
    <cellStyle name="Hipervínculo visitado" xfId="31120" builtinId="9" hidden="1"/>
    <cellStyle name="Hipervínculo visitado" xfId="31121" builtinId="9" hidden="1"/>
    <cellStyle name="Hipervínculo visitado" xfId="31122" builtinId="9" hidden="1"/>
    <cellStyle name="Hipervínculo visitado" xfId="31123" builtinId="9" hidden="1"/>
    <cellStyle name="Hipervínculo visitado" xfId="31124" builtinId="9" hidden="1"/>
    <cellStyle name="Hipervínculo visitado" xfId="31125" builtinId="9" hidden="1"/>
    <cellStyle name="Hipervínculo visitado" xfId="31126" builtinId="9" hidden="1"/>
    <cellStyle name="Hipervínculo visitado" xfId="31127" builtinId="9" hidden="1"/>
    <cellStyle name="Hipervínculo visitado" xfId="31128" builtinId="9" hidden="1"/>
    <cellStyle name="Hipervínculo visitado" xfId="31129" builtinId="9" hidden="1"/>
    <cellStyle name="Hipervínculo visitado" xfId="31130" builtinId="9" hidden="1"/>
    <cellStyle name="Hipervínculo visitado" xfId="31131" builtinId="9" hidden="1"/>
    <cellStyle name="Hipervínculo visitado" xfId="31132" builtinId="9" hidden="1"/>
    <cellStyle name="Hipervínculo visitado" xfId="31133" builtinId="9" hidden="1"/>
    <cellStyle name="Hipervínculo visitado" xfId="31134" builtinId="9" hidden="1"/>
    <cellStyle name="Hipervínculo visitado" xfId="31135" builtinId="9" hidden="1"/>
    <cellStyle name="Hipervínculo visitado" xfId="31136" builtinId="9" hidden="1"/>
    <cellStyle name="Hipervínculo visitado" xfId="30627" builtinId="9" hidden="1"/>
    <cellStyle name="Hipervínculo visitado" xfId="30810" builtinId="9" hidden="1"/>
    <cellStyle name="Hipervínculo visitado" xfId="30554" builtinId="9" hidden="1"/>
    <cellStyle name="Hipervínculo visitado" xfId="31140" builtinId="9" hidden="1"/>
    <cellStyle name="Hipervínculo visitado" xfId="31141" builtinId="9" hidden="1"/>
    <cellStyle name="Hipervínculo visitado" xfId="31142" builtinId="9" hidden="1"/>
    <cellStyle name="Hipervínculo visitado" xfId="31143" builtinId="9" hidden="1"/>
    <cellStyle name="Hipervínculo visitado" xfId="31144" builtinId="9" hidden="1"/>
    <cellStyle name="Hipervínculo visitado" xfId="31145" builtinId="9" hidden="1"/>
    <cellStyle name="Hipervínculo visitado" xfId="31146" builtinId="9" hidden="1"/>
    <cellStyle name="Hipervínculo visitado" xfId="31147" builtinId="9" hidden="1"/>
    <cellStyle name="Hipervínculo visitado" xfId="31148" builtinId="9" hidden="1"/>
    <cellStyle name="Hipervínculo visitado" xfId="31149" builtinId="9" hidden="1"/>
    <cellStyle name="Hipervínculo visitado" xfId="31150" builtinId="9" hidden="1"/>
    <cellStyle name="Hipervínculo visitado" xfId="31151" builtinId="9" hidden="1"/>
    <cellStyle name="Hipervínculo visitado" xfId="31152" builtinId="9" hidden="1"/>
    <cellStyle name="Hipervínculo visitado" xfId="31153" builtinId="9" hidden="1"/>
    <cellStyle name="Hipervínculo visitado" xfId="31154" builtinId="9" hidden="1"/>
    <cellStyle name="Hipervínculo visitado" xfId="31155" builtinId="9" hidden="1"/>
    <cellStyle name="Hipervínculo visitado" xfId="31156" builtinId="9" hidden="1"/>
    <cellStyle name="Hipervínculo visitado" xfId="31157" builtinId="9" hidden="1"/>
    <cellStyle name="Hipervínculo visitado" xfId="31168" builtinId="9" hidden="1"/>
    <cellStyle name="Hipervínculo visitado" xfId="31169" builtinId="9" hidden="1"/>
    <cellStyle name="Hipervínculo visitado" xfId="31170" builtinId="9" hidden="1"/>
    <cellStyle name="Hipervínculo visitado" xfId="31171" builtinId="9" hidden="1"/>
    <cellStyle name="Hipervínculo visitado" xfId="31172" builtinId="9" hidden="1"/>
    <cellStyle name="Hipervínculo visitado" xfId="31173" builtinId="9" hidden="1"/>
    <cellStyle name="Hipervínculo visitado" xfId="31174" builtinId="9" hidden="1"/>
    <cellStyle name="Hipervínculo visitado" xfId="31175" builtinId="9" hidden="1"/>
    <cellStyle name="Hipervínculo visitado" xfId="31176" builtinId="9" hidden="1"/>
    <cellStyle name="Hipervínculo visitado" xfId="31177" builtinId="9" hidden="1"/>
    <cellStyle name="Hipervínculo visitado" xfId="31178" builtinId="9" hidden="1"/>
    <cellStyle name="Hipervínculo visitado" xfId="31179" builtinId="9" hidden="1"/>
    <cellStyle name="Hipervínculo visitado" xfId="31180" builtinId="9" hidden="1"/>
    <cellStyle name="Hipervínculo visitado" xfId="31181" builtinId="9" hidden="1"/>
    <cellStyle name="Hipervínculo visitado" xfId="31182" builtinId="9" hidden="1"/>
    <cellStyle name="Hipervínculo visitado" xfId="31183" builtinId="9" hidden="1"/>
    <cellStyle name="Hipervínculo visitado" xfId="31184" builtinId="9" hidden="1"/>
    <cellStyle name="Hipervínculo visitado" xfId="31185" builtinId="9" hidden="1"/>
    <cellStyle name="Hipervínculo visitado" xfId="31186" builtinId="9" hidden="1"/>
    <cellStyle name="Hipervínculo visitado" xfId="31187" builtinId="9" hidden="1"/>
    <cellStyle name="Hipervínculo visitado" xfId="31188" builtinId="9" hidden="1"/>
    <cellStyle name="Hipervínculo visitado" xfId="30961" builtinId="9" hidden="1"/>
    <cellStyle name="Hipervínculo visitado" xfId="30980" builtinId="9" hidden="1"/>
    <cellStyle name="Hipervínculo visitado" xfId="30979" builtinId="9" hidden="1"/>
    <cellStyle name="Hipervínculo visitado" xfId="31191" builtinId="9" hidden="1"/>
    <cellStyle name="Hipervínculo visitado" xfId="31192" builtinId="9" hidden="1"/>
    <cellStyle name="Hipervínculo visitado" xfId="31193" builtinId="9" hidden="1"/>
    <cellStyle name="Hipervínculo visitado" xfId="31194" builtinId="9" hidden="1"/>
    <cellStyle name="Hipervínculo visitado" xfId="31195" builtinId="9" hidden="1"/>
    <cellStyle name="Hipervínculo visitado" xfId="31196" builtinId="9" hidden="1"/>
    <cellStyle name="Hipervínculo visitado" xfId="31197" builtinId="9" hidden="1"/>
    <cellStyle name="Hipervínculo visitado" xfId="31198" builtinId="9" hidden="1"/>
    <cellStyle name="Hipervínculo visitado" xfId="31199" builtinId="9" hidden="1"/>
    <cellStyle name="Hipervínculo visitado" xfId="31200" builtinId="9" hidden="1"/>
    <cellStyle name="Hipervínculo visitado" xfId="31201" builtinId="9" hidden="1"/>
    <cellStyle name="Hipervínculo visitado" xfId="31202" builtinId="9" hidden="1"/>
    <cellStyle name="Hipervínculo visitado" xfId="31203" builtinId="9" hidden="1"/>
    <cellStyle name="Hipervínculo visitado" xfId="31204" builtinId="9" hidden="1"/>
    <cellStyle name="Hipervínculo visitado" xfId="31205" builtinId="9" hidden="1"/>
    <cellStyle name="Hipervínculo visitado" xfId="31206" builtinId="9" hidden="1"/>
    <cellStyle name="Hipervínculo visitado" xfId="31207" builtinId="9" hidden="1"/>
    <cellStyle name="Hipervínculo visitado" xfId="31208" builtinId="9" hidden="1"/>
    <cellStyle name="Hipervínculo visitado" xfId="31219" builtinId="9" hidden="1"/>
    <cellStyle name="Hipervínculo visitado" xfId="31220" builtinId="9" hidden="1"/>
    <cellStyle name="Hipervínculo visitado" xfId="31221" builtinId="9" hidden="1"/>
    <cellStyle name="Hipervínculo visitado" xfId="31222" builtinId="9" hidden="1"/>
    <cellStyle name="Hipervínculo visitado" xfId="31223" builtinId="9" hidden="1"/>
    <cellStyle name="Hipervínculo visitado" xfId="31224" builtinId="9" hidden="1"/>
    <cellStyle name="Hipervínculo visitado" xfId="31225" builtinId="9" hidden="1"/>
    <cellStyle name="Hipervínculo visitado" xfId="31226" builtinId="9" hidden="1"/>
    <cellStyle name="Hipervínculo visitado" xfId="31227" builtinId="9" hidden="1"/>
    <cellStyle name="Hipervínculo visitado" xfId="31228" builtinId="9" hidden="1"/>
    <cellStyle name="Hipervínculo visitado" xfId="31229" builtinId="9" hidden="1"/>
    <cellStyle name="Hipervínculo visitado" xfId="31230" builtinId="9" hidden="1"/>
    <cellStyle name="Hipervínculo visitado" xfId="31231" builtinId="9" hidden="1"/>
    <cellStyle name="Hipervínculo visitado" xfId="31232" builtinId="9" hidden="1"/>
    <cellStyle name="Hipervínculo visitado" xfId="31233" builtinId="9" hidden="1"/>
    <cellStyle name="Hipervínculo visitado" xfId="31234" builtinId="9" hidden="1"/>
    <cellStyle name="Hipervínculo visitado" xfId="31235" builtinId="9" hidden="1"/>
    <cellStyle name="Hipervínculo visitado" xfId="31236" builtinId="9" hidden="1"/>
    <cellStyle name="Hipervínculo visitado" xfId="31237" builtinId="9" hidden="1"/>
    <cellStyle name="Hipervínculo visitado" xfId="31238" builtinId="9" hidden="1"/>
    <cellStyle name="Hipervínculo visitado" xfId="31239" builtinId="9" hidden="1"/>
    <cellStyle name="Hipervínculo visitado" xfId="31242" builtinId="9" hidden="1"/>
    <cellStyle name="Hipervínculo visitado" xfId="31243" builtinId="9" hidden="1"/>
    <cellStyle name="Hipervínculo visitado" xfId="31244" builtinId="9" hidden="1"/>
    <cellStyle name="Hipervínculo visitado" xfId="31245" builtinId="9" hidden="1"/>
    <cellStyle name="Hipervínculo visitado" xfId="31246" builtinId="9" hidden="1"/>
    <cellStyle name="Hipervínculo visitado" xfId="31247" builtinId="9" hidden="1"/>
    <cellStyle name="Hipervínculo visitado" xfId="31248" builtinId="9" hidden="1"/>
    <cellStyle name="Hipervínculo visitado" xfId="31249" builtinId="9" hidden="1"/>
    <cellStyle name="Hipervínculo visitado" xfId="31250" builtinId="9" hidden="1"/>
    <cellStyle name="Hipervínculo visitado" xfId="31251" builtinId="9" hidden="1"/>
    <cellStyle name="Hipervínculo visitado" xfId="31252" builtinId="9" hidden="1"/>
    <cellStyle name="Hipervínculo visitado" xfId="31253" builtinId="9" hidden="1"/>
    <cellStyle name="Hipervínculo visitado" xfId="31254" builtinId="9" hidden="1"/>
    <cellStyle name="Hipervínculo visitado" xfId="31255" builtinId="9" hidden="1"/>
    <cellStyle name="Hipervínculo visitado" xfId="31256" builtinId="9" hidden="1"/>
    <cellStyle name="Hipervínculo visitado" xfId="31257" builtinId="9" hidden="1"/>
    <cellStyle name="Hipervínculo visitado" xfId="31258" builtinId="9" hidden="1"/>
    <cellStyle name="Hipervínculo visitado" xfId="31259" builtinId="9" hidden="1"/>
    <cellStyle name="Hipervínculo visitado" xfId="31260" builtinId="9" hidden="1"/>
    <cellStyle name="Hipervínculo visitado" xfId="31261" builtinId="9" hidden="1"/>
    <cellStyle name="Hipervínculo visitado" xfId="31262" builtinId="9" hidden="1"/>
    <cellStyle name="Hipervínculo visitado" xfId="31276" builtinId="9" hidden="1"/>
    <cellStyle name="Hipervínculo visitado" xfId="31277" builtinId="9" hidden="1"/>
    <cellStyle name="Hipervínculo visitado" xfId="31278" builtinId="9" hidden="1"/>
    <cellStyle name="Hipervínculo visitado" xfId="31279" builtinId="9" hidden="1"/>
    <cellStyle name="Hipervínculo visitado" xfId="31280" builtinId="9" hidden="1"/>
    <cellStyle name="Hipervínculo visitado" xfId="31281" builtinId="9" hidden="1"/>
    <cellStyle name="Hipervínculo visitado" xfId="31282" builtinId="9" hidden="1"/>
    <cellStyle name="Hipervínculo visitado" xfId="31283" builtinId="9" hidden="1"/>
    <cellStyle name="Hipervínculo visitado" xfId="31284" builtinId="9" hidden="1"/>
    <cellStyle name="Hipervínculo visitado" xfId="31285" builtinId="9" hidden="1"/>
    <cellStyle name="Hipervínculo visitado" xfId="31286" builtinId="9" hidden="1"/>
    <cellStyle name="Hipervínculo visitado" xfId="31287" builtinId="9" hidden="1"/>
    <cellStyle name="Hipervínculo visitado" xfId="31288" builtinId="9" hidden="1"/>
    <cellStyle name="Hipervínculo visitado" xfId="31289" builtinId="9" hidden="1"/>
    <cellStyle name="Hipervínculo visitado" xfId="31290" builtinId="9" hidden="1"/>
    <cellStyle name="Hipervínculo visitado" xfId="31291" builtinId="9" hidden="1"/>
    <cellStyle name="Hipervínculo visitado" xfId="31292" builtinId="9" hidden="1"/>
    <cellStyle name="Hipervínculo visitado" xfId="31293" builtinId="9" hidden="1"/>
    <cellStyle name="Hipervínculo visitado" xfId="31294" builtinId="9" hidden="1"/>
    <cellStyle name="Hipervínculo visitado" xfId="31295" builtinId="9" hidden="1"/>
    <cellStyle name="Hipervínculo visitado" xfId="31296" builtinId="9" hidden="1"/>
    <cellStyle name="Hipervínculo visitado" xfId="30711" builtinId="9" hidden="1"/>
    <cellStyle name="Hipervínculo visitado" xfId="31297" builtinId="9" hidden="1"/>
    <cellStyle name="Hipervínculo visitado" xfId="31298" builtinId="9" hidden="1"/>
    <cellStyle name="Hipervínculo visitado" xfId="31299" builtinId="9" hidden="1"/>
    <cellStyle name="Hipervínculo visitado" xfId="31300" builtinId="9" hidden="1"/>
    <cellStyle name="Hipervínculo visitado" xfId="31301" builtinId="9" hidden="1"/>
    <cellStyle name="Hipervínculo visitado" xfId="31302" builtinId="9" hidden="1"/>
    <cellStyle name="Hipervínculo visitado" xfId="31303" builtinId="9" hidden="1"/>
    <cellStyle name="Hipervínculo visitado" xfId="31304" builtinId="9" hidden="1"/>
    <cellStyle name="Hipervínculo visitado" xfId="31305" builtinId="9" hidden="1"/>
    <cellStyle name="Hipervínculo visitado" xfId="31306" builtinId="9" hidden="1"/>
    <cellStyle name="Hipervínculo visitado" xfId="31307" builtinId="9" hidden="1"/>
    <cellStyle name="Hipervínculo visitado" xfId="31308" builtinId="9" hidden="1"/>
    <cellStyle name="Hipervínculo visitado" xfId="31309" builtinId="9" hidden="1"/>
    <cellStyle name="Hipervínculo visitado" xfId="31310" builtinId="9" hidden="1"/>
    <cellStyle name="Hipervínculo visitado" xfId="31311" builtinId="9" hidden="1"/>
    <cellStyle name="Hipervínculo visitado" xfId="31312" builtinId="9" hidden="1"/>
    <cellStyle name="Hipervínculo visitado" xfId="31313" builtinId="9" hidden="1"/>
    <cellStyle name="Hipervínculo visitado" xfId="31314" builtinId="9" hidden="1"/>
    <cellStyle name="Hipervínculo visitado" xfId="31315" builtinId="9" hidden="1"/>
    <cellStyle name="Hipervínculo visitado" xfId="31316" builtinId="9" hidden="1"/>
    <cellStyle name="Hipervínculo visitado" xfId="31327" builtinId="9" hidden="1"/>
    <cellStyle name="Hipervínculo visitado" xfId="31328" builtinId="9" hidden="1"/>
    <cellStyle name="Hipervínculo visitado" xfId="31329" builtinId="9" hidden="1"/>
    <cellStyle name="Hipervínculo visitado" xfId="31330" builtinId="9" hidden="1"/>
    <cellStyle name="Hipervínculo visitado" xfId="31331" builtinId="9" hidden="1"/>
    <cellStyle name="Hipervínculo visitado" xfId="31332" builtinId="9" hidden="1"/>
    <cellStyle name="Hipervínculo visitado" xfId="31333" builtinId="9" hidden="1"/>
    <cellStyle name="Hipervínculo visitado" xfId="31334" builtinId="9" hidden="1"/>
    <cellStyle name="Hipervínculo visitado" xfId="31335" builtinId="9" hidden="1"/>
    <cellStyle name="Hipervínculo visitado" xfId="31336" builtinId="9" hidden="1"/>
    <cellStyle name="Hipervínculo visitado" xfId="31337" builtinId="9" hidden="1"/>
    <cellStyle name="Hipervínculo visitado" xfId="31338" builtinId="9" hidden="1"/>
    <cellStyle name="Hipervínculo visitado" xfId="31339" builtinId="9" hidden="1"/>
    <cellStyle name="Hipervínculo visitado" xfId="31340" builtinId="9" hidden="1"/>
    <cellStyle name="Hipervínculo visitado" xfId="31341" builtinId="9" hidden="1"/>
    <cellStyle name="Hipervínculo visitado" xfId="31342" builtinId="9" hidden="1"/>
    <cellStyle name="Hipervínculo visitado" xfId="31343" builtinId="9" hidden="1"/>
    <cellStyle name="Hipervínculo visitado" xfId="31344" builtinId="9" hidden="1"/>
    <cellStyle name="Hipervínculo visitado" xfId="31345" builtinId="9" hidden="1"/>
    <cellStyle name="Hipervínculo visitado" xfId="31346" builtinId="9" hidden="1"/>
    <cellStyle name="Hipervínculo visitado" xfId="31347" builtinId="9" hidden="1"/>
    <cellStyle name="Hipervínculo visitado" xfId="31355" builtinId="9" hidden="1"/>
    <cellStyle name="Hipervínculo visitado" xfId="31356" builtinId="9" hidden="1"/>
    <cellStyle name="Hipervínculo visitado" xfId="31357" builtinId="9" hidden="1"/>
    <cellStyle name="Hipervínculo visitado" xfId="31358" builtinId="9" hidden="1"/>
    <cellStyle name="Hipervínculo visitado" xfId="31359" builtinId="9" hidden="1"/>
    <cellStyle name="Hipervínculo visitado" xfId="31360" builtinId="9" hidden="1"/>
    <cellStyle name="Hipervínculo visitado" xfId="31361" builtinId="9" hidden="1"/>
    <cellStyle name="Hipervínculo visitado" xfId="31362" builtinId="9" hidden="1"/>
    <cellStyle name="Hipervínculo visitado" xfId="31363" builtinId="9" hidden="1"/>
    <cellStyle name="Hipervínculo visitado" xfId="31364" builtinId="9" hidden="1"/>
    <cellStyle name="Hipervínculo visitado" xfId="31365" builtinId="9" hidden="1"/>
    <cellStyle name="Hipervínculo visitado" xfId="31366" builtinId="9" hidden="1"/>
    <cellStyle name="Hipervínculo visitado" xfId="31367" builtinId="9" hidden="1"/>
    <cellStyle name="Hipervínculo visitado" xfId="31368" builtinId="9" hidden="1"/>
    <cellStyle name="Hipervínculo visitado" xfId="31369" builtinId="9" hidden="1"/>
    <cellStyle name="Hipervínculo visitado" xfId="31370" builtinId="9" hidden="1"/>
    <cellStyle name="Hipervínculo visitado" xfId="31371" builtinId="9" hidden="1"/>
    <cellStyle name="Hipervínculo visitado" xfId="31372" builtinId="9" hidden="1"/>
    <cellStyle name="Hipervínculo visitado" xfId="31373" builtinId="9" hidden="1"/>
    <cellStyle name="Hipervínculo visitado" xfId="31374" builtinId="9" hidden="1"/>
    <cellStyle name="Hipervínculo visitado" xfId="31375" builtinId="9" hidden="1"/>
    <cellStyle name="Hipervínculo visitado" xfId="31389" builtinId="9" hidden="1"/>
    <cellStyle name="Hipervínculo visitado" xfId="31390" builtinId="9" hidden="1"/>
    <cellStyle name="Hipervínculo visitado" xfId="31391" builtinId="9" hidden="1"/>
    <cellStyle name="Hipervínculo visitado" xfId="31392" builtinId="9" hidden="1"/>
    <cellStyle name="Hipervínculo visitado" xfId="31393" builtinId="9" hidden="1"/>
    <cellStyle name="Hipervínculo visitado" xfId="31394" builtinId="9" hidden="1"/>
    <cellStyle name="Hipervínculo visitado" xfId="31395" builtinId="9" hidden="1"/>
    <cellStyle name="Hipervínculo visitado" xfId="31396" builtinId="9" hidden="1"/>
    <cellStyle name="Hipervínculo visitado" xfId="31397" builtinId="9" hidden="1"/>
    <cellStyle name="Hipervínculo visitado" xfId="31398" builtinId="9" hidden="1"/>
    <cellStyle name="Hipervínculo visitado" xfId="31399" builtinId="9" hidden="1"/>
    <cellStyle name="Hipervínculo visitado" xfId="31400" builtinId="9" hidden="1"/>
    <cellStyle name="Hipervínculo visitado" xfId="31401" builtinId="9" hidden="1"/>
    <cellStyle name="Hipervínculo visitado" xfId="31402" builtinId="9" hidden="1"/>
    <cellStyle name="Hipervínculo visitado" xfId="31403" builtinId="9" hidden="1"/>
    <cellStyle name="Hipervínculo visitado" xfId="31404" builtinId="9" hidden="1"/>
    <cellStyle name="Hipervínculo visitado" xfId="31405" builtinId="9" hidden="1"/>
    <cellStyle name="Hipervínculo visitado" xfId="31406" builtinId="9" hidden="1"/>
    <cellStyle name="Hipervínculo visitado" xfId="31407" builtinId="9" hidden="1"/>
    <cellStyle name="Hipervínculo visitado" xfId="31408" builtinId="9" hidden="1"/>
    <cellStyle name="Hipervínculo visitado" xfId="31409" builtinId="9" hidden="1"/>
    <cellStyle name="Hipervínculo visitado" xfId="31414" builtinId="9" hidden="1"/>
    <cellStyle name="Hipervínculo visitado" xfId="31415" builtinId="9" hidden="1"/>
    <cellStyle name="Hipervínculo visitado" xfId="31416" builtinId="9" hidden="1"/>
    <cellStyle name="Hipervínculo visitado" xfId="31417" builtinId="9" hidden="1"/>
    <cellStyle name="Hipervínculo visitado" xfId="31418" builtinId="9" hidden="1"/>
    <cellStyle name="Hipervínculo visitado" xfId="31419" builtinId="9" hidden="1"/>
    <cellStyle name="Hipervínculo visitado" xfId="31420" builtinId="9" hidden="1"/>
    <cellStyle name="Hipervínculo visitado" xfId="31421" builtinId="9" hidden="1"/>
    <cellStyle name="Hipervínculo visitado" xfId="31422" builtinId="9" hidden="1"/>
    <cellStyle name="Hipervínculo visitado" xfId="31423" builtinId="9" hidden="1"/>
    <cellStyle name="Hipervínculo visitado" xfId="31424" builtinId="9" hidden="1"/>
    <cellStyle name="Hipervínculo visitado" xfId="31425" builtinId="9" hidden="1"/>
    <cellStyle name="Hipervínculo visitado" xfId="31426" builtinId="9" hidden="1"/>
    <cellStyle name="Hipervínculo visitado" xfId="31427" builtinId="9" hidden="1"/>
    <cellStyle name="Hipervínculo visitado" xfId="31428" builtinId="9" hidden="1"/>
    <cellStyle name="Hipervínculo visitado" xfId="31429" builtinId="9" hidden="1"/>
    <cellStyle name="Hipervínculo visitado" xfId="31430" builtinId="9" hidden="1"/>
    <cellStyle name="Hipervínculo visitado" xfId="31431" builtinId="9" hidden="1"/>
    <cellStyle name="Hipervínculo visitado" xfId="31432" builtinId="9" hidden="1"/>
    <cellStyle name="Hipervínculo visitado" xfId="31433" builtinId="9" hidden="1"/>
    <cellStyle name="Hipervínculo visitado" xfId="31434" builtinId="9" hidden="1"/>
    <cellStyle name="Hipervínculo visitado" xfId="31454" builtinId="9" hidden="1"/>
    <cellStyle name="Hipervínculo visitado" xfId="31455" builtinId="9" hidden="1"/>
    <cellStyle name="Hipervínculo visitado" xfId="31456" builtinId="9" hidden="1"/>
    <cellStyle name="Hipervínculo visitado" xfId="31457" builtinId="9" hidden="1"/>
    <cellStyle name="Hipervínculo visitado" xfId="31458" builtinId="9" hidden="1"/>
    <cellStyle name="Hipervínculo visitado" xfId="31459" builtinId="9" hidden="1"/>
    <cellStyle name="Hipervínculo visitado" xfId="31460" builtinId="9" hidden="1"/>
    <cellStyle name="Hipervínculo visitado" xfId="31461" builtinId="9" hidden="1"/>
    <cellStyle name="Hipervínculo visitado" xfId="31462" builtinId="9" hidden="1"/>
    <cellStyle name="Hipervínculo visitado" xfId="31463" builtinId="9" hidden="1"/>
    <cellStyle name="Hipervínculo visitado" xfId="31464" builtinId="9" hidden="1"/>
    <cellStyle name="Hipervínculo visitado" xfId="31465" builtinId="9" hidden="1"/>
    <cellStyle name="Hipervínculo visitado" xfId="31466" builtinId="9" hidden="1"/>
    <cellStyle name="Hipervínculo visitado" xfId="31467" builtinId="9" hidden="1"/>
    <cellStyle name="Hipervínculo visitado" xfId="31468" builtinId="9" hidden="1"/>
    <cellStyle name="Hipervínculo visitado" xfId="31469" builtinId="9" hidden="1"/>
    <cellStyle name="Hipervínculo visitado" xfId="31470" builtinId="9" hidden="1"/>
    <cellStyle name="Hipervínculo visitado" xfId="31471" builtinId="9" hidden="1"/>
    <cellStyle name="Hipervínculo visitado" xfId="31472" builtinId="9" hidden="1"/>
    <cellStyle name="Hipervínculo visitado" xfId="31473" builtinId="9" hidden="1"/>
    <cellStyle name="Hipervínculo visitado" xfId="31474" builtinId="9" hidden="1"/>
    <cellStyle name="Hipervínculo visitado" xfId="31485" builtinId="9" hidden="1"/>
    <cellStyle name="Hipervínculo visitado" xfId="31486" builtinId="9" hidden="1"/>
    <cellStyle name="Hipervínculo visitado" xfId="31487" builtinId="9" hidden="1"/>
    <cellStyle name="Hipervínculo visitado" xfId="31488" builtinId="9" hidden="1"/>
    <cellStyle name="Hipervínculo visitado" xfId="31489" builtinId="9" hidden="1"/>
    <cellStyle name="Hipervínculo visitado" xfId="31490" builtinId="9" hidden="1"/>
    <cellStyle name="Hipervínculo visitado" xfId="31491" builtinId="9" hidden="1"/>
    <cellStyle name="Hipervínculo visitado" xfId="31492" builtinId="9" hidden="1"/>
    <cellStyle name="Hipervínculo visitado" xfId="31493" builtinId="9" hidden="1"/>
    <cellStyle name="Hipervínculo visitado" xfId="31494" builtinId="9" hidden="1"/>
    <cellStyle name="Hipervínculo visitado" xfId="31495" builtinId="9" hidden="1"/>
    <cellStyle name="Hipervínculo visitado" xfId="31496" builtinId="9" hidden="1"/>
    <cellStyle name="Hipervínculo visitado" xfId="31497" builtinId="9" hidden="1"/>
    <cellStyle name="Hipervínculo visitado" xfId="31498" builtinId="9" hidden="1"/>
    <cellStyle name="Hipervínculo visitado" xfId="31499" builtinId="9" hidden="1"/>
    <cellStyle name="Hipervínculo visitado" xfId="31500" builtinId="9" hidden="1"/>
    <cellStyle name="Hipervínculo visitado" xfId="31501" builtinId="9" hidden="1"/>
    <cellStyle name="Hipervínculo visitado" xfId="31502" builtinId="9" hidden="1"/>
    <cellStyle name="Hipervínculo visitado" xfId="31503" builtinId="9" hidden="1"/>
    <cellStyle name="Hipervínculo visitado" xfId="31504" builtinId="9" hidden="1"/>
    <cellStyle name="Hipervínculo visitado" xfId="31505" builtinId="9" hidden="1"/>
    <cellStyle name="Hipervínculo visitado" xfId="31516" builtinId="9" hidden="1"/>
    <cellStyle name="Hipervínculo visitado" xfId="31517" builtinId="9" hidden="1"/>
    <cellStyle name="Hipervínculo visitado" xfId="31518" builtinId="9" hidden="1"/>
    <cellStyle name="Hipervínculo visitado" xfId="31519" builtinId="9" hidden="1"/>
    <cellStyle name="Hipervínculo visitado" xfId="31520" builtinId="9" hidden="1"/>
    <cellStyle name="Hipervínculo visitado" xfId="31521" builtinId="9" hidden="1"/>
    <cellStyle name="Hipervínculo visitado" xfId="31522" builtinId="9" hidden="1"/>
    <cellStyle name="Hipervínculo visitado" xfId="31523" builtinId="9" hidden="1"/>
    <cellStyle name="Hipervínculo visitado" xfId="31524" builtinId="9" hidden="1"/>
    <cellStyle name="Hipervínculo visitado" xfId="31525" builtinId="9" hidden="1"/>
    <cellStyle name="Hipervínculo visitado" xfId="31526" builtinId="9" hidden="1"/>
    <cellStyle name="Hipervínculo visitado" xfId="31527" builtinId="9" hidden="1"/>
    <cellStyle name="Hipervínculo visitado" xfId="31528" builtinId="9" hidden="1"/>
    <cellStyle name="Hipervínculo visitado" xfId="31529" builtinId="9" hidden="1"/>
    <cellStyle name="Hipervínculo visitado" xfId="31530" builtinId="9" hidden="1"/>
    <cellStyle name="Hipervínculo visitado" xfId="31531" builtinId="9" hidden="1"/>
    <cellStyle name="Hipervínculo visitado" xfId="31532" builtinId="9" hidden="1"/>
    <cellStyle name="Hipervínculo visitado" xfId="31533" builtinId="9" hidden="1"/>
    <cellStyle name="Hipervínculo visitado" xfId="31534" builtinId="9" hidden="1"/>
    <cellStyle name="Hipervínculo visitado" xfId="31535" builtinId="9" hidden="1"/>
    <cellStyle name="Hipervínculo visitado" xfId="31536" builtinId="9" hidden="1"/>
    <cellStyle name="Hipervínculo visitado" xfId="31547" builtinId="9" hidden="1"/>
    <cellStyle name="Hipervínculo visitado" xfId="31548" builtinId="9" hidden="1"/>
    <cellStyle name="Hipervínculo visitado" xfId="31549" builtinId="9" hidden="1"/>
    <cellStyle name="Hipervínculo visitado" xfId="31550" builtinId="9" hidden="1"/>
    <cellStyle name="Hipervínculo visitado" xfId="31551" builtinId="9" hidden="1"/>
    <cellStyle name="Hipervínculo visitado" xfId="31552" builtinId="9" hidden="1"/>
    <cellStyle name="Hipervínculo visitado" xfId="31553" builtinId="9" hidden="1"/>
    <cellStyle name="Hipervínculo visitado" xfId="31554" builtinId="9" hidden="1"/>
    <cellStyle name="Hipervínculo visitado" xfId="31555" builtinId="9" hidden="1"/>
    <cellStyle name="Hipervínculo visitado" xfId="31556" builtinId="9" hidden="1"/>
    <cellStyle name="Hipervínculo visitado" xfId="31557" builtinId="9" hidden="1"/>
    <cellStyle name="Hipervínculo visitado" xfId="31558" builtinId="9" hidden="1"/>
    <cellStyle name="Hipervínculo visitado" xfId="31559" builtinId="9" hidden="1"/>
    <cellStyle name="Hipervínculo visitado" xfId="31560" builtinId="9" hidden="1"/>
    <cellStyle name="Hipervínculo visitado" xfId="31561" builtinId="9" hidden="1"/>
    <cellStyle name="Hipervínculo visitado" xfId="31562" builtinId="9" hidden="1"/>
    <cellStyle name="Hipervínculo visitado" xfId="31563" builtinId="9" hidden="1"/>
    <cellStyle name="Hipervínculo visitado" xfId="31564" builtinId="9" hidden="1"/>
    <cellStyle name="Hipervínculo visitado" xfId="31565" builtinId="9" hidden="1"/>
    <cellStyle name="Hipervínculo visitado" xfId="31566" builtinId="9" hidden="1"/>
    <cellStyle name="Hipervínculo visitado" xfId="31567" builtinId="9" hidden="1"/>
    <cellStyle name="Hipervínculo visitado" xfId="31578" builtinId="9" hidden="1"/>
    <cellStyle name="Hipervínculo visitado" xfId="31579" builtinId="9" hidden="1"/>
    <cellStyle name="Hipervínculo visitado" xfId="31580" builtinId="9" hidden="1"/>
    <cellStyle name="Hipervínculo visitado" xfId="31581" builtinId="9" hidden="1"/>
    <cellStyle name="Hipervínculo visitado" xfId="31582" builtinId="9" hidden="1"/>
    <cellStyle name="Hipervínculo visitado" xfId="31583" builtinId="9" hidden="1"/>
    <cellStyle name="Hipervínculo visitado" xfId="31584" builtinId="9" hidden="1"/>
    <cellStyle name="Hipervínculo visitado" xfId="31585" builtinId="9" hidden="1"/>
    <cellStyle name="Hipervínculo visitado" xfId="31586" builtinId="9" hidden="1"/>
    <cellStyle name="Hipervínculo visitado" xfId="31587" builtinId="9" hidden="1"/>
    <cellStyle name="Hipervínculo visitado" xfId="31588" builtinId="9" hidden="1"/>
    <cellStyle name="Hipervínculo visitado" xfId="31589" builtinId="9" hidden="1"/>
    <cellStyle name="Hipervínculo visitado" xfId="31590" builtinId="9" hidden="1"/>
    <cellStyle name="Hipervínculo visitado" xfId="31591" builtinId="9" hidden="1"/>
    <cellStyle name="Hipervínculo visitado" xfId="31592" builtinId="9" hidden="1"/>
    <cellStyle name="Hipervínculo visitado" xfId="31593" builtinId="9" hidden="1"/>
    <cellStyle name="Hipervínculo visitado" xfId="31594" builtinId="9" hidden="1"/>
    <cellStyle name="Hipervínculo visitado" xfId="31595" builtinId="9" hidden="1"/>
    <cellStyle name="Hipervínculo visitado" xfId="31596" builtinId="9" hidden="1"/>
    <cellStyle name="Hipervínculo visitado" xfId="31597" builtinId="9" hidden="1"/>
    <cellStyle name="Hipervínculo visitado" xfId="31598" builtinId="9" hidden="1"/>
    <cellStyle name="Hipervínculo visitado" xfId="31609" builtinId="9" hidden="1"/>
    <cellStyle name="Hipervínculo visitado" xfId="31610" builtinId="9" hidden="1"/>
    <cellStyle name="Hipervínculo visitado" xfId="31611" builtinId="9" hidden="1"/>
    <cellStyle name="Hipervínculo visitado" xfId="31612" builtinId="9" hidden="1"/>
    <cellStyle name="Hipervínculo visitado" xfId="31613" builtinId="9" hidden="1"/>
    <cellStyle name="Hipervínculo visitado" xfId="31614" builtinId="9" hidden="1"/>
    <cellStyle name="Hipervínculo visitado" xfId="31615" builtinId="9" hidden="1"/>
    <cellStyle name="Hipervínculo visitado" xfId="31616" builtinId="9" hidden="1"/>
    <cellStyle name="Hipervínculo visitado" xfId="31617" builtinId="9" hidden="1"/>
    <cellStyle name="Hipervínculo visitado" xfId="31618" builtinId="9" hidden="1"/>
    <cellStyle name="Hipervínculo visitado" xfId="31619" builtinId="9" hidden="1"/>
    <cellStyle name="Hipervínculo visitado" xfId="31620" builtinId="9" hidden="1"/>
    <cellStyle name="Hipervínculo visitado" xfId="31621" builtinId="9" hidden="1"/>
    <cellStyle name="Hipervínculo visitado" xfId="31622" builtinId="9" hidden="1"/>
    <cellStyle name="Hipervínculo visitado" xfId="31623" builtinId="9" hidden="1"/>
    <cellStyle name="Hipervínculo visitado" xfId="31624" builtinId="9" hidden="1"/>
    <cellStyle name="Hipervínculo visitado" xfId="31625" builtinId="9" hidden="1"/>
    <cellStyle name="Hipervínculo visitado" xfId="31626" builtinId="9" hidden="1"/>
    <cellStyle name="Hipervínculo visitado" xfId="31627" builtinId="9" hidden="1"/>
    <cellStyle name="Hipervínculo visitado" xfId="31628" builtinId="9" hidden="1"/>
    <cellStyle name="Hipervínculo visitado" xfId="31629" builtinId="9" hidden="1"/>
    <cellStyle name="Hipervínculo visitado" xfId="31640" builtinId="9" hidden="1"/>
    <cellStyle name="Hipervínculo visitado" xfId="31641" builtinId="9" hidden="1"/>
    <cellStyle name="Hipervínculo visitado" xfId="31642" builtinId="9" hidden="1"/>
    <cellStyle name="Hipervínculo visitado" xfId="31643" builtinId="9" hidden="1"/>
    <cellStyle name="Hipervínculo visitado" xfId="31644" builtinId="9" hidden="1"/>
    <cellStyle name="Hipervínculo visitado" xfId="31645" builtinId="9" hidden="1"/>
    <cellStyle name="Hipervínculo visitado" xfId="31646" builtinId="9" hidden="1"/>
    <cellStyle name="Hipervínculo visitado" xfId="31647" builtinId="9" hidden="1"/>
    <cellStyle name="Hipervínculo visitado" xfId="31648" builtinId="9" hidden="1"/>
    <cellStyle name="Hipervínculo visitado" xfId="31649" builtinId="9" hidden="1"/>
    <cellStyle name="Hipervínculo visitado" xfId="31650" builtinId="9" hidden="1"/>
    <cellStyle name="Hipervínculo visitado" xfId="31651" builtinId="9" hidden="1"/>
    <cellStyle name="Hipervínculo visitado" xfId="31652" builtinId="9" hidden="1"/>
    <cellStyle name="Hipervínculo visitado" xfId="31653" builtinId="9" hidden="1"/>
    <cellStyle name="Hipervínculo visitado" xfId="31654" builtinId="9" hidden="1"/>
    <cellStyle name="Hipervínculo visitado" xfId="31655" builtinId="9" hidden="1"/>
    <cellStyle name="Hipervínculo visitado" xfId="31656" builtinId="9" hidden="1"/>
    <cellStyle name="Hipervínculo visitado" xfId="31657" builtinId="9" hidden="1"/>
    <cellStyle name="Hipervínculo visitado" xfId="31658" builtinId="9" hidden="1"/>
    <cellStyle name="Hipervínculo visitado" xfId="31659" builtinId="9" hidden="1"/>
    <cellStyle name="Hipervínculo visitado" xfId="31660" builtinId="9" hidden="1"/>
    <cellStyle name="Hipervínculo visitado" xfId="31671" builtinId="9" hidden="1"/>
    <cellStyle name="Hipervínculo visitado" xfId="31672" builtinId="9" hidden="1"/>
    <cellStyle name="Hipervínculo visitado" xfId="31673" builtinId="9" hidden="1"/>
    <cellStyle name="Hipervínculo visitado" xfId="31674" builtinId="9" hidden="1"/>
    <cellStyle name="Hipervínculo visitado" xfId="31675" builtinId="9" hidden="1"/>
    <cellStyle name="Hipervínculo visitado" xfId="31676" builtinId="9" hidden="1"/>
    <cellStyle name="Hipervínculo visitado" xfId="31677" builtinId="9" hidden="1"/>
    <cellStyle name="Hipervínculo visitado" xfId="31678" builtinId="9" hidden="1"/>
    <cellStyle name="Hipervínculo visitado" xfId="31679" builtinId="9" hidden="1"/>
    <cellStyle name="Hipervínculo visitado" xfId="31680" builtinId="9" hidden="1"/>
    <cellStyle name="Hipervínculo visitado" xfId="31681" builtinId="9" hidden="1"/>
    <cellStyle name="Hipervínculo visitado" xfId="31682" builtinId="9" hidden="1"/>
    <cellStyle name="Hipervínculo visitado" xfId="31683" builtinId="9" hidden="1"/>
    <cellStyle name="Hipervínculo visitado" xfId="31684" builtinId="9" hidden="1"/>
    <cellStyle name="Hipervínculo visitado" xfId="31685" builtinId="9" hidden="1"/>
    <cellStyle name="Hipervínculo visitado" xfId="31686" builtinId="9" hidden="1"/>
    <cellStyle name="Hipervínculo visitado" xfId="31687" builtinId="9" hidden="1"/>
    <cellStyle name="Hipervínculo visitado" xfId="31688" builtinId="9" hidden="1"/>
    <cellStyle name="Hipervínculo visitado" xfId="31689" builtinId="9" hidden="1"/>
    <cellStyle name="Hipervínculo visitado" xfId="31690" builtinId="9" hidden="1"/>
    <cellStyle name="Hipervínculo visitado" xfId="31691" builtinId="9" hidden="1"/>
    <cellStyle name="Hipervínculo visitado" xfId="31702" builtinId="9" hidden="1"/>
    <cellStyle name="Hipervínculo visitado" xfId="31703" builtinId="9" hidden="1"/>
    <cellStyle name="Hipervínculo visitado" xfId="31704" builtinId="9" hidden="1"/>
    <cellStyle name="Hipervínculo visitado" xfId="31705" builtinId="9" hidden="1"/>
    <cellStyle name="Hipervínculo visitado" xfId="31706" builtinId="9" hidden="1"/>
    <cellStyle name="Hipervínculo visitado" xfId="31707" builtinId="9" hidden="1"/>
    <cellStyle name="Hipervínculo visitado" xfId="31708" builtinId="9" hidden="1"/>
    <cellStyle name="Hipervínculo visitado" xfId="31709" builtinId="9" hidden="1"/>
    <cellStyle name="Hipervínculo visitado" xfId="31710" builtinId="9" hidden="1"/>
    <cellStyle name="Hipervínculo visitado" xfId="31711" builtinId="9" hidden="1"/>
    <cellStyle name="Hipervínculo visitado" xfId="31712" builtinId="9" hidden="1"/>
    <cellStyle name="Hipervínculo visitado" xfId="31713" builtinId="9" hidden="1"/>
    <cellStyle name="Hipervínculo visitado" xfId="31714" builtinId="9" hidden="1"/>
    <cellStyle name="Hipervínculo visitado" xfId="31715" builtinId="9" hidden="1"/>
    <cellStyle name="Hipervínculo visitado" xfId="31716" builtinId="9" hidden="1"/>
    <cellStyle name="Hipervínculo visitado" xfId="31717" builtinId="9" hidden="1"/>
    <cellStyle name="Hipervínculo visitado" xfId="31718" builtinId="9" hidden="1"/>
    <cellStyle name="Hipervínculo visitado" xfId="31719" builtinId="9" hidden="1"/>
    <cellStyle name="Hipervínculo visitado" xfId="31720" builtinId="9" hidden="1"/>
    <cellStyle name="Hipervínculo visitado" xfId="31721" builtinId="9" hidden="1"/>
    <cellStyle name="Hipervínculo visitado" xfId="31722" builtinId="9" hidden="1"/>
    <cellStyle name="Hipervínculo visitado" xfId="31733" builtinId="9" hidden="1"/>
    <cellStyle name="Hipervínculo visitado" xfId="31734" builtinId="9" hidden="1"/>
    <cellStyle name="Hipervínculo visitado" xfId="31735" builtinId="9" hidden="1"/>
    <cellStyle name="Hipervínculo visitado" xfId="31736" builtinId="9" hidden="1"/>
    <cellStyle name="Hipervínculo visitado" xfId="31737" builtinId="9" hidden="1"/>
    <cellStyle name="Hipervínculo visitado" xfId="31738" builtinId="9" hidden="1"/>
    <cellStyle name="Hipervínculo visitado" xfId="31739" builtinId="9" hidden="1"/>
    <cellStyle name="Hipervínculo visitado" xfId="31740" builtinId="9" hidden="1"/>
    <cellStyle name="Hipervínculo visitado" xfId="31741" builtinId="9" hidden="1"/>
    <cellStyle name="Hipervínculo visitado" xfId="31742" builtinId="9" hidden="1"/>
    <cellStyle name="Hipervínculo visitado" xfId="31743" builtinId="9" hidden="1"/>
    <cellStyle name="Hipervínculo visitado" xfId="31744" builtinId="9" hidden="1"/>
    <cellStyle name="Hipervínculo visitado" xfId="31745" builtinId="9" hidden="1"/>
    <cellStyle name="Hipervínculo visitado" xfId="31746" builtinId="9" hidden="1"/>
    <cellStyle name="Hipervínculo visitado" xfId="31747" builtinId="9" hidden="1"/>
    <cellStyle name="Hipervínculo visitado" xfId="31748" builtinId="9" hidden="1"/>
    <cellStyle name="Hipervínculo visitado" xfId="31749" builtinId="9" hidden="1"/>
    <cellStyle name="Hipervínculo visitado" xfId="31750" builtinId="9" hidden="1"/>
    <cellStyle name="Hipervínculo visitado" xfId="31751" builtinId="9" hidden="1"/>
    <cellStyle name="Hipervínculo visitado" xfId="31752" builtinId="9" hidden="1"/>
    <cellStyle name="Hipervínculo visitado" xfId="31753" builtinId="9" hidden="1"/>
    <cellStyle name="Hipervínculo visitado" xfId="31763" builtinId="9" hidden="1"/>
    <cellStyle name="Hipervínculo visitado" xfId="31764" builtinId="9" hidden="1"/>
    <cellStyle name="Hipervínculo visitado" xfId="31765" builtinId="9" hidden="1"/>
    <cellStyle name="Hipervínculo visitado" xfId="31766" builtinId="9" hidden="1"/>
    <cellStyle name="Hipervínculo visitado" xfId="31767" builtinId="9" hidden="1"/>
    <cellStyle name="Hipervínculo visitado" xfId="31768" builtinId="9" hidden="1"/>
    <cellStyle name="Hipervínculo visitado" xfId="31769" builtinId="9" hidden="1"/>
    <cellStyle name="Hipervínculo visitado" xfId="31770" builtinId="9" hidden="1"/>
    <cellStyle name="Hipervínculo visitado" xfId="31771" builtinId="9" hidden="1"/>
    <cellStyle name="Hipervínculo visitado" xfId="31772" builtinId="9" hidden="1"/>
    <cellStyle name="Hipervínculo visitado" xfId="31773" builtinId="9" hidden="1"/>
    <cellStyle name="Hipervínculo visitado" xfId="31774" builtinId="9" hidden="1"/>
    <cellStyle name="Hipervínculo visitado" xfId="31775" builtinId="9" hidden="1"/>
    <cellStyle name="Hipervínculo visitado" xfId="31776" builtinId="9" hidden="1"/>
    <cellStyle name="Hipervínculo visitado" xfId="31777" builtinId="9" hidden="1"/>
    <cellStyle name="Hipervínculo visitado" xfId="31778" builtinId="9" hidden="1"/>
    <cellStyle name="Hipervínculo visitado" xfId="31779" builtinId="9" hidden="1"/>
    <cellStyle name="Hipervínculo visitado" xfId="31780" builtinId="9" hidden="1"/>
    <cellStyle name="Hipervínculo visitado" xfId="31781" builtinId="9" hidden="1"/>
    <cellStyle name="Hipervínculo visitado" xfId="31782" builtinId="9" hidden="1"/>
    <cellStyle name="Hipervínculo visitado" xfId="31783" builtinId="9" hidden="1"/>
    <cellStyle name="Hipervínculo visitado" xfId="31792" builtinId="9" hidden="1"/>
    <cellStyle name="Hipervínculo visitado" xfId="31793" builtinId="9" hidden="1"/>
    <cellStyle name="Hipervínculo visitado" xfId="31794" builtinId="9" hidden="1"/>
    <cellStyle name="Hipervínculo visitado" xfId="31795" builtinId="9" hidden="1"/>
    <cellStyle name="Hipervínculo visitado" xfId="31796" builtinId="9" hidden="1"/>
    <cellStyle name="Hipervínculo visitado" xfId="31797" builtinId="9" hidden="1"/>
    <cellStyle name="Hipervínculo visitado" xfId="31798" builtinId="9" hidden="1"/>
    <cellStyle name="Hipervínculo visitado" xfId="31799" builtinId="9" hidden="1"/>
    <cellStyle name="Hipervínculo visitado" xfId="31800" builtinId="9" hidden="1"/>
    <cellStyle name="Hipervínculo visitado" xfId="31801" builtinId="9" hidden="1"/>
    <cellStyle name="Hipervínculo visitado" xfId="31802" builtinId="9" hidden="1"/>
    <cellStyle name="Hipervínculo visitado" xfId="31803" builtinId="9" hidden="1"/>
    <cellStyle name="Hipervínculo visitado" xfId="31804" builtinId="9" hidden="1"/>
    <cellStyle name="Hipervínculo visitado" xfId="31805" builtinId="9" hidden="1"/>
    <cellStyle name="Hipervínculo visitado" xfId="31806" builtinId="9" hidden="1"/>
    <cellStyle name="Hipervínculo visitado" xfId="31807" builtinId="9" hidden="1"/>
    <cellStyle name="Hipervínculo visitado" xfId="31808" builtinId="9" hidden="1"/>
    <cellStyle name="Hipervínculo visitado" xfId="31809" builtinId="9" hidden="1"/>
    <cellStyle name="Hipervínculo visitado" xfId="31810" builtinId="9" hidden="1"/>
    <cellStyle name="Hipervínculo visitado" xfId="31811" builtinId="9" hidden="1"/>
    <cellStyle name="Hipervínculo visitado" xfId="31812" builtinId="9" hidden="1"/>
    <cellStyle name="Hipervínculo visitado" xfId="31822" builtinId="9" hidden="1"/>
    <cellStyle name="Hipervínculo visitado" xfId="31823" builtinId="9" hidden="1"/>
    <cellStyle name="Hipervínculo visitado" xfId="31824" builtinId="9" hidden="1"/>
    <cellStyle name="Hipervínculo visitado" xfId="31825" builtinId="9" hidden="1"/>
    <cellStyle name="Hipervínculo visitado" xfId="31826" builtinId="9" hidden="1"/>
    <cellStyle name="Hipervínculo visitado" xfId="31827" builtinId="9" hidden="1"/>
    <cellStyle name="Hipervínculo visitado" xfId="31828" builtinId="9" hidden="1"/>
    <cellStyle name="Hipervínculo visitado" xfId="31829" builtinId="9" hidden="1"/>
    <cellStyle name="Hipervínculo visitado" xfId="31830" builtinId="9" hidden="1"/>
    <cellStyle name="Hipervínculo visitado" xfId="31831" builtinId="9" hidden="1"/>
    <cellStyle name="Hipervínculo visitado" xfId="31832" builtinId="9" hidden="1"/>
    <cellStyle name="Hipervínculo visitado" xfId="31833" builtinId="9" hidden="1"/>
    <cellStyle name="Hipervínculo visitado" xfId="31834" builtinId="9" hidden="1"/>
    <cellStyle name="Hipervínculo visitado" xfId="31835" builtinId="9" hidden="1"/>
    <cellStyle name="Hipervínculo visitado" xfId="31836" builtinId="9" hidden="1"/>
    <cellStyle name="Hipervínculo visitado" xfId="31837" builtinId="9" hidden="1"/>
    <cellStyle name="Hipervínculo visitado" xfId="31838" builtinId="9" hidden="1"/>
    <cellStyle name="Hipervínculo visitado" xfId="31839" builtinId="9" hidden="1"/>
    <cellStyle name="Hipervínculo visitado" xfId="31840" builtinId="9" hidden="1"/>
    <cellStyle name="Hipervínculo visitado" xfId="31841" builtinId="9" hidden="1"/>
    <cellStyle name="Hipervínculo visitado" xfId="31842" builtinId="9" hidden="1"/>
    <cellStyle name="Hipervínculo visitado" xfId="31853" builtinId="9" hidden="1"/>
    <cellStyle name="Hipervínculo visitado" xfId="31854" builtinId="9" hidden="1"/>
    <cellStyle name="Hipervínculo visitado" xfId="31855" builtinId="9" hidden="1"/>
    <cellStyle name="Hipervínculo visitado" xfId="31856" builtinId="9" hidden="1"/>
    <cellStyle name="Hipervínculo visitado" xfId="31857" builtinId="9" hidden="1"/>
    <cellStyle name="Hipervínculo visitado" xfId="31858" builtinId="9" hidden="1"/>
    <cellStyle name="Hipervínculo visitado" xfId="31859" builtinId="9" hidden="1"/>
    <cellStyle name="Hipervínculo visitado" xfId="31860" builtinId="9" hidden="1"/>
    <cellStyle name="Hipervínculo visitado" xfId="31861" builtinId="9" hidden="1"/>
    <cellStyle name="Hipervínculo visitado" xfId="31862" builtinId="9" hidden="1"/>
    <cellStyle name="Hipervínculo visitado" xfId="31863" builtinId="9" hidden="1"/>
    <cellStyle name="Hipervínculo visitado" xfId="31864" builtinId="9" hidden="1"/>
    <cellStyle name="Hipervínculo visitado" xfId="31865" builtinId="9" hidden="1"/>
    <cellStyle name="Hipervínculo visitado" xfId="31866" builtinId="9" hidden="1"/>
    <cellStyle name="Hipervínculo visitado" xfId="31867" builtinId="9" hidden="1"/>
    <cellStyle name="Hipervínculo visitado" xfId="31868" builtinId="9" hidden="1"/>
    <cellStyle name="Hipervínculo visitado" xfId="31869" builtinId="9" hidden="1"/>
    <cellStyle name="Hipervínculo visitado" xfId="31870" builtinId="9" hidden="1"/>
    <cellStyle name="Hipervínculo visitado" xfId="31871" builtinId="9" hidden="1"/>
    <cellStyle name="Hipervínculo visitado" xfId="31872" builtinId="9" hidden="1"/>
    <cellStyle name="Hipervínculo visitado" xfId="31873" builtinId="9" hidden="1"/>
    <cellStyle name="Hipervínculo visitado" xfId="31884" builtinId="9" hidden="1"/>
    <cellStyle name="Hipervínculo visitado" xfId="31885" builtinId="9" hidden="1"/>
    <cellStyle name="Hipervínculo visitado" xfId="31886" builtinId="9" hidden="1"/>
    <cellStyle name="Hipervínculo visitado" xfId="31887" builtinId="9" hidden="1"/>
    <cellStyle name="Hipervínculo visitado" xfId="31888" builtinId="9" hidden="1"/>
    <cellStyle name="Hipervínculo visitado" xfId="31889" builtinId="9" hidden="1"/>
    <cellStyle name="Hipervínculo visitado" xfId="31890" builtinId="9" hidden="1"/>
    <cellStyle name="Hipervínculo visitado" xfId="31891" builtinId="9" hidden="1"/>
    <cellStyle name="Hipervínculo visitado" xfId="31892" builtinId="9" hidden="1"/>
    <cellStyle name="Hipervínculo visitado" xfId="31893" builtinId="9" hidden="1"/>
    <cellStyle name="Hipervínculo visitado" xfId="31894" builtinId="9" hidden="1"/>
    <cellStyle name="Hipervínculo visitado" xfId="31895" builtinId="9" hidden="1"/>
    <cellStyle name="Hipervínculo visitado" xfId="31896" builtinId="9" hidden="1"/>
    <cellStyle name="Hipervínculo visitado" xfId="31897" builtinId="9" hidden="1"/>
    <cellStyle name="Hipervínculo visitado" xfId="31898" builtinId="9" hidden="1"/>
    <cellStyle name="Hipervínculo visitado" xfId="31899" builtinId="9" hidden="1"/>
    <cellStyle name="Hipervínculo visitado" xfId="31900" builtinId="9" hidden="1"/>
    <cellStyle name="Hipervínculo visitado" xfId="31901" builtinId="9" hidden="1"/>
    <cellStyle name="Hipervínculo visitado" xfId="31902" builtinId="9" hidden="1"/>
    <cellStyle name="Hipervínculo visitado" xfId="31903" builtinId="9" hidden="1"/>
    <cellStyle name="Hipervínculo visitado" xfId="31904" builtinId="9" hidden="1"/>
    <cellStyle name="Hipervínculo visitado" xfId="31915" builtinId="9" hidden="1"/>
    <cellStyle name="Hipervínculo visitado" xfId="31916" builtinId="9" hidden="1"/>
    <cellStyle name="Hipervínculo visitado" xfId="31917" builtinId="9" hidden="1"/>
    <cellStyle name="Hipervínculo visitado" xfId="31918" builtinId="9" hidden="1"/>
    <cellStyle name="Hipervínculo visitado" xfId="31919" builtinId="9" hidden="1"/>
    <cellStyle name="Hipervínculo visitado" xfId="31920" builtinId="9" hidden="1"/>
    <cellStyle name="Hipervínculo visitado" xfId="31921" builtinId="9" hidden="1"/>
    <cellStyle name="Hipervínculo visitado" xfId="31922" builtinId="9" hidden="1"/>
    <cellStyle name="Hipervínculo visitado" xfId="31923" builtinId="9" hidden="1"/>
    <cellStyle name="Hipervínculo visitado" xfId="31924" builtinId="9" hidden="1"/>
    <cellStyle name="Hipervínculo visitado" xfId="31925" builtinId="9" hidden="1"/>
    <cellStyle name="Hipervínculo visitado" xfId="31926" builtinId="9" hidden="1"/>
    <cellStyle name="Hipervínculo visitado" xfId="31927" builtinId="9" hidden="1"/>
    <cellStyle name="Hipervínculo visitado" xfId="31928" builtinId="9" hidden="1"/>
    <cellStyle name="Hipervínculo visitado" xfId="31929" builtinId="9" hidden="1"/>
    <cellStyle name="Hipervínculo visitado" xfId="31930" builtinId="9" hidden="1"/>
    <cellStyle name="Hipervínculo visitado" xfId="31931" builtinId="9" hidden="1"/>
    <cellStyle name="Hipervínculo visitado" xfId="31932" builtinId="9" hidden="1"/>
    <cellStyle name="Hipervínculo visitado" xfId="31933" builtinId="9" hidden="1"/>
    <cellStyle name="Hipervínculo visitado" xfId="31934" builtinId="9" hidden="1"/>
    <cellStyle name="Hipervínculo visitado" xfId="31935" builtinId="9" hidden="1"/>
    <cellStyle name="Hipervínculo visitado" xfId="31946" builtinId="9" hidden="1"/>
    <cellStyle name="Hipervínculo visitado" xfId="31947" builtinId="9" hidden="1"/>
    <cellStyle name="Hipervínculo visitado" xfId="31948" builtinId="9" hidden="1"/>
    <cellStyle name="Hipervínculo visitado" xfId="31949" builtinId="9" hidden="1"/>
    <cellStyle name="Hipervínculo visitado" xfId="31950" builtinId="9" hidden="1"/>
    <cellStyle name="Hipervínculo visitado" xfId="31951" builtinId="9" hidden="1"/>
    <cellStyle name="Hipervínculo visitado" xfId="31952" builtinId="9" hidden="1"/>
    <cellStyle name="Hipervínculo visitado" xfId="31953" builtinId="9" hidden="1"/>
    <cellStyle name="Hipervínculo visitado" xfId="31954" builtinId="9" hidden="1"/>
    <cellStyle name="Hipervínculo visitado" xfId="31955" builtinId="9" hidden="1"/>
    <cellStyle name="Hipervínculo visitado" xfId="31956" builtinId="9" hidden="1"/>
    <cellStyle name="Hipervínculo visitado" xfId="31957" builtinId="9" hidden="1"/>
    <cellStyle name="Hipervínculo visitado" xfId="31958" builtinId="9" hidden="1"/>
    <cellStyle name="Hipervínculo visitado" xfId="31959" builtinId="9" hidden="1"/>
    <cellStyle name="Hipervínculo visitado" xfId="31960" builtinId="9" hidden="1"/>
    <cellStyle name="Hipervínculo visitado" xfId="31961" builtinId="9" hidden="1"/>
    <cellStyle name="Hipervínculo visitado" xfId="31962" builtinId="9" hidden="1"/>
    <cellStyle name="Hipervínculo visitado" xfId="31963" builtinId="9" hidden="1"/>
    <cellStyle name="Hipervínculo visitado" xfId="31964" builtinId="9" hidden="1"/>
    <cellStyle name="Hipervínculo visitado" xfId="31965" builtinId="9" hidden="1"/>
    <cellStyle name="Hipervínculo visitado" xfId="31966" builtinId="9" hidden="1"/>
    <cellStyle name="Hipervínculo visitado" xfId="31976" builtinId="9" hidden="1"/>
    <cellStyle name="Hipervínculo visitado" xfId="31977" builtinId="9" hidden="1"/>
    <cellStyle name="Hipervínculo visitado" xfId="31978" builtinId="9" hidden="1"/>
    <cellStyle name="Hipervínculo visitado" xfId="31979" builtinId="9" hidden="1"/>
    <cellStyle name="Hipervínculo visitado" xfId="31980" builtinId="9" hidden="1"/>
    <cellStyle name="Hipervínculo visitado" xfId="31981" builtinId="9" hidden="1"/>
    <cellStyle name="Hipervínculo visitado" xfId="31982" builtinId="9" hidden="1"/>
    <cellStyle name="Hipervínculo visitado" xfId="31983" builtinId="9" hidden="1"/>
    <cellStyle name="Hipervínculo visitado" xfId="31984" builtinId="9" hidden="1"/>
    <cellStyle name="Hipervínculo visitado" xfId="31985" builtinId="9" hidden="1"/>
    <cellStyle name="Hipervínculo visitado" xfId="31986" builtinId="9" hidden="1"/>
    <cellStyle name="Hipervínculo visitado" xfId="31987" builtinId="9" hidden="1"/>
    <cellStyle name="Hipervínculo visitado" xfId="31988" builtinId="9" hidden="1"/>
    <cellStyle name="Hipervínculo visitado" xfId="31989" builtinId="9" hidden="1"/>
    <cellStyle name="Hipervínculo visitado" xfId="31990" builtinId="9" hidden="1"/>
    <cellStyle name="Hipervínculo visitado" xfId="31991" builtinId="9" hidden="1"/>
    <cellStyle name="Hipervínculo visitado" xfId="31992" builtinId="9" hidden="1"/>
    <cellStyle name="Hipervínculo visitado" xfId="31993" builtinId="9" hidden="1"/>
    <cellStyle name="Hipervínculo visitado" xfId="31994" builtinId="9" hidden="1"/>
    <cellStyle name="Hipervínculo visitado" xfId="31995" builtinId="9" hidden="1"/>
    <cellStyle name="Hipervínculo visitado" xfId="31996" builtinId="9" hidden="1"/>
    <cellStyle name="Hipervínculo visitado" xfId="32006" builtinId="9" hidden="1"/>
    <cellStyle name="Hipervínculo visitado" xfId="32007" builtinId="9" hidden="1"/>
    <cellStyle name="Hipervínculo visitado" xfId="32008" builtinId="9" hidden="1"/>
    <cellStyle name="Hipervínculo visitado" xfId="32009" builtinId="9" hidden="1"/>
    <cellStyle name="Hipervínculo visitado" xfId="32010" builtinId="9" hidden="1"/>
    <cellStyle name="Hipervínculo visitado" xfId="32011" builtinId="9" hidden="1"/>
    <cellStyle name="Hipervínculo visitado" xfId="32012" builtinId="9" hidden="1"/>
    <cellStyle name="Hipervínculo visitado" xfId="32013" builtinId="9" hidden="1"/>
    <cellStyle name="Hipervínculo visitado" xfId="32014" builtinId="9" hidden="1"/>
    <cellStyle name="Hipervínculo visitado" xfId="32015" builtinId="9" hidden="1"/>
    <cellStyle name="Hipervínculo visitado" xfId="32016" builtinId="9" hidden="1"/>
    <cellStyle name="Hipervínculo visitado" xfId="32017" builtinId="9" hidden="1"/>
    <cellStyle name="Hipervínculo visitado" xfId="32018" builtinId="9" hidden="1"/>
    <cellStyle name="Hipervínculo visitado" xfId="32019" builtinId="9" hidden="1"/>
    <cellStyle name="Hipervínculo visitado" xfId="32020" builtinId="9" hidden="1"/>
    <cellStyle name="Hipervínculo visitado" xfId="32021" builtinId="9" hidden="1"/>
    <cellStyle name="Hipervínculo visitado" xfId="32022" builtinId="9" hidden="1"/>
    <cellStyle name="Hipervínculo visitado" xfId="32023" builtinId="9" hidden="1"/>
    <cellStyle name="Hipervínculo visitado" xfId="32024" builtinId="9" hidden="1"/>
    <cellStyle name="Hipervínculo visitado" xfId="32025" builtinId="9" hidden="1"/>
    <cellStyle name="Hipervínculo visitado" xfId="32026" builtinId="9" hidden="1"/>
    <cellStyle name="Hipervínculo visitado" xfId="32037" builtinId="9" hidden="1"/>
    <cellStyle name="Hipervínculo visitado" xfId="32038" builtinId="9" hidden="1"/>
    <cellStyle name="Hipervínculo visitado" xfId="32039" builtinId="9" hidden="1"/>
    <cellStyle name="Hipervínculo visitado" xfId="32040" builtinId="9" hidden="1"/>
    <cellStyle name="Hipervínculo visitado" xfId="32041" builtinId="9" hidden="1"/>
    <cellStyle name="Hipervínculo visitado" xfId="32042" builtinId="9" hidden="1"/>
    <cellStyle name="Hipervínculo visitado" xfId="32043" builtinId="9" hidden="1"/>
    <cellStyle name="Hipervínculo visitado" xfId="32044" builtinId="9" hidden="1"/>
    <cellStyle name="Hipervínculo visitado" xfId="32045" builtinId="9" hidden="1"/>
    <cellStyle name="Hipervínculo visitado" xfId="32046" builtinId="9" hidden="1"/>
    <cellStyle name="Hipervínculo visitado" xfId="32047" builtinId="9" hidden="1"/>
    <cellStyle name="Hipervínculo visitado" xfId="32048" builtinId="9" hidden="1"/>
    <cellStyle name="Hipervínculo visitado" xfId="32049" builtinId="9" hidden="1"/>
    <cellStyle name="Hipervínculo visitado" xfId="32050" builtinId="9" hidden="1"/>
    <cellStyle name="Hipervínculo visitado" xfId="32051" builtinId="9" hidden="1"/>
    <cellStyle name="Hipervínculo visitado" xfId="32052" builtinId="9" hidden="1"/>
    <cellStyle name="Hipervínculo visitado" xfId="32053" builtinId="9" hidden="1"/>
    <cellStyle name="Hipervínculo visitado" xfId="32054" builtinId="9" hidden="1"/>
    <cellStyle name="Hipervínculo visitado" xfId="32055" builtinId="9" hidden="1"/>
    <cellStyle name="Hipervínculo visitado" xfId="32056" builtinId="9" hidden="1"/>
    <cellStyle name="Hipervínculo visitado" xfId="32057" builtinId="9" hidden="1"/>
    <cellStyle name="Hipervínculo visitado" xfId="32068" builtinId="9" hidden="1"/>
    <cellStyle name="Hipervínculo visitado" xfId="32069" builtinId="9" hidden="1"/>
    <cellStyle name="Hipervínculo visitado" xfId="32070" builtinId="9" hidden="1"/>
    <cellStyle name="Hipervínculo visitado" xfId="32071" builtinId="9" hidden="1"/>
    <cellStyle name="Hipervínculo visitado" xfId="32072" builtinId="9" hidden="1"/>
    <cellStyle name="Hipervínculo visitado" xfId="32073" builtinId="9" hidden="1"/>
    <cellStyle name="Hipervínculo visitado" xfId="32074" builtinId="9" hidden="1"/>
    <cellStyle name="Hipervínculo visitado" xfId="32075" builtinId="9" hidden="1"/>
    <cellStyle name="Hipervínculo visitado" xfId="32076" builtinId="9" hidden="1"/>
    <cellStyle name="Hipervínculo visitado" xfId="32077" builtinId="9" hidden="1"/>
    <cellStyle name="Hipervínculo visitado" xfId="32078" builtinId="9" hidden="1"/>
    <cellStyle name="Hipervínculo visitado" xfId="32079" builtinId="9" hidden="1"/>
    <cellStyle name="Hipervínculo visitado" xfId="32080" builtinId="9" hidden="1"/>
    <cellStyle name="Hipervínculo visitado" xfId="32081" builtinId="9" hidden="1"/>
    <cellStyle name="Hipervínculo visitado" xfId="32082" builtinId="9" hidden="1"/>
    <cellStyle name="Hipervínculo visitado" xfId="32083" builtinId="9" hidden="1"/>
    <cellStyle name="Hipervínculo visitado" xfId="32084" builtinId="9" hidden="1"/>
    <cellStyle name="Hipervínculo visitado" xfId="32085" builtinId="9" hidden="1"/>
    <cellStyle name="Hipervínculo visitado" xfId="32086" builtinId="9" hidden="1"/>
    <cellStyle name="Hipervínculo visitado" xfId="32087" builtinId="9" hidden="1"/>
    <cellStyle name="Hipervínculo visitado" xfId="32088" builtinId="9" hidden="1"/>
    <cellStyle name="Hipervínculo visitado" xfId="32100" builtinId="9" hidden="1"/>
    <cellStyle name="Hipervínculo visitado" xfId="32101" builtinId="9" hidden="1"/>
    <cellStyle name="Hipervínculo visitado" xfId="32102" builtinId="9" hidden="1"/>
    <cellStyle name="Hipervínculo visitado" xfId="32103" builtinId="9" hidden="1"/>
    <cellStyle name="Hipervínculo visitado" xfId="32104" builtinId="9" hidden="1"/>
    <cellStyle name="Hipervínculo visitado" xfId="32105" builtinId="9" hidden="1"/>
    <cellStyle name="Hipervínculo visitado" xfId="32106" builtinId="9" hidden="1"/>
    <cellStyle name="Hipervínculo visitado" xfId="32107" builtinId="9" hidden="1"/>
    <cellStyle name="Hipervínculo visitado" xfId="32108" builtinId="9" hidden="1"/>
    <cellStyle name="Hipervínculo visitado" xfId="32109" builtinId="9" hidden="1"/>
    <cellStyle name="Hipervínculo visitado" xfId="32110" builtinId="9" hidden="1"/>
    <cellStyle name="Hipervínculo visitado" xfId="32111" builtinId="9" hidden="1"/>
    <cellStyle name="Hipervínculo visitado" xfId="32112" builtinId="9" hidden="1"/>
    <cellStyle name="Hipervínculo visitado" xfId="32113" builtinId="9" hidden="1"/>
    <cellStyle name="Hipervínculo visitado" xfId="32114" builtinId="9" hidden="1"/>
    <cellStyle name="Hipervínculo visitado" xfId="32115" builtinId="9" hidden="1"/>
    <cellStyle name="Hipervínculo visitado" xfId="32116" builtinId="9" hidden="1"/>
    <cellStyle name="Hipervínculo visitado" xfId="32117" builtinId="9" hidden="1"/>
    <cellStyle name="Hipervínculo visitado" xfId="32118" builtinId="9" hidden="1"/>
    <cellStyle name="Hipervínculo visitado" xfId="32119" builtinId="9" hidden="1"/>
    <cellStyle name="Hipervínculo visitado" xfId="32120" builtinId="9" hidden="1"/>
    <cellStyle name="Hipervínculo visitado" xfId="32131" builtinId="9" hidden="1"/>
    <cellStyle name="Hipervínculo visitado" xfId="32132" builtinId="9" hidden="1"/>
    <cellStyle name="Hipervínculo visitado" xfId="32133" builtinId="9" hidden="1"/>
    <cellStyle name="Hipervínculo visitado" xfId="32134" builtinId="9" hidden="1"/>
    <cellStyle name="Hipervínculo visitado" xfId="32135" builtinId="9" hidden="1"/>
    <cellStyle name="Hipervínculo visitado" xfId="32136" builtinId="9" hidden="1"/>
    <cellStyle name="Hipervínculo visitado" xfId="32137" builtinId="9" hidden="1"/>
    <cellStyle name="Hipervínculo visitado" xfId="32138" builtinId="9" hidden="1"/>
    <cellStyle name="Hipervínculo visitado" xfId="32139" builtinId="9" hidden="1"/>
    <cellStyle name="Hipervínculo visitado" xfId="32140" builtinId="9" hidden="1"/>
    <cellStyle name="Hipervínculo visitado" xfId="32141" builtinId="9" hidden="1"/>
    <cellStyle name="Hipervínculo visitado" xfId="32142" builtinId="9" hidden="1"/>
    <cellStyle name="Hipervínculo visitado" xfId="32143" builtinId="9" hidden="1"/>
    <cellStyle name="Hipervínculo visitado" xfId="32144" builtinId="9" hidden="1"/>
    <cellStyle name="Hipervínculo visitado" xfId="32145" builtinId="9" hidden="1"/>
    <cellStyle name="Hipervínculo visitado" xfId="32146" builtinId="9" hidden="1"/>
    <cellStyle name="Hipervínculo visitado" xfId="32147" builtinId="9" hidden="1"/>
    <cellStyle name="Hipervínculo visitado" xfId="32148" builtinId="9" hidden="1"/>
    <cellStyle name="Hipervínculo visitado" xfId="32149" builtinId="9" hidden="1"/>
    <cellStyle name="Hipervínculo visitado" xfId="32150" builtinId="9" hidden="1"/>
    <cellStyle name="Hipervínculo visitado" xfId="32151" builtinId="9" hidden="1"/>
    <cellStyle name="Hipervínculo visitado" xfId="32163" builtinId="9" hidden="1"/>
    <cellStyle name="Hipervínculo visitado" xfId="32164" builtinId="9" hidden="1"/>
    <cellStyle name="Hipervínculo visitado" xfId="32165" builtinId="9" hidden="1"/>
    <cellStyle name="Hipervínculo visitado" xfId="32166" builtinId="9" hidden="1"/>
    <cellStyle name="Hipervínculo visitado" xfId="32167" builtinId="9" hidden="1"/>
    <cellStyle name="Hipervínculo visitado" xfId="32168" builtinId="9" hidden="1"/>
    <cellStyle name="Hipervínculo visitado" xfId="32169" builtinId="9" hidden="1"/>
    <cellStyle name="Hipervínculo visitado" xfId="32170" builtinId="9" hidden="1"/>
    <cellStyle name="Hipervínculo visitado" xfId="32171" builtinId="9" hidden="1"/>
    <cellStyle name="Hipervínculo visitado" xfId="32172" builtinId="9" hidden="1"/>
    <cellStyle name="Hipervínculo visitado" xfId="32173" builtinId="9" hidden="1"/>
    <cellStyle name="Hipervínculo visitado" xfId="32174" builtinId="9" hidden="1"/>
    <cellStyle name="Hipervínculo visitado" xfId="32175" builtinId="9" hidden="1"/>
    <cellStyle name="Hipervínculo visitado" xfId="32176" builtinId="9" hidden="1"/>
    <cellStyle name="Hipervínculo visitado" xfId="32177" builtinId="9" hidden="1"/>
    <cellStyle name="Hipervínculo visitado" xfId="32178" builtinId="9" hidden="1"/>
    <cellStyle name="Hipervínculo visitado" xfId="32179" builtinId="9" hidden="1"/>
    <cellStyle name="Hipervínculo visitado" xfId="32180" builtinId="9" hidden="1"/>
    <cellStyle name="Hipervínculo visitado" xfId="32181" builtinId="9" hidden="1"/>
    <cellStyle name="Hipervínculo visitado" xfId="32182" builtinId="9" hidden="1"/>
    <cellStyle name="Hipervínculo visitado" xfId="32183" builtinId="9" hidden="1"/>
    <cellStyle name="Hipervínculo visitado" xfId="32193" builtinId="9" hidden="1"/>
    <cellStyle name="Hipervínculo visitado" xfId="32194" builtinId="9" hidden="1"/>
    <cellStyle name="Hipervínculo visitado" xfId="32195" builtinId="9" hidden="1"/>
    <cellStyle name="Hipervínculo visitado" xfId="32196" builtinId="9" hidden="1"/>
    <cellStyle name="Hipervínculo visitado" xfId="32197" builtinId="9" hidden="1"/>
    <cellStyle name="Hipervínculo visitado" xfId="32198" builtinId="9" hidden="1"/>
    <cellStyle name="Hipervínculo visitado" xfId="32199" builtinId="9" hidden="1"/>
    <cellStyle name="Hipervínculo visitado" xfId="32200" builtinId="9" hidden="1"/>
    <cellStyle name="Hipervínculo visitado" xfId="32201" builtinId="9" hidden="1"/>
    <cellStyle name="Hipervínculo visitado" xfId="32202" builtinId="9" hidden="1"/>
    <cellStyle name="Hipervínculo visitado" xfId="32203" builtinId="9" hidden="1"/>
    <cellStyle name="Hipervínculo visitado" xfId="32204" builtinId="9" hidden="1"/>
    <cellStyle name="Hipervínculo visitado" xfId="32205" builtinId="9" hidden="1"/>
    <cellStyle name="Hipervínculo visitado" xfId="32206" builtinId="9" hidden="1"/>
    <cellStyle name="Hipervínculo visitado" xfId="32207" builtinId="9" hidden="1"/>
    <cellStyle name="Hipervínculo visitado" xfId="32208" builtinId="9" hidden="1"/>
    <cellStyle name="Hipervínculo visitado" xfId="32209" builtinId="9" hidden="1"/>
    <cellStyle name="Hipervínculo visitado" xfId="32210" builtinId="9" hidden="1"/>
    <cellStyle name="Hipervínculo visitado" xfId="32211" builtinId="9" hidden="1"/>
    <cellStyle name="Hipervínculo visitado" xfId="32212" builtinId="9" hidden="1"/>
    <cellStyle name="Hipervínculo visitado" xfId="32213" builtinId="9" hidden="1"/>
    <cellStyle name="Hipervínculo visitado" xfId="32224" builtinId="9" hidden="1"/>
    <cellStyle name="Hipervínculo visitado" xfId="32225" builtinId="9" hidden="1"/>
    <cellStyle name="Hipervínculo visitado" xfId="32226" builtinId="9" hidden="1"/>
    <cellStyle name="Hipervínculo visitado" xfId="32227" builtinId="9" hidden="1"/>
    <cellStyle name="Hipervínculo visitado" xfId="32228" builtinId="9" hidden="1"/>
    <cellStyle name="Hipervínculo visitado" xfId="32229" builtinId="9" hidden="1"/>
    <cellStyle name="Hipervínculo visitado" xfId="32230" builtinId="9" hidden="1"/>
    <cellStyle name="Hipervínculo visitado" xfId="32231" builtinId="9" hidden="1"/>
    <cellStyle name="Hipervínculo visitado" xfId="32232" builtinId="9" hidden="1"/>
    <cellStyle name="Hipervínculo visitado" xfId="32233" builtinId="9" hidden="1"/>
    <cellStyle name="Hipervínculo visitado" xfId="32234" builtinId="9" hidden="1"/>
    <cellStyle name="Hipervínculo visitado" xfId="32235" builtinId="9" hidden="1"/>
    <cellStyle name="Hipervínculo visitado" xfId="32236" builtinId="9" hidden="1"/>
    <cellStyle name="Hipervínculo visitado" xfId="32237" builtinId="9" hidden="1"/>
    <cellStyle name="Hipervínculo visitado" xfId="32238" builtinId="9" hidden="1"/>
    <cellStyle name="Hipervínculo visitado" xfId="32239" builtinId="9" hidden="1"/>
    <cellStyle name="Hipervínculo visitado" xfId="32240" builtinId="9" hidden="1"/>
    <cellStyle name="Hipervínculo visitado" xfId="32241" builtinId="9" hidden="1"/>
    <cellStyle name="Hipervínculo visitado" xfId="32242" builtinId="9" hidden="1"/>
    <cellStyle name="Hipervínculo visitado" xfId="32243" builtinId="9" hidden="1"/>
    <cellStyle name="Hipervínculo visitado" xfId="32244" builtinId="9" hidden="1"/>
    <cellStyle name="Hipervínculo visitado" xfId="32254" builtinId="9" hidden="1"/>
    <cellStyle name="Hipervínculo visitado" xfId="32255" builtinId="9" hidden="1"/>
    <cellStyle name="Hipervínculo visitado" xfId="32256" builtinId="9" hidden="1"/>
    <cellStyle name="Hipervínculo visitado" xfId="32257" builtinId="9" hidden="1"/>
    <cellStyle name="Hipervínculo visitado" xfId="32258" builtinId="9" hidden="1"/>
    <cellStyle name="Hipervínculo visitado" xfId="32259" builtinId="9" hidden="1"/>
    <cellStyle name="Hipervínculo visitado" xfId="32260" builtinId="9" hidden="1"/>
    <cellStyle name="Hipervínculo visitado" xfId="32261" builtinId="9" hidden="1"/>
    <cellStyle name="Hipervínculo visitado" xfId="32262" builtinId="9" hidden="1"/>
    <cellStyle name="Hipervínculo visitado" xfId="32263" builtinId="9" hidden="1"/>
    <cellStyle name="Hipervínculo visitado" xfId="32264" builtinId="9" hidden="1"/>
    <cellStyle name="Hipervínculo visitado" xfId="32265" builtinId="9" hidden="1"/>
    <cellStyle name="Hipervínculo visitado" xfId="32266" builtinId="9" hidden="1"/>
    <cellStyle name="Hipervínculo visitado" xfId="32267" builtinId="9" hidden="1"/>
    <cellStyle name="Hipervínculo visitado" xfId="32268" builtinId="9" hidden="1"/>
    <cellStyle name="Hipervínculo visitado" xfId="32269" builtinId="9" hidden="1"/>
    <cellStyle name="Hipervínculo visitado" xfId="32270" builtinId="9" hidden="1"/>
    <cellStyle name="Hipervínculo visitado" xfId="32271" builtinId="9" hidden="1"/>
    <cellStyle name="Hipervínculo visitado" xfId="32272" builtinId="9" hidden="1"/>
    <cellStyle name="Hipervínculo visitado" xfId="32273" builtinId="9" hidden="1"/>
    <cellStyle name="Hipervínculo visitado" xfId="32274" builtinId="9" hidden="1"/>
    <cellStyle name="Hipervínculo visitado" xfId="32286" builtinId="9" hidden="1"/>
    <cellStyle name="Hipervínculo visitado" xfId="32287" builtinId="9" hidden="1"/>
    <cellStyle name="Hipervínculo visitado" xfId="32288" builtinId="9" hidden="1"/>
    <cellStyle name="Hipervínculo visitado" xfId="32289" builtinId="9" hidden="1"/>
    <cellStyle name="Hipervínculo visitado" xfId="32290" builtinId="9" hidden="1"/>
    <cellStyle name="Hipervínculo visitado" xfId="32291" builtinId="9" hidden="1"/>
    <cellStyle name="Hipervínculo visitado" xfId="32292" builtinId="9" hidden="1"/>
    <cellStyle name="Hipervínculo visitado" xfId="32293" builtinId="9" hidden="1"/>
    <cellStyle name="Hipervínculo visitado" xfId="32294" builtinId="9" hidden="1"/>
    <cellStyle name="Hipervínculo visitado" xfId="32295" builtinId="9" hidden="1"/>
    <cellStyle name="Hipervínculo visitado" xfId="32296" builtinId="9" hidden="1"/>
    <cellStyle name="Hipervínculo visitado" xfId="32297" builtinId="9" hidden="1"/>
    <cellStyle name="Hipervínculo visitado" xfId="32298" builtinId="9" hidden="1"/>
    <cellStyle name="Hipervínculo visitado" xfId="32299" builtinId="9" hidden="1"/>
    <cellStyle name="Hipervínculo visitado" xfId="32300" builtinId="9" hidden="1"/>
    <cellStyle name="Hipervínculo visitado" xfId="32301" builtinId="9" hidden="1"/>
    <cellStyle name="Hipervínculo visitado" xfId="32302" builtinId="9" hidden="1"/>
    <cellStyle name="Hipervínculo visitado" xfId="32303" builtinId="9" hidden="1"/>
    <cellStyle name="Hipervínculo visitado" xfId="32304" builtinId="9" hidden="1"/>
    <cellStyle name="Hipervínculo visitado" xfId="32305" builtinId="9" hidden="1"/>
    <cellStyle name="Hipervínculo visitado" xfId="32306" builtinId="9" hidden="1"/>
    <cellStyle name="Hipervínculo visitado" xfId="32316" builtinId="9" hidden="1"/>
    <cellStyle name="Hipervínculo visitado" xfId="32317" builtinId="9" hidden="1"/>
    <cellStyle name="Hipervínculo visitado" xfId="32318" builtinId="9" hidden="1"/>
    <cellStyle name="Hipervínculo visitado" xfId="32319" builtinId="9" hidden="1"/>
    <cellStyle name="Hipervínculo visitado" xfId="32320" builtinId="9" hidden="1"/>
    <cellStyle name="Hipervínculo visitado" xfId="32321" builtinId="9" hidden="1"/>
    <cellStyle name="Hipervínculo visitado" xfId="32322" builtinId="9" hidden="1"/>
    <cellStyle name="Hipervínculo visitado" xfId="32323" builtinId="9" hidden="1"/>
    <cellStyle name="Hipervínculo visitado" xfId="32324" builtinId="9" hidden="1"/>
    <cellStyle name="Hipervínculo visitado" xfId="32325" builtinId="9" hidden="1"/>
    <cellStyle name="Hipervínculo visitado" xfId="32326" builtinId="9" hidden="1"/>
    <cellStyle name="Hipervínculo visitado" xfId="32327" builtinId="9" hidden="1"/>
    <cellStyle name="Hipervínculo visitado" xfId="32328" builtinId="9" hidden="1"/>
    <cellStyle name="Hipervínculo visitado" xfId="32329" builtinId="9" hidden="1"/>
    <cellStyle name="Hipervínculo visitado" xfId="32330" builtinId="9" hidden="1"/>
    <cellStyle name="Hipervínculo visitado" xfId="32331" builtinId="9" hidden="1"/>
    <cellStyle name="Hipervínculo visitado" xfId="32332" builtinId="9" hidden="1"/>
    <cellStyle name="Hipervínculo visitado" xfId="32333" builtinId="9" hidden="1"/>
    <cellStyle name="Hipervínculo visitado" xfId="32334" builtinId="9" hidden="1"/>
    <cellStyle name="Hipervínculo visitado" xfId="32335" builtinId="9" hidden="1"/>
    <cellStyle name="Hipervínculo visitado" xfId="32336" builtinId="9" hidden="1"/>
    <cellStyle name="Hipervínculo visitado" xfId="32348" builtinId="9" hidden="1"/>
    <cellStyle name="Hipervínculo visitado" xfId="32349" builtinId="9" hidden="1"/>
    <cellStyle name="Hipervínculo visitado" xfId="32350" builtinId="9" hidden="1"/>
    <cellStyle name="Hipervínculo visitado" xfId="32351" builtinId="9" hidden="1"/>
    <cellStyle name="Hipervínculo visitado" xfId="32352" builtinId="9" hidden="1"/>
    <cellStyle name="Hipervínculo visitado" xfId="32353" builtinId="9" hidden="1"/>
    <cellStyle name="Hipervínculo visitado" xfId="32354" builtinId="9" hidden="1"/>
    <cellStyle name="Hipervínculo visitado" xfId="32355" builtinId="9" hidden="1"/>
    <cellStyle name="Hipervínculo visitado" xfId="32356" builtinId="9" hidden="1"/>
    <cellStyle name="Hipervínculo visitado" xfId="32357" builtinId="9" hidden="1"/>
    <cellStyle name="Hipervínculo visitado" xfId="32358" builtinId="9" hidden="1"/>
    <cellStyle name="Hipervínculo visitado" xfId="32359" builtinId="9" hidden="1"/>
    <cellStyle name="Hipervínculo visitado" xfId="32360" builtinId="9" hidden="1"/>
    <cellStyle name="Hipervínculo visitado" xfId="32361" builtinId="9" hidden="1"/>
    <cellStyle name="Hipervínculo visitado" xfId="32362" builtinId="9" hidden="1"/>
    <cellStyle name="Hipervínculo visitado" xfId="32363" builtinId="9" hidden="1"/>
    <cellStyle name="Hipervínculo visitado" xfId="32364" builtinId="9" hidden="1"/>
    <cellStyle name="Hipervínculo visitado" xfId="32365" builtinId="9" hidden="1"/>
    <cellStyle name="Hipervínculo visitado" xfId="32366" builtinId="9" hidden="1"/>
    <cellStyle name="Hipervínculo visitado" xfId="32367" builtinId="9" hidden="1"/>
    <cellStyle name="Hipervínculo visitado" xfId="32368" builtinId="9" hidden="1"/>
    <cellStyle name="Hipervínculo visitado" xfId="32377" builtinId="9" hidden="1"/>
    <cellStyle name="Hipervínculo visitado" xfId="32378" builtinId="9" hidden="1"/>
    <cellStyle name="Hipervínculo visitado" xfId="32379" builtinId="9" hidden="1"/>
    <cellStyle name="Hipervínculo visitado" xfId="32380" builtinId="9" hidden="1"/>
    <cellStyle name="Hipervínculo visitado" xfId="32381" builtinId="9" hidden="1"/>
    <cellStyle name="Hipervínculo visitado" xfId="32382" builtinId="9" hidden="1"/>
    <cellStyle name="Hipervínculo visitado" xfId="32383" builtinId="9" hidden="1"/>
    <cellStyle name="Hipervínculo visitado" xfId="32384" builtinId="9" hidden="1"/>
    <cellStyle name="Hipervínculo visitado" xfId="32385" builtinId="9" hidden="1"/>
    <cellStyle name="Hipervínculo visitado" xfId="32386" builtinId="9" hidden="1"/>
    <cellStyle name="Hipervínculo visitado" xfId="32387" builtinId="9" hidden="1"/>
    <cellStyle name="Hipervínculo visitado" xfId="32388" builtinId="9" hidden="1"/>
    <cellStyle name="Hipervínculo visitado" xfId="32389" builtinId="9" hidden="1"/>
    <cellStyle name="Hipervínculo visitado" xfId="32390" builtinId="9" hidden="1"/>
    <cellStyle name="Hipervínculo visitado" xfId="32391" builtinId="9" hidden="1"/>
    <cellStyle name="Hipervínculo visitado" xfId="32392" builtinId="9" hidden="1"/>
    <cellStyle name="Hipervínculo visitado" xfId="32393" builtinId="9" hidden="1"/>
    <cellStyle name="Hipervínculo visitado" xfId="32394" builtinId="9" hidden="1"/>
    <cellStyle name="Hipervínculo visitado" xfId="32395" builtinId="9" hidden="1"/>
    <cellStyle name="Hipervínculo visitado" xfId="32396" builtinId="9" hidden="1"/>
    <cellStyle name="Hipervínculo visitado" xfId="32397" builtinId="9" hidden="1"/>
    <cellStyle name="Hipervínculo visitado" xfId="32408" builtinId="9" hidden="1"/>
    <cellStyle name="Hipervínculo visitado" xfId="32409" builtinId="9" hidden="1"/>
    <cellStyle name="Hipervínculo visitado" xfId="32410" builtinId="9" hidden="1"/>
    <cellStyle name="Hipervínculo visitado" xfId="32411" builtinId="9" hidden="1"/>
    <cellStyle name="Hipervínculo visitado" xfId="32412" builtinId="9" hidden="1"/>
    <cellStyle name="Hipervínculo visitado" xfId="32413" builtinId="9" hidden="1"/>
    <cellStyle name="Hipervínculo visitado" xfId="32414" builtinId="9" hidden="1"/>
    <cellStyle name="Hipervínculo visitado" xfId="32415" builtinId="9" hidden="1"/>
    <cellStyle name="Hipervínculo visitado" xfId="32416" builtinId="9" hidden="1"/>
    <cellStyle name="Hipervínculo visitado" xfId="32417" builtinId="9" hidden="1"/>
    <cellStyle name="Hipervínculo visitado" xfId="32418" builtinId="9" hidden="1"/>
    <cellStyle name="Hipervínculo visitado" xfId="32419" builtinId="9" hidden="1"/>
    <cellStyle name="Hipervínculo visitado" xfId="32420" builtinId="9" hidden="1"/>
    <cellStyle name="Hipervínculo visitado" xfId="32421" builtinId="9" hidden="1"/>
    <cellStyle name="Hipervínculo visitado" xfId="32422" builtinId="9" hidden="1"/>
    <cellStyle name="Hipervínculo visitado" xfId="32423" builtinId="9" hidden="1"/>
    <cellStyle name="Hipervínculo visitado" xfId="32424" builtinId="9" hidden="1"/>
    <cellStyle name="Hipervínculo visitado" xfId="32425" builtinId="9" hidden="1"/>
    <cellStyle name="Hipervínculo visitado" xfId="32426" builtinId="9" hidden="1"/>
    <cellStyle name="Hipervínculo visitado" xfId="32427" builtinId="9" hidden="1"/>
    <cellStyle name="Hipervínculo visitado" xfId="32428" builtinId="9" hidden="1"/>
    <cellStyle name="Hipervínculo visitado" xfId="32438" builtinId="9" hidden="1"/>
    <cellStyle name="Hipervínculo visitado" xfId="32439" builtinId="9" hidden="1"/>
    <cellStyle name="Hipervínculo visitado" xfId="32440" builtinId="9" hidden="1"/>
    <cellStyle name="Hipervínculo visitado" xfId="32441" builtinId="9" hidden="1"/>
    <cellStyle name="Hipervínculo visitado" xfId="32442" builtinId="9" hidden="1"/>
    <cellStyle name="Hipervínculo visitado" xfId="32443" builtinId="9" hidden="1"/>
    <cellStyle name="Hipervínculo visitado" xfId="32444" builtinId="9" hidden="1"/>
    <cellStyle name="Hipervínculo visitado" xfId="32445" builtinId="9" hidden="1"/>
    <cellStyle name="Hipervínculo visitado" xfId="32446" builtinId="9" hidden="1"/>
    <cellStyle name="Hipervínculo visitado" xfId="32447" builtinId="9" hidden="1"/>
    <cellStyle name="Hipervínculo visitado" xfId="32448" builtinId="9" hidden="1"/>
    <cellStyle name="Hipervínculo visitado" xfId="32449" builtinId="9" hidden="1"/>
    <cellStyle name="Hipervínculo visitado" xfId="32450" builtinId="9" hidden="1"/>
    <cellStyle name="Hipervínculo visitado" xfId="32451" builtinId="9" hidden="1"/>
    <cellStyle name="Hipervínculo visitado" xfId="32452" builtinId="9" hidden="1"/>
    <cellStyle name="Hipervínculo visitado" xfId="32453" builtinId="9" hidden="1"/>
    <cellStyle name="Hipervínculo visitado" xfId="32454" builtinId="9" hidden="1"/>
    <cellStyle name="Hipervínculo visitado" xfId="32455" builtinId="9" hidden="1"/>
    <cellStyle name="Hipervínculo visitado" xfId="32456" builtinId="9" hidden="1"/>
    <cellStyle name="Hipervínculo visitado" xfId="32457" builtinId="9" hidden="1"/>
    <cellStyle name="Hipervínculo visitado" xfId="32458" builtinId="9" hidden="1"/>
    <cellStyle name="Hipervínculo visitado" xfId="32470" builtinId="9" hidden="1"/>
    <cellStyle name="Hipervínculo visitado" xfId="32471" builtinId="9" hidden="1"/>
    <cellStyle name="Hipervínculo visitado" xfId="32472" builtinId="9" hidden="1"/>
    <cellStyle name="Hipervínculo visitado" xfId="32473" builtinId="9" hidden="1"/>
    <cellStyle name="Hipervínculo visitado" xfId="32474" builtinId="9" hidden="1"/>
    <cellStyle name="Hipervínculo visitado" xfId="32475" builtinId="9" hidden="1"/>
    <cellStyle name="Hipervínculo visitado" xfId="32476" builtinId="9" hidden="1"/>
    <cellStyle name="Hipervínculo visitado" xfId="32477" builtinId="9" hidden="1"/>
    <cellStyle name="Hipervínculo visitado" xfId="32478" builtinId="9" hidden="1"/>
    <cellStyle name="Hipervínculo visitado" xfId="32479" builtinId="9" hidden="1"/>
    <cellStyle name="Hipervínculo visitado" xfId="32480" builtinId="9" hidden="1"/>
    <cellStyle name="Hipervínculo visitado" xfId="32481" builtinId="9" hidden="1"/>
    <cellStyle name="Hipervínculo visitado" xfId="32482" builtinId="9" hidden="1"/>
    <cellStyle name="Hipervínculo visitado" xfId="32483" builtinId="9" hidden="1"/>
    <cellStyle name="Hipervínculo visitado" xfId="32484" builtinId="9" hidden="1"/>
    <cellStyle name="Hipervínculo visitado" xfId="32485" builtinId="9" hidden="1"/>
    <cellStyle name="Hipervínculo visitado" xfId="32486" builtinId="9" hidden="1"/>
    <cellStyle name="Hipervínculo visitado" xfId="32487" builtinId="9" hidden="1"/>
    <cellStyle name="Hipervínculo visitado" xfId="32488" builtinId="9" hidden="1"/>
    <cellStyle name="Hipervínculo visitado" xfId="32489" builtinId="9" hidden="1"/>
    <cellStyle name="Hipervínculo visitado" xfId="32490" builtinId="9" hidden="1"/>
    <cellStyle name="Hipervínculo visitado" xfId="32500" builtinId="9" hidden="1"/>
    <cellStyle name="Hipervínculo visitado" xfId="32501" builtinId="9" hidden="1"/>
    <cellStyle name="Hipervínculo visitado" xfId="32502" builtinId="9" hidden="1"/>
    <cellStyle name="Hipervínculo visitado" xfId="32503" builtinId="9" hidden="1"/>
    <cellStyle name="Hipervínculo visitado" xfId="32504" builtinId="9" hidden="1"/>
    <cellStyle name="Hipervínculo visitado" xfId="32505" builtinId="9" hidden="1"/>
    <cellStyle name="Hipervínculo visitado" xfId="32506" builtinId="9" hidden="1"/>
    <cellStyle name="Hipervínculo visitado" xfId="32507" builtinId="9" hidden="1"/>
    <cellStyle name="Hipervínculo visitado" xfId="32508" builtinId="9" hidden="1"/>
    <cellStyle name="Hipervínculo visitado" xfId="32509" builtinId="9" hidden="1"/>
    <cellStyle name="Hipervínculo visitado" xfId="32510" builtinId="9" hidden="1"/>
    <cellStyle name="Hipervínculo visitado" xfId="32511" builtinId="9" hidden="1"/>
    <cellStyle name="Hipervínculo visitado" xfId="32512" builtinId="9" hidden="1"/>
    <cellStyle name="Hipervínculo visitado" xfId="32513" builtinId="9" hidden="1"/>
    <cellStyle name="Hipervínculo visitado" xfId="32514" builtinId="9" hidden="1"/>
    <cellStyle name="Hipervínculo visitado" xfId="32515" builtinId="9" hidden="1"/>
    <cellStyle name="Hipervínculo visitado" xfId="32516" builtinId="9" hidden="1"/>
    <cellStyle name="Hipervínculo visitado" xfId="32517" builtinId="9" hidden="1"/>
    <cellStyle name="Hipervínculo visitado" xfId="32518" builtinId="9" hidden="1"/>
    <cellStyle name="Hipervínculo visitado" xfId="32519" builtinId="9" hidden="1"/>
    <cellStyle name="Hipervínculo visitado" xfId="32520" builtinId="9" hidden="1"/>
    <cellStyle name="Hipervínculo visitado" xfId="32531" builtinId="9" hidden="1"/>
    <cellStyle name="Hipervínculo visitado" xfId="32532" builtinId="9" hidden="1"/>
    <cellStyle name="Hipervínculo visitado" xfId="32533" builtinId="9" hidden="1"/>
    <cellStyle name="Hipervínculo visitado" xfId="32534" builtinId="9" hidden="1"/>
    <cellStyle name="Hipervínculo visitado" xfId="32535" builtinId="9" hidden="1"/>
    <cellStyle name="Hipervínculo visitado" xfId="32536" builtinId="9" hidden="1"/>
    <cellStyle name="Hipervínculo visitado" xfId="32537" builtinId="9" hidden="1"/>
    <cellStyle name="Hipervínculo visitado" xfId="32538" builtinId="9" hidden="1"/>
    <cellStyle name="Hipervínculo visitado" xfId="32539" builtinId="9" hidden="1"/>
    <cellStyle name="Hipervínculo visitado" xfId="32540" builtinId="9" hidden="1"/>
    <cellStyle name="Hipervínculo visitado" xfId="32541" builtinId="9" hidden="1"/>
    <cellStyle name="Hipervínculo visitado" xfId="32542" builtinId="9" hidden="1"/>
    <cellStyle name="Hipervínculo visitado" xfId="32543" builtinId="9" hidden="1"/>
    <cellStyle name="Hipervínculo visitado" xfId="32544" builtinId="9" hidden="1"/>
    <cellStyle name="Hipervínculo visitado" xfId="32545" builtinId="9" hidden="1"/>
    <cellStyle name="Hipervínculo visitado" xfId="32546" builtinId="9" hidden="1"/>
    <cellStyle name="Hipervínculo visitado" xfId="32547" builtinId="9" hidden="1"/>
    <cellStyle name="Hipervínculo visitado" xfId="32548" builtinId="9" hidden="1"/>
    <cellStyle name="Hipervínculo visitado" xfId="32549" builtinId="9" hidden="1"/>
    <cellStyle name="Hipervínculo visitado" xfId="32550" builtinId="9" hidden="1"/>
    <cellStyle name="Hipervínculo visitado" xfId="32551" builtinId="9" hidden="1"/>
    <cellStyle name="Hipervínculo visitado" xfId="32559" builtinId="9" hidden="1"/>
    <cellStyle name="Hipervínculo visitado" xfId="32560" builtinId="9" hidden="1"/>
    <cellStyle name="Hipervínculo visitado" xfId="32561" builtinId="9" hidden="1"/>
    <cellStyle name="Hipervínculo visitado" xfId="32562" builtinId="9" hidden="1"/>
    <cellStyle name="Hipervínculo visitado" xfId="32563" builtinId="9" hidden="1"/>
    <cellStyle name="Hipervínculo visitado" xfId="32564" builtinId="9" hidden="1"/>
    <cellStyle name="Hipervínculo visitado" xfId="32565" builtinId="9" hidden="1"/>
    <cellStyle name="Hipervínculo visitado" xfId="32566" builtinId="9" hidden="1"/>
    <cellStyle name="Hipervínculo visitado" xfId="32567" builtinId="9" hidden="1"/>
    <cellStyle name="Hipervínculo visitado" xfId="32568" builtinId="9" hidden="1"/>
    <cellStyle name="Hipervínculo visitado" xfId="32569" builtinId="9" hidden="1"/>
    <cellStyle name="Hipervínculo visitado" xfId="32570" builtinId="9" hidden="1"/>
    <cellStyle name="Hipervínculo visitado" xfId="32571" builtinId="9" hidden="1"/>
    <cellStyle name="Hipervínculo visitado" xfId="32572" builtinId="9" hidden="1"/>
    <cellStyle name="Hipervínculo visitado" xfId="32573" builtinId="9" hidden="1"/>
    <cellStyle name="Hipervínculo visitado" xfId="32574" builtinId="9" hidden="1"/>
    <cellStyle name="Hipervínculo visitado" xfId="32575" builtinId="9" hidden="1"/>
    <cellStyle name="Hipervínculo visitado" xfId="32576" builtinId="9" hidden="1"/>
    <cellStyle name="Hipervínculo visitado" xfId="32577" builtinId="9" hidden="1"/>
    <cellStyle name="Hipervínculo visitado" xfId="32578" builtinId="9" hidden="1"/>
    <cellStyle name="Hipervínculo visitado" xfId="32579" builtinId="9" hidden="1"/>
    <cellStyle name="Hipervínculo visitado" xfId="32589" builtinId="9" hidden="1"/>
    <cellStyle name="Hipervínculo visitado" xfId="32590" builtinId="9" hidden="1"/>
    <cellStyle name="Hipervínculo visitado" xfId="32591" builtinId="9" hidden="1"/>
    <cellStyle name="Hipervínculo visitado" xfId="32592" builtinId="9" hidden="1"/>
    <cellStyle name="Hipervínculo visitado" xfId="32593" builtinId="9" hidden="1"/>
    <cellStyle name="Hipervínculo visitado" xfId="32594" builtinId="9" hidden="1"/>
    <cellStyle name="Hipervínculo visitado" xfId="32595" builtinId="9" hidden="1"/>
    <cellStyle name="Hipervínculo visitado" xfId="32596" builtinId="9" hidden="1"/>
    <cellStyle name="Hipervínculo visitado" xfId="32597" builtinId="9" hidden="1"/>
    <cellStyle name="Hipervínculo visitado" xfId="32598" builtinId="9" hidden="1"/>
    <cellStyle name="Hipervínculo visitado" xfId="32599" builtinId="9" hidden="1"/>
    <cellStyle name="Hipervínculo visitado" xfId="32600" builtinId="9" hidden="1"/>
    <cellStyle name="Hipervínculo visitado" xfId="32601" builtinId="9" hidden="1"/>
    <cellStyle name="Hipervínculo visitado" xfId="32602" builtinId="9" hidden="1"/>
    <cellStyle name="Hipervínculo visitado" xfId="32603" builtinId="9" hidden="1"/>
    <cellStyle name="Hipervínculo visitado" xfId="32604" builtinId="9" hidden="1"/>
    <cellStyle name="Hipervínculo visitado" xfId="32605" builtinId="9" hidden="1"/>
    <cellStyle name="Hipervínculo visitado" xfId="32606" builtinId="9" hidden="1"/>
    <cellStyle name="Hipervínculo visitado" xfId="32607" builtinId="9" hidden="1"/>
    <cellStyle name="Hipervínculo visitado" xfId="32608" builtinId="9" hidden="1"/>
    <cellStyle name="Hipervínculo visitado" xfId="32609" builtinId="9" hidden="1"/>
    <cellStyle name="Hipervínculo visitado" xfId="32616" builtinId="9" hidden="1"/>
    <cellStyle name="Hipervínculo visitado" xfId="32617" builtinId="9" hidden="1"/>
    <cellStyle name="Hipervínculo visitado" xfId="32618" builtinId="9" hidden="1"/>
    <cellStyle name="Hipervínculo visitado" xfId="32619" builtinId="9" hidden="1"/>
    <cellStyle name="Hipervínculo visitado" xfId="32620" builtinId="9" hidden="1"/>
    <cellStyle name="Hipervínculo visitado" xfId="32621" builtinId="9" hidden="1"/>
    <cellStyle name="Hipervínculo visitado" xfId="32622" builtinId="9" hidden="1"/>
    <cellStyle name="Hipervínculo visitado" xfId="32623" builtinId="9" hidden="1"/>
    <cellStyle name="Hipervínculo visitado" xfId="32624" builtinId="9" hidden="1"/>
    <cellStyle name="Hipervínculo visitado" xfId="32625" builtinId="9" hidden="1"/>
    <cellStyle name="Hipervínculo visitado" xfId="32626" builtinId="9" hidden="1"/>
    <cellStyle name="Hipervínculo visitado" xfId="32627" builtinId="9" hidden="1"/>
    <cellStyle name="Hipervínculo visitado" xfId="32628" builtinId="9" hidden="1"/>
    <cellStyle name="Hipervínculo visitado" xfId="32629" builtinId="9" hidden="1"/>
    <cellStyle name="Hipervínculo visitado" xfId="32630" builtinId="9" hidden="1"/>
    <cellStyle name="Hipervínculo visitado" xfId="32631" builtinId="9" hidden="1"/>
    <cellStyle name="Hipervínculo visitado" xfId="32632" builtinId="9" hidden="1"/>
    <cellStyle name="Hipervínculo visitado" xfId="32633" builtinId="9" hidden="1"/>
    <cellStyle name="Hipervínculo visitado" xfId="32634" builtinId="9" hidden="1"/>
    <cellStyle name="Hipervínculo visitado" xfId="32635" builtinId="9" hidden="1"/>
    <cellStyle name="Hipervínculo visitado" xfId="32636" builtinId="9" hidden="1"/>
    <cellStyle name="Hipervínculo visitado" xfId="32648" builtinId="9" hidden="1"/>
    <cellStyle name="Hipervínculo visitado" xfId="32649" builtinId="9" hidden="1"/>
    <cellStyle name="Hipervínculo visitado" xfId="32650" builtinId="9" hidden="1"/>
    <cellStyle name="Hipervínculo visitado" xfId="32651" builtinId="9" hidden="1"/>
    <cellStyle name="Hipervínculo visitado" xfId="32652" builtinId="9" hidden="1"/>
    <cellStyle name="Hipervínculo visitado" xfId="32653" builtinId="9" hidden="1"/>
    <cellStyle name="Hipervínculo visitado" xfId="32654" builtinId="9" hidden="1"/>
    <cellStyle name="Hipervínculo visitado" xfId="32655" builtinId="9" hidden="1"/>
    <cellStyle name="Hipervínculo visitado" xfId="32656" builtinId="9" hidden="1"/>
    <cellStyle name="Hipervínculo visitado" xfId="32657" builtinId="9" hidden="1"/>
    <cellStyle name="Hipervínculo visitado" xfId="32658" builtinId="9" hidden="1"/>
    <cellStyle name="Hipervínculo visitado" xfId="32659" builtinId="9" hidden="1"/>
    <cellStyle name="Hipervínculo visitado" xfId="32660" builtinId="9" hidden="1"/>
    <cellStyle name="Hipervínculo visitado" xfId="32661" builtinId="9" hidden="1"/>
    <cellStyle name="Hipervínculo visitado" xfId="32662" builtinId="9" hidden="1"/>
    <cellStyle name="Hipervínculo visitado" xfId="32663" builtinId="9" hidden="1"/>
    <cellStyle name="Hipervínculo visitado" xfId="32664" builtinId="9" hidden="1"/>
    <cellStyle name="Hipervínculo visitado" xfId="32665" builtinId="9" hidden="1"/>
    <cellStyle name="Hipervínculo visitado" xfId="32666" builtinId="9" hidden="1"/>
    <cellStyle name="Hipervínculo visitado" xfId="32667" builtinId="9" hidden="1"/>
    <cellStyle name="Hipervínculo visitado" xfId="32668" builtinId="9" hidden="1"/>
    <cellStyle name="Hipervínculo visitado" xfId="32674" builtinId="9" hidden="1"/>
    <cellStyle name="Hipervínculo visitado" xfId="32675" builtinId="9" hidden="1"/>
    <cellStyle name="Hipervínculo visitado" xfId="32676" builtinId="9" hidden="1"/>
    <cellStyle name="Hipervínculo visitado" xfId="32677" builtinId="9" hidden="1"/>
    <cellStyle name="Hipervínculo visitado" xfId="32678" builtinId="9" hidden="1"/>
    <cellStyle name="Hipervínculo visitado" xfId="32679" builtinId="9" hidden="1"/>
    <cellStyle name="Hipervínculo visitado" xfId="32680" builtinId="9" hidden="1"/>
    <cellStyle name="Hipervínculo visitado" xfId="32681" builtinId="9" hidden="1"/>
    <cellStyle name="Hipervínculo visitado" xfId="32682" builtinId="9" hidden="1"/>
    <cellStyle name="Hipervínculo visitado" xfId="32683" builtinId="9" hidden="1"/>
    <cellStyle name="Hipervínculo visitado" xfId="32684" builtinId="9" hidden="1"/>
    <cellStyle name="Hipervínculo visitado" xfId="32685" builtinId="9" hidden="1"/>
    <cellStyle name="Hipervínculo visitado" xfId="32686" builtinId="9" hidden="1"/>
    <cellStyle name="Hipervínculo visitado" xfId="32687" builtinId="9" hidden="1"/>
    <cellStyle name="Hipervínculo visitado" xfId="32688" builtinId="9" hidden="1"/>
    <cellStyle name="Hipervínculo visitado" xfId="32689" builtinId="9" hidden="1"/>
    <cellStyle name="Hipervínculo visitado" xfId="32690" builtinId="9" hidden="1"/>
    <cellStyle name="Hipervínculo visitado" xfId="32691" builtinId="9" hidden="1"/>
    <cellStyle name="Hipervínculo visitado" xfId="32692" builtinId="9" hidden="1"/>
    <cellStyle name="Hipervínculo visitado" xfId="32693" builtinId="9" hidden="1"/>
    <cellStyle name="Hipervínculo visitado" xfId="32694" builtinId="9" hidden="1"/>
    <cellStyle name="Hipervínculo visitado" xfId="32646" builtinId="9" hidden="1"/>
    <cellStyle name="Hipervínculo visitado" xfId="32647" builtinId="9" hidden="1"/>
    <cellStyle name="Hipervínculo visitado" xfId="32698" builtinId="9" hidden="1"/>
    <cellStyle name="Hipervínculo visitado" xfId="32699" builtinId="9" hidden="1"/>
    <cellStyle name="Hipervínculo visitado" xfId="32700" builtinId="9" hidden="1"/>
    <cellStyle name="Hipervínculo visitado" xfId="32701" builtinId="9" hidden="1"/>
    <cellStyle name="Hipervínculo visitado" xfId="32702" builtinId="9" hidden="1"/>
    <cellStyle name="Hipervínculo visitado" xfId="32703" builtinId="9" hidden="1"/>
    <cellStyle name="Hipervínculo visitado" xfId="32704" builtinId="9" hidden="1"/>
    <cellStyle name="Hipervínculo visitado" xfId="32705" builtinId="9" hidden="1"/>
    <cellStyle name="Hipervínculo visitado" xfId="32706" builtinId="9" hidden="1"/>
    <cellStyle name="Hipervínculo visitado" xfId="32707" builtinId="9" hidden="1"/>
    <cellStyle name="Hipervínculo visitado" xfId="32708" builtinId="9" hidden="1"/>
    <cellStyle name="Hipervínculo visitado" xfId="32709" builtinId="9" hidden="1"/>
    <cellStyle name="Hipervínculo visitado" xfId="32710" builtinId="9" hidden="1"/>
    <cellStyle name="Hipervínculo visitado" xfId="32711" builtinId="9" hidden="1"/>
    <cellStyle name="Hipervínculo visitado" xfId="32712" builtinId="9" hidden="1"/>
    <cellStyle name="Hipervínculo visitado" xfId="32713" builtinId="9" hidden="1"/>
    <cellStyle name="Hipervínculo visitado" xfId="32714" builtinId="9" hidden="1"/>
    <cellStyle name="Hipervínculo visitado" xfId="32715" builtinId="9" hidden="1"/>
    <cellStyle name="Hipervínculo visitado" xfId="32716" builtinId="9" hidden="1"/>
    <cellStyle name="Hipervínculo visitado" xfId="32672" builtinId="9" hidden="1"/>
    <cellStyle name="Hipervínculo visitado" xfId="32673" builtinId="9" hidden="1"/>
    <cellStyle name="Hipervínculo visitado" xfId="32719" builtinId="9" hidden="1"/>
    <cellStyle name="Hipervínculo visitado" xfId="32720" builtinId="9" hidden="1"/>
    <cellStyle name="Hipervínculo visitado" xfId="32721" builtinId="9" hidden="1"/>
    <cellStyle name="Hipervínculo visitado" xfId="32722" builtinId="9" hidden="1"/>
    <cellStyle name="Hipervínculo visitado" xfId="32723" builtinId="9" hidden="1"/>
    <cellStyle name="Hipervínculo visitado" xfId="32724" builtinId="9" hidden="1"/>
    <cellStyle name="Hipervínculo visitado" xfId="32725" builtinId="9" hidden="1"/>
    <cellStyle name="Hipervínculo visitado" xfId="32726" builtinId="9" hidden="1"/>
    <cellStyle name="Hipervínculo visitado" xfId="32727" builtinId="9" hidden="1"/>
    <cellStyle name="Hipervínculo visitado" xfId="32728" builtinId="9" hidden="1"/>
    <cellStyle name="Hipervínculo visitado" xfId="32729" builtinId="9" hidden="1"/>
    <cellStyle name="Hipervínculo visitado" xfId="32730" builtinId="9" hidden="1"/>
    <cellStyle name="Hipervínculo visitado" xfId="32731" builtinId="9" hidden="1"/>
    <cellStyle name="Hipervínculo visitado" xfId="32732" builtinId="9" hidden="1"/>
    <cellStyle name="Hipervínculo visitado" xfId="32733" builtinId="9" hidden="1"/>
    <cellStyle name="Hipervínculo visitado" xfId="32734" builtinId="9" hidden="1"/>
    <cellStyle name="Hipervínculo visitado" xfId="32735" builtinId="9" hidden="1"/>
    <cellStyle name="Hipervínculo visitado" xfId="32736" builtinId="9" hidden="1"/>
    <cellStyle name="Hipervínculo visitado" xfId="32737" builtinId="9" hidden="1"/>
    <cellStyle name="Hipervínculo visitado" xfId="32746" builtinId="9" hidden="1"/>
    <cellStyle name="Hipervínculo visitado" xfId="32747" builtinId="9" hidden="1"/>
    <cellStyle name="Hipervínculo visitado" xfId="32748" builtinId="9" hidden="1"/>
    <cellStyle name="Hipervínculo visitado" xfId="32749" builtinId="9" hidden="1"/>
    <cellStyle name="Hipervínculo visitado" xfId="32750" builtinId="9" hidden="1"/>
    <cellStyle name="Hipervínculo visitado" xfId="32751" builtinId="9" hidden="1"/>
    <cellStyle name="Hipervínculo visitado" xfId="32752" builtinId="9" hidden="1"/>
    <cellStyle name="Hipervínculo visitado" xfId="32753" builtinId="9" hidden="1"/>
    <cellStyle name="Hipervínculo visitado" xfId="32754" builtinId="9" hidden="1"/>
    <cellStyle name="Hipervínculo visitado" xfId="32755" builtinId="9" hidden="1"/>
    <cellStyle name="Hipervínculo visitado" xfId="32756" builtinId="9" hidden="1"/>
    <cellStyle name="Hipervínculo visitado" xfId="32757" builtinId="9" hidden="1"/>
    <cellStyle name="Hipervínculo visitado" xfId="32758" builtinId="9" hidden="1"/>
    <cellStyle name="Hipervínculo visitado" xfId="32759" builtinId="9" hidden="1"/>
    <cellStyle name="Hipervínculo visitado" xfId="32760" builtinId="9" hidden="1"/>
    <cellStyle name="Hipervínculo visitado" xfId="32761" builtinId="9" hidden="1"/>
    <cellStyle name="Hipervínculo visitado" xfId="32762" builtinId="9" hidden="1"/>
    <cellStyle name="Hipervínculo visitado" xfId="32763" builtinId="9" hidden="1"/>
    <cellStyle name="Hipervínculo visitado" xfId="32764" builtinId="9" hidden="1"/>
    <cellStyle name="Hipervínculo visitado" xfId="32765" builtinId="9" hidden="1"/>
    <cellStyle name="Hipervínculo visitado" xfId="32766" builtinId="9" hidden="1"/>
    <cellStyle name="Hipervínculo visitado" xfId="32773" builtinId="9" hidden="1"/>
    <cellStyle name="Hipervínculo visitado" xfId="32774" builtinId="9" hidden="1"/>
    <cellStyle name="Hipervínculo visitado" xfId="32775" builtinId="9" hidden="1"/>
    <cellStyle name="Hipervínculo visitado" xfId="32776" builtinId="9" hidden="1"/>
    <cellStyle name="Hipervínculo visitado" xfId="32777" builtinId="9" hidden="1"/>
    <cellStyle name="Hipervínculo visitado" xfId="32778" builtinId="9" hidden="1"/>
    <cellStyle name="Hipervínculo visitado" xfId="32779" builtinId="9" hidden="1"/>
    <cellStyle name="Hipervínculo visitado" xfId="32780" builtinId="9" hidden="1"/>
    <cellStyle name="Hipervínculo visitado" xfId="32781" builtinId="9" hidden="1"/>
    <cellStyle name="Hipervínculo visitado" xfId="32782" builtinId="9" hidden="1"/>
    <cellStyle name="Hipervínculo visitado" xfId="32783" builtinId="9" hidden="1"/>
    <cellStyle name="Hipervínculo visitado" xfId="32784" builtinId="9" hidden="1"/>
    <cellStyle name="Hipervínculo visitado" xfId="32785" builtinId="9" hidden="1"/>
    <cellStyle name="Hipervínculo visitado" xfId="32786" builtinId="9" hidden="1"/>
    <cellStyle name="Hipervínculo visitado" xfId="32787" builtinId="9" hidden="1"/>
    <cellStyle name="Hipervínculo visitado" xfId="32788" builtinId="9" hidden="1"/>
    <cellStyle name="Hipervínculo visitado" xfId="32789" builtinId="9" hidden="1"/>
    <cellStyle name="Hipervínculo visitado" xfId="32790" builtinId="9" hidden="1"/>
    <cellStyle name="Hipervínculo visitado" xfId="32791" builtinId="9" hidden="1"/>
    <cellStyle name="Hipervínculo visitado" xfId="32792" builtinId="9" hidden="1"/>
    <cellStyle name="Hipervínculo visitado" xfId="32793" builtinId="9" hidden="1"/>
    <cellStyle name="Hipervínculo visitado" xfId="32744" builtinId="9" hidden="1"/>
    <cellStyle name="Hipervínculo visitado" xfId="32745" builtinId="9" hidden="1"/>
    <cellStyle name="Hipervínculo visitado" xfId="32796" builtinId="9" hidden="1"/>
    <cellStyle name="Hipervínculo visitado" xfId="32797" builtinId="9" hidden="1"/>
    <cellStyle name="Hipervínculo visitado" xfId="32798" builtinId="9" hidden="1"/>
    <cellStyle name="Hipervínculo visitado" xfId="32799" builtinId="9" hidden="1"/>
    <cellStyle name="Hipervínculo visitado" xfId="32800" builtinId="9" hidden="1"/>
    <cellStyle name="Hipervínculo visitado" xfId="32801" builtinId="9" hidden="1"/>
    <cellStyle name="Hipervínculo visitado" xfId="32802" builtinId="9" hidden="1"/>
    <cellStyle name="Hipervínculo visitado" xfId="32803" builtinId="9" hidden="1"/>
    <cellStyle name="Hipervínculo visitado" xfId="32804" builtinId="9" hidden="1"/>
    <cellStyle name="Hipervínculo visitado" xfId="32805" builtinId="9" hidden="1"/>
    <cellStyle name="Hipervínculo visitado" xfId="32806" builtinId="9" hidden="1"/>
    <cellStyle name="Hipervínculo visitado" xfId="32807" builtinId="9" hidden="1"/>
    <cellStyle name="Hipervínculo visitado" xfId="32808" builtinId="9" hidden="1"/>
    <cellStyle name="Hipervínculo visitado" xfId="32809" builtinId="9" hidden="1"/>
    <cellStyle name="Hipervínculo visitado" xfId="32810" builtinId="9" hidden="1"/>
    <cellStyle name="Hipervínculo visitado" xfId="32811" builtinId="9" hidden="1"/>
    <cellStyle name="Hipervínculo visitado" xfId="32812" builtinId="9" hidden="1"/>
    <cellStyle name="Hipervínculo visitado" xfId="32813" builtinId="9" hidden="1"/>
    <cellStyle name="Hipervínculo visitado" xfId="32814" builtinId="9" hidden="1"/>
    <cellStyle name="Hipervínculo visitado" xfId="32821" builtinId="9" hidden="1"/>
    <cellStyle name="Hipervínculo visitado" xfId="32822" builtinId="9" hidden="1"/>
    <cellStyle name="Hipervínculo visitado" xfId="32823" builtinId="9" hidden="1"/>
    <cellStyle name="Hipervínculo visitado" xfId="32824" builtinId="9" hidden="1"/>
    <cellStyle name="Hipervínculo visitado" xfId="32825" builtinId="9" hidden="1"/>
    <cellStyle name="Hipervínculo visitado" xfId="32826" builtinId="9" hidden="1"/>
    <cellStyle name="Hipervínculo visitado" xfId="32827" builtinId="9" hidden="1"/>
    <cellStyle name="Hipervínculo visitado" xfId="32828" builtinId="9" hidden="1"/>
    <cellStyle name="Hipervínculo visitado" xfId="32829" builtinId="9" hidden="1"/>
    <cellStyle name="Hipervínculo visitado" xfId="32830" builtinId="9" hidden="1"/>
    <cellStyle name="Hipervínculo visitado" xfId="32831" builtinId="9" hidden="1"/>
    <cellStyle name="Hipervínculo visitado" xfId="32832" builtinId="9" hidden="1"/>
    <cellStyle name="Hipervínculo visitado" xfId="32833" builtinId="9" hidden="1"/>
    <cellStyle name="Hipervínculo visitado" xfId="32834" builtinId="9" hidden="1"/>
    <cellStyle name="Hipervínculo visitado" xfId="32835" builtinId="9" hidden="1"/>
    <cellStyle name="Hipervínculo visitado" xfId="32836" builtinId="9" hidden="1"/>
    <cellStyle name="Hipervínculo visitado" xfId="32837" builtinId="9" hidden="1"/>
    <cellStyle name="Hipervínculo visitado" xfId="32838" builtinId="9" hidden="1"/>
    <cellStyle name="Hipervínculo visitado" xfId="32839" builtinId="9" hidden="1"/>
    <cellStyle name="Hipervínculo visitado" xfId="32840" builtinId="9" hidden="1"/>
    <cellStyle name="Hipervínculo visitado" xfId="32841" builtinId="9" hidden="1"/>
    <cellStyle name="Hipervínculo visitado" xfId="32844" builtinId="9" hidden="1"/>
    <cellStyle name="Hipervínculo visitado" xfId="32845" builtinId="9" hidden="1"/>
    <cellStyle name="Hipervínculo visitado" xfId="32846" builtinId="9" hidden="1"/>
    <cellStyle name="Hipervínculo visitado" xfId="32847" builtinId="9" hidden="1"/>
    <cellStyle name="Hipervínculo visitado" xfId="32848" builtinId="9" hidden="1"/>
    <cellStyle name="Hipervínculo visitado" xfId="32849" builtinId="9" hidden="1"/>
    <cellStyle name="Hipervínculo visitado" xfId="32850" builtinId="9" hidden="1"/>
    <cellStyle name="Hipervínculo visitado" xfId="32851" builtinId="9" hidden="1"/>
    <cellStyle name="Hipervínculo visitado" xfId="32852" builtinId="9" hidden="1"/>
    <cellStyle name="Hipervínculo visitado" xfId="32853" builtinId="9" hidden="1"/>
    <cellStyle name="Hipervínculo visitado" xfId="32854" builtinId="9" hidden="1"/>
    <cellStyle name="Hipervínculo visitado" xfId="32855" builtinId="9" hidden="1"/>
    <cellStyle name="Hipervínculo visitado" xfId="32856" builtinId="9" hidden="1"/>
    <cellStyle name="Hipervínculo visitado" xfId="32857" builtinId="9" hidden="1"/>
    <cellStyle name="Hipervínculo visitado" xfId="32858" builtinId="9" hidden="1"/>
    <cellStyle name="Hipervínculo visitado" xfId="32859" builtinId="9" hidden="1"/>
    <cellStyle name="Hipervínculo visitado" xfId="32860" builtinId="9" hidden="1"/>
    <cellStyle name="Hipervínculo visitado" xfId="32861" builtinId="9" hidden="1"/>
    <cellStyle name="Hipervínculo visitado" xfId="32862" builtinId="9" hidden="1"/>
    <cellStyle name="Hipervínculo visitado" xfId="32863" builtinId="9" hidden="1"/>
    <cellStyle name="Hipervínculo visitado" xfId="32864" builtinId="9" hidden="1"/>
    <cellStyle name="Hipervínculo visitado" xfId="32820" builtinId="9" hidden="1"/>
    <cellStyle name="Hipervínculo visitado" xfId="32867" builtinId="9" hidden="1"/>
    <cellStyle name="Hipervínculo visitado" xfId="32868" builtinId="9" hidden="1"/>
    <cellStyle name="Hipervínculo visitado" xfId="32869" builtinId="9" hidden="1"/>
    <cellStyle name="Hipervínculo visitado" xfId="32870" builtinId="9" hidden="1"/>
    <cellStyle name="Hipervínculo visitado" xfId="32871" builtinId="9" hidden="1"/>
    <cellStyle name="Hipervínculo visitado" xfId="32872" builtinId="9" hidden="1"/>
    <cellStyle name="Hipervínculo visitado" xfId="32873" builtinId="9" hidden="1"/>
    <cellStyle name="Hipervínculo visitado" xfId="32874" builtinId="9" hidden="1"/>
    <cellStyle name="Hipervínculo visitado" xfId="32875" builtinId="9" hidden="1"/>
    <cellStyle name="Hipervínculo visitado" xfId="32876" builtinId="9" hidden="1"/>
    <cellStyle name="Hipervínculo visitado" xfId="32877" builtinId="9" hidden="1"/>
    <cellStyle name="Hipervínculo visitado" xfId="32878" builtinId="9" hidden="1"/>
    <cellStyle name="Hipervínculo visitado" xfId="32879" builtinId="9" hidden="1"/>
    <cellStyle name="Hipervínculo visitado" xfId="32880" builtinId="9" hidden="1"/>
    <cellStyle name="Hipervínculo visitado" xfId="32881" builtinId="9" hidden="1"/>
    <cellStyle name="Hipervínculo visitado" xfId="32882" builtinId="9" hidden="1"/>
    <cellStyle name="Hipervínculo visitado" xfId="32883" builtinId="9" hidden="1"/>
    <cellStyle name="Hipervínculo visitado" xfId="32884" builtinId="9" hidden="1"/>
    <cellStyle name="Hipervínculo visitado" xfId="32885" builtinId="9" hidden="1"/>
    <cellStyle name="Hipervínculo visitado" xfId="32886" builtinId="9" hidden="1"/>
    <cellStyle name="Hipervínculo visitado" xfId="32889" builtinId="9" hidden="1"/>
    <cellStyle name="Hipervínculo visitado" xfId="32890" builtinId="9" hidden="1"/>
    <cellStyle name="Hipervínculo visitado" xfId="32891" builtinId="9" hidden="1"/>
    <cellStyle name="Hipervínculo visitado" xfId="32892" builtinId="9" hidden="1"/>
    <cellStyle name="Hipervínculo visitado" xfId="32893" builtinId="9" hidden="1"/>
    <cellStyle name="Hipervínculo visitado" xfId="32894" builtinId="9" hidden="1"/>
    <cellStyle name="Hipervínculo visitado" xfId="32895" builtinId="9" hidden="1"/>
    <cellStyle name="Hipervínculo visitado" xfId="32896" builtinId="9" hidden="1"/>
    <cellStyle name="Hipervínculo visitado" xfId="32897" builtinId="9" hidden="1"/>
    <cellStyle name="Hipervínculo visitado" xfId="32898" builtinId="9" hidden="1"/>
    <cellStyle name="Hipervínculo visitado" xfId="32899" builtinId="9" hidden="1"/>
    <cellStyle name="Hipervínculo visitado" xfId="32900" builtinId="9" hidden="1"/>
    <cellStyle name="Hipervínculo visitado" xfId="32901" builtinId="9" hidden="1"/>
    <cellStyle name="Hipervínculo visitado" xfId="32902" builtinId="9" hidden="1"/>
    <cellStyle name="Hipervínculo visitado" xfId="32903" builtinId="9" hidden="1"/>
    <cellStyle name="Hipervínculo visitado" xfId="32904" builtinId="9" hidden="1"/>
    <cellStyle name="Hipervínculo visitado" xfId="32905" builtinId="9" hidden="1"/>
    <cellStyle name="Hipervínculo visitado" xfId="32906" builtinId="9" hidden="1"/>
    <cellStyle name="Hipervínculo visitado" xfId="32907" builtinId="9" hidden="1"/>
    <cellStyle name="Hipervínculo visitado" xfId="32908" builtinId="9" hidden="1"/>
    <cellStyle name="Hipervínculo visitado" xfId="32909" builtinId="9" hidden="1"/>
    <cellStyle name="Hipervínculo visitado" xfId="32819" builtinId="9" hidden="1"/>
    <cellStyle name="Hipervínculo visitado" xfId="32911" builtinId="9" hidden="1"/>
    <cellStyle name="Hipervínculo visitado" xfId="32912" builtinId="9" hidden="1"/>
    <cellStyle name="Hipervínculo visitado" xfId="32913" builtinId="9" hidden="1"/>
    <cellStyle name="Hipervínculo visitado" xfId="32914" builtinId="9" hidden="1"/>
    <cellStyle name="Hipervínculo visitado" xfId="32915" builtinId="9" hidden="1"/>
    <cellStyle name="Hipervínculo visitado" xfId="32916" builtinId="9" hidden="1"/>
    <cellStyle name="Hipervínculo visitado" xfId="32917" builtinId="9" hidden="1"/>
    <cellStyle name="Hipervínculo visitado" xfId="32918" builtinId="9" hidden="1"/>
    <cellStyle name="Hipervínculo visitado" xfId="32919" builtinId="9" hidden="1"/>
    <cellStyle name="Hipervínculo visitado" xfId="32920" builtinId="9" hidden="1"/>
    <cellStyle name="Hipervínculo visitado" xfId="32921" builtinId="9" hidden="1"/>
    <cellStyle name="Hipervínculo visitado" xfId="32922" builtinId="9" hidden="1"/>
    <cellStyle name="Hipervínculo visitado" xfId="32923" builtinId="9" hidden="1"/>
    <cellStyle name="Hipervínculo visitado" xfId="32924" builtinId="9" hidden="1"/>
    <cellStyle name="Hipervínculo visitado" xfId="32925" builtinId="9" hidden="1"/>
    <cellStyle name="Hipervínculo visitado" xfId="32926" builtinId="9" hidden="1"/>
    <cellStyle name="Hipervínculo visitado" xfId="32927" builtinId="9" hidden="1"/>
    <cellStyle name="Hipervínculo visitado" xfId="32928" builtinId="9" hidden="1"/>
    <cellStyle name="Hipervínculo visitado" xfId="32929" builtinId="9" hidden="1"/>
    <cellStyle name="Hipervínculo visitado" xfId="32930" builtinId="9" hidden="1"/>
    <cellStyle name="Hipervínculo visitado" xfId="32933" builtinId="9" hidden="1"/>
    <cellStyle name="Hipervínculo visitado" xfId="32934" builtinId="9" hidden="1"/>
    <cellStyle name="Hipervínculo visitado" xfId="32935" builtinId="9" hidden="1"/>
    <cellStyle name="Hipervínculo visitado" xfId="32936" builtinId="9" hidden="1"/>
    <cellStyle name="Hipervínculo visitado" xfId="32937" builtinId="9" hidden="1"/>
    <cellStyle name="Hipervínculo visitado" xfId="32938" builtinId="9" hidden="1"/>
    <cellStyle name="Hipervínculo visitado" xfId="32939" builtinId="9" hidden="1"/>
    <cellStyle name="Hipervínculo visitado" xfId="32940" builtinId="9" hidden="1"/>
    <cellStyle name="Hipervínculo visitado" xfId="32941" builtinId="9" hidden="1"/>
    <cellStyle name="Hipervínculo visitado" xfId="32942" builtinId="9" hidden="1"/>
    <cellStyle name="Hipervínculo visitado" xfId="32943" builtinId="9" hidden="1"/>
    <cellStyle name="Hipervínculo visitado" xfId="32944" builtinId="9" hidden="1"/>
    <cellStyle name="Hipervínculo visitado" xfId="32945" builtinId="9" hidden="1"/>
    <cellStyle name="Hipervínculo visitado" xfId="32946" builtinId="9" hidden="1"/>
    <cellStyle name="Hipervínculo visitado" xfId="32947" builtinId="9" hidden="1"/>
    <cellStyle name="Hipervínculo visitado" xfId="32948" builtinId="9" hidden="1"/>
    <cellStyle name="Hipervínculo visitado" xfId="32949" builtinId="9" hidden="1"/>
    <cellStyle name="Hipervínculo visitado" xfId="32950" builtinId="9" hidden="1"/>
    <cellStyle name="Hipervínculo visitado" xfId="32951" builtinId="9" hidden="1"/>
    <cellStyle name="Hipervínculo visitado" xfId="32952" builtinId="9" hidden="1"/>
    <cellStyle name="Hipervínculo visitado" xfId="32953" builtinId="9" hidden="1"/>
    <cellStyle name="Hipervínculo visitado" xfId="32028" builtinId="9" hidden="1"/>
    <cellStyle name="Hipervínculo visitado" xfId="32954" builtinId="9" hidden="1"/>
    <cellStyle name="Hipervínculo visitado" xfId="32955" builtinId="9" hidden="1"/>
    <cellStyle name="Hipervínculo visitado" xfId="32956" builtinId="9" hidden="1"/>
    <cellStyle name="Hipervínculo visitado" xfId="32957" builtinId="9" hidden="1"/>
    <cellStyle name="Hipervínculo visitado" xfId="32958" builtinId="9" hidden="1"/>
    <cellStyle name="Hipervínculo visitado" xfId="32959" builtinId="9" hidden="1"/>
    <cellStyle name="Hipervínculo visitado" xfId="32960" builtinId="9" hidden="1"/>
    <cellStyle name="Hipervínculo visitado" xfId="32961" builtinId="9" hidden="1"/>
    <cellStyle name="Hipervínculo visitado" xfId="32962" builtinId="9" hidden="1"/>
    <cellStyle name="Hipervínculo visitado" xfId="32963" builtinId="9" hidden="1"/>
    <cellStyle name="Hipervínculo visitado" xfId="32964" builtinId="9" hidden="1"/>
    <cellStyle name="Hipervínculo visitado" xfId="32965" builtinId="9" hidden="1"/>
    <cellStyle name="Hipervínculo visitado" xfId="32966" builtinId="9" hidden="1"/>
    <cellStyle name="Hipervínculo visitado" xfId="32967" builtinId="9" hidden="1"/>
    <cellStyle name="Hipervínculo visitado" xfId="32968" builtinId="9" hidden="1"/>
    <cellStyle name="Hipervínculo visitado" xfId="32969" builtinId="9" hidden="1"/>
    <cellStyle name="Hipervínculo visitado" xfId="32970" builtinId="9" hidden="1"/>
    <cellStyle name="Hipervínculo visitado" xfId="32971" builtinId="9" hidden="1"/>
    <cellStyle name="Hipervínculo visitado" xfId="32972" builtinId="9" hidden="1"/>
    <cellStyle name="Hipervínculo visitado" xfId="32973" builtinId="9" hidden="1"/>
    <cellStyle name="Hipervínculo visitado" xfId="32975" builtinId="9" hidden="1"/>
    <cellStyle name="Hipervínculo visitado" xfId="32976" builtinId="9" hidden="1"/>
    <cellStyle name="Hipervínculo visitado" xfId="32977" builtinId="9" hidden="1"/>
    <cellStyle name="Hipervínculo visitado" xfId="32978" builtinId="9" hidden="1"/>
    <cellStyle name="Hipervínculo visitado" xfId="32979" builtinId="9" hidden="1"/>
    <cellStyle name="Hipervínculo visitado" xfId="32980" builtinId="9" hidden="1"/>
    <cellStyle name="Hipervínculo visitado" xfId="32981" builtinId="9" hidden="1"/>
    <cellStyle name="Hipervínculo visitado" xfId="32982" builtinId="9" hidden="1"/>
    <cellStyle name="Hipervínculo visitado" xfId="32983" builtinId="9" hidden="1"/>
    <cellStyle name="Hipervínculo visitado" xfId="32984" builtinId="9" hidden="1"/>
    <cellStyle name="Hipervínculo visitado" xfId="32985" builtinId="9" hidden="1"/>
    <cellStyle name="Hipervínculo visitado" xfId="32986" builtinId="9" hidden="1"/>
    <cellStyle name="Hipervínculo visitado" xfId="32987" builtinId="9" hidden="1"/>
    <cellStyle name="Hipervínculo visitado" xfId="32988" builtinId="9" hidden="1"/>
    <cellStyle name="Hipervínculo visitado" xfId="32989" builtinId="9" hidden="1"/>
    <cellStyle name="Hipervínculo visitado" xfId="32990" builtinId="9" hidden="1"/>
    <cellStyle name="Hipervínculo visitado" xfId="32991" builtinId="9" hidden="1"/>
    <cellStyle name="Hipervínculo visitado" xfId="32992" builtinId="9" hidden="1"/>
    <cellStyle name="Hipervínculo visitado" xfId="32993" builtinId="9" hidden="1"/>
    <cellStyle name="Hipervínculo visitado" xfId="32994" builtinId="9" hidden="1"/>
    <cellStyle name="Hipervínculo visitado" xfId="32995" builtinId="9" hidden="1"/>
    <cellStyle name="Hipervínculo visitado" xfId="32695" builtinId="9" hidden="1"/>
    <cellStyle name="Hipervínculo visitado" xfId="32996" builtinId="9" hidden="1"/>
    <cellStyle name="Hipervínculo visitado" xfId="32997" builtinId="9" hidden="1"/>
    <cellStyle name="Hipervínculo visitado" xfId="32998" builtinId="9" hidden="1"/>
    <cellStyle name="Hipervínculo visitado" xfId="32999" builtinId="9" hidden="1"/>
    <cellStyle name="Hipervínculo visitado" xfId="33000" builtinId="9" hidden="1"/>
    <cellStyle name="Hipervínculo visitado" xfId="33001" builtinId="9" hidden="1"/>
    <cellStyle name="Hipervínculo visitado" xfId="33002" builtinId="9" hidden="1"/>
    <cellStyle name="Hipervínculo visitado" xfId="33003" builtinId="9" hidden="1"/>
    <cellStyle name="Hipervínculo visitado" xfId="33004" builtinId="9" hidden="1"/>
    <cellStyle name="Hipervínculo visitado" xfId="33005" builtinId="9" hidden="1"/>
    <cellStyle name="Hipervínculo visitado" xfId="33006" builtinId="9" hidden="1"/>
    <cellStyle name="Hipervínculo visitado" xfId="33007" builtinId="9" hidden="1"/>
    <cellStyle name="Hipervínculo visitado" xfId="33008" builtinId="9" hidden="1"/>
    <cellStyle name="Hipervínculo visitado" xfId="33009" builtinId="9" hidden="1"/>
    <cellStyle name="Hipervínculo visitado" xfId="33010" builtinId="9" hidden="1"/>
    <cellStyle name="Hipervínculo visitado" xfId="33011" builtinId="9" hidden="1"/>
    <cellStyle name="Hipervínculo visitado" xfId="33012" builtinId="9" hidden="1"/>
    <cellStyle name="Hipervínculo visitado" xfId="33013" builtinId="9" hidden="1"/>
    <cellStyle name="Hipervínculo visitado" xfId="33014" builtinId="9" hidden="1"/>
    <cellStyle name="Hipervínculo visitado" xfId="33015" builtinId="9" hidden="1"/>
    <cellStyle name="Hipervínculo visitado" xfId="33016" builtinId="9" hidden="1"/>
    <cellStyle name="Hipervínculo visitado" xfId="33017" builtinId="9" hidden="1"/>
    <cellStyle name="Hipervínculo visitado" xfId="33018" builtinId="9" hidden="1"/>
    <cellStyle name="Hipervínculo visitado" xfId="33019" builtinId="9" hidden="1"/>
    <cellStyle name="Hipervínculo visitado" xfId="33020" builtinId="9" hidden="1"/>
    <cellStyle name="Hipervínculo visitado" xfId="33021" builtinId="9" hidden="1"/>
    <cellStyle name="Hipervínculo visitado" xfId="33022" builtinId="9" hidden="1"/>
    <cellStyle name="Hipervínculo visitado" xfId="33023" builtinId="9" hidden="1"/>
    <cellStyle name="Hipervínculo visitado" xfId="33024" builtinId="9" hidden="1"/>
    <cellStyle name="Hipervínculo visitado" xfId="33025" builtinId="9" hidden="1"/>
    <cellStyle name="Hipervínculo visitado" xfId="33026" builtinId="9" hidden="1"/>
    <cellStyle name="Hipervínculo visitado" xfId="33027" builtinId="9" hidden="1"/>
    <cellStyle name="Hipervínculo visitado" xfId="33028" builtinId="9" hidden="1"/>
    <cellStyle name="Hipervínculo visitado" xfId="33029" builtinId="9" hidden="1"/>
    <cellStyle name="Hipervínculo visitado" xfId="33030" builtinId="9" hidden="1"/>
    <cellStyle name="Hipervínculo visitado" xfId="33031" builtinId="9" hidden="1"/>
    <cellStyle name="Hipervínculo visitado" xfId="33032" builtinId="9" hidden="1"/>
    <cellStyle name="Hipervínculo visitado" xfId="33033" builtinId="9" hidden="1"/>
    <cellStyle name="Hipervínculo visitado" xfId="33034" builtinId="9" hidden="1"/>
    <cellStyle name="Hipervínculo visitado" xfId="33035" builtinId="9" hidden="1"/>
    <cellStyle name="Hipervínculo visitado" xfId="33036" builtinId="9" hidden="1"/>
    <cellStyle name="Hipervínculo visitado" xfId="32580" builtinId="9" hidden="1"/>
    <cellStyle name="Hipervínculo visitado" xfId="33037" builtinId="9" hidden="1"/>
    <cellStyle name="Hipervínculo visitado" xfId="33038" builtinId="9" hidden="1"/>
    <cellStyle name="Hipervínculo visitado" xfId="33039" builtinId="9" hidden="1"/>
    <cellStyle name="Hipervínculo visitado" xfId="33040" builtinId="9" hidden="1"/>
    <cellStyle name="Hipervínculo visitado" xfId="33041" builtinId="9" hidden="1"/>
    <cellStyle name="Hipervínculo visitado" xfId="33042" builtinId="9" hidden="1"/>
    <cellStyle name="Hipervínculo visitado" xfId="33043" builtinId="9" hidden="1"/>
    <cellStyle name="Hipervínculo visitado" xfId="33044" builtinId="9" hidden="1"/>
    <cellStyle name="Hipervínculo visitado" xfId="33045" builtinId="9" hidden="1"/>
    <cellStyle name="Hipervínculo visitado" xfId="33046" builtinId="9" hidden="1"/>
    <cellStyle name="Hipervínculo visitado" xfId="33047" builtinId="9" hidden="1"/>
    <cellStyle name="Hipervínculo visitado" xfId="33048" builtinId="9" hidden="1"/>
    <cellStyle name="Hipervínculo visitado" xfId="33049" builtinId="9" hidden="1"/>
    <cellStyle name="Hipervínculo visitado" xfId="33050" builtinId="9" hidden="1"/>
    <cellStyle name="Hipervínculo visitado" xfId="33051" builtinId="9" hidden="1"/>
    <cellStyle name="Hipervínculo visitado" xfId="33052" builtinId="9" hidden="1"/>
    <cellStyle name="Hipervínculo visitado" xfId="33053" builtinId="9" hidden="1"/>
    <cellStyle name="Hipervínculo visitado" xfId="33054" builtinId="9" hidden="1"/>
    <cellStyle name="Hipervínculo visitado" xfId="33055" builtinId="9" hidden="1"/>
    <cellStyle name="Hipervínculo visitado" xfId="33056" builtinId="9" hidden="1"/>
    <cellStyle name="Hipervínculo visitado" xfId="33116" builtinId="9" hidden="1"/>
    <cellStyle name="Hipervínculo visitado" xfId="33117" builtinId="9" hidden="1"/>
    <cellStyle name="Hipervínculo visitado" xfId="33118" builtinId="9" hidden="1"/>
    <cellStyle name="Hipervínculo visitado" xfId="33119" builtinId="9" hidden="1"/>
    <cellStyle name="Hipervínculo visitado" xfId="33120" builtinId="9" hidden="1"/>
    <cellStyle name="Hipervínculo visitado" xfId="33121" builtinId="9" hidden="1"/>
    <cellStyle name="Hipervínculo visitado" xfId="33122" builtinId="9" hidden="1"/>
    <cellStyle name="Hipervínculo visitado" xfId="33123" builtinId="9" hidden="1"/>
    <cellStyle name="Hipervínculo visitado" xfId="33124" builtinId="9" hidden="1"/>
    <cellStyle name="Hipervínculo visitado" xfId="33125" builtinId="9" hidden="1"/>
    <cellStyle name="Hipervínculo visitado" xfId="33126" builtinId="9" hidden="1"/>
    <cellStyle name="Hipervínculo visitado" xfId="33127" builtinId="9" hidden="1"/>
    <cellStyle name="Hipervínculo visitado" xfId="33128" builtinId="9" hidden="1"/>
    <cellStyle name="Hipervínculo visitado" xfId="33129" builtinId="9" hidden="1"/>
    <cellStyle name="Hipervínculo visitado" xfId="33130" builtinId="9" hidden="1"/>
    <cellStyle name="Hipervínculo visitado" xfId="33131" builtinId="9" hidden="1"/>
    <cellStyle name="Hipervínculo visitado" xfId="33132" builtinId="9" hidden="1"/>
    <cellStyle name="Hipervínculo visitado" xfId="33133" builtinId="9" hidden="1"/>
    <cellStyle name="Hipervínculo visitado" xfId="33134" builtinId="9" hidden="1"/>
    <cellStyle name="Hipervínculo visitado" xfId="33135" builtinId="9" hidden="1"/>
    <cellStyle name="Hipervínculo visitado" xfId="33136" builtinId="9" hidden="1"/>
    <cellStyle name="Hipervínculo visitado" xfId="33137" builtinId="9" hidden="1"/>
    <cellStyle name="Hipervínculo visitado" xfId="33138" builtinId="9" hidden="1"/>
    <cellStyle name="Hipervínculo visitado" xfId="33139" builtinId="9" hidden="1"/>
    <cellStyle name="Hipervínculo visitado" xfId="33140" builtinId="9" hidden="1"/>
    <cellStyle name="Hipervínculo visitado" xfId="33141" builtinId="9" hidden="1"/>
    <cellStyle name="Hipervínculo visitado" xfId="33142" builtinId="9" hidden="1"/>
    <cellStyle name="Hipervínculo visitado" xfId="33143" builtinId="9" hidden="1"/>
    <cellStyle name="Hipervínculo visitado" xfId="33144" builtinId="9" hidden="1"/>
    <cellStyle name="Hipervínculo visitado" xfId="33145" builtinId="9" hidden="1"/>
    <cellStyle name="Hipervínculo visitado" xfId="33146" builtinId="9" hidden="1"/>
    <cellStyle name="Hipervínculo visitado" xfId="33147" builtinId="9" hidden="1"/>
    <cellStyle name="Hipervínculo visitado" xfId="33148" builtinId="9" hidden="1"/>
    <cellStyle name="Hipervínculo visitado" xfId="33149" builtinId="9" hidden="1"/>
    <cellStyle name="Hipervínculo visitado" xfId="33150" builtinId="9" hidden="1"/>
    <cellStyle name="Hipervínculo visitado" xfId="33151" builtinId="9" hidden="1"/>
    <cellStyle name="Hipervínculo visitado" xfId="33152" builtinId="9" hidden="1"/>
    <cellStyle name="Hipervínculo visitado" xfId="33153" builtinId="9" hidden="1"/>
    <cellStyle name="Hipervínculo visitado" xfId="33154" builtinId="9" hidden="1"/>
    <cellStyle name="Hipervínculo visitado" xfId="33155" builtinId="9" hidden="1"/>
    <cellStyle name="Hipervínculo visitado" xfId="33156" builtinId="9" hidden="1"/>
    <cellStyle name="Hipervínculo visitado" xfId="33157" builtinId="9" hidden="1"/>
    <cellStyle name="Hipervínculo visitado" xfId="33166" builtinId="9" hidden="1"/>
    <cellStyle name="Hipervínculo visitado" xfId="33167" builtinId="9" hidden="1"/>
    <cellStyle name="Hipervínculo visitado" xfId="33168" builtinId="9" hidden="1"/>
    <cellStyle name="Hipervínculo visitado" xfId="33169" builtinId="9" hidden="1"/>
    <cellStyle name="Hipervínculo visitado" xfId="33170" builtinId="9" hidden="1"/>
    <cellStyle name="Hipervínculo visitado" xfId="33171" builtinId="9" hidden="1"/>
    <cellStyle name="Hipervínculo visitado" xfId="33172" builtinId="9" hidden="1"/>
    <cellStyle name="Hipervínculo visitado" xfId="33173" builtinId="9" hidden="1"/>
    <cellStyle name="Hipervínculo visitado" xfId="33174" builtinId="9" hidden="1"/>
    <cellStyle name="Hipervínculo visitado" xfId="33175" builtinId="9" hidden="1"/>
    <cellStyle name="Hipervínculo visitado" xfId="33176" builtinId="9" hidden="1"/>
    <cellStyle name="Hipervínculo visitado" xfId="33177" builtinId="9" hidden="1"/>
    <cellStyle name="Hipervínculo visitado" xfId="33178" builtinId="9" hidden="1"/>
    <cellStyle name="Hipervínculo visitado" xfId="33179" builtinId="9" hidden="1"/>
    <cellStyle name="Hipervínculo visitado" xfId="33180" builtinId="9" hidden="1"/>
    <cellStyle name="Hipervínculo visitado" xfId="33181" builtinId="9" hidden="1"/>
    <cellStyle name="Hipervínculo visitado" xfId="33182" builtinId="9" hidden="1"/>
    <cellStyle name="Hipervínculo visitado" xfId="33183" builtinId="9" hidden="1"/>
    <cellStyle name="Hipervínculo visitado" xfId="33184" builtinId="9" hidden="1"/>
    <cellStyle name="Hipervínculo visitado" xfId="33185" builtinId="9" hidden="1"/>
    <cellStyle name="Hipervínculo visitado" xfId="33186" builtinId="9" hidden="1"/>
    <cellStyle name="Hipervínculo visitado" xfId="33193" builtinId="9" hidden="1"/>
    <cellStyle name="Hipervínculo visitado" xfId="33194" builtinId="9" hidden="1"/>
    <cellStyle name="Hipervínculo visitado" xfId="33195" builtinId="9" hidden="1"/>
    <cellStyle name="Hipervínculo visitado" xfId="33196" builtinId="9" hidden="1"/>
    <cellStyle name="Hipervínculo visitado" xfId="33197" builtinId="9" hidden="1"/>
    <cellStyle name="Hipervínculo visitado" xfId="33198" builtinId="9" hidden="1"/>
    <cellStyle name="Hipervínculo visitado" xfId="33199" builtinId="9" hidden="1"/>
    <cellStyle name="Hipervínculo visitado" xfId="33200" builtinId="9" hidden="1"/>
    <cellStyle name="Hipervínculo visitado" xfId="33201" builtinId="9" hidden="1"/>
    <cellStyle name="Hipervínculo visitado" xfId="33202" builtinId="9" hidden="1"/>
    <cellStyle name="Hipervínculo visitado" xfId="33203" builtinId="9" hidden="1"/>
    <cellStyle name="Hipervínculo visitado" xfId="33204" builtinId="9" hidden="1"/>
    <cellStyle name="Hipervínculo visitado" xfId="33205" builtinId="9" hidden="1"/>
    <cellStyle name="Hipervínculo visitado" xfId="33206" builtinId="9" hidden="1"/>
    <cellStyle name="Hipervínculo visitado" xfId="33207" builtinId="9" hidden="1"/>
    <cellStyle name="Hipervínculo visitado" xfId="33208" builtinId="9" hidden="1"/>
    <cellStyle name="Hipervínculo visitado" xfId="33209" builtinId="9" hidden="1"/>
    <cellStyle name="Hipervínculo visitado" xfId="33210" builtinId="9" hidden="1"/>
    <cellStyle name="Hipervínculo visitado" xfId="33211" builtinId="9" hidden="1"/>
    <cellStyle name="Hipervínculo visitado" xfId="33212" builtinId="9" hidden="1"/>
    <cellStyle name="Hipervínculo visitado" xfId="33213" builtinId="9" hidden="1"/>
    <cellStyle name="Hipervínculo visitado" xfId="33162" builtinId="9" hidden="1"/>
    <cellStyle name="Hipervínculo visitado" xfId="33163" builtinId="9" hidden="1"/>
    <cellStyle name="Hipervínculo visitado" xfId="33164" builtinId="9" hidden="1"/>
    <cellStyle name="Hipervínculo visitado" xfId="33214" builtinId="9" hidden="1"/>
    <cellStyle name="Hipervínculo visitado" xfId="33215" builtinId="9" hidden="1"/>
    <cellStyle name="Hipervínculo visitado" xfId="33216" builtinId="9" hidden="1"/>
    <cellStyle name="Hipervínculo visitado" xfId="33217" builtinId="9" hidden="1"/>
    <cellStyle name="Hipervínculo visitado" xfId="33218" builtinId="9" hidden="1"/>
    <cellStyle name="Hipervínculo visitado" xfId="33219" builtinId="9" hidden="1"/>
    <cellStyle name="Hipervínculo visitado" xfId="33220" builtinId="9" hidden="1"/>
    <cellStyle name="Hipervínculo visitado" xfId="33221" builtinId="9" hidden="1"/>
    <cellStyle name="Hipervínculo visitado" xfId="33222" builtinId="9" hidden="1"/>
    <cellStyle name="Hipervínculo visitado" xfId="33223" builtinId="9" hidden="1"/>
    <cellStyle name="Hipervínculo visitado" xfId="33224" builtinId="9" hidden="1"/>
    <cellStyle name="Hipervínculo visitado" xfId="33225" builtinId="9" hidden="1"/>
    <cellStyle name="Hipervínculo visitado" xfId="33226" builtinId="9" hidden="1"/>
    <cellStyle name="Hipervínculo visitado" xfId="33227" builtinId="9" hidden="1"/>
    <cellStyle name="Hipervínculo visitado" xfId="33228" builtinId="9" hidden="1"/>
    <cellStyle name="Hipervínculo visitado" xfId="33229" builtinId="9" hidden="1"/>
    <cellStyle name="Hipervínculo visitado" xfId="33230" builtinId="9" hidden="1"/>
    <cellStyle name="Hipervínculo visitado" xfId="33231" builtinId="9" hidden="1"/>
    <cellStyle name="Hipervínculo visitado" xfId="33236" builtinId="9" hidden="1"/>
    <cellStyle name="Hipervínculo visitado" xfId="33237" builtinId="9" hidden="1"/>
    <cellStyle name="Hipervínculo visitado" xfId="33238" builtinId="9" hidden="1"/>
    <cellStyle name="Hipervínculo visitado" xfId="33239" builtinId="9" hidden="1"/>
    <cellStyle name="Hipervínculo visitado" xfId="33240" builtinId="9" hidden="1"/>
    <cellStyle name="Hipervínculo visitado" xfId="33241" builtinId="9" hidden="1"/>
    <cellStyle name="Hipervínculo visitado" xfId="33242" builtinId="9" hidden="1"/>
    <cellStyle name="Hipervínculo visitado" xfId="33243" builtinId="9" hidden="1"/>
    <cellStyle name="Hipervínculo visitado" xfId="33244" builtinId="9" hidden="1"/>
    <cellStyle name="Hipervínculo visitado" xfId="33245" builtinId="9" hidden="1"/>
    <cellStyle name="Hipervínculo visitado" xfId="33246" builtinId="9" hidden="1"/>
    <cellStyle name="Hipervínculo visitado" xfId="33247" builtinId="9" hidden="1"/>
    <cellStyle name="Hipervínculo visitado" xfId="33248" builtinId="9" hidden="1"/>
    <cellStyle name="Hipervínculo visitado" xfId="33249" builtinId="9" hidden="1"/>
    <cellStyle name="Hipervínculo visitado" xfId="33250" builtinId="9" hidden="1"/>
    <cellStyle name="Hipervínculo visitado" xfId="33251" builtinId="9" hidden="1"/>
    <cellStyle name="Hipervínculo visitado" xfId="33252" builtinId="9" hidden="1"/>
    <cellStyle name="Hipervínculo visitado" xfId="33253" builtinId="9" hidden="1"/>
    <cellStyle name="Hipervínculo visitado" xfId="33254" builtinId="9" hidden="1"/>
    <cellStyle name="Hipervínculo visitado" xfId="33255" builtinId="9" hidden="1"/>
    <cellStyle name="Hipervínculo visitado" xfId="33256" builtinId="9" hidden="1"/>
    <cellStyle name="Hipervínculo visitado" xfId="33259" builtinId="9" hidden="1"/>
    <cellStyle name="Hipervínculo visitado" xfId="33260" builtinId="9" hidden="1"/>
    <cellStyle name="Hipervínculo visitado" xfId="33261" builtinId="9" hidden="1"/>
    <cellStyle name="Hipervínculo visitado" xfId="33262" builtinId="9" hidden="1"/>
    <cellStyle name="Hipervínculo visitado" xfId="33263" builtinId="9" hidden="1"/>
    <cellStyle name="Hipervínculo visitado" xfId="33264" builtinId="9" hidden="1"/>
    <cellStyle name="Hipervínculo visitado" xfId="33265" builtinId="9" hidden="1"/>
    <cellStyle name="Hipervínculo visitado" xfId="33266" builtinId="9" hidden="1"/>
    <cellStyle name="Hipervínculo visitado" xfId="33267" builtinId="9" hidden="1"/>
    <cellStyle name="Hipervínculo visitado" xfId="33268" builtinId="9" hidden="1"/>
    <cellStyle name="Hipervínculo visitado" xfId="33269" builtinId="9" hidden="1"/>
    <cellStyle name="Hipervínculo visitado" xfId="33270" builtinId="9" hidden="1"/>
    <cellStyle name="Hipervínculo visitado" xfId="33271" builtinId="9" hidden="1"/>
    <cellStyle name="Hipervínculo visitado" xfId="33272" builtinId="9" hidden="1"/>
    <cellStyle name="Hipervínculo visitado" xfId="33273" builtinId="9" hidden="1"/>
    <cellStyle name="Hipervínculo visitado" xfId="33274" builtinId="9" hidden="1"/>
    <cellStyle name="Hipervínculo visitado" xfId="33275" builtinId="9" hidden="1"/>
    <cellStyle name="Hipervínculo visitado" xfId="33276" builtinId="9" hidden="1"/>
    <cellStyle name="Hipervínculo visitado" xfId="33277" builtinId="9" hidden="1"/>
    <cellStyle name="Hipervínculo visitado" xfId="33278" builtinId="9" hidden="1"/>
    <cellStyle name="Hipervínculo visitado" xfId="33279" builtinId="9" hidden="1"/>
    <cellStyle name="Hipervínculo visitado" xfId="33235" builtinId="9" hidden="1"/>
    <cellStyle name="Hipervínculo visitado" xfId="33280" builtinId="9" hidden="1"/>
    <cellStyle name="Hipervínculo visitado" xfId="33281" builtinId="9" hidden="1"/>
    <cellStyle name="Hipervínculo visitado" xfId="33282" builtinId="9" hidden="1"/>
    <cellStyle name="Hipervínculo visitado" xfId="33283" builtinId="9" hidden="1"/>
    <cellStyle name="Hipervínculo visitado" xfId="33284" builtinId="9" hidden="1"/>
    <cellStyle name="Hipervínculo visitado" xfId="33285" builtinId="9" hidden="1"/>
    <cellStyle name="Hipervínculo visitado" xfId="33286" builtinId="9" hidden="1"/>
    <cellStyle name="Hipervínculo visitado" xfId="33287" builtinId="9" hidden="1"/>
    <cellStyle name="Hipervínculo visitado" xfId="33288" builtinId="9" hidden="1"/>
    <cellStyle name="Hipervínculo visitado" xfId="33289" builtinId="9" hidden="1"/>
    <cellStyle name="Hipervínculo visitado" xfId="33290" builtinId="9" hidden="1"/>
    <cellStyle name="Hipervínculo visitado" xfId="33291" builtinId="9" hidden="1"/>
    <cellStyle name="Hipervínculo visitado" xfId="33292" builtinId="9" hidden="1"/>
    <cellStyle name="Hipervínculo visitado" xfId="33293" builtinId="9" hidden="1"/>
    <cellStyle name="Hipervínculo visitado" xfId="33294" builtinId="9" hidden="1"/>
    <cellStyle name="Hipervínculo visitado" xfId="33295" builtinId="9" hidden="1"/>
    <cellStyle name="Hipervínculo visitado" xfId="33296" builtinId="9" hidden="1"/>
    <cellStyle name="Hipervínculo visitado" xfId="33297" builtinId="9" hidden="1"/>
    <cellStyle name="Hipervínculo visitado" xfId="33298" builtinId="9" hidden="1"/>
    <cellStyle name="Hipervínculo visitado" xfId="33299" builtinId="9" hidden="1"/>
    <cellStyle name="Hipervínculo visitado" xfId="33301" builtinId="9" hidden="1"/>
    <cellStyle name="Hipervínculo visitado" xfId="33302" builtinId="9" hidden="1"/>
    <cellStyle name="Hipervínculo visitado" xfId="33303" builtinId="9" hidden="1"/>
    <cellStyle name="Hipervínculo visitado" xfId="33304" builtinId="9" hidden="1"/>
    <cellStyle name="Hipervínculo visitado" xfId="33305" builtinId="9" hidden="1"/>
    <cellStyle name="Hipervínculo visitado" xfId="33306" builtinId="9" hidden="1"/>
    <cellStyle name="Hipervínculo visitado" xfId="33307" builtinId="9" hidden="1"/>
    <cellStyle name="Hipervínculo visitado" xfId="33308" builtinId="9" hidden="1"/>
    <cellStyle name="Hipervínculo visitado" xfId="33309" builtinId="9" hidden="1"/>
    <cellStyle name="Hipervínculo visitado" xfId="33310" builtinId="9" hidden="1"/>
    <cellStyle name="Hipervínculo visitado" xfId="33311" builtinId="9" hidden="1"/>
    <cellStyle name="Hipervínculo visitado" xfId="33312" builtinId="9" hidden="1"/>
    <cellStyle name="Hipervínculo visitado" xfId="33313" builtinId="9" hidden="1"/>
    <cellStyle name="Hipervínculo visitado" xfId="33314" builtinId="9" hidden="1"/>
    <cellStyle name="Hipervínculo visitado" xfId="33315" builtinId="9" hidden="1"/>
    <cellStyle name="Hipervínculo visitado" xfId="33316" builtinId="9" hidden="1"/>
    <cellStyle name="Hipervínculo visitado" xfId="33317" builtinId="9" hidden="1"/>
    <cellStyle name="Hipervínculo visitado" xfId="33318" builtinId="9" hidden="1"/>
    <cellStyle name="Hipervínculo visitado" xfId="33319" builtinId="9" hidden="1"/>
    <cellStyle name="Hipervínculo visitado" xfId="33320" builtinId="9" hidden="1"/>
    <cellStyle name="Hipervínculo visitado" xfId="33321" builtinId="9" hidden="1"/>
    <cellStyle name="Hipervínculo visitado" xfId="33060" builtinId="9" hidden="1"/>
    <cellStyle name="Hipervínculo visitado" xfId="33187" builtinId="9" hidden="1"/>
    <cellStyle name="Hipervínculo visitado" xfId="33234" builtinId="9" hidden="1"/>
    <cellStyle name="Hipervínculo visitado" xfId="33322" builtinId="9" hidden="1"/>
    <cellStyle name="Hipervínculo visitado" xfId="33323" builtinId="9" hidden="1"/>
    <cellStyle name="Hipervínculo visitado" xfId="33324" builtinId="9" hidden="1"/>
    <cellStyle name="Hipervínculo visitado" xfId="33325" builtinId="9" hidden="1"/>
    <cellStyle name="Hipervínculo visitado" xfId="33326" builtinId="9" hidden="1"/>
    <cellStyle name="Hipervínculo visitado" xfId="33327" builtinId="9" hidden="1"/>
    <cellStyle name="Hipervínculo visitado" xfId="33328" builtinId="9" hidden="1"/>
    <cellStyle name="Hipervínculo visitado" xfId="33329" builtinId="9" hidden="1"/>
    <cellStyle name="Hipervínculo visitado" xfId="33330" builtinId="9" hidden="1"/>
    <cellStyle name="Hipervínculo visitado" xfId="33331" builtinId="9" hidden="1"/>
    <cellStyle name="Hipervínculo visitado" xfId="33332" builtinId="9" hidden="1"/>
    <cellStyle name="Hipervínculo visitado" xfId="33333" builtinId="9" hidden="1"/>
    <cellStyle name="Hipervínculo visitado" xfId="33334" builtinId="9" hidden="1"/>
    <cellStyle name="Hipervínculo visitado" xfId="33335" builtinId="9" hidden="1"/>
    <cellStyle name="Hipervínculo visitado" xfId="33336" builtinId="9" hidden="1"/>
    <cellStyle name="Hipervínculo visitado" xfId="33337" builtinId="9" hidden="1"/>
    <cellStyle name="Hipervínculo visitado" xfId="33338" builtinId="9" hidden="1"/>
    <cellStyle name="Hipervínculo visitado" xfId="33339" builtinId="9" hidden="1"/>
    <cellStyle name="Hipervínculo visitado" xfId="33340" builtinId="9" hidden="1"/>
    <cellStyle name="Hipervínculo visitado" xfId="33341" builtinId="9" hidden="1"/>
    <cellStyle name="Hipervínculo visitado" xfId="33342" builtinId="9" hidden="1"/>
    <cellStyle name="Hipervínculo visitado" xfId="33343" builtinId="9" hidden="1"/>
    <cellStyle name="Hipervínculo visitado" xfId="33344" builtinId="9" hidden="1"/>
    <cellStyle name="Hipervínculo visitado" xfId="33345" builtinId="9" hidden="1"/>
    <cellStyle name="Hipervínculo visitado" xfId="33346" builtinId="9" hidden="1"/>
    <cellStyle name="Hipervínculo visitado" xfId="33347" builtinId="9" hidden="1"/>
    <cellStyle name="Hipervínculo visitado" xfId="33348" builtinId="9" hidden="1"/>
    <cellStyle name="Hipervínculo visitado" xfId="33349" builtinId="9" hidden="1"/>
    <cellStyle name="Hipervínculo visitado" xfId="33350" builtinId="9" hidden="1"/>
    <cellStyle name="Hipervínculo visitado" xfId="33351" builtinId="9" hidden="1"/>
    <cellStyle name="Hipervínculo visitado" xfId="33352" builtinId="9" hidden="1"/>
    <cellStyle name="Hipervínculo visitado" xfId="33353" builtinId="9" hidden="1"/>
    <cellStyle name="Hipervínculo visitado" xfId="33354" builtinId="9" hidden="1"/>
    <cellStyle name="Hipervínculo visitado" xfId="33355" builtinId="9" hidden="1"/>
    <cellStyle name="Hipervínculo visitado" xfId="33356" builtinId="9" hidden="1"/>
    <cellStyle name="Hipervínculo visitado" xfId="33357" builtinId="9" hidden="1"/>
    <cellStyle name="Hipervínculo visitado" xfId="33358" builtinId="9" hidden="1"/>
    <cellStyle name="Hipervínculo visitado" xfId="33359" builtinId="9" hidden="1"/>
    <cellStyle name="Hipervínculo visitado" xfId="33360" builtinId="9" hidden="1"/>
    <cellStyle name="Hipervínculo visitado" xfId="33083" builtinId="9" hidden="1"/>
    <cellStyle name="Hipervínculo visitado" xfId="33082" builtinId="9" hidden="1"/>
    <cellStyle name="Hipervínculo visitado" xfId="33078" builtinId="9" hidden="1"/>
    <cellStyle name="Hipervínculo visitado" xfId="33361" builtinId="9" hidden="1"/>
    <cellStyle name="Hipervínculo visitado" xfId="33362" builtinId="9" hidden="1"/>
    <cellStyle name="Hipervínculo visitado" xfId="33363" builtinId="9" hidden="1"/>
    <cellStyle name="Hipervínculo visitado" xfId="33364" builtinId="9" hidden="1"/>
    <cellStyle name="Hipervínculo visitado" xfId="33365" builtinId="9" hidden="1"/>
    <cellStyle name="Hipervínculo visitado" xfId="33366" builtinId="9" hidden="1"/>
    <cellStyle name="Hipervínculo visitado" xfId="33367" builtinId="9" hidden="1"/>
    <cellStyle name="Hipervínculo visitado" xfId="33368" builtinId="9" hidden="1"/>
    <cellStyle name="Hipervínculo visitado" xfId="33369" builtinId="9" hidden="1"/>
    <cellStyle name="Hipervínculo visitado" xfId="33370" builtinId="9" hidden="1"/>
    <cellStyle name="Hipervínculo visitado" xfId="33371" builtinId="9" hidden="1"/>
    <cellStyle name="Hipervínculo visitado" xfId="33372" builtinId="9" hidden="1"/>
    <cellStyle name="Hipervínculo visitado" xfId="33373" builtinId="9" hidden="1"/>
    <cellStyle name="Hipervínculo visitado" xfId="33374" builtinId="9" hidden="1"/>
    <cellStyle name="Hipervínculo visitado" xfId="33375" builtinId="9" hidden="1"/>
    <cellStyle name="Hipervínculo visitado" xfId="33376" builtinId="9" hidden="1"/>
    <cellStyle name="Hipervínculo visitado" xfId="33377" builtinId="9" hidden="1"/>
    <cellStyle name="Hipervínculo visitado" xfId="33378" builtinId="9" hidden="1"/>
    <cellStyle name="Hipervínculo visitado" xfId="27724" builtinId="9" hidden="1"/>
    <cellStyle name="Hipervínculo visitado" xfId="32530" builtinId="9" hidden="1"/>
    <cellStyle name="Hipervínculo visitado" xfId="32499" builtinId="9" hidden="1"/>
    <cellStyle name="Hipervínculo visitado" xfId="32469" builtinId="9" hidden="1"/>
    <cellStyle name="Hipervínculo visitado" xfId="32437" builtinId="9" hidden="1"/>
    <cellStyle name="Hipervínculo visitado" xfId="32407" builtinId="9" hidden="1"/>
    <cellStyle name="Hipervínculo visitado" xfId="32376" builtinId="9" hidden="1"/>
    <cellStyle name="Hipervínculo visitado" xfId="32347" builtinId="9" hidden="1"/>
    <cellStyle name="Hipervínculo visitado" xfId="32315" builtinId="9" hidden="1"/>
    <cellStyle name="Hipervínculo visitado" xfId="32285" builtinId="9" hidden="1"/>
    <cellStyle name="Hipervínculo visitado" xfId="32253" builtinId="9" hidden="1"/>
    <cellStyle name="Hipervínculo visitado" xfId="30558" builtinId="9" hidden="1"/>
    <cellStyle name="Hipervínculo visitado" xfId="30593" builtinId="9" hidden="1"/>
    <cellStyle name="Hipervínculo visitado" xfId="30592" builtinId="9" hidden="1"/>
    <cellStyle name="Hipervínculo visitado" xfId="27723" builtinId="9" hidden="1"/>
    <cellStyle name="Hipervínculo visitado" xfId="32223" builtinId="9" hidden="1"/>
    <cellStyle name="Hipervínculo visitado" xfId="32192" builtinId="9" hidden="1"/>
    <cellStyle name="Hipervínculo visitado" xfId="32162" builtinId="9" hidden="1"/>
    <cellStyle name="Hipervínculo visitado" xfId="32130" builtinId="9" hidden="1"/>
    <cellStyle name="Hipervínculo visitado" xfId="32099" builtinId="9" hidden="1"/>
    <cellStyle name="Hipervínculo visitado" xfId="32067" builtinId="9" hidden="1"/>
    <cellStyle name="Hipervínculo visitado" xfId="27727" builtinId="9" hidden="1"/>
    <cellStyle name="Hipervínculo visitado" xfId="27728" builtinId="9" hidden="1"/>
    <cellStyle name="Hipervínculo visitado" xfId="33379" builtinId="9" hidden="1"/>
    <cellStyle name="Hipervínculo visitado" xfId="33380" builtinId="9" hidden="1"/>
    <cellStyle name="Hipervínculo visitado" xfId="33381" builtinId="9" hidden="1"/>
    <cellStyle name="Hipervínculo visitado" xfId="33382" builtinId="9" hidden="1"/>
    <cellStyle name="Hipervínculo visitado" xfId="33383" builtinId="9" hidden="1"/>
    <cellStyle name="Hipervínculo visitado" xfId="33384" builtinId="9" hidden="1"/>
    <cellStyle name="Hipervínculo visitado" xfId="33385" builtinId="9" hidden="1"/>
    <cellStyle name="Hipervínculo visitado" xfId="33386" builtinId="9" hidden="1"/>
    <cellStyle name="Hipervínculo visitado" xfId="33387" builtinId="9" hidden="1"/>
    <cellStyle name="Hipervínculo visitado" xfId="33388" builtinId="9" hidden="1"/>
    <cellStyle name="Hipervínculo visitado" xfId="33389" builtinId="9" hidden="1"/>
    <cellStyle name="Hipervínculo visitado" xfId="33390" builtinId="9" hidden="1"/>
    <cellStyle name="Hipervínculo visitado" xfId="33391" builtinId="9" hidden="1"/>
    <cellStyle name="Hipervínculo visitado" xfId="33392" builtinId="9" hidden="1"/>
    <cellStyle name="Hipervínculo visitado" xfId="33393" builtinId="9" hidden="1"/>
    <cellStyle name="Hipervínculo visitado" xfId="33394" builtinId="9" hidden="1"/>
    <cellStyle name="Hipervínculo visitado" xfId="33395" builtinId="9" hidden="1"/>
    <cellStyle name="Hipervínculo visitado" xfId="33396" builtinId="9" hidden="1"/>
    <cellStyle name="Hipervínculo visitado" xfId="33397" builtinId="9" hidden="1"/>
    <cellStyle name="Hipervínculo visitado" xfId="33442" builtinId="9" hidden="1"/>
    <cellStyle name="Hipervínculo visitado" xfId="33443" builtinId="9" hidden="1"/>
    <cellStyle name="Hipervínculo visitado" xfId="33444" builtinId="9" hidden="1"/>
    <cellStyle name="Hipervínculo visitado" xfId="33445" builtinId="9" hidden="1"/>
    <cellStyle name="Hipervínculo visitado" xfId="33446" builtinId="9" hidden="1"/>
    <cellStyle name="Hipervínculo visitado" xfId="33447" builtinId="9" hidden="1"/>
    <cellStyle name="Hipervínculo visitado" xfId="33448" builtinId="9" hidden="1"/>
    <cellStyle name="Hipervínculo visitado" xfId="33449" builtinId="9" hidden="1"/>
    <cellStyle name="Hipervínculo visitado" xfId="33450" builtinId="9" hidden="1"/>
    <cellStyle name="Hipervínculo visitado" xfId="33451" builtinId="9" hidden="1"/>
    <cellStyle name="Hipervínculo visitado" xfId="33452" builtinId="9" hidden="1"/>
    <cellStyle name="Hipervínculo visitado" xfId="33453" builtinId="9" hidden="1"/>
    <cellStyle name="Hipervínculo visitado" xfId="33454" builtinId="9" hidden="1"/>
    <cellStyle name="Hipervínculo visitado" xfId="33455" builtinId="9" hidden="1"/>
    <cellStyle name="Hipervínculo visitado" xfId="33456" builtinId="9" hidden="1"/>
    <cellStyle name="Hipervínculo visitado" xfId="33457" builtinId="9" hidden="1"/>
    <cellStyle name="Hipervínculo visitado" xfId="33458" builtinId="9" hidden="1"/>
    <cellStyle name="Hipervínculo visitado" xfId="33459" builtinId="9" hidden="1"/>
    <cellStyle name="Hipervínculo visitado" xfId="33460" builtinId="9" hidden="1"/>
    <cellStyle name="Hipervínculo visitado" xfId="33461" builtinId="9" hidden="1"/>
    <cellStyle name="Hipervínculo visitado" xfId="33462" builtinId="9" hidden="1"/>
    <cellStyle name="Hipervínculo visitado" xfId="33546" builtinId="9" hidden="1"/>
    <cellStyle name="Hipervínculo visitado" xfId="33547" builtinId="9" hidden="1"/>
    <cellStyle name="Hipervínculo visitado" xfId="33548" builtinId="9" hidden="1"/>
    <cellStyle name="Hipervínculo visitado" xfId="33549" builtinId="9" hidden="1"/>
    <cellStyle name="Hipervínculo visitado" xfId="33550" builtinId="9" hidden="1"/>
    <cellStyle name="Hipervínculo visitado" xfId="33551" builtinId="9" hidden="1"/>
    <cellStyle name="Hipervínculo visitado" xfId="33552" builtinId="9" hidden="1"/>
    <cellStyle name="Hipervínculo visitado" xfId="33553" builtinId="9" hidden="1"/>
    <cellStyle name="Hipervínculo visitado" xfId="33554" builtinId="9" hidden="1"/>
    <cellStyle name="Hipervínculo visitado" xfId="33555" builtinId="9" hidden="1"/>
    <cellStyle name="Hipervínculo visitado" xfId="33556" builtinId="9" hidden="1"/>
    <cellStyle name="Hipervínculo visitado" xfId="33557" builtinId="9" hidden="1"/>
    <cellStyle name="Hipervínculo visitado" xfId="33558" builtinId="9" hidden="1"/>
    <cellStyle name="Hipervínculo visitado" xfId="33559" builtinId="9" hidden="1"/>
    <cellStyle name="Hipervínculo visitado" xfId="33560" builtinId="9" hidden="1"/>
    <cellStyle name="Hipervínculo visitado" xfId="33561" builtinId="9" hidden="1"/>
    <cellStyle name="Hipervínculo visitado" xfId="33562" builtinId="9" hidden="1"/>
    <cellStyle name="Hipervínculo visitado" xfId="33563" builtinId="9" hidden="1"/>
    <cellStyle name="Hipervínculo visitado" xfId="33564" builtinId="9" hidden="1"/>
    <cellStyle name="Hipervínculo visitado" xfId="33565" builtinId="9" hidden="1"/>
    <cellStyle name="Hipervínculo visitado" xfId="33566" builtinId="9" hidden="1"/>
    <cellStyle name="Hipervínculo visitado" xfId="33512" builtinId="9" hidden="1"/>
    <cellStyle name="Hipervínculo visitado" xfId="33638" builtinId="9" hidden="1"/>
    <cellStyle name="Hipervínculo visitado" xfId="33637" builtinId="9" hidden="1"/>
    <cellStyle name="Hipervínculo visitado" xfId="33511" builtinId="9" hidden="1"/>
    <cellStyle name="Hipervínculo visitado" xfId="33636" builtinId="9" hidden="1"/>
    <cellStyle name="Hipervínculo visitado" xfId="33635" builtinId="9" hidden="1"/>
    <cellStyle name="Hipervínculo visitado" xfId="33510" builtinId="9" hidden="1"/>
    <cellStyle name="Hipervínculo visitado" xfId="33634" builtinId="9" hidden="1"/>
    <cellStyle name="Hipervínculo visitado" xfId="33633" builtinId="9" hidden="1"/>
    <cellStyle name="Hipervínculo visitado" xfId="33509" builtinId="9" hidden="1"/>
    <cellStyle name="Hipervínculo visitado" xfId="33632" builtinId="9" hidden="1"/>
    <cellStyle name="Hipervínculo visitado" xfId="33631" builtinId="9" hidden="1"/>
    <cellStyle name="Hipervínculo visitado" xfId="33508" builtinId="9" hidden="1"/>
    <cellStyle name="Hipervínculo visitado" xfId="33630" builtinId="9" hidden="1"/>
    <cellStyle name="Hipervínculo visitado" xfId="33629" builtinId="9" hidden="1"/>
    <cellStyle name="Hipervínculo visitado" xfId="33507" builtinId="9" hidden="1"/>
    <cellStyle name="Hipervínculo visitado" xfId="33628" builtinId="9" hidden="1"/>
    <cellStyle name="Hipervínculo visitado" xfId="33627" builtinId="9" hidden="1"/>
    <cellStyle name="Hipervínculo visitado" xfId="33506" builtinId="9" hidden="1"/>
    <cellStyle name="Hipervínculo visitado" xfId="33626" builtinId="9" hidden="1"/>
    <cellStyle name="Hipervínculo visitado" xfId="33625" builtinId="9" hidden="1"/>
    <cellStyle name="Hipervínculo visitado" xfId="33663" builtinId="9" hidden="1"/>
    <cellStyle name="Hipervínculo visitado" xfId="33410" builtinId="9" hidden="1"/>
    <cellStyle name="Hipervínculo visitado" xfId="33580" builtinId="9" hidden="1"/>
    <cellStyle name="Hipervínculo visitado" xfId="33664" builtinId="9" hidden="1"/>
    <cellStyle name="Hipervínculo visitado" xfId="33581" builtinId="9" hidden="1"/>
    <cellStyle name="Hipervínculo visitado" xfId="33409" builtinId="9" hidden="1"/>
    <cellStyle name="Hipervínculo visitado" xfId="33523" builtinId="9" hidden="1"/>
    <cellStyle name="Hipervínculo visitado" xfId="33582" builtinId="9" hidden="1"/>
    <cellStyle name="Hipervínculo visitado" xfId="33583" builtinId="9" hidden="1"/>
    <cellStyle name="Hipervínculo visitado" xfId="33665" builtinId="9" hidden="1"/>
    <cellStyle name="Hipervínculo visitado" xfId="33408" builtinId="9" hidden="1"/>
    <cellStyle name="Hipervínculo visitado" xfId="33407" builtinId="9" hidden="1"/>
    <cellStyle name="Hipervínculo visitado" xfId="33666" builtinId="9" hidden="1"/>
    <cellStyle name="Hipervínculo visitado" xfId="33584" builtinId="9" hidden="1"/>
    <cellStyle name="Hipervínculo visitado" xfId="33585" builtinId="9" hidden="1"/>
    <cellStyle name="Hipervínculo visitado" xfId="33524" builtinId="9" hidden="1"/>
    <cellStyle name="Hipervínculo visitado" xfId="33406" builtinId="9" hidden="1"/>
    <cellStyle name="Hipervínculo visitado" xfId="33586" builtinId="9" hidden="1"/>
    <cellStyle name="Hipervínculo visitado" xfId="33525" builtinId="9" hidden="1"/>
    <cellStyle name="Hipervínculo visitado" xfId="33587" builtinId="9" hidden="1"/>
    <cellStyle name="Hipervínculo visitado" xfId="33405" builtinId="9" hidden="1"/>
    <cellStyle name="Hipervínculo visitado" xfId="33677" builtinId="9" hidden="1"/>
    <cellStyle name="Hipervínculo visitado" xfId="33501" builtinId="9" hidden="1"/>
    <cellStyle name="Hipervínculo visitado" xfId="33500" builtinId="9" hidden="1"/>
    <cellStyle name="Hipervínculo visitado" xfId="33430" builtinId="9" hidden="1"/>
    <cellStyle name="Hipervínculo visitado" xfId="33431" builtinId="9" hidden="1"/>
    <cellStyle name="Hipervínculo visitado" xfId="33676" builtinId="9" hidden="1"/>
    <cellStyle name="Hipervínculo visitado" xfId="33532" builtinId="9" hidden="1"/>
    <cellStyle name="Hipervínculo visitado" xfId="33604" builtinId="9" hidden="1"/>
    <cellStyle name="Hipervínculo visitado" xfId="33603" builtinId="9" hidden="1"/>
    <cellStyle name="Hipervínculo visitado" xfId="33675" builtinId="9" hidden="1"/>
    <cellStyle name="Hipervínculo visitado" xfId="33432" builtinId="9" hidden="1"/>
    <cellStyle name="Hipervínculo visitado" xfId="33499" builtinId="9" hidden="1"/>
    <cellStyle name="Hipervínculo visitado" xfId="33602" builtinId="9" hidden="1"/>
    <cellStyle name="Hipervínculo visitado" xfId="33434" builtinId="9" hidden="1"/>
    <cellStyle name="Hipervínculo visitado" xfId="33674" builtinId="9" hidden="1"/>
    <cellStyle name="Hipervínculo visitado" xfId="33531" builtinId="9" hidden="1"/>
    <cellStyle name="Hipervínculo visitado" xfId="33673" builtinId="9" hidden="1"/>
    <cellStyle name="Hipervínculo visitado" xfId="33672" builtinId="9" hidden="1"/>
    <cellStyle name="Hipervínculo visitado" xfId="33518" builtinId="9" hidden="1"/>
    <cellStyle name="Hipervínculo visitado" xfId="33517" builtinId="9" hidden="1"/>
    <cellStyle name="Hipervínculo visitado" xfId="33601" builtinId="9" hidden="1"/>
    <cellStyle name="Hipervínculo visitado" xfId="33504" builtinId="9" hidden="1"/>
    <cellStyle name="Hipervínculo visitado" xfId="33514" builtinId="9" hidden="1"/>
    <cellStyle name="Hipervínculo visitado" xfId="33710" builtinId="9" hidden="1"/>
    <cellStyle name="Hipervínculo visitado" xfId="33421" builtinId="9" hidden="1"/>
    <cellStyle name="Hipervínculo visitado" xfId="33709" builtinId="9" hidden="1"/>
    <cellStyle name="Hipervínculo visitado" xfId="33641" builtinId="9" hidden="1"/>
    <cellStyle name="Hipervínculo visitado" xfId="33615" builtinId="9" hidden="1"/>
    <cellStyle name="Hipervínculo visitado" xfId="33708" builtinId="9" hidden="1"/>
    <cellStyle name="Hipervínculo visitado" xfId="33707" builtinId="9" hidden="1"/>
    <cellStyle name="Hipervínculo visitado" xfId="33538" builtinId="9" hidden="1"/>
    <cellStyle name="Hipervínculo visitado" xfId="33642" builtinId="9" hidden="1"/>
    <cellStyle name="Hipervínculo visitado" xfId="33706" builtinId="9" hidden="1"/>
    <cellStyle name="Hipervínculo visitado" xfId="33571" builtinId="9" hidden="1"/>
    <cellStyle name="Hipervínculo visitado" xfId="33403" builtinId="9" hidden="1"/>
    <cellStyle name="Hipervínculo visitado" xfId="33526" builtinId="9" hidden="1"/>
    <cellStyle name="Hipervínculo visitado" xfId="33539" builtinId="9" hidden="1"/>
    <cellStyle name="Hipervínculo visitado" xfId="33705" builtinId="9" hidden="1"/>
    <cellStyle name="Hipervínculo visitado" xfId="33527" builtinId="9" hidden="1"/>
    <cellStyle name="Hipervínculo visitado" xfId="33686" builtinId="9" hidden="1"/>
    <cellStyle name="Hipervínculo visitado" xfId="33402" builtinId="9" hidden="1"/>
    <cellStyle name="Hipervínculo visitado" xfId="33704" builtinId="9" hidden="1"/>
    <cellStyle name="Hipervínculo visitado" xfId="33743" builtinId="9" hidden="1"/>
    <cellStyle name="Hipervínculo visitado" xfId="33657" builtinId="9" hidden="1"/>
    <cellStyle name="Hipervínculo visitado" xfId="33597" builtinId="9" hidden="1"/>
    <cellStyle name="Hipervínculo visitado" xfId="33744" builtinId="9" hidden="1"/>
    <cellStyle name="Hipervínculo visitado" xfId="33435" builtinId="9" hidden="1"/>
    <cellStyle name="Hipervínculo visitado" xfId="33694" builtinId="9" hidden="1"/>
    <cellStyle name="Hipervínculo visitado" xfId="33612" builtinId="9" hidden="1"/>
    <cellStyle name="Hipervínculo visitado" xfId="33568" builtinId="9" hidden="1"/>
    <cellStyle name="Hipervínculo visitado" xfId="33648" builtinId="9" hidden="1"/>
    <cellStyle name="Hipervínculo visitado" xfId="33745" builtinId="9" hidden="1"/>
    <cellStyle name="Hipervínculo visitado" xfId="33693" builtinId="9" hidden="1"/>
    <cellStyle name="Hipervínculo visitado" xfId="33418" builtinId="9" hidden="1"/>
    <cellStyle name="Hipervínculo visitado" xfId="33746" builtinId="9" hidden="1"/>
    <cellStyle name="Hipervínculo visitado" xfId="33567" builtinId="9" hidden="1"/>
    <cellStyle name="Hipervínculo visitado" xfId="33596" builtinId="9" hidden="1"/>
    <cellStyle name="Hipervínculo visitado" xfId="33683" builtinId="9" hidden="1"/>
    <cellStyle name="Hipervínculo visitado" xfId="33542" builtinId="9" hidden="1"/>
    <cellStyle name="Hipervínculo visitado" xfId="33530" builtinId="9" hidden="1"/>
    <cellStyle name="Hipervínculo visitado" xfId="33653" builtinId="9" hidden="1"/>
    <cellStyle name="Hipervínculo visitado" xfId="33436" builtinId="9" hidden="1"/>
    <cellStyle name="Hipervínculo visitado" xfId="33692" builtinId="9" hidden="1"/>
    <cellStyle name="Hipervínculo visitado" xfId="33623" builtinId="9" hidden="1"/>
    <cellStyle name="Hipervínculo visitado" xfId="33652" builtinId="9" hidden="1"/>
    <cellStyle name="Hipervínculo visitado" xfId="33703" builtinId="9" hidden="1"/>
    <cellStyle name="Hipervínculo visitado" xfId="33416" builtinId="9" hidden="1"/>
    <cellStyle name="Hipervínculo visitado" xfId="33668" builtinId="9" hidden="1"/>
    <cellStyle name="Hipervínculo visitado" xfId="33760" builtinId="9" hidden="1"/>
    <cellStyle name="Hipervínculo visitado" xfId="33736" builtinId="9" hidden="1"/>
    <cellStyle name="Hipervínculo visitado" xfId="33401" builtinId="9" hidden="1"/>
    <cellStyle name="Hipervínculo visitado" xfId="33702" builtinId="9" hidden="1"/>
    <cellStyle name="Hipervínculo visitado" xfId="33624" builtinId="9" hidden="1"/>
    <cellStyle name="Hipervínculo visitado" xfId="33759" builtinId="9" hidden="1"/>
    <cellStyle name="Hipervínculo visitado" xfId="33608" builtinId="9" hidden="1"/>
    <cellStyle name="Hipervínculo visitado" xfId="33696" builtinId="9" hidden="1"/>
    <cellStyle name="Hipervínculo visitado" xfId="33572" builtinId="9" hidden="1"/>
    <cellStyle name="Hipervínculo visitado" xfId="33515" builtinId="9" hidden="1"/>
    <cellStyle name="Hipervínculo visitado" xfId="33684" builtinId="9" hidden="1"/>
    <cellStyle name="Hipervínculo visitado" xfId="33758" builtinId="9" hidden="1"/>
    <cellStyle name="Hipervínculo visitado" xfId="33645" builtinId="9" hidden="1"/>
    <cellStyle name="Hipervínculo visitado" xfId="33735" builtinId="9" hidden="1"/>
    <cellStyle name="Hipervínculo visitado" xfId="33618" builtinId="9" hidden="1"/>
    <cellStyle name="Hipervínculo visitado" xfId="33757" builtinId="9" hidden="1"/>
    <cellStyle name="Hipervínculo visitado" xfId="33620" builtinId="9" hidden="1"/>
    <cellStyle name="Hipervínculo visitado" xfId="33733" builtinId="9" hidden="1"/>
    <cellStyle name="Hipervínculo visitado" xfId="33423" builtinId="9" hidden="1"/>
    <cellStyle name="Hipervínculo visitado" xfId="33682" builtinId="9" hidden="1"/>
    <cellStyle name="Hipervínculo visitado" xfId="33678" builtinId="9" hidden="1"/>
    <cellStyle name="Hipervínculo visitado" xfId="33767" builtinId="9" hidden="1"/>
    <cellStyle name="Hipervínculo visitado" xfId="33732" builtinId="9" hidden="1"/>
    <cellStyle name="Hipervínculo visitado" xfId="33712" builtinId="9" hidden="1"/>
    <cellStyle name="Hipervínculo visitado" xfId="33439" builtinId="9" hidden="1"/>
    <cellStyle name="Hipervínculo visitado" xfId="33698" builtinId="9" hidden="1"/>
    <cellStyle name="Hipervínculo visitado" xfId="33545" builtinId="9" hidden="1"/>
    <cellStyle name="Hipervínculo visitado" xfId="33768" builtinId="9" hidden="1"/>
    <cellStyle name="Hipervínculo visitado" xfId="33535" builtinId="9" hidden="1"/>
    <cellStyle name="Hipervínculo visitado" xfId="33494" builtinId="9" hidden="1"/>
    <cellStyle name="Hipervínculo visitado" xfId="33651" builtinId="9" hidden="1"/>
    <cellStyle name="Hipervínculo visitado" xfId="33498" builtinId="9" hidden="1"/>
    <cellStyle name="Hipervínculo visitado" xfId="33513" builtinId="9" hidden="1"/>
    <cellStyle name="Hipervínculo visitado" xfId="33650" builtinId="9" hidden="1"/>
    <cellStyle name="Hipervínculo visitado" xfId="33662" builtinId="9" hidden="1"/>
    <cellStyle name="Hipervínculo visitado" xfId="33739" builtinId="9" hidden="1"/>
    <cellStyle name="Hipervínculo visitado" xfId="33536" builtinId="9" hidden="1"/>
    <cellStyle name="Hipervínculo visitado" xfId="33575" builtinId="9" hidden="1"/>
    <cellStyle name="Hipervínculo visitado" xfId="33497" builtinId="9" hidden="1"/>
    <cellStyle name="Hipervínculo visitado" xfId="33540" builtinId="9" hidden="1"/>
    <cellStyle name="Hipervínculo visitado" xfId="33415" builtinId="9" hidden="1"/>
    <cellStyle name="Hipervínculo visitado" xfId="33599" builtinId="9" hidden="1"/>
    <cellStyle name="Hipervínculo visitado" xfId="33687" builtinId="9" hidden="1"/>
    <cellStyle name="Hipervínculo visitado" xfId="33786" builtinId="9" hidden="1"/>
    <cellStyle name="Hipervínculo visitado" xfId="33697" builtinId="9" hidden="1"/>
    <cellStyle name="Hipervínculo visitado" xfId="33755" builtinId="9" hidden="1"/>
    <cellStyle name="Hipervínculo visitado" xfId="33785" builtinId="9" hidden="1"/>
    <cellStyle name="Hipervínculo visitado" xfId="33741" builtinId="9" hidden="1"/>
    <cellStyle name="Hipervínculo visitado" xfId="33437" builtinId="9" hidden="1"/>
    <cellStyle name="Hipervínculo visitado" xfId="33649" builtinId="9" hidden="1"/>
    <cellStyle name="Hipervínculo visitado" xfId="33609" builtinId="9" hidden="1"/>
    <cellStyle name="Hipervínculo visitado" xfId="33647" builtinId="9" hidden="1"/>
    <cellStyle name="Hipervínculo visitado" xfId="33399" builtinId="9" hidden="1"/>
    <cellStyle name="Hipervínculo visitado" xfId="33784" builtinId="9" hidden="1"/>
    <cellStyle name="Hipervínculo visitado" xfId="33700" builtinId="9" hidden="1"/>
    <cellStyle name="Hipervínculo visitado" xfId="33754" builtinId="9" hidden="1"/>
    <cellStyle name="Hipervínculo visitado" xfId="33614" builtinId="9" hidden="1"/>
    <cellStyle name="Hipervínculo visitado" xfId="33764" builtinId="9" hidden="1"/>
    <cellStyle name="Hipervínculo visitado" xfId="33598" builtinId="9" hidden="1"/>
    <cellStyle name="Hipervínculo visitado" xfId="33656" builtinId="9" hidden="1"/>
    <cellStyle name="Hipervínculo visitado" xfId="33605" builtinId="9" hidden="1"/>
    <cellStyle name="Hipervínculo visitado" xfId="33543" builtinId="9" hidden="1"/>
    <cellStyle name="Hipervínculo visitado" xfId="33591" builtinId="9" hidden="1"/>
    <cellStyle name="Hipervínculo visitado" xfId="33400" builtinId="9" hidden="1"/>
    <cellStyle name="Hipervínculo visitado" xfId="33685" builtinId="9" hidden="1"/>
    <cellStyle name="Hipervínculo visitado" xfId="33781" builtinId="9" hidden="1"/>
    <cellStyle name="Hipervínculo visitado" xfId="33607" builtinId="9" hidden="1"/>
    <cellStyle name="Hipervínculo visitado" xfId="33762" builtinId="9" hidden="1"/>
    <cellStyle name="Hipervínculo visitado" xfId="33780" builtinId="9" hidden="1"/>
    <cellStyle name="Hipervínculo visitado" xfId="33681" builtinId="9" hidden="1"/>
    <cellStyle name="Hipervínculo visitado" xfId="33419" builtinId="9" hidden="1"/>
    <cellStyle name="Hipervínculo visitado" xfId="33763" builtinId="9" hidden="1"/>
    <cellStyle name="Hipervínculo visitado" xfId="33792" builtinId="9" hidden="1"/>
    <cellStyle name="Hipervínculo visitado" xfId="33595" builtinId="9" hidden="1"/>
    <cellStyle name="Hipervínculo visitado" xfId="33411" builtinId="9" hidden="1"/>
    <cellStyle name="Hipervínculo visitado" xfId="33793" builtinId="9" hidden="1"/>
    <cellStyle name="Hipervínculo visitado" xfId="33644" builtinId="9" hidden="1"/>
    <cellStyle name="Hipervínculo visitado" xfId="33688" builtinId="9" hidden="1"/>
    <cellStyle name="Hipervínculo visitado" xfId="33589" builtinId="9" hidden="1"/>
    <cellStyle name="Hipervínculo visitado" xfId="33789" builtinId="9" hidden="1"/>
    <cellStyle name="Hipervínculo visitado" xfId="33521" builtinId="9" hidden="1"/>
    <cellStyle name="Hipervínculo visitado" xfId="33772" builtinId="9" hidden="1"/>
    <cellStyle name="Hipervínculo visitado" xfId="33855" builtinId="9" hidden="1"/>
    <cellStyle name="Hipervínculo visitado" xfId="33752" builtinId="9" hidden="1"/>
    <cellStyle name="Hipervínculo visitado" xfId="33751" builtinId="9" hidden="1"/>
    <cellStyle name="Hipervínculo visitado" xfId="33856" builtinId="9" hidden="1"/>
    <cellStyle name="Hipervínculo visitado" xfId="33438" builtinId="9" hidden="1"/>
    <cellStyle name="Hipervínculo visitado" xfId="33590" builtinId="9" hidden="1"/>
    <cellStyle name="Hipervínculo visitado" xfId="33528" builtinId="9" hidden="1"/>
    <cellStyle name="Hipervínculo visitado" xfId="33533" builtinId="9" hidden="1"/>
    <cellStyle name="Hipervínculo visitado" xfId="33816" builtinId="9" hidden="1"/>
    <cellStyle name="Hipervínculo visitado" xfId="33857" builtinId="9" hidden="1"/>
    <cellStyle name="Hipervínculo visitado" xfId="33815" builtinId="9" hidden="1"/>
    <cellStyle name="Hipervínculo visitado" xfId="33654" builtinId="9" hidden="1"/>
    <cellStyle name="Hipervínculo visitado" xfId="33858" builtinId="9" hidden="1"/>
    <cellStyle name="Hipervínculo visitado" xfId="33541" builtinId="9" hidden="1"/>
    <cellStyle name="Hipervínculo visitado" xfId="33679" builtinId="9" hidden="1"/>
    <cellStyle name="Hipervínculo visitado" xfId="33670" builtinId="9" hidden="1"/>
    <cellStyle name="Hipervínculo visitado" xfId="33777" builtinId="9" hidden="1"/>
    <cellStyle name="Hipervínculo visitado" xfId="33639" builtinId="9" hidden="1"/>
    <cellStyle name="Hipervínculo visitado" xfId="33822" builtinId="9" hidden="1"/>
    <cellStyle name="Hipervínculo visitado" xfId="33862" builtinId="9" hidden="1"/>
    <cellStyle name="Hipervínculo visitado" xfId="33779" builtinId="9" hidden="1"/>
    <cellStyle name="Hipervínculo visitado" xfId="33823" builtinId="9" hidden="1"/>
    <cellStyle name="Hipervínculo visitado" xfId="33778" builtinId="9" hidden="1"/>
    <cellStyle name="Hipervínculo visitado" xfId="33861" builtinId="9" hidden="1"/>
    <cellStyle name="Hipervínculo visitado" xfId="33747" builtinId="9" hidden="1"/>
    <cellStyle name="Hipervínculo visitado" xfId="33588" builtinId="9" hidden="1"/>
    <cellStyle name="Hipervínculo visitado" xfId="33813" builtinId="9" hidden="1"/>
    <cellStyle name="Hipervínculo visitado" xfId="33748" builtinId="9" hidden="1"/>
    <cellStyle name="Hipervínculo visitado" xfId="33734" builtinId="9" hidden="1"/>
    <cellStyle name="Hipervínculo visitado" xfId="33860" builtinId="9" hidden="1"/>
    <cellStyle name="Hipervínculo visitado" xfId="33824" builtinId="9" hidden="1"/>
    <cellStyle name="Hipervínculo visitado" xfId="33569" builtinId="9" hidden="1"/>
    <cellStyle name="Hipervínculo visitado" xfId="33503" builtinId="9" hidden="1"/>
    <cellStyle name="Hipervínculo visitado" xfId="33846" builtinId="9" hidden="1"/>
    <cellStyle name="Hipervínculo visitado" xfId="33859" builtinId="9" hidden="1"/>
    <cellStyle name="Hipervínculo visitado" xfId="33814" builtinId="9" hidden="1"/>
    <cellStyle name="Hipervínculo visitado" xfId="33845" builtinId="9" hidden="1"/>
    <cellStyle name="Hipervínculo visitado" xfId="33750" builtinId="9" hidden="1"/>
    <cellStyle name="Hipervínculo visitado" xfId="33773" builtinId="9" hidden="1"/>
    <cellStyle name="Hipervínculo visitado" xfId="33611" builtinId="9" hidden="1"/>
    <cellStyle name="Hipervínculo visitado" xfId="33898" builtinId="9" hidden="1"/>
    <cellStyle name="Hipervínculo visitado" xfId="33899" builtinId="9" hidden="1"/>
    <cellStyle name="Hipervínculo visitado" xfId="33900" builtinId="9" hidden="1"/>
    <cellStyle name="Hipervínculo visitado" xfId="33901" builtinId="9" hidden="1"/>
    <cellStyle name="Hipervínculo visitado" xfId="33902" builtinId="9" hidden="1"/>
    <cellStyle name="Hipervínculo visitado" xfId="33903" builtinId="9" hidden="1"/>
    <cellStyle name="Hipervínculo visitado" xfId="33904" builtinId="9" hidden="1"/>
    <cellStyle name="Hipervínculo visitado" xfId="33905" builtinId="9" hidden="1"/>
    <cellStyle name="Hipervínculo visitado" xfId="33906" builtinId="9" hidden="1"/>
    <cellStyle name="Hipervínculo visitado" xfId="33907" builtinId="9" hidden="1"/>
    <cellStyle name="Hipervínculo visitado" xfId="33908" builtinId="9" hidden="1"/>
    <cellStyle name="Hipervínculo visitado" xfId="33909" builtinId="9" hidden="1"/>
    <cellStyle name="Hipervínculo visitado" xfId="33910" builtinId="9" hidden="1"/>
    <cellStyle name="Hipervínculo visitado" xfId="33911" builtinId="9" hidden="1"/>
    <cellStyle name="Hipervínculo visitado" xfId="33912" builtinId="9" hidden="1"/>
    <cellStyle name="Hipervínculo visitado" xfId="33913" builtinId="9" hidden="1"/>
    <cellStyle name="Hipervínculo visitado" xfId="33914" builtinId="9" hidden="1"/>
    <cellStyle name="Hipervínculo visitado" xfId="33915" builtinId="9" hidden="1"/>
    <cellStyle name="Hipervínculo visitado" xfId="33916" builtinId="9" hidden="1"/>
    <cellStyle name="Hipervínculo visitado" xfId="33917" builtinId="9" hidden="1"/>
    <cellStyle name="Hipervínculo visitado" xfId="33621" builtinId="9" hidden="1"/>
    <cellStyle name="Hipervínculo visitado" xfId="33847" builtinId="9" hidden="1"/>
    <cellStyle name="Hipervínculo visitado" xfId="33774" builtinId="9" hidden="1"/>
    <cellStyle name="Hipervínculo visitado" xfId="33921" builtinId="9" hidden="1"/>
    <cellStyle name="Hipervínculo visitado" xfId="33922" builtinId="9" hidden="1"/>
    <cellStyle name="Hipervínculo visitado" xfId="33923" builtinId="9" hidden="1"/>
    <cellStyle name="Hipervínculo visitado" xfId="33924" builtinId="9" hidden="1"/>
    <cellStyle name="Hipervínculo visitado" xfId="33925" builtinId="9" hidden="1"/>
    <cellStyle name="Hipervínculo visitado" xfId="33926" builtinId="9" hidden="1"/>
    <cellStyle name="Hipervínculo visitado" xfId="33927" builtinId="9" hidden="1"/>
    <cellStyle name="Hipervínculo visitado" xfId="33928" builtinId="9" hidden="1"/>
    <cellStyle name="Hipervínculo visitado" xfId="33929" builtinId="9" hidden="1"/>
    <cellStyle name="Hipervínculo visitado" xfId="33930" builtinId="9" hidden="1"/>
    <cellStyle name="Hipervínculo visitado" xfId="33931" builtinId="9" hidden="1"/>
    <cellStyle name="Hipervínculo visitado" xfId="33932" builtinId="9" hidden="1"/>
    <cellStyle name="Hipervínculo visitado" xfId="33933" builtinId="9" hidden="1"/>
    <cellStyle name="Hipervínculo visitado" xfId="33934" builtinId="9" hidden="1"/>
    <cellStyle name="Hipervínculo visitado" xfId="33935" builtinId="9" hidden="1"/>
    <cellStyle name="Hipervínculo visitado" xfId="33936" builtinId="9" hidden="1"/>
    <cellStyle name="Hipervínculo visitado" xfId="33937" builtinId="9" hidden="1"/>
    <cellStyle name="Hipervínculo visitado" xfId="33938" builtinId="9" hidden="1"/>
    <cellStyle name="Hipervínculo visitado" xfId="33951" builtinId="9" hidden="1"/>
    <cellStyle name="Hipervínculo visitado" xfId="33952" builtinId="9" hidden="1"/>
    <cellStyle name="Hipervínculo visitado" xfId="33953" builtinId="9" hidden="1"/>
    <cellStyle name="Hipervínculo visitado" xfId="33954" builtinId="9" hidden="1"/>
    <cellStyle name="Hipervínculo visitado" xfId="33955" builtinId="9" hidden="1"/>
    <cellStyle name="Hipervínculo visitado" xfId="33956" builtinId="9" hidden="1"/>
    <cellStyle name="Hipervínculo visitado" xfId="33957" builtinId="9" hidden="1"/>
    <cellStyle name="Hipervínculo visitado" xfId="33958" builtinId="9" hidden="1"/>
    <cellStyle name="Hipervínculo visitado" xfId="33959" builtinId="9" hidden="1"/>
    <cellStyle name="Hipervínculo visitado" xfId="33960" builtinId="9" hidden="1"/>
    <cellStyle name="Hipervínculo visitado" xfId="33961" builtinId="9" hidden="1"/>
    <cellStyle name="Hipervínculo visitado" xfId="33962" builtinId="9" hidden="1"/>
    <cellStyle name="Hipervínculo visitado" xfId="33963" builtinId="9" hidden="1"/>
    <cellStyle name="Hipervínculo visitado" xfId="33964" builtinId="9" hidden="1"/>
    <cellStyle name="Hipervínculo visitado" xfId="33965" builtinId="9" hidden="1"/>
    <cellStyle name="Hipervínculo visitado" xfId="33966" builtinId="9" hidden="1"/>
    <cellStyle name="Hipervínculo visitado" xfId="33967" builtinId="9" hidden="1"/>
    <cellStyle name="Hipervínculo visitado" xfId="33968" builtinId="9" hidden="1"/>
    <cellStyle name="Hipervínculo visitado" xfId="33969" builtinId="9" hidden="1"/>
    <cellStyle name="Hipervínculo visitado" xfId="33970" builtinId="9" hidden="1"/>
    <cellStyle name="Hipervínculo visitado" xfId="33971" builtinId="9" hidden="1"/>
    <cellStyle name="Hipervínculo visitado" xfId="33787" builtinId="9" hidden="1"/>
    <cellStyle name="Hipervínculo visitado" xfId="33975" builtinId="9" hidden="1"/>
    <cellStyle name="Hipervínculo visitado" xfId="33976" builtinId="9" hidden="1"/>
    <cellStyle name="Hipervínculo visitado" xfId="33977" builtinId="9" hidden="1"/>
    <cellStyle name="Hipervínculo visitado" xfId="33978" builtinId="9" hidden="1"/>
    <cellStyle name="Hipervínculo visitado" xfId="33979" builtinId="9" hidden="1"/>
    <cellStyle name="Hipervínculo visitado" xfId="33980" builtinId="9" hidden="1"/>
    <cellStyle name="Hipervínculo visitado" xfId="33981" builtinId="9" hidden="1"/>
    <cellStyle name="Hipervínculo visitado" xfId="33982" builtinId="9" hidden="1"/>
    <cellStyle name="Hipervínculo visitado" xfId="33983" builtinId="9" hidden="1"/>
    <cellStyle name="Hipervínculo visitado" xfId="33984" builtinId="9" hidden="1"/>
    <cellStyle name="Hipervínculo visitado" xfId="33985" builtinId="9" hidden="1"/>
    <cellStyle name="Hipervínculo visitado" xfId="33986" builtinId="9" hidden="1"/>
    <cellStyle name="Hipervínculo visitado" xfId="33987" builtinId="9" hidden="1"/>
    <cellStyle name="Hipervínculo visitado" xfId="33988" builtinId="9" hidden="1"/>
    <cellStyle name="Hipervínculo visitado" xfId="33989" builtinId="9" hidden="1"/>
    <cellStyle name="Hipervínculo visitado" xfId="33990" builtinId="9" hidden="1"/>
    <cellStyle name="Hipervínculo visitado" xfId="33991" builtinId="9" hidden="1"/>
    <cellStyle name="Hipervínculo visitado" xfId="33992" builtinId="9" hidden="1"/>
    <cellStyle name="Hipervínculo visitado" xfId="33993" builtinId="9" hidden="1"/>
    <cellStyle name="Hipervínculo visitado" xfId="33994" builtinId="9" hidden="1"/>
    <cellStyle name="Hipervínculo visitado" xfId="34005" builtinId="9" hidden="1"/>
    <cellStyle name="Hipervínculo visitado" xfId="34006" builtinId="9" hidden="1"/>
    <cellStyle name="Hipervínculo visitado" xfId="34007" builtinId="9" hidden="1"/>
    <cellStyle name="Hipervínculo visitado" xfId="34008" builtinId="9" hidden="1"/>
    <cellStyle name="Hipervínculo visitado" xfId="34009" builtinId="9" hidden="1"/>
    <cellStyle name="Hipervínculo visitado" xfId="34010" builtinId="9" hidden="1"/>
    <cellStyle name="Hipervínculo visitado" xfId="34011" builtinId="9" hidden="1"/>
    <cellStyle name="Hipervínculo visitado" xfId="34012" builtinId="9" hidden="1"/>
    <cellStyle name="Hipervínculo visitado" xfId="34013" builtinId="9" hidden="1"/>
    <cellStyle name="Hipervínculo visitado" xfId="34014" builtinId="9" hidden="1"/>
    <cellStyle name="Hipervínculo visitado" xfId="34015" builtinId="9" hidden="1"/>
    <cellStyle name="Hipervínculo visitado" xfId="34016" builtinId="9" hidden="1"/>
    <cellStyle name="Hipervínculo visitado" xfId="34017" builtinId="9" hidden="1"/>
    <cellStyle name="Hipervínculo visitado" xfId="34018" builtinId="9" hidden="1"/>
    <cellStyle name="Hipervínculo visitado" xfId="34019" builtinId="9" hidden="1"/>
    <cellStyle name="Hipervínculo visitado" xfId="34020" builtinId="9" hidden="1"/>
    <cellStyle name="Hipervínculo visitado" xfId="34021" builtinId="9" hidden="1"/>
    <cellStyle name="Hipervínculo visitado" xfId="34022" builtinId="9" hidden="1"/>
    <cellStyle name="Hipervínculo visitado" xfId="34023" builtinId="9" hidden="1"/>
    <cellStyle name="Hipervínculo visitado" xfId="34024" builtinId="9" hidden="1"/>
    <cellStyle name="Hipervínculo visitado" xfId="34025" builtinId="9" hidden="1"/>
    <cellStyle name="Hipervínculo visitado" xfId="33516" builtinId="9" hidden="1"/>
    <cellStyle name="Hipervínculo visitado" xfId="33699" builtinId="9" hidden="1"/>
    <cellStyle name="Hipervínculo visitado" xfId="33420" builtinId="9" hidden="1"/>
    <cellStyle name="Hipervínculo visitado" xfId="34029" builtinId="9" hidden="1"/>
    <cellStyle name="Hipervínculo visitado" xfId="34030" builtinId="9" hidden="1"/>
    <cellStyle name="Hipervínculo visitado" xfId="34031" builtinId="9" hidden="1"/>
    <cellStyle name="Hipervínculo visitado" xfId="34032" builtinId="9" hidden="1"/>
    <cellStyle name="Hipervínculo visitado" xfId="34033" builtinId="9" hidden="1"/>
    <cellStyle name="Hipervínculo visitado" xfId="34034" builtinId="9" hidden="1"/>
    <cellStyle name="Hipervínculo visitado" xfId="34035" builtinId="9" hidden="1"/>
    <cellStyle name="Hipervínculo visitado" xfId="34036" builtinId="9" hidden="1"/>
    <cellStyle name="Hipervínculo visitado" xfId="34037" builtinId="9" hidden="1"/>
    <cellStyle name="Hipervínculo visitado" xfId="34038" builtinId="9" hidden="1"/>
    <cellStyle name="Hipervínculo visitado" xfId="34039" builtinId="9" hidden="1"/>
    <cellStyle name="Hipervínculo visitado" xfId="34040" builtinId="9" hidden="1"/>
    <cellStyle name="Hipervínculo visitado" xfId="34041" builtinId="9" hidden="1"/>
    <cellStyle name="Hipervínculo visitado" xfId="34042" builtinId="9" hidden="1"/>
    <cellStyle name="Hipervínculo visitado" xfId="34043" builtinId="9" hidden="1"/>
    <cellStyle name="Hipervínculo visitado" xfId="34044" builtinId="9" hidden="1"/>
    <cellStyle name="Hipervínculo visitado" xfId="34045" builtinId="9" hidden="1"/>
    <cellStyle name="Hipervínculo visitado" xfId="34046" builtinId="9" hidden="1"/>
    <cellStyle name="Hipervínculo visitado" xfId="34057" builtinId="9" hidden="1"/>
    <cellStyle name="Hipervínculo visitado" xfId="34058" builtinId="9" hidden="1"/>
    <cellStyle name="Hipervínculo visitado" xfId="34059" builtinId="9" hidden="1"/>
    <cellStyle name="Hipervínculo visitado" xfId="34060" builtinId="9" hidden="1"/>
    <cellStyle name="Hipervínculo visitado" xfId="34061" builtinId="9" hidden="1"/>
    <cellStyle name="Hipervínculo visitado" xfId="34062" builtinId="9" hidden="1"/>
    <cellStyle name="Hipervínculo visitado" xfId="34063" builtinId="9" hidden="1"/>
    <cellStyle name="Hipervínculo visitado" xfId="34064" builtinId="9" hidden="1"/>
    <cellStyle name="Hipervínculo visitado" xfId="34065" builtinId="9" hidden="1"/>
    <cellStyle name="Hipervínculo visitado" xfId="34066" builtinId="9" hidden="1"/>
    <cellStyle name="Hipervínculo visitado" xfId="34067" builtinId="9" hidden="1"/>
    <cellStyle name="Hipervínculo visitado" xfId="34068" builtinId="9" hidden="1"/>
    <cellStyle name="Hipervínculo visitado" xfId="34069" builtinId="9" hidden="1"/>
    <cellStyle name="Hipervínculo visitado" xfId="34070" builtinId="9" hidden="1"/>
    <cellStyle name="Hipervínculo visitado" xfId="34071" builtinId="9" hidden="1"/>
    <cellStyle name="Hipervínculo visitado" xfId="34072" builtinId="9" hidden="1"/>
    <cellStyle name="Hipervínculo visitado" xfId="34073" builtinId="9" hidden="1"/>
    <cellStyle name="Hipervínculo visitado" xfId="34074" builtinId="9" hidden="1"/>
    <cellStyle name="Hipervínculo visitado" xfId="34075" builtinId="9" hidden="1"/>
    <cellStyle name="Hipervínculo visitado" xfId="34076" builtinId="9" hidden="1"/>
    <cellStyle name="Hipervínculo visitado" xfId="34077" builtinId="9" hidden="1"/>
    <cellStyle name="Hipervínculo visitado" xfId="33850" builtinId="9" hidden="1"/>
    <cellStyle name="Hipervínculo visitado" xfId="33869" builtinId="9" hidden="1"/>
    <cellStyle name="Hipervínculo visitado" xfId="33868" builtinId="9" hidden="1"/>
    <cellStyle name="Hipervínculo visitado" xfId="34080" builtinId="9" hidden="1"/>
    <cellStyle name="Hipervínculo visitado" xfId="34081" builtinId="9" hidden="1"/>
    <cellStyle name="Hipervínculo visitado" xfId="34082" builtinId="9" hidden="1"/>
    <cellStyle name="Hipervínculo visitado" xfId="34083" builtinId="9" hidden="1"/>
    <cellStyle name="Hipervínculo visitado" xfId="34084" builtinId="9" hidden="1"/>
    <cellStyle name="Hipervínculo visitado" xfId="34085" builtinId="9" hidden="1"/>
    <cellStyle name="Hipervínculo visitado" xfId="34086" builtinId="9" hidden="1"/>
    <cellStyle name="Hipervínculo visitado" xfId="34087" builtinId="9" hidden="1"/>
    <cellStyle name="Hipervínculo visitado" xfId="34088" builtinId="9" hidden="1"/>
    <cellStyle name="Hipervínculo visitado" xfId="34089" builtinId="9" hidden="1"/>
    <cellStyle name="Hipervínculo visitado" xfId="34090" builtinId="9" hidden="1"/>
    <cellStyle name="Hipervínculo visitado" xfId="34091" builtinId="9" hidden="1"/>
    <cellStyle name="Hipervínculo visitado" xfId="34092" builtinId="9" hidden="1"/>
    <cellStyle name="Hipervínculo visitado" xfId="34093" builtinId="9" hidden="1"/>
    <cellStyle name="Hipervínculo visitado" xfId="34094" builtinId="9" hidden="1"/>
    <cellStyle name="Hipervínculo visitado" xfId="34095" builtinId="9" hidden="1"/>
    <cellStyle name="Hipervínculo visitado" xfId="34096" builtinId="9" hidden="1"/>
    <cellStyle name="Hipervínculo visitado" xfId="34097" builtinId="9" hidden="1"/>
    <cellStyle name="Hipervínculo visitado" xfId="34108" builtinId="9" hidden="1"/>
    <cellStyle name="Hipervínculo visitado" xfId="34109" builtinId="9" hidden="1"/>
    <cellStyle name="Hipervínculo visitado" xfId="34110" builtinId="9" hidden="1"/>
    <cellStyle name="Hipervínculo visitado" xfId="34111" builtinId="9" hidden="1"/>
    <cellStyle name="Hipervínculo visitado" xfId="34112" builtinId="9" hidden="1"/>
    <cellStyle name="Hipervínculo visitado" xfId="34113" builtinId="9" hidden="1"/>
    <cellStyle name="Hipervínculo visitado" xfId="34114" builtinId="9" hidden="1"/>
    <cellStyle name="Hipervínculo visitado" xfId="34115" builtinId="9" hidden="1"/>
    <cellStyle name="Hipervínculo visitado" xfId="34116" builtinId="9" hidden="1"/>
    <cellStyle name="Hipervínculo visitado" xfId="34117" builtinId="9" hidden="1"/>
    <cellStyle name="Hipervínculo visitado" xfId="34118" builtinId="9" hidden="1"/>
    <cellStyle name="Hipervínculo visitado" xfId="34119" builtinId="9" hidden="1"/>
    <cellStyle name="Hipervínculo visitado" xfId="34120" builtinId="9" hidden="1"/>
    <cellStyle name="Hipervínculo visitado" xfId="34121" builtinId="9" hidden="1"/>
    <cellStyle name="Hipervínculo visitado" xfId="34122" builtinId="9" hidden="1"/>
    <cellStyle name="Hipervínculo visitado" xfId="34123" builtinId="9" hidden="1"/>
    <cellStyle name="Hipervínculo visitado" xfId="34124" builtinId="9" hidden="1"/>
    <cellStyle name="Hipervínculo visitado" xfId="34125" builtinId="9" hidden="1"/>
    <cellStyle name="Hipervínculo visitado" xfId="34126" builtinId="9" hidden="1"/>
    <cellStyle name="Hipervínculo visitado" xfId="34127" builtinId="9" hidden="1"/>
    <cellStyle name="Hipervínculo visitado" xfId="34128" builtinId="9" hidden="1"/>
    <cellStyle name="Hipervínculo visitado" xfId="34131" builtinId="9" hidden="1"/>
    <cellStyle name="Hipervínculo visitado" xfId="34132" builtinId="9" hidden="1"/>
    <cellStyle name="Hipervínculo visitado" xfId="34133" builtinId="9" hidden="1"/>
    <cellStyle name="Hipervínculo visitado" xfId="34134" builtinId="9" hidden="1"/>
    <cellStyle name="Hipervínculo visitado" xfId="34135" builtinId="9" hidden="1"/>
    <cellStyle name="Hipervínculo visitado" xfId="34136" builtinId="9" hidden="1"/>
    <cellStyle name="Hipervínculo visitado" xfId="34137" builtinId="9" hidden="1"/>
    <cellStyle name="Hipervínculo visitado" xfId="34138" builtinId="9" hidden="1"/>
    <cellStyle name="Hipervínculo visitado" xfId="34139" builtinId="9" hidden="1"/>
    <cellStyle name="Hipervínculo visitado" xfId="34140" builtinId="9" hidden="1"/>
    <cellStyle name="Hipervínculo visitado" xfId="34141" builtinId="9" hidden="1"/>
    <cellStyle name="Hipervínculo visitado" xfId="34142" builtinId="9" hidden="1"/>
    <cellStyle name="Hipervínculo visitado" xfId="34143" builtinId="9" hidden="1"/>
    <cellStyle name="Hipervínculo visitado" xfId="34144" builtinId="9" hidden="1"/>
    <cellStyle name="Hipervínculo visitado" xfId="34145" builtinId="9" hidden="1"/>
    <cellStyle name="Hipervínculo visitado" xfId="34146" builtinId="9" hidden="1"/>
    <cellStyle name="Hipervínculo visitado" xfId="34147" builtinId="9" hidden="1"/>
    <cellStyle name="Hipervínculo visitado" xfId="34148" builtinId="9" hidden="1"/>
    <cellStyle name="Hipervínculo visitado" xfId="34149" builtinId="9" hidden="1"/>
    <cellStyle name="Hipervínculo visitado" xfId="34150" builtinId="9" hidden="1"/>
    <cellStyle name="Hipervínculo visitado" xfId="34151" builtinId="9" hidden="1"/>
    <cellStyle name="Hipervínculo visitado" xfId="34165" builtinId="9" hidden="1"/>
    <cellStyle name="Hipervínculo visitado" xfId="34166" builtinId="9" hidden="1"/>
    <cellStyle name="Hipervínculo visitado" xfId="34167" builtinId="9" hidden="1"/>
    <cellStyle name="Hipervínculo visitado" xfId="34168" builtinId="9" hidden="1"/>
    <cellStyle name="Hipervínculo visitado" xfId="34169" builtinId="9" hidden="1"/>
    <cellStyle name="Hipervínculo visitado" xfId="34170" builtinId="9" hidden="1"/>
    <cellStyle name="Hipervínculo visitado" xfId="34171" builtinId="9" hidden="1"/>
    <cellStyle name="Hipervínculo visitado" xfId="34172" builtinId="9" hidden="1"/>
    <cellStyle name="Hipervínculo visitado" xfId="34173" builtinId="9" hidden="1"/>
    <cellStyle name="Hipervínculo visitado" xfId="34174" builtinId="9" hidden="1"/>
    <cellStyle name="Hipervínculo visitado" xfId="34175" builtinId="9" hidden="1"/>
    <cellStyle name="Hipervínculo visitado" xfId="34176" builtinId="9" hidden="1"/>
    <cellStyle name="Hipervínculo visitado" xfId="34177" builtinId="9" hidden="1"/>
    <cellStyle name="Hipervínculo visitado" xfId="34178" builtinId="9" hidden="1"/>
    <cellStyle name="Hipervínculo visitado" xfId="34179" builtinId="9" hidden="1"/>
    <cellStyle name="Hipervínculo visitado" xfId="34180" builtinId="9" hidden="1"/>
    <cellStyle name="Hipervínculo visitado" xfId="34181" builtinId="9" hidden="1"/>
    <cellStyle name="Hipervínculo visitado" xfId="34182" builtinId="9" hidden="1"/>
    <cellStyle name="Hipervínculo visitado" xfId="34183" builtinId="9" hidden="1"/>
    <cellStyle name="Hipervínculo visitado" xfId="34184" builtinId="9" hidden="1"/>
    <cellStyle name="Hipervínculo visitado" xfId="34185" builtinId="9" hidden="1"/>
    <cellStyle name="Hipervínculo visitado" xfId="33600" builtinId="9" hidden="1"/>
    <cellStyle name="Hipervínculo visitado" xfId="34186" builtinId="9" hidden="1"/>
    <cellStyle name="Hipervínculo visitado" xfId="34187" builtinId="9" hidden="1"/>
    <cellStyle name="Hipervínculo visitado" xfId="34188" builtinId="9" hidden="1"/>
    <cellStyle name="Hipervínculo visitado" xfId="34189" builtinId="9" hidden="1"/>
    <cellStyle name="Hipervínculo visitado" xfId="34190" builtinId="9" hidden="1"/>
    <cellStyle name="Hipervínculo visitado" xfId="34191" builtinId="9" hidden="1"/>
    <cellStyle name="Hipervínculo visitado" xfId="34192" builtinId="9" hidden="1"/>
    <cellStyle name="Hipervínculo visitado" xfId="34193" builtinId="9" hidden="1"/>
    <cellStyle name="Hipervínculo visitado" xfId="34194" builtinId="9" hidden="1"/>
    <cellStyle name="Hipervínculo visitado" xfId="34195" builtinId="9" hidden="1"/>
    <cellStyle name="Hipervínculo visitado" xfId="34196" builtinId="9" hidden="1"/>
    <cellStyle name="Hipervínculo visitado" xfId="34197" builtinId="9" hidden="1"/>
    <cellStyle name="Hipervínculo visitado" xfId="34198" builtinId="9" hidden="1"/>
    <cellStyle name="Hipervínculo visitado" xfId="34199" builtinId="9" hidden="1"/>
    <cellStyle name="Hipervínculo visitado" xfId="34200" builtinId="9" hidden="1"/>
    <cellStyle name="Hipervínculo visitado" xfId="34201" builtinId="9" hidden="1"/>
    <cellStyle name="Hipervínculo visitado" xfId="34202" builtinId="9" hidden="1"/>
    <cellStyle name="Hipervínculo visitado" xfId="34203" builtinId="9" hidden="1"/>
    <cellStyle name="Hipervínculo visitado" xfId="34204" builtinId="9" hidden="1"/>
    <cellStyle name="Hipervínculo visitado" xfId="34205" builtinId="9" hidden="1"/>
    <cellStyle name="Hipervínculo visitado" xfId="34216" builtinId="9" hidden="1"/>
    <cellStyle name="Hipervínculo visitado" xfId="34217" builtinId="9" hidden="1"/>
    <cellStyle name="Hipervínculo visitado" xfId="34218" builtinId="9" hidden="1"/>
    <cellStyle name="Hipervínculo visitado" xfId="34219" builtinId="9" hidden="1"/>
    <cellStyle name="Hipervínculo visitado" xfId="34220" builtinId="9" hidden="1"/>
    <cellStyle name="Hipervínculo visitado" xfId="34221" builtinId="9" hidden="1"/>
    <cellStyle name="Hipervínculo visitado" xfId="34222" builtinId="9" hidden="1"/>
    <cellStyle name="Hipervínculo visitado" xfId="34223" builtinId="9" hidden="1"/>
    <cellStyle name="Hipervínculo visitado" xfId="34224" builtinId="9" hidden="1"/>
    <cellStyle name="Hipervínculo visitado" xfId="34225" builtinId="9" hidden="1"/>
    <cellStyle name="Hipervínculo visitado" xfId="34226" builtinId="9" hidden="1"/>
    <cellStyle name="Hipervínculo visitado" xfId="34227" builtinId="9" hidden="1"/>
    <cellStyle name="Hipervínculo visitado" xfId="34228" builtinId="9" hidden="1"/>
    <cellStyle name="Hipervínculo visitado" xfId="34229" builtinId="9" hidden="1"/>
    <cellStyle name="Hipervínculo visitado" xfId="34230" builtinId="9" hidden="1"/>
    <cellStyle name="Hipervínculo visitado" xfId="34231" builtinId="9" hidden="1"/>
    <cellStyle name="Hipervínculo visitado" xfId="34232" builtinId="9" hidden="1"/>
    <cellStyle name="Hipervínculo visitado" xfId="34233" builtinId="9" hidden="1"/>
    <cellStyle name="Hipervínculo visitado" xfId="34234" builtinId="9" hidden="1"/>
    <cellStyle name="Hipervínculo visitado" xfId="34235" builtinId="9" hidden="1"/>
    <cellStyle name="Hipervínculo visitado" xfId="34236" builtinId="9" hidden="1"/>
    <cellStyle name="Hipervínculo visitado" xfId="34244" builtinId="9" hidden="1"/>
    <cellStyle name="Hipervínculo visitado" xfId="34245" builtinId="9" hidden="1"/>
    <cellStyle name="Hipervínculo visitado" xfId="34246" builtinId="9" hidden="1"/>
    <cellStyle name="Hipervínculo visitado" xfId="34247" builtinId="9" hidden="1"/>
    <cellStyle name="Hipervínculo visitado" xfId="34248" builtinId="9" hidden="1"/>
    <cellStyle name="Hipervínculo visitado" xfId="34249" builtinId="9" hidden="1"/>
    <cellStyle name="Hipervínculo visitado" xfId="34250" builtinId="9" hidden="1"/>
    <cellStyle name="Hipervínculo visitado" xfId="34251" builtinId="9" hidden="1"/>
    <cellStyle name="Hipervínculo visitado" xfId="34252" builtinId="9" hidden="1"/>
    <cellStyle name="Hipervínculo visitado" xfId="34253" builtinId="9" hidden="1"/>
    <cellStyle name="Hipervínculo visitado" xfId="34254" builtinId="9" hidden="1"/>
    <cellStyle name="Hipervínculo visitado" xfId="34255" builtinId="9" hidden="1"/>
    <cellStyle name="Hipervínculo visitado" xfId="34256" builtinId="9" hidden="1"/>
    <cellStyle name="Hipervínculo visitado" xfId="34257" builtinId="9" hidden="1"/>
    <cellStyle name="Hipervínculo visitado" xfId="34258" builtinId="9" hidden="1"/>
    <cellStyle name="Hipervínculo visitado" xfId="34259" builtinId="9" hidden="1"/>
    <cellStyle name="Hipervínculo visitado" xfId="34260" builtinId="9" hidden="1"/>
    <cellStyle name="Hipervínculo visitado" xfId="34261" builtinId="9" hidden="1"/>
    <cellStyle name="Hipervínculo visitado" xfId="34262" builtinId="9" hidden="1"/>
    <cellStyle name="Hipervínculo visitado" xfId="34263" builtinId="9" hidden="1"/>
    <cellStyle name="Hipervínculo visitado" xfId="34264" builtinId="9" hidden="1"/>
    <cellStyle name="Hipervínculo visitado" xfId="34278" builtinId="9" hidden="1"/>
    <cellStyle name="Hipervínculo visitado" xfId="34279" builtinId="9" hidden="1"/>
    <cellStyle name="Hipervínculo visitado" xfId="34280" builtinId="9" hidden="1"/>
    <cellStyle name="Hipervínculo visitado" xfId="34281" builtinId="9" hidden="1"/>
    <cellStyle name="Hipervínculo visitado" xfId="34282" builtinId="9" hidden="1"/>
    <cellStyle name="Hipervínculo visitado" xfId="34283" builtinId="9" hidden="1"/>
    <cellStyle name="Hipervínculo visitado" xfId="34284" builtinId="9" hidden="1"/>
    <cellStyle name="Hipervínculo visitado" xfId="34285" builtinId="9" hidden="1"/>
    <cellStyle name="Hipervínculo visitado" xfId="34286" builtinId="9" hidden="1"/>
    <cellStyle name="Hipervínculo visitado" xfId="34287" builtinId="9" hidden="1"/>
    <cellStyle name="Hipervínculo visitado" xfId="34288" builtinId="9" hidden="1"/>
    <cellStyle name="Hipervínculo visitado" xfId="34289" builtinId="9" hidden="1"/>
    <cellStyle name="Hipervínculo visitado" xfId="34290" builtinId="9" hidden="1"/>
    <cellStyle name="Hipervínculo visitado" xfId="34291" builtinId="9" hidden="1"/>
    <cellStyle name="Hipervínculo visitado" xfId="34292" builtinId="9" hidden="1"/>
    <cellStyle name="Hipervínculo visitado" xfId="34293" builtinId="9" hidden="1"/>
    <cellStyle name="Hipervínculo visitado" xfId="34294" builtinId="9" hidden="1"/>
    <cellStyle name="Hipervínculo visitado" xfId="34295" builtinId="9" hidden="1"/>
    <cellStyle name="Hipervínculo visitado" xfId="34296" builtinId="9" hidden="1"/>
    <cellStyle name="Hipervínculo visitado" xfId="34297" builtinId="9" hidden="1"/>
    <cellStyle name="Hipervínculo visitado" xfId="34298" builtinId="9" hidden="1"/>
    <cellStyle name="Hipervínculo visitado" xfId="34303" builtinId="9" hidden="1"/>
    <cellStyle name="Hipervínculo visitado" xfId="34304" builtinId="9" hidden="1"/>
    <cellStyle name="Hipervínculo visitado" xfId="34305" builtinId="9" hidden="1"/>
    <cellStyle name="Hipervínculo visitado" xfId="34306" builtinId="9" hidden="1"/>
    <cellStyle name="Hipervínculo visitado" xfId="34307" builtinId="9" hidden="1"/>
    <cellStyle name="Hipervínculo visitado" xfId="34308" builtinId="9" hidden="1"/>
    <cellStyle name="Hipervínculo visitado" xfId="34309" builtinId="9" hidden="1"/>
    <cellStyle name="Hipervínculo visitado" xfId="34310" builtinId="9" hidden="1"/>
    <cellStyle name="Hipervínculo visitado" xfId="34311" builtinId="9" hidden="1"/>
    <cellStyle name="Hipervínculo visitado" xfId="34312" builtinId="9" hidden="1"/>
    <cellStyle name="Hipervínculo visitado" xfId="34313" builtinId="9" hidden="1"/>
    <cellStyle name="Hipervínculo visitado" xfId="34314" builtinId="9" hidden="1"/>
    <cellStyle name="Hipervínculo visitado" xfId="34315" builtinId="9" hidden="1"/>
    <cellStyle name="Hipervínculo visitado" xfId="34316" builtinId="9" hidden="1"/>
    <cellStyle name="Hipervínculo visitado" xfId="34317" builtinId="9" hidden="1"/>
    <cellStyle name="Hipervínculo visitado" xfId="34318" builtinId="9" hidden="1"/>
    <cellStyle name="Hipervínculo visitado" xfId="34319" builtinId="9" hidden="1"/>
    <cellStyle name="Hipervínculo visitado" xfId="34320" builtinId="9" hidden="1"/>
    <cellStyle name="Hipervínculo visitado" xfId="34321" builtinId="9" hidden="1"/>
    <cellStyle name="Hipervínculo visitado" xfId="34322" builtinId="9" hidden="1"/>
    <cellStyle name="Hipervínculo visitado" xfId="34323" builtinId="9" hidden="1"/>
    <cellStyle name="Hipervínculo visitado" xfId="34343" builtinId="9" hidden="1"/>
    <cellStyle name="Hipervínculo visitado" xfId="34344" builtinId="9" hidden="1"/>
    <cellStyle name="Hipervínculo visitado" xfId="34345" builtinId="9" hidden="1"/>
    <cellStyle name="Hipervínculo visitado" xfId="34346" builtinId="9" hidden="1"/>
    <cellStyle name="Hipervínculo visitado" xfId="34347" builtinId="9" hidden="1"/>
    <cellStyle name="Hipervínculo visitado" xfId="34348" builtinId="9" hidden="1"/>
    <cellStyle name="Hipervínculo visitado" xfId="34349" builtinId="9" hidden="1"/>
    <cellStyle name="Hipervínculo visitado" xfId="34350" builtinId="9" hidden="1"/>
    <cellStyle name="Hipervínculo visitado" xfId="34351" builtinId="9" hidden="1"/>
    <cellStyle name="Hipervínculo visitado" xfId="34352" builtinId="9" hidden="1"/>
    <cellStyle name="Hipervínculo visitado" xfId="34353" builtinId="9" hidden="1"/>
    <cellStyle name="Hipervínculo visitado" xfId="34354" builtinId="9" hidden="1"/>
    <cellStyle name="Hipervínculo visitado" xfId="34355" builtinId="9" hidden="1"/>
    <cellStyle name="Hipervínculo visitado" xfId="34356" builtinId="9" hidden="1"/>
    <cellStyle name="Hipervínculo visitado" xfId="34357" builtinId="9" hidden="1"/>
    <cellStyle name="Hipervínculo visitado" xfId="34358" builtinId="9" hidden="1"/>
    <cellStyle name="Hipervínculo visitado" xfId="34359" builtinId="9" hidden="1"/>
    <cellStyle name="Hipervínculo visitado" xfId="34360" builtinId="9" hidden="1"/>
    <cellStyle name="Hipervínculo visitado" xfId="34361" builtinId="9" hidden="1"/>
    <cellStyle name="Hipervínculo visitado" xfId="34362" builtinId="9" hidden="1"/>
    <cellStyle name="Hipervínculo visitado" xfId="34363" builtinId="9" hidden="1"/>
    <cellStyle name="Hipervínculo visitado" xfId="34374" builtinId="9" hidden="1"/>
    <cellStyle name="Hipervínculo visitado" xfId="34375" builtinId="9" hidden="1"/>
    <cellStyle name="Hipervínculo visitado" xfId="34376" builtinId="9" hidden="1"/>
    <cellStyle name="Hipervínculo visitado" xfId="34377" builtinId="9" hidden="1"/>
    <cellStyle name="Hipervínculo visitado" xfId="34378" builtinId="9" hidden="1"/>
    <cellStyle name="Hipervínculo visitado" xfId="34379" builtinId="9" hidden="1"/>
    <cellStyle name="Hipervínculo visitado" xfId="34380" builtinId="9" hidden="1"/>
    <cellStyle name="Hipervínculo visitado" xfId="34381" builtinId="9" hidden="1"/>
    <cellStyle name="Hipervínculo visitado" xfId="34382" builtinId="9" hidden="1"/>
    <cellStyle name="Hipervínculo visitado" xfId="34383" builtinId="9" hidden="1"/>
    <cellStyle name="Hipervínculo visitado" xfId="34384" builtinId="9" hidden="1"/>
    <cellStyle name="Hipervínculo visitado" xfId="34385" builtinId="9" hidden="1"/>
    <cellStyle name="Hipervínculo visitado" xfId="34386" builtinId="9" hidden="1"/>
    <cellStyle name="Hipervínculo visitado" xfId="34387" builtinId="9" hidden="1"/>
    <cellStyle name="Hipervínculo visitado" xfId="34388" builtinId="9" hidden="1"/>
    <cellStyle name="Hipervínculo visitado" xfId="34389" builtinId="9" hidden="1"/>
    <cellStyle name="Hipervínculo visitado" xfId="34390" builtinId="9" hidden="1"/>
    <cellStyle name="Hipervínculo visitado" xfId="34391" builtinId="9" hidden="1"/>
    <cellStyle name="Hipervínculo visitado" xfId="34392" builtinId="9" hidden="1"/>
    <cellStyle name="Hipervínculo visitado" xfId="34393" builtinId="9" hidden="1"/>
    <cellStyle name="Hipervínculo visitado" xfId="34394" builtinId="9" hidden="1"/>
    <cellStyle name="Hipervínculo visitado" xfId="34405" builtinId="9" hidden="1"/>
    <cellStyle name="Hipervínculo visitado" xfId="34406" builtinId="9" hidden="1"/>
    <cellStyle name="Hipervínculo visitado" xfId="34407" builtinId="9" hidden="1"/>
    <cellStyle name="Hipervínculo visitado" xfId="34408" builtinId="9" hidden="1"/>
    <cellStyle name="Hipervínculo visitado" xfId="34409" builtinId="9" hidden="1"/>
    <cellStyle name="Hipervínculo visitado" xfId="34410" builtinId="9" hidden="1"/>
    <cellStyle name="Hipervínculo visitado" xfId="34411" builtinId="9" hidden="1"/>
    <cellStyle name="Hipervínculo visitado" xfId="34412" builtinId="9" hidden="1"/>
    <cellStyle name="Hipervínculo visitado" xfId="34413" builtinId="9" hidden="1"/>
    <cellStyle name="Hipervínculo visitado" xfId="34414" builtinId="9" hidden="1"/>
    <cellStyle name="Hipervínculo visitado" xfId="34415" builtinId="9" hidden="1"/>
    <cellStyle name="Hipervínculo visitado" xfId="34416" builtinId="9" hidden="1"/>
    <cellStyle name="Hipervínculo visitado" xfId="34417" builtinId="9" hidden="1"/>
    <cellStyle name="Hipervínculo visitado" xfId="34418" builtinId="9" hidden="1"/>
    <cellStyle name="Hipervínculo visitado" xfId="34419" builtinId="9" hidden="1"/>
    <cellStyle name="Hipervínculo visitado" xfId="34420" builtinId="9" hidden="1"/>
    <cellStyle name="Hipervínculo visitado" xfId="34421" builtinId="9" hidden="1"/>
    <cellStyle name="Hipervínculo visitado" xfId="34422" builtinId="9" hidden="1"/>
    <cellStyle name="Hipervínculo visitado" xfId="34423" builtinId="9" hidden="1"/>
    <cellStyle name="Hipervínculo visitado" xfId="34424" builtinId="9" hidden="1"/>
    <cellStyle name="Hipervínculo visitado" xfId="34425" builtinId="9" hidden="1"/>
    <cellStyle name="Hipervínculo visitado" xfId="34436" builtinId="9" hidden="1"/>
    <cellStyle name="Hipervínculo visitado" xfId="34437" builtinId="9" hidden="1"/>
    <cellStyle name="Hipervínculo visitado" xfId="34438" builtinId="9" hidden="1"/>
    <cellStyle name="Hipervínculo visitado" xfId="34439" builtinId="9" hidden="1"/>
    <cellStyle name="Hipervínculo visitado" xfId="34440" builtinId="9" hidden="1"/>
    <cellStyle name="Hipervínculo visitado" xfId="34441" builtinId="9" hidden="1"/>
    <cellStyle name="Hipervínculo visitado" xfId="34442" builtinId="9" hidden="1"/>
    <cellStyle name="Hipervínculo visitado" xfId="34443" builtinId="9" hidden="1"/>
    <cellStyle name="Hipervínculo visitado" xfId="34444" builtinId="9" hidden="1"/>
    <cellStyle name="Hipervínculo visitado" xfId="34445" builtinId="9" hidden="1"/>
    <cellStyle name="Hipervínculo visitado" xfId="34446" builtinId="9" hidden="1"/>
    <cellStyle name="Hipervínculo visitado" xfId="34447" builtinId="9" hidden="1"/>
    <cellStyle name="Hipervínculo visitado" xfId="34448" builtinId="9" hidden="1"/>
    <cellStyle name="Hipervínculo visitado" xfId="34449" builtinId="9" hidden="1"/>
    <cellStyle name="Hipervínculo visitado" xfId="34450" builtinId="9" hidden="1"/>
    <cellStyle name="Hipervínculo visitado" xfId="34451" builtinId="9" hidden="1"/>
    <cellStyle name="Hipervínculo visitado" xfId="34452" builtinId="9" hidden="1"/>
    <cellStyle name="Hipervínculo visitado" xfId="34453" builtinId="9" hidden="1"/>
    <cellStyle name="Hipervínculo visitado" xfId="34454" builtinId="9" hidden="1"/>
    <cellStyle name="Hipervínculo visitado" xfId="34455" builtinId="9" hidden="1"/>
    <cellStyle name="Hipervínculo visitado" xfId="34456" builtinId="9" hidden="1"/>
    <cellStyle name="Hipervínculo visitado" xfId="34467" builtinId="9" hidden="1"/>
    <cellStyle name="Hipervínculo visitado" xfId="34468" builtinId="9" hidden="1"/>
    <cellStyle name="Hipervínculo visitado" xfId="34469" builtinId="9" hidden="1"/>
    <cellStyle name="Hipervínculo visitado" xfId="34470" builtinId="9" hidden="1"/>
    <cellStyle name="Hipervínculo visitado" xfId="34471" builtinId="9" hidden="1"/>
    <cellStyle name="Hipervínculo visitado" xfId="34472" builtinId="9" hidden="1"/>
    <cellStyle name="Hipervínculo visitado" xfId="34473" builtinId="9" hidden="1"/>
    <cellStyle name="Hipervínculo visitado" xfId="34474" builtinId="9" hidden="1"/>
    <cellStyle name="Hipervínculo visitado" xfId="34475" builtinId="9" hidden="1"/>
    <cellStyle name="Hipervínculo visitado" xfId="34476" builtinId="9" hidden="1"/>
    <cellStyle name="Hipervínculo visitado" xfId="34477" builtinId="9" hidden="1"/>
    <cellStyle name="Hipervínculo visitado" xfId="34478" builtinId="9" hidden="1"/>
    <cellStyle name="Hipervínculo visitado" xfId="34479" builtinId="9" hidden="1"/>
    <cellStyle name="Hipervínculo visitado" xfId="34480" builtinId="9" hidden="1"/>
    <cellStyle name="Hipervínculo visitado" xfId="34481" builtinId="9" hidden="1"/>
    <cellStyle name="Hipervínculo visitado" xfId="34482" builtinId="9" hidden="1"/>
    <cellStyle name="Hipervínculo visitado" xfId="34483" builtinId="9" hidden="1"/>
    <cellStyle name="Hipervínculo visitado" xfId="34484" builtinId="9" hidden="1"/>
    <cellStyle name="Hipervínculo visitado" xfId="34485" builtinId="9" hidden="1"/>
    <cellStyle name="Hipervínculo visitado" xfId="34486" builtinId="9" hidden="1"/>
    <cellStyle name="Hipervínculo visitado" xfId="34487" builtinId="9" hidden="1"/>
    <cellStyle name="Hipervínculo visitado" xfId="34498" builtinId="9" hidden="1"/>
    <cellStyle name="Hipervínculo visitado" xfId="34499" builtinId="9" hidden="1"/>
    <cellStyle name="Hipervínculo visitado" xfId="34500" builtinId="9" hidden="1"/>
    <cellStyle name="Hipervínculo visitado" xfId="34501" builtinId="9" hidden="1"/>
    <cellStyle name="Hipervínculo visitado" xfId="34502" builtinId="9" hidden="1"/>
    <cellStyle name="Hipervínculo visitado" xfId="34503" builtinId="9" hidden="1"/>
    <cellStyle name="Hipervínculo visitado" xfId="34504" builtinId="9" hidden="1"/>
    <cellStyle name="Hipervínculo visitado" xfId="34505" builtinId="9" hidden="1"/>
    <cellStyle name="Hipervínculo visitado" xfId="34506" builtinId="9" hidden="1"/>
    <cellStyle name="Hipervínculo visitado" xfId="34507" builtinId="9" hidden="1"/>
    <cellStyle name="Hipervínculo visitado" xfId="34508" builtinId="9" hidden="1"/>
    <cellStyle name="Hipervínculo visitado" xfId="34509" builtinId="9" hidden="1"/>
    <cellStyle name="Hipervínculo visitado" xfId="34510" builtinId="9" hidden="1"/>
    <cellStyle name="Hipervínculo visitado" xfId="34511" builtinId="9" hidden="1"/>
    <cellStyle name="Hipervínculo visitado" xfId="34512" builtinId="9" hidden="1"/>
    <cellStyle name="Hipervínculo visitado" xfId="34513" builtinId="9" hidden="1"/>
    <cellStyle name="Hipervínculo visitado" xfId="34514" builtinId="9" hidden="1"/>
    <cellStyle name="Hipervínculo visitado" xfId="34515" builtinId="9" hidden="1"/>
    <cellStyle name="Hipervínculo visitado" xfId="34516" builtinId="9" hidden="1"/>
    <cellStyle name="Hipervínculo visitado" xfId="34517" builtinId="9" hidden="1"/>
    <cellStyle name="Hipervínculo visitado" xfId="34518" builtinId="9" hidden="1"/>
    <cellStyle name="Hipervínculo visitado" xfId="34529" builtinId="9" hidden="1"/>
    <cellStyle name="Hipervínculo visitado" xfId="34530" builtinId="9" hidden="1"/>
    <cellStyle name="Hipervínculo visitado" xfId="34531" builtinId="9" hidden="1"/>
    <cellStyle name="Hipervínculo visitado" xfId="34532" builtinId="9" hidden="1"/>
    <cellStyle name="Hipervínculo visitado" xfId="34533" builtinId="9" hidden="1"/>
    <cellStyle name="Hipervínculo visitado" xfId="34534" builtinId="9" hidden="1"/>
    <cellStyle name="Hipervínculo visitado" xfId="34535" builtinId="9" hidden="1"/>
    <cellStyle name="Hipervínculo visitado" xfId="34536" builtinId="9" hidden="1"/>
    <cellStyle name="Hipervínculo visitado" xfId="34537" builtinId="9" hidden="1"/>
    <cellStyle name="Hipervínculo visitado" xfId="34538" builtinId="9" hidden="1"/>
    <cellStyle name="Hipervínculo visitado" xfId="34539" builtinId="9" hidden="1"/>
    <cellStyle name="Hipervínculo visitado" xfId="34540" builtinId="9" hidden="1"/>
    <cellStyle name="Hipervínculo visitado" xfId="34541" builtinId="9" hidden="1"/>
    <cellStyle name="Hipervínculo visitado" xfId="34542" builtinId="9" hidden="1"/>
    <cellStyle name="Hipervínculo visitado" xfId="34543" builtinId="9" hidden="1"/>
    <cellStyle name="Hipervínculo visitado" xfId="34544" builtinId="9" hidden="1"/>
    <cellStyle name="Hipervínculo visitado" xfId="34545" builtinId="9" hidden="1"/>
    <cellStyle name="Hipervínculo visitado" xfId="34546" builtinId="9" hidden="1"/>
    <cellStyle name="Hipervínculo visitado" xfId="34547" builtinId="9" hidden="1"/>
    <cellStyle name="Hipervínculo visitado" xfId="34548" builtinId="9" hidden="1"/>
    <cellStyle name="Hipervínculo visitado" xfId="34549" builtinId="9" hidden="1"/>
    <cellStyle name="Hipervínculo visitado" xfId="34560" builtinId="9" hidden="1"/>
    <cellStyle name="Hipervínculo visitado" xfId="34561" builtinId="9" hidden="1"/>
    <cellStyle name="Hipervínculo visitado" xfId="34562" builtinId="9" hidden="1"/>
    <cellStyle name="Hipervínculo visitado" xfId="34563" builtinId="9" hidden="1"/>
    <cellStyle name="Hipervínculo visitado" xfId="34564" builtinId="9" hidden="1"/>
    <cellStyle name="Hipervínculo visitado" xfId="34565" builtinId="9" hidden="1"/>
    <cellStyle name="Hipervínculo visitado" xfId="34566" builtinId="9" hidden="1"/>
    <cellStyle name="Hipervínculo visitado" xfId="34567" builtinId="9" hidden="1"/>
    <cellStyle name="Hipervínculo visitado" xfId="34568" builtinId="9" hidden="1"/>
    <cellStyle name="Hipervínculo visitado" xfId="34569" builtinId="9" hidden="1"/>
    <cellStyle name="Hipervínculo visitado" xfId="34570" builtinId="9" hidden="1"/>
    <cellStyle name="Hipervínculo visitado" xfId="34571" builtinId="9" hidden="1"/>
    <cellStyle name="Hipervínculo visitado" xfId="34572" builtinId="9" hidden="1"/>
    <cellStyle name="Hipervínculo visitado" xfId="34573" builtinId="9" hidden="1"/>
    <cellStyle name="Hipervínculo visitado" xfId="34574" builtinId="9" hidden="1"/>
    <cellStyle name="Hipervínculo visitado" xfId="34575" builtinId="9" hidden="1"/>
    <cellStyle name="Hipervínculo visitado" xfId="34576" builtinId="9" hidden="1"/>
    <cellStyle name="Hipervínculo visitado" xfId="34577" builtinId="9" hidden="1"/>
    <cellStyle name="Hipervínculo visitado" xfId="34578" builtinId="9" hidden="1"/>
    <cellStyle name="Hipervínculo visitado" xfId="34579" builtinId="9" hidden="1"/>
    <cellStyle name="Hipervínculo visitado" xfId="34580" builtinId="9" hidden="1"/>
    <cellStyle name="Hipervínculo visitado" xfId="34591" builtinId="9" hidden="1"/>
    <cellStyle name="Hipervínculo visitado" xfId="34592" builtinId="9" hidden="1"/>
    <cellStyle name="Hipervínculo visitado" xfId="34593" builtinId="9" hidden="1"/>
    <cellStyle name="Hipervínculo visitado" xfId="34594" builtinId="9" hidden="1"/>
    <cellStyle name="Hipervínculo visitado" xfId="34595" builtinId="9" hidden="1"/>
    <cellStyle name="Hipervínculo visitado" xfId="34596" builtinId="9" hidden="1"/>
    <cellStyle name="Hipervínculo visitado" xfId="34597" builtinId="9" hidden="1"/>
    <cellStyle name="Hipervínculo visitado" xfId="34598" builtinId="9" hidden="1"/>
    <cellStyle name="Hipervínculo visitado" xfId="34599" builtinId="9" hidden="1"/>
    <cellStyle name="Hipervínculo visitado" xfId="34600" builtinId="9" hidden="1"/>
    <cellStyle name="Hipervínculo visitado" xfId="34601" builtinId="9" hidden="1"/>
    <cellStyle name="Hipervínculo visitado" xfId="34602" builtinId="9" hidden="1"/>
    <cellStyle name="Hipervínculo visitado" xfId="34603" builtinId="9" hidden="1"/>
    <cellStyle name="Hipervínculo visitado" xfId="34604" builtinId="9" hidden="1"/>
    <cellStyle name="Hipervínculo visitado" xfId="34605" builtinId="9" hidden="1"/>
    <cellStyle name="Hipervínculo visitado" xfId="34606" builtinId="9" hidden="1"/>
    <cellStyle name="Hipervínculo visitado" xfId="34607" builtinId="9" hidden="1"/>
    <cellStyle name="Hipervínculo visitado" xfId="34608" builtinId="9" hidden="1"/>
    <cellStyle name="Hipervínculo visitado" xfId="34609" builtinId="9" hidden="1"/>
    <cellStyle name="Hipervínculo visitado" xfId="34610" builtinId="9" hidden="1"/>
    <cellStyle name="Hipervínculo visitado" xfId="34611" builtinId="9" hidden="1"/>
    <cellStyle name="Hipervínculo visitado" xfId="34622" builtinId="9" hidden="1"/>
    <cellStyle name="Hipervínculo visitado" xfId="34623" builtinId="9" hidden="1"/>
    <cellStyle name="Hipervínculo visitado" xfId="34624" builtinId="9" hidden="1"/>
    <cellStyle name="Hipervínculo visitado" xfId="34625" builtinId="9" hidden="1"/>
    <cellStyle name="Hipervínculo visitado" xfId="34626" builtinId="9" hidden="1"/>
    <cellStyle name="Hipervínculo visitado" xfId="34627" builtinId="9" hidden="1"/>
    <cellStyle name="Hipervínculo visitado" xfId="34628" builtinId="9" hidden="1"/>
    <cellStyle name="Hipervínculo visitado" xfId="34629" builtinId="9" hidden="1"/>
    <cellStyle name="Hipervínculo visitado" xfId="34630" builtinId="9" hidden="1"/>
    <cellStyle name="Hipervínculo visitado" xfId="34631" builtinId="9" hidden="1"/>
    <cellStyle name="Hipervínculo visitado" xfId="34632" builtinId="9" hidden="1"/>
    <cellStyle name="Hipervínculo visitado" xfId="34633" builtinId="9" hidden="1"/>
    <cellStyle name="Hipervínculo visitado" xfId="34634" builtinId="9" hidden="1"/>
    <cellStyle name="Hipervínculo visitado" xfId="34635" builtinId="9" hidden="1"/>
    <cellStyle name="Hipervínculo visitado" xfId="34636" builtinId="9" hidden="1"/>
    <cellStyle name="Hipervínculo visitado" xfId="34637" builtinId="9" hidden="1"/>
    <cellStyle name="Hipervínculo visitado" xfId="34638" builtinId="9" hidden="1"/>
    <cellStyle name="Hipervínculo visitado" xfId="34639" builtinId="9" hidden="1"/>
    <cellStyle name="Hipervínculo visitado" xfId="34640" builtinId="9" hidden="1"/>
    <cellStyle name="Hipervínculo visitado" xfId="34641" builtinId="9" hidden="1"/>
    <cellStyle name="Hipervínculo visitado" xfId="34642" builtinId="9" hidden="1"/>
    <cellStyle name="Hipervínculo visitado" xfId="34652" builtinId="9" hidden="1"/>
    <cellStyle name="Hipervínculo visitado" xfId="34653" builtinId="9" hidden="1"/>
    <cellStyle name="Hipervínculo visitado" xfId="34654" builtinId="9" hidden="1"/>
    <cellStyle name="Hipervínculo visitado" xfId="34655" builtinId="9" hidden="1"/>
    <cellStyle name="Hipervínculo visitado" xfId="34656" builtinId="9" hidden="1"/>
    <cellStyle name="Hipervínculo visitado" xfId="34657" builtinId="9" hidden="1"/>
    <cellStyle name="Hipervínculo visitado" xfId="34658" builtinId="9" hidden="1"/>
    <cellStyle name="Hipervínculo visitado" xfId="34659" builtinId="9" hidden="1"/>
    <cellStyle name="Hipervínculo visitado" xfId="34660" builtinId="9" hidden="1"/>
    <cellStyle name="Hipervínculo visitado" xfId="34661" builtinId="9" hidden="1"/>
    <cellStyle name="Hipervínculo visitado" xfId="34662" builtinId="9" hidden="1"/>
    <cellStyle name="Hipervínculo visitado" xfId="34663" builtinId="9" hidden="1"/>
    <cellStyle name="Hipervínculo visitado" xfId="34664" builtinId="9" hidden="1"/>
    <cellStyle name="Hipervínculo visitado" xfId="34665" builtinId="9" hidden="1"/>
    <cellStyle name="Hipervínculo visitado" xfId="34666" builtinId="9" hidden="1"/>
    <cellStyle name="Hipervínculo visitado" xfId="34667" builtinId="9" hidden="1"/>
    <cellStyle name="Hipervínculo visitado" xfId="34668" builtinId="9" hidden="1"/>
    <cellStyle name="Hipervínculo visitado" xfId="34669" builtinId="9" hidden="1"/>
    <cellStyle name="Hipervínculo visitado" xfId="34670" builtinId="9" hidden="1"/>
    <cellStyle name="Hipervínculo visitado" xfId="34671" builtinId="9" hidden="1"/>
    <cellStyle name="Hipervínculo visitado" xfId="34672" builtinId="9" hidden="1"/>
    <cellStyle name="Hipervínculo visitado" xfId="34682" builtinId="9" hidden="1"/>
    <cellStyle name="Hipervínculo visitado" xfId="34683" builtinId="9" hidden="1"/>
    <cellStyle name="Hipervínculo visitado" xfId="34684" builtinId="9" hidden="1"/>
    <cellStyle name="Hipervínculo visitado" xfId="34685" builtinId="9" hidden="1"/>
    <cellStyle name="Hipervínculo visitado" xfId="34686" builtinId="9" hidden="1"/>
    <cellStyle name="Hipervínculo visitado" xfId="34687" builtinId="9" hidden="1"/>
    <cellStyle name="Hipervínculo visitado" xfId="34688" builtinId="9" hidden="1"/>
    <cellStyle name="Hipervínculo visitado" xfId="34689" builtinId="9" hidden="1"/>
    <cellStyle name="Hipervínculo visitado" xfId="34690" builtinId="9" hidden="1"/>
    <cellStyle name="Hipervínculo visitado" xfId="34691" builtinId="9" hidden="1"/>
    <cellStyle name="Hipervínculo visitado" xfId="34692" builtinId="9" hidden="1"/>
    <cellStyle name="Hipervínculo visitado" xfId="34693" builtinId="9" hidden="1"/>
    <cellStyle name="Hipervínculo visitado" xfId="34694" builtinId="9" hidden="1"/>
    <cellStyle name="Hipervínculo visitado" xfId="34695" builtinId="9" hidden="1"/>
    <cellStyle name="Hipervínculo visitado" xfId="34696" builtinId="9" hidden="1"/>
    <cellStyle name="Hipervínculo visitado" xfId="34697" builtinId="9" hidden="1"/>
    <cellStyle name="Hipervínculo visitado" xfId="34698" builtinId="9" hidden="1"/>
    <cellStyle name="Hipervínculo visitado" xfId="34699" builtinId="9" hidden="1"/>
    <cellStyle name="Hipervínculo visitado" xfId="34700" builtinId="9" hidden="1"/>
    <cellStyle name="Hipervínculo visitado" xfId="34701" builtinId="9" hidden="1"/>
    <cellStyle name="Hipervínculo visitado" xfId="34702" builtinId="9" hidden="1"/>
    <cellStyle name="Hipervínculo visitado" xfId="34713" builtinId="9" hidden="1"/>
    <cellStyle name="Hipervínculo visitado" xfId="34714" builtinId="9" hidden="1"/>
    <cellStyle name="Hipervínculo visitado" xfId="34715" builtinId="9" hidden="1"/>
    <cellStyle name="Hipervínculo visitado" xfId="34716" builtinId="9" hidden="1"/>
    <cellStyle name="Hipervínculo visitado" xfId="34717" builtinId="9" hidden="1"/>
    <cellStyle name="Hipervínculo visitado" xfId="34718" builtinId="9" hidden="1"/>
    <cellStyle name="Hipervínculo visitado" xfId="34719" builtinId="9" hidden="1"/>
    <cellStyle name="Hipervínculo visitado" xfId="34720" builtinId="9" hidden="1"/>
    <cellStyle name="Hipervínculo visitado" xfId="34721" builtinId="9" hidden="1"/>
    <cellStyle name="Hipervínculo visitado" xfId="34722" builtinId="9" hidden="1"/>
    <cellStyle name="Hipervínculo visitado" xfId="34723" builtinId="9" hidden="1"/>
    <cellStyle name="Hipervínculo visitado" xfId="34724" builtinId="9" hidden="1"/>
    <cellStyle name="Hipervínculo visitado" xfId="34725" builtinId="9" hidden="1"/>
    <cellStyle name="Hipervínculo visitado" xfId="34726" builtinId="9" hidden="1"/>
    <cellStyle name="Hipervínculo visitado" xfId="34727" builtinId="9" hidden="1"/>
    <cellStyle name="Hipervínculo visitado" xfId="34728" builtinId="9" hidden="1"/>
    <cellStyle name="Hipervínculo visitado" xfId="34729" builtinId="9" hidden="1"/>
    <cellStyle name="Hipervínculo visitado" xfId="34730" builtinId="9" hidden="1"/>
    <cellStyle name="Hipervínculo visitado" xfId="34731" builtinId="9" hidden="1"/>
    <cellStyle name="Hipervínculo visitado" xfId="34732" builtinId="9" hidden="1"/>
    <cellStyle name="Hipervínculo visitado" xfId="34733" builtinId="9" hidden="1"/>
    <cellStyle name="Hipervínculo visitado" xfId="34745" builtinId="9" hidden="1"/>
    <cellStyle name="Hipervínculo visitado" xfId="34746" builtinId="9" hidden="1"/>
    <cellStyle name="Hipervínculo visitado" xfId="34747" builtinId="9" hidden="1"/>
    <cellStyle name="Hipervínculo visitado" xfId="34748" builtinId="9" hidden="1"/>
    <cellStyle name="Hipervínculo visitado" xfId="34749" builtinId="9" hidden="1"/>
    <cellStyle name="Hipervínculo visitado" xfId="34750" builtinId="9" hidden="1"/>
    <cellStyle name="Hipervínculo visitado" xfId="34751" builtinId="9" hidden="1"/>
    <cellStyle name="Hipervínculo visitado" xfId="34752" builtinId="9" hidden="1"/>
    <cellStyle name="Hipervínculo visitado" xfId="34753" builtinId="9" hidden="1"/>
    <cellStyle name="Hipervínculo visitado" xfId="34754" builtinId="9" hidden="1"/>
    <cellStyle name="Hipervínculo visitado" xfId="34755" builtinId="9" hidden="1"/>
    <cellStyle name="Hipervínculo visitado" xfId="34756" builtinId="9" hidden="1"/>
    <cellStyle name="Hipervínculo visitado" xfId="34757" builtinId="9" hidden="1"/>
    <cellStyle name="Hipervínculo visitado" xfId="34758" builtinId="9" hidden="1"/>
    <cellStyle name="Hipervínculo visitado" xfId="34759" builtinId="9" hidden="1"/>
    <cellStyle name="Hipervínculo visitado" xfId="34760" builtinId="9" hidden="1"/>
    <cellStyle name="Hipervínculo visitado" xfId="34761" builtinId="9" hidden="1"/>
    <cellStyle name="Hipervínculo visitado" xfId="34762" builtinId="9" hidden="1"/>
    <cellStyle name="Hipervínculo visitado" xfId="34763" builtinId="9" hidden="1"/>
    <cellStyle name="Hipervínculo visitado" xfId="34764" builtinId="9" hidden="1"/>
    <cellStyle name="Hipervínculo visitado" xfId="34765" builtinId="9" hidden="1"/>
    <cellStyle name="Hipervínculo visitado" xfId="34777" builtinId="9" hidden="1"/>
    <cellStyle name="Hipervínculo visitado" xfId="34778" builtinId="9" hidden="1"/>
    <cellStyle name="Hipervínculo visitado" xfId="34779" builtinId="9" hidden="1"/>
    <cellStyle name="Hipervínculo visitado" xfId="34780" builtinId="9" hidden="1"/>
    <cellStyle name="Hipervínculo visitado" xfId="34781" builtinId="9" hidden="1"/>
    <cellStyle name="Hipervínculo visitado" xfId="34782" builtinId="9" hidden="1"/>
    <cellStyle name="Hipervínculo visitado" xfId="34783" builtinId="9" hidden="1"/>
    <cellStyle name="Hipervínculo visitado" xfId="34784" builtinId="9" hidden="1"/>
    <cellStyle name="Hipervínculo visitado" xfId="34785" builtinId="9" hidden="1"/>
    <cellStyle name="Hipervínculo visitado" xfId="34786" builtinId="9" hidden="1"/>
    <cellStyle name="Hipervínculo visitado" xfId="34787" builtinId="9" hidden="1"/>
    <cellStyle name="Hipervínculo visitado" xfId="34788" builtinId="9" hidden="1"/>
    <cellStyle name="Hipervínculo visitado" xfId="34789" builtinId="9" hidden="1"/>
    <cellStyle name="Hipervínculo visitado" xfId="34790" builtinId="9" hidden="1"/>
    <cellStyle name="Hipervínculo visitado" xfId="34791" builtinId="9" hidden="1"/>
    <cellStyle name="Hipervínculo visitado" xfId="34792" builtinId="9" hidden="1"/>
    <cellStyle name="Hipervínculo visitado" xfId="34793" builtinId="9" hidden="1"/>
    <cellStyle name="Hipervínculo visitado" xfId="34794" builtinId="9" hidden="1"/>
    <cellStyle name="Hipervínculo visitado" xfId="34795" builtinId="9" hidden="1"/>
    <cellStyle name="Hipervínculo visitado" xfId="34796" builtinId="9" hidden="1"/>
    <cellStyle name="Hipervínculo visitado" xfId="34797" builtinId="9" hidden="1"/>
    <cellStyle name="Hipervínculo visitado" xfId="34808" builtinId="9" hidden="1"/>
    <cellStyle name="Hipervínculo visitado" xfId="34809" builtinId="9" hidden="1"/>
    <cellStyle name="Hipervínculo visitado" xfId="34810" builtinId="9" hidden="1"/>
    <cellStyle name="Hipervínculo visitado" xfId="34811" builtinId="9" hidden="1"/>
    <cellStyle name="Hipervínculo visitado" xfId="34812" builtinId="9" hidden="1"/>
    <cellStyle name="Hipervínculo visitado" xfId="34813" builtinId="9" hidden="1"/>
    <cellStyle name="Hipervínculo visitado" xfId="34814" builtinId="9" hidden="1"/>
    <cellStyle name="Hipervínculo visitado" xfId="34815" builtinId="9" hidden="1"/>
    <cellStyle name="Hipervínculo visitado" xfId="34816" builtinId="9" hidden="1"/>
    <cellStyle name="Hipervínculo visitado" xfId="34817" builtinId="9" hidden="1"/>
    <cellStyle name="Hipervínculo visitado" xfId="34818" builtinId="9" hidden="1"/>
    <cellStyle name="Hipervínculo visitado" xfId="34819" builtinId="9" hidden="1"/>
    <cellStyle name="Hipervínculo visitado" xfId="34820" builtinId="9" hidden="1"/>
    <cellStyle name="Hipervínculo visitado" xfId="34821" builtinId="9" hidden="1"/>
    <cellStyle name="Hipervínculo visitado" xfId="34822" builtinId="9" hidden="1"/>
    <cellStyle name="Hipervínculo visitado" xfId="34823" builtinId="9" hidden="1"/>
    <cellStyle name="Hipervínculo visitado" xfId="34824" builtinId="9" hidden="1"/>
    <cellStyle name="Hipervínculo visitado" xfId="34825" builtinId="9" hidden="1"/>
    <cellStyle name="Hipervínculo visitado" xfId="34826" builtinId="9" hidden="1"/>
    <cellStyle name="Hipervínculo visitado" xfId="34827" builtinId="9" hidden="1"/>
    <cellStyle name="Hipervínculo visitado" xfId="34828" builtinId="9" hidden="1"/>
    <cellStyle name="Hipervínculo visitado" xfId="34840" builtinId="9" hidden="1"/>
    <cellStyle name="Hipervínculo visitado" xfId="34841" builtinId="9" hidden="1"/>
    <cellStyle name="Hipervínculo visitado" xfId="34842" builtinId="9" hidden="1"/>
    <cellStyle name="Hipervínculo visitado" xfId="34843" builtinId="9" hidden="1"/>
    <cellStyle name="Hipervínculo visitado" xfId="34844" builtinId="9" hidden="1"/>
    <cellStyle name="Hipervínculo visitado" xfId="34845" builtinId="9" hidden="1"/>
    <cellStyle name="Hipervínculo visitado" xfId="34846" builtinId="9" hidden="1"/>
    <cellStyle name="Hipervínculo visitado" xfId="34847" builtinId="9" hidden="1"/>
    <cellStyle name="Hipervínculo visitado" xfId="34848" builtinId="9" hidden="1"/>
    <cellStyle name="Hipervínculo visitado" xfId="34849" builtinId="9" hidden="1"/>
    <cellStyle name="Hipervínculo visitado" xfId="34850" builtinId="9" hidden="1"/>
    <cellStyle name="Hipervínculo visitado" xfId="34851" builtinId="9" hidden="1"/>
    <cellStyle name="Hipervínculo visitado" xfId="34852" builtinId="9" hidden="1"/>
    <cellStyle name="Hipervínculo visitado" xfId="34853" builtinId="9" hidden="1"/>
    <cellStyle name="Hipervínculo visitado" xfId="34854" builtinId="9" hidden="1"/>
    <cellStyle name="Hipervínculo visitado" xfId="34855" builtinId="9" hidden="1"/>
    <cellStyle name="Hipervínculo visitado" xfId="34856" builtinId="9" hidden="1"/>
    <cellStyle name="Hipervínculo visitado" xfId="34857" builtinId="9" hidden="1"/>
    <cellStyle name="Hipervínculo visitado" xfId="34858" builtinId="9" hidden="1"/>
    <cellStyle name="Hipervínculo visitado" xfId="34859" builtinId="9" hidden="1"/>
    <cellStyle name="Hipervínculo visitado" xfId="34860" builtinId="9" hidden="1"/>
    <cellStyle name="Hipervínculo visitado" xfId="34871" builtinId="9" hidden="1"/>
    <cellStyle name="Hipervínculo visitado" xfId="34872" builtinId="9" hidden="1"/>
    <cellStyle name="Hipervínculo visitado" xfId="34873" builtinId="9" hidden="1"/>
    <cellStyle name="Hipervínculo visitado" xfId="34874" builtinId="9" hidden="1"/>
    <cellStyle name="Hipervínculo visitado" xfId="34875" builtinId="9" hidden="1"/>
    <cellStyle name="Hipervínculo visitado" xfId="34876" builtinId="9" hidden="1"/>
    <cellStyle name="Hipervínculo visitado" xfId="34877" builtinId="9" hidden="1"/>
    <cellStyle name="Hipervínculo visitado" xfId="34878" builtinId="9" hidden="1"/>
    <cellStyle name="Hipervínculo visitado" xfId="34879" builtinId="9" hidden="1"/>
    <cellStyle name="Hipervínculo visitado" xfId="34880" builtinId="9" hidden="1"/>
    <cellStyle name="Hipervínculo visitado" xfId="34881" builtinId="9" hidden="1"/>
    <cellStyle name="Hipervínculo visitado" xfId="34882" builtinId="9" hidden="1"/>
    <cellStyle name="Hipervínculo visitado" xfId="34883" builtinId="9" hidden="1"/>
    <cellStyle name="Hipervínculo visitado" xfId="34884" builtinId="9" hidden="1"/>
    <cellStyle name="Hipervínculo visitado" xfId="34885" builtinId="9" hidden="1"/>
    <cellStyle name="Hipervínculo visitado" xfId="34886" builtinId="9" hidden="1"/>
    <cellStyle name="Hipervínculo visitado" xfId="34887" builtinId="9" hidden="1"/>
    <cellStyle name="Hipervínculo visitado" xfId="34888" builtinId="9" hidden="1"/>
    <cellStyle name="Hipervínculo visitado" xfId="34889" builtinId="9" hidden="1"/>
    <cellStyle name="Hipervínculo visitado" xfId="34890" builtinId="9" hidden="1"/>
    <cellStyle name="Hipervínculo visitado" xfId="34891" builtinId="9" hidden="1"/>
    <cellStyle name="Hipervínculo visitado" xfId="34902" builtinId="9" hidden="1"/>
    <cellStyle name="Hipervínculo visitado" xfId="34903" builtinId="9" hidden="1"/>
    <cellStyle name="Hipervínculo visitado" xfId="34904" builtinId="9" hidden="1"/>
    <cellStyle name="Hipervínculo visitado" xfId="34905" builtinId="9" hidden="1"/>
    <cellStyle name="Hipervínculo visitado" xfId="34906" builtinId="9" hidden="1"/>
    <cellStyle name="Hipervínculo visitado" xfId="34907" builtinId="9" hidden="1"/>
    <cellStyle name="Hipervínculo visitado" xfId="34908" builtinId="9" hidden="1"/>
    <cellStyle name="Hipervínculo visitado" xfId="34909" builtinId="9" hidden="1"/>
    <cellStyle name="Hipervínculo visitado" xfId="34910" builtinId="9" hidden="1"/>
    <cellStyle name="Hipervínculo visitado" xfId="34911" builtinId="9" hidden="1"/>
    <cellStyle name="Hipervínculo visitado" xfId="34912" builtinId="9" hidden="1"/>
    <cellStyle name="Hipervínculo visitado" xfId="34913" builtinId="9" hidden="1"/>
    <cellStyle name="Hipervínculo visitado" xfId="34914" builtinId="9" hidden="1"/>
    <cellStyle name="Hipervínculo visitado" xfId="34915" builtinId="9" hidden="1"/>
    <cellStyle name="Hipervínculo visitado" xfId="34916" builtinId="9" hidden="1"/>
    <cellStyle name="Hipervínculo visitado" xfId="34917" builtinId="9" hidden="1"/>
    <cellStyle name="Hipervínculo visitado" xfId="34918" builtinId="9" hidden="1"/>
    <cellStyle name="Hipervínculo visitado" xfId="34919" builtinId="9" hidden="1"/>
    <cellStyle name="Hipervínculo visitado" xfId="34920" builtinId="9" hidden="1"/>
    <cellStyle name="Hipervínculo visitado" xfId="34921" builtinId="9" hidden="1"/>
    <cellStyle name="Hipervínculo visitado" xfId="34922" builtinId="9" hidden="1"/>
    <cellStyle name="Hipervínculo visitado" xfId="34934" builtinId="9" hidden="1"/>
    <cellStyle name="Hipervínculo visitado" xfId="34935" builtinId="9" hidden="1"/>
    <cellStyle name="Hipervínculo visitado" xfId="34936" builtinId="9" hidden="1"/>
    <cellStyle name="Hipervínculo visitado" xfId="34937" builtinId="9" hidden="1"/>
    <cellStyle name="Hipervínculo visitado" xfId="34938" builtinId="9" hidden="1"/>
    <cellStyle name="Hipervínculo visitado" xfId="34939" builtinId="9" hidden="1"/>
    <cellStyle name="Hipervínculo visitado" xfId="34940" builtinId="9" hidden="1"/>
    <cellStyle name="Hipervínculo visitado" xfId="34941" builtinId="9" hidden="1"/>
    <cellStyle name="Hipervínculo visitado" xfId="34942" builtinId="9" hidden="1"/>
    <cellStyle name="Hipervínculo visitado" xfId="34943" builtinId="9" hidden="1"/>
    <cellStyle name="Hipervínculo visitado" xfId="34944" builtinId="9" hidden="1"/>
    <cellStyle name="Hipervínculo visitado" xfId="34945" builtinId="9" hidden="1"/>
    <cellStyle name="Hipervínculo visitado" xfId="34946" builtinId="9" hidden="1"/>
    <cellStyle name="Hipervínculo visitado" xfId="34947" builtinId="9" hidden="1"/>
    <cellStyle name="Hipervínculo visitado" xfId="34948" builtinId="9" hidden="1"/>
    <cellStyle name="Hipervínculo visitado" xfId="34949" builtinId="9" hidden="1"/>
    <cellStyle name="Hipervínculo visitado" xfId="34950" builtinId="9" hidden="1"/>
    <cellStyle name="Hipervínculo visitado" xfId="34951" builtinId="9" hidden="1"/>
    <cellStyle name="Hipervínculo visitado" xfId="34952" builtinId="9" hidden="1"/>
    <cellStyle name="Hipervínculo visitado" xfId="34953" builtinId="9" hidden="1"/>
    <cellStyle name="Hipervínculo visitado" xfId="34954" builtinId="9" hidden="1"/>
    <cellStyle name="Hipervínculo visitado" xfId="34965" builtinId="9" hidden="1"/>
    <cellStyle name="Hipervínculo visitado" xfId="34966" builtinId="9" hidden="1"/>
    <cellStyle name="Hipervínculo visitado" xfId="34967" builtinId="9" hidden="1"/>
    <cellStyle name="Hipervínculo visitado" xfId="34968" builtinId="9" hidden="1"/>
    <cellStyle name="Hipervínculo visitado" xfId="34969" builtinId="9" hidden="1"/>
    <cellStyle name="Hipervínculo visitado" xfId="34970" builtinId="9" hidden="1"/>
    <cellStyle name="Hipervínculo visitado" xfId="34971" builtinId="9" hidden="1"/>
    <cellStyle name="Hipervínculo visitado" xfId="34972" builtinId="9" hidden="1"/>
    <cellStyle name="Hipervínculo visitado" xfId="34973" builtinId="9" hidden="1"/>
    <cellStyle name="Hipervínculo visitado" xfId="34974" builtinId="9" hidden="1"/>
    <cellStyle name="Hipervínculo visitado" xfId="34975" builtinId="9" hidden="1"/>
    <cellStyle name="Hipervínculo visitado" xfId="34976" builtinId="9" hidden="1"/>
    <cellStyle name="Hipervínculo visitado" xfId="34977" builtinId="9" hidden="1"/>
    <cellStyle name="Hipervínculo visitado" xfId="34978" builtinId="9" hidden="1"/>
    <cellStyle name="Hipervínculo visitado" xfId="34979" builtinId="9" hidden="1"/>
    <cellStyle name="Hipervínculo visitado" xfId="34980" builtinId="9" hidden="1"/>
    <cellStyle name="Hipervínculo visitado" xfId="34981" builtinId="9" hidden="1"/>
    <cellStyle name="Hipervínculo visitado" xfId="34982" builtinId="9" hidden="1"/>
    <cellStyle name="Hipervínculo visitado" xfId="34983" builtinId="9" hidden="1"/>
    <cellStyle name="Hipervínculo visitado" xfId="34984" builtinId="9" hidden="1"/>
    <cellStyle name="Hipervínculo visitado" xfId="34985" builtinId="9" hidden="1"/>
    <cellStyle name="Hipervínculo visitado" xfId="34997" builtinId="9" hidden="1"/>
    <cellStyle name="Hipervínculo visitado" xfId="34998" builtinId="9" hidden="1"/>
    <cellStyle name="Hipervínculo visitado" xfId="34999" builtinId="9" hidden="1"/>
    <cellStyle name="Hipervínculo visitado" xfId="35000" builtinId="9" hidden="1"/>
    <cellStyle name="Hipervínculo visitado" xfId="35001" builtinId="9" hidden="1"/>
    <cellStyle name="Hipervínculo visitado" xfId="35002" builtinId="9" hidden="1"/>
    <cellStyle name="Hipervínculo visitado" xfId="35003" builtinId="9" hidden="1"/>
    <cellStyle name="Hipervínculo visitado" xfId="35004" builtinId="9" hidden="1"/>
    <cellStyle name="Hipervínculo visitado" xfId="35005" builtinId="9" hidden="1"/>
    <cellStyle name="Hipervínculo visitado" xfId="35006" builtinId="9" hidden="1"/>
    <cellStyle name="Hipervínculo visitado" xfId="35007" builtinId="9" hidden="1"/>
    <cellStyle name="Hipervínculo visitado" xfId="35008" builtinId="9" hidden="1"/>
    <cellStyle name="Hipervínculo visitado" xfId="35009" builtinId="9" hidden="1"/>
    <cellStyle name="Hipervínculo visitado" xfId="35010" builtinId="9" hidden="1"/>
    <cellStyle name="Hipervínculo visitado" xfId="35011" builtinId="9" hidden="1"/>
    <cellStyle name="Hipervínculo visitado" xfId="35012" builtinId="9" hidden="1"/>
    <cellStyle name="Hipervínculo visitado" xfId="35013" builtinId="9" hidden="1"/>
    <cellStyle name="Hipervínculo visitado" xfId="35014" builtinId="9" hidden="1"/>
    <cellStyle name="Hipervínculo visitado" xfId="35015" builtinId="9" hidden="1"/>
    <cellStyle name="Hipervínculo visitado" xfId="35016" builtinId="9" hidden="1"/>
    <cellStyle name="Hipervínculo visitado" xfId="35017" builtinId="9" hidden="1"/>
    <cellStyle name="Hipervínculo visitado" xfId="35028" builtinId="9" hidden="1"/>
    <cellStyle name="Hipervínculo visitado" xfId="35029" builtinId="9" hidden="1"/>
    <cellStyle name="Hipervínculo visitado" xfId="35030" builtinId="9" hidden="1"/>
    <cellStyle name="Hipervínculo visitado" xfId="35031" builtinId="9" hidden="1"/>
    <cellStyle name="Hipervínculo visitado" xfId="35032" builtinId="9" hidden="1"/>
    <cellStyle name="Hipervínculo visitado" xfId="35033" builtinId="9" hidden="1"/>
    <cellStyle name="Hipervínculo visitado" xfId="35034" builtinId="9" hidden="1"/>
    <cellStyle name="Hipervínculo visitado" xfId="35035" builtinId="9" hidden="1"/>
    <cellStyle name="Hipervínculo visitado" xfId="35036" builtinId="9" hidden="1"/>
    <cellStyle name="Hipervínculo visitado" xfId="35037" builtinId="9" hidden="1"/>
    <cellStyle name="Hipervínculo visitado" xfId="35038" builtinId="9" hidden="1"/>
    <cellStyle name="Hipervínculo visitado" xfId="35039" builtinId="9" hidden="1"/>
    <cellStyle name="Hipervínculo visitado" xfId="35040" builtinId="9" hidden="1"/>
    <cellStyle name="Hipervínculo visitado" xfId="35041" builtinId="9" hidden="1"/>
    <cellStyle name="Hipervínculo visitado" xfId="35042" builtinId="9" hidden="1"/>
    <cellStyle name="Hipervínculo visitado" xfId="35043" builtinId="9" hidden="1"/>
    <cellStyle name="Hipervínculo visitado" xfId="35044" builtinId="9" hidden="1"/>
    <cellStyle name="Hipervínculo visitado" xfId="35045" builtinId="9" hidden="1"/>
    <cellStyle name="Hipervínculo visitado" xfId="35046" builtinId="9" hidden="1"/>
    <cellStyle name="Hipervínculo visitado" xfId="35047" builtinId="9" hidden="1"/>
    <cellStyle name="Hipervínculo visitado" xfId="35048" builtinId="9" hidden="1"/>
    <cellStyle name="Hipervínculo visitado" xfId="35059" builtinId="9" hidden="1"/>
    <cellStyle name="Hipervínculo visitado" xfId="35060" builtinId="9" hidden="1"/>
    <cellStyle name="Hipervínculo visitado" xfId="35061" builtinId="9" hidden="1"/>
    <cellStyle name="Hipervínculo visitado" xfId="35062" builtinId="9" hidden="1"/>
    <cellStyle name="Hipervínculo visitado" xfId="35063" builtinId="9" hidden="1"/>
    <cellStyle name="Hipervínculo visitado" xfId="35064" builtinId="9" hidden="1"/>
    <cellStyle name="Hipervínculo visitado" xfId="35065" builtinId="9" hidden="1"/>
    <cellStyle name="Hipervínculo visitado" xfId="35066" builtinId="9" hidden="1"/>
    <cellStyle name="Hipervínculo visitado" xfId="35067" builtinId="9" hidden="1"/>
    <cellStyle name="Hipervínculo visitado" xfId="35068" builtinId="9" hidden="1"/>
    <cellStyle name="Hipervínculo visitado" xfId="35069" builtinId="9" hidden="1"/>
    <cellStyle name="Hipervínculo visitado" xfId="35070" builtinId="9" hidden="1"/>
    <cellStyle name="Hipervínculo visitado" xfId="35071" builtinId="9" hidden="1"/>
    <cellStyle name="Hipervínculo visitado" xfId="35072" builtinId="9" hidden="1"/>
    <cellStyle name="Hipervínculo visitado" xfId="35073" builtinId="9" hidden="1"/>
    <cellStyle name="Hipervínculo visitado" xfId="35074" builtinId="9" hidden="1"/>
    <cellStyle name="Hipervínculo visitado" xfId="35075" builtinId="9" hidden="1"/>
    <cellStyle name="Hipervínculo visitado" xfId="35076" builtinId="9" hidden="1"/>
    <cellStyle name="Hipervínculo visitado" xfId="35077" builtinId="9" hidden="1"/>
    <cellStyle name="Hipervínculo visitado" xfId="35078" builtinId="9" hidden="1"/>
    <cellStyle name="Hipervínculo visitado" xfId="35079" builtinId="9" hidden="1"/>
    <cellStyle name="Hipervínculo visitado" xfId="35089" builtinId="9" hidden="1"/>
    <cellStyle name="Hipervínculo visitado" xfId="35090" builtinId="9" hidden="1"/>
    <cellStyle name="Hipervínculo visitado" xfId="35091" builtinId="9" hidden="1"/>
    <cellStyle name="Hipervínculo visitado" xfId="35092" builtinId="9" hidden="1"/>
    <cellStyle name="Hipervínculo visitado" xfId="35093" builtinId="9" hidden="1"/>
    <cellStyle name="Hipervínculo visitado" xfId="35094" builtinId="9" hidden="1"/>
    <cellStyle name="Hipervínculo visitado" xfId="35095" builtinId="9" hidden="1"/>
    <cellStyle name="Hipervínculo visitado" xfId="35096" builtinId="9" hidden="1"/>
    <cellStyle name="Hipervínculo visitado" xfId="35097" builtinId="9" hidden="1"/>
    <cellStyle name="Hipervínculo visitado" xfId="35098" builtinId="9" hidden="1"/>
    <cellStyle name="Hipervínculo visitado" xfId="35099" builtinId="9" hidden="1"/>
    <cellStyle name="Hipervínculo visitado" xfId="35100" builtinId="9" hidden="1"/>
    <cellStyle name="Hipervínculo visitado" xfId="35101" builtinId="9" hidden="1"/>
    <cellStyle name="Hipervínculo visitado" xfId="35102" builtinId="9" hidden="1"/>
    <cellStyle name="Hipervínculo visitado" xfId="35103" builtinId="9" hidden="1"/>
    <cellStyle name="Hipervínculo visitado" xfId="35104" builtinId="9" hidden="1"/>
    <cellStyle name="Hipervínculo visitado" xfId="35105" builtinId="9" hidden="1"/>
    <cellStyle name="Hipervínculo visitado" xfId="35106" builtinId="9" hidden="1"/>
    <cellStyle name="Hipervínculo visitado" xfId="35107" builtinId="9" hidden="1"/>
    <cellStyle name="Hipervínculo visitado" xfId="35108" builtinId="9" hidden="1"/>
    <cellStyle name="Hipervínculo visitado" xfId="35109" builtinId="9" hidden="1"/>
    <cellStyle name="Hipervínculo visitado" xfId="35120" builtinId="9" hidden="1"/>
    <cellStyle name="Hipervínculo visitado" xfId="35121" builtinId="9" hidden="1"/>
    <cellStyle name="Hipervínculo visitado" xfId="35122" builtinId="9" hidden="1"/>
    <cellStyle name="Hipervínculo visitado" xfId="35123" builtinId="9" hidden="1"/>
    <cellStyle name="Hipervínculo visitado" xfId="35124" builtinId="9" hidden="1"/>
    <cellStyle name="Hipervínculo visitado" xfId="35125" builtinId="9" hidden="1"/>
    <cellStyle name="Hipervínculo visitado" xfId="35126" builtinId="9" hidden="1"/>
    <cellStyle name="Hipervínculo visitado" xfId="35127" builtinId="9" hidden="1"/>
    <cellStyle name="Hipervínculo visitado" xfId="35128" builtinId="9" hidden="1"/>
    <cellStyle name="Hipervínculo visitado" xfId="35129" builtinId="9" hidden="1"/>
    <cellStyle name="Hipervínculo visitado" xfId="35130" builtinId="9" hidden="1"/>
    <cellStyle name="Hipervínculo visitado" xfId="35131" builtinId="9" hidden="1"/>
    <cellStyle name="Hipervínculo visitado" xfId="35132" builtinId="9" hidden="1"/>
    <cellStyle name="Hipervínculo visitado" xfId="35133" builtinId="9" hidden="1"/>
    <cellStyle name="Hipervínculo visitado" xfId="35134" builtinId="9" hidden="1"/>
    <cellStyle name="Hipervínculo visitado" xfId="35135" builtinId="9" hidden="1"/>
    <cellStyle name="Hipervínculo visitado" xfId="35136" builtinId="9" hidden="1"/>
    <cellStyle name="Hipervínculo visitado" xfId="35137" builtinId="9" hidden="1"/>
    <cellStyle name="Hipervínculo visitado" xfId="35138" builtinId="9" hidden="1"/>
    <cellStyle name="Hipervínculo visitado" xfId="35139" builtinId="9" hidden="1"/>
    <cellStyle name="Hipervínculo visitado" xfId="35140" builtinId="9" hidden="1"/>
    <cellStyle name="Hipervínculo visitado" xfId="35149" builtinId="9" hidden="1"/>
    <cellStyle name="Hipervínculo visitado" xfId="35150" builtinId="9" hidden="1"/>
    <cellStyle name="Hipervínculo visitado" xfId="35151" builtinId="9" hidden="1"/>
    <cellStyle name="Hipervínculo visitado" xfId="35152" builtinId="9" hidden="1"/>
    <cellStyle name="Hipervínculo visitado" xfId="35153" builtinId="9" hidden="1"/>
    <cellStyle name="Hipervínculo visitado" xfId="35154" builtinId="9" hidden="1"/>
    <cellStyle name="Hipervínculo visitado" xfId="35155" builtinId="9" hidden="1"/>
    <cellStyle name="Hipervínculo visitado" xfId="35156" builtinId="9" hidden="1"/>
    <cellStyle name="Hipervínculo visitado" xfId="35157" builtinId="9" hidden="1"/>
    <cellStyle name="Hipervínculo visitado" xfId="35158" builtinId="9" hidden="1"/>
    <cellStyle name="Hipervínculo visitado" xfId="35159" builtinId="9" hidden="1"/>
    <cellStyle name="Hipervínculo visitado" xfId="35160" builtinId="9" hidden="1"/>
    <cellStyle name="Hipervínculo visitado" xfId="35161" builtinId="9" hidden="1"/>
    <cellStyle name="Hipervínculo visitado" xfId="35162" builtinId="9" hidden="1"/>
    <cellStyle name="Hipervínculo visitado" xfId="35163" builtinId="9" hidden="1"/>
    <cellStyle name="Hipervínculo visitado" xfId="35164" builtinId="9" hidden="1"/>
    <cellStyle name="Hipervínculo visitado" xfId="35165" builtinId="9" hidden="1"/>
    <cellStyle name="Hipervínculo visitado" xfId="35166" builtinId="9" hidden="1"/>
    <cellStyle name="Hipervínculo visitado" xfId="35167" builtinId="9" hidden="1"/>
    <cellStyle name="Hipervínculo visitado" xfId="35168" builtinId="9" hidden="1"/>
    <cellStyle name="Hipervínculo visitado" xfId="35169" builtinId="9" hidden="1"/>
    <cellStyle name="Hipervínculo visitado" xfId="35180" builtinId="9" hidden="1"/>
    <cellStyle name="Hipervínculo visitado" xfId="35181" builtinId="9" hidden="1"/>
    <cellStyle name="Hipervínculo visitado" xfId="35182" builtinId="9" hidden="1"/>
    <cellStyle name="Hipervínculo visitado" xfId="35183" builtinId="9" hidden="1"/>
    <cellStyle name="Hipervínculo visitado" xfId="35184" builtinId="9" hidden="1"/>
    <cellStyle name="Hipervínculo visitado" xfId="35185" builtinId="9" hidden="1"/>
    <cellStyle name="Hipervínculo visitado" xfId="35186" builtinId="9" hidden="1"/>
    <cellStyle name="Hipervínculo visitado" xfId="35187" builtinId="9" hidden="1"/>
    <cellStyle name="Hipervínculo visitado" xfId="35188" builtinId="9" hidden="1"/>
    <cellStyle name="Hipervínculo visitado" xfId="35189" builtinId="9" hidden="1"/>
    <cellStyle name="Hipervínculo visitado" xfId="35190" builtinId="9" hidden="1"/>
    <cellStyle name="Hipervínculo visitado" xfId="35191" builtinId="9" hidden="1"/>
    <cellStyle name="Hipervínculo visitado" xfId="35192" builtinId="9" hidden="1"/>
    <cellStyle name="Hipervínculo visitado" xfId="35193" builtinId="9" hidden="1"/>
    <cellStyle name="Hipervínculo visitado" xfId="35194" builtinId="9" hidden="1"/>
    <cellStyle name="Hipervínculo visitado" xfId="35195" builtinId="9" hidden="1"/>
    <cellStyle name="Hipervínculo visitado" xfId="35196" builtinId="9" hidden="1"/>
    <cellStyle name="Hipervínculo visitado" xfId="35197" builtinId="9" hidden="1"/>
    <cellStyle name="Hipervínculo visitado" xfId="35198" builtinId="9" hidden="1"/>
    <cellStyle name="Hipervínculo visitado" xfId="35199" builtinId="9" hidden="1"/>
    <cellStyle name="Hipervínculo visitado" xfId="35200" builtinId="9" hidden="1"/>
    <cellStyle name="Hipervínculo visitado" xfId="35209" builtinId="9" hidden="1"/>
    <cellStyle name="Hipervínculo visitado" xfId="35210" builtinId="9" hidden="1"/>
    <cellStyle name="Hipervínculo visitado" xfId="35211" builtinId="9" hidden="1"/>
    <cellStyle name="Hipervínculo visitado" xfId="35212" builtinId="9" hidden="1"/>
    <cellStyle name="Hipervínculo visitado" xfId="35213" builtinId="9" hidden="1"/>
    <cellStyle name="Hipervínculo visitado" xfId="35214" builtinId="9" hidden="1"/>
    <cellStyle name="Hipervínculo visitado" xfId="35215" builtinId="9" hidden="1"/>
    <cellStyle name="Hipervínculo visitado" xfId="35216" builtinId="9" hidden="1"/>
    <cellStyle name="Hipervínculo visitado" xfId="35217" builtinId="9" hidden="1"/>
    <cellStyle name="Hipervínculo visitado" xfId="35218" builtinId="9" hidden="1"/>
    <cellStyle name="Hipervínculo visitado" xfId="35219" builtinId="9" hidden="1"/>
    <cellStyle name="Hipervínculo visitado" xfId="35220" builtinId="9" hidden="1"/>
    <cellStyle name="Hipervínculo visitado" xfId="35221" builtinId="9" hidden="1"/>
    <cellStyle name="Hipervínculo visitado" xfId="35222" builtinId="9" hidden="1"/>
    <cellStyle name="Hipervínculo visitado" xfId="35223" builtinId="9" hidden="1"/>
    <cellStyle name="Hipervínculo visitado" xfId="35224" builtinId="9" hidden="1"/>
    <cellStyle name="Hipervínculo visitado" xfId="35225" builtinId="9" hidden="1"/>
    <cellStyle name="Hipervínculo visitado" xfId="35226" builtinId="9" hidden="1"/>
    <cellStyle name="Hipervínculo visitado" xfId="35227" builtinId="9" hidden="1"/>
    <cellStyle name="Hipervínculo visitado" xfId="35228" builtinId="9" hidden="1"/>
    <cellStyle name="Hipervínculo visitado" xfId="35229" builtinId="9" hidden="1"/>
    <cellStyle name="Hipervínculo visitado" xfId="35240" builtinId="9" hidden="1"/>
    <cellStyle name="Hipervínculo visitado" xfId="35241" builtinId="9" hidden="1"/>
    <cellStyle name="Hipervínculo visitado" xfId="35242" builtinId="9" hidden="1"/>
    <cellStyle name="Hipervínculo visitado" xfId="35243" builtinId="9" hidden="1"/>
    <cellStyle name="Hipervínculo visitado" xfId="35244" builtinId="9" hidden="1"/>
    <cellStyle name="Hipervínculo visitado" xfId="35245" builtinId="9" hidden="1"/>
    <cellStyle name="Hipervínculo visitado" xfId="35246" builtinId="9" hidden="1"/>
    <cellStyle name="Hipervínculo visitado" xfId="35247" builtinId="9" hidden="1"/>
    <cellStyle name="Hipervínculo visitado" xfId="35248" builtinId="9" hidden="1"/>
    <cellStyle name="Hipervínculo visitado" xfId="35249" builtinId="9" hidden="1"/>
    <cellStyle name="Hipervínculo visitado" xfId="35250" builtinId="9" hidden="1"/>
    <cellStyle name="Hipervínculo visitado" xfId="35251" builtinId="9" hidden="1"/>
    <cellStyle name="Hipervínculo visitado" xfId="35252" builtinId="9" hidden="1"/>
    <cellStyle name="Hipervínculo visitado" xfId="35253" builtinId="9" hidden="1"/>
    <cellStyle name="Hipervínculo visitado" xfId="35254" builtinId="9" hidden="1"/>
    <cellStyle name="Hipervínculo visitado" xfId="35255" builtinId="9" hidden="1"/>
    <cellStyle name="Hipervínculo visitado" xfId="35256" builtinId="9" hidden="1"/>
    <cellStyle name="Hipervínculo visitado" xfId="35257" builtinId="9" hidden="1"/>
    <cellStyle name="Hipervínculo visitado" xfId="35258" builtinId="9" hidden="1"/>
    <cellStyle name="Hipervínculo visitado" xfId="35259" builtinId="9" hidden="1"/>
    <cellStyle name="Hipervínculo visitado" xfId="35260" builtinId="9" hidden="1"/>
    <cellStyle name="Hipervínculo visitado" xfId="35268" builtinId="9" hidden="1"/>
    <cellStyle name="Hipervínculo visitado" xfId="35269" builtinId="9" hidden="1"/>
    <cellStyle name="Hipervínculo visitado" xfId="35270" builtinId="9" hidden="1"/>
    <cellStyle name="Hipervínculo visitado" xfId="35271" builtinId="9" hidden="1"/>
    <cellStyle name="Hipervínculo visitado" xfId="35272" builtinId="9" hidden="1"/>
    <cellStyle name="Hipervínculo visitado" xfId="35273" builtinId="9" hidden="1"/>
    <cellStyle name="Hipervínculo visitado" xfId="35274" builtinId="9" hidden="1"/>
    <cellStyle name="Hipervínculo visitado" xfId="35275" builtinId="9" hidden="1"/>
    <cellStyle name="Hipervínculo visitado" xfId="35276" builtinId="9" hidden="1"/>
    <cellStyle name="Hipervínculo visitado" xfId="35277" builtinId="9" hidden="1"/>
    <cellStyle name="Hipervínculo visitado" xfId="35278" builtinId="9" hidden="1"/>
    <cellStyle name="Hipervínculo visitado" xfId="35279" builtinId="9" hidden="1"/>
    <cellStyle name="Hipervínculo visitado" xfId="35280" builtinId="9" hidden="1"/>
    <cellStyle name="Hipervínculo visitado" xfId="35281" builtinId="9" hidden="1"/>
    <cellStyle name="Hipervínculo visitado" xfId="35282" builtinId="9" hidden="1"/>
    <cellStyle name="Hipervínculo visitado" xfId="35283" builtinId="9" hidden="1"/>
    <cellStyle name="Hipervínculo visitado" xfId="35284" builtinId="9" hidden="1"/>
    <cellStyle name="Hipervínculo visitado" xfId="35285" builtinId="9" hidden="1"/>
    <cellStyle name="Hipervínculo visitado" xfId="35286" builtinId="9" hidden="1"/>
    <cellStyle name="Hipervínculo visitado" xfId="35287" builtinId="9" hidden="1"/>
    <cellStyle name="Hipervínculo visitado" xfId="35288" builtinId="9" hidden="1"/>
    <cellStyle name="Hipervínculo visitado" xfId="35298" builtinId="9" hidden="1"/>
    <cellStyle name="Hipervínculo visitado" xfId="35299" builtinId="9" hidden="1"/>
    <cellStyle name="Hipervínculo visitado" xfId="35300" builtinId="9" hidden="1"/>
    <cellStyle name="Hipervínculo visitado" xfId="35301" builtinId="9" hidden="1"/>
    <cellStyle name="Hipervínculo visitado" xfId="35302" builtinId="9" hidden="1"/>
    <cellStyle name="Hipervínculo visitado" xfId="35303" builtinId="9" hidden="1"/>
    <cellStyle name="Hipervínculo visitado" xfId="35304" builtinId="9" hidden="1"/>
    <cellStyle name="Hipervínculo visitado" xfId="35305" builtinId="9" hidden="1"/>
    <cellStyle name="Hipervínculo visitado" xfId="35306" builtinId="9" hidden="1"/>
    <cellStyle name="Hipervínculo visitado" xfId="35307" builtinId="9" hidden="1"/>
    <cellStyle name="Hipervínculo visitado" xfId="35308" builtinId="9" hidden="1"/>
    <cellStyle name="Hipervínculo visitado" xfId="35309" builtinId="9" hidden="1"/>
    <cellStyle name="Hipervínculo visitado" xfId="35310" builtinId="9" hidden="1"/>
    <cellStyle name="Hipervínculo visitado" xfId="35311" builtinId="9" hidden="1"/>
    <cellStyle name="Hipervínculo visitado" xfId="35312" builtinId="9" hidden="1"/>
    <cellStyle name="Hipervínculo visitado" xfId="35313" builtinId="9" hidden="1"/>
    <cellStyle name="Hipervínculo visitado" xfId="35314" builtinId="9" hidden="1"/>
    <cellStyle name="Hipervínculo visitado" xfId="35315" builtinId="9" hidden="1"/>
    <cellStyle name="Hipervínculo visitado" xfId="35316" builtinId="9" hidden="1"/>
    <cellStyle name="Hipervínculo visitado" xfId="35317" builtinId="9" hidden="1"/>
    <cellStyle name="Hipervínculo visitado" xfId="35318" builtinId="9" hidden="1"/>
    <cellStyle name="Hipervínculo visitado" xfId="35327" builtinId="9" hidden="1"/>
    <cellStyle name="Hipervínculo visitado" xfId="35328" builtinId="9" hidden="1"/>
    <cellStyle name="Hipervínculo visitado" xfId="35329" builtinId="9" hidden="1"/>
    <cellStyle name="Hipervínculo visitado" xfId="35330" builtinId="9" hidden="1"/>
    <cellStyle name="Hipervínculo visitado" xfId="35331" builtinId="9" hidden="1"/>
    <cellStyle name="Hipervínculo visitado" xfId="35332" builtinId="9" hidden="1"/>
    <cellStyle name="Hipervínculo visitado" xfId="35333" builtinId="9" hidden="1"/>
    <cellStyle name="Hipervínculo visitado" xfId="35334" builtinId="9" hidden="1"/>
    <cellStyle name="Hipervínculo visitado" xfId="35335" builtinId="9" hidden="1"/>
    <cellStyle name="Hipervínculo visitado" xfId="35336" builtinId="9" hidden="1"/>
    <cellStyle name="Hipervínculo visitado" xfId="35337" builtinId="9" hidden="1"/>
    <cellStyle name="Hipervínculo visitado" xfId="35338" builtinId="9" hidden="1"/>
    <cellStyle name="Hipervínculo visitado" xfId="35339" builtinId="9" hidden="1"/>
    <cellStyle name="Hipervínculo visitado" xfId="35340" builtinId="9" hidden="1"/>
    <cellStyle name="Hipervínculo visitado" xfId="35341" builtinId="9" hidden="1"/>
    <cellStyle name="Hipervínculo visitado" xfId="35342" builtinId="9" hidden="1"/>
    <cellStyle name="Hipervínculo visitado" xfId="35343" builtinId="9" hidden="1"/>
    <cellStyle name="Hipervínculo visitado" xfId="35344" builtinId="9" hidden="1"/>
    <cellStyle name="Hipervínculo visitado" xfId="35345" builtinId="9" hidden="1"/>
    <cellStyle name="Hipervínculo visitado" xfId="35346" builtinId="9" hidden="1"/>
    <cellStyle name="Hipervínculo visitado" xfId="35347" builtinId="9" hidden="1"/>
    <cellStyle name="Hipervínculo visitado" xfId="35358" builtinId="9" hidden="1"/>
    <cellStyle name="Hipervínculo visitado" xfId="35359" builtinId="9" hidden="1"/>
    <cellStyle name="Hipervínculo visitado" xfId="35360" builtinId="9" hidden="1"/>
    <cellStyle name="Hipervínculo visitado" xfId="35361" builtinId="9" hidden="1"/>
    <cellStyle name="Hipervínculo visitado" xfId="35362" builtinId="9" hidden="1"/>
    <cellStyle name="Hipervínculo visitado" xfId="35363" builtinId="9" hidden="1"/>
    <cellStyle name="Hipervínculo visitado" xfId="35364" builtinId="9" hidden="1"/>
    <cellStyle name="Hipervínculo visitado" xfId="35365" builtinId="9" hidden="1"/>
    <cellStyle name="Hipervínculo visitado" xfId="35366" builtinId="9" hidden="1"/>
    <cellStyle name="Hipervínculo visitado" xfId="35367" builtinId="9" hidden="1"/>
    <cellStyle name="Hipervínculo visitado" xfId="35368" builtinId="9" hidden="1"/>
    <cellStyle name="Hipervínculo visitado" xfId="35369" builtinId="9" hidden="1"/>
    <cellStyle name="Hipervínculo visitado" xfId="35370" builtinId="9" hidden="1"/>
    <cellStyle name="Hipervínculo visitado" xfId="35371" builtinId="9" hidden="1"/>
    <cellStyle name="Hipervínculo visitado" xfId="35372" builtinId="9" hidden="1"/>
    <cellStyle name="Hipervínculo visitado" xfId="35373" builtinId="9" hidden="1"/>
    <cellStyle name="Hipervínculo visitado" xfId="35374" builtinId="9" hidden="1"/>
    <cellStyle name="Hipervínculo visitado" xfId="35375" builtinId="9" hidden="1"/>
    <cellStyle name="Hipervínculo visitado" xfId="35376" builtinId="9" hidden="1"/>
    <cellStyle name="Hipervínculo visitado" xfId="35377" builtinId="9" hidden="1"/>
    <cellStyle name="Hipervínculo visitado" xfId="35378" builtinId="9" hidden="1"/>
    <cellStyle name="Hipervínculo visitado" xfId="35387" builtinId="9" hidden="1"/>
    <cellStyle name="Hipervínculo visitado" xfId="35388" builtinId="9" hidden="1"/>
    <cellStyle name="Hipervínculo visitado" xfId="35389" builtinId="9" hidden="1"/>
    <cellStyle name="Hipervínculo visitado" xfId="35390" builtinId="9" hidden="1"/>
    <cellStyle name="Hipervínculo visitado" xfId="35391" builtinId="9" hidden="1"/>
    <cellStyle name="Hipervínculo visitado" xfId="35392" builtinId="9" hidden="1"/>
    <cellStyle name="Hipervínculo visitado" xfId="35393" builtinId="9" hidden="1"/>
    <cellStyle name="Hipervínculo visitado" xfId="35394" builtinId="9" hidden="1"/>
    <cellStyle name="Hipervínculo visitado" xfId="35395" builtinId="9" hidden="1"/>
    <cellStyle name="Hipervínculo visitado" xfId="35396" builtinId="9" hidden="1"/>
    <cellStyle name="Hipervínculo visitado" xfId="35397" builtinId="9" hidden="1"/>
    <cellStyle name="Hipervínculo visitado" xfId="35398" builtinId="9" hidden="1"/>
    <cellStyle name="Hipervínculo visitado" xfId="35399" builtinId="9" hidden="1"/>
    <cellStyle name="Hipervínculo visitado" xfId="35400" builtinId="9" hidden="1"/>
    <cellStyle name="Hipervínculo visitado" xfId="35401" builtinId="9" hidden="1"/>
    <cellStyle name="Hipervínculo visitado" xfId="35402" builtinId="9" hidden="1"/>
    <cellStyle name="Hipervínculo visitado" xfId="35403" builtinId="9" hidden="1"/>
    <cellStyle name="Hipervínculo visitado" xfId="35404" builtinId="9" hidden="1"/>
    <cellStyle name="Hipervínculo visitado" xfId="35405" builtinId="9" hidden="1"/>
    <cellStyle name="Hipervínculo visitado" xfId="35406" builtinId="9" hidden="1"/>
    <cellStyle name="Hipervínculo visitado" xfId="35407" builtinId="9" hidden="1"/>
    <cellStyle name="Hipervínculo visitado" xfId="35417" builtinId="9" hidden="1"/>
    <cellStyle name="Hipervínculo visitado" xfId="35418" builtinId="9" hidden="1"/>
    <cellStyle name="Hipervínculo visitado" xfId="35419" builtinId="9" hidden="1"/>
    <cellStyle name="Hipervínculo visitado" xfId="35420" builtinId="9" hidden="1"/>
    <cellStyle name="Hipervínculo visitado" xfId="35421" builtinId="9" hidden="1"/>
    <cellStyle name="Hipervínculo visitado" xfId="35422" builtinId="9" hidden="1"/>
    <cellStyle name="Hipervínculo visitado" xfId="35423" builtinId="9" hidden="1"/>
    <cellStyle name="Hipervínculo visitado" xfId="35424" builtinId="9" hidden="1"/>
    <cellStyle name="Hipervínculo visitado" xfId="35425" builtinId="9" hidden="1"/>
    <cellStyle name="Hipervínculo visitado" xfId="35426" builtinId="9" hidden="1"/>
    <cellStyle name="Hipervínculo visitado" xfId="35427" builtinId="9" hidden="1"/>
    <cellStyle name="Hipervínculo visitado" xfId="35428" builtinId="9" hidden="1"/>
    <cellStyle name="Hipervínculo visitado" xfId="35429" builtinId="9" hidden="1"/>
    <cellStyle name="Hipervínculo visitado" xfId="35430" builtinId="9" hidden="1"/>
    <cellStyle name="Hipervínculo visitado" xfId="35431" builtinId="9" hidden="1"/>
    <cellStyle name="Hipervínculo visitado" xfId="35432" builtinId="9" hidden="1"/>
    <cellStyle name="Hipervínculo visitado" xfId="35433" builtinId="9" hidden="1"/>
    <cellStyle name="Hipervínculo visitado" xfId="35434" builtinId="9" hidden="1"/>
    <cellStyle name="Hipervínculo visitado" xfId="35435" builtinId="9" hidden="1"/>
    <cellStyle name="Hipervínculo visitado" xfId="35436" builtinId="9" hidden="1"/>
    <cellStyle name="Hipervínculo visitado" xfId="35437" builtinId="9" hidden="1"/>
    <cellStyle name="Hipervínculo visitado" xfId="35446" builtinId="9" hidden="1"/>
    <cellStyle name="Hipervínculo visitado" xfId="35447" builtinId="9" hidden="1"/>
    <cellStyle name="Hipervínculo visitado" xfId="35448" builtinId="9" hidden="1"/>
    <cellStyle name="Hipervínculo visitado" xfId="35449" builtinId="9" hidden="1"/>
    <cellStyle name="Hipervínculo visitado" xfId="35450" builtinId="9" hidden="1"/>
    <cellStyle name="Hipervínculo visitado" xfId="35451" builtinId="9" hidden="1"/>
    <cellStyle name="Hipervínculo visitado" xfId="35452" builtinId="9" hidden="1"/>
    <cellStyle name="Hipervínculo visitado" xfId="35453" builtinId="9" hidden="1"/>
    <cellStyle name="Hipervínculo visitado" xfId="35454" builtinId="9" hidden="1"/>
    <cellStyle name="Hipervínculo visitado" xfId="35455" builtinId="9" hidden="1"/>
    <cellStyle name="Hipervínculo visitado" xfId="35456" builtinId="9" hidden="1"/>
    <cellStyle name="Hipervínculo visitado" xfId="35457" builtinId="9" hidden="1"/>
    <cellStyle name="Hipervínculo visitado" xfId="35458" builtinId="9" hidden="1"/>
    <cellStyle name="Hipervínculo visitado" xfId="35459" builtinId="9" hidden="1"/>
    <cellStyle name="Hipervínculo visitado" xfId="35460" builtinId="9" hidden="1"/>
    <cellStyle name="Hipervínculo visitado" xfId="35461" builtinId="9" hidden="1"/>
    <cellStyle name="Hipervínculo visitado" xfId="35462" builtinId="9" hidden="1"/>
    <cellStyle name="Hipervínculo visitado" xfId="35463" builtinId="9" hidden="1"/>
    <cellStyle name="Hipervínculo visitado" xfId="35464" builtinId="9" hidden="1"/>
    <cellStyle name="Hipervínculo visitado" xfId="35465" builtinId="9" hidden="1"/>
    <cellStyle name="Hipervínculo visitado" xfId="35466" builtinId="9" hidden="1"/>
    <cellStyle name="Hipervínculo visitado" xfId="35477" builtinId="9" hidden="1"/>
    <cellStyle name="Hipervínculo visitado" xfId="35478" builtinId="9" hidden="1"/>
    <cellStyle name="Hipervínculo visitado" xfId="35479" builtinId="9" hidden="1"/>
    <cellStyle name="Hipervínculo visitado" xfId="35480" builtinId="9" hidden="1"/>
    <cellStyle name="Hipervínculo visitado" xfId="35481" builtinId="9" hidden="1"/>
    <cellStyle name="Hipervínculo visitado" xfId="35482" builtinId="9" hidden="1"/>
    <cellStyle name="Hipervínculo visitado" xfId="35483" builtinId="9" hidden="1"/>
    <cellStyle name="Hipervínculo visitado" xfId="35484" builtinId="9" hidden="1"/>
    <cellStyle name="Hipervínculo visitado" xfId="35485" builtinId="9" hidden="1"/>
    <cellStyle name="Hipervínculo visitado" xfId="35486" builtinId="9" hidden="1"/>
    <cellStyle name="Hipervínculo visitado" xfId="35487" builtinId="9" hidden="1"/>
    <cellStyle name="Hipervínculo visitado" xfId="35488" builtinId="9" hidden="1"/>
    <cellStyle name="Hipervínculo visitado" xfId="35489" builtinId="9" hidden="1"/>
    <cellStyle name="Hipervínculo visitado" xfId="35490" builtinId="9" hidden="1"/>
    <cellStyle name="Hipervínculo visitado" xfId="35491" builtinId="9" hidden="1"/>
    <cellStyle name="Hipervínculo visitado" xfId="35492" builtinId="9" hidden="1"/>
    <cellStyle name="Hipervínculo visitado" xfId="35493" builtinId="9" hidden="1"/>
    <cellStyle name="Hipervínculo visitado" xfId="35494" builtinId="9" hidden="1"/>
    <cellStyle name="Hipervínculo visitado" xfId="35495" builtinId="9" hidden="1"/>
    <cellStyle name="Hipervínculo visitado" xfId="35496" builtinId="9" hidden="1"/>
    <cellStyle name="Hipervínculo visitado" xfId="35497" builtinId="9" hidden="1"/>
    <cellStyle name="Hipervínculo visitado" xfId="35504" builtinId="9" hidden="1"/>
    <cellStyle name="Hipervínculo visitado" xfId="35505" builtinId="9" hidden="1"/>
    <cellStyle name="Hipervínculo visitado" xfId="35506" builtinId="9" hidden="1"/>
    <cellStyle name="Hipervínculo visitado" xfId="35507" builtinId="9" hidden="1"/>
    <cellStyle name="Hipervínculo visitado" xfId="35508" builtinId="9" hidden="1"/>
    <cellStyle name="Hipervínculo visitado" xfId="35509" builtinId="9" hidden="1"/>
    <cellStyle name="Hipervínculo visitado" xfId="35510" builtinId="9" hidden="1"/>
    <cellStyle name="Hipervínculo visitado" xfId="35511" builtinId="9" hidden="1"/>
    <cellStyle name="Hipervínculo visitado" xfId="35512" builtinId="9" hidden="1"/>
    <cellStyle name="Hipervínculo visitado" xfId="35513" builtinId="9" hidden="1"/>
    <cellStyle name="Hipervínculo visitado" xfId="35514" builtinId="9" hidden="1"/>
    <cellStyle name="Hipervínculo visitado" xfId="35515" builtinId="9" hidden="1"/>
    <cellStyle name="Hipervínculo visitado" xfId="35516" builtinId="9" hidden="1"/>
    <cellStyle name="Hipervínculo visitado" xfId="35517" builtinId="9" hidden="1"/>
    <cellStyle name="Hipervínculo visitado" xfId="35518" builtinId="9" hidden="1"/>
    <cellStyle name="Hipervínculo visitado" xfId="35519" builtinId="9" hidden="1"/>
    <cellStyle name="Hipervínculo visitado" xfId="35520" builtinId="9" hidden="1"/>
    <cellStyle name="Hipervínculo visitado" xfId="35521" builtinId="9" hidden="1"/>
    <cellStyle name="Hipervínculo visitado" xfId="35522" builtinId="9" hidden="1"/>
    <cellStyle name="Hipervínculo visitado" xfId="35523" builtinId="9" hidden="1"/>
    <cellStyle name="Hipervínculo visitado" xfId="35524" builtinId="9" hidden="1"/>
    <cellStyle name="Hipervínculo visitado" xfId="35536" builtinId="9" hidden="1"/>
    <cellStyle name="Hipervínculo visitado" xfId="35537" builtinId="9" hidden="1"/>
    <cellStyle name="Hipervínculo visitado" xfId="35538" builtinId="9" hidden="1"/>
    <cellStyle name="Hipervínculo visitado" xfId="35539" builtinId="9" hidden="1"/>
    <cellStyle name="Hipervínculo visitado" xfId="35540" builtinId="9" hidden="1"/>
    <cellStyle name="Hipervínculo visitado" xfId="35541" builtinId="9" hidden="1"/>
    <cellStyle name="Hipervínculo visitado" xfId="35542" builtinId="9" hidden="1"/>
    <cellStyle name="Hipervínculo visitado" xfId="35543" builtinId="9" hidden="1"/>
    <cellStyle name="Hipervínculo visitado" xfId="35544" builtinId="9" hidden="1"/>
    <cellStyle name="Hipervínculo visitado" xfId="35545" builtinId="9" hidden="1"/>
    <cellStyle name="Hipervínculo visitado" xfId="35546" builtinId="9" hidden="1"/>
    <cellStyle name="Hipervínculo visitado" xfId="35547" builtinId="9" hidden="1"/>
    <cellStyle name="Hipervínculo visitado" xfId="35548" builtinId="9" hidden="1"/>
    <cellStyle name="Hipervínculo visitado" xfId="35549" builtinId="9" hidden="1"/>
    <cellStyle name="Hipervínculo visitado" xfId="35550" builtinId="9" hidden="1"/>
    <cellStyle name="Hipervínculo visitado" xfId="35551" builtinId="9" hidden="1"/>
    <cellStyle name="Hipervínculo visitado" xfId="35552" builtinId="9" hidden="1"/>
    <cellStyle name="Hipervínculo visitado" xfId="35553" builtinId="9" hidden="1"/>
    <cellStyle name="Hipervínculo visitado" xfId="35554" builtinId="9" hidden="1"/>
    <cellStyle name="Hipervínculo visitado" xfId="35555" builtinId="9" hidden="1"/>
    <cellStyle name="Hipervínculo visitado" xfId="35556" builtinId="9" hidden="1"/>
    <cellStyle name="Hipervínculo visitado" xfId="35562" builtinId="9" hidden="1"/>
    <cellStyle name="Hipervínculo visitado" xfId="35563" builtinId="9" hidden="1"/>
    <cellStyle name="Hipervínculo visitado" xfId="35564" builtinId="9" hidden="1"/>
    <cellStyle name="Hipervínculo visitado" xfId="35565" builtinId="9" hidden="1"/>
    <cellStyle name="Hipervínculo visitado" xfId="35566" builtinId="9" hidden="1"/>
    <cellStyle name="Hipervínculo visitado" xfId="35567" builtinId="9" hidden="1"/>
    <cellStyle name="Hipervínculo visitado" xfId="35568" builtinId="9" hidden="1"/>
    <cellStyle name="Hipervínculo visitado" xfId="35569" builtinId="9" hidden="1"/>
    <cellStyle name="Hipervínculo visitado" xfId="35570" builtinId="9" hidden="1"/>
    <cellStyle name="Hipervínculo visitado" xfId="35571" builtinId="9" hidden="1"/>
    <cellStyle name="Hipervínculo visitado" xfId="35572" builtinId="9" hidden="1"/>
    <cellStyle name="Hipervínculo visitado" xfId="35573" builtinId="9" hidden="1"/>
    <cellStyle name="Hipervínculo visitado" xfId="35574" builtinId="9" hidden="1"/>
    <cellStyle name="Hipervínculo visitado" xfId="35575" builtinId="9" hidden="1"/>
    <cellStyle name="Hipervínculo visitado" xfId="35576" builtinId="9" hidden="1"/>
    <cellStyle name="Hipervínculo visitado" xfId="35577" builtinId="9" hidden="1"/>
    <cellStyle name="Hipervínculo visitado" xfId="35578" builtinId="9" hidden="1"/>
    <cellStyle name="Hipervínculo visitado" xfId="35579" builtinId="9" hidden="1"/>
    <cellStyle name="Hipervínculo visitado" xfId="35580" builtinId="9" hidden="1"/>
    <cellStyle name="Hipervínculo visitado" xfId="35581" builtinId="9" hidden="1"/>
    <cellStyle name="Hipervínculo visitado" xfId="35582" builtinId="9" hidden="1"/>
    <cellStyle name="Hipervínculo visitado" xfId="35534" builtinId="9" hidden="1"/>
    <cellStyle name="Hipervínculo visitado" xfId="35535" builtinId="9" hidden="1"/>
    <cellStyle name="Hipervínculo visitado" xfId="35586" builtinId="9" hidden="1"/>
    <cellStyle name="Hipervínculo visitado" xfId="35587" builtinId="9" hidden="1"/>
    <cellStyle name="Hipervínculo visitado" xfId="35588" builtinId="9" hidden="1"/>
    <cellStyle name="Hipervínculo visitado" xfId="35589" builtinId="9" hidden="1"/>
    <cellStyle name="Hipervínculo visitado" xfId="35590" builtinId="9" hidden="1"/>
    <cellStyle name="Hipervínculo visitado" xfId="35591" builtinId="9" hidden="1"/>
    <cellStyle name="Hipervínculo visitado" xfId="35592" builtinId="9" hidden="1"/>
    <cellStyle name="Hipervínculo visitado" xfId="35593" builtinId="9" hidden="1"/>
    <cellStyle name="Hipervínculo visitado" xfId="35594" builtinId="9" hidden="1"/>
    <cellStyle name="Hipervínculo visitado" xfId="35595" builtinId="9" hidden="1"/>
    <cellStyle name="Hipervínculo visitado" xfId="35596" builtinId="9" hidden="1"/>
    <cellStyle name="Hipervínculo visitado" xfId="35597" builtinId="9" hidden="1"/>
    <cellStyle name="Hipervínculo visitado" xfId="35598" builtinId="9" hidden="1"/>
    <cellStyle name="Hipervínculo visitado" xfId="35599" builtinId="9" hidden="1"/>
    <cellStyle name="Hipervínculo visitado" xfId="35600" builtinId="9" hidden="1"/>
    <cellStyle name="Hipervínculo visitado" xfId="35601" builtinId="9" hidden="1"/>
    <cellStyle name="Hipervínculo visitado" xfId="35602" builtinId="9" hidden="1"/>
    <cellStyle name="Hipervínculo visitado" xfId="35603" builtinId="9" hidden="1"/>
    <cellStyle name="Hipervínculo visitado" xfId="35604" builtinId="9" hidden="1"/>
    <cellStyle name="Hipervínculo visitado" xfId="35560" builtinId="9" hidden="1"/>
    <cellStyle name="Hipervínculo visitado" xfId="35561" builtinId="9" hidden="1"/>
    <cellStyle name="Hipervínculo visitado" xfId="35607" builtinId="9" hidden="1"/>
    <cellStyle name="Hipervínculo visitado" xfId="35608" builtinId="9" hidden="1"/>
    <cellStyle name="Hipervínculo visitado" xfId="35609" builtinId="9" hidden="1"/>
    <cellStyle name="Hipervínculo visitado" xfId="35610" builtinId="9" hidden="1"/>
    <cellStyle name="Hipervínculo visitado" xfId="35611" builtinId="9" hidden="1"/>
    <cellStyle name="Hipervínculo visitado" xfId="35612" builtinId="9" hidden="1"/>
    <cellStyle name="Hipervínculo visitado" xfId="35613" builtinId="9" hidden="1"/>
    <cellStyle name="Hipervínculo visitado" xfId="35614" builtinId="9" hidden="1"/>
    <cellStyle name="Hipervínculo visitado" xfId="35615" builtinId="9" hidden="1"/>
    <cellStyle name="Hipervínculo visitado" xfId="35616" builtinId="9" hidden="1"/>
    <cellStyle name="Hipervínculo visitado" xfId="35617" builtinId="9" hidden="1"/>
    <cellStyle name="Hipervínculo visitado" xfId="35618" builtinId="9" hidden="1"/>
    <cellStyle name="Hipervínculo visitado" xfId="35619" builtinId="9" hidden="1"/>
    <cellStyle name="Hipervínculo visitado" xfId="35620" builtinId="9" hidden="1"/>
    <cellStyle name="Hipervínculo visitado" xfId="35621" builtinId="9" hidden="1"/>
    <cellStyle name="Hipervínculo visitado" xfId="35622" builtinId="9" hidden="1"/>
    <cellStyle name="Hipervínculo visitado" xfId="35623" builtinId="9" hidden="1"/>
    <cellStyle name="Hipervínculo visitado" xfId="35624" builtinId="9" hidden="1"/>
    <cellStyle name="Hipervínculo visitado" xfId="35625" builtinId="9" hidden="1"/>
    <cellStyle name="Hipervínculo visitado" xfId="35634" builtinId="9" hidden="1"/>
    <cellStyle name="Hipervínculo visitado" xfId="35635" builtinId="9" hidden="1"/>
    <cellStyle name="Hipervínculo visitado" xfId="35636" builtinId="9" hidden="1"/>
    <cellStyle name="Hipervínculo visitado" xfId="35637" builtinId="9" hidden="1"/>
    <cellStyle name="Hipervínculo visitado" xfId="35638" builtinId="9" hidden="1"/>
    <cellStyle name="Hipervínculo visitado" xfId="35639" builtinId="9" hidden="1"/>
    <cellStyle name="Hipervínculo visitado" xfId="35640" builtinId="9" hidden="1"/>
    <cellStyle name="Hipervínculo visitado" xfId="35641" builtinId="9" hidden="1"/>
    <cellStyle name="Hipervínculo visitado" xfId="35642" builtinId="9" hidden="1"/>
    <cellStyle name="Hipervínculo visitado" xfId="35643" builtinId="9" hidden="1"/>
    <cellStyle name="Hipervínculo visitado" xfId="35644" builtinId="9" hidden="1"/>
    <cellStyle name="Hipervínculo visitado" xfId="35645" builtinId="9" hidden="1"/>
    <cellStyle name="Hipervínculo visitado" xfId="35646" builtinId="9" hidden="1"/>
    <cellStyle name="Hipervínculo visitado" xfId="35647" builtinId="9" hidden="1"/>
    <cellStyle name="Hipervínculo visitado" xfId="35648" builtinId="9" hidden="1"/>
    <cellStyle name="Hipervínculo visitado" xfId="35649" builtinId="9" hidden="1"/>
    <cellStyle name="Hipervínculo visitado" xfId="35650" builtinId="9" hidden="1"/>
    <cellStyle name="Hipervínculo visitado" xfId="35651" builtinId="9" hidden="1"/>
    <cellStyle name="Hipervínculo visitado" xfId="35652" builtinId="9" hidden="1"/>
    <cellStyle name="Hipervínculo visitado" xfId="35653" builtinId="9" hidden="1"/>
    <cellStyle name="Hipervínculo visitado" xfId="35654" builtinId="9" hidden="1"/>
    <cellStyle name="Hipervínculo visitado" xfId="35661" builtinId="9" hidden="1"/>
    <cellStyle name="Hipervínculo visitado" xfId="35662" builtinId="9" hidden="1"/>
    <cellStyle name="Hipervínculo visitado" xfId="35663" builtinId="9" hidden="1"/>
    <cellStyle name="Hipervínculo visitado" xfId="35664" builtinId="9" hidden="1"/>
    <cellStyle name="Hipervínculo visitado" xfId="35665" builtinId="9" hidden="1"/>
    <cellStyle name="Hipervínculo visitado" xfId="35666" builtinId="9" hidden="1"/>
    <cellStyle name="Hipervínculo visitado" xfId="35667" builtinId="9" hidden="1"/>
    <cellStyle name="Hipervínculo visitado" xfId="35668" builtinId="9" hidden="1"/>
    <cellStyle name="Hipervínculo visitado" xfId="35669" builtinId="9" hidden="1"/>
    <cellStyle name="Hipervínculo visitado" xfId="35670" builtinId="9" hidden="1"/>
    <cellStyle name="Hipervínculo visitado" xfId="35671" builtinId="9" hidden="1"/>
    <cellStyle name="Hipervínculo visitado" xfId="35672" builtinId="9" hidden="1"/>
    <cellStyle name="Hipervínculo visitado" xfId="35673" builtinId="9" hidden="1"/>
    <cellStyle name="Hipervínculo visitado" xfId="35674" builtinId="9" hidden="1"/>
    <cellStyle name="Hipervínculo visitado" xfId="35675" builtinId="9" hidden="1"/>
    <cellStyle name="Hipervínculo visitado" xfId="35676" builtinId="9" hidden="1"/>
    <cellStyle name="Hipervínculo visitado" xfId="35677" builtinId="9" hidden="1"/>
    <cellStyle name="Hipervínculo visitado" xfId="35678" builtinId="9" hidden="1"/>
    <cellStyle name="Hipervínculo visitado" xfId="35679" builtinId="9" hidden="1"/>
    <cellStyle name="Hipervínculo visitado" xfId="35680" builtinId="9" hidden="1"/>
    <cellStyle name="Hipervínculo visitado" xfId="35681" builtinId="9" hidden="1"/>
    <cellStyle name="Hipervínculo visitado" xfId="35632" builtinId="9" hidden="1"/>
    <cellStyle name="Hipervínculo visitado" xfId="35633" builtinId="9" hidden="1"/>
    <cellStyle name="Hipervínculo visitado" xfId="35684" builtinId="9" hidden="1"/>
    <cellStyle name="Hipervínculo visitado" xfId="35685" builtinId="9" hidden="1"/>
    <cellStyle name="Hipervínculo visitado" xfId="35686" builtinId="9" hidden="1"/>
    <cellStyle name="Hipervínculo visitado" xfId="35687" builtinId="9" hidden="1"/>
    <cellStyle name="Hipervínculo visitado" xfId="35688" builtinId="9" hidden="1"/>
    <cellStyle name="Hipervínculo visitado" xfId="35689" builtinId="9" hidden="1"/>
    <cellStyle name="Hipervínculo visitado" xfId="35690" builtinId="9" hidden="1"/>
    <cellStyle name="Hipervínculo visitado" xfId="35691" builtinId="9" hidden="1"/>
    <cellStyle name="Hipervínculo visitado" xfId="35692" builtinId="9" hidden="1"/>
    <cellStyle name="Hipervínculo visitado" xfId="35693" builtinId="9" hidden="1"/>
    <cellStyle name="Hipervínculo visitado" xfId="35694" builtinId="9" hidden="1"/>
    <cellStyle name="Hipervínculo visitado" xfId="35695" builtinId="9" hidden="1"/>
    <cellStyle name="Hipervínculo visitado" xfId="35696" builtinId="9" hidden="1"/>
    <cellStyle name="Hipervínculo visitado" xfId="35697" builtinId="9" hidden="1"/>
    <cellStyle name="Hipervínculo visitado" xfId="35698" builtinId="9" hidden="1"/>
    <cellStyle name="Hipervínculo visitado" xfId="35699" builtinId="9" hidden="1"/>
    <cellStyle name="Hipervínculo visitado" xfId="35700" builtinId="9" hidden="1"/>
    <cellStyle name="Hipervínculo visitado" xfId="35701" builtinId="9" hidden="1"/>
    <cellStyle name="Hipervínculo visitado" xfId="35702" builtinId="9" hidden="1"/>
    <cellStyle name="Hipervínculo visitado" xfId="35709" builtinId="9" hidden="1"/>
    <cellStyle name="Hipervínculo visitado" xfId="35710" builtinId="9" hidden="1"/>
    <cellStyle name="Hipervínculo visitado" xfId="35711" builtinId="9" hidden="1"/>
    <cellStyle name="Hipervínculo visitado" xfId="35712" builtinId="9" hidden="1"/>
    <cellStyle name="Hipervínculo visitado" xfId="35713" builtinId="9" hidden="1"/>
    <cellStyle name="Hipervínculo visitado" xfId="35714" builtinId="9" hidden="1"/>
    <cellStyle name="Hipervínculo visitado" xfId="35715" builtinId="9" hidden="1"/>
    <cellStyle name="Hipervínculo visitado" xfId="35716" builtinId="9" hidden="1"/>
    <cellStyle name="Hipervínculo visitado" xfId="35717" builtinId="9" hidden="1"/>
    <cellStyle name="Hipervínculo visitado" xfId="35718" builtinId="9" hidden="1"/>
    <cellStyle name="Hipervínculo visitado" xfId="35719" builtinId="9" hidden="1"/>
    <cellStyle name="Hipervínculo visitado" xfId="35720" builtinId="9" hidden="1"/>
    <cellStyle name="Hipervínculo visitado" xfId="35721" builtinId="9" hidden="1"/>
    <cellStyle name="Hipervínculo visitado" xfId="35722" builtinId="9" hidden="1"/>
    <cellStyle name="Hipervínculo visitado" xfId="35723" builtinId="9" hidden="1"/>
    <cellStyle name="Hipervínculo visitado" xfId="35724" builtinId="9" hidden="1"/>
    <cellStyle name="Hipervínculo visitado" xfId="35725" builtinId="9" hidden="1"/>
    <cellStyle name="Hipervínculo visitado" xfId="35726" builtinId="9" hidden="1"/>
    <cellStyle name="Hipervínculo visitado" xfId="35727" builtinId="9" hidden="1"/>
    <cellStyle name="Hipervínculo visitado" xfId="35728" builtinId="9" hidden="1"/>
    <cellStyle name="Hipervínculo visitado" xfId="35729" builtinId="9" hidden="1"/>
    <cellStyle name="Hipervínculo visitado" xfId="35732" builtinId="9" hidden="1"/>
    <cellStyle name="Hipervínculo visitado" xfId="35733" builtinId="9" hidden="1"/>
    <cellStyle name="Hipervínculo visitado" xfId="35734" builtinId="9" hidden="1"/>
    <cellStyle name="Hipervínculo visitado" xfId="35735" builtinId="9" hidden="1"/>
    <cellStyle name="Hipervínculo visitado" xfId="35736" builtinId="9" hidden="1"/>
    <cellStyle name="Hipervínculo visitado" xfId="35737" builtinId="9" hidden="1"/>
    <cellStyle name="Hipervínculo visitado" xfId="35738" builtinId="9" hidden="1"/>
    <cellStyle name="Hipervínculo visitado" xfId="35739" builtinId="9" hidden="1"/>
    <cellStyle name="Hipervínculo visitado" xfId="35740" builtinId="9" hidden="1"/>
    <cellStyle name="Hipervínculo visitado" xfId="35741" builtinId="9" hidden="1"/>
    <cellStyle name="Hipervínculo visitado" xfId="35742" builtinId="9" hidden="1"/>
    <cellStyle name="Hipervínculo visitado" xfId="35743" builtinId="9" hidden="1"/>
    <cellStyle name="Hipervínculo visitado" xfId="35744" builtinId="9" hidden="1"/>
    <cellStyle name="Hipervínculo visitado" xfId="35745" builtinId="9" hidden="1"/>
    <cellStyle name="Hipervínculo visitado" xfId="35746" builtinId="9" hidden="1"/>
    <cellStyle name="Hipervínculo visitado" xfId="35747" builtinId="9" hidden="1"/>
    <cellStyle name="Hipervínculo visitado" xfId="35748" builtinId="9" hidden="1"/>
    <cellStyle name="Hipervínculo visitado" xfId="35749" builtinId="9" hidden="1"/>
    <cellStyle name="Hipervínculo visitado" xfId="35750" builtinId="9" hidden="1"/>
    <cellStyle name="Hipervínculo visitado" xfId="35751" builtinId="9" hidden="1"/>
    <cellStyle name="Hipervínculo visitado" xfId="35752" builtinId="9" hidden="1"/>
    <cellStyle name="Hipervínculo visitado" xfId="35708" builtinId="9" hidden="1"/>
    <cellStyle name="Hipervínculo visitado" xfId="35755" builtinId="9" hidden="1"/>
    <cellStyle name="Hipervínculo visitado" xfId="35756" builtinId="9" hidden="1"/>
    <cellStyle name="Hipervínculo visitado" xfId="35757" builtinId="9" hidden="1"/>
    <cellStyle name="Hipervínculo visitado" xfId="35758" builtinId="9" hidden="1"/>
    <cellStyle name="Hipervínculo visitado" xfId="35759" builtinId="9" hidden="1"/>
    <cellStyle name="Hipervínculo visitado" xfId="35760" builtinId="9" hidden="1"/>
    <cellStyle name="Hipervínculo visitado" xfId="35761" builtinId="9" hidden="1"/>
    <cellStyle name="Hipervínculo visitado" xfId="35762" builtinId="9" hidden="1"/>
    <cellStyle name="Hipervínculo visitado" xfId="35763" builtinId="9" hidden="1"/>
    <cellStyle name="Hipervínculo visitado" xfId="35764" builtinId="9" hidden="1"/>
    <cellStyle name="Hipervínculo visitado" xfId="35765" builtinId="9" hidden="1"/>
    <cellStyle name="Hipervínculo visitado" xfId="35766" builtinId="9" hidden="1"/>
    <cellStyle name="Hipervínculo visitado" xfId="35767" builtinId="9" hidden="1"/>
    <cellStyle name="Hipervínculo visitado" xfId="35768" builtinId="9" hidden="1"/>
    <cellStyle name="Hipervínculo visitado" xfId="35769" builtinId="9" hidden="1"/>
    <cellStyle name="Hipervínculo visitado" xfId="35770" builtinId="9" hidden="1"/>
    <cellStyle name="Hipervínculo visitado" xfId="35771" builtinId="9" hidden="1"/>
    <cellStyle name="Hipervínculo visitado" xfId="35772" builtinId="9" hidden="1"/>
    <cellStyle name="Hipervínculo visitado" xfId="35773" builtinId="9" hidden="1"/>
    <cellStyle name="Hipervínculo visitado" xfId="35774" builtinId="9" hidden="1"/>
    <cellStyle name="Hipervínculo visitado" xfId="35777" builtinId="9" hidden="1"/>
    <cellStyle name="Hipervínculo visitado" xfId="35778" builtinId="9" hidden="1"/>
    <cellStyle name="Hipervínculo visitado" xfId="35779" builtinId="9" hidden="1"/>
    <cellStyle name="Hipervínculo visitado" xfId="35780" builtinId="9" hidden="1"/>
    <cellStyle name="Hipervínculo visitado" xfId="35781" builtinId="9" hidden="1"/>
    <cellStyle name="Hipervínculo visitado" xfId="35782" builtinId="9" hidden="1"/>
    <cellStyle name="Hipervínculo visitado" xfId="35783" builtinId="9" hidden="1"/>
    <cellStyle name="Hipervínculo visitado" xfId="35784" builtinId="9" hidden="1"/>
    <cellStyle name="Hipervínculo visitado" xfId="35785" builtinId="9" hidden="1"/>
    <cellStyle name="Hipervínculo visitado" xfId="35786" builtinId="9" hidden="1"/>
    <cellStyle name="Hipervínculo visitado" xfId="35787" builtinId="9" hidden="1"/>
    <cellStyle name="Hipervínculo visitado" xfId="35788" builtinId="9" hidden="1"/>
    <cellStyle name="Hipervínculo visitado" xfId="35789" builtinId="9" hidden="1"/>
    <cellStyle name="Hipervínculo visitado" xfId="35790" builtinId="9" hidden="1"/>
    <cellStyle name="Hipervínculo visitado" xfId="35791" builtinId="9" hidden="1"/>
    <cellStyle name="Hipervínculo visitado" xfId="35792" builtinId="9" hidden="1"/>
    <cellStyle name="Hipervínculo visitado" xfId="35793" builtinId="9" hidden="1"/>
    <cellStyle name="Hipervínculo visitado" xfId="35794" builtinId="9" hidden="1"/>
    <cellStyle name="Hipervínculo visitado" xfId="35795" builtinId="9" hidden="1"/>
    <cellStyle name="Hipervínculo visitado" xfId="35796" builtinId="9" hidden="1"/>
    <cellStyle name="Hipervínculo visitado" xfId="35797" builtinId="9" hidden="1"/>
    <cellStyle name="Hipervínculo visitado" xfId="35707" builtinId="9" hidden="1"/>
    <cellStyle name="Hipervínculo visitado" xfId="35799" builtinId="9" hidden="1"/>
    <cellStyle name="Hipervínculo visitado" xfId="35800" builtinId="9" hidden="1"/>
    <cellStyle name="Hipervínculo visitado" xfId="35801" builtinId="9" hidden="1"/>
    <cellStyle name="Hipervínculo visitado" xfId="35802" builtinId="9" hidden="1"/>
    <cellStyle name="Hipervínculo visitado" xfId="35803" builtinId="9" hidden="1"/>
    <cellStyle name="Hipervínculo visitado" xfId="35804" builtinId="9" hidden="1"/>
    <cellStyle name="Hipervínculo visitado" xfId="35805" builtinId="9" hidden="1"/>
    <cellStyle name="Hipervínculo visitado" xfId="35806" builtinId="9" hidden="1"/>
    <cellStyle name="Hipervínculo visitado" xfId="35807" builtinId="9" hidden="1"/>
    <cellStyle name="Hipervínculo visitado" xfId="35808" builtinId="9" hidden="1"/>
    <cellStyle name="Hipervínculo visitado" xfId="35809" builtinId="9" hidden="1"/>
    <cellStyle name="Hipervínculo visitado" xfId="35810" builtinId="9" hidden="1"/>
    <cellStyle name="Hipervínculo visitado" xfId="35811" builtinId="9" hidden="1"/>
    <cellStyle name="Hipervínculo visitado" xfId="35812" builtinId="9" hidden="1"/>
    <cellStyle name="Hipervínculo visitado" xfId="35813" builtinId="9" hidden="1"/>
    <cellStyle name="Hipervínculo visitado" xfId="35814" builtinId="9" hidden="1"/>
    <cellStyle name="Hipervínculo visitado" xfId="35815" builtinId="9" hidden="1"/>
    <cellStyle name="Hipervínculo visitado" xfId="35816" builtinId="9" hidden="1"/>
    <cellStyle name="Hipervínculo visitado" xfId="35817" builtinId="9" hidden="1"/>
    <cellStyle name="Hipervínculo visitado" xfId="35818" builtinId="9" hidden="1"/>
    <cellStyle name="Hipervínculo visitado" xfId="35821" builtinId="9" hidden="1"/>
    <cellStyle name="Hipervínculo visitado" xfId="35822" builtinId="9" hidden="1"/>
    <cellStyle name="Hipervínculo visitado" xfId="35823" builtinId="9" hidden="1"/>
    <cellStyle name="Hipervínculo visitado" xfId="35824" builtinId="9" hidden="1"/>
    <cellStyle name="Hipervínculo visitado" xfId="35825" builtinId="9" hidden="1"/>
    <cellStyle name="Hipervínculo visitado" xfId="35826" builtinId="9" hidden="1"/>
    <cellStyle name="Hipervínculo visitado" xfId="35827" builtinId="9" hidden="1"/>
    <cellStyle name="Hipervínculo visitado" xfId="35828" builtinId="9" hidden="1"/>
    <cellStyle name="Hipervínculo visitado" xfId="35829" builtinId="9" hidden="1"/>
    <cellStyle name="Hipervínculo visitado" xfId="35830" builtinId="9" hidden="1"/>
    <cellStyle name="Hipervínculo visitado" xfId="35831" builtinId="9" hidden="1"/>
    <cellStyle name="Hipervínculo visitado" xfId="35832" builtinId="9" hidden="1"/>
    <cellStyle name="Hipervínculo visitado" xfId="35833" builtinId="9" hidden="1"/>
    <cellStyle name="Hipervínculo visitado" xfId="35834" builtinId="9" hidden="1"/>
    <cellStyle name="Hipervínculo visitado" xfId="35835" builtinId="9" hidden="1"/>
    <cellStyle name="Hipervínculo visitado" xfId="35836" builtinId="9" hidden="1"/>
    <cellStyle name="Hipervínculo visitado" xfId="35837" builtinId="9" hidden="1"/>
    <cellStyle name="Hipervínculo visitado" xfId="35838" builtinId="9" hidden="1"/>
    <cellStyle name="Hipervínculo visitado" xfId="35839" builtinId="9" hidden="1"/>
    <cellStyle name="Hipervínculo visitado" xfId="35840" builtinId="9" hidden="1"/>
    <cellStyle name="Hipervínculo visitado" xfId="35841" builtinId="9" hidden="1"/>
    <cellStyle name="Hipervínculo visitado" xfId="34924" builtinId="9" hidden="1"/>
    <cellStyle name="Hipervínculo visitado" xfId="35842" builtinId="9" hidden="1"/>
    <cellStyle name="Hipervínculo visitado" xfId="35843" builtinId="9" hidden="1"/>
    <cellStyle name="Hipervínculo visitado" xfId="35844" builtinId="9" hidden="1"/>
    <cellStyle name="Hipervínculo visitado" xfId="35845" builtinId="9" hidden="1"/>
    <cellStyle name="Hipervínculo visitado" xfId="35846" builtinId="9" hidden="1"/>
    <cellStyle name="Hipervínculo visitado" xfId="35847" builtinId="9" hidden="1"/>
    <cellStyle name="Hipervínculo visitado" xfId="35848" builtinId="9" hidden="1"/>
    <cellStyle name="Hipervínculo visitado" xfId="35849" builtinId="9" hidden="1"/>
    <cellStyle name="Hipervínculo visitado" xfId="35850" builtinId="9" hidden="1"/>
    <cellStyle name="Hipervínculo visitado" xfId="35851" builtinId="9" hidden="1"/>
    <cellStyle name="Hipervínculo visitado" xfId="35852" builtinId="9" hidden="1"/>
    <cellStyle name="Hipervínculo visitado" xfId="35853" builtinId="9" hidden="1"/>
    <cellStyle name="Hipervínculo visitado" xfId="35854" builtinId="9" hidden="1"/>
    <cellStyle name="Hipervínculo visitado" xfId="35855" builtinId="9" hidden="1"/>
    <cellStyle name="Hipervínculo visitado" xfId="35856" builtinId="9" hidden="1"/>
    <cellStyle name="Hipervínculo visitado" xfId="35857" builtinId="9" hidden="1"/>
    <cellStyle name="Hipervínculo visitado" xfId="35858" builtinId="9" hidden="1"/>
    <cellStyle name="Hipervínculo visitado" xfId="35859" builtinId="9" hidden="1"/>
    <cellStyle name="Hipervínculo visitado" xfId="35860" builtinId="9" hidden="1"/>
    <cellStyle name="Hipervínculo visitado" xfId="35861" builtinId="9" hidden="1"/>
    <cellStyle name="Hipervínculo visitado" xfId="35863" builtinId="9" hidden="1"/>
    <cellStyle name="Hipervínculo visitado" xfId="35864" builtinId="9" hidden="1"/>
    <cellStyle name="Hipervínculo visitado" xfId="35865" builtinId="9" hidden="1"/>
    <cellStyle name="Hipervínculo visitado" xfId="35866" builtinId="9" hidden="1"/>
    <cellStyle name="Hipervínculo visitado" xfId="35867" builtinId="9" hidden="1"/>
    <cellStyle name="Hipervínculo visitado" xfId="35868" builtinId="9" hidden="1"/>
    <cellStyle name="Hipervínculo visitado" xfId="35869" builtinId="9" hidden="1"/>
    <cellStyle name="Hipervínculo visitado" xfId="35870" builtinId="9" hidden="1"/>
    <cellStyle name="Hipervínculo visitado" xfId="35871" builtinId="9" hidden="1"/>
    <cellStyle name="Hipervínculo visitado" xfId="35872" builtinId="9" hidden="1"/>
    <cellStyle name="Hipervínculo visitado" xfId="35873" builtinId="9" hidden="1"/>
    <cellStyle name="Hipervínculo visitado" xfId="35874" builtinId="9" hidden="1"/>
    <cellStyle name="Hipervínculo visitado" xfId="35875" builtinId="9" hidden="1"/>
    <cellStyle name="Hipervínculo visitado" xfId="35876" builtinId="9" hidden="1"/>
    <cellStyle name="Hipervínculo visitado" xfId="35877" builtinId="9" hidden="1"/>
    <cellStyle name="Hipervínculo visitado" xfId="35878" builtinId="9" hidden="1"/>
    <cellStyle name="Hipervínculo visitado" xfId="35879" builtinId="9" hidden="1"/>
    <cellStyle name="Hipervínculo visitado" xfId="35880" builtinId="9" hidden="1"/>
    <cellStyle name="Hipervínculo visitado" xfId="35881" builtinId="9" hidden="1"/>
    <cellStyle name="Hipervínculo visitado" xfId="35882" builtinId="9" hidden="1"/>
    <cellStyle name="Hipervínculo visitado" xfId="35883" builtinId="9" hidden="1"/>
    <cellStyle name="Hipervínculo visitado" xfId="35583" builtinId="9" hidden="1"/>
    <cellStyle name="Hipervínculo visitado" xfId="35884" builtinId="9" hidden="1"/>
    <cellStyle name="Hipervínculo visitado" xfId="35885" builtinId="9" hidden="1"/>
    <cellStyle name="Hipervínculo visitado" xfId="35886" builtinId="9" hidden="1"/>
    <cellStyle name="Hipervínculo visitado" xfId="35887" builtinId="9" hidden="1"/>
    <cellStyle name="Hipervínculo visitado" xfId="35888" builtinId="9" hidden="1"/>
    <cellStyle name="Hipervínculo visitado" xfId="35889" builtinId="9" hidden="1"/>
    <cellStyle name="Hipervínculo visitado" xfId="35890" builtinId="9" hidden="1"/>
    <cellStyle name="Hipervínculo visitado" xfId="35891" builtinId="9" hidden="1"/>
    <cellStyle name="Hipervínculo visitado" xfId="35892" builtinId="9" hidden="1"/>
    <cellStyle name="Hipervínculo visitado" xfId="35893" builtinId="9" hidden="1"/>
    <cellStyle name="Hipervínculo visitado" xfId="35894" builtinId="9" hidden="1"/>
    <cellStyle name="Hipervínculo visitado" xfId="35895" builtinId="9" hidden="1"/>
    <cellStyle name="Hipervínculo visitado" xfId="35896" builtinId="9" hidden="1"/>
    <cellStyle name="Hipervínculo visitado" xfId="35897" builtinId="9" hidden="1"/>
    <cellStyle name="Hipervínculo visitado" xfId="35898" builtinId="9" hidden="1"/>
    <cellStyle name="Hipervínculo visitado" xfId="35899" builtinId="9" hidden="1"/>
    <cellStyle name="Hipervínculo visitado" xfId="35900" builtinId="9" hidden="1"/>
    <cellStyle name="Hipervínculo visitado" xfId="35901" builtinId="9" hidden="1"/>
    <cellStyle name="Hipervínculo visitado" xfId="35902" builtinId="9" hidden="1"/>
    <cellStyle name="Hipervínculo visitado" xfId="35903" builtinId="9" hidden="1"/>
    <cellStyle name="Hipervínculo visitado" xfId="35904" builtinId="9" hidden="1"/>
    <cellStyle name="Hipervínculo visitado" xfId="35905" builtinId="9" hidden="1"/>
    <cellStyle name="Hipervínculo visitado" xfId="35906" builtinId="9" hidden="1"/>
    <cellStyle name="Hipervínculo visitado" xfId="35907" builtinId="9" hidden="1"/>
    <cellStyle name="Hipervínculo visitado" xfId="35908" builtinId="9" hidden="1"/>
    <cellStyle name="Hipervínculo visitado" xfId="35909" builtinId="9" hidden="1"/>
    <cellStyle name="Hipervínculo visitado" xfId="35910" builtinId="9" hidden="1"/>
    <cellStyle name="Hipervínculo visitado" xfId="35911" builtinId="9" hidden="1"/>
    <cellStyle name="Hipervínculo visitado" xfId="35912" builtinId="9" hidden="1"/>
    <cellStyle name="Hipervínculo visitado" xfId="35913" builtinId="9" hidden="1"/>
    <cellStyle name="Hipervínculo visitado" xfId="35914" builtinId="9" hidden="1"/>
    <cellStyle name="Hipervínculo visitado" xfId="35915" builtinId="9" hidden="1"/>
    <cellStyle name="Hipervínculo visitado" xfId="35916" builtinId="9" hidden="1"/>
    <cellStyle name="Hipervínculo visitado" xfId="35917" builtinId="9" hidden="1"/>
    <cellStyle name="Hipervínculo visitado" xfId="35918" builtinId="9" hidden="1"/>
    <cellStyle name="Hipervínculo visitado" xfId="35919" builtinId="9" hidden="1"/>
    <cellStyle name="Hipervínculo visitado" xfId="35920" builtinId="9" hidden="1"/>
    <cellStyle name="Hipervínculo visitado" xfId="35921" builtinId="9" hidden="1"/>
    <cellStyle name="Hipervínculo visitado" xfId="35922" builtinId="9" hidden="1"/>
    <cellStyle name="Hipervínculo visitado" xfId="35923" builtinId="9" hidden="1"/>
    <cellStyle name="Hipervínculo visitado" xfId="35924" builtinId="9" hidden="1"/>
    <cellStyle name="Hipervínculo visitado" xfId="35467" builtinId="9" hidden="1"/>
    <cellStyle name="Hipervínculo visitado" xfId="35925" builtinId="9" hidden="1"/>
    <cellStyle name="Hipervínculo visitado" xfId="35926" builtinId="9" hidden="1"/>
    <cellStyle name="Hipervínculo visitado" xfId="35927" builtinId="9" hidden="1"/>
    <cellStyle name="Hipervínculo visitado" xfId="35928" builtinId="9" hidden="1"/>
    <cellStyle name="Hipervínculo visitado" xfId="35929" builtinId="9" hidden="1"/>
    <cellStyle name="Hipervínculo visitado" xfId="35930" builtinId="9" hidden="1"/>
    <cellStyle name="Hipervínculo visitado" xfId="35931" builtinId="9" hidden="1"/>
    <cellStyle name="Hipervínculo visitado" xfId="35932" builtinId="9" hidden="1"/>
    <cellStyle name="Hipervínculo visitado" xfId="35933" builtinId="9" hidden="1"/>
    <cellStyle name="Hipervínculo visitado" xfId="35934" builtinId="9" hidden="1"/>
    <cellStyle name="Hipervínculo visitado" xfId="35935" builtinId="9" hidden="1"/>
    <cellStyle name="Hipervínculo visitado" xfId="35936" builtinId="9" hidden="1"/>
    <cellStyle name="Hipervínculo visitado" xfId="35937" builtinId="9" hidden="1"/>
    <cellStyle name="Hipervínculo visitado" xfId="35938" builtinId="9" hidden="1"/>
    <cellStyle name="Hipervínculo visitado" xfId="35939" builtinId="9" hidden="1"/>
    <cellStyle name="Hipervínculo visitado" xfId="35940" builtinId="9" hidden="1"/>
    <cellStyle name="Hipervínculo visitado" xfId="35941" builtinId="9" hidden="1"/>
    <cellStyle name="Hipervínculo visitado" xfId="35942" builtinId="9" hidden="1"/>
    <cellStyle name="Hipervínculo visitado" xfId="35943" builtinId="9" hidden="1"/>
    <cellStyle name="Hipervínculo visitado" xfId="35944" builtinId="9" hidden="1"/>
    <cellStyle name="Hipervínculo visitado" xfId="36004" builtinId="9" hidden="1"/>
    <cellStyle name="Hipervínculo visitado" xfId="36005" builtinId="9" hidden="1"/>
    <cellStyle name="Hipervínculo visitado" xfId="36006" builtinId="9" hidden="1"/>
    <cellStyle name="Hipervínculo visitado" xfId="36007" builtinId="9" hidden="1"/>
    <cellStyle name="Hipervínculo visitado" xfId="36008" builtinId="9" hidden="1"/>
    <cellStyle name="Hipervínculo visitado" xfId="36009" builtinId="9" hidden="1"/>
    <cellStyle name="Hipervínculo visitado" xfId="36010" builtinId="9" hidden="1"/>
    <cellStyle name="Hipervínculo visitado" xfId="36011" builtinId="9" hidden="1"/>
    <cellStyle name="Hipervínculo visitado" xfId="36012" builtinId="9" hidden="1"/>
    <cellStyle name="Hipervínculo visitado" xfId="36013" builtinId="9" hidden="1"/>
    <cellStyle name="Hipervínculo visitado" xfId="36014" builtinId="9" hidden="1"/>
    <cellStyle name="Hipervínculo visitado" xfId="36015" builtinId="9" hidden="1"/>
    <cellStyle name="Hipervínculo visitado" xfId="36016" builtinId="9" hidden="1"/>
    <cellStyle name="Hipervínculo visitado" xfId="36017" builtinId="9" hidden="1"/>
    <cellStyle name="Hipervínculo visitado" xfId="36018" builtinId="9" hidden="1"/>
    <cellStyle name="Hipervínculo visitado" xfId="36019" builtinId="9" hidden="1"/>
    <cellStyle name="Hipervínculo visitado" xfId="36020" builtinId="9" hidden="1"/>
    <cellStyle name="Hipervínculo visitado" xfId="36021" builtinId="9" hidden="1"/>
    <cellStyle name="Hipervínculo visitado" xfId="36022" builtinId="9" hidden="1"/>
    <cellStyle name="Hipervínculo visitado" xfId="36023" builtinId="9" hidden="1"/>
    <cellStyle name="Hipervínculo visitado" xfId="36024" builtinId="9" hidden="1"/>
    <cellStyle name="Hipervínculo visitado" xfId="36026" builtinId="9" hidden="1"/>
    <cellStyle name="Hipervínculo visitado" xfId="36027" builtinId="9" hidden="1"/>
    <cellStyle name="Hipervínculo visitado" xfId="36028" builtinId="9" hidden="1"/>
    <cellStyle name="Hipervínculo visitado" xfId="36029" builtinId="9" hidden="1"/>
    <cellStyle name="Hipervínculo visitado" xfId="36030" builtinId="9" hidden="1"/>
    <cellStyle name="Hipervínculo visitado" xfId="36031" builtinId="9" hidden="1"/>
    <cellStyle name="Hipervínculo visitado" xfId="36032" builtinId="9" hidden="1"/>
    <cellStyle name="Hipervínculo visitado" xfId="36033" builtinId="9" hidden="1"/>
    <cellStyle name="Hipervínculo visitado" xfId="36034" builtinId="9" hidden="1"/>
    <cellStyle name="Hipervínculo visitado" xfId="36035" builtinId="9" hidden="1"/>
    <cellStyle name="Hipervínculo visitado" xfId="36036" builtinId="9" hidden="1"/>
    <cellStyle name="Hipervínculo visitado" xfId="36037" builtinId="9" hidden="1"/>
    <cellStyle name="Hipervínculo visitado" xfId="36038" builtinId="9" hidden="1"/>
    <cellStyle name="Hipervínculo visitado" xfId="36039" builtinId="9" hidden="1"/>
    <cellStyle name="Hipervínculo visitado" xfId="36040" builtinId="9" hidden="1"/>
    <cellStyle name="Hipervínculo visitado" xfId="36041" builtinId="9" hidden="1"/>
    <cellStyle name="Hipervínculo visitado" xfId="36042" builtinId="9" hidden="1"/>
    <cellStyle name="Hipervínculo visitado" xfId="36043" builtinId="9" hidden="1"/>
    <cellStyle name="Hipervínculo visitado" xfId="36044" builtinId="9" hidden="1"/>
    <cellStyle name="Hipervínculo visitado" xfId="36045" builtinId="9" hidden="1"/>
    <cellStyle name="Hipervínculo visitado" xfId="36046" builtinId="9" hidden="1"/>
    <cellStyle name="Hipervínculo visitado" xfId="36055" builtinId="9" hidden="1"/>
    <cellStyle name="Hipervínculo visitado" xfId="36056" builtinId="9" hidden="1"/>
    <cellStyle name="Hipervínculo visitado" xfId="36057" builtinId="9" hidden="1"/>
    <cellStyle name="Hipervínculo visitado" xfId="36058" builtinId="9" hidden="1"/>
    <cellStyle name="Hipervínculo visitado" xfId="36059" builtinId="9" hidden="1"/>
    <cellStyle name="Hipervínculo visitado" xfId="36060" builtinId="9" hidden="1"/>
    <cellStyle name="Hipervínculo visitado" xfId="36061" builtinId="9" hidden="1"/>
    <cellStyle name="Hipervínculo visitado" xfId="36062" builtinId="9" hidden="1"/>
    <cellStyle name="Hipervínculo visitado" xfId="36063" builtinId="9" hidden="1"/>
    <cellStyle name="Hipervínculo visitado" xfId="36064" builtinId="9" hidden="1"/>
    <cellStyle name="Hipervínculo visitado" xfId="36065" builtinId="9" hidden="1"/>
    <cellStyle name="Hipervínculo visitado" xfId="36066" builtinId="9" hidden="1"/>
    <cellStyle name="Hipervínculo visitado" xfId="36067" builtinId="9" hidden="1"/>
    <cellStyle name="Hipervínculo visitado" xfId="36068" builtinId="9" hidden="1"/>
    <cellStyle name="Hipervínculo visitado" xfId="36069" builtinId="9" hidden="1"/>
    <cellStyle name="Hipervínculo visitado" xfId="36070" builtinId="9" hidden="1"/>
    <cellStyle name="Hipervínculo visitado" xfId="36071" builtinId="9" hidden="1"/>
    <cellStyle name="Hipervínculo visitado" xfId="36072" builtinId="9" hidden="1"/>
    <cellStyle name="Hipervínculo visitado" xfId="36073" builtinId="9" hidden="1"/>
    <cellStyle name="Hipervínculo visitado" xfId="36074" builtinId="9" hidden="1"/>
    <cellStyle name="Hipervínculo visitado" xfId="36075" builtinId="9" hidden="1"/>
    <cellStyle name="Hipervínculo visitado" xfId="36082" builtinId="9" hidden="1"/>
    <cellStyle name="Hipervínculo visitado" xfId="36083" builtinId="9" hidden="1"/>
    <cellStyle name="Hipervínculo visitado" xfId="36084" builtinId="9" hidden="1"/>
    <cellStyle name="Hipervínculo visitado" xfId="36085" builtinId="9" hidden="1"/>
    <cellStyle name="Hipervínculo visitado" xfId="36086" builtinId="9" hidden="1"/>
    <cellStyle name="Hipervínculo visitado" xfId="36087" builtinId="9" hidden="1"/>
    <cellStyle name="Hipervínculo visitado" xfId="36088" builtinId="9" hidden="1"/>
    <cellStyle name="Hipervínculo visitado" xfId="36089" builtinId="9" hidden="1"/>
    <cellStyle name="Hipervínculo visitado" xfId="36090" builtinId="9" hidden="1"/>
    <cellStyle name="Hipervínculo visitado" xfId="36091" builtinId="9" hidden="1"/>
    <cellStyle name="Hipervínculo visitado" xfId="36092" builtinId="9" hidden="1"/>
    <cellStyle name="Hipervínculo visitado" xfId="36093" builtinId="9" hidden="1"/>
    <cellStyle name="Hipervínculo visitado" xfId="36094" builtinId="9" hidden="1"/>
    <cellStyle name="Hipervínculo visitado" xfId="36095" builtinId="9" hidden="1"/>
    <cellStyle name="Hipervínculo visitado" xfId="36096" builtinId="9" hidden="1"/>
    <cellStyle name="Hipervínculo visitado" xfId="36097" builtinId="9" hidden="1"/>
    <cellStyle name="Hipervínculo visitado" xfId="36098" builtinId="9" hidden="1"/>
    <cellStyle name="Hipervínculo visitado" xfId="36099" builtinId="9" hidden="1"/>
    <cellStyle name="Hipervínculo visitado" xfId="36100" builtinId="9" hidden="1"/>
    <cellStyle name="Hipervínculo visitado" xfId="36101" builtinId="9" hidden="1"/>
    <cellStyle name="Hipervínculo visitado" xfId="36102" builtinId="9" hidden="1"/>
    <cellStyle name="Hipervínculo visitado" xfId="36051" builtinId="9" hidden="1"/>
    <cellStyle name="Hipervínculo visitado" xfId="36052" builtinId="9" hidden="1"/>
    <cellStyle name="Hipervínculo visitado" xfId="36053" builtinId="9" hidden="1"/>
    <cellStyle name="Hipervínculo visitado" xfId="36103" builtinId="9" hidden="1"/>
    <cellStyle name="Hipervínculo visitado" xfId="36104" builtinId="9" hidden="1"/>
    <cellStyle name="Hipervínculo visitado" xfId="36105" builtinId="9" hidden="1"/>
    <cellStyle name="Hipervínculo visitado" xfId="36106" builtinId="9" hidden="1"/>
    <cellStyle name="Hipervínculo visitado" xfId="36107" builtinId="9" hidden="1"/>
    <cellStyle name="Hipervínculo visitado" xfId="36108" builtinId="9" hidden="1"/>
    <cellStyle name="Hipervínculo visitado" xfId="36109" builtinId="9" hidden="1"/>
    <cellStyle name="Hipervínculo visitado" xfId="36110" builtinId="9" hidden="1"/>
    <cellStyle name="Hipervínculo visitado" xfId="36111" builtinId="9" hidden="1"/>
    <cellStyle name="Hipervínculo visitado" xfId="36112" builtinId="9" hidden="1"/>
    <cellStyle name="Hipervínculo visitado" xfId="36113" builtinId="9" hidden="1"/>
    <cellStyle name="Hipervínculo visitado" xfId="36114" builtinId="9" hidden="1"/>
    <cellStyle name="Hipervínculo visitado" xfId="36115" builtinId="9" hidden="1"/>
    <cellStyle name="Hipervínculo visitado" xfId="36116" builtinId="9" hidden="1"/>
    <cellStyle name="Hipervínculo visitado" xfId="36117" builtinId="9" hidden="1"/>
    <cellStyle name="Hipervínculo visitado" xfId="36118" builtinId="9" hidden="1"/>
    <cellStyle name="Hipervínculo visitado" xfId="36119" builtinId="9" hidden="1"/>
    <cellStyle name="Hipervínculo visitado" xfId="36120" builtinId="9" hidden="1"/>
    <cellStyle name="Hipervínculo visitado" xfId="36125" builtinId="9" hidden="1"/>
    <cellStyle name="Hipervínculo visitado" xfId="36126" builtinId="9" hidden="1"/>
    <cellStyle name="Hipervínculo visitado" xfId="36127" builtinId="9" hidden="1"/>
    <cellStyle name="Hipervínculo visitado" xfId="36128" builtinId="9" hidden="1"/>
    <cellStyle name="Hipervínculo visitado" xfId="36129" builtinId="9" hidden="1"/>
    <cellStyle name="Hipervínculo visitado" xfId="36130" builtinId="9" hidden="1"/>
    <cellStyle name="Hipervínculo visitado" xfId="36131" builtinId="9" hidden="1"/>
    <cellStyle name="Hipervínculo visitado" xfId="36132" builtinId="9" hidden="1"/>
    <cellStyle name="Hipervínculo visitado" xfId="36133" builtinId="9" hidden="1"/>
    <cellStyle name="Hipervínculo visitado" xfId="36134" builtinId="9" hidden="1"/>
    <cellStyle name="Hipervínculo visitado" xfId="36135" builtinId="9" hidden="1"/>
    <cellStyle name="Hipervínculo visitado" xfId="36136" builtinId="9" hidden="1"/>
    <cellStyle name="Hipervínculo visitado" xfId="36137" builtinId="9" hidden="1"/>
    <cellStyle name="Hipervínculo visitado" xfId="36138" builtinId="9" hidden="1"/>
    <cellStyle name="Hipervínculo visitado" xfId="36139" builtinId="9" hidden="1"/>
    <cellStyle name="Hipervínculo visitado" xfId="36140" builtinId="9" hidden="1"/>
    <cellStyle name="Hipervínculo visitado" xfId="36141" builtinId="9" hidden="1"/>
    <cellStyle name="Hipervínculo visitado" xfId="36142" builtinId="9" hidden="1"/>
    <cellStyle name="Hipervínculo visitado" xfId="36143" builtinId="9" hidden="1"/>
    <cellStyle name="Hipervínculo visitado" xfId="36144" builtinId="9" hidden="1"/>
    <cellStyle name="Hipervínculo visitado" xfId="36145" builtinId="9" hidden="1"/>
    <cellStyle name="Hipervínculo visitado" xfId="36148" builtinId="9" hidden="1"/>
    <cellStyle name="Hipervínculo visitado" xfId="36149" builtinId="9" hidden="1"/>
    <cellStyle name="Hipervínculo visitado" xfId="36150" builtinId="9" hidden="1"/>
    <cellStyle name="Hipervínculo visitado" xfId="36151" builtinId="9" hidden="1"/>
    <cellStyle name="Hipervínculo visitado" xfId="36152" builtinId="9" hidden="1"/>
    <cellStyle name="Hipervínculo visitado" xfId="36153" builtinId="9" hidden="1"/>
    <cellStyle name="Hipervínculo visitado" xfId="36154" builtinId="9" hidden="1"/>
    <cellStyle name="Hipervínculo visitado" xfId="36155" builtinId="9" hidden="1"/>
    <cellStyle name="Hipervínculo visitado" xfId="36156" builtinId="9" hidden="1"/>
    <cellStyle name="Hipervínculo visitado" xfId="36157" builtinId="9" hidden="1"/>
    <cellStyle name="Hipervínculo visitado" xfId="36158" builtinId="9" hidden="1"/>
    <cellStyle name="Hipervínculo visitado" xfId="36159" builtinId="9" hidden="1"/>
    <cellStyle name="Hipervínculo visitado" xfId="36160" builtinId="9" hidden="1"/>
    <cellStyle name="Hipervínculo visitado" xfId="36161" builtinId="9" hidden="1"/>
    <cellStyle name="Hipervínculo visitado" xfId="36162" builtinId="9" hidden="1"/>
    <cellStyle name="Hipervínculo visitado" xfId="36163" builtinId="9" hidden="1"/>
    <cellStyle name="Hipervínculo visitado" xfId="36164" builtinId="9" hidden="1"/>
    <cellStyle name="Hipervínculo visitado" xfId="36165" builtinId="9" hidden="1"/>
    <cellStyle name="Hipervínculo visitado" xfId="36166" builtinId="9" hidden="1"/>
    <cellStyle name="Hipervínculo visitado" xfId="36167" builtinId="9" hidden="1"/>
    <cellStyle name="Hipervínculo visitado" xfId="36168" builtinId="9" hidden="1"/>
    <cellStyle name="Hipervínculo visitado" xfId="36124" builtinId="9" hidden="1"/>
    <cellStyle name="Hipervínculo visitado" xfId="36169" builtinId="9" hidden="1"/>
    <cellStyle name="Hipervínculo visitado" xfId="36170" builtinId="9" hidden="1"/>
    <cellStyle name="Hipervínculo visitado" xfId="36171" builtinId="9" hidden="1"/>
    <cellStyle name="Hipervínculo visitado" xfId="36172" builtinId="9" hidden="1"/>
    <cellStyle name="Hipervínculo visitado" xfId="36173" builtinId="9" hidden="1"/>
    <cellStyle name="Hipervínculo visitado" xfId="36174" builtinId="9" hidden="1"/>
    <cellStyle name="Hipervínculo visitado" xfId="36175" builtinId="9" hidden="1"/>
    <cellStyle name="Hipervínculo visitado" xfId="36176" builtinId="9" hidden="1"/>
    <cellStyle name="Hipervínculo visitado" xfId="36177" builtinId="9" hidden="1"/>
    <cellStyle name="Hipervínculo visitado" xfId="36178" builtinId="9" hidden="1"/>
    <cellStyle name="Hipervínculo visitado" xfId="36179" builtinId="9" hidden="1"/>
    <cellStyle name="Hipervínculo visitado" xfId="36180" builtinId="9" hidden="1"/>
    <cellStyle name="Hipervínculo visitado" xfId="36181" builtinId="9" hidden="1"/>
    <cellStyle name="Hipervínculo visitado" xfId="36182" builtinId="9" hidden="1"/>
    <cellStyle name="Hipervínculo visitado" xfId="36183" builtinId="9" hidden="1"/>
    <cellStyle name="Hipervínculo visitado" xfId="36184" builtinId="9" hidden="1"/>
    <cellStyle name="Hipervínculo visitado" xfId="36185" builtinId="9" hidden="1"/>
    <cellStyle name="Hipervínculo visitado" xfId="36186" builtinId="9" hidden="1"/>
    <cellStyle name="Hipervínculo visitado" xfId="36187" builtinId="9" hidden="1"/>
    <cellStyle name="Hipervínculo visitado" xfId="36188" builtinId="9" hidden="1"/>
    <cellStyle name="Hipervínculo visitado" xfId="36190" builtinId="9" hidden="1"/>
    <cellStyle name="Hipervínculo visitado" xfId="36191" builtinId="9" hidden="1"/>
    <cellStyle name="Hipervínculo visitado" xfId="36192" builtinId="9" hidden="1"/>
    <cellStyle name="Hipervínculo visitado" xfId="36193" builtinId="9" hidden="1"/>
    <cellStyle name="Hipervínculo visitado" xfId="36194" builtinId="9" hidden="1"/>
    <cellStyle name="Hipervínculo visitado" xfId="36195" builtinId="9" hidden="1"/>
    <cellStyle name="Hipervínculo visitado" xfId="36196" builtinId="9" hidden="1"/>
    <cellStyle name="Hipervínculo visitado" xfId="36197" builtinId="9" hidden="1"/>
    <cellStyle name="Hipervínculo visitado" xfId="36198" builtinId="9" hidden="1"/>
    <cellStyle name="Hipervínculo visitado" xfId="36199" builtinId="9" hidden="1"/>
    <cellStyle name="Hipervínculo visitado" xfId="36200" builtinId="9" hidden="1"/>
    <cellStyle name="Hipervínculo visitado" xfId="36201" builtinId="9" hidden="1"/>
    <cellStyle name="Hipervínculo visitado" xfId="36202" builtinId="9" hidden="1"/>
    <cellStyle name="Hipervínculo visitado" xfId="36203" builtinId="9" hidden="1"/>
    <cellStyle name="Hipervínculo visitado" xfId="36204" builtinId="9" hidden="1"/>
    <cellStyle name="Hipervínculo visitado" xfId="36205" builtinId="9" hidden="1"/>
    <cellStyle name="Hipervínculo visitado" xfId="36206" builtinId="9" hidden="1"/>
    <cellStyle name="Hipervínculo visitado" xfId="36207" builtinId="9" hidden="1"/>
    <cellStyle name="Hipervínculo visitado" xfId="36208" builtinId="9" hidden="1"/>
    <cellStyle name="Hipervínculo visitado" xfId="36209" builtinId="9" hidden="1"/>
    <cellStyle name="Hipervínculo visitado" xfId="36210" builtinId="9" hidden="1"/>
    <cellStyle name="Hipervínculo visitado" xfId="35948" builtinId="9" hidden="1"/>
    <cellStyle name="Hipervínculo visitado" xfId="36076" builtinId="9" hidden="1"/>
    <cellStyle name="Hipervínculo visitado" xfId="36123" builtinId="9" hidden="1"/>
    <cellStyle name="Hipervínculo visitado" xfId="36211" builtinId="9" hidden="1"/>
    <cellStyle name="Hipervínculo visitado" xfId="36212" builtinId="9" hidden="1"/>
    <cellStyle name="Hipervínculo visitado" xfId="36213" builtinId="9" hidden="1"/>
    <cellStyle name="Hipervínculo visitado" xfId="36214" builtinId="9" hidden="1"/>
    <cellStyle name="Hipervínculo visitado" xfId="36215" builtinId="9" hidden="1"/>
    <cellStyle name="Hipervínculo visitado" xfId="36216" builtinId="9" hidden="1"/>
    <cellStyle name="Hipervínculo visitado" xfId="36217" builtinId="9" hidden="1"/>
    <cellStyle name="Hipervínculo visitado" xfId="36218" builtinId="9" hidden="1"/>
    <cellStyle name="Hipervínculo visitado" xfId="36219" builtinId="9" hidden="1"/>
    <cellStyle name="Hipervínculo visitado" xfId="36220" builtinId="9" hidden="1"/>
    <cellStyle name="Hipervínculo visitado" xfId="36221" builtinId="9" hidden="1"/>
    <cellStyle name="Hipervínculo visitado" xfId="36222" builtinId="9" hidden="1"/>
    <cellStyle name="Hipervínculo visitado" xfId="36223" builtinId="9" hidden="1"/>
    <cellStyle name="Hipervínculo visitado" xfId="36224" builtinId="9" hidden="1"/>
    <cellStyle name="Hipervínculo visitado" xfId="36225" builtinId="9" hidden="1"/>
    <cellStyle name="Hipervínculo visitado" xfId="36226" builtinId="9" hidden="1"/>
    <cellStyle name="Hipervínculo visitado" xfId="36227" builtinId="9" hidden="1"/>
    <cellStyle name="Hipervínculo visitado" xfId="36228" builtinId="9" hidden="1"/>
    <cellStyle name="Hipervínculo visitado" xfId="36229" builtinId="9" hidden="1"/>
    <cellStyle name="Hipervínculo visitado" xfId="36230" builtinId="9" hidden="1"/>
    <cellStyle name="Hipervínculo visitado" xfId="36231" builtinId="9" hidden="1"/>
    <cellStyle name="Hipervínculo visitado" xfId="36232" builtinId="9" hidden="1"/>
    <cellStyle name="Hipervínculo visitado" xfId="36233" builtinId="9" hidden="1"/>
    <cellStyle name="Hipervínculo visitado" xfId="36234" builtinId="9" hidden="1"/>
    <cellStyle name="Hipervínculo visitado" xfId="36235" builtinId="9" hidden="1"/>
    <cellStyle name="Hipervínculo visitado" xfId="36236" builtinId="9" hidden="1"/>
    <cellStyle name="Hipervínculo visitado" xfId="36237" builtinId="9" hidden="1"/>
    <cellStyle name="Hipervínculo visitado" xfId="36238" builtinId="9" hidden="1"/>
    <cellStyle name="Hipervínculo visitado" xfId="36239" builtinId="9" hidden="1"/>
    <cellStyle name="Hipervínculo visitado" xfId="36240" builtinId="9" hidden="1"/>
    <cellStyle name="Hipervínculo visitado" xfId="36241" builtinId="9" hidden="1"/>
    <cellStyle name="Hipervínculo visitado" xfId="36242" builtinId="9" hidden="1"/>
    <cellStyle name="Hipervínculo visitado" xfId="36243" builtinId="9" hidden="1"/>
    <cellStyle name="Hipervínculo visitado" xfId="36244" builtinId="9" hidden="1"/>
    <cellStyle name="Hipervínculo visitado" xfId="36245" builtinId="9" hidden="1"/>
    <cellStyle name="Hipervínculo visitado" xfId="36246" builtinId="9" hidden="1"/>
    <cellStyle name="Hipervínculo visitado" xfId="36247" builtinId="9" hidden="1"/>
    <cellStyle name="Hipervínculo visitado" xfId="36248" builtinId="9" hidden="1"/>
    <cellStyle name="Hipervínculo visitado" xfId="36249" builtinId="9" hidden="1"/>
    <cellStyle name="Hipervínculo visitado" xfId="35971" builtinId="9" hidden="1"/>
    <cellStyle name="Hipervínculo visitado" xfId="35970" builtinId="9" hidden="1"/>
    <cellStyle name="Hipervínculo visitado" xfId="35966" builtinId="9" hidden="1"/>
    <cellStyle name="Hipervínculo visitado" xfId="36250" builtinId="9" hidden="1"/>
    <cellStyle name="Hipervínculo visitado" xfId="36251" builtinId="9" hidden="1"/>
    <cellStyle name="Hipervínculo visitado" xfId="36252" builtinId="9" hidden="1"/>
    <cellStyle name="Hipervínculo visitado" xfId="36253" builtinId="9" hidden="1"/>
    <cellStyle name="Hipervínculo visitado" xfId="36254" builtinId="9" hidden="1"/>
    <cellStyle name="Hipervínculo visitado" xfId="36255" builtinId="9" hidden="1"/>
    <cellStyle name="Hipervínculo visitado" xfId="36256" builtinId="9" hidden="1"/>
    <cellStyle name="Hipervínculo visitado" xfId="36257" builtinId="9" hidden="1"/>
    <cellStyle name="Hipervínculo visitado" xfId="36258" builtinId="9" hidden="1"/>
    <cellStyle name="Hipervínculo visitado" xfId="36259" builtinId="9" hidden="1"/>
    <cellStyle name="Hipervínculo visitado" xfId="36260" builtinId="9" hidden="1"/>
    <cellStyle name="Hipervínculo visitado" xfId="36261" builtinId="9" hidden="1"/>
    <cellStyle name="Hipervínculo visitado" xfId="36262" builtinId="9" hidden="1"/>
    <cellStyle name="Hipervínculo visitado" xfId="36263" builtinId="9" hidden="1"/>
    <cellStyle name="Hipervínculo visitado" xfId="36264" builtinId="9" hidden="1"/>
    <cellStyle name="Hipervínculo visitado" xfId="36265" builtinId="9" hidden="1"/>
    <cellStyle name="Hipervínculo visitado" xfId="36266" builtinId="9" hidden="1"/>
    <cellStyle name="Hipervínculo visitado" xfId="36267" builtinId="9" hidden="1"/>
    <cellStyle name="Hipervínculo visitado" xfId="34776" builtinId="9" hidden="1"/>
    <cellStyle name="Hipervínculo visitado" xfId="34744" builtinId="9" hidden="1"/>
    <cellStyle name="Hipervínculo visitado" xfId="34712" builtinId="9" hidden="1"/>
    <cellStyle name="Hipervínculo visitado" xfId="34681" builtinId="9" hidden="1"/>
    <cellStyle name="Hipervínculo visitado" xfId="36025" builtinId="9" hidden="1"/>
    <cellStyle name="Hipervínculo visitado" xfId="33471" builtinId="9" hidden="1"/>
    <cellStyle name="Hipervínculo visitado" xfId="33470" builtinId="9" hidden="1"/>
    <cellStyle name="Hipervínculo visitado" xfId="33469" builtinId="9" hidden="1"/>
    <cellStyle name="Hipervínculo visitado" xfId="33427" builtinId="9" hidden="1"/>
    <cellStyle name="Hipervínculo visitado" xfId="33468" builtinId="9" hidden="1"/>
    <cellStyle name="Hipervínculo visitado" xfId="33467" builtinId="9" hidden="1"/>
    <cellStyle name="Hipervínculo visitado" xfId="30562" builtinId="9" hidden="1"/>
    <cellStyle name="Hipervínculo visitado" xfId="33426" builtinId="9" hidden="1"/>
    <cellStyle name="Hipervínculo visitado" xfId="33466" builtinId="9" hidden="1"/>
    <cellStyle name="Hipervínculo visitado" xfId="33465" builtinId="9" hidden="1"/>
    <cellStyle name="Hipervínculo visitado" xfId="30595" builtinId="9" hidden="1"/>
    <cellStyle name="Hipervínculo visitado" xfId="33425" builtinId="9" hidden="1"/>
    <cellStyle name="Hipervínculo visitado" xfId="33464" builtinId="9" hidden="1"/>
    <cellStyle name="Hipervínculo visitado" xfId="33463" builtinId="9" hidden="1"/>
    <cellStyle name="Hipervínculo visitado" xfId="30594" builtinId="9" hidden="1"/>
    <cellStyle name="Hipervínculo visitado" xfId="33424" builtinId="9" hidden="1"/>
    <cellStyle name="Hipervínculo visitado" xfId="33472" builtinId="9" hidden="1"/>
    <cellStyle name="Hipervínculo visitado" xfId="33473" builtinId="9" hidden="1"/>
    <cellStyle name="Hipervínculo visitado" xfId="33433" builtinId="9" hidden="1"/>
    <cellStyle name="Hipervínculo visitado" xfId="36268" builtinId="9" hidden="1"/>
    <cellStyle name="Hipervínculo visitado" xfId="36269" builtinId="9" hidden="1"/>
    <cellStyle name="Hipervínculo visitado" xfId="36270" builtinId="9" hidden="1"/>
    <cellStyle name="Hipervínculo visitado" xfId="36271" builtinId="9" hidden="1"/>
    <cellStyle name="Hipervínculo visitado" xfId="36272" builtinId="9" hidden="1"/>
    <cellStyle name="Hipervínculo visitado" xfId="36273" builtinId="9" hidden="1"/>
    <cellStyle name="Hipervínculo visitado" xfId="36274" builtinId="9" hidden="1"/>
    <cellStyle name="Hipervínculo visitado" xfId="36275" builtinId="9" hidden="1"/>
    <cellStyle name="Hipervínculo visitado" xfId="36276" builtinId="9" hidden="1"/>
    <cellStyle name="Hipervínculo visitado" xfId="36277" builtinId="9" hidden="1"/>
    <cellStyle name="Hipervínculo visitado" xfId="36278" builtinId="9" hidden="1"/>
    <cellStyle name="Hipervínculo visitado" xfId="36279" builtinId="9" hidden="1"/>
    <cellStyle name="Hipervínculo visitado" xfId="36280" builtinId="9" hidden="1"/>
    <cellStyle name="Hipervínculo visitado" xfId="36281" builtinId="9" hidden="1"/>
    <cellStyle name="Hipervínculo visitado" xfId="36282" builtinId="9" hidden="1"/>
    <cellStyle name="Hipervínculo visitado" xfId="36283" builtinId="9" hidden="1"/>
    <cellStyle name="Hipervínculo visitado" xfId="36284" builtinId="9" hidden="1"/>
    <cellStyle name="Hipervínculo visitado" xfId="36285" builtinId="9" hidden="1"/>
    <cellStyle name="Hipervínculo visitado" xfId="30596" builtinId="9" hidden="1"/>
    <cellStyle name="Hipervínculo visitado" xfId="27680" builtinId="9" hidden="1"/>
    <cellStyle name="Hipervínculo visitado" xfId="36286" builtinId="9" hidden="1"/>
    <cellStyle name="Hipervínculo visitado" xfId="36287" builtinId="9" hidden="1"/>
    <cellStyle name="Hipervínculo visitado" xfId="36288" builtinId="9" hidden="1"/>
    <cellStyle name="Hipervínculo visitado" xfId="36289" builtinId="9" hidden="1"/>
    <cellStyle name="Hipervínculo visitado" xfId="36290" builtinId="9" hidden="1"/>
    <cellStyle name="Hipervínculo visitado" xfId="36291" builtinId="9" hidden="1"/>
    <cellStyle name="Hipervínculo visitado" xfId="36292" builtinId="9" hidden="1"/>
    <cellStyle name="Hipervínculo visitado" xfId="36293" builtinId="9" hidden="1"/>
    <cellStyle name="Hipervínculo visitado" xfId="36294" builtinId="9" hidden="1"/>
    <cellStyle name="Hipervínculo visitado" xfId="36295" builtinId="9" hidden="1"/>
    <cellStyle name="Hipervínculo visitado" xfId="36296" builtinId="9" hidden="1"/>
    <cellStyle name="Hipervínculo visitado" xfId="36297" builtinId="9" hidden="1"/>
    <cellStyle name="Hipervínculo visitado" xfId="36298" builtinId="9" hidden="1"/>
    <cellStyle name="Hipervínculo visitado" xfId="36299" builtinId="9" hidden="1"/>
    <cellStyle name="Hipervínculo visitado" xfId="36300" builtinId="9" hidden="1"/>
    <cellStyle name="Hipervínculo visitado" xfId="36301" builtinId="9" hidden="1"/>
    <cellStyle name="Hipervínculo visitado" xfId="36302" builtinId="9" hidden="1"/>
    <cellStyle name="Hipervínculo visitado" xfId="36303" builtinId="9" hidden="1"/>
    <cellStyle name="Hipervínculo visitado" xfId="36304" builtinId="9" hidden="1"/>
    <cellStyle name="Hipervínculo visitado" xfId="36346" builtinId="9" hidden="1"/>
    <cellStyle name="Hipervínculo visitado" xfId="36347" builtinId="9" hidden="1"/>
    <cellStyle name="Hipervínculo visitado" xfId="36348" builtinId="9" hidden="1"/>
    <cellStyle name="Hipervínculo visitado" xfId="36349" builtinId="9" hidden="1"/>
    <cellStyle name="Hipervínculo visitado" xfId="36350" builtinId="9" hidden="1"/>
    <cellStyle name="Hipervínculo visitado" xfId="36351" builtinId="9" hidden="1"/>
    <cellStyle name="Hipervínculo visitado" xfId="36352" builtinId="9" hidden="1"/>
    <cellStyle name="Hipervínculo visitado" xfId="36353" builtinId="9" hidden="1"/>
    <cellStyle name="Hipervínculo visitado" xfId="36354" builtinId="9" hidden="1"/>
    <cellStyle name="Hipervínculo visitado" xfId="36355" builtinId="9" hidden="1"/>
    <cellStyle name="Hipervínculo visitado" xfId="36356" builtinId="9" hidden="1"/>
    <cellStyle name="Hipervínculo visitado" xfId="36357" builtinId="9" hidden="1"/>
    <cellStyle name="Hipervínculo visitado" xfId="36358" builtinId="9" hidden="1"/>
    <cellStyle name="Hipervínculo visitado" xfId="36359" builtinId="9" hidden="1"/>
    <cellStyle name="Hipervínculo visitado" xfId="36360" builtinId="9" hidden="1"/>
    <cellStyle name="Hipervínculo visitado" xfId="36361" builtinId="9" hidden="1"/>
    <cellStyle name="Hipervínculo visitado" xfId="36362" builtinId="9" hidden="1"/>
    <cellStyle name="Hipervínculo visitado" xfId="36363" builtinId="9" hidden="1"/>
    <cellStyle name="Hipervínculo visitado" xfId="36364" builtinId="9" hidden="1"/>
    <cellStyle name="Hipervínculo visitado" xfId="36365" builtinId="9" hidden="1"/>
    <cellStyle name="Hipervínculo visitado" xfId="36366" builtinId="9" hidden="1"/>
    <cellStyle name="Hipervínculo visitado" xfId="36452" builtinId="9" hidden="1"/>
    <cellStyle name="Hipervínculo visitado" xfId="36453" builtinId="9" hidden="1"/>
    <cellStyle name="Hipervínculo visitado" xfId="36454" builtinId="9" hidden="1"/>
    <cellStyle name="Hipervínculo visitado" xfId="36455" builtinId="9" hidden="1"/>
    <cellStyle name="Hipervínculo visitado" xfId="36456" builtinId="9" hidden="1"/>
    <cellStyle name="Hipervínculo visitado" xfId="36457" builtinId="9" hidden="1"/>
    <cellStyle name="Hipervínculo visitado" xfId="36458" builtinId="9" hidden="1"/>
    <cellStyle name="Hipervínculo visitado" xfId="36459" builtinId="9" hidden="1"/>
    <cellStyle name="Hipervínculo visitado" xfId="36460" builtinId="9" hidden="1"/>
    <cellStyle name="Hipervínculo visitado" xfId="36461" builtinId="9" hidden="1"/>
    <cellStyle name="Hipervínculo visitado" xfId="36462" builtinId="9" hidden="1"/>
    <cellStyle name="Hipervínculo visitado" xfId="36463" builtinId="9" hidden="1"/>
    <cellStyle name="Hipervínculo visitado" xfId="36464" builtinId="9" hidden="1"/>
    <cellStyle name="Hipervínculo visitado" xfId="36465" builtinId="9" hidden="1"/>
    <cellStyle name="Hipervínculo visitado" xfId="36466" builtinId="9" hidden="1"/>
    <cellStyle name="Hipervínculo visitado" xfId="36467" builtinId="9" hidden="1"/>
    <cellStyle name="Hipervínculo visitado" xfId="36468" builtinId="9" hidden="1"/>
    <cellStyle name="Hipervínculo visitado" xfId="36469" builtinId="9" hidden="1"/>
    <cellStyle name="Hipervínculo visitado" xfId="36470" builtinId="9" hidden="1"/>
    <cellStyle name="Hipervínculo visitado" xfId="36471" builtinId="9" hidden="1"/>
    <cellStyle name="Hipervínculo visitado" xfId="36472" builtinId="9" hidden="1"/>
    <cellStyle name="Hipervínculo visitado" xfId="36418" builtinId="9" hidden="1"/>
    <cellStyle name="Hipervínculo visitado" xfId="36544" builtinId="9" hidden="1"/>
    <cellStyle name="Hipervínculo visitado" xfId="36543" builtinId="9" hidden="1"/>
    <cellStyle name="Hipervínculo visitado" xfId="36417" builtinId="9" hidden="1"/>
    <cellStyle name="Hipervínculo visitado" xfId="36542" builtinId="9" hidden="1"/>
    <cellStyle name="Hipervínculo visitado" xfId="36541" builtinId="9" hidden="1"/>
    <cellStyle name="Hipervínculo visitado" xfId="36416" builtinId="9" hidden="1"/>
    <cellStyle name="Hipervínculo visitado" xfId="36540" builtinId="9" hidden="1"/>
    <cellStyle name="Hipervínculo visitado" xfId="36539" builtinId="9" hidden="1"/>
    <cellStyle name="Hipervínculo visitado" xfId="36415" builtinId="9" hidden="1"/>
    <cellStyle name="Hipervínculo visitado" xfId="36538" builtinId="9" hidden="1"/>
    <cellStyle name="Hipervínculo visitado" xfId="36537" builtinId="9" hidden="1"/>
    <cellStyle name="Hipervínculo visitado" xfId="36414" builtinId="9" hidden="1"/>
    <cellStyle name="Hipervínculo visitado" xfId="36536" builtinId="9" hidden="1"/>
    <cellStyle name="Hipervínculo visitado" xfId="36535" builtinId="9" hidden="1"/>
    <cellStyle name="Hipervínculo visitado" xfId="36413" builtinId="9" hidden="1"/>
    <cellStyle name="Hipervínculo visitado" xfId="36534" builtinId="9" hidden="1"/>
    <cellStyle name="Hipervínculo visitado" xfId="36533" builtinId="9" hidden="1"/>
    <cellStyle name="Hipervínculo visitado" xfId="36412" builtinId="9" hidden="1"/>
    <cellStyle name="Hipervínculo visitado" xfId="36532" builtinId="9" hidden="1"/>
    <cellStyle name="Hipervínculo visitado" xfId="36531" builtinId="9" hidden="1"/>
    <cellStyle name="Hipervínculo visitado" xfId="36569" builtinId="9" hidden="1"/>
    <cellStyle name="Hipervínculo visitado" xfId="36317" builtinId="9" hidden="1"/>
    <cellStyle name="Hipervínculo visitado" xfId="36486" builtinId="9" hidden="1"/>
    <cellStyle name="Hipervínculo visitado" xfId="36570" builtinId="9" hidden="1"/>
    <cellStyle name="Hipervínculo visitado" xfId="36487" builtinId="9" hidden="1"/>
    <cellStyle name="Hipervínculo visitado" xfId="36316" builtinId="9" hidden="1"/>
    <cellStyle name="Hipervínculo visitado" xfId="36429" builtinId="9" hidden="1"/>
    <cellStyle name="Hipervínculo visitado" xfId="36488" builtinId="9" hidden="1"/>
    <cellStyle name="Hipervínculo visitado" xfId="36489" builtinId="9" hidden="1"/>
    <cellStyle name="Hipervínculo visitado" xfId="36571" builtinId="9" hidden="1"/>
    <cellStyle name="Hipervínculo visitado" xfId="36315" builtinId="9" hidden="1"/>
    <cellStyle name="Hipervínculo visitado" xfId="36314" builtinId="9" hidden="1"/>
    <cellStyle name="Hipervínculo visitado" xfId="36572" builtinId="9" hidden="1"/>
    <cellStyle name="Hipervínculo visitado" xfId="36490" builtinId="9" hidden="1"/>
    <cellStyle name="Hipervínculo visitado" xfId="36491" builtinId="9" hidden="1"/>
    <cellStyle name="Hipervínculo visitado" xfId="36430" builtinId="9" hidden="1"/>
    <cellStyle name="Hipervínculo visitado" xfId="36313" builtinId="9" hidden="1"/>
    <cellStyle name="Hipervínculo visitado" xfId="36492" builtinId="9" hidden="1"/>
    <cellStyle name="Hipervínculo visitado" xfId="36431" builtinId="9" hidden="1"/>
    <cellStyle name="Hipervínculo visitado" xfId="36493" builtinId="9" hidden="1"/>
    <cellStyle name="Hipervínculo visitado" xfId="36312" builtinId="9" hidden="1"/>
    <cellStyle name="Hipervínculo visitado" xfId="36583" builtinId="9" hidden="1"/>
    <cellStyle name="Hipervínculo visitado" xfId="36407" builtinId="9" hidden="1"/>
    <cellStyle name="Hipervínculo visitado" xfId="36406" builtinId="9" hidden="1"/>
    <cellStyle name="Hipervínculo visitado" xfId="36334" builtinId="9" hidden="1"/>
    <cellStyle name="Hipervínculo visitado" xfId="36335" builtinId="9" hidden="1"/>
    <cellStyle name="Hipervínculo visitado" xfId="36582" builtinId="9" hidden="1"/>
    <cellStyle name="Hipervínculo visitado" xfId="36438" builtinId="9" hidden="1"/>
    <cellStyle name="Hipervínculo visitado" xfId="36510" builtinId="9" hidden="1"/>
    <cellStyle name="Hipervínculo visitado" xfId="36509" builtinId="9" hidden="1"/>
    <cellStyle name="Hipervínculo visitado" xfId="36581" builtinId="9" hidden="1"/>
    <cellStyle name="Hipervínculo visitado" xfId="36336" builtinId="9" hidden="1"/>
    <cellStyle name="Hipervínculo visitado" xfId="36405" builtinId="9" hidden="1"/>
    <cellStyle name="Hipervínculo visitado" xfId="36508" builtinId="9" hidden="1"/>
    <cellStyle name="Hipervínculo visitado" xfId="36338" builtinId="9" hidden="1"/>
    <cellStyle name="Hipervínculo visitado" xfId="36580" builtinId="9" hidden="1"/>
    <cellStyle name="Hipervínculo visitado" xfId="36437" builtinId="9" hidden="1"/>
    <cellStyle name="Hipervínculo visitado" xfId="36579" builtinId="9" hidden="1"/>
    <cellStyle name="Hipervínculo visitado" xfId="36578" builtinId="9" hidden="1"/>
    <cellStyle name="Hipervínculo visitado" xfId="36424" builtinId="9" hidden="1"/>
    <cellStyle name="Hipervínculo visitado" xfId="36423" builtinId="9" hidden="1"/>
    <cellStyle name="Hipervínculo visitado" xfId="36507" builtinId="9" hidden="1"/>
    <cellStyle name="Hipervínculo visitado" xfId="36410" builtinId="9" hidden="1"/>
    <cellStyle name="Hipervínculo visitado" xfId="36420" builtinId="9" hidden="1"/>
    <cellStyle name="Hipervínculo visitado" xfId="36616" builtinId="9" hidden="1"/>
    <cellStyle name="Hipervínculo visitado" xfId="36328" builtinId="9" hidden="1"/>
    <cellStyle name="Hipervínculo visitado" xfId="36615" builtinId="9" hidden="1"/>
    <cellStyle name="Hipervínculo visitado" xfId="36547" builtinId="9" hidden="1"/>
    <cellStyle name="Hipervínculo visitado" xfId="36521" builtinId="9" hidden="1"/>
    <cellStyle name="Hipervínculo visitado" xfId="36614" builtinId="9" hidden="1"/>
    <cellStyle name="Hipervínculo visitado" xfId="36613" builtinId="9" hidden="1"/>
    <cellStyle name="Hipervínculo visitado" xfId="36444" builtinId="9" hidden="1"/>
    <cellStyle name="Hipervínculo visitado" xfId="36548" builtinId="9" hidden="1"/>
    <cellStyle name="Hipervínculo visitado" xfId="36612" builtinId="9" hidden="1"/>
    <cellStyle name="Hipervínculo visitado" xfId="36477" builtinId="9" hidden="1"/>
    <cellStyle name="Hipervínculo visitado" xfId="36310" builtinId="9" hidden="1"/>
    <cellStyle name="Hipervínculo visitado" xfId="36432" builtinId="9" hidden="1"/>
    <cellStyle name="Hipervínculo visitado" xfId="36445" builtinId="9" hidden="1"/>
    <cellStyle name="Hipervínculo visitado" xfId="36611" builtinId="9" hidden="1"/>
    <cellStyle name="Hipervínculo visitado" xfId="36433" builtinId="9" hidden="1"/>
    <cellStyle name="Hipervínculo visitado" xfId="36592" builtinId="9" hidden="1"/>
    <cellStyle name="Hipervínculo visitado" xfId="36309" builtinId="9" hidden="1"/>
    <cellStyle name="Hipervínculo visitado" xfId="36610" builtinId="9" hidden="1"/>
    <cellStyle name="Hipervínculo visitado" xfId="36649" builtinId="9" hidden="1"/>
    <cellStyle name="Hipervínculo visitado" xfId="36563" builtinId="9" hidden="1"/>
    <cellStyle name="Hipervínculo visitado" xfId="36503" builtinId="9" hidden="1"/>
    <cellStyle name="Hipervínculo visitado" xfId="36650" builtinId="9" hidden="1"/>
    <cellStyle name="Hipervínculo visitado" xfId="36339" builtinId="9" hidden="1"/>
    <cellStyle name="Hipervínculo visitado" xfId="36600" builtinId="9" hidden="1"/>
    <cellStyle name="Hipervínculo visitado" xfId="36518" builtinId="9" hidden="1"/>
    <cellStyle name="Hipervínculo visitado" xfId="36474" builtinId="9" hidden="1"/>
    <cellStyle name="Hipervínculo visitado" xfId="36554" builtinId="9" hidden="1"/>
    <cellStyle name="Hipervínculo visitado" xfId="36651" builtinId="9" hidden="1"/>
    <cellStyle name="Hipervínculo visitado" xfId="36599" builtinId="9" hidden="1"/>
    <cellStyle name="Hipervínculo visitado" xfId="36325" builtinId="9" hidden="1"/>
    <cellStyle name="Hipervínculo visitado" xfId="36652" builtinId="9" hidden="1"/>
    <cellStyle name="Hipervínculo visitado" xfId="36473" builtinId="9" hidden="1"/>
    <cellStyle name="Hipervínculo visitado" xfId="36502" builtinId="9" hidden="1"/>
    <cellStyle name="Hipervínculo visitado" xfId="36589" builtinId="9" hidden="1"/>
    <cellStyle name="Hipervínculo visitado" xfId="36448" builtinId="9" hidden="1"/>
    <cellStyle name="Hipervínculo visitado" xfId="36436" builtinId="9" hidden="1"/>
    <cellStyle name="Hipervínculo visitado" xfId="36559" builtinId="9" hidden="1"/>
    <cellStyle name="Hipervínculo visitado" xfId="36340" builtinId="9" hidden="1"/>
    <cellStyle name="Hipervínculo visitado" xfId="36598" builtinId="9" hidden="1"/>
    <cellStyle name="Hipervínculo visitado" xfId="36529" builtinId="9" hidden="1"/>
    <cellStyle name="Hipervínculo visitado" xfId="36558" builtinId="9" hidden="1"/>
    <cellStyle name="Hipervínculo visitado" xfId="36609" builtinId="9" hidden="1"/>
    <cellStyle name="Hipervínculo visitado" xfId="36323" builtinId="9" hidden="1"/>
    <cellStyle name="Hipervínculo visitado" xfId="36574" builtinId="9" hidden="1"/>
    <cellStyle name="Hipervínculo visitado" xfId="36666" builtinId="9" hidden="1"/>
    <cellStyle name="Hipervínculo visitado" xfId="36642" builtinId="9" hidden="1"/>
    <cellStyle name="Hipervínculo visitado" xfId="36308" builtinId="9" hidden="1"/>
    <cellStyle name="Hipervínculo visitado" xfId="36608" builtinId="9" hidden="1"/>
    <cellStyle name="Hipervínculo visitado" xfId="36530" builtinId="9" hidden="1"/>
    <cellStyle name="Hipervínculo visitado" xfId="36665" builtinId="9" hidden="1"/>
    <cellStyle name="Hipervínculo visitado" xfId="36514" builtinId="9" hidden="1"/>
    <cellStyle name="Hipervínculo visitado" xfId="36602" builtinId="9" hidden="1"/>
    <cellStyle name="Hipervínculo visitado" xfId="36478" builtinId="9" hidden="1"/>
    <cellStyle name="Hipervínculo visitado" xfId="36421" builtinId="9" hidden="1"/>
    <cellStyle name="Hipervínculo visitado" xfId="36590" builtinId="9" hidden="1"/>
    <cellStyle name="Hipervínculo visitado" xfId="36664" builtinId="9" hidden="1"/>
    <cellStyle name="Hipervínculo visitado" xfId="36551" builtinId="9" hidden="1"/>
    <cellStyle name="Hipervínculo visitado" xfId="36641" builtinId="9" hidden="1"/>
    <cellStyle name="Hipervínculo visitado" xfId="36524" builtinId="9" hidden="1"/>
    <cellStyle name="Hipervínculo visitado" xfId="36663" builtinId="9" hidden="1"/>
    <cellStyle name="Hipervínculo visitado" xfId="36526" builtinId="9" hidden="1"/>
    <cellStyle name="Hipervínculo visitado" xfId="36639" builtinId="9" hidden="1"/>
    <cellStyle name="Hipervínculo visitado" xfId="36330" builtinId="9" hidden="1"/>
    <cellStyle name="Hipervínculo visitado" xfId="36588" builtinId="9" hidden="1"/>
    <cellStyle name="Hipervínculo visitado" xfId="36584" builtinId="9" hidden="1"/>
    <cellStyle name="Hipervínculo visitado" xfId="36673" builtinId="9" hidden="1"/>
    <cellStyle name="Hipervínculo visitado" xfId="36638" builtinId="9" hidden="1"/>
    <cellStyle name="Hipervínculo visitado" xfId="36618" builtinId="9" hidden="1"/>
    <cellStyle name="Hipervínculo visitado" xfId="36343" builtinId="9" hidden="1"/>
    <cellStyle name="Hipervínculo visitado" xfId="36604" builtinId="9" hidden="1"/>
    <cellStyle name="Hipervínculo visitado" xfId="36451" builtinId="9" hidden="1"/>
    <cellStyle name="Hipervínculo visitado" xfId="36674" builtinId="9" hidden="1"/>
    <cellStyle name="Hipervínculo visitado" xfId="36441" builtinId="9" hidden="1"/>
    <cellStyle name="Hipervínculo visitado" xfId="36400" builtinId="9" hidden="1"/>
    <cellStyle name="Hipervínculo visitado" xfId="36557" builtinId="9" hidden="1"/>
    <cellStyle name="Hipervínculo visitado" xfId="36404" builtinId="9" hidden="1"/>
    <cellStyle name="Hipervínculo visitado" xfId="36419" builtinId="9" hidden="1"/>
    <cellStyle name="Hipervínculo visitado" xfId="36556" builtinId="9" hidden="1"/>
    <cellStyle name="Hipervínculo visitado" xfId="36568" builtinId="9" hidden="1"/>
    <cellStyle name="Hipervínculo visitado" xfId="36645" builtinId="9" hidden="1"/>
    <cellStyle name="Hipervínculo visitado" xfId="36442" builtinId="9" hidden="1"/>
    <cellStyle name="Hipervínculo visitado" xfId="36481" builtinId="9" hidden="1"/>
    <cellStyle name="Hipervínculo visitado" xfId="36403" builtinId="9" hidden="1"/>
    <cellStyle name="Hipervínculo visitado" xfId="36446" builtinId="9" hidden="1"/>
    <cellStyle name="Hipervínculo visitado" xfId="36322" builtinId="9" hidden="1"/>
    <cellStyle name="Hipervínculo visitado" xfId="36505" builtinId="9" hidden="1"/>
    <cellStyle name="Hipervínculo visitado" xfId="36593" builtinId="9" hidden="1"/>
    <cellStyle name="Hipervínculo visitado" xfId="36692" builtinId="9" hidden="1"/>
    <cellStyle name="Hipervínculo visitado" xfId="36603" builtinId="9" hidden="1"/>
    <cellStyle name="Hipervínculo visitado" xfId="36661" builtinId="9" hidden="1"/>
    <cellStyle name="Hipervínculo visitado" xfId="36691" builtinId="9" hidden="1"/>
    <cellStyle name="Hipervínculo visitado" xfId="36647" builtinId="9" hidden="1"/>
    <cellStyle name="Hipervínculo visitado" xfId="36341" builtinId="9" hidden="1"/>
    <cellStyle name="Hipervínculo visitado" xfId="36555" builtinId="9" hidden="1"/>
    <cellStyle name="Hipervínculo visitado" xfId="36515" builtinId="9" hidden="1"/>
    <cellStyle name="Hipervínculo visitado" xfId="36553" builtinId="9" hidden="1"/>
    <cellStyle name="Hipervínculo visitado" xfId="36306" builtinId="9" hidden="1"/>
    <cellStyle name="Hipervínculo visitado" xfId="36690" builtinId="9" hidden="1"/>
    <cellStyle name="Hipervínculo visitado" xfId="36606" builtinId="9" hidden="1"/>
    <cellStyle name="Hipervínculo visitado" xfId="36660" builtinId="9" hidden="1"/>
    <cellStyle name="Hipervínculo visitado" xfId="36520" builtinId="9" hidden="1"/>
    <cellStyle name="Hipervínculo visitado" xfId="36670" builtinId="9" hidden="1"/>
    <cellStyle name="Hipervínculo visitado" xfId="36504" builtinId="9" hidden="1"/>
    <cellStyle name="Hipervínculo visitado" xfId="36562" builtinId="9" hidden="1"/>
    <cellStyle name="Hipervínculo visitado" xfId="36511" builtinId="9" hidden="1"/>
    <cellStyle name="Hipervínculo visitado" xfId="36449" builtinId="9" hidden="1"/>
    <cellStyle name="Hipervínculo visitado" xfId="36497" builtinId="9" hidden="1"/>
    <cellStyle name="Hipervínculo visitado" xfId="36307" builtinId="9" hidden="1"/>
    <cellStyle name="Hipervínculo visitado" xfId="36591" builtinId="9" hidden="1"/>
    <cellStyle name="Hipervínculo visitado" xfId="36687" builtinId="9" hidden="1"/>
    <cellStyle name="Hipervínculo visitado" xfId="36513" builtinId="9" hidden="1"/>
    <cellStyle name="Hipervínculo visitado" xfId="36668" builtinId="9" hidden="1"/>
    <cellStyle name="Hipervínculo visitado" xfId="36686" builtinId="9" hidden="1"/>
    <cellStyle name="Hipervínculo visitado" xfId="36587" builtinId="9" hidden="1"/>
    <cellStyle name="Hipervínculo visitado" xfId="36326" builtinId="9" hidden="1"/>
    <cellStyle name="Hipervínculo visitado" xfId="36669" builtinId="9" hidden="1"/>
    <cellStyle name="Hipervínculo visitado" xfId="36698" builtinId="9" hidden="1"/>
    <cellStyle name="Hipervínculo visitado" xfId="36501" builtinId="9" hidden="1"/>
    <cellStyle name="Hipervínculo visitado" xfId="36318" builtinId="9" hidden="1"/>
    <cellStyle name="Hipervínculo visitado" xfId="36699" builtinId="9" hidden="1"/>
    <cellStyle name="Hipervínculo visitado" xfId="36550" builtinId="9" hidden="1"/>
    <cellStyle name="Hipervínculo visitado" xfId="36594" builtinId="9" hidden="1"/>
    <cellStyle name="Hipervínculo visitado" xfId="36495" builtinId="9" hidden="1"/>
    <cellStyle name="Hipervínculo visitado" xfId="36695" builtinId="9" hidden="1"/>
    <cellStyle name="Hipervínculo visitado" xfId="36427" builtinId="9" hidden="1"/>
    <cellStyle name="Hipervínculo visitado" xfId="36678" builtinId="9" hidden="1"/>
    <cellStyle name="Hipervínculo visitado" xfId="36761" builtinId="9" hidden="1"/>
    <cellStyle name="Hipervínculo visitado" xfId="36658" builtinId="9" hidden="1"/>
    <cellStyle name="Hipervínculo visitado" xfId="36657" builtinId="9" hidden="1"/>
    <cellStyle name="Hipervínculo visitado" xfId="36762" builtinId="9" hidden="1"/>
    <cellStyle name="Hipervínculo visitado" xfId="36342" builtinId="9" hidden="1"/>
    <cellStyle name="Hipervínculo visitado" xfId="36496" builtinId="9" hidden="1"/>
    <cellStyle name="Hipervínculo visitado" xfId="36434" builtinId="9" hidden="1"/>
    <cellStyle name="Hipervínculo visitado" xfId="36439" builtinId="9" hidden="1"/>
    <cellStyle name="Hipervínculo visitado" xfId="36722" builtinId="9" hidden="1"/>
    <cellStyle name="Hipervínculo visitado" xfId="36763" builtinId="9" hidden="1"/>
    <cellStyle name="Hipervínculo visitado" xfId="36721" builtinId="9" hidden="1"/>
    <cellStyle name="Hipervínculo visitado" xfId="36560" builtinId="9" hidden="1"/>
    <cellStyle name="Hipervínculo visitado" xfId="36764" builtinId="9" hidden="1"/>
    <cellStyle name="Hipervínculo visitado" xfId="36447" builtinId="9" hidden="1"/>
    <cellStyle name="Hipervínculo visitado" xfId="36585" builtinId="9" hidden="1"/>
    <cellStyle name="Hipervínculo visitado" xfId="36576" builtinId="9" hidden="1"/>
    <cellStyle name="Hipervínculo visitado" xfId="36683" builtinId="9" hidden="1"/>
    <cellStyle name="Hipervínculo visitado" xfId="36545" builtinId="9" hidden="1"/>
    <cellStyle name="Hipervínculo visitado" xfId="36728" builtinId="9" hidden="1"/>
    <cellStyle name="Hipervínculo visitado" xfId="36768" builtinId="9" hidden="1"/>
    <cellStyle name="Hipervínculo visitado" xfId="36685" builtinId="9" hidden="1"/>
    <cellStyle name="Hipervínculo visitado" xfId="36729" builtinId="9" hidden="1"/>
    <cellStyle name="Hipervínculo visitado" xfId="36684" builtinId="9" hidden="1"/>
    <cellStyle name="Hipervínculo visitado" xfId="36767" builtinId="9" hidden="1"/>
    <cellStyle name="Hipervínculo visitado" xfId="36653" builtinId="9" hidden="1"/>
    <cellStyle name="Hipervínculo visitado" xfId="36494" builtinId="9" hidden="1"/>
    <cellStyle name="Hipervínculo visitado" xfId="36719" builtinId="9" hidden="1"/>
    <cellStyle name="Hipervínculo visitado" xfId="36654" builtinId="9" hidden="1"/>
    <cellStyle name="Hipervínculo visitado" xfId="36640" builtinId="9" hidden="1"/>
    <cellStyle name="Hipervínculo visitado" xfId="36766" builtinId="9" hidden="1"/>
    <cellStyle name="Hipervínculo visitado" xfId="36730" builtinId="9" hidden="1"/>
    <cellStyle name="Hipervínculo visitado" xfId="36475" builtinId="9" hidden="1"/>
    <cellStyle name="Hipervínculo visitado" xfId="36409" builtinId="9" hidden="1"/>
    <cellStyle name="Hipervínculo visitado" xfId="36752" builtinId="9" hidden="1"/>
    <cellStyle name="Hipervínculo visitado" xfId="36765" builtinId="9" hidden="1"/>
    <cellStyle name="Hipervínculo visitado" xfId="36720" builtinId="9" hidden="1"/>
    <cellStyle name="Hipervínculo visitado" xfId="36751" builtinId="9" hidden="1"/>
    <cellStyle name="Hipervínculo visitado" xfId="36656" builtinId="9" hidden="1"/>
    <cellStyle name="Hipervínculo visitado" xfId="36679" builtinId="9" hidden="1"/>
    <cellStyle name="Hipervínculo visitado" xfId="36517" builtinId="9" hidden="1"/>
    <cellStyle name="Hipervínculo visitado" xfId="36804" builtinId="9" hidden="1"/>
    <cellStyle name="Hipervínculo visitado" xfId="36805" builtinId="9" hidden="1"/>
    <cellStyle name="Hipervínculo visitado" xfId="36806" builtinId="9" hidden="1"/>
    <cellStyle name="Hipervínculo visitado" xfId="36807" builtinId="9" hidden="1"/>
    <cellStyle name="Hipervínculo visitado" xfId="36808" builtinId="9" hidden="1"/>
    <cellStyle name="Hipervínculo visitado" xfId="36809" builtinId="9" hidden="1"/>
    <cellStyle name="Hipervínculo visitado" xfId="36810" builtinId="9" hidden="1"/>
    <cellStyle name="Hipervínculo visitado" xfId="36811" builtinId="9" hidden="1"/>
    <cellStyle name="Hipervínculo visitado" xfId="36812" builtinId="9" hidden="1"/>
    <cellStyle name="Hipervínculo visitado" xfId="36813" builtinId="9" hidden="1"/>
    <cellStyle name="Hipervínculo visitado" xfId="36814" builtinId="9" hidden="1"/>
    <cellStyle name="Hipervínculo visitado" xfId="36815" builtinId="9" hidden="1"/>
    <cellStyle name="Hipervínculo visitado" xfId="36816" builtinId="9" hidden="1"/>
    <cellStyle name="Hipervínculo visitado" xfId="36817" builtinId="9" hidden="1"/>
    <cellStyle name="Hipervínculo visitado" xfId="36818" builtinId="9" hidden="1"/>
    <cellStyle name="Hipervínculo visitado" xfId="36819" builtinId="9" hidden="1"/>
    <cellStyle name="Hipervínculo visitado" xfId="36820" builtinId="9" hidden="1"/>
    <cellStyle name="Hipervínculo visitado" xfId="36821" builtinId="9" hidden="1"/>
    <cellStyle name="Hipervínculo visitado" xfId="36822" builtinId="9" hidden="1"/>
    <cellStyle name="Hipervínculo visitado" xfId="36823" builtinId="9" hidden="1"/>
    <cellStyle name="Hipervínculo visitado" xfId="36527" builtinId="9" hidden="1"/>
    <cellStyle name="Hipervínculo visitado" xfId="36753" builtinId="9" hidden="1"/>
    <cellStyle name="Hipervínculo visitado" xfId="36680" builtinId="9" hidden="1"/>
    <cellStyle name="Hipervínculo visitado" xfId="36827" builtinId="9" hidden="1"/>
    <cellStyle name="Hipervínculo visitado" xfId="36828" builtinId="9" hidden="1"/>
    <cellStyle name="Hipervínculo visitado" xfId="36829" builtinId="9" hidden="1"/>
    <cellStyle name="Hipervínculo visitado" xfId="36830" builtinId="9" hidden="1"/>
    <cellStyle name="Hipervínculo visitado" xfId="36831" builtinId="9" hidden="1"/>
    <cellStyle name="Hipervínculo visitado" xfId="36832" builtinId="9" hidden="1"/>
    <cellStyle name="Hipervínculo visitado" xfId="36833" builtinId="9" hidden="1"/>
    <cellStyle name="Hipervínculo visitado" xfId="36834" builtinId="9" hidden="1"/>
    <cellStyle name="Hipervínculo visitado" xfId="36835" builtinId="9" hidden="1"/>
    <cellStyle name="Hipervínculo visitado" xfId="36836" builtinId="9" hidden="1"/>
    <cellStyle name="Hipervínculo visitado" xfId="36837" builtinId="9" hidden="1"/>
    <cellStyle name="Hipervínculo visitado" xfId="36838" builtinId="9" hidden="1"/>
    <cellStyle name="Hipervínculo visitado" xfId="36839" builtinId="9" hidden="1"/>
    <cellStyle name="Hipervínculo visitado" xfId="36840" builtinId="9" hidden="1"/>
    <cellStyle name="Hipervínculo visitado" xfId="36841" builtinId="9" hidden="1"/>
    <cellStyle name="Hipervínculo visitado" xfId="36842" builtinId="9" hidden="1"/>
    <cellStyle name="Hipervínculo visitado" xfId="36843" builtinId="9" hidden="1"/>
    <cellStyle name="Hipervínculo visitado" xfId="36844" builtinId="9" hidden="1"/>
    <cellStyle name="Hipervínculo visitado" xfId="36857" builtinId="9" hidden="1"/>
    <cellStyle name="Hipervínculo visitado" xfId="36858" builtinId="9" hidden="1"/>
    <cellStyle name="Hipervínculo visitado" xfId="36859" builtinId="9" hidden="1"/>
    <cellStyle name="Hipervínculo visitado" xfId="36860" builtinId="9" hidden="1"/>
    <cellStyle name="Hipervínculo visitado" xfId="36861" builtinId="9" hidden="1"/>
    <cellStyle name="Hipervínculo visitado" xfId="36862" builtinId="9" hidden="1"/>
    <cellStyle name="Hipervínculo visitado" xfId="36863" builtinId="9" hidden="1"/>
    <cellStyle name="Hipervínculo visitado" xfId="36864" builtinId="9" hidden="1"/>
    <cellStyle name="Hipervínculo visitado" xfId="36865" builtinId="9" hidden="1"/>
    <cellStyle name="Hipervínculo visitado" xfId="36866" builtinId="9" hidden="1"/>
    <cellStyle name="Hipervínculo visitado" xfId="36867" builtinId="9" hidden="1"/>
    <cellStyle name="Hipervínculo visitado" xfId="36868" builtinId="9" hidden="1"/>
    <cellStyle name="Hipervínculo visitado" xfId="36869" builtinId="9" hidden="1"/>
    <cellStyle name="Hipervínculo visitado" xfId="36870" builtinId="9" hidden="1"/>
    <cellStyle name="Hipervínculo visitado" xfId="36871" builtinId="9" hidden="1"/>
    <cellStyle name="Hipervínculo visitado" xfId="36872" builtinId="9" hidden="1"/>
    <cellStyle name="Hipervínculo visitado" xfId="36873" builtinId="9" hidden="1"/>
    <cellStyle name="Hipervínculo visitado" xfId="36874" builtinId="9" hidden="1"/>
    <cellStyle name="Hipervínculo visitado" xfId="36875" builtinId="9" hidden="1"/>
    <cellStyle name="Hipervínculo visitado" xfId="36876" builtinId="9" hidden="1"/>
    <cellStyle name="Hipervínculo visitado" xfId="36877" builtinId="9" hidden="1"/>
    <cellStyle name="Hipervínculo visitado" xfId="36693" builtinId="9" hidden="1"/>
    <cellStyle name="Hipervínculo visitado" xfId="36881" builtinId="9" hidden="1"/>
    <cellStyle name="Hipervínculo visitado" xfId="36882" builtinId="9" hidden="1"/>
    <cellStyle name="Hipervínculo visitado" xfId="36883" builtinId="9" hidden="1"/>
    <cellStyle name="Hipervínculo visitado" xfId="36884" builtinId="9" hidden="1"/>
    <cellStyle name="Hipervínculo visitado" xfId="36885" builtinId="9" hidden="1"/>
    <cellStyle name="Hipervínculo visitado" xfId="36886" builtinId="9" hidden="1"/>
    <cellStyle name="Hipervínculo visitado" xfId="36887" builtinId="9" hidden="1"/>
    <cellStyle name="Hipervínculo visitado" xfId="36888" builtinId="9" hidden="1"/>
    <cellStyle name="Hipervínculo visitado" xfId="36889" builtinId="9" hidden="1"/>
    <cellStyle name="Hipervínculo visitado" xfId="36890" builtinId="9" hidden="1"/>
    <cellStyle name="Hipervínculo visitado" xfId="36891" builtinId="9" hidden="1"/>
    <cellStyle name="Hipervínculo visitado" xfId="36892" builtinId="9" hidden="1"/>
    <cellStyle name="Hipervínculo visitado" xfId="36893" builtinId="9" hidden="1"/>
    <cellStyle name="Hipervínculo visitado" xfId="36894" builtinId="9" hidden="1"/>
    <cellStyle name="Hipervínculo visitado" xfId="36895" builtinId="9" hidden="1"/>
    <cellStyle name="Hipervínculo visitado" xfId="36896" builtinId="9" hidden="1"/>
    <cellStyle name="Hipervínculo visitado" xfId="36897" builtinId="9" hidden="1"/>
    <cellStyle name="Hipervínculo visitado" xfId="36898" builtinId="9" hidden="1"/>
    <cellStyle name="Hipervínculo visitado" xfId="36899" builtinId="9" hidden="1"/>
    <cellStyle name="Hipervínculo visitado" xfId="36900" builtinId="9" hidden="1"/>
    <cellStyle name="Hipervínculo visitado" xfId="36911" builtinId="9" hidden="1"/>
    <cellStyle name="Hipervínculo visitado" xfId="36912" builtinId="9" hidden="1"/>
    <cellStyle name="Hipervínculo visitado" xfId="36913" builtinId="9" hidden="1"/>
    <cellStyle name="Hipervínculo visitado" xfId="36914" builtinId="9" hidden="1"/>
    <cellStyle name="Hipervínculo visitado" xfId="36915" builtinId="9" hidden="1"/>
    <cellStyle name="Hipervínculo visitado" xfId="36916" builtinId="9" hidden="1"/>
    <cellStyle name="Hipervínculo visitado" xfId="36917" builtinId="9" hidden="1"/>
    <cellStyle name="Hipervínculo visitado" xfId="36918" builtinId="9" hidden="1"/>
    <cellStyle name="Hipervínculo visitado" xfId="36919" builtinId="9" hidden="1"/>
    <cellStyle name="Hipervínculo visitado" xfId="36920" builtinId="9" hidden="1"/>
    <cellStyle name="Hipervínculo visitado" xfId="36921" builtinId="9" hidden="1"/>
    <cellStyle name="Hipervínculo visitado" xfId="36922" builtinId="9" hidden="1"/>
    <cellStyle name="Hipervínculo visitado" xfId="36923" builtinId="9" hidden="1"/>
    <cellStyle name="Hipervínculo visitado" xfId="36924" builtinId="9" hidden="1"/>
    <cellStyle name="Hipervínculo visitado" xfId="36925" builtinId="9" hidden="1"/>
    <cellStyle name="Hipervínculo visitado" xfId="36926" builtinId="9" hidden="1"/>
    <cellStyle name="Hipervínculo visitado" xfId="36927" builtinId="9" hidden="1"/>
    <cellStyle name="Hipervínculo visitado" xfId="36928" builtinId="9" hidden="1"/>
    <cellStyle name="Hipervínculo visitado" xfId="36929" builtinId="9" hidden="1"/>
    <cellStyle name="Hipervínculo visitado" xfId="36930" builtinId="9" hidden="1"/>
    <cellStyle name="Hipervínculo visitado" xfId="36931" builtinId="9" hidden="1"/>
    <cellStyle name="Hipervínculo visitado" xfId="36422" builtinId="9" hidden="1"/>
    <cellStyle name="Hipervínculo visitado" xfId="36605" builtinId="9" hidden="1"/>
    <cellStyle name="Hipervínculo visitado" xfId="36327" builtinId="9" hidden="1"/>
    <cellStyle name="Hipervínculo visitado" xfId="36935" builtinId="9" hidden="1"/>
    <cellStyle name="Hipervínculo visitado" xfId="36936" builtinId="9" hidden="1"/>
    <cellStyle name="Hipervínculo visitado" xfId="36937" builtinId="9" hidden="1"/>
    <cellStyle name="Hipervínculo visitado" xfId="36938" builtinId="9" hidden="1"/>
    <cellStyle name="Hipervínculo visitado" xfId="36939" builtinId="9" hidden="1"/>
    <cellStyle name="Hipervínculo visitado" xfId="36940" builtinId="9" hidden="1"/>
    <cellStyle name="Hipervínculo visitado" xfId="36941" builtinId="9" hidden="1"/>
    <cellStyle name="Hipervínculo visitado" xfId="36942" builtinId="9" hidden="1"/>
    <cellStyle name="Hipervínculo visitado" xfId="36943" builtinId="9" hidden="1"/>
    <cellStyle name="Hipervínculo visitado" xfId="36944" builtinId="9" hidden="1"/>
    <cellStyle name="Hipervínculo visitado" xfId="36945" builtinId="9" hidden="1"/>
    <cellStyle name="Hipervínculo visitado" xfId="36946" builtinId="9" hidden="1"/>
    <cellStyle name="Hipervínculo visitado" xfId="36947" builtinId="9" hidden="1"/>
    <cellStyle name="Hipervínculo visitado" xfId="36948" builtinId="9" hidden="1"/>
    <cellStyle name="Hipervínculo visitado" xfId="36949" builtinId="9" hidden="1"/>
    <cellStyle name="Hipervínculo visitado" xfId="36950" builtinId="9" hidden="1"/>
    <cellStyle name="Hipervínculo visitado" xfId="36951" builtinId="9" hidden="1"/>
    <cellStyle name="Hipervínculo visitado" xfId="36952" builtinId="9" hidden="1"/>
    <cellStyle name="Hipervínculo visitado" xfId="36963" builtinId="9" hidden="1"/>
    <cellStyle name="Hipervínculo visitado" xfId="36964" builtinId="9" hidden="1"/>
    <cellStyle name="Hipervínculo visitado" xfId="36965" builtinId="9" hidden="1"/>
    <cellStyle name="Hipervínculo visitado" xfId="36966" builtinId="9" hidden="1"/>
    <cellStyle name="Hipervínculo visitado" xfId="36967" builtinId="9" hidden="1"/>
    <cellStyle name="Hipervínculo visitado" xfId="36968" builtinId="9" hidden="1"/>
    <cellStyle name="Hipervínculo visitado" xfId="36969" builtinId="9" hidden="1"/>
    <cellStyle name="Hipervínculo visitado" xfId="36970" builtinId="9" hidden="1"/>
    <cellStyle name="Hipervínculo visitado" xfId="36971" builtinId="9" hidden="1"/>
    <cellStyle name="Hipervínculo visitado" xfId="36972" builtinId="9" hidden="1"/>
    <cellStyle name="Hipervínculo visitado" xfId="36973" builtinId="9" hidden="1"/>
    <cellStyle name="Hipervínculo visitado" xfId="36974" builtinId="9" hidden="1"/>
    <cellStyle name="Hipervínculo visitado" xfId="36975" builtinId="9" hidden="1"/>
    <cellStyle name="Hipervínculo visitado" xfId="36976" builtinId="9" hidden="1"/>
    <cellStyle name="Hipervínculo visitado" xfId="36977" builtinId="9" hidden="1"/>
    <cellStyle name="Hipervínculo visitado" xfId="36978" builtinId="9" hidden="1"/>
    <cellStyle name="Hipervínculo visitado" xfId="36979" builtinId="9" hidden="1"/>
    <cellStyle name="Hipervínculo visitado" xfId="36980" builtinId="9" hidden="1"/>
    <cellStyle name="Hipervínculo visitado" xfId="36981" builtinId="9" hidden="1"/>
    <cellStyle name="Hipervínculo visitado" xfId="36982" builtinId="9" hidden="1"/>
    <cellStyle name="Hipervínculo visitado" xfId="36983" builtinId="9" hidden="1"/>
    <cellStyle name="Hipervínculo visitado" xfId="36756" builtinId="9" hidden="1"/>
    <cellStyle name="Hipervínculo visitado" xfId="36775" builtinId="9" hidden="1"/>
    <cellStyle name="Hipervínculo visitado" xfId="36774" builtinId="9" hidden="1"/>
    <cellStyle name="Hipervínculo visitado" xfId="36986" builtinId="9" hidden="1"/>
    <cellStyle name="Hipervínculo visitado" xfId="36987" builtinId="9" hidden="1"/>
    <cellStyle name="Hipervínculo visitado" xfId="36988" builtinId="9" hidden="1"/>
    <cellStyle name="Hipervínculo visitado" xfId="36989" builtinId="9" hidden="1"/>
    <cellStyle name="Hipervínculo visitado" xfId="36990" builtinId="9" hidden="1"/>
    <cellStyle name="Hipervínculo visitado" xfId="36991" builtinId="9" hidden="1"/>
    <cellStyle name="Hipervínculo visitado" xfId="36992" builtinId="9" hidden="1"/>
    <cellStyle name="Hipervínculo visitado" xfId="36993" builtinId="9" hidden="1"/>
    <cellStyle name="Hipervínculo visitado" xfId="36994" builtinId="9" hidden="1"/>
    <cellStyle name="Hipervínculo visitado" xfId="36995" builtinId="9" hidden="1"/>
    <cellStyle name="Hipervínculo visitado" xfId="36996" builtinId="9" hidden="1"/>
    <cellStyle name="Hipervínculo visitado" xfId="36997" builtinId="9" hidden="1"/>
    <cellStyle name="Hipervínculo visitado" xfId="36998" builtinId="9" hidden="1"/>
    <cellStyle name="Hipervínculo visitado" xfId="36999" builtinId="9" hidden="1"/>
    <cellStyle name="Hipervínculo visitado" xfId="37000" builtinId="9" hidden="1"/>
    <cellStyle name="Hipervínculo visitado" xfId="37001" builtinId="9" hidden="1"/>
    <cellStyle name="Hipervínculo visitado" xfId="37002" builtinId="9" hidden="1"/>
    <cellStyle name="Hipervínculo visitado" xfId="37003" builtinId="9" hidden="1"/>
    <cellStyle name="Hipervínculo visitado" xfId="37014" builtinId="9" hidden="1"/>
    <cellStyle name="Hipervínculo visitado" xfId="37015" builtinId="9" hidden="1"/>
    <cellStyle name="Hipervínculo visitado" xfId="37016" builtinId="9" hidden="1"/>
    <cellStyle name="Hipervínculo visitado" xfId="37017" builtinId="9" hidden="1"/>
    <cellStyle name="Hipervínculo visitado" xfId="37018" builtinId="9" hidden="1"/>
    <cellStyle name="Hipervínculo visitado" xfId="37019" builtinId="9" hidden="1"/>
    <cellStyle name="Hipervínculo visitado" xfId="37020" builtinId="9" hidden="1"/>
    <cellStyle name="Hipervínculo visitado" xfId="37021" builtinId="9" hidden="1"/>
    <cellStyle name="Hipervínculo visitado" xfId="37022" builtinId="9" hidden="1"/>
    <cellStyle name="Hipervínculo visitado" xfId="37023" builtinId="9" hidden="1"/>
    <cellStyle name="Hipervínculo visitado" xfId="37024" builtinId="9" hidden="1"/>
    <cellStyle name="Hipervínculo visitado" xfId="37025" builtinId="9" hidden="1"/>
    <cellStyle name="Hipervínculo visitado" xfId="37026" builtinId="9" hidden="1"/>
    <cellStyle name="Hipervínculo visitado" xfId="37027" builtinId="9" hidden="1"/>
    <cellStyle name="Hipervínculo visitado" xfId="37028" builtinId="9" hidden="1"/>
    <cellStyle name="Hipervínculo visitado" xfId="37029" builtinId="9" hidden="1"/>
    <cellStyle name="Hipervínculo visitado" xfId="37030" builtinId="9" hidden="1"/>
    <cellStyle name="Hipervínculo visitado" xfId="37031" builtinId="9" hidden="1"/>
    <cellStyle name="Hipervínculo visitado" xfId="37032" builtinId="9" hidden="1"/>
    <cellStyle name="Hipervínculo visitado" xfId="37033" builtinId="9" hidden="1"/>
    <cellStyle name="Hipervínculo visitado" xfId="37034" builtinId="9" hidden="1"/>
    <cellStyle name="Hipervínculo visitado" xfId="37037" builtinId="9" hidden="1"/>
    <cellStyle name="Hipervínculo visitado" xfId="37038" builtinId="9" hidden="1"/>
    <cellStyle name="Hipervínculo visitado" xfId="37039" builtinId="9" hidden="1"/>
    <cellStyle name="Hipervínculo visitado" xfId="37040" builtinId="9" hidden="1"/>
    <cellStyle name="Hipervínculo visitado" xfId="37041" builtinId="9" hidden="1"/>
    <cellStyle name="Hipervínculo visitado" xfId="37042" builtinId="9" hidden="1"/>
    <cellStyle name="Hipervínculo visitado" xfId="37043" builtinId="9" hidden="1"/>
    <cellStyle name="Hipervínculo visitado" xfId="37044" builtinId="9" hidden="1"/>
    <cellStyle name="Hipervínculo visitado" xfId="37045" builtinId="9" hidden="1"/>
    <cellStyle name="Hipervínculo visitado" xfId="37046" builtinId="9" hidden="1"/>
    <cellStyle name="Hipervínculo visitado" xfId="37047" builtinId="9" hidden="1"/>
    <cellStyle name="Hipervínculo visitado" xfId="37048" builtinId="9" hidden="1"/>
    <cellStyle name="Hipervínculo visitado" xfId="37049" builtinId="9" hidden="1"/>
    <cellStyle name="Hipervínculo visitado" xfId="37050" builtinId="9" hidden="1"/>
    <cellStyle name="Hipervínculo visitado" xfId="37051" builtinId="9" hidden="1"/>
    <cellStyle name="Hipervínculo visitado" xfId="37052" builtinId="9" hidden="1"/>
    <cellStyle name="Hipervínculo visitado" xfId="37053" builtinId="9" hidden="1"/>
    <cellStyle name="Hipervínculo visitado" xfId="37054" builtinId="9" hidden="1"/>
    <cellStyle name="Hipervínculo visitado" xfId="37055" builtinId="9" hidden="1"/>
    <cellStyle name="Hipervínculo visitado" xfId="37056" builtinId="9" hidden="1"/>
    <cellStyle name="Hipervínculo visitado" xfId="37057" builtinId="9" hidden="1"/>
    <cellStyle name="Hipervínculo visitado" xfId="37071" builtinId="9" hidden="1"/>
    <cellStyle name="Hipervínculo visitado" xfId="37072" builtinId="9" hidden="1"/>
    <cellStyle name="Hipervínculo visitado" xfId="37073" builtinId="9" hidden="1"/>
    <cellStyle name="Hipervínculo visitado" xfId="37074" builtinId="9" hidden="1"/>
    <cellStyle name="Hipervínculo visitado" xfId="37075" builtinId="9" hidden="1"/>
    <cellStyle name="Hipervínculo visitado" xfId="37076" builtinId="9" hidden="1"/>
    <cellStyle name="Hipervínculo visitado" xfId="37077" builtinId="9" hidden="1"/>
    <cellStyle name="Hipervínculo visitado" xfId="37078" builtinId="9" hidden="1"/>
    <cellStyle name="Hipervínculo visitado" xfId="37079" builtinId="9" hidden="1"/>
    <cellStyle name="Hipervínculo visitado" xfId="37080" builtinId="9" hidden="1"/>
    <cellStyle name="Hipervínculo visitado" xfId="37081" builtinId="9" hidden="1"/>
    <cellStyle name="Hipervínculo visitado" xfId="37082" builtinId="9" hidden="1"/>
    <cellStyle name="Hipervínculo visitado" xfId="37083" builtinId="9" hidden="1"/>
    <cellStyle name="Hipervínculo visitado" xfId="37084" builtinId="9" hidden="1"/>
    <cellStyle name="Hipervínculo visitado" xfId="37085" builtinId="9" hidden="1"/>
    <cellStyle name="Hipervínculo visitado" xfId="37086" builtinId="9" hidden="1"/>
    <cellStyle name="Hipervínculo visitado" xfId="37087" builtinId="9" hidden="1"/>
    <cellStyle name="Hipervínculo visitado" xfId="37088" builtinId="9" hidden="1"/>
    <cellStyle name="Hipervínculo visitado" xfId="37089" builtinId="9" hidden="1"/>
    <cellStyle name="Hipervínculo visitado" xfId="37090" builtinId="9" hidden="1"/>
    <cellStyle name="Hipervínculo visitado" xfId="37091" builtinId="9" hidden="1"/>
    <cellStyle name="Hipervínculo visitado" xfId="36506" builtinId="9" hidden="1"/>
    <cellStyle name="Hipervínculo visitado" xfId="37092" builtinId="9" hidden="1"/>
    <cellStyle name="Hipervínculo visitado" xfId="37093" builtinId="9" hidden="1"/>
    <cellStyle name="Hipervínculo visitado" xfId="37094" builtinId="9" hidden="1"/>
    <cellStyle name="Hipervínculo visitado" xfId="37095" builtinId="9" hidden="1"/>
    <cellStyle name="Hipervínculo visitado" xfId="37096" builtinId="9" hidden="1"/>
    <cellStyle name="Hipervínculo visitado" xfId="37097" builtinId="9" hidden="1"/>
    <cellStyle name="Hipervínculo visitado" xfId="37098" builtinId="9" hidden="1"/>
    <cellStyle name="Hipervínculo visitado" xfId="37099" builtinId="9" hidden="1"/>
    <cellStyle name="Hipervínculo visitado" xfId="37100" builtinId="9" hidden="1"/>
    <cellStyle name="Hipervínculo visitado" xfId="37101" builtinId="9" hidden="1"/>
    <cellStyle name="Hipervínculo visitado" xfId="37102" builtinId="9" hidden="1"/>
    <cellStyle name="Hipervínculo visitado" xfId="37103" builtinId="9" hidden="1"/>
    <cellStyle name="Hipervínculo visitado" xfId="37104" builtinId="9" hidden="1"/>
    <cellStyle name="Hipervínculo visitado" xfId="37105" builtinId="9" hidden="1"/>
    <cellStyle name="Hipervínculo visitado" xfId="37106" builtinId="9" hidden="1"/>
    <cellStyle name="Hipervínculo visitado" xfId="37107" builtinId="9" hidden="1"/>
    <cellStyle name="Hipervínculo visitado" xfId="37108" builtinId="9" hidden="1"/>
    <cellStyle name="Hipervínculo visitado" xfId="37109" builtinId="9" hidden="1"/>
    <cellStyle name="Hipervínculo visitado" xfId="37110" builtinId="9" hidden="1"/>
    <cellStyle name="Hipervínculo visitado" xfId="37111" builtinId="9" hidden="1"/>
    <cellStyle name="Hipervínculo visitado" xfId="37122" builtinId="9" hidden="1"/>
    <cellStyle name="Hipervínculo visitado" xfId="37123" builtinId="9" hidden="1"/>
    <cellStyle name="Hipervínculo visitado" xfId="37124" builtinId="9" hidden="1"/>
    <cellStyle name="Hipervínculo visitado" xfId="37125" builtinId="9" hidden="1"/>
    <cellStyle name="Hipervínculo visitado" xfId="37126" builtinId="9" hidden="1"/>
    <cellStyle name="Hipervínculo visitado" xfId="37127" builtinId="9" hidden="1"/>
    <cellStyle name="Hipervínculo visitado" xfId="37128" builtinId="9" hidden="1"/>
    <cellStyle name="Hipervínculo visitado" xfId="37129" builtinId="9" hidden="1"/>
    <cellStyle name="Hipervínculo visitado" xfId="37130" builtinId="9" hidden="1"/>
    <cellStyle name="Hipervínculo visitado" xfId="37131" builtinId="9" hidden="1"/>
    <cellStyle name="Hipervínculo visitado" xfId="37132" builtinId="9" hidden="1"/>
    <cellStyle name="Hipervínculo visitado" xfId="37133" builtinId="9" hidden="1"/>
    <cellStyle name="Hipervínculo visitado" xfId="37134" builtinId="9" hidden="1"/>
    <cellStyle name="Hipervínculo visitado" xfId="37135" builtinId="9" hidden="1"/>
    <cellStyle name="Hipervínculo visitado" xfId="37136" builtinId="9" hidden="1"/>
    <cellStyle name="Hipervínculo visitado" xfId="37137" builtinId="9" hidden="1"/>
    <cellStyle name="Hipervínculo visitado" xfId="37138" builtinId="9" hidden="1"/>
    <cellStyle name="Hipervínculo visitado" xfId="37139" builtinId="9" hidden="1"/>
    <cellStyle name="Hipervínculo visitado" xfId="37140" builtinId="9" hidden="1"/>
    <cellStyle name="Hipervínculo visitado" xfId="37141" builtinId="9" hidden="1"/>
    <cellStyle name="Hipervínculo visitado" xfId="37142" builtinId="9" hidden="1"/>
    <cellStyle name="Hipervínculo visitado" xfId="37150" builtinId="9" hidden="1"/>
    <cellStyle name="Hipervínculo visitado" xfId="37151" builtinId="9" hidden="1"/>
    <cellStyle name="Hipervínculo visitado" xfId="37152" builtinId="9" hidden="1"/>
    <cellStyle name="Hipervínculo visitado" xfId="37153" builtinId="9" hidden="1"/>
    <cellStyle name="Hipervínculo visitado" xfId="37154" builtinId="9" hidden="1"/>
    <cellStyle name="Hipervínculo visitado" xfId="37155" builtinId="9" hidden="1"/>
    <cellStyle name="Hipervínculo visitado" xfId="37156" builtinId="9" hidden="1"/>
    <cellStyle name="Hipervínculo visitado" xfId="37157" builtinId="9" hidden="1"/>
    <cellStyle name="Hipervínculo visitado" xfId="37158" builtinId="9" hidden="1"/>
    <cellStyle name="Hipervínculo visitado" xfId="37159" builtinId="9" hidden="1"/>
    <cellStyle name="Hipervínculo visitado" xfId="37160" builtinId="9" hidden="1"/>
    <cellStyle name="Hipervínculo visitado" xfId="37161" builtinId="9" hidden="1"/>
    <cellStyle name="Hipervínculo visitado" xfId="37162" builtinId="9" hidden="1"/>
    <cellStyle name="Hipervínculo visitado" xfId="37163" builtinId="9" hidden="1"/>
    <cellStyle name="Hipervínculo visitado" xfId="37164" builtinId="9" hidden="1"/>
    <cellStyle name="Hipervínculo visitado" xfId="37165" builtinId="9" hidden="1"/>
    <cellStyle name="Hipervínculo visitado" xfId="37166" builtinId="9" hidden="1"/>
    <cellStyle name="Hipervínculo visitado" xfId="37167" builtinId="9" hidden="1"/>
    <cellStyle name="Hipervínculo visitado" xfId="37168" builtinId="9" hidden="1"/>
    <cellStyle name="Hipervínculo visitado" xfId="37169" builtinId="9" hidden="1"/>
    <cellStyle name="Hipervínculo visitado" xfId="37170" builtinId="9" hidden="1"/>
    <cellStyle name="Hipervínculo visitado" xfId="37184" builtinId="9" hidden="1"/>
    <cellStyle name="Hipervínculo visitado" xfId="37185" builtinId="9" hidden="1"/>
    <cellStyle name="Hipervínculo visitado" xfId="37186" builtinId="9" hidden="1"/>
    <cellStyle name="Hipervínculo visitado" xfId="37187" builtinId="9" hidden="1"/>
    <cellStyle name="Hipervínculo visitado" xfId="37188" builtinId="9" hidden="1"/>
    <cellStyle name="Hipervínculo visitado" xfId="37189" builtinId="9" hidden="1"/>
    <cellStyle name="Hipervínculo visitado" xfId="37190" builtinId="9" hidden="1"/>
    <cellStyle name="Hipervínculo visitado" xfId="37191" builtinId="9" hidden="1"/>
    <cellStyle name="Hipervínculo visitado" xfId="37192" builtinId="9" hidden="1"/>
    <cellStyle name="Hipervínculo visitado" xfId="37193" builtinId="9" hidden="1"/>
    <cellStyle name="Hipervínculo visitado" xfId="37194" builtinId="9" hidden="1"/>
    <cellStyle name="Hipervínculo visitado" xfId="37195" builtinId="9" hidden="1"/>
    <cellStyle name="Hipervínculo visitado" xfId="37196" builtinId="9" hidden="1"/>
    <cellStyle name="Hipervínculo visitado" xfId="37197" builtinId="9" hidden="1"/>
    <cellStyle name="Hipervínculo visitado" xfId="37198" builtinId="9" hidden="1"/>
    <cellStyle name="Hipervínculo visitado" xfId="37199" builtinId="9" hidden="1"/>
    <cellStyle name="Hipervínculo visitado" xfId="37200" builtinId="9" hidden="1"/>
    <cellStyle name="Hipervínculo visitado" xfId="37201" builtinId="9" hidden="1"/>
    <cellStyle name="Hipervínculo visitado" xfId="37202" builtinId="9" hidden="1"/>
    <cellStyle name="Hipervínculo visitado" xfId="37203" builtinId="9" hidden="1"/>
    <cellStyle name="Hipervínculo visitado" xfId="37204" builtinId="9" hidden="1"/>
    <cellStyle name="Hipervínculo visitado" xfId="37209" builtinId="9" hidden="1"/>
    <cellStyle name="Hipervínculo visitado" xfId="37210" builtinId="9" hidden="1"/>
    <cellStyle name="Hipervínculo visitado" xfId="37211" builtinId="9" hidden="1"/>
    <cellStyle name="Hipervínculo visitado" xfId="37212" builtinId="9" hidden="1"/>
    <cellStyle name="Hipervínculo visitado" xfId="37213" builtinId="9" hidden="1"/>
    <cellStyle name="Hipervínculo visitado" xfId="37214" builtinId="9" hidden="1"/>
    <cellStyle name="Hipervínculo visitado" xfId="37215" builtinId="9" hidden="1"/>
    <cellStyle name="Hipervínculo visitado" xfId="37216" builtinId="9" hidden="1"/>
    <cellStyle name="Hipervínculo visitado" xfId="37217" builtinId="9" hidden="1"/>
    <cellStyle name="Hipervínculo visitado" xfId="37218" builtinId="9" hidden="1"/>
    <cellStyle name="Hipervínculo visitado" xfId="37219" builtinId="9" hidden="1"/>
    <cellStyle name="Hipervínculo visitado" xfId="37220" builtinId="9" hidden="1"/>
    <cellStyle name="Hipervínculo visitado" xfId="37221" builtinId="9" hidden="1"/>
    <cellStyle name="Hipervínculo visitado" xfId="37222" builtinId="9" hidden="1"/>
    <cellStyle name="Hipervínculo visitado" xfId="37223" builtinId="9" hidden="1"/>
    <cellStyle name="Hipervínculo visitado" xfId="37224" builtinId="9" hidden="1"/>
    <cellStyle name="Hipervínculo visitado" xfId="37225" builtinId="9" hidden="1"/>
    <cellStyle name="Hipervínculo visitado" xfId="37226" builtinId="9" hidden="1"/>
    <cellStyle name="Hipervínculo visitado" xfId="37227" builtinId="9" hidden="1"/>
    <cellStyle name="Hipervínculo visitado" xfId="37228" builtinId="9" hidden="1"/>
    <cellStyle name="Hipervínculo visitado" xfId="37229" builtinId="9" hidden="1"/>
    <cellStyle name="Hipervínculo visitado" xfId="37249" builtinId="9" hidden="1"/>
    <cellStyle name="Hipervínculo visitado" xfId="37250" builtinId="9" hidden="1"/>
    <cellStyle name="Hipervínculo visitado" xfId="37251" builtinId="9" hidden="1"/>
    <cellStyle name="Hipervínculo visitado" xfId="37252" builtinId="9" hidden="1"/>
    <cellStyle name="Hipervínculo visitado" xfId="37253" builtinId="9" hidden="1"/>
    <cellStyle name="Hipervínculo visitado" xfId="37254" builtinId="9" hidden="1"/>
    <cellStyle name="Hipervínculo visitado" xfId="37255" builtinId="9" hidden="1"/>
    <cellStyle name="Hipervínculo visitado" xfId="37256" builtinId="9" hidden="1"/>
    <cellStyle name="Hipervínculo visitado" xfId="37257" builtinId="9" hidden="1"/>
    <cellStyle name="Hipervínculo visitado" xfId="37258" builtinId="9" hidden="1"/>
    <cellStyle name="Hipervínculo visitado" xfId="37259" builtinId="9" hidden="1"/>
    <cellStyle name="Hipervínculo visitado" xfId="37260" builtinId="9" hidden="1"/>
    <cellStyle name="Hipervínculo visitado" xfId="37261" builtinId="9" hidden="1"/>
    <cellStyle name="Hipervínculo visitado" xfId="37262" builtinId="9" hidden="1"/>
    <cellStyle name="Hipervínculo visitado" xfId="37263" builtinId="9" hidden="1"/>
    <cellStyle name="Hipervínculo visitado" xfId="37264" builtinId="9" hidden="1"/>
    <cellStyle name="Hipervínculo visitado" xfId="37265" builtinId="9" hidden="1"/>
    <cellStyle name="Hipervínculo visitado" xfId="37266" builtinId="9" hidden="1"/>
    <cellStyle name="Hipervínculo visitado" xfId="37267" builtinId="9" hidden="1"/>
    <cellStyle name="Hipervínculo visitado" xfId="37268" builtinId="9" hidden="1"/>
    <cellStyle name="Hipervínculo visitado" xfId="37269" builtinId="9" hidden="1"/>
    <cellStyle name="Hipervínculo visitado" xfId="37280" builtinId="9" hidden="1"/>
    <cellStyle name="Hipervínculo visitado" xfId="37281" builtinId="9" hidden="1"/>
    <cellStyle name="Hipervínculo visitado" xfId="37282" builtinId="9" hidden="1"/>
    <cellStyle name="Hipervínculo visitado" xfId="37283" builtinId="9" hidden="1"/>
    <cellStyle name="Hipervínculo visitado" xfId="37284" builtinId="9" hidden="1"/>
    <cellStyle name="Hipervínculo visitado" xfId="37285" builtinId="9" hidden="1"/>
    <cellStyle name="Hipervínculo visitado" xfId="37286" builtinId="9" hidden="1"/>
    <cellStyle name="Hipervínculo visitado" xfId="37287" builtinId="9" hidden="1"/>
    <cellStyle name="Hipervínculo visitado" xfId="37288" builtinId="9" hidden="1"/>
    <cellStyle name="Hipervínculo visitado" xfId="37289" builtinId="9" hidden="1"/>
    <cellStyle name="Hipervínculo visitado" xfId="37290" builtinId="9" hidden="1"/>
    <cellStyle name="Hipervínculo visitado" xfId="37291" builtinId="9" hidden="1"/>
    <cellStyle name="Hipervínculo visitado" xfId="37292" builtinId="9" hidden="1"/>
    <cellStyle name="Hipervínculo visitado" xfId="37293" builtinId="9" hidden="1"/>
    <cellStyle name="Hipervínculo visitado" xfId="37294" builtinId="9" hidden="1"/>
    <cellStyle name="Hipervínculo visitado" xfId="37295" builtinId="9" hidden="1"/>
    <cellStyle name="Hipervínculo visitado" xfId="37296" builtinId="9" hidden="1"/>
    <cellStyle name="Hipervínculo visitado" xfId="37297" builtinId="9" hidden="1"/>
    <cellStyle name="Hipervínculo visitado" xfId="37298" builtinId="9" hidden="1"/>
    <cellStyle name="Hipervínculo visitado" xfId="37299" builtinId="9" hidden="1"/>
    <cellStyle name="Hipervínculo visitado" xfId="37300" builtinId="9" hidden="1"/>
    <cellStyle name="Hipervínculo visitado" xfId="37311" builtinId="9" hidden="1"/>
    <cellStyle name="Hipervínculo visitado" xfId="37312" builtinId="9" hidden="1"/>
    <cellStyle name="Hipervínculo visitado" xfId="37313" builtinId="9" hidden="1"/>
    <cellStyle name="Hipervínculo visitado" xfId="37314" builtinId="9" hidden="1"/>
    <cellStyle name="Hipervínculo visitado" xfId="37315" builtinId="9" hidden="1"/>
    <cellStyle name="Hipervínculo visitado" xfId="37316" builtinId="9" hidden="1"/>
    <cellStyle name="Hipervínculo visitado" xfId="37317" builtinId="9" hidden="1"/>
    <cellStyle name="Hipervínculo visitado" xfId="37318" builtinId="9" hidden="1"/>
    <cellStyle name="Hipervínculo visitado" xfId="37319" builtinId="9" hidden="1"/>
    <cellStyle name="Hipervínculo visitado" xfId="37320" builtinId="9" hidden="1"/>
    <cellStyle name="Hipervínculo visitado" xfId="37321" builtinId="9" hidden="1"/>
    <cellStyle name="Hipervínculo visitado" xfId="37322" builtinId="9" hidden="1"/>
    <cellStyle name="Hipervínculo visitado" xfId="37323" builtinId="9" hidden="1"/>
    <cellStyle name="Hipervínculo visitado" xfId="37324" builtinId="9" hidden="1"/>
    <cellStyle name="Hipervínculo visitado" xfId="37325" builtinId="9" hidden="1"/>
    <cellStyle name="Hipervínculo visitado" xfId="37326" builtinId="9" hidden="1"/>
    <cellStyle name="Hipervínculo visitado" xfId="37327" builtinId="9" hidden="1"/>
    <cellStyle name="Hipervínculo visitado" xfId="37328" builtinId="9" hidden="1"/>
    <cellStyle name="Hipervínculo visitado" xfId="37329" builtinId="9" hidden="1"/>
    <cellStyle name="Hipervínculo visitado" xfId="37330" builtinId="9" hidden="1"/>
    <cellStyle name="Hipervínculo visitado" xfId="37331" builtinId="9" hidden="1"/>
    <cellStyle name="Hipervínculo visitado" xfId="37342" builtinId="9" hidden="1"/>
    <cellStyle name="Hipervínculo visitado" xfId="37343" builtinId="9" hidden="1"/>
    <cellStyle name="Hipervínculo visitado" xfId="37344" builtinId="9" hidden="1"/>
    <cellStyle name="Hipervínculo visitado" xfId="37345" builtinId="9" hidden="1"/>
    <cellStyle name="Hipervínculo visitado" xfId="37346" builtinId="9" hidden="1"/>
    <cellStyle name="Hipervínculo visitado" xfId="37347" builtinId="9" hidden="1"/>
    <cellStyle name="Hipervínculo visitado" xfId="37348" builtinId="9" hidden="1"/>
    <cellStyle name="Hipervínculo visitado" xfId="37349" builtinId="9" hidden="1"/>
    <cellStyle name="Hipervínculo visitado" xfId="37350" builtinId="9" hidden="1"/>
    <cellStyle name="Hipervínculo visitado" xfId="37351" builtinId="9" hidden="1"/>
    <cellStyle name="Hipervínculo visitado" xfId="37352" builtinId="9" hidden="1"/>
    <cellStyle name="Hipervínculo visitado" xfId="37353" builtinId="9" hidden="1"/>
    <cellStyle name="Hipervínculo visitado" xfId="37354" builtinId="9" hidden="1"/>
    <cellStyle name="Hipervínculo visitado" xfId="37355" builtinId="9" hidden="1"/>
    <cellStyle name="Hipervínculo visitado" xfId="37356" builtinId="9" hidden="1"/>
    <cellStyle name="Hipervínculo visitado" xfId="37357" builtinId="9" hidden="1"/>
    <cellStyle name="Hipervínculo visitado" xfId="37358" builtinId="9" hidden="1"/>
    <cellStyle name="Hipervínculo visitado" xfId="37359" builtinId="9" hidden="1"/>
    <cellStyle name="Hipervínculo visitado" xfId="37360" builtinId="9" hidden="1"/>
    <cellStyle name="Hipervínculo visitado" xfId="37361" builtinId="9" hidden="1"/>
    <cellStyle name="Hipervínculo visitado" xfId="37362" builtinId="9" hidden="1"/>
    <cellStyle name="Hipervínculo visitado" xfId="37373" builtinId="9" hidden="1"/>
    <cellStyle name="Hipervínculo visitado" xfId="37374" builtinId="9" hidden="1"/>
    <cellStyle name="Hipervínculo visitado" xfId="37375" builtinId="9" hidden="1"/>
    <cellStyle name="Hipervínculo visitado" xfId="37376" builtinId="9" hidden="1"/>
    <cellStyle name="Hipervínculo visitado" xfId="37377" builtinId="9" hidden="1"/>
    <cellStyle name="Hipervínculo visitado" xfId="37378" builtinId="9" hidden="1"/>
    <cellStyle name="Hipervínculo visitado" xfId="37379" builtinId="9" hidden="1"/>
    <cellStyle name="Hipervínculo visitado" xfId="37380" builtinId="9" hidden="1"/>
    <cellStyle name="Hipervínculo visitado" xfId="37381" builtinId="9" hidden="1"/>
    <cellStyle name="Hipervínculo visitado" xfId="37382" builtinId="9" hidden="1"/>
    <cellStyle name="Hipervínculo visitado" xfId="37383" builtinId="9" hidden="1"/>
    <cellStyle name="Hipervínculo visitado" xfId="37384" builtinId="9" hidden="1"/>
    <cellStyle name="Hipervínculo visitado" xfId="37385" builtinId="9" hidden="1"/>
    <cellStyle name="Hipervínculo visitado" xfId="37386" builtinId="9" hidden="1"/>
    <cellStyle name="Hipervínculo visitado" xfId="37387" builtinId="9" hidden="1"/>
    <cellStyle name="Hipervínculo visitado" xfId="37388" builtinId="9" hidden="1"/>
    <cellStyle name="Hipervínculo visitado" xfId="37389" builtinId="9" hidden="1"/>
    <cellStyle name="Hipervínculo visitado" xfId="37390" builtinId="9" hidden="1"/>
    <cellStyle name="Hipervínculo visitado" xfId="37391" builtinId="9" hidden="1"/>
    <cellStyle name="Hipervínculo visitado" xfId="37392" builtinId="9" hidden="1"/>
    <cellStyle name="Hipervínculo visitado" xfId="37393" builtinId="9" hidden="1"/>
    <cellStyle name="Hipervínculo visitado" xfId="37404" builtinId="9" hidden="1"/>
    <cellStyle name="Hipervínculo visitado" xfId="37405" builtinId="9" hidden="1"/>
    <cellStyle name="Hipervínculo visitado" xfId="37406" builtinId="9" hidden="1"/>
    <cellStyle name="Hipervínculo visitado" xfId="37407" builtinId="9" hidden="1"/>
    <cellStyle name="Hipervínculo visitado" xfId="37408" builtinId="9" hidden="1"/>
    <cellStyle name="Hipervínculo visitado" xfId="37409" builtinId="9" hidden="1"/>
    <cellStyle name="Hipervínculo visitado" xfId="37410" builtinId="9" hidden="1"/>
    <cellStyle name="Hipervínculo visitado" xfId="37411" builtinId="9" hidden="1"/>
    <cellStyle name="Hipervínculo visitado" xfId="37412" builtinId="9" hidden="1"/>
    <cellStyle name="Hipervínculo visitado" xfId="37413" builtinId="9" hidden="1"/>
    <cellStyle name="Hipervínculo visitado" xfId="37414" builtinId="9" hidden="1"/>
    <cellStyle name="Hipervínculo visitado" xfId="37415" builtinId="9" hidden="1"/>
    <cellStyle name="Hipervínculo visitado" xfId="37416" builtinId="9" hidden="1"/>
    <cellStyle name="Hipervínculo visitado" xfId="37417" builtinId="9" hidden="1"/>
    <cellStyle name="Hipervínculo visitado" xfId="37418" builtinId="9" hidden="1"/>
    <cellStyle name="Hipervínculo visitado" xfId="37419" builtinId="9" hidden="1"/>
    <cellStyle name="Hipervínculo visitado" xfId="37420" builtinId="9" hidden="1"/>
    <cellStyle name="Hipervínculo visitado" xfId="37421" builtinId="9" hidden="1"/>
    <cellStyle name="Hipervínculo visitado" xfId="37422" builtinId="9" hidden="1"/>
    <cellStyle name="Hipervínculo visitado" xfId="37423" builtinId="9" hidden="1"/>
    <cellStyle name="Hipervínculo visitado" xfId="37424" builtinId="9" hidden="1"/>
    <cellStyle name="Hipervínculo visitado" xfId="37435" builtinId="9" hidden="1"/>
    <cellStyle name="Hipervínculo visitado" xfId="37436" builtinId="9" hidden="1"/>
    <cellStyle name="Hipervínculo visitado" xfId="37437" builtinId="9" hidden="1"/>
    <cellStyle name="Hipervínculo visitado" xfId="37438" builtinId="9" hidden="1"/>
    <cellStyle name="Hipervínculo visitado" xfId="37439" builtinId="9" hidden="1"/>
    <cellStyle name="Hipervínculo visitado" xfId="37440" builtinId="9" hidden="1"/>
    <cellStyle name="Hipervínculo visitado" xfId="37441" builtinId="9" hidden="1"/>
    <cellStyle name="Hipervínculo visitado" xfId="37442" builtinId="9" hidden="1"/>
    <cellStyle name="Hipervínculo visitado" xfId="37443" builtinId="9" hidden="1"/>
    <cellStyle name="Hipervínculo visitado" xfId="37444" builtinId="9" hidden="1"/>
    <cellStyle name="Hipervínculo visitado" xfId="37445" builtinId="9" hidden="1"/>
    <cellStyle name="Hipervínculo visitado" xfId="37446" builtinId="9" hidden="1"/>
    <cellStyle name="Hipervínculo visitado" xfId="37447" builtinId="9" hidden="1"/>
    <cellStyle name="Hipervínculo visitado" xfId="37448" builtinId="9" hidden="1"/>
    <cellStyle name="Hipervínculo visitado" xfId="37449" builtinId="9" hidden="1"/>
    <cellStyle name="Hipervínculo visitado" xfId="37450" builtinId="9" hidden="1"/>
    <cellStyle name="Hipervínculo visitado" xfId="37451" builtinId="9" hidden="1"/>
    <cellStyle name="Hipervínculo visitado" xfId="37452" builtinId="9" hidden="1"/>
    <cellStyle name="Hipervínculo visitado" xfId="37453" builtinId="9" hidden="1"/>
    <cellStyle name="Hipervínculo visitado" xfId="37454" builtinId="9" hidden="1"/>
    <cellStyle name="Hipervínculo visitado" xfId="37455" builtinId="9" hidden="1"/>
    <cellStyle name="Hipervínculo visitado" xfId="37466" builtinId="9" hidden="1"/>
    <cellStyle name="Hipervínculo visitado" xfId="37467" builtinId="9" hidden="1"/>
    <cellStyle name="Hipervínculo visitado" xfId="37468" builtinId="9" hidden="1"/>
    <cellStyle name="Hipervínculo visitado" xfId="37469" builtinId="9" hidden="1"/>
    <cellStyle name="Hipervínculo visitado" xfId="37470" builtinId="9" hidden="1"/>
    <cellStyle name="Hipervínculo visitado" xfId="37471" builtinId="9" hidden="1"/>
    <cellStyle name="Hipervínculo visitado" xfId="37472" builtinId="9" hidden="1"/>
    <cellStyle name="Hipervínculo visitado" xfId="37473" builtinId="9" hidden="1"/>
    <cellStyle name="Hipervínculo visitado" xfId="37474" builtinId="9" hidden="1"/>
    <cellStyle name="Hipervínculo visitado" xfId="37475" builtinId="9" hidden="1"/>
    <cellStyle name="Hipervínculo visitado" xfId="37476" builtinId="9" hidden="1"/>
    <cellStyle name="Hipervínculo visitado" xfId="37477" builtinId="9" hidden="1"/>
    <cellStyle name="Hipervínculo visitado" xfId="37478" builtinId="9" hidden="1"/>
    <cellStyle name="Hipervínculo visitado" xfId="37479" builtinId="9" hidden="1"/>
    <cellStyle name="Hipervínculo visitado" xfId="37480" builtinId="9" hidden="1"/>
    <cellStyle name="Hipervínculo visitado" xfId="37481" builtinId="9" hidden="1"/>
    <cellStyle name="Hipervínculo visitado" xfId="37482" builtinId="9" hidden="1"/>
    <cellStyle name="Hipervínculo visitado" xfId="37483" builtinId="9" hidden="1"/>
    <cellStyle name="Hipervínculo visitado" xfId="37484" builtinId="9" hidden="1"/>
    <cellStyle name="Hipervínculo visitado" xfId="37485" builtinId="9" hidden="1"/>
    <cellStyle name="Hipervínculo visitado" xfId="37486" builtinId="9" hidden="1"/>
    <cellStyle name="Hipervínculo visitado" xfId="37497" builtinId="9" hidden="1"/>
    <cellStyle name="Hipervínculo visitado" xfId="37498" builtinId="9" hidden="1"/>
    <cellStyle name="Hipervínculo visitado" xfId="37499" builtinId="9" hidden="1"/>
    <cellStyle name="Hipervínculo visitado" xfId="37500" builtinId="9" hidden="1"/>
    <cellStyle name="Hipervínculo visitado" xfId="37501" builtinId="9" hidden="1"/>
    <cellStyle name="Hipervínculo visitado" xfId="37502" builtinId="9" hidden="1"/>
    <cellStyle name="Hipervínculo visitado" xfId="37503" builtinId="9" hidden="1"/>
    <cellStyle name="Hipervínculo visitado" xfId="37504" builtinId="9" hidden="1"/>
    <cellStyle name="Hipervínculo visitado" xfId="37505" builtinId="9" hidden="1"/>
    <cellStyle name="Hipervínculo visitado" xfId="37506" builtinId="9" hidden="1"/>
    <cellStyle name="Hipervínculo visitado" xfId="37507" builtinId="9" hidden="1"/>
    <cellStyle name="Hipervínculo visitado" xfId="37508" builtinId="9" hidden="1"/>
    <cellStyle name="Hipervínculo visitado" xfId="37509" builtinId="9" hidden="1"/>
    <cellStyle name="Hipervínculo visitado" xfId="37510" builtinId="9" hidden="1"/>
    <cellStyle name="Hipervínculo visitado" xfId="37511" builtinId="9" hidden="1"/>
    <cellStyle name="Hipervínculo visitado" xfId="37512" builtinId="9" hidden="1"/>
    <cellStyle name="Hipervínculo visitado" xfId="37513" builtinId="9" hidden="1"/>
    <cellStyle name="Hipervínculo visitado" xfId="37514" builtinId="9" hidden="1"/>
    <cellStyle name="Hipervínculo visitado" xfId="37515" builtinId="9" hidden="1"/>
    <cellStyle name="Hipervínculo visitado" xfId="37516" builtinId="9" hidden="1"/>
    <cellStyle name="Hipervínculo visitado" xfId="37517" builtinId="9" hidden="1"/>
    <cellStyle name="Hipervínculo visitado" xfId="37528" builtinId="9" hidden="1"/>
    <cellStyle name="Hipervínculo visitado" xfId="37529" builtinId="9" hidden="1"/>
    <cellStyle name="Hipervínculo visitado" xfId="37530" builtinId="9" hidden="1"/>
    <cellStyle name="Hipervínculo visitado" xfId="37531" builtinId="9" hidden="1"/>
    <cellStyle name="Hipervínculo visitado" xfId="37532" builtinId="9" hidden="1"/>
    <cellStyle name="Hipervínculo visitado" xfId="37533" builtinId="9" hidden="1"/>
    <cellStyle name="Hipervínculo visitado" xfId="37534" builtinId="9" hidden="1"/>
    <cellStyle name="Hipervínculo visitado" xfId="37535" builtinId="9" hidden="1"/>
    <cellStyle name="Hipervínculo visitado" xfId="37536" builtinId="9" hidden="1"/>
    <cellStyle name="Hipervínculo visitado" xfId="37537" builtinId="9" hidden="1"/>
    <cellStyle name="Hipervínculo visitado" xfId="37538" builtinId="9" hidden="1"/>
    <cellStyle name="Hipervínculo visitado" xfId="37539" builtinId="9" hidden="1"/>
    <cellStyle name="Hipervínculo visitado" xfId="37540" builtinId="9" hidden="1"/>
    <cellStyle name="Hipervínculo visitado" xfId="37541" builtinId="9" hidden="1"/>
    <cellStyle name="Hipervínculo visitado" xfId="37542" builtinId="9" hidden="1"/>
    <cellStyle name="Hipervínculo visitado" xfId="37543" builtinId="9" hidden="1"/>
    <cellStyle name="Hipervínculo visitado" xfId="37544" builtinId="9" hidden="1"/>
    <cellStyle name="Hipervínculo visitado" xfId="37545" builtinId="9" hidden="1"/>
    <cellStyle name="Hipervínculo visitado" xfId="37546" builtinId="9" hidden="1"/>
    <cellStyle name="Hipervínculo visitado" xfId="37547" builtinId="9" hidden="1"/>
    <cellStyle name="Hipervínculo visitado" xfId="37548" builtinId="9" hidden="1"/>
    <cellStyle name="Hipervínculo visitado" xfId="37558" builtinId="9" hidden="1"/>
    <cellStyle name="Hipervínculo visitado" xfId="37559" builtinId="9" hidden="1"/>
    <cellStyle name="Hipervínculo visitado" xfId="37560" builtinId="9" hidden="1"/>
    <cellStyle name="Hipervínculo visitado" xfId="37561" builtinId="9" hidden="1"/>
    <cellStyle name="Hipervínculo visitado" xfId="37562" builtinId="9" hidden="1"/>
    <cellStyle name="Hipervínculo visitado" xfId="37563" builtinId="9" hidden="1"/>
    <cellStyle name="Hipervínculo visitado" xfId="37564" builtinId="9" hidden="1"/>
    <cellStyle name="Hipervínculo visitado" xfId="37565" builtinId="9" hidden="1"/>
    <cellStyle name="Hipervínculo visitado" xfId="37566" builtinId="9" hidden="1"/>
    <cellStyle name="Hipervínculo visitado" xfId="37567" builtinId="9" hidden="1"/>
    <cellStyle name="Hipervínculo visitado" xfId="37568" builtinId="9" hidden="1"/>
    <cellStyle name="Hipervínculo visitado" xfId="37569" builtinId="9" hidden="1"/>
    <cellStyle name="Hipervínculo visitado" xfId="37570" builtinId="9" hidden="1"/>
    <cellStyle name="Hipervínculo visitado" xfId="37571" builtinId="9" hidden="1"/>
    <cellStyle name="Hipervínculo visitado" xfId="37572" builtinId="9" hidden="1"/>
    <cellStyle name="Hipervínculo visitado" xfId="37573" builtinId="9" hidden="1"/>
    <cellStyle name="Hipervínculo visitado" xfId="37574" builtinId="9" hidden="1"/>
    <cellStyle name="Hipervínculo visitado" xfId="37575" builtinId="9" hidden="1"/>
    <cellStyle name="Hipervínculo visitado" xfId="37576" builtinId="9" hidden="1"/>
    <cellStyle name="Hipervínculo visitado" xfId="37577" builtinId="9" hidden="1"/>
    <cellStyle name="Hipervínculo visitado" xfId="37578" builtinId="9" hidden="1"/>
    <cellStyle name="Hipervínculo visitado" xfId="37588" builtinId="9" hidden="1"/>
    <cellStyle name="Hipervínculo visitado" xfId="37589" builtinId="9" hidden="1"/>
    <cellStyle name="Hipervínculo visitado" xfId="37590" builtinId="9" hidden="1"/>
    <cellStyle name="Hipervínculo visitado" xfId="37591" builtinId="9" hidden="1"/>
    <cellStyle name="Hipervínculo visitado" xfId="37592" builtinId="9" hidden="1"/>
    <cellStyle name="Hipervínculo visitado" xfId="37593" builtinId="9" hidden="1"/>
    <cellStyle name="Hipervínculo visitado" xfId="37594" builtinId="9" hidden="1"/>
    <cellStyle name="Hipervínculo visitado" xfId="37595" builtinId="9" hidden="1"/>
    <cellStyle name="Hipervínculo visitado" xfId="37596" builtinId="9" hidden="1"/>
    <cellStyle name="Hipervínculo visitado" xfId="37597" builtinId="9" hidden="1"/>
    <cellStyle name="Hipervínculo visitado" xfId="37598" builtinId="9" hidden="1"/>
    <cellStyle name="Hipervínculo visitado" xfId="37599" builtinId="9" hidden="1"/>
    <cellStyle name="Hipervínculo visitado" xfId="37600" builtinId="9" hidden="1"/>
    <cellStyle name="Hipervínculo visitado" xfId="37601" builtinId="9" hidden="1"/>
    <cellStyle name="Hipervínculo visitado" xfId="37602" builtinId="9" hidden="1"/>
    <cellStyle name="Hipervínculo visitado" xfId="37603" builtinId="9" hidden="1"/>
    <cellStyle name="Hipervínculo visitado" xfId="37604" builtinId="9" hidden="1"/>
    <cellStyle name="Hipervínculo visitado" xfId="37605" builtinId="9" hidden="1"/>
    <cellStyle name="Hipervínculo visitado" xfId="37606" builtinId="9" hidden="1"/>
    <cellStyle name="Hipervínculo visitado" xfId="37607" builtinId="9" hidden="1"/>
    <cellStyle name="Hipervínculo visitado" xfId="37608" builtinId="9" hidden="1"/>
    <cellStyle name="Hipervínculo visitado" xfId="37619" builtinId="9" hidden="1"/>
    <cellStyle name="Hipervínculo visitado" xfId="37620" builtinId="9" hidden="1"/>
    <cellStyle name="Hipervínculo visitado" xfId="37621" builtinId="9" hidden="1"/>
    <cellStyle name="Hipervínculo visitado" xfId="37622" builtinId="9" hidden="1"/>
    <cellStyle name="Hipervínculo visitado" xfId="37623" builtinId="9" hidden="1"/>
    <cellStyle name="Hipervínculo visitado" xfId="37624" builtinId="9" hidden="1"/>
    <cellStyle name="Hipervínculo visitado" xfId="37625" builtinId="9" hidden="1"/>
    <cellStyle name="Hipervínculo visitado" xfId="37626" builtinId="9" hidden="1"/>
    <cellStyle name="Hipervínculo visitado" xfId="37627" builtinId="9" hidden="1"/>
    <cellStyle name="Hipervínculo visitado" xfId="37628" builtinId="9" hidden="1"/>
    <cellStyle name="Hipervínculo visitado" xfId="37629" builtinId="9" hidden="1"/>
    <cellStyle name="Hipervínculo visitado" xfId="37630" builtinId="9" hidden="1"/>
    <cellStyle name="Hipervínculo visitado" xfId="37631" builtinId="9" hidden="1"/>
    <cellStyle name="Hipervínculo visitado" xfId="37632" builtinId="9" hidden="1"/>
    <cellStyle name="Hipervínculo visitado" xfId="37633" builtinId="9" hidden="1"/>
    <cellStyle name="Hipervínculo visitado" xfId="37634" builtinId="9" hidden="1"/>
    <cellStyle name="Hipervínculo visitado" xfId="37635" builtinId="9" hidden="1"/>
    <cellStyle name="Hipervínculo visitado" xfId="37636" builtinId="9" hidden="1"/>
    <cellStyle name="Hipervínculo visitado" xfId="37637" builtinId="9" hidden="1"/>
    <cellStyle name="Hipervínculo visitado" xfId="37638" builtinId="9" hidden="1"/>
    <cellStyle name="Hipervínculo visitado" xfId="37639" builtinId="9" hidden="1"/>
    <cellStyle name="Hipervínculo visitado" xfId="37651" builtinId="9" hidden="1"/>
    <cellStyle name="Hipervínculo visitado" xfId="37652" builtinId="9" hidden="1"/>
    <cellStyle name="Hipervínculo visitado" xfId="37653" builtinId="9" hidden="1"/>
    <cellStyle name="Hipervínculo visitado" xfId="37654" builtinId="9" hidden="1"/>
    <cellStyle name="Hipervínculo visitado" xfId="37655" builtinId="9" hidden="1"/>
    <cellStyle name="Hipervínculo visitado" xfId="37656" builtinId="9" hidden="1"/>
    <cellStyle name="Hipervínculo visitado" xfId="37657" builtinId="9" hidden="1"/>
    <cellStyle name="Hipervínculo visitado" xfId="37658" builtinId="9" hidden="1"/>
    <cellStyle name="Hipervínculo visitado" xfId="37659" builtinId="9" hidden="1"/>
    <cellStyle name="Hipervínculo visitado" xfId="37660" builtinId="9" hidden="1"/>
    <cellStyle name="Hipervínculo visitado" xfId="37661" builtinId="9" hidden="1"/>
    <cellStyle name="Hipervínculo visitado" xfId="37662" builtinId="9" hidden="1"/>
    <cellStyle name="Hipervínculo visitado" xfId="37663" builtinId="9" hidden="1"/>
    <cellStyle name="Hipervínculo visitado" xfId="37664" builtinId="9" hidden="1"/>
    <cellStyle name="Hipervínculo visitado" xfId="37665" builtinId="9" hidden="1"/>
    <cellStyle name="Hipervínculo visitado" xfId="37666" builtinId="9" hidden="1"/>
    <cellStyle name="Hipervínculo visitado" xfId="37667" builtinId="9" hidden="1"/>
    <cellStyle name="Hipervínculo visitado" xfId="37668" builtinId="9" hidden="1"/>
    <cellStyle name="Hipervínculo visitado" xfId="37669" builtinId="9" hidden="1"/>
    <cellStyle name="Hipervínculo visitado" xfId="37670" builtinId="9" hidden="1"/>
    <cellStyle name="Hipervínculo visitado" xfId="37671" builtinId="9" hidden="1"/>
    <cellStyle name="Hipervínculo visitado" xfId="37683" builtinId="9" hidden="1"/>
    <cellStyle name="Hipervínculo visitado" xfId="37684" builtinId="9" hidden="1"/>
    <cellStyle name="Hipervínculo visitado" xfId="37685" builtinId="9" hidden="1"/>
    <cellStyle name="Hipervínculo visitado" xfId="37686" builtinId="9" hidden="1"/>
    <cellStyle name="Hipervínculo visitado" xfId="37687" builtinId="9" hidden="1"/>
    <cellStyle name="Hipervínculo visitado" xfId="37688" builtinId="9" hidden="1"/>
    <cellStyle name="Hipervínculo visitado" xfId="37689" builtinId="9" hidden="1"/>
    <cellStyle name="Hipervínculo visitado" xfId="37690" builtinId="9" hidden="1"/>
    <cellStyle name="Hipervínculo visitado" xfId="37691" builtinId="9" hidden="1"/>
    <cellStyle name="Hipervínculo visitado" xfId="37692" builtinId="9" hidden="1"/>
    <cellStyle name="Hipervínculo visitado" xfId="37693" builtinId="9" hidden="1"/>
    <cellStyle name="Hipervínculo visitado" xfId="37694" builtinId="9" hidden="1"/>
    <cellStyle name="Hipervínculo visitado" xfId="37695" builtinId="9" hidden="1"/>
    <cellStyle name="Hipervínculo visitado" xfId="37696" builtinId="9" hidden="1"/>
    <cellStyle name="Hipervínculo visitado" xfId="37697" builtinId="9" hidden="1"/>
    <cellStyle name="Hipervínculo visitado" xfId="37698" builtinId="9" hidden="1"/>
    <cellStyle name="Hipervínculo visitado" xfId="37699" builtinId="9" hidden="1"/>
    <cellStyle name="Hipervínculo visitado" xfId="37700" builtinId="9" hidden="1"/>
    <cellStyle name="Hipervínculo visitado" xfId="37701" builtinId="9" hidden="1"/>
    <cellStyle name="Hipervínculo visitado" xfId="37702" builtinId="9" hidden="1"/>
    <cellStyle name="Hipervínculo visitado" xfId="37703" builtinId="9" hidden="1"/>
    <cellStyle name="Hipervínculo visitado" xfId="37715" builtinId="9" hidden="1"/>
    <cellStyle name="Hipervínculo visitado" xfId="37716" builtinId="9" hidden="1"/>
    <cellStyle name="Hipervínculo visitado" xfId="37717" builtinId="9" hidden="1"/>
    <cellStyle name="Hipervínculo visitado" xfId="37718" builtinId="9" hidden="1"/>
    <cellStyle name="Hipervínculo visitado" xfId="37719" builtinId="9" hidden="1"/>
    <cellStyle name="Hipervínculo visitado" xfId="37720" builtinId="9" hidden="1"/>
    <cellStyle name="Hipervínculo visitado" xfId="37721" builtinId="9" hidden="1"/>
    <cellStyle name="Hipervínculo visitado" xfId="37722" builtinId="9" hidden="1"/>
    <cellStyle name="Hipervínculo visitado" xfId="37723" builtinId="9" hidden="1"/>
    <cellStyle name="Hipervínculo visitado" xfId="37724" builtinId="9" hidden="1"/>
    <cellStyle name="Hipervínculo visitado" xfId="37725" builtinId="9" hidden="1"/>
    <cellStyle name="Hipervínculo visitado" xfId="37726" builtinId="9" hidden="1"/>
    <cellStyle name="Hipervínculo visitado" xfId="37727" builtinId="9" hidden="1"/>
    <cellStyle name="Hipervínculo visitado" xfId="37728" builtinId="9" hidden="1"/>
    <cellStyle name="Hipervínculo visitado" xfId="37729" builtinId="9" hidden="1"/>
    <cellStyle name="Hipervínculo visitado" xfId="37730" builtinId="9" hidden="1"/>
    <cellStyle name="Hipervínculo visitado" xfId="37731" builtinId="9" hidden="1"/>
    <cellStyle name="Hipervínculo visitado" xfId="37732" builtinId="9" hidden="1"/>
    <cellStyle name="Hipervínculo visitado" xfId="37733" builtinId="9" hidden="1"/>
    <cellStyle name="Hipervínculo visitado" xfId="37734" builtinId="9" hidden="1"/>
    <cellStyle name="Hipervínculo visitado" xfId="37735" builtinId="9" hidden="1"/>
    <cellStyle name="Hipervínculo visitado" xfId="37746" builtinId="9" hidden="1"/>
    <cellStyle name="Hipervínculo visitado" xfId="37747" builtinId="9" hidden="1"/>
    <cellStyle name="Hipervínculo visitado" xfId="37748" builtinId="9" hidden="1"/>
    <cellStyle name="Hipervínculo visitado" xfId="37749" builtinId="9" hidden="1"/>
    <cellStyle name="Hipervínculo visitado" xfId="37750" builtinId="9" hidden="1"/>
    <cellStyle name="Hipervínculo visitado" xfId="37751" builtinId="9" hidden="1"/>
    <cellStyle name="Hipervínculo visitado" xfId="37752" builtinId="9" hidden="1"/>
    <cellStyle name="Hipervínculo visitado" xfId="37753" builtinId="9" hidden="1"/>
    <cellStyle name="Hipervínculo visitado" xfId="37754" builtinId="9" hidden="1"/>
    <cellStyle name="Hipervínculo visitado" xfId="37755" builtinId="9" hidden="1"/>
    <cellStyle name="Hipervínculo visitado" xfId="37756" builtinId="9" hidden="1"/>
    <cellStyle name="Hipervínculo visitado" xfId="37757" builtinId="9" hidden="1"/>
    <cellStyle name="Hipervínculo visitado" xfId="37758" builtinId="9" hidden="1"/>
    <cellStyle name="Hipervínculo visitado" xfId="37759" builtinId="9" hidden="1"/>
    <cellStyle name="Hipervínculo visitado" xfId="37760" builtinId="9" hidden="1"/>
    <cellStyle name="Hipervínculo visitado" xfId="37761" builtinId="9" hidden="1"/>
    <cellStyle name="Hipervínculo visitado" xfId="37762" builtinId="9" hidden="1"/>
    <cellStyle name="Hipervínculo visitado" xfId="37763" builtinId="9" hidden="1"/>
    <cellStyle name="Hipervínculo visitado" xfId="37764" builtinId="9" hidden="1"/>
    <cellStyle name="Hipervínculo visitado" xfId="37765" builtinId="9" hidden="1"/>
    <cellStyle name="Hipervínculo visitado" xfId="37766" builtinId="9" hidden="1"/>
    <cellStyle name="Hipervínculo visitado" xfId="37776" builtinId="9" hidden="1"/>
    <cellStyle name="Hipervínculo visitado" xfId="37777" builtinId="9" hidden="1"/>
    <cellStyle name="Hipervínculo visitado" xfId="37778" builtinId="9" hidden="1"/>
    <cellStyle name="Hipervínculo visitado" xfId="37779" builtinId="9" hidden="1"/>
    <cellStyle name="Hipervínculo visitado" xfId="37780" builtinId="9" hidden="1"/>
    <cellStyle name="Hipervínculo visitado" xfId="37781" builtinId="9" hidden="1"/>
    <cellStyle name="Hipervínculo visitado" xfId="37782" builtinId="9" hidden="1"/>
    <cellStyle name="Hipervínculo visitado" xfId="37783" builtinId="9" hidden="1"/>
    <cellStyle name="Hipervínculo visitado" xfId="37784" builtinId="9" hidden="1"/>
    <cellStyle name="Hipervínculo visitado" xfId="37785" builtinId="9" hidden="1"/>
    <cellStyle name="Hipervínculo visitado" xfId="37786" builtinId="9" hidden="1"/>
    <cellStyle name="Hipervínculo visitado" xfId="37787" builtinId="9" hidden="1"/>
    <cellStyle name="Hipervínculo visitado" xfId="37788" builtinId="9" hidden="1"/>
    <cellStyle name="Hipervínculo visitado" xfId="37789" builtinId="9" hidden="1"/>
    <cellStyle name="Hipervínculo visitado" xfId="37790" builtinId="9" hidden="1"/>
    <cellStyle name="Hipervínculo visitado" xfId="37791" builtinId="9" hidden="1"/>
    <cellStyle name="Hipervínculo visitado" xfId="37792" builtinId="9" hidden="1"/>
    <cellStyle name="Hipervínculo visitado" xfId="37793" builtinId="9" hidden="1"/>
    <cellStyle name="Hipervínculo visitado" xfId="37794" builtinId="9" hidden="1"/>
    <cellStyle name="Hipervínculo visitado" xfId="37795" builtinId="9" hidden="1"/>
    <cellStyle name="Hipervínculo visitado" xfId="37796" builtinId="9" hidden="1"/>
    <cellStyle name="Hipervínculo visitado" xfId="37806" builtinId="9" hidden="1"/>
    <cellStyle name="Hipervínculo visitado" xfId="37807" builtinId="9" hidden="1"/>
    <cellStyle name="Hipervínculo visitado" xfId="37808" builtinId="9" hidden="1"/>
    <cellStyle name="Hipervínculo visitado" xfId="37809" builtinId="9" hidden="1"/>
    <cellStyle name="Hipervínculo visitado" xfId="37810" builtinId="9" hidden="1"/>
    <cellStyle name="Hipervínculo visitado" xfId="37811" builtinId="9" hidden="1"/>
    <cellStyle name="Hipervínculo visitado" xfId="37812" builtinId="9" hidden="1"/>
    <cellStyle name="Hipervínculo visitado" xfId="37813" builtinId="9" hidden="1"/>
    <cellStyle name="Hipervínculo visitado" xfId="37814" builtinId="9" hidden="1"/>
    <cellStyle name="Hipervínculo visitado" xfId="37815" builtinId="9" hidden="1"/>
    <cellStyle name="Hipervínculo visitado" xfId="37816" builtinId="9" hidden="1"/>
    <cellStyle name="Hipervínculo visitado" xfId="37817" builtinId="9" hidden="1"/>
    <cellStyle name="Hipervínculo visitado" xfId="37818" builtinId="9" hidden="1"/>
    <cellStyle name="Hipervínculo visitado" xfId="37819" builtinId="9" hidden="1"/>
    <cellStyle name="Hipervínculo visitado" xfId="37820" builtinId="9" hidden="1"/>
    <cellStyle name="Hipervínculo visitado" xfId="37821" builtinId="9" hidden="1"/>
    <cellStyle name="Hipervínculo visitado" xfId="37822" builtinId="9" hidden="1"/>
    <cellStyle name="Hipervínculo visitado" xfId="37823" builtinId="9" hidden="1"/>
    <cellStyle name="Hipervínculo visitado" xfId="37824" builtinId="9" hidden="1"/>
    <cellStyle name="Hipervínculo visitado" xfId="37825" builtinId="9" hidden="1"/>
    <cellStyle name="Hipervínculo visitado" xfId="37826" builtinId="9" hidden="1"/>
    <cellStyle name="Hipervínculo visitado" xfId="37837" builtinId="9" hidden="1"/>
    <cellStyle name="Hipervínculo visitado" xfId="37838" builtinId="9" hidden="1"/>
    <cellStyle name="Hipervínculo visitado" xfId="37839" builtinId="9" hidden="1"/>
    <cellStyle name="Hipervínculo visitado" xfId="37840" builtinId="9" hidden="1"/>
    <cellStyle name="Hipervínculo visitado" xfId="37841" builtinId="9" hidden="1"/>
    <cellStyle name="Hipervínculo visitado" xfId="37842" builtinId="9" hidden="1"/>
    <cellStyle name="Hipervínculo visitado" xfId="37843" builtinId="9" hidden="1"/>
    <cellStyle name="Hipervínculo visitado" xfId="37844" builtinId="9" hidden="1"/>
    <cellStyle name="Hipervínculo visitado" xfId="37845" builtinId="9" hidden="1"/>
    <cellStyle name="Hipervínculo visitado" xfId="37846" builtinId="9" hidden="1"/>
    <cellStyle name="Hipervínculo visitado" xfId="37847" builtinId="9" hidden="1"/>
    <cellStyle name="Hipervínculo visitado" xfId="37848" builtinId="9" hidden="1"/>
    <cellStyle name="Hipervínculo visitado" xfId="37849" builtinId="9" hidden="1"/>
    <cellStyle name="Hipervínculo visitado" xfId="37850" builtinId="9" hidden="1"/>
    <cellStyle name="Hipervínculo visitado" xfId="37851" builtinId="9" hidden="1"/>
    <cellStyle name="Hipervínculo visitado" xfId="37852" builtinId="9" hidden="1"/>
    <cellStyle name="Hipervínculo visitado" xfId="37853" builtinId="9" hidden="1"/>
    <cellStyle name="Hipervínculo visitado" xfId="37854" builtinId="9" hidden="1"/>
    <cellStyle name="Hipervínculo visitado" xfId="37855" builtinId="9" hidden="1"/>
    <cellStyle name="Hipervínculo visitado" xfId="37856" builtinId="9" hidden="1"/>
    <cellStyle name="Hipervínculo visitado" xfId="37857" builtinId="9" hidden="1"/>
    <cellStyle name="Hipervínculo visitado" xfId="37867" builtinId="9" hidden="1"/>
    <cellStyle name="Hipervínculo visitado" xfId="37868" builtinId="9" hidden="1"/>
    <cellStyle name="Hipervínculo visitado" xfId="37869" builtinId="9" hidden="1"/>
    <cellStyle name="Hipervínculo visitado" xfId="37870" builtinId="9" hidden="1"/>
    <cellStyle name="Hipervínculo visitado" xfId="37871" builtinId="9" hidden="1"/>
    <cellStyle name="Hipervínculo visitado" xfId="37872" builtinId="9" hidden="1"/>
    <cellStyle name="Hipervínculo visitado" xfId="37873" builtinId="9" hidden="1"/>
    <cellStyle name="Hipervínculo visitado" xfId="37874" builtinId="9" hidden="1"/>
    <cellStyle name="Hipervínculo visitado" xfId="37875" builtinId="9" hidden="1"/>
    <cellStyle name="Hipervínculo visitado" xfId="37876" builtinId="9" hidden="1"/>
    <cellStyle name="Hipervínculo visitado" xfId="37877" builtinId="9" hidden="1"/>
    <cellStyle name="Hipervínculo visitado" xfId="37878" builtinId="9" hidden="1"/>
    <cellStyle name="Hipervínculo visitado" xfId="37879" builtinId="9" hidden="1"/>
    <cellStyle name="Hipervínculo visitado" xfId="37880" builtinId="9" hidden="1"/>
    <cellStyle name="Hipervínculo visitado" xfId="37881" builtinId="9" hidden="1"/>
    <cellStyle name="Hipervínculo visitado" xfId="37882" builtinId="9" hidden="1"/>
    <cellStyle name="Hipervínculo visitado" xfId="37883" builtinId="9" hidden="1"/>
    <cellStyle name="Hipervínculo visitado" xfId="37884" builtinId="9" hidden="1"/>
    <cellStyle name="Hipervínculo visitado" xfId="37885" builtinId="9" hidden="1"/>
    <cellStyle name="Hipervínculo visitado" xfId="37886" builtinId="9" hidden="1"/>
    <cellStyle name="Hipervínculo visitado" xfId="37887" builtinId="9" hidden="1"/>
    <cellStyle name="Hipervínculo visitado" xfId="37898" builtinId="9" hidden="1"/>
    <cellStyle name="Hipervínculo visitado" xfId="37899" builtinId="9" hidden="1"/>
    <cellStyle name="Hipervínculo visitado" xfId="37900" builtinId="9" hidden="1"/>
    <cellStyle name="Hipervínculo visitado" xfId="37901" builtinId="9" hidden="1"/>
    <cellStyle name="Hipervínculo visitado" xfId="37902" builtinId="9" hidden="1"/>
    <cellStyle name="Hipervínculo visitado" xfId="37903" builtinId="9" hidden="1"/>
    <cellStyle name="Hipervínculo visitado" xfId="37904" builtinId="9" hidden="1"/>
    <cellStyle name="Hipervínculo visitado" xfId="37905" builtinId="9" hidden="1"/>
    <cellStyle name="Hipervínculo visitado" xfId="37906" builtinId="9" hidden="1"/>
    <cellStyle name="Hipervínculo visitado" xfId="37907" builtinId="9" hidden="1"/>
    <cellStyle name="Hipervínculo visitado" xfId="37908" builtinId="9" hidden="1"/>
    <cellStyle name="Hipervínculo visitado" xfId="37909" builtinId="9" hidden="1"/>
    <cellStyle name="Hipervínculo visitado" xfId="37910" builtinId="9" hidden="1"/>
    <cellStyle name="Hipervínculo visitado" xfId="37911" builtinId="9" hidden="1"/>
    <cellStyle name="Hipervínculo visitado" xfId="37912" builtinId="9" hidden="1"/>
    <cellStyle name="Hipervínculo visitado" xfId="37913" builtinId="9" hidden="1"/>
    <cellStyle name="Hipervínculo visitado" xfId="37914" builtinId="9" hidden="1"/>
    <cellStyle name="Hipervínculo visitado" xfId="37915" builtinId="9" hidden="1"/>
    <cellStyle name="Hipervínculo visitado" xfId="37916" builtinId="9" hidden="1"/>
    <cellStyle name="Hipervínculo visitado" xfId="37917" builtinId="9" hidden="1"/>
    <cellStyle name="Hipervínculo visitado" xfId="37918" builtinId="9" hidden="1"/>
    <cellStyle name="Hipervínculo visitado" xfId="37928" builtinId="9" hidden="1"/>
    <cellStyle name="Hipervínculo visitado" xfId="37929" builtinId="9" hidden="1"/>
    <cellStyle name="Hipervínculo visitado" xfId="37930" builtinId="9" hidden="1"/>
    <cellStyle name="Hipervínculo visitado" xfId="37931" builtinId="9" hidden="1"/>
    <cellStyle name="Hipervínculo visitado" xfId="37932" builtinId="9" hidden="1"/>
    <cellStyle name="Hipervínculo visitado" xfId="37933" builtinId="9" hidden="1"/>
    <cellStyle name="Hipervínculo visitado" xfId="37934" builtinId="9" hidden="1"/>
    <cellStyle name="Hipervínculo visitado" xfId="37935" builtinId="9" hidden="1"/>
    <cellStyle name="Hipervínculo visitado" xfId="37936" builtinId="9" hidden="1"/>
    <cellStyle name="Hipervínculo visitado" xfId="37937" builtinId="9" hidden="1"/>
    <cellStyle name="Hipervínculo visitado" xfId="37938" builtinId="9" hidden="1"/>
    <cellStyle name="Hipervínculo visitado" xfId="37939" builtinId="9" hidden="1"/>
    <cellStyle name="Hipervínculo visitado" xfId="37940" builtinId="9" hidden="1"/>
    <cellStyle name="Hipervínculo visitado" xfId="37941" builtinId="9" hidden="1"/>
    <cellStyle name="Hipervínculo visitado" xfId="37942" builtinId="9" hidden="1"/>
    <cellStyle name="Hipervínculo visitado" xfId="37943" builtinId="9" hidden="1"/>
    <cellStyle name="Hipervínculo visitado" xfId="37944" builtinId="9" hidden="1"/>
    <cellStyle name="Hipervínculo visitado" xfId="37945" builtinId="9" hidden="1"/>
    <cellStyle name="Hipervínculo visitado" xfId="37946" builtinId="9" hidden="1"/>
    <cellStyle name="Hipervínculo visitado" xfId="37947" builtinId="9" hidden="1"/>
    <cellStyle name="Hipervínculo visitado" xfId="37948" builtinId="9" hidden="1"/>
    <cellStyle name="Hipervínculo visitado" xfId="37959" builtinId="9" hidden="1"/>
    <cellStyle name="Hipervínculo visitado" xfId="37960" builtinId="9" hidden="1"/>
    <cellStyle name="Hipervínculo visitado" xfId="37961" builtinId="9" hidden="1"/>
    <cellStyle name="Hipervínculo visitado" xfId="37962" builtinId="9" hidden="1"/>
    <cellStyle name="Hipervínculo visitado" xfId="37963" builtinId="9" hidden="1"/>
    <cellStyle name="Hipervínculo visitado" xfId="37964" builtinId="9" hidden="1"/>
    <cellStyle name="Hipervínculo visitado" xfId="37965" builtinId="9" hidden="1"/>
    <cellStyle name="Hipervínculo visitado" xfId="37966" builtinId="9" hidden="1"/>
    <cellStyle name="Hipervínculo visitado" xfId="37967" builtinId="9" hidden="1"/>
    <cellStyle name="Hipervínculo visitado" xfId="37968" builtinId="9" hidden="1"/>
    <cellStyle name="Hipervínculo visitado" xfId="37969" builtinId="9" hidden="1"/>
    <cellStyle name="Hipervínculo visitado" xfId="37970" builtinId="9" hidden="1"/>
    <cellStyle name="Hipervínculo visitado" xfId="37971" builtinId="9" hidden="1"/>
    <cellStyle name="Hipervínculo visitado" xfId="37972" builtinId="9" hidden="1"/>
    <cellStyle name="Hipervínculo visitado" xfId="37973" builtinId="9" hidden="1"/>
    <cellStyle name="Hipervínculo visitado" xfId="37974" builtinId="9" hidden="1"/>
    <cellStyle name="Hipervínculo visitado" xfId="37975" builtinId="9" hidden="1"/>
    <cellStyle name="Hipervínculo visitado" xfId="37976" builtinId="9" hidden="1"/>
    <cellStyle name="Hipervínculo visitado" xfId="37977" builtinId="9" hidden="1"/>
    <cellStyle name="Hipervínculo visitado" xfId="37978" builtinId="9" hidden="1"/>
    <cellStyle name="Hipervínculo visitado" xfId="37979" builtinId="9" hidden="1"/>
    <cellStyle name="Hipervínculo visitado" xfId="37988" builtinId="9" hidden="1"/>
    <cellStyle name="Hipervínculo visitado" xfId="37989" builtinId="9" hidden="1"/>
    <cellStyle name="Hipervínculo visitado" xfId="37990" builtinId="9" hidden="1"/>
    <cellStyle name="Hipervínculo visitado" xfId="37991" builtinId="9" hidden="1"/>
    <cellStyle name="Hipervínculo visitado" xfId="37992" builtinId="9" hidden="1"/>
    <cellStyle name="Hipervínculo visitado" xfId="37993" builtinId="9" hidden="1"/>
    <cellStyle name="Hipervínculo visitado" xfId="37994" builtinId="9" hidden="1"/>
    <cellStyle name="Hipervínculo visitado" xfId="37995" builtinId="9" hidden="1"/>
    <cellStyle name="Hipervínculo visitado" xfId="37996" builtinId="9" hidden="1"/>
    <cellStyle name="Hipervínculo visitado" xfId="37997" builtinId="9" hidden="1"/>
    <cellStyle name="Hipervínculo visitado" xfId="37998" builtinId="9" hidden="1"/>
    <cellStyle name="Hipervínculo visitado" xfId="37999" builtinId="9" hidden="1"/>
    <cellStyle name="Hipervínculo visitado" xfId="38000" builtinId="9" hidden="1"/>
    <cellStyle name="Hipervínculo visitado" xfId="38001" builtinId="9" hidden="1"/>
    <cellStyle name="Hipervínculo visitado" xfId="38002" builtinId="9" hidden="1"/>
    <cellStyle name="Hipervínculo visitado" xfId="38003" builtinId="9" hidden="1"/>
    <cellStyle name="Hipervínculo visitado" xfId="38004" builtinId="9" hidden="1"/>
    <cellStyle name="Hipervínculo visitado" xfId="38005" builtinId="9" hidden="1"/>
    <cellStyle name="Hipervínculo visitado" xfId="38006" builtinId="9" hidden="1"/>
    <cellStyle name="Hipervínculo visitado" xfId="38007" builtinId="9" hidden="1"/>
    <cellStyle name="Hipervínculo visitado" xfId="38008" builtinId="9" hidden="1"/>
    <cellStyle name="Hipervínculo visitado" xfId="38018" builtinId="9" hidden="1"/>
    <cellStyle name="Hipervínculo visitado" xfId="38019" builtinId="9" hidden="1"/>
    <cellStyle name="Hipervínculo visitado" xfId="38020" builtinId="9" hidden="1"/>
    <cellStyle name="Hipervínculo visitado" xfId="38021" builtinId="9" hidden="1"/>
    <cellStyle name="Hipervínculo visitado" xfId="38022" builtinId="9" hidden="1"/>
    <cellStyle name="Hipervínculo visitado" xfId="38023" builtinId="9" hidden="1"/>
    <cellStyle name="Hipervínculo visitado" xfId="38024" builtinId="9" hidden="1"/>
    <cellStyle name="Hipervínculo visitado" xfId="38025" builtinId="9" hidden="1"/>
    <cellStyle name="Hipervínculo visitado" xfId="38026" builtinId="9" hidden="1"/>
    <cellStyle name="Hipervínculo visitado" xfId="38027" builtinId="9" hidden="1"/>
    <cellStyle name="Hipervínculo visitado" xfId="38028" builtinId="9" hidden="1"/>
    <cellStyle name="Hipervínculo visitado" xfId="38029" builtinId="9" hidden="1"/>
    <cellStyle name="Hipervínculo visitado" xfId="38030" builtinId="9" hidden="1"/>
    <cellStyle name="Hipervínculo visitado" xfId="38031" builtinId="9" hidden="1"/>
    <cellStyle name="Hipervínculo visitado" xfId="38032" builtinId="9" hidden="1"/>
    <cellStyle name="Hipervínculo visitado" xfId="38033" builtinId="9" hidden="1"/>
    <cellStyle name="Hipervínculo visitado" xfId="38034" builtinId="9" hidden="1"/>
    <cellStyle name="Hipervínculo visitado" xfId="38035" builtinId="9" hidden="1"/>
    <cellStyle name="Hipervínculo visitado" xfId="38036" builtinId="9" hidden="1"/>
    <cellStyle name="Hipervínculo visitado" xfId="38037" builtinId="9" hidden="1"/>
    <cellStyle name="Hipervínculo visitado" xfId="38038" builtinId="9" hidden="1"/>
    <cellStyle name="Hipervínculo visitado" xfId="38047" builtinId="9" hidden="1"/>
    <cellStyle name="Hipervínculo visitado" xfId="38048" builtinId="9" hidden="1"/>
    <cellStyle name="Hipervínculo visitado" xfId="38049" builtinId="9" hidden="1"/>
    <cellStyle name="Hipervínculo visitado" xfId="38050" builtinId="9" hidden="1"/>
    <cellStyle name="Hipervínculo visitado" xfId="38051" builtinId="9" hidden="1"/>
    <cellStyle name="Hipervínculo visitado" xfId="38052" builtinId="9" hidden="1"/>
    <cellStyle name="Hipervínculo visitado" xfId="38053" builtinId="9" hidden="1"/>
    <cellStyle name="Hipervínculo visitado" xfId="38054" builtinId="9" hidden="1"/>
    <cellStyle name="Hipervínculo visitado" xfId="38055" builtinId="9" hidden="1"/>
    <cellStyle name="Hipervínculo visitado" xfId="38056" builtinId="9" hidden="1"/>
    <cellStyle name="Hipervínculo visitado" xfId="38057" builtinId="9" hidden="1"/>
    <cellStyle name="Hipervínculo visitado" xfId="38058" builtinId="9" hidden="1"/>
    <cellStyle name="Hipervínculo visitado" xfId="38059" builtinId="9" hidden="1"/>
    <cellStyle name="Hipervínculo visitado" xfId="38060" builtinId="9" hidden="1"/>
    <cellStyle name="Hipervínculo visitado" xfId="38061" builtinId="9" hidden="1"/>
    <cellStyle name="Hipervínculo visitado" xfId="38062" builtinId="9" hidden="1"/>
    <cellStyle name="Hipervínculo visitado" xfId="38063" builtinId="9" hidden="1"/>
    <cellStyle name="Hipervínculo visitado" xfId="38064" builtinId="9" hidden="1"/>
    <cellStyle name="Hipervínculo visitado" xfId="38065" builtinId="9" hidden="1"/>
    <cellStyle name="Hipervínculo visitado" xfId="38066" builtinId="9" hidden="1"/>
    <cellStyle name="Hipervínculo visitado" xfId="38067" builtinId="9" hidden="1"/>
    <cellStyle name="Hipervínculo visitado" xfId="38078" builtinId="9" hidden="1"/>
    <cellStyle name="Hipervínculo visitado" xfId="38079" builtinId="9" hidden="1"/>
    <cellStyle name="Hipervínculo visitado" xfId="38080" builtinId="9" hidden="1"/>
    <cellStyle name="Hipervínculo visitado" xfId="38081" builtinId="9" hidden="1"/>
    <cellStyle name="Hipervínculo visitado" xfId="38082" builtinId="9" hidden="1"/>
    <cellStyle name="Hipervínculo visitado" xfId="38083" builtinId="9" hidden="1"/>
    <cellStyle name="Hipervínculo visitado" xfId="38084" builtinId="9" hidden="1"/>
    <cellStyle name="Hipervínculo visitado" xfId="38085" builtinId="9" hidden="1"/>
    <cellStyle name="Hipervínculo visitado" xfId="38086" builtinId="9" hidden="1"/>
    <cellStyle name="Hipervínculo visitado" xfId="38087" builtinId="9" hidden="1"/>
    <cellStyle name="Hipervínculo visitado" xfId="38088" builtinId="9" hidden="1"/>
    <cellStyle name="Hipervínculo visitado" xfId="38089" builtinId="9" hidden="1"/>
    <cellStyle name="Hipervínculo visitado" xfId="38090" builtinId="9" hidden="1"/>
    <cellStyle name="Hipervínculo visitado" xfId="38091" builtinId="9" hidden="1"/>
    <cellStyle name="Hipervínculo visitado" xfId="38092" builtinId="9" hidden="1"/>
    <cellStyle name="Hipervínculo visitado" xfId="38093" builtinId="9" hidden="1"/>
    <cellStyle name="Hipervínculo visitado" xfId="38094" builtinId="9" hidden="1"/>
    <cellStyle name="Hipervínculo visitado" xfId="38095" builtinId="9" hidden="1"/>
    <cellStyle name="Hipervínculo visitado" xfId="38096" builtinId="9" hidden="1"/>
    <cellStyle name="Hipervínculo visitado" xfId="38097" builtinId="9" hidden="1"/>
    <cellStyle name="Hipervínculo visitado" xfId="38098" builtinId="9" hidden="1"/>
    <cellStyle name="Hipervínculo visitado" xfId="38107" builtinId="9" hidden="1"/>
    <cellStyle name="Hipervínculo visitado" xfId="38108" builtinId="9" hidden="1"/>
    <cellStyle name="Hipervínculo visitado" xfId="38109" builtinId="9" hidden="1"/>
    <cellStyle name="Hipervínculo visitado" xfId="38110" builtinId="9" hidden="1"/>
    <cellStyle name="Hipervínculo visitado" xfId="38111" builtinId="9" hidden="1"/>
    <cellStyle name="Hipervínculo visitado" xfId="38112" builtinId="9" hidden="1"/>
    <cellStyle name="Hipervínculo visitado" xfId="38113" builtinId="9" hidden="1"/>
    <cellStyle name="Hipervínculo visitado" xfId="38114" builtinId="9" hidden="1"/>
    <cellStyle name="Hipervínculo visitado" xfId="38115" builtinId="9" hidden="1"/>
    <cellStyle name="Hipervínculo visitado" xfId="38116" builtinId="9" hidden="1"/>
    <cellStyle name="Hipervínculo visitado" xfId="38117" builtinId="9" hidden="1"/>
    <cellStyle name="Hipervínculo visitado" xfId="38118" builtinId="9" hidden="1"/>
    <cellStyle name="Hipervínculo visitado" xfId="38119" builtinId="9" hidden="1"/>
    <cellStyle name="Hipervínculo visitado" xfId="38120" builtinId="9" hidden="1"/>
    <cellStyle name="Hipervínculo visitado" xfId="38121" builtinId="9" hidden="1"/>
    <cellStyle name="Hipervínculo visitado" xfId="38122" builtinId="9" hidden="1"/>
    <cellStyle name="Hipervínculo visitado" xfId="38123" builtinId="9" hidden="1"/>
    <cellStyle name="Hipervínculo visitado" xfId="38124" builtinId="9" hidden="1"/>
    <cellStyle name="Hipervínculo visitado" xfId="38125" builtinId="9" hidden="1"/>
    <cellStyle name="Hipervínculo visitado" xfId="38126" builtinId="9" hidden="1"/>
    <cellStyle name="Hipervínculo visitado" xfId="38127" builtinId="9" hidden="1"/>
    <cellStyle name="Hipervínculo visitado" xfId="38138" builtinId="9" hidden="1"/>
    <cellStyle name="Hipervínculo visitado" xfId="38139" builtinId="9" hidden="1"/>
    <cellStyle name="Hipervínculo visitado" xfId="38140" builtinId="9" hidden="1"/>
    <cellStyle name="Hipervínculo visitado" xfId="38141" builtinId="9" hidden="1"/>
    <cellStyle name="Hipervínculo visitado" xfId="38142" builtinId="9" hidden="1"/>
    <cellStyle name="Hipervínculo visitado" xfId="38143" builtinId="9" hidden="1"/>
    <cellStyle name="Hipervínculo visitado" xfId="38144" builtinId="9" hidden="1"/>
    <cellStyle name="Hipervínculo visitado" xfId="38145" builtinId="9" hidden="1"/>
    <cellStyle name="Hipervínculo visitado" xfId="38146" builtinId="9" hidden="1"/>
    <cellStyle name="Hipervínculo visitado" xfId="38147" builtinId="9" hidden="1"/>
    <cellStyle name="Hipervínculo visitado" xfId="38148" builtinId="9" hidden="1"/>
    <cellStyle name="Hipervínculo visitado" xfId="38149" builtinId="9" hidden="1"/>
    <cellStyle name="Hipervínculo visitado" xfId="38150" builtinId="9" hidden="1"/>
    <cellStyle name="Hipervínculo visitado" xfId="38151" builtinId="9" hidden="1"/>
    <cellStyle name="Hipervínculo visitado" xfId="38152" builtinId="9" hidden="1"/>
    <cellStyle name="Hipervínculo visitado" xfId="38153" builtinId="9" hidden="1"/>
    <cellStyle name="Hipervínculo visitado" xfId="38154" builtinId="9" hidden="1"/>
    <cellStyle name="Hipervínculo visitado" xfId="38155" builtinId="9" hidden="1"/>
    <cellStyle name="Hipervínculo visitado" xfId="38156" builtinId="9" hidden="1"/>
    <cellStyle name="Hipervínculo visitado" xfId="38157" builtinId="9" hidden="1"/>
    <cellStyle name="Hipervínculo visitado" xfId="38158" builtinId="9" hidden="1"/>
    <cellStyle name="Hipervínculo visitado" xfId="38166" builtinId="9" hidden="1"/>
    <cellStyle name="Hipervínculo visitado" xfId="38167" builtinId="9" hidden="1"/>
    <cellStyle name="Hipervínculo visitado" xfId="38168" builtinId="9" hidden="1"/>
    <cellStyle name="Hipervínculo visitado" xfId="38169" builtinId="9" hidden="1"/>
    <cellStyle name="Hipervínculo visitado" xfId="38170" builtinId="9" hidden="1"/>
    <cellStyle name="Hipervínculo visitado" xfId="38171" builtinId="9" hidden="1"/>
    <cellStyle name="Hipervínculo visitado" xfId="38172" builtinId="9" hidden="1"/>
    <cellStyle name="Hipervínculo visitado" xfId="38173" builtinId="9" hidden="1"/>
    <cellStyle name="Hipervínculo visitado" xfId="38174" builtinId="9" hidden="1"/>
    <cellStyle name="Hipervínculo visitado" xfId="38175" builtinId="9" hidden="1"/>
    <cellStyle name="Hipervínculo visitado" xfId="38176" builtinId="9" hidden="1"/>
    <cellStyle name="Hipervínculo visitado" xfId="38177" builtinId="9" hidden="1"/>
    <cellStyle name="Hipervínculo visitado" xfId="38178" builtinId="9" hidden="1"/>
    <cellStyle name="Hipervínculo visitado" xfId="38179" builtinId="9" hidden="1"/>
    <cellStyle name="Hipervínculo visitado" xfId="38180" builtinId="9" hidden="1"/>
    <cellStyle name="Hipervínculo visitado" xfId="38181" builtinId="9" hidden="1"/>
    <cellStyle name="Hipervínculo visitado" xfId="38182" builtinId="9" hidden="1"/>
    <cellStyle name="Hipervínculo visitado" xfId="38183" builtinId="9" hidden="1"/>
    <cellStyle name="Hipervínculo visitado" xfId="38184" builtinId="9" hidden="1"/>
    <cellStyle name="Hipervínculo visitado" xfId="38185" builtinId="9" hidden="1"/>
    <cellStyle name="Hipervínculo visitado" xfId="38186" builtinId="9" hidden="1"/>
    <cellStyle name="Hipervínculo visitado" xfId="38196" builtinId="9" hidden="1"/>
    <cellStyle name="Hipervínculo visitado" xfId="38197" builtinId="9" hidden="1"/>
    <cellStyle name="Hipervínculo visitado" xfId="38198" builtinId="9" hidden="1"/>
    <cellStyle name="Hipervínculo visitado" xfId="38199" builtinId="9" hidden="1"/>
    <cellStyle name="Hipervínculo visitado" xfId="38200" builtinId="9" hidden="1"/>
    <cellStyle name="Hipervínculo visitado" xfId="38201" builtinId="9" hidden="1"/>
    <cellStyle name="Hipervínculo visitado" xfId="38202" builtinId="9" hidden="1"/>
    <cellStyle name="Hipervínculo visitado" xfId="38203" builtinId="9" hidden="1"/>
    <cellStyle name="Hipervínculo visitado" xfId="38204" builtinId="9" hidden="1"/>
    <cellStyle name="Hipervínculo visitado" xfId="38205" builtinId="9" hidden="1"/>
    <cellStyle name="Hipervínculo visitado" xfId="38206" builtinId="9" hidden="1"/>
    <cellStyle name="Hipervínculo visitado" xfId="38207" builtinId="9" hidden="1"/>
    <cellStyle name="Hipervínculo visitado" xfId="38208" builtinId="9" hidden="1"/>
    <cellStyle name="Hipervínculo visitado" xfId="38209" builtinId="9" hidden="1"/>
    <cellStyle name="Hipervínculo visitado" xfId="38210" builtinId="9" hidden="1"/>
    <cellStyle name="Hipervínculo visitado" xfId="38211" builtinId="9" hidden="1"/>
    <cellStyle name="Hipervínculo visitado" xfId="38212" builtinId="9" hidden="1"/>
    <cellStyle name="Hipervínculo visitado" xfId="38213" builtinId="9" hidden="1"/>
    <cellStyle name="Hipervínculo visitado" xfId="38214" builtinId="9" hidden="1"/>
    <cellStyle name="Hipervínculo visitado" xfId="38215" builtinId="9" hidden="1"/>
    <cellStyle name="Hipervínculo visitado" xfId="38216" builtinId="9" hidden="1"/>
    <cellStyle name="Hipervínculo visitado" xfId="38225" builtinId="9" hidden="1"/>
    <cellStyle name="Hipervínculo visitado" xfId="38226" builtinId="9" hidden="1"/>
    <cellStyle name="Hipervínculo visitado" xfId="38227" builtinId="9" hidden="1"/>
    <cellStyle name="Hipervínculo visitado" xfId="38228" builtinId="9" hidden="1"/>
    <cellStyle name="Hipervínculo visitado" xfId="38229" builtinId="9" hidden="1"/>
    <cellStyle name="Hipervínculo visitado" xfId="38230" builtinId="9" hidden="1"/>
    <cellStyle name="Hipervínculo visitado" xfId="38231" builtinId="9" hidden="1"/>
    <cellStyle name="Hipervínculo visitado" xfId="38232" builtinId="9" hidden="1"/>
    <cellStyle name="Hipervínculo visitado" xfId="38233" builtinId="9" hidden="1"/>
    <cellStyle name="Hipervínculo visitado" xfId="38234" builtinId="9" hidden="1"/>
    <cellStyle name="Hipervínculo visitado" xfId="38235" builtinId="9" hidden="1"/>
    <cellStyle name="Hipervínculo visitado" xfId="38236" builtinId="9" hidden="1"/>
    <cellStyle name="Hipervínculo visitado" xfId="38237" builtinId="9" hidden="1"/>
    <cellStyle name="Hipervínculo visitado" xfId="38238" builtinId="9" hidden="1"/>
    <cellStyle name="Hipervínculo visitado" xfId="38239" builtinId="9" hidden="1"/>
    <cellStyle name="Hipervínculo visitado" xfId="38240" builtinId="9" hidden="1"/>
    <cellStyle name="Hipervínculo visitado" xfId="38241" builtinId="9" hidden="1"/>
    <cellStyle name="Hipervínculo visitado" xfId="38242" builtinId="9" hidden="1"/>
    <cellStyle name="Hipervínculo visitado" xfId="38243" builtinId="9" hidden="1"/>
    <cellStyle name="Hipervínculo visitado" xfId="38244" builtinId="9" hidden="1"/>
    <cellStyle name="Hipervínculo visitado" xfId="38245" builtinId="9" hidden="1"/>
    <cellStyle name="Hipervínculo visitado" xfId="38256" builtinId="9" hidden="1"/>
    <cellStyle name="Hipervínculo visitado" xfId="38257" builtinId="9" hidden="1"/>
    <cellStyle name="Hipervínculo visitado" xfId="38258" builtinId="9" hidden="1"/>
    <cellStyle name="Hipervínculo visitado" xfId="38259" builtinId="9" hidden="1"/>
    <cellStyle name="Hipervínculo visitado" xfId="38260" builtinId="9" hidden="1"/>
    <cellStyle name="Hipervínculo visitado" xfId="38261" builtinId="9" hidden="1"/>
    <cellStyle name="Hipervínculo visitado" xfId="38262" builtinId="9" hidden="1"/>
    <cellStyle name="Hipervínculo visitado" xfId="38263" builtinId="9" hidden="1"/>
    <cellStyle name="Hipervínculo visitado" xfId="38264" builtinId="9" hidden="1"/>
    <cellStyle name="Hipervínculo visitado" xfId="38265" builtinId="9" hidden="1"/>
    <cellStyle name="Hipervínculo visitado" xfId="38266" builtinId="9" hidden="1"/>
    <cellStyle name="Hipervínculo visitado" xfId="38267" builtinId="9" hidden="1"/>
    <cellStyle name="Hipervínculo visitado" xfId="38268" builtinId="9" hidden="1"/>
    <cellStyle name="Hipervínculo visitado" xfId="38269" builtinId="9" hidden="1"/>
    <cellStyle name="Hipervínculo visitado" xfId="38270" builtinId="9" hidden="1"/>
    <cellStyle name="Hipervínculo visitado" xfId="38271" builtinId="9" hidden="1"/>
    <cellStyle name="Hipervínculo visitado" xfId="38272" builtinId="9" hidden="1"/>
    <cellStyle name="Hipervínculo visitado" xfId="38273" builtinId="9" hidden="1"/>
    <cellStyle name="Hipervínculo visitado" xfId="38274" builtinId="9" hidden="1"/>
    <cellStyle name="Hipervínculo visitado" xfId="38275" builtinId="9" hidden="1"/>
    <cellStyle name="Hipervínculo visitado" xfId="38276" builtinId="9" hidden="1"/>
    <cellStyle name="Hipervínculo visitado" xfId="38285" builtinId="9" hidden="1"/>
    <cellStyle name="Hipervínculo visitado" xfId="38286" builtinId="9" hidden="1"/>
    <cellStyle name="Hipervínculo visitado" xfId="38287" builtinId="9" hidden="1"/>
    <cellStyle name="Hipervínculo visitado" xfId="38288" builtinId="9" hidden="1"/>
    <cellStyle name="Hipervínculo visitado" xfId="38289" builtinId="9" hidden="1"/>
    <cellStyle name="Hipervínculo visitado" xfId="38290" builtinId="9" hidden="1"/>
    <cellStyle name="Hipervínculo visitado" xfId="38291" builtinId="9" hidden="1"/>
    <cellStyle name="Hipervínculo visitado" xfId="38292" builtinId="9" hidden="1"/>
    <cellStyle name="Hipervínculo visitado" xfId="38293" builtinId="9" hidden="1"/>
    <cellStyle name="Hipervínculo visitado" xfId="38294" builtinId="9" hidden="1"/>
    <cellStyle name="Hipervínculo visitado" xfId="38295" builtinId="9" hidden="1"/>
    <cellStyle name="Hipervínculo visitado" xfId="38296" builtinId="9" hidden="1"/>
    <cellStyle name="Hipervínculo visitado" xfId="38297" builtinId="9" hidden="1"/>
    <cellStyle name="Hipervínculo visitado" xfId="38298" builtinId="9" hidden="1"/>
    <cellStyle name="Hipervínculo visitado" xfId="38299" builtinId="9" hidden="1"/>
    <cellStyle name="Hipervínculo visitado" xfId="38300" builtinId="9" hidden="1"/>
    <cellStyle name="Hipervínculo visitado" xfId="38301" builtinId="9" hidden="1"/>
    <cellStyle name="Hipervínculo visitado" xfId="38302" builtinId="9" hidden="1"/>
    <cellStyle name="Hipervínculo visitado" xfId="38303" builtinId="9" hidden="1"/>
    <cellStyle name="Hipervínculo visitado" xfId="38304" builtinId="9" hidden="1"/>
    <cellStyle name="Hipervínculo visitado" xfId="38305" builtinId="9" hidden="1"/>
    <cellStyle name="Hipervínculo visitado" xfId="38315" builtinId="9" hidden="1"/>
    <cellStyle name="Hipervínculo visitado" xfId="38316" builtinId="9" hidden="1"/>
    <cellStyle name="Hipervínculo visitado" xfId="38317" builtinId="9" hidden="1"/>
    <cellStyle name="Hipervínculo visitado" xfId="38318" builtinId="9" hidden="1"/>
    <cellStyle name="Hipervínculo visitado" xfId="38319" builtinId="9" hidden="1"/>
    <cellStyle name="Hipervínculo visitado" xfId="38320" builtinId="9" hidden="1"/>
    <cellStyle name="Hipervínculo visitado" xfId="38321" builtinId="9" hidden="1"/>
    <cellStyle name="Hipervínculo visitado" xfId="38322" builtinId="9" hidden="1"/>
    <cellStyle name="Hipervínculo visitado" xfId="38323" builtinId="9" hidden="1"/>
    <cellStyle name="Hipervínculo visitado" xfId="38324" builtinId="9" hidden="1"/>
    <cellStyle name="Hipervínculo visitado" xfId="38325" builtinId="9" hidden="1"/>
    <cellStyle name="Hipervínculo visitado" xfId="38326" builtinId="9" hidden="1"/>
    <cellStyle name="Hipervínculo visitado" xfId="38327" builtinId="9" hidden="1"/>
    <cellStyle name="Hipervínculo visitado" xfId="38328" builtinId="9" hidden="1"/>
    <cellStyle name="Hipervínculo visitado" xfId="38329" builtinId="9" hidden="1"/>
    <cellStyle name="Hipervínculo visitado" xfId="38330" builtinId="9" hidden="1"/>
    <cellStyle name="Hipervínculo visitado" xfId="38331" builtinId="9" hidden="1"/>
    <cellStyle name="Hipervínculo visitado" xfId="38332" builtinId="9" hidden="1"/>
    <cellStyle name="Hipervínculo visitado" xfId="38333" builtinId="9" hidden="1"/>
    <cellStyle name="Hipervínculo visitado" xfId="38334" builtinId="9" hidden="1"/>
    <cellStyle name="Hipervínculo visitado" xfId="38335" builtinId="9" hidden="1"/>
    <cellStyle name="Hipervínculo visitado" xfId="38343" builtinId="9" hidden="1"/>
    <cellStyle name="Hipervínculo visitado" xfId="38344" builtinId="9" hidden="1"/>
    <cellStyle name="Hipervínculo visitado" xfId="38345" builtinId="9" hidden="1"/>
    <cellStyle name="Hipervínculo visitado" xfId="38346" builtinId="9" hidden="1"/>
    <cellStyle name="Hipervínculo visitado" xfId="38347" builtinId="9" hidden="1"/>
    <cellStyle name="Hipervínculo visitado" xfId="38348" builtinId="9" hidden="1"/>
    <cellStyle name="Hipervínculo visitado" xfId="38349" builtinId="9" hidden="1"/>
    <cellStyle name="Hipervínculo visitado" xfId="38350" builtinId="9" hidden="1"/>
    <cellStyle name="Hipervínculo visitado" xfId="38351" builtinId="9" hidden="1"/>
    <cellStyle name="Hipervínculo visitado" xfId="38352" builtinId="9" hidden="1"/>
    <cellStyle name="Hipervínculo visitado" xfId="38353" builtinId="9" hidden="1"/>
    <cellStyle name="Hipervínculo visitado" xfId="38354" builtinId="9" hidden="1"/>
    <cellStyle name="Hipervínculo visitado" xfId="38355" builtinId="9" hidden="1"/>
    <cellStyle name="Hipervínculo visitado" xfId="38356" builtinId="9" hidden="1"/>
    <cellStyle name="Hipervínculo visitado" xfId="38357" builtinId="9" hidden="1"/>
    <cellStyle name="Hipervínculo visitado" xfId="38358" builtinId="9" hidden="1"/>
    <cellStyle name="Hipervínculo visitado" xfId="38359" builtinId="9" hidden="1"/>
    <cellStyle name="Hipervínculo visitado" xfId="38360" builtinId="9" hidden="1"/>
    <cellStyle name="Hipervínculo visitado" xfId="38361" builtinId="9" hidden="1"/>
    <cellStyle name="Hipervínculo visitado" xfId="38362" builtinId="9" hidden="1"/>
    <cellStyle name="Hipervínculo visitado" xfId="38363" builtinId="9" hidden="1"/>
    <cellStyle name="Hipervínculo visitado" xfId="38373" builtinId="9" hidden="1"/>
    <cellStyle name="Hipervínculo visitado" xfId="38374" builtinId="9" hidden="1"/>
    <cellStyle name="Hipervínculo visitado" xfId="38375" builtinId="9" hidden="1"/>
    <cellStyle name="Hipervínculo visitado" xfId="38376" builtinId="9" hidden="1"/>
    <cellStyle name="Hipervínculo visitado" xfId="38377" builtinId="9" hidden="1"/>
    <cellStyle name="Hipervínculo visitado" xfId="38378" builtinId="9" hidden="1"/>
    <cellStyle name="Hipervínculo visitado" xfId="38379" builtinId="9" hidden="1"/>
    <cellStyle name="Hipervínculo visitado" xfId="38380" builtinId="9" hidden="1"/>
    <cellStyle name="Hipervínculo visitado" xfId="38381" builtinId="9" hidden="1"/>
    <cellStyle name="Hipervínculo visitado" xfId="38382" builtinId="9" hidden="1"/>
    <cellStyle name="Hipervínculo visitado" xfId="38383" builtinId="9" hidden="1"/>
    <cellStyle name="Hipervínculo visitado" xfId="38384" builtinId="9" hidden="1"/>
    <cellStyle name="Hipervínculo visitado" xfId="38385" builtinId="9" hidden="1"/>
    <cellStyle name="Hipervínculo visitado" xfId="38386" builtinId="9" hidden="1"/>
    <cellStyle name="Hipervínculo visitado" xfId="38387" builtinId="9" hidden="1"/>
    <cellStyle name="Hipervínculo visitado" xfId="38388" builtinId="9" hidden="1"/>
    <cellStyle name="Hipervínculo visitado" xfId="38389" builtinId="9" hidden="1"/>
    <cellStyle name="Hipervínculo visitado" xfId="38390" builtinId="9" hidden="1"/>
    <cellStyle name="Hipervínculo visitado" xfId="38391" builtinId="9" hidden="1"/>
    <cellStyle name="Hipervínculo visitado" xfId="38392" builtinId="9" hidden="1"/>
    <cellStyle name="Hipervínculo visitado" xfId="38393" builtinId="9" hidden="1"/>
    <cellStyle name="Hipervínculo visitado" xfId="38400" builtinId="9" hidden="1"/>
    <cellStyle name="Hipervínculo visitado" xfId="38401" builtinId="9" hidden="1"/>
    <cellStyle name="Hipervínculo visitado" xfId="38402" builtinId="9" hidden="1"/>
    <cellStyle name="Hipervínculo visitado" xfId="38403" builtinId="9" hidden="1"/>
    <cellStyle name="Hipervínculo visitado" xfId="38404" builtinId="9" hidden="1"/>
    <cellStyle name="Hipervínculo visitado" xfId="38405" builtinId="9" hidden="1"/>
    <cellStyle name="Hipervínculo visitado" xfId="38406" builtinId="9" hidden="1"/>
    <cellStyle name="Hipervínculo visitado" xfId="38407" builtinId="9" hidden="1"/>
    <cellStyle name="Hipervínculo visitado" xfId="38408" builtinId="9" hidden="1"/>
    <cellStyle name="Hipervínculo visitado" xfId="38409" builtinId="9" hidden="1"/>
    <cellStyle name="Hipervínculo visitado" xfId="38410" builtinId="9" hidden="1"/>
    <cellStyle name="Hipervínculo visitado" xfId="38411" builtinId="9" hidden="1"/>
    <cellStyle name="Hipervínculo visitado" xfId="38412" builtinId="9" hidden="1"/>
    <cellStyle name="Hipervínculo visitado" xfId="38413" builtinId="9" hidden="1"/>
    <cellStyle name="Hipervínculo visitado" xfId="38414" builtinId="9" hidden="1"/>
    <cellStyle name="Hipervínculo visitado" xfId="38415" builtinId="9" hidden="1"/>
    <cellStyle name="Hipervínculo visitado" xfId="38416" builtinId="9" hidden="1"/>
    <cellStyle name="Hipervínculo visitado" xfId="38417" builtinId="9" hidden="1"/>
    <cellStyle name="Hipervínculo visitado" xfId="38418" builtinId="9" hidden="1"/>
    <cellStyle name="Hipervínculo visitado" xfId="38419" builtinId="9" hidden="1"/>
    <cellStyle name="Hipervínculo visitado" xfId="38420" builtinId="9" hidden="1"/>
    <cellStyle name="Hipervínculo visitado" xfId="38432" builtinId="9" hidden="1"/>
    <cellStyle name="Hipervínculo visitado" xfId="38433" builtinId="9" hidden="1"/>
    <cellStyle name="Hipervínculo visitado" xfId="38434" builtinId="9" hidden="1"/>
    <cellStyle name="Hipervínculo visitado" xfId="38435" builtinId="9" hidden="1"/>
    <cellStyle name="Hipervínculo visitado" xfId="38436" builtinId="9" hidden="1"/>
    <cellStyle name="Hipervínculo visitado" xfId="38437" builtinId="9" hidden="1"/>
    <cellStyle name="Hipervínculo visitado" xfId="38438" builtinId="9" hidden="1"/>
    <cellStyle name="Hipervínculo visitado" xfId="38439" builtinId="9" hidden="1"/>
    <cellStyle name="Hipervínculo visitado" xfId="38440" builtinId="9" hidden="1"/>
    <cellStyle name="Hipervínculo visitado" xfId="38441" builtinId="9" hidden="1"/>
    <cellStyle name="Hipervínculo visitado" xfId="38442" builtinId="9" hidden="1"/>
    <cellStyle name="Hipervínculo visitado" xfId="38443" builtinId="9" hidden="1"/>
    <cellStyle name="Hipervínculo visitado" xfId="38444" builtinId="9" hidden="1"/>
    <cellStyle name="Hipervínculo visitado" xfId="38445" builtinId="9" hidden="1"/>
    <cellStyle name="Hipervínculo visitado" xfId="38446" builtinId="9" hidden="1"/>
    <cellStyle name="Hipervínculo visitado" xfId="38447" builtinId="9" hidden="1"/>
    <cellStyle name="Hipervínculo visitado" xfId="38448" builtinId="9" hidden="1"/>
    <cellStyle name="Hipervínculo visitado" xfId="38449" builtinId="9" hidden="1"/>
    <cellStyle name="Hipervínculo visitado" xfId="38450" builtinId="9" hidden="1"/>
    <cellStyle name="Hipervínculo visitado" xfId="38451" builtinId="9" hidden="1"/>
    <cellStyle name="Hipervínculo visitado" xfId="38452" builtinId="9" hidden="1"/>
    <cellStyle name="Hipervínculo visitado" xfId="38458" builtinId="9" hidden="1"/>
    <cellStyle name="Hipervínculo visitado" xfId="38459" builtinId="9" hidden="1"/>
    <cellStyle name="Hipervínculo visitado" xfId="38460" builtinId="9" hidden="1"/>
    <cellStyle name="Hipervínculo visitado" xfId="38461" builtinId="9" hidden="1"/>
    <cellStyle name="Hipervínculo visitado" xfId="38462" builtinId="9" hidden="1"/>
    <cellStyle name="Hipervínculo visitado" xfId="38463" builtinId="9" hidden="1"/>
    <cellStyle name="Hipervínculo visitado" xfId="38464" builtinId="9" hidden="1"/>
    <cellStyle name="Hipervínculo visitado" xfId="38465" builtinId="9" hidden="1"/>
    <cellStyle name="Hipervínculo visitado" xfId="38466" builtinId="9" hidden="1"/>
    <cellStyle name="Hipervínculo visitado" xfId="38467" builtinId="9" hidden="1"/>
    <cellStyle name="Hipervínculo visitado" xfId="38468" builtinId="9" hidden="1"/>
    <cellStyle name="Hipervínculo visitado" xfId="38469" builtinId="9" hidden="1"/>
    <cellStyle name="Hipervínculo visitado" xfId="38470" builtinId="9" hidden="1"/>
    <cellStyle name="Hipervínculo visitado" xfId="38471" builtinId="9" hidden="1"/>
    <cellStyle name="Hipervínculo visitado" xfId="38472" builtinId="9" hidden="1"/>
    <cellStyle name="Hipervínculo visitado" xfId="38473" builtinId="9" hidden="1"/>
    <cellStyle name="Hipervínculo visitado" xfId="38474" builtinId="9" hidden="1"/>
    <cellStyle name="Hipervínculo visitado" xfId="38475" builtinId="9" hidden="1"/>
    <cellStyle name="Hipervínculo visitado" xfId="38476" builtinId="9" hidden="1"/>
    <cellStyle name="Hipervínculo visitado" xfId="38477" builtinId="9" hidden="1"/>
    <cellStyle name="Hipervínculo visitado" xfId="38478" builtinId="9" hidden="1"/>
    <cellStyle name="Hipervínculo visitado" xfId="38430" builtinId="9" hidden="1"/>
    <cellStyle name="Hipervínculo visitado" xfId="38431" builtinId="9" hidden="1"/>
    <cellStyle name="Hipervínculo visitado" xfId="38482" builtinId="9" hidden="1"/>
    <cellStyle name="Hipervínculo visitado" xfId="38483" builtinId="9" hidden="1"/>
    <cellStyle name="Hipervínculo visitado" xfId="38484" builtinId="9" hidden="1"/>
    <cellStyle name="Hipervínculo visitado" xfId="38485" builtinId="9" hidden="1"/>
    <cellStyle name="Hipervínculo visitado" xfId="38486" builtinId="9" hidden="1"/>
    <cellStyle name="Hipervínculo visitado" xfId="38487" builtinId="9" hidden="1"/>
    <cellStyle name="Hipervínculo visitado" xfId="38488" builtinId="9" hidden="1"/>
    <cellStyle name="Hipervínculo visitado" xfId="38489" builtinId="9" hidden="1"/>
    <cellStyle name="Hipervínculo visitado" xfId="38490" builtinId="9" hidden="1"/>
    <cellStyle name="Hipervínculo visitado" xfId="38491" builtinId="9" hidden="1"/>
    <cellStyle name="Hipervínculo visitado" xfId="38492" builtinId="9" hidden="1"/>
    <cellStyle name="Hipervínculo visitado" xfId="38493" builtinId="9" hidden="1"/>
    <cellStyle name="Hipervínculo visitado" xfId="38494" builtinId="9" hidden="1"/>
    <cellStyle name="Hipervínculo visitado" xfId="38495" builtinId="9" hidden="1"/>
    <cellStyle name="Hipervínculo visitado" xfId="38496" builtinId="9" hidden="1"/>
    <cellStyle name="Hipervínculo visitado" xfId="38497" builtinId="9" hidden="1"/>
    <cellStyle name="Hipervínculo visitado" xfId="38498" builtinId="9" hidden="1"/>
    <cellStyle name="Hipervínculo visitado" xfId="38499" builtinId="9" hidden="1"/>
    <cellStyle name="Hipervínculo visitado" xfId="38500" builtinId="9" hidden="1"/>
    <cellStyle name="Hipervínculo visitado" xfId="38456" builtinId="9" hidden="1"/>
    <cellStyle name="Hipervínculo visitado" xfId="38457" builtinId="9" hidden="1"/>
    <cellStyle name="Hipervínculo visitado" xfId="38503" builtinId="9" hidden="1"/>
    <cellStyle name="Hipervínculo visitado" xfId="38504" builtinId="9" hidden="1"/>
    <cellStyle name="Hipervínculo visitado" xfId="38505" builtinId="9" hidden="1"/>
    <cellStyle name="Hipervínculo visitado" xfId="38506" builtinId="9" hidden="1"/>
    <cellStyle name="Hipervínculo visitado" xfId="38507" builtinId="9" hidden="1"/>
    <cellStyle name="Hipervínculo visitado" xfId="38508" builtinId="9" hidden="1"/>
    <cellStyle name="Hipervínculo visitado" xfId="38509" builtinId="9" hidden="1"/>
    <cellStyle name="Hipervínculo visitado" xfId="38510" builtinId="9" hidden="1"/>
    <cellStyle name="Hipervínculo visitado" xfId="38511" builtinId="9" hidden="1"/>
    <cellStyle name="Hipervínculo visitado" xfId="38512" builtinId="9" hidden="1"/>
    <cellStyle name="Hipervínculo visitado" xfId="38513" builtinId="9" hidden="1"/>
    <cellStyle name="Hipervínculo visitado" xfId="38514" builtinId="9" hidden="1"/>
    <cellStyle name="Hipervínculo visitado" xfId="38515" builtinId="9" hidden="1"/>
    <cellStyle name="Hipervínculo visitado" xfId="38516" builtinId="9" hidden="1"/>
    <cellStyle name="Hipervínculo visitado" xfId="38517" builtinId="9" hidden="1"/>
    <cellStyle name="Hipervínculo visitado" xfId="38518" builtinId="9" hidden="1"/>
    <cellStyle name="Hipervínculo visitado" xfId="38519" builtinId="9" hidden="1"/>
    <cellStyle name="Hipervínculo visitado" xfId="38520" builtinId="9" hidden="1"/>
    <cellStyle name="Hipervínculo visitado" xfId="38521" builtinId="9" hidden="1"/>
    <cellStyle name="Hipervínculo visitado" xfId="38530" builtinId="9" hidden="1"/>
    <cellStyle name="Hipervínculo visitado" xfId="38531" builtinId="9" hidden="1"/>
    <cellStyle name="Hipervínculo visitado" xfId="38532" builtinId="9" hidden="1"/>
    <cellStyle name="Hipervínculo visitado" xfId="38533" builtinId="9" hidden="1"/>
    <cellStyle name="Hipervínculo visitado" xfId="38534" builtinId="9" hidden="1"/>
    <cellStyle name="Hipervínculo visitado" xfId="38535" builtinId="9" hidden="1"/>
    <cellStyle name="Hipervínculo visitado" xfId="38536" builtinId="9" hidden="1"/>
    <cellStyle name="Hipervínculo visitado" xfId="38537" builtinId="9" hidden="1"/>
    <cellStyle name="Hipervínculo visitado" xfId="38538" builtinId="9" hidden="1"/>
    <cellStyle name="Hipervínculo visitado" xfId="38539" builtinId="9" hidden="1"/>
    <cellStyle name="Hipervínculo visitado" xfId="38540" builtinId="9" hidden="1"/>
    <cellStyle name="Hipervínculo visitado" xfId="38541" builtinId="9" hidden="1"/>
    <cellStyle name="Hipervínculo visitado" xfId="38542" builtinId="9" hidden="1"/>
    <cellStyle name="Hipervínculo visitado" xfId="38543" builtinId="9" hidden="1"/>
    <cellStyle name="Hipervínculo visitado" xfId="38544" builtinId="9" hidden="1"/>
    <cellStyle name="Hipervínculo visitado" xfId="38545" builtinId="9" hidden="1"/>
    <cellStyle name="Hipervínculo visitado" xfId="38546" builtinId="9" hidden="1"/>
    <cellStyle name="Hipervínculo visitado" xfId="38547" builtinId="9" hidden="1"/>
    <cellStyle name="Hipervínculo visitado" xfId="38548" builtinId="9" hidden="1"/>
    <cellStyle name="Hipervínculo visitado" xfId="38549" builtinId="9" hidden="1"/>
    <cellStyle name="Hipervínculo visitado" xfId="38550" builtinId="9" hidden="1"/>
    <cellStyle name="Hipervínculo visitado" xfId="38557" builtinId="9" hidden="1"/>
    <cellStyle name="Hipervínculo visitado" xfId="38558" builtinId="9" hidden="1"/>
    <cellStyle name="Hipervínculo visitado" xfId="38559" builtinId="9" hidden="1"/>
    <cellStyle name="Hipervínculo visitado" xfId="38560" builtinId="9" hidden="1"/>
    <cellStyle name="Hipervínculo visitado" xfId="38561" builtinId="9" hidden="1"/>
    <cellStyle name="Hipervínculo visitado" xfId="38562" builtinId="9" hidden="1"/>
    <cellStyle name="Hipervínculo visitado" xfId="38563" builtinId="9" hidden="1"/>
    <cellStyle name="Hipervínculo visitado" xfId="38564" builtinId="9" hidden="1"/>
    <cellStyle name="Hipervínculo visitado" xfId="38565" builtinId="9" hidden="1"/>
    <cellStyle name="Hipervínculo visitado" xfId="38566" builtinId="9" hidden="1"/>
    <cellStyle name="Hipervínculo visitado" xfId="38567" builtinId="9" hidden="1"/>
    <cellStyle name="Hipervínculo visitado" xfId="38568" builtinId="9" hidden="1"/>
    <cellStyle name="Hipervínculo visitado" xfId="38569" builtinId="9" hidden="1"/>
    <cellStyle name="Hipervínculo visitado" xfId="38570" builtinId="9" hidden="1"/>
    <cellStyle name="Hipervínculo visitado" xfId="38571" builtinId="9" hidden="1"/>
    <cellStyle name="Hipervínculo visitado" xfId="38572" builtinId="9" hidden="1"/>
    <cellStyle name="Hipervínculo visitado" xfId="38573" builtinId="9" hidden="1"/>
    <cellStyle name="Hipervínculo visitado" xfId="38574" builtinId="9" hidden="1"/>
    <cellStyle name="Hipervínculo visitado" xfId="38575" builtinId="9" hidden="1"/>
    <cellStyle name="Hipervínculo visitado" xfId="38576" builtinId="9" hidden="1"/>
    <cellStyle name="Hipervínculo visitado" xfId="38577" builtinId="9" hidden="1"/>
    <cellStyle name="Hipervínculo visitado" xfId="38528" builtinId="9" hidden="1"/>
    <cellStyle name="Hipervínculo visitado" xfId="38529" builtinId="9" hidden="1"/>
    <cellStyle name="Hipervínculo visitado" xfId="38580" builtinId="9" hidden="1"/>
    <cellStyle name="Hipervínculo visitado" xfId="38581" builtinId="9" hidden="1"/>
    <cellStyle name="Hipervínculo visitado" xfId="38582" builtinId="9" hidden="1"/>
    <cellStyle name="Hipervínculo visitado" xfId="38583" builtinId="9" hidden="1"/>
    <cellStyle name="Hipervínculo visitado" xfId="38584" builtinId="9" hidden="1"/>
    <cellStyle name="Hipervínculo visitado" xfId="38585" builtinId="9" hidden="1"/>
    <cellStyle name="Hipervínculo visitado" xfId="38586" builtinId="9" hidden="1"/>
    <cellStyle name="Hipervínculo visitado" xfId="38587" builtinId="9" hidden="1"/>
    <cellStyle name="Hipervínculo visitado" xfId="38588" builtinId="9" hidden="1"/>
    <cellStyle name="Hipervínculo visitado" xfId="38589" builtinId="9" hidden="1"/>
    <cellStyle name="Hipervínculo visitado" xfId="38590" builtinId="9" hidden="1"/>
    <cellStyle name="Hipervínculo visitado" xfId="38591" builtinId="9" hidden="1"/>
    <cellStyle name="Hipervínculo visitado" xfId="38592" builtinId="9" hidden="1"/>
    <cellStyle name="Hipervínculo visitado" xfId="38593" builtinId="9" hidden="1"/>
    <cellStyle name="Hipervínculo visitado" xfId="38594" builtinId="9" hidden="1"/>
    <cellStyle name="Hipervínculo visitado" xfId="38595" builtinId="9" hidden="1"/>
    <cellStyle name="Hipervínculo visitado" xfId="38596" builtinId="9" hidden="1"/>
    <cellStyle name="Hipervínculo visitado" xfId="38597" builtinId="9" hidden="1"/>
    <cellStyle name="Hipervínculo visitado" xfId="38598" builtinId="9" hidden="1"/>
    <cellStyle name="Hipervínculo visitado" xfId="38605" builtinId="9" hidden="1"/>
    <cellStyle name="Hipervínculo visitado" xfId="38606" builtinId="9" hidden="1"/>
    <cellStyle name="Hipervínculo visitado" xfId="38607" builtinId="9" hidden="1"/>
    <cellStyle name="Hipervínculo visitado" xfId="38608" builtinId="9" hidden="1"/>
    <cellStyle name="Hipervínculo visitado" xfId="38609" builtinId="9" hidden="1"/>
    <cellStyle name="Hipervínculo visitado" xfId="38610" builtinId="9" hidden="1"/>
    <cellStyle name="Hipervínculo visitado" xfId="38611" builtinId="9" hidden="1"/>
    <cellStyle name="Hipervínculo visitado" xfId="38612" builtinId="9" hidden="1"/>
    <cellStyle name="Hipervínculo visitado" xfId="38613" builtinId="9" hidden="1"/>
    <cellStyle name="Hipervínculo visitado" xfId="38614" builtinId="9" hidden="1"/>
    <cellStyle name="Hipervínculo visitado" xfId="38615" builtinId="9" hidden="1"/>
    <cellStyle name="Hipervínculo visitado" xfId="38616" builtinId="9" hidden="1"/>
    <cellStyle name="Hipervínculo visitado" xfId="38617" builtinId="9" hidden="1"/>
    <cellStyle name="Hipervínculo visitado" xfId="38618" builtinId="9" hidden="1"/>
    <cellStyle name="Hipervínculo visitado" xfId="38619" builtinId="9" hidden="1"/>
    <cellStyle name="Hipervínculo visitado" xfId="38620" builtinId="9" hidden="1"/>
    <cellStyle name="Hipervínculo visitado" xfId="38621" builtinId="9" hidden="1"/>
    <cellStyle name="Hipervínculo visitado" xfId="38622" builtinId="9" hidden="1"/>
    <cellStyle name="Hipervínculo visitado" xfId="38623" builtinId="9" hidden="1"/>
    <cellStyle name="Hipervínculo visitado" xfId="38624" builtinId="9" hidden="1"/>
    <cellStyle name="Hipervínculo visitado" xfId="38625" builtinId="9" hidden="1"/>
    <cellStyle name="Hipervínculo visitado" xfId="38628" builtinId="9" hidden="1"/>
    <cellStyle name="Hipervínculo visitado" xfId="38629" builtinId="9" hidden="1"/>
    <cellStyle name="Hipervínculo visitado" xfId="38630" builtinId="9" hidden="1"/>
    <cellStyle name="Hipervínculo visitado" xfId="38631" builtinId="9" hidden="1"/>
    <cellStyle name="Hipervínculo visitado" xfId="38632" builtinId="9" hidden="1"/>
    <cellStyle name="Hipervínculo visitado" xfId="38633" builtinId="9" hidden="1"/>
    <cellStyle name="Hipervínculo visitado" xfId="38634" builtinId="9" hidden="1"/>
    <cellStyle name="Hipervínculo visitado" xfId="38635" builtinId="9" hidden="1"/>
    <cellStyle name="Hipervínculo visitado" xfId="38636" builtinId="9" hidden="1"/>
    <cellStyle name="Hipervínculo visitado" xfId="38637" builtinId="9" hidden="1"/>
    <cellStyle name="Hipervínculo visitado" xfId="38638" builtinId="9" hidden="1"/>
    <cellStyle name="Hipervínculo visitado" xfId="38639" builtinId="9" hidden="1"/>
    <cellStyle name="Hipervínculo visitado" xfId="38640" builtinId="9" hidden="1"/>
    <cellStyle name="Hipervínculo visitado" xfId="38641" builtinId="9" hidden="1"/>
    <cellStyle name="Hipervínculo visitado" xfId="38642" builtinId="9" hidden="1"/>
    <cellStyle name="Hipervínculo visitado" xfId="38643" builtinId="9" hidden="1"/>
    <cellStyle name="Hipervínculo visitado" xfId="38644" builtinId="9" hidden="1"/>
    <cellStyle name="Hipervínculo visitado" xfId="38645" builtinId="9" hidden="1"/>
    <cellStyle name="Hipervínculo visitado" xfId="38646" builtinId="9" hidden="1"/>
    <cellStyle name="Hipervínculo visitado" xfId="38647" builtinId="9" hidden="1"/>
    <cellStyle name="Hipervínculo visitado" xfId="38648" builtinId="9" hidden="1"/>
    <cellStyle name="Hipervínculo visitado" xfId="38604" builtinId="9" hidden="1"/>
    <cellStyle name="Hipervínculo visitado" xfId="38651" builtinId="9" hidden="1"/>
    <cellStyle name="Hipervínculo visitado" xfId="38652" builtinId="9" hidden="1"/>
    <cellStyle name="Hipervínculo visitado" xfId="38653" builtinId="9" hidden="1"/>
    <cellStyle name="Hipervínculo visitado" xfId="38654" builtinId="9" hidden="1"/>
    <cellStyle name="Hipervínculo visitado" xfId="38655" builtinId="9" hidden="1"/>
    <cellStyle name="Hipervínculo visitado" xfId="38656" builtinId="9" hidden="1"/>
    <cellStyle name="Hipervínculo visitado" xfId="38657" builtinId="9" hidden="1"/>
    <cellStyle name="Hipervínculo visitado" xfId="38658" builtinId="9" hidden="1"/>
    <cellStyle name="Hipervínculo visitado" xfId="38659" builtinId="9" hidden="1"/>
    <cellStyle name="Hipervínculo visitado" xfId="38660" builtinId="9" hidden="1"/>
    <cellStyle name="Hipervínculo visitado" xfId="38661" builtinId="9" hidden="1"/>
    <cellStyle name="Hipervínculo visitado" xfId="38662" builtinId="9" hidden="1"/>
    <cellStyle name="Hipervínculo visitado" xfId="38663" builtinId="9" hidden="1"/>
    <cellStyle name="Hipervínculo visitado" xfId="38664" builtinId="9" hidden="1"/>
    <cellStyle name="Hipervínculo visitado" xfId="38665" builtinId="9" hidden="1"/>
    <cellStyle name="Hipervínculo visitado" xfId="38666" builtinId="9" hidden="1"/>
    <cellStyle name="Hipervínculo visitado" xfId="38667" builtinId="9" hidden="1"/>
    <cellStyle name="Hipervínculo visitado" xfId="38668" builtinId="9" hidden="1"/>
    <cellStyle name="Hipervínculo visitado" xfId="38669" builtinId="9" hidden="1"/>
    <cellStyle name="Hipervínculo visitado" xfId="38670" builtinId="9" hidden="1"/>
    <cellStyle name="Hipervínculo visitado" xfId="38673" builtinId="9" hidden="1"/>
    <cellStyle name="Hipervínculo visitado" xfId="38674" builtinId="9" hidden="1"/>
    <cellStyle name="Hipervínculo visitado" xfId="38675" builtinId="9" hidden="1"/>
    <cellStyle name="Hipervínculo visitado" xfId="38676" builtinId="9" hidden="1"/>
    <cellStyle name="Hipervínculo visitado" xfId="38677" builtinId="9" hidden="1"/>
    <cellStyle name="Hipervínculo visitado" xfId="38678" builtinId="9" hidden="1"/>
    <cellStyle name="Hipervínculo visitado" xfId="38679" builtinId="9" hidden="1"/>
    <cellStyle name="Hipervínculo visitado" xfId="38680" builtinId="9" hidden="1"/>
    <cellStyle name="Hipervínculo visitado" xfId="38681" builtinId="9" hidden="1"/>
    <cellStyle name="Hipervínculo visitado" xfId="38682" builtinId="9" hidden="1"/>
    <cellStyle name="Hipervínculo visitado" xfId="38683" builtinId="9" hidden="1"/>
    <cellStyle name="Hipervínculo visitado" xfId="38684" builtinId="9" hidden="1"/>
    <cellStyle name="Hipervínculo visitado" xfId="38685" builtinId="9" hidden="1"/>
    <cellStyle name="Hipervínculo visitado" xfId="38686" builtinId="9" hidden="1"/>
    <cellStyle name="Hipervínculo visitado" xfId="38687" builtinId="9" hidden="1"/>
    <cellStyle name="Hipervínculo visitado" xfId="38688" builtinId="9" hidden="1"/>
    <cellStyle name="Hipervínculo visitado" xfId="38689" builtinId="9" hidden="1"/>
    <cellStyle name="Hipervínculo visitado" xfId="38690" builtinId="9" hidden="1"/>
    <cellStyle name="Hipervínculo visitado" xfId="38691" builtinId="9" hidden="1"/>
    <cellStyle name="Hipervínculo visitado" xfId="38692" builtinId="9" hidden="1"/>
    <cellStyle name="Hipervínculo visitado" xfId="38693" builtinId="9" hidden="1"/>
    <cellStyle name="Hipervínculo visitado" xfId="38603" builtinId="9" hidden="1"/>
    <cellStyle name="Hipervínculo visitado" xfId="38695" builtinId="9" hidden="1"/>
    <cellStyle name="Hipervínculo visitado" xfId="38696" builtinId="9" hidden="1"/>
    <cellStyle name="Hipervínculo visitado" xfId="38697" builtinId="9" hidden="1"/>
    <cellStyle name="Hipervínculo visitado" xfId="38698" builtinId="9" hidden="1"/>
    <cellStyle name="Hipervínculo visitado" xfId="38699" builtinId="9" hidden="1"/>
    <cellStyle name="Hipervínculo visitado" xfId="38700" builtinId="9" hidden="1"/>
    <cellStyle name="Hipervínculo visitado" xfId="38701" builtinId="9" hidden="1"/>
    <cellStyle name="Hipervínculo visitado" xfId="38702" builtinId="9" hidden="1"/>
    <cellStyle name="Hipervínculo visitado" xfId="38703" builtinId="9" hidden="1"/>
    <cellStyle name="Hipervínculo visitado" xfId="38704" builtinId="9" hidden="1"/>
    <cellStyle name="Hipervínculo visitado" xfId="38705" builtinId="9" hidden="1"/>
    <cellStyle name="Hipervínculo visitado" xfId="38706" builtinId="9" hidden="1"/>
    <cellStyle name="Hipervínculo visitado" xfId="38707" builtinId="9" hidden="1"/>
    <cellStyle name="Hipervínculo visitado" xfId="38708" builtinId="9" hidden="1"/>
    <cellStyle name="Hipervínculo visitado" xfId="38709" builtinId="9" hidden="1"/>
    <cellStyle name="Hipervínculo visitado" xfId="38710" builtinId="9" hidden="1"/>
    <cellStyle name="Hipervínculo visitado" xfId="38711" builtinId="9" hidden="1"/>
    <cellStyle name="Hipervínculo visitado" xfId="38712" builtinId="9" hidden="1"/>
    <cellStyle name="Hipervínculo visitado" xfId="38713" builtinId="9" hidden="1"/>
    <cellStyle name="Hipervínculo visitado" xfId="38714" builtinId="9" hidden="1"/>
    <cellStyle name="Hipervínculo visitado" xfId="38717" builtinId="9" hidden="1"/>
    <cellStyle name="Hipervínculo visitado" xfId="38718" builtinId="9" hidden="1"/>
    <cellStyle name="Hipervínculo visitado" xfId="38719" builtinId="9" hidden="1"/>
    <cellStyle name="Hipervínculo visitado" xfId="38720" builtinId="9" hidden="1"/>
    <cellStyle name="Hipervínculo visitado" xfId="38721" builtinId="9" hidden="1"/>
    <cellStyle name="Hipervínculo visitado" xfId="38722" builtinId="9" hidden="1"/>
    <cellStyle name="Hipervínculo visitado" xfId="38723" builtinId="9" hidden="1"/>
    <cellStyle name="Hipervínculo visitado" xfId="38724" builtinId="9" hidden="1"/>
    <cellStyle name="Hipervínculo visitado" xfId="38725" builtinId="9" hidden="1"/>
    <cellStyle name="Hipervínculo visitado" xfId="38726" builtinId="9" hidden="1"/>
    <cellStyle name="Hipervínculo visitado" xfId="38727" builtinId="9" hidden="1"/>
    <cellStyle name="Hipervínculo visitado" xfId="38728" builtinId="9" hidden="1"/>
    <cellStyle name="Hipervínculo visitado" xfId="38729" builtinId="9" hidden="1"/>
    <cellStyle name="Hipervínculo visitado" xfId="38730" builtinId="9" hidden="1"/>
    <cellStyle name="Hipervínculo visitado" xfId="38731" builtinId="9" hidden="1"/>
    <cellStyle name="Hipervínculo visitado" xfId="38732" builtinId="9" hidden="1"/>
    <cellStyle name="Hipervínculo visitado" xfId="38733" builtinId="9" hidden="1"/>
    <cellStyle name="Hipervínculo visitado" xfId="38734" builtinId="9" hidden="1"/>
    <cellStyle name="Hipervínculo visitado" xfId="38735" builtinId="9" hidden="1"/>
    <cellStyle name="Hipervínculo visitado" xfId="38736" builtinId="9" hidden="1"/>
    <cellStyle name="Hipervínculo visitado" xfId="38737" builtinId="9" hidden="1"/>
    <cellStyle name="Hipervínculo visitado" xfId="37828" builtinId="9" hidden="1"/>
    <cellStyle name="Hipervínculo visitado" xfId="38738" builtinId="9" hidden="1"/>
    <cellStyle name="Hipervínculo visitado" xfId="38739" builtinId="9" hidden="1"/>
    <cellStyle name="Hipervínculo visitado" xfId="38740" builtinId="9" hidden="1"/>
    <cellStyle name="Hipervínculo visitado" xfId="38741" builtinId="9" hidden="1"/>
    <cellStyle name="Hipervínculo visitado" xfId="38742" builtinId="9" hidden="1"/>
    <cellStyle name="Hipervínculo visitado" xfId="38743" builtinId="9" hidden="1"/>
    <cellStyle name="Hipervínculo visitado" xfId="38744" builtinId="9" hidden="1"/>
    <cellStyle name="Hipervínculo visitado" xfId="38745" builtinId="9" hidden="1"/>
    <cellStyle name="Hipervínculo visitado" xfId="38746" builtinId="9" hidden="1"/>
    <cellStyle name="Hipervínculo visitado" xfId="38747" builtinId="9" hidden="1"/>
    <cellStyle name="Hipervínculo visitado" xfId="38748" builtinId="9" hidden="1"/>
    <cellStyle name="Hipervínculo visitado" xfId="38749" builtinId="9" hidden="1"/>
    <cellStyle name="Hipervínculo visitado" xfId="38750" builtinId="9" hidden="1"/>
    <cellStyle name="Hipervínculo visitado" xfId="38751" builtinId="9" hidden="1"/>
    <cellStyle name="Hipervínculo visitado" xfId="38752" builtinId="9" hidden="1"/>
    <cellStyle name="Hipervínculo visitado" xfId="38753" builtinId="9" hidden="1"/>
    <cellStyle name="Hipervínculo visitado" xfId="38754" builtinId="9" hidden="1"/>
    <cellStyle name="Hipervínculo visitado" xfId="38755" builtinId="9" hidden="1"/>
    <cellStyle name="Hipervínculo visitado" xfId="38756" builtinId="9" hidden="1"/>
    <cellStyle name="Hipervínculo visitado" xfId="38757" builtinId="9" hidden="1"/>
    <cellStyle name="Hipervínculo visitado" xfId="38759" builtinId="9" hidden="1"/>
    <cellStyle name="Hipervínculo visitado" xfId="38760" builtinId="9" hidden="1"/>
    <cellStyle name="Hipervínculo visitado" xfId="38761" builtinId="9" hidden="1"/>
    <cellStyle name="Hipervínculo visitado" xfId="38762" builtinId="9" hidden="1"/>
    <cellStyle name="Hipervínculo visitado" xfId="38763" builtinId="9" hidden="1"/>
    <cellStyle name="Hipervínculo visitado" xfId="38764" builtinId="9" hidden="1"/>
    <cellStyle name="Hipervínculo visitado" xfId="38765" builtinId="9" hidden="1"/>
    <cellStyle name="Hipervínculo visitado" xfId="38766" builtinId="9" hidden="1"/>
    <cellStyle name="Hipervínculo visitado" xfId="38767" builtinId="9" hidden="1"/>
    <cellStyle name="Hipervínculo visitado" xfId="38768" builtinId="9" hidden="1"/>
    <cellStyle name="Hipervínculo visitado" xfId="38769" builtinId="9" hidden="1"/>
    <cellStyle name="Hipervínculo visitado" xfId="38770" builtinId="9" hidden="1"/>
    <cellStyle name="Hipervínculo visitado" xfId="38771" builtinId="9" hidden="1"/>
    <cellStyle name="Hipervínculo visitado" xfId="38772" builtinId="9" hidden="1"/>
    <cellStyle name="Hipervínculo visitado" xfId="38773" builtinId="9" hidden="1"/>
    <cellStyle name="Hipervínculo visitado" xfId="38774" builtinId="9" hidden="1"/>
    <cellStyle name="Hipervínculo visitado" xfId="38775" builtinId="9" hidden="1"/>
    <cellStyle name="Hipervínculo visitado" xfId="38776" builtinId="9" hidden="1"/>
    <cellStyle name="Hipervínculo visitado" xfId="38777" builtinId="9" hidden="1"/>
    <cellStyle name="Hipervínculo visitado" xfId="38778" builtinId="9" hidden="1"/>
    <cellStyle name="Hipervínculo visitado" xfId="38779" builtinId="9" hidden="1"/>
    <cellStyle name="Hipervínculo visitado" xfId="38479" builtinId="9" hidden="1"/>
    <cellStyle name="Hipervínculo visitado" xfId="38780" builtinId="9" hidden="1"/>
    <cellStyle name="Hipervínculo visitado" xfId="38781" builtinId="9" hidden="1"/>
    <cellStyle name="Hipervínculo visitado" xfId="38782" builtinId="9" hidden="1"/>
    <cellStyle name="Hipervínculo visitado" xfId="38783" builtinId="9" hidden="1"/>
    <cellStyle name="Hipervínculo visitado" xfId="38784" builtinId="9" hidden="1"/>
    <cellStyle name="Hipervínculo visitado" xfId="38785" builtinId="9" hidden="1"/>
    <cellStyle name="Hipervínculo visitado" xfId="38786" builtinId="9" hidden="1"/>
    <cellStyle name="Hipervínculo visitado" xfId="38787" builtinId="9" hidden="1"/>
    <cellStyle name="Hipervínculo visitado" xfId="38788" builtinId="9" hidden="1"/>
    <cellStyle name="Hipervínculo visitado" xfId="38789" builtinId="9" hidden="1"/>
    <cellStyle name="Hipervínculo visitado" xfId="38790" builtinId="9" hidden="1"/>
    <cellStyle name="Hipervínculo visitado" xfId="38791" builtinId="9" hidden="1"/>
    <cellStyle name="Hipervínculo visitado" xfId="38792" builtinId="9" hidden="1"/>
    <cellStyle name="Hipervínculo visitado" xfId="38793" builtinId="9" hidden="1"/>
    <cellStyle name="Hipervínculo visitado" xfId="38794" builtinId="9" hidden="1"/>
    <cellStyle name="Hipervínculo visitado" xfId="38795" builtinId="9" hidden="1"/>
    <cellStyle name="Hipervínculo visitado" xfId="38796" builtinId="9" hidden="1"/>
    <cellStyle name="Hipervínculo visitado" xfId="38797" builtinId="9" hidden="1"/>
    <cellStyle name="Hipervínculo visitado" xfId="38798" builtinId="9" hidden="1"/>
    <cellStyle name="Hipervínculo visitado" xfId="38799" builtinId="9" hidden="1"/>
    <cellStyle name="Hipervínculo visitado" xfId="38800" builtinId="9" hidden="1"/>
    <cellStyle name="Hipervínculo visitado" xfId="38801" builtinId="9" hidden="1"/>
    <cellStyle name="Hipervínculo visitado" xfId="38802" builtinId="9" hidden="1"/>
    <cellStyle name="Hipervínculo visitado" xfId="38803" builtinId="9" hidden="1"/>
    <cellStyle name="Hipervínculo visitado" xfId="38804" builtinId="9" hidden="1"/>
    <cellStyle name="Hipervínculo visitado" xfId="38805" builtinId="9" hidden="1"/>
    <cellStyle name="Hipervínculo visitado" xfId="38806" builtinId="9" hidden="1"/>
    <cellStyle name="Hipervínculo visitado" xfId="38807" builtinId="9" hidden="1"/>
    <cellStyle name="Hipervínculo visitado" xfId="38808" builtinId="9" hidden="1"/>
    <cellStyle name="Hipervínculo visitado" xfId="38809" builtinId="9" hidden="1"/>
    <cellStyle name="Hipervínculo visitado" xfId="38810" builtinId="9" hidden="1"/>
    <cellStyle name="Hipervínculo visitado" xfId="38811" builtinId="9" hidden="1"/>
    <cellStyle name="Hipervínculo visitado" xfId="38812" builtinId="9" hidden="1"/>
    <cellStyle name="Hipervínculo visitado" xfId="38813" builtinId="9" hidden="1"/>
    <cellStyle name="Hipervínculo visitado" xfId="38814" builtinId="9" hidden="1"/>
    <cellStyle name="Hipervínculo visitado" xfId="38815" builtinId="9" hidden="1"/>
    <cellStyle name="Hipervínculo visitado" xfId="38816" builtinId="9" hidden="1"/>
    <cellStyle name="Hipervínculo visitado" xfId="38817" builtinId="9" hidden="1"/>
    <cellStyle name="Hipervínculo visitado" xfId="38818" builtinId="9" hidden="1"/>
    <cellStyle name="Hipervínculo visitado" xfId="38819" builtinId="9" hidden="1"/>
    <cellStyle name="Hipervínculo visitado" xfId="38820" builtinId="9" hidden="1"/>
    <cellStyle name="Hipervínculo visitado" xfId="38364" builtinId="9" hidden="1"/>
    <cellStyle name="Hipervínculo visitado" xfId="38821" builtinId="9" hidden="1"/>
    <cellStyle name="Hipervínculo visitado" xfId="38822" builtinId="9" hidden="1"/>
    <cellStyle name="Hipervínculo visitado" xfId="38823" builtinId="9" hidden="1"/>
    <cellStyle name="Hipervínculo visitado" xfId="38824" builtinId="9" hidden="1"/>
    <cellStyle name="Hipervínculo visitado" xfId="38825" builtinId="9" hidden="1"/>
    <cellStyle name="Hipervínculo visitado" xfId="38826" builtinId="9" hidden="1"/>
    <cellStyle name="Hipervínculo visitado" xfId="38827" builtinId="9" hidden="1"/>
    <cellStyle name="Hipervínculo visitado" xfId="38828" builtinId="9" hidden="1"/>
    <cellStyle name="Hipervínculo visitado" xfId="38829" builtinId="9" hidden="1"/>
    <cellStyle name="Hipervínculo visitado" xfId="38830" builtinId="9" hidden="1"/>
    <cellStyle name="Hipervínculo visitado" xfId="38831" builtinId="9" hidden="1"/>
    <cellStyle name="Hipervínculo visitado" xfId="38832" builtinId="9" hidden="1"/>
    <cellStyle name="Hipervínculo visitado" xfId="38833" builtinId="9" hidden="1"/>
    <cellStyle name="Hipervínculo visitado" xfId="38834" builtinId="9" hidden="1"/>
    <cellStyle name="Hipervínculo visitado" xfId="38835" builtinId="9" hidden="1"/>
    <cellStyle name="Hipervínculo visitado" xfId="38836" builtinId="9" hidden="1"/>
    <cellStyle name="Hipervínculo visitado" xfId="38837" builtinId="9" hidden="1"/>
    <cellStyle name="Hipervínculo visitado" xfId="38838" builtinId="9" hidden="1"/>
    <cellStyle name="Hipervínculo visitado" xfId="38839" builtinId="9" hidden="1"/>
    <cellStyle name="Hipervínculo visitado" xfId="38840" builtinId="9" hidden="1"/>
    <cellStyle name="Hipervínculo visitado" xfId="38900" builtinId="9" hidden="1"/>
    <cellStyle name="Hipervínculo visitado" xfId="38901" builtinId="9" hidden="1"/>
    <cellStyle name="Hipervínculo visitado" xfId="38902" builtinId="9" hidden="1"/>
    <cellStyle name="Hipervínculo visitado" xfId="38903" builtinId="9" hidden="1"/>
    <cellStyle name="Hipervínculo visitado" xfId="38904" builtinId="9" hidden="1"/>
    <cellStyle name="Hipervínculo visitado" xfId="38905" builtinId="9" hidden="1"/>
    <cellStyle name="Hipervínculo visitado" xfId="38906" builtinId="9" hidden="1"/>
    <cellStyle name="Hipervínculo visitado" xfId="38907" builtinId="9" hidden="1"/>
    <cellStyle name="Hipervínculo visitado" xfId="38908" builtinId="9" hidden="1"/>
    <cellStyle name="Hipervínculo visitado" xfId="38909" builtinId="9" hidden="1"/>
    <cellStyle name="Hipervínculo visitado" xfId="38910" builtinId="9" hidden="1"/>
    <cellStyle name="Hipervínculo visitado" xfId="38911" builtinId="9" hidden="1"/>
    <cellStyle name="Hipervínculo visitado" xfId="38912" builtinId="9" hidden="1"/>
    <cellStyle name="Hipervínculo visitado" xfId="38913" builtinId="9" hidden="1"/>
    <cellStyle name="Hipervínculo visitado" xfId="38914" builtinId="9" hidden="1"/>
    <cellStyle name="Hipervínculo visitado" xfId="38915" builtinId="9" hidden="1"/>
    <cellStyle name="Hipervínculo visitado" xfId="38916" builtinId="9" hidden="1"/>
    <cellStyle name="Hipervínculo visitado" xfId="38917" builtinId="9" hidden="1"/>
    <cellStyle name="Hipervínculo visitado" xfId="38918" builtinId="9" hidden="1"/>
    <cellStyle name="Hipervínculo visitado" xfId="38919" builtinId="9" hidden="1"/>
    <cellStyle name="Hipervínculo visitado" xfId="38920" builtinId="9" hidden="1"/>
    <cellStyle name="Hipervínculo visitado" xfId="38922" builtinId="9" hidden="1"/>
    <cellStyle name="Hipervínculo visitado" xfId="38923" builtinId="9" hidden="1"/>
    <cellStyle name="Hipervínculo visitado" xfId="38924" builtinId="9" hidden="1"/>
    <cellStyle name="Hipervínculo visitado" xfId="38925" builtinId="9" hidden="1"/>
    <cellStyle name="Hipervínculo visitado" xfId="38926" builtinId="9" hidden="1"/>
    <cellStyle name="Hipervínculo visitado" xfId="38927" builtinId="9" hidden="1"/>
    <cellStyle name="Hipervínculo visitado" xfId="38928" builtinId="9" hidden="1"/>
    <cellStyle name="Hipervínculo visitado" xfId="38929" builtinId="9" hidden="1"/>
    <cellStyle name="Hipervínculo visitado" xfId="38930" builtinId="9" hidden="1"/>
    <cellStyle name="Hipervínculo visitado" xfId="38931" builtinId="9" hidden="1"/>
    <cellStyle name="Hipervínculo visitado" xfId="38932" builtinId="9" hidden="1"/>
    <cellStyle name="Hipervínculo visitado" xfId="38933" builtinId="9" hidden="1"/>
    <cellStyle name="Hipervínculo visitado" xfId="38934" builtinId="9" hidden="1"/>
    <cellStyle name="Hipervínculo visitado" xfId="38935" builtinId="9" hidden="1"/>
    <cellStyle name="Hipervínculo visitado" xfId="38936" builtinId="9" hidden="1"/>
    <cellStyle name="Hipervínculo visitado" xfId="38937" builtinId="9" hidden="1"/>
    <cellStyle name="Hipervínculo visitado" xfId="38938" builtinId="9" hidden="1"/>
    <cellStyle name="Hipervínculo visitado" xfId="38939" builtinId="9" hidden="1"/>
    <cellStyle name="Hipervínculo visitado" xfId="38940" builtinId="9" hidden="1"/>
    <cellStyle name="Hipervínculo visitado" xfId="38941" builtinId="9" hidden="1"/>
    <cellStyle name="Hipervínculo visitado" xfId="38942" builtinId="9" hidden="1"/>
    <cellStyle name="Hipervínculo visitado" xfId="38951" builtinId="9" hidden="1"/>
    <cellStyle name="Hipervínculo visitado" xfId="38952" builtinId="9" hidden="1"/>
    <cellStyle name="Hipervínculo visitado" xfId="38953" builtinId="9" hidden="1"/>
    <cellStyle name="Hipervínculo visitado" xfId="38954" builtinId="9" hidden="1"/>
    <cellStyle name="Hipervínculo visitado" xfId="38955" builtinId="9" hidden="1"/>
    <cellStyle name="Hipervínculo visitado" xfId="38956" builtinId="9" hidden="1"/>
    <cellStyle name="Hipervínculo visitado" xfId="38957" builtinId="9" hidden="1"/>
    <cellStyle name="Hipervínculo visitado" xfId="38958" builtinId="9" hidden="1"/>
    <cellStyle name="Hipervínculo visitado" xfId="38959" builtinId="9" hidden="1"/>
    <cellStyle name="Hipervínculo visitado" xfId="38960" builtinId="9" hidden="1"/>
    <cellStyle name="Hipervínculo visitado" xfId="38961" builtinId="9" hidden="1"/>
    <cellStyle name="Hipervínculo visitado" xfId="38962" builtinId="9" hidden="1"/>
    <cellStyle name="Hipervínculo visitado" xfId="38963" builtinId="9" hidden="1"/>
    <cellStyle name="Hipervínculo visitado" xfId="38964" builtinId="9" hidden="1"/>
    <cellStyle name="Hipervínculo visitado" xfId="38965" builtinId="9" hidden="1"/>
    <cellStyle name="Hipervínculo visitado" xfId="38966" builtinId="9" hidden="1"/>
    <cellStyle name="Hipervínculo visitado" xfId="38967" builtinId="9" hidden="1"/>
    <cellStyle name="Hipervínculo visitado" xfId="38968" builtinId="9" hidden="1"/>
    <cellStyle name="Hipervínculo visitado" xfId="38969" builtinId="9" hidden="1"/>
    <cellStyle name="Hipervínculo visitado" xfId="38970" builtinId="9" hidden="1"/>
    <cellStyle name="Hipervínculo visitado" xfId="38971" builtinId="9" hidden="1"/>
    <cellStyle name="Hipervínculo visitado" xfId="38978" builtinId="9" hidden="1"/>
    <cellStyle name="Hipervínculo visitado" xfId="38979" builtinId="9" hidden="1"/>
    <cellStyle name="Hipervínculo visitado" xfId="38980" builtinId="9" hidden="1"/>
    <cellStyle name="Hipervínculo visitado" xfId="38981" builtinId="9" hidden="1"/>
    <cellStyle name="Hipervínculo visitado" xfId="38982" builtinId="9" hidden="1"/>
    <cellStyle name="Hipervínculo visitado" xfId="38983" builtinId="9" hidden="1"/>
    <cellStyle name="Hipervínculo visitado" xfId="38984" builtinId="9" hidden="1"/>
    <cellStyle name="Hipervínculo visitado" xfId="38985" builtinId="9" hidden="1"/>
    <cellStyle name="Hipervínculo visitado" xfId="38986" builtinId="9" hidden="1"/>
    <cellStyle name="Hipervínculo visitado" xfId="38987" builtinId="9" hidden="1"/>
    <cellStyle name="Hipervínculo visitado" xfId="38988" builtinId="9" hidden="1"/>
    <cellStyle name="Hipervínculo visitado" xfId="38989" builtinId="9" hidden="1"/>
    <cellStyle name="Hipervínculo visitado" xfId="38990" builtinId="9" hidden="1"/>
    <cellStyle name="Hipervínculo visitado" xfId="38991" builtinId="9" hidden="1"/>
    <cellStyle name="Hipervínculo visitado" xfId="38992" builtinId="9" hidden="1"/>
    <cellStyle name="Hipervínculo visitado" xfId="38993" builtinId="9" hidden="1"/>
    <cellStyle name="Hipervínculo visitado" xfId="38994" builtinId="9" hidden="1"/>
    <cellStyle name="Hipervínculo visitado" xfId="38995" builtinId="9" hidden="1"/>
    <cellStyle name="Hipervínculo visitado" xfId="38996" builtinId="9" hidden="1"/>
    <cellStyle name="Hipervínculo visitado" xfId="38997" builtinId="9" hidden="1"/>
    <cellStyle name="Hipervínculo visitado" xfId="38998" builtinId="9" hidden="1"/>
    <cellStyle name="Hipervínculo visitado" xfId="38947" builtinId="9" hidden="1"/>
    <cellStyle name="Hipervínculo visitado" xfId="38948" builtinId="9" hidden="1"/>
    <cellStyle name="Hipervínculo visitado" xfId="38949" builtinId="9" hidden="1"/>
    <cellStyle name="Hipervínculo visitado" xfId="38999" builtinId="9" hidden="1"/>
    <cellStyle name="Hipervínculo visitado" xfId="39000" builtinId="9" hidden="1"/>
    <cellStyle name="Hipervínculo visitado" xfId="39001" builtinId="9" hidden="1"/>
    <cellStyle name="Hipervínculo visitado" xfId="39002" builtinId="9" hidden="1"/>
    <cellStyle name="Hipervínculo visitado" xfId="39003" builtinId="9" hidden="1"/>
    <cellStyle name="Hipervínculo visitado" xfId="39004" builtinId="9" hidden="1"/>
    <cellStyle name="Hipervínculo visitado" xfId="39005" builtinId="9" hidden="1"/>
    <cellStyle name="Hipervínculo visitado" xfId="39006" builtinId="9" hidden="1"/>
    <cellStyle name="Hipervínculo visitado" xfId="39007" builtinId="9" hidden="1"/>
    <cellStyle name="Hipervínculo visitado" xfId="39008" builtinId="9" hidden="1"/>
    <cellStyle name="Hipervínculo visitado" xfId="39009" builtinId="9" hidden="1"/>
    <cellStyle name="Hipervínculo visitado" xfId="39010" builtinId="9" hidden="1"/>
    <cellStyle name="Hipervínculo visitado" xfId="39011" builtinId="9" hidden="1"/>
    <cellStyle name="Hipervínculo visitado" xfId="39012" builtinId="9" hidden="1"/>
    <cellStyle name="Hipervínculo visitado" xfId="39013" builtinId="9" hidden="1"/>
    <cellStyle name="Hipervínculo visitado" xfId="39014" builtinId="9" hidden="1"/>
    <cellStyle name="Hipervínculo visitado" xfId="39015" builtinId="9" hidden="1"/>
    <cellStyle name="Hipervínculo visitado" xfId="39016" builtinId="9" hidden="1"/>
    <cellStyle name="Hipervínculo visitado" xfId="39021" builtinId="9" hidden="1"/>
    <cellStyle name="Hipervínculo visitado" xfId="39022" builtinId="9" hidden="1"/>
    <cellStyle name="Hipervínculo visitado" xfId="39023" builtinId="9" hidden="1"/>
    <cellStyle name="Hipervínculo visitado" xfId="39024" builtinId="9" hidden="1"/>
    <cellStyle name="Hipervínculo visitado" xfId="39025" builtinId="9" hidden="1"/>
    <cellStyle name="Hipervínculo visitado" xfId="39026" builtinId="9" hidden="1"/>
    <cellStyle name="Hipervínculo visitado" xfId="39027" builtinId="9" hidden="1"/>
    <cellStyle name="Hipervínculo visitado" xfId="39028" builtinId="9" hidden="1"/>
    <cellStyle name="Hipervínculo visitado" xfId="39029" builtinId="9" hidden="1"/>
    <cellStyle name="Hipervínculo visitado" xfId="39030" builtinId="9" hidden="1"/>
    <cellStyle name="Hipervínculo visitado" xfId="39031" builtinId="9" hidden="1"/>
    <cellStyle name="Hipervínculo visitado" xfId="39032" builtinId="9" hidden="1"/>
    <cellStyle name="Hipervínculo visitado" xfId="39033" builtinId="9" hidden="1"/>
    <cellStyle name="Hipervínculo visitado" xfId="39034" builtinId="9" hidden="1"/>
    <cellStyle name="Hipervínculo visitado" xfId="39035" builtinId="9" hidden="1"/>
    <cellStyle name="Hipervínculo visitado" xfId="39036" builtinId="9" hidden="1"/>
    <cellStyle name="Hipervínculo visitado" xfId="39037" builtinId="9" hidden="1"/>
    <cellStyle name="Hipervínculo visitado" xfId="39038" builtinId="9" hidden="1"/>
    <cellStyle name="Hipervínculo visitado" xfId="39039" builtinId="9" hidden="1"/>
    <cellStyle name="Hipervínculo visitado" xfId="39040" builtinId="9" hidden="1"/>
    <cellStyle name="Hipervínculo visitado" xfId="39041" builtinId="9" hidden="1"/>
    <cellStyle name="Hipervínculo visitado" xfId="39044" builtinId="9" hidden="1"/>
    <cellStyle name="Hipervínculo visitado" xfId="39045" builtinId="9" hidden="1"/>
    <cellStyle name="Hipervínculo visitado" xfId="39046" builtinId="9" hidden="1"/>
    <cellStyle name="Hipervínculo visitado" xfId="39047" builtinId="9" hidden="1"/>
    <cellStyle name="Hipervínculo visitado" xfId="39048" builtinId="9" hidden="1"/>
    <cellStyle name="Hipervínculo visitado" xfId="39049" builtinId="9" hidden="1"/>
    <cellStyle name="Hipervínculo visitado" xfId="39050" builtinId="9" hidden="1"/>
    <cellStyle name="Hipervínculo visitado" xfId="39051" builtinId="9" hidden="1"/>
    <cellStyle name="Hipervínculo visitado" xfId="39052" builtinId="9" hidden="1"/>
    <cellStyle name="Hipervínculo visitado" xfId="39053" builtinId="9" hidden="1"/>
    <cellStyle name="Hipervínculo visitado" xfId="39054" builtinId="9" hidden="1"/>
    <cellStyle name="Hipervínculo visitado" xfId="39055" builtinId="9" hidden="1"/>
    <cellStyle name="Hipervínculo visitado" xfId="39056" builtinId="9" hidden="1"/>
    <cellStyle name="Hipervínculo visitado" xfId="39057" builtinId="9" hidden="1"/>
    <cellStyle name="Hipervínculo visitado" xfId="39058" builtinId="9" hidden="1"/>
    <cellStyle name="Hipervínculo visitado" xfId="39059" builtinId="9" hidden="1"/>
    <cellStyle name="Hipervínculo visitado" xfId="39060" builtinId="9" hidden="1"/>
    <cellStyle name="Hipervínculo visitado" xfId="39061" builtinId="9" hidden="1"/>
    <cellStyle name="Hipervínculo visitado" xfId="39062" builtinId="9" hidden="1"/>
    <cellStyle name="Hipervínculo visitado" xfId="39063" builtinId="9" hidden="1"/>
    <cellStyle name="Hipervínculo visitado" xfId="39064" builtinId="9" hidden="1"/>
    <cellStyle name="Hipervínculo visitado" xfId="39020" builtinId="9" hidden="1"/>
    <cellStyle name="Hipervínculo visitado" xfId="39065" builtinId="9" hidden="1"/>
    <cellStyle name="Hipervínculo visitado" xfId="39066" builtinId="9" hidden="1"/>
    <cellStyle name="Hipervínculo visitado" xfId="39067" builtinId="9" hidden="1"/>
    <cellStyle name="Hipervínculo visitado" xfId="39068" builtinId="9" hidden="1"/>
    <cellStyle name="Hipervínculo visitado" xfId="39069" builtinId="9" hidden="1"/>
    <cellStyle name="Hipervínculo visitado" xfId="39070" builtinId="9" hidden="1"/>
    <cellStyle name="Hipervínculo visitado" xfId="39071" builtinId="9" hidden="1"/>
    <cellStyle name="Hipervínculo visitado" xfId="39072" builtinId="9" hidden="1"/>
    <cellStyle name="Hipervínculo visitado" xfId="39073" builtinId="9" hidden="1"/>
    <cellStyle name="Hipervínculo visitado" xfId="39074" builtinId="9" hidden="1"/>
    <cellStyle name="Hipervínculo visitado" xfId="39075" builtinId="9" hidden="1"/>
    <cellStyle name="Hipervínculo visitado" xfId="39076" builtinId="9" hidden="1"/>
    <cellStyle name="Hipervínculo visitado" xfId="39077" builtinId="9" hidden="1"/>
    <cellStyle name="Hipervínculo visitado" xfId="39078" builtinId="9" hidden="1"/>
    <cellStyle name="Hipervínculo visitado" xfId="39079" builtinId="9" hidden="1"/>
    <cellStyle name="Hipervínculo visitado" xfId="39080" builtinId="9" hidden="1"/>
    <cellStyle name="Hipervínculo visitado" xfId="39081" builtinId="9" hidden="1"/>
    <cellStyle name="Hipervínculo visitado" xfId="39082" builtinId="9" hidden="1"/>
    <cellStyle name="Hipervínculo visitado" xfId="39083" builtinId="9" hidden="1"/>
    <cellStyle name="Hipervínculo visitado" xfId="39084" builtinId="9" hidden="1"/>
    <cellStyle name="Hipervínculo visitado" xfId="39086" builtinId="9" hidden="1"/>
    <cellStyle name="Hipervínculo visitado" xfId="39087" builtinId="9" hidden="1"/>
    <cellStyle name="Hipervínculo visitado" xfId="39088" builtinId="9" hidden="1"/>
    <cellStyle name="Hipervínculo visitado" xfId="39089" builtinId="9" hidden="1"/>
    <cellStyle name="Hipervínculo visitado" xfId="39090" builtinId="9" hidden="1"/>
    <cellStyle name="Hipervínculo visitado" xfId="39091" builtinId="9" hidden="1"/>
    <cellStyle name="Hipervínculo visitado" xfId="39092" builtinId="9" hidden="1"/>
    <cellStyle name="Hipervínculo visitado" xfId="39093" builtinId="9" hidden="1"/>
    <cellStyle name="Hipervínculo visitado" xfId="39094" builtinId="9" hidden="1"/>
    <cellStyle name="Hipervínculo visitado" xfId="39095" builtinId="9" hidden="1"/>
    <cellStyle name="Hipervínculo visitado" xfId="39096" builtinId="9" hidden="1"/>
    <cellStyle name="Hipervínculo visitado" xfId="39097" builtinId="9" hidden="1"/>
    <cellStyle name="Hipervínculo visitado" xfId="39098" builtinId="9" hidden="1"/>
    <cellStyle name="Hipervínculo visitado" xfId="39099" builtinId="9" hidden="1"/>
    <cellStyle name="Hipervínculo visitado" xfId="39100" builtinId="9" hidden="1"/>
    <cellStyle name="Hipervínculo visitado" xfId="39101" builtinId="9" hidden="1"/>
    <cellStyle name="Hipervínculo visitado" xfId="39102" builtinId="9" hidden="1"/>
    <cellStyle name="Hipervínculo visitado" xfId="39103" builtinId="9" hidden="1"/>
    <cellStyle name="Hipervínculo visitado" xfId="39104" builtinId="9" hidden="1"/>
    <cellStyle name="Hipervínculo visitado" xfId="39105" builtinId="9" hidden="1"/>
    <cellStyle name="Hipervínculo visitado" xfId="39106" builtinId="9" hidden="1"/>
    <cellStyle name="Hipervínculo visitado" xfId="38844" builtinId="9" hidden="1"/>
    <cellStyle name="Hipervínculo visitado" xfId="38972" builtinId="9" hidden="1"/>
    <cellStyle name="Hipervínculo visitado" xfId="39019" builtinId="9" hidden="1"/>
    <cellStyle name="Hipervínculo visitado" xfId="39107" builtinId="9" hidden="1"/>
    <cellStyle name="Hipervínculo visitado" xfId="39108" builtinId="9" hidden="1"/>
    <cellStyle name="Hipervínculo visitado" xfId="39109" builtinId="9" hidden="1"/>
    <cellStyle name="Hipervínculo visitado" xfId="39110" builtinId="9" hidden="1"/>
    <cellStyle name="Hipervínculo visitado" xfId="39111" builtinId="9" hidden="1"/>
    <cellStyle name="Hipervínculo visitado" xfId="39112" builtinId="9" hidden="1"/>
    <cellStyle name="Hipervínculo visitado" xfId="39113" builtinId="9" hidden="1"/>
    <cellStyle name="Hipervínculo visitado" xfId="39114" builtinId="9" hidden="1"/>
    <cellStyle name="Hipervínculo visitado" xfId="39115" builtinId="9" hidden="1"/>
    <cellStyle name="Hipervínculo visitado" xfId="39116" builtinId="9" hidden="1"/>
    <cellStyle name="Hipervínculo visitado" xfId="39117" builtinId="9" hidden="1"/>
    <cellStyle name="Hipervínculo visitado" xfId="39118" builtinId="9" hidden="1"/>
    <cellStyle name="Hipervínculo visitado" xfId="39119" builtinId="9" hidden="1"/>
    <cellStyle name="Hipervínculo visitado" xfId="39120" builtinId="9" hidden="1"/>
    <cellStyle name="Hipervínculo visitado" xfId="39121" builtinId="9" hidden="1"/>
    <cellStyle name="Hipervínculo visitado" xfId="39122" builtinId="9" hidden="1"/>
    <cellStyle name="Hipervínculo visitado" xfId="39123" builtinId="9" hidden="1"/>
    <cellStyle name="Hipervínculo visitado" xfId="39124" builtinId="9" hidden="1"/>
    <cellStyle name="Hipervínculo visitado" xfId="39125" builtinId="9" hidden="1"/>
    <cellStyle name="Hipervínculo visitado" xfId="39126" builtinId="9" hidden="1"/>
    <cellStyle name="Hipervínculo visitado" xfId="39127" builtinId="9" hidden="1"/>
    <cellStyle name="Hipervínculo visitado" xfId="39128" builtinId="9" hidden="1"/>
    <cellStyle name="Hipervínculo visitado" xfId="39129" builtinId="9" hidden="1"/>
    <cellStyle name="Hipervínculo visitado" xfId="39130" builtinId="9" hidden="1"/>
    <cellStyle name="Hipervínculo visitado" xfId="39131" builtinId="9" hidden="1"/>
    <cellStyle name="Hipervínculo visitado" xfId="39132" builtinId="9" hidden="1"/>
    <cellStyle name="Hipervínculo visitado" xfId="39133" builtinId="9" hidden="1"/>
    <cellStyle name="Hipervínculo visitado" xfId="39134" builtinId="9" hidden="1"/>
    <cellStyle name="Hipervínculo visitado" xfId="39135" builtinId="9" hidden="1"/>
    <cellStyle name="Hipervínculo visitado" xfId="39136" builtinId="9" hidden="1"/>
    <cellStyle name="Hipervínculo visitado" xfId="39137" builtinId="9" hidden="1"/>
    <cellStyle name="Hipervínculo visitado" xfId="39138" builtinId="9" hidden="1"/>
    <cellStyle name="Hipervínculo visitado" xfId="39139" builtinId="9" hidden="1"/>
    <cellStyle name="Hipervínculo visitado" xfId="39140" builtinId="9" hidden="1"/>
    <cellStyle name="Hipervínculo visitado" xfId="39141" builtinId="9" hidden="1"/>
    <cellStyle name="Hipervínculo visitado" xfId="39142" builtinId="9" hidden="1"/>
    <cellStyle name="Hipervínculo visitado" xfId="39143" builtinId="9" hidden="1"/>
    <cellStyle name="Hipervínculo visitado" xfId="39144" builtinId="9" hidden="1"/>
    <cellStyle name="Hipervínculo visitado" xfId="39145" builtinId="9" hidden="1"/>
    <cellStyle name="Hipervínculo visitado" xfId="38867" builtinId="9" hidden="1"/>
    <cellStyle name="Hipervínculo visitado" xfId="38866" builtinId="9" hidden="1"/>
    <cellStyle name="Hipervínculo visitado" xfId="38862" builtinId="9" hidden="1"/>
    <cellStyle name="Hipervínculo visitado" xfId="39146" builtinId="9" hidden="1"/>
    <cellStyle name="Hipervínculo visitado" xfId="39147" builtinId="9" hidden="1"/>
    <cellStyle name="Hipervínculo visitado" xfId="39148" builtinId="9" hidden="1"/>
    <cellStyle name="Hipervínculo visitado" xfId="39149" builtinId="9" hidden="1"/>
    <cellStyle name="Hipervínculo visitado" xfId="39150" builtinId="9" hidden="1"/>
    <cellStyle name="Hipervínculo visitado" xfId="39151" builtinId="9" hidden="1"/>
    <cellStyle name="Hipervínculo visitado" xfId="39152" builtinId="9" hidden="1"/>
    <cellStyle name="Hipervínculo visitado" xfId="39153" builtinId="9" hidden="1"/>
    <cellStyle name="Hipervínculo visitado" xfId="39154" builtinId="9" hidden="1"/>
    <cellStyle name="Hipervínculo visitado" xfId="39155" builtinId="9" hidden="1"/>
    <cellStyle name="Hipervínculo visitado" xfId="39156" builtinId="9" hidden="1"/>
    <cellStyle name="Hipervínculo visitado" xfId="39157" builtinId="9" hidden="1"/>
    <cellStyle name="Hipervínculo visitado" xfId="39158" builtinId="9" hidden="1"/>
    <cellStyle name="Hipervínculo visitado" xfId="39159" builtinId="9" hidden="1"/>
    <cellStyle name="Hipervínculo visitado" xfId="39160" builtinId="9" hidden="1"/>
    <cellStyle name="Hipervínculo visitado" xfId="39161" builtinId="9" hidden="1"/>
    <cellStyle name="Hipervínculo visitado" xfId="39162" builtinId="9" hidden="1"/>
    <cellStyle name="Hipervínculo visitado" xfId="39163" builtinId="9" hidden="1"/>
    <cellStyle name="Hipervínculo visitado" xfId="36333" builtinId="9" hidden="1"/>
    <cellStyle name="Hipervínculo visitado" xfId="36375" builtinId="9" hidden="1"/>
    <cellStyle name="Hipervínculo visitado" xfId="36374" builtinId="9" hidden="1"/>
    <cellStyle name="Hipervínculo visitado" xfId="33429" builtinId="9" hidden="1"/>
    <cellStyle name="Hipervínculo visitado" xfId="35445" builtinId="9" hidden="1"/>
    <cellStyle name="Hipervínculo visitado" xfId="37714" builtinId="9" hidden="1"/>
    <cellStyle name="Hipervínculo visitado" xfId="37682" builtinId="9" hidden="1"/>
    <cellStyle name="Hipervínculo visitado" xfId="37650" builtinId="9" hidden="1"/>
    <cellStyle name="Hipervínculo visitado" xfId="37618" builtinId="9" hidden="1"/>
    <cellStyle name="Hipervínculo visitado" xfId="37587" builtinId="9" hidden="1"/>
    <cellStyle name="Hipervínculo visitado" xfId="38921" builtinId="9" hidden="1"/>
    <cellStyle name="Hipervínculo visitado" xfId="36373" builtinId="9" hidden="1"/>
    <cellStyle name="Hipervínculo visitado" xfId="36372" builtinId="9" hidden="1"/>
    <cellStyle name="Hipervínculo visitado" xfId="36371" builtinId="9" hidden="1"/>
    <cellStyle name="Hipervínculo visitado" xfId="36332" builtinId="9" hidden="1"/>
    <cellStyle name="Hipervínculo visitado" xfId="36370" builtinId="9" hidden="1"/>
    <cellStyle name="Hipervínculo visitado" xfId="36369" builtinId="9" hidden="1"/>
    <cellStyle name="Hipervínculo visitado" xfId="35476" builtinId="9" hidden="1"/>
    <cellStyle name="Hipervínculo visitado" xfId="36331" builtinId="9" hidden="1"/>
    <cellStyle name="Hipervínculo visitado" xfId="36368" builtinId="9" hidden="1"/>
    <cellStyle name="Hipervínculo visitado" xfId="36367" builtinId="9" hidden="1"/>
    <cellStyle name="Hipervínculo visitado" xfId="36399" builtinId="9" hidden="1"/>
    <cellStyle name="Hipervínculo visitado" xfId="33428" builtinId="9" hidden="1"/>
    <cellStyle name="Hipervínculo visitado" xfId="39164" builtinId="9" hidden="1"/>
    <cellStyle name="Hipervínculo visitado" xfId="39165" builtinId="9" hidden="1"/>
    <cellStyle name="Hipervínculo visitado" xfId="39166" builtinId="9" hidden="1"/>
    <cellStyle name="Hipervínculo visitado" xfId="39167" builtinId="9" hidden="1"/>
    <cellStyle name="Hipervínculo visitado" xfId="39168" builtinId="9" hidden="1"/>
    <cellStyle name="Hipervínculo visitado" xfId="39169" builtinId="9" hidden="1"/>
    <cellStyle name="Hipervínculo visitado" xfId="39170" builtinId="9" hidden="1"/>
    <cellStyle name="Hipervínculo visitado" xfId="39171" builtinId="9" hidden="1"/>
    <cellStyle name="Hipervínculo visitado" xfId="39172" builtinId="9" hidden="1"/>
    <cellStyle name="Hipervínculo visitado" xfId="39173" builtinId="9" hidden="1"/>
    <cellStyle name="Hipervínculo visitado" xfId="39174" builtinId="9" hidden="1"/>
    <cellStyle name="Hipervínculo visitado" xfId="39175" builtinId="9" hidden="1"/>
    <cellStyle name="Hipervínculo visitado" xfId="39176" builtinId="9" hidden="1"/>
    <cellStyle name="Hipervínculo visitado" xfId="39177" builtinId="9" hidden="1"/>
    <cellStyle name="Hipervínculo visitado" xfId="39178" builtinId="9" hidden="1"/>
    <cellStyle name="Hipervínculo visitado" xfId="39179" builtinId="9" hidden="1"/>
    <cellStyle name="Hipervínculo visitado" xfId="39180" builtinId="9" hidden="1"/>
    <cellStyle name="Hipervínculo visitado" xfId="39181" builtinId="9" hidden="1"/>
    <cellStyle name="Hipervínculo visitado" xfId="39182" builtinId="9" hidden="1"/>
    <cellStyle name="Hipervínculo visitado" xfId="39213" builtinId="9" hidden="1"/>
    <cellStyle name="Hipervínculo visitado" xfId="39214" builtinId="9" hidden="1"/>
    <cellStyle name="Hipervínculo visitado" xfId="39215" builtinId="9" hidden="1"/>
    <cellStyle name="Hipervínculo visitado" xfId="39216" builtinId="9" hidden="1"/>
    <cellStyle name="Hipervínculo visitado" xfId="39217" builtinId="9" hidden="1"/>
    <cellStyle name="Hipervínculo visitado" xfId="39218" builtinId="9" hidden="1"/>
    <cellStyle name="Hipervínculo visitado" xfId="39219" builtinId="9" hidden="1"/>
    <cellStyle name="Hipervínculo visitado" xfId="39220" builtinId="9" hidden="1"/>
    <cellStyle name="Hipervínculo visitado" xfId="39221" builtinId="9" hidden="1"/>
    <cellStyle name="Hipervínculo visitado" xfId="39222" builtinId="9" hidden="1"/>
    <cellStyle name="Hipervínculo visitado" xfId="39223" builtinId="9" hidden="1"/>
    <cellStyle name="Hipervínculo visitado" xfId="39224" builtinId="9" hidden="1"/>
    <cellStyle name="Hipervínculo visitado" xfId="39225" builtinId="9" hidden="1"/>
    <cellStyle name="Hipervínculo visitado" xfId="39226" builtinId="9" hidden="1"/>
    <cellStyle name="Hipervínculo visitado" xfId="39227" builtinId="9" hidden="1"/>
    <cellStyle name="Hipervínculo visitado" xfId="39228" builtinId="9" hidden="1"/>
    <cellStyle name="Hipervínculo visitado" xfId="39229" builtinId="9" hidden="1"/>
    <cellStyle name="Hipervínculo visitado" xfId="39230" builtinId="9" hidden="1"/>
    <cellStyle name="Hipervínculo visitado" xfId="39231" builtinId="9" hidden="1"/>
    <cellStyle name="Hipervínculo visitado" xfId="39232" builtinId="9" hidden="1"/>
    <cellStyle name="Hipervínculo visitado" xfId="39233" builtinId="9" hidden="1"/>
    <cellStyle name="Hipervínculo visitado" xfId="39279" builtinId="9" hidden="1"/>
    <cellStyle name="Hipervínculo visitado" xfId="39280" builtinId="9" hidden="1"/>
    <cellStyle name="Hipervínculo visitado" xfId="39281" builtinId="9" hidden="1"/>
    <cellStyle name="Hipervínculo visitado" xfId="39282" builtinId="9" hidden="1"/>
    <cellStyle name="Hipervínculo visitado" xfId="39283" builtinId="9" hidden="1"/>
    <cellStyle name="Hipervínculo visitado" xfId="39284" builtinId="9" hidden="1"/>
    <cellStyle name="Hipervínculo visitado" xfId="39285" builtinId="9" hidden="1"/>
    <cellStyle name="Hipervínculo visitado" xfId="39286" builtinId="9" hidden="1"/>
    <cellStyle name="Hipervínculo visitado" xfId="39287" builtinId="9" hidden="1"/>
    <cellStyle name="Hipervínculo visitado" xfId="39288" builtinId="9" hidden="1"/>
    <cellStyle name="Hipervínculo visitado" xfId="39289" builtinId="9" hidden="1"/>
    <cellStyle name="Hipervínculo visitado" xfId="39290" builtinId="9" hidden="1"/>
    <cellStyle name="Hipervínculo visitado" xfId="39291" builtinId="9" hidden="1"/>
    <cellStyle name="Hipervínculo visitado" xfId="39292" builtinId="9" hidden="1"/>
    <cellStyle name="Hipervínculo visitado" xfId="39293" builtinId="9" hidden="1"/>
    <cellStyle name="Hipervínculo visitado" xfId="39294" builtinId="9" hidden="1"/>
    <cellStyle name="Hipervínculo visitado" xfId="39295" builtinId="9" hidden="1"/>
    <cellStyle name="Hipervínculo visitado" xfId="39296" builtinId="9" hidden="1"/>
    <cellStyle name="Hipervínculo visitado" xfId="39297" builtinId="9" hidden="1"/>
    <cellStyle name="Hipervínculo visitado" xfId="39298" builtinId="9" hidden="1"/>
    <cellStyle name="Hipervínculo visitado" xfId="39299" builtinId="9" hidden="1"/>
    <cellStyle name="Hipervínculo visitado" xfId="39252" builtinId="9" hidden="1"/>
    <cellStyle name="Hipervínculo visitado" xfId="39358" builtinId="9" hidden="1"/>
    <cellStyle name="Hipervínculo visitado" xfId="39357" builtinId="9" hidden="1"/>
    <cellStyle name="Hipervínculo visitado" xfId="39251" builtinId="9" hidden="1"/>
    <cellStyle name="Hipervínculo visitado" xfId="39356" builtinId="9" hidden="1"/>
    <cellStyle name="Hipervínculo visitado" xfId="39355" builtinId="9" hidden="1"/>
    <cellStyle name="Hipervínculo visitado" xfId="39250" builtinId="9" hidden="1"/>
    <cellStyle name="Hipervínculo visitado" xfId="39354" builtinId="9" hidden="1"/>
    <cellStyle name="Hipervínculo visitado" xfId="39353" builtinId="9" hidden="1"/>
    <cellStyle name="Hipervínculo visitado" xfId="39249" builtinId="9" hidden="1"/>
    <cellStyle name="Hipervínculo visitado" xfId="39352" builtinId="9" hidden="1"/>
    <cellStyle name="Hipervínculo visitado" xfId="39351" builtinId="9" hidden="1"/>
    <cellStyle name="Hipervínculo visitado" xfId="39248" builtinId="9" hidden="1"/>
    <cellStyle name="Hipervínculo visitado" xfId="39350" builtinId="9" hidden="1"/>
    <cellStyle name="Hipervínculo visitado" xfId="39349" builtinId="9" hidden="1"/>
    <cellStyle name="Hipervínculo visitado" xfId="39247" builtinId="9" hidden="1"/>
    <cellStyle name="Hipervínculo visitado" xfId="39348" builtinId="9" hidden="1"/>
    <cellStyle name="Hipervínculo visitado" xfId="39347" builtinId="9" hidden="1"/>
    <cellStyle name="Hipervínculo visitado" xfId="39246" builtinId="9" hidden="1"/>
    <cellStyle name="Hipervínculo visitado" xfId="39346" builtinId="9" hidden="1"/>
    <cellStyle name="Hipervínculo visitado" xfId="39345" builtinId="9" hidden="1"/>
    <cellStyle name="Hipervínculo visitado" xfId="39376" builtinId="9" hidden="1"/>
    <cellStyle name="Hipervínculo visitado" xfId="39193" builtinId="9" hidden="1"/>
    <cellStyle name="Hipervínculo visitado" xfId="39308" builtinId="9" hidden="1"/>
    <cellStyle name="Hipervínculo visitado" xfId="39377" builtinId="9" hidden="1"/>
    <cellStyle name="Hipervínculo visitado" xfId="39309" builtinId="9" hidden="1"/>
    <cellStyle name="Hipervínculo visitado" xfId="39192" builtinId="9" hidden="1"/>
    <cellStyle name="Hipervínculo visitado" xfId="39260" builtinId="9" hidden="1"/>
    <cellStyle name="Hipervínculo visitado" xfId="39310" builtinId="9" hidden="1"/>
    <cellStyle name="Hipervínculo visitado" xfId="39311" builtinId="9" hidden="1"/>
    <cellStyle name="Hipervínculo visitado" xfId="39378" builtinId="9" hidden="1"/>
    <cellStyle name="Hipervínculo visitado" xfId="39191" builtinId="9" hidden="1"/>
    <cellStyle name="Hipervínculo visitado" xfId="39190" builtinId="9" hidden="1"/>
    <cellStyle name="Hipervínculo visitado" xfId="39379" builtinId="9" hidden="1"/>
    <cellStyle name="Hipervínculo visitado" xfId="39312" builtinId="9" hidden="1"/>
    <cellStyle name="Hipervínculo visitado" xfId="39313" builtinId="9" hidden="1"/>
    <cellStyle name="Hipervínculo visitado" xfId="39261" builtinId="9" hidden="1"/>
    <cellStyle name="Hipervínculo visitado" xfId="39189" builtinId="9" hidden="1"/>
    <cellStyle name="Hipervínculo visitado" xfId="39314" builtinId="9" hidden="1"/>
    <cellStyle name="Hipervínculo visitado" xfId="39262" builtinId="9" hidden="1"/>
    <cellStyle name="Hipervínculo visitado" xfId="39315" builtinId="9" hidden="1"/>
    <cellStyle name="Hipervínculo visitado" xfId="39188" builtinId="9" hidden="1"/>
    <cellStyle name="Hipervínculo visitado" xfId="39388" builtinId="9" hidden="1"/>
    <cellStyle name="Hipervínculo visitado" xfId="39243" builtinId="9" hidden="1"/>
    <cellStyle name="Hipervínculo visitado" xfId="39242" builtinId="9" hidden="1"/>
    <cellStyle name="Hipervínculo visitado" xfId="39204" builtinId="9" hidden="1"/>
    <cellStyle name="Hipervínculo visitado" xfId="39205" builtinId="9" hidden="1"/>
    <cellStyle name="Hipervínculo visitado" xfId="39387" builtinId="9" hidden="1"/>
    <cellStyle name="Hipervínculo visitado" xfId="39268" builtinId="9" hidden="1"/>
    <cellStyle name="Hipervínculo visitado" xfId="39330" builtinId="9" hidden="1"/>
    <cellStyle name="Hipervínculo visitado" xfId="39329" builtinId="9" hidden="1"/>
    <cellStyle name="Hipervínculo visitado" xfId="39386" builtinId="9" hidden="1"/>
    <cellStyle name="Hipervínculo visitado" xfId="39206" builtinId="9" hidden="1"/>
    <cellStyle name="Hipervínculo visitado" xfId="39241" builtinId="9" hidden="1"/>
    <cellStyle name="Hipervínculo visitado" xfId="39328" builtinId="9" hidden="1"/>
    <cellStyle name="Hipervínculo visitado" xfId="39207" builtinId="9" hidden="1"/>
    <cellStyle name="Hipervínculo visitado" xfId="39385" builtinId="9" hidden="1"/>
    <cellStyle name="Hipervínculo visitado" xfId="39267" builtinId="9" hidden="1"/>
    <cellStyle name="Hipervínculo visitado" xfId="39384" builtinId="9" hidden="1"/>
    <cellStyle name="Hipervínculo visitado" xfId="39383" builtinId="9" hidden="1"/>
    <cellStyle name="Hipervínculo visitado" xfId="39258" builtinId="9" hidden="1"/>
    <cellStyle name="Hipervínculo visitado" xfId="39257" builtinId="9" hidden="1"/>
    <cellStyle name="Hipervínculo visitado" xfId="39327" builtinId="9" hidden="1"/>
    <cellStyle name="Hipervínculo visitado" xfId="39245" builtinId="9" hidden="1"/>
    <cellStyle name="Hipervínculo visitado" xfId="39254" builtinId="9" hidden="1"/>
    <cellStyle name="Hipervínculo visitado" xfId="39417" builtinId="9" hidden="1"/>
    <cellStyle name="Hipervínculo visitado" xfId="39200" builtinId="9" hidden="1"/>
    <cellStyle name="Hipervínculo visitado" xfId="39416" builtinId="9" hidden="1"/>
    <cellStyle name="Hipervínculo visitado" xfId="39360" builtinId="9" hidden="1"/>
    <cellStyle name="Hipervínculo visitado" xfId="39339" builtinId="9" hidden="1"/>
    <cellStyle name="Hipervínculo visitado" xfId="39415" builtinId="9" hidden="1"/>
    <cellStyle name="Hipervínculo visitado" xfId="39414" builtinId="9" hidden="1"/>
    <cellStyle name="Hipervínculo visitado" xfId="39272" builtinId="9" hidden="1"/>
    <cellStyle name="Hipervínculo visitado" xfId="39361" builtinId="9" hidden="1"/>
    <cellStyle name="Hipervínculo visitado" xfId="39413" builtinId="9" hidden="1"/>
    <cellStyle name="Hipervínculo visitado" xfId="39303" builtinId="9" hidden="1"/>
    <cellStyle name="Hipervínculo visitado" xfId="39187" builtinId="9" hidden="1"/>
    <cellStyle name="Hipervínculo visitado" xfId="39263" builtinId="9" hidden="1"/>
    <cellStyle name="Hipervínculo visitado" xfId="39273" builtinId="9" hidden="1"/>
    <cellStyle name="Hipervínculo visitado" xfId="39412" builtinId="9" hidden="1"/>
    <cellStyle name="Hipervínculo visitado" xfId="39264" builtinId="9" hidden="1"/>
    <cellStyle name="Hipervínculo visitado" xfId="39396" builtinId="9" hidden="1"/>
    <cellStyle name="Hipervínculo visitado" xfId="39186" builtinId="9" hidden="1"/>
    <cellStyle name="Hipervínculo visitado" xfId="39411" builtinId="9" hidden="1"/>
    <cellStyle name="Hipervínculo visitado" xfId="39427" builtinId="9" hidden="1"/>
    <cellStyle name="Hipervínculo visitado" xfId="39374" builtinId="9" hidden="1"/>
    <cellStyle name="Hipervínculo visitado" xfId="39323" builtinId="9" hidden="1"/>
    <cellStyle name="Hipervínculo visitado" xfId="39428" builtinId="9" hidden="1"/>
    <cellStyle name="Hipervínculo visitado" xfId="39208" builtinId="9" hidden="1"/>
    <cellStyle name="Hipervínculo visitado" xfId="39402" builtinId="9" hidden="1"/>
    <cellStyle name="Hipervínculo visitado" xfId="39336" builtinId="9" hidden="1"/>
    <cellStyle name="Hipervínculo visitado" xfId="39301" builtinId="9" hidden="1"/>
    <cellStyle name="Hipervínculo visitado" xfId="39366" builtinId="9" hidden="1"/>
    <cellStyle name="Hipervínculo visitado" xfId="39429" builtinId="9" hidden="1"/>
    <cellStyle name="Hipervínculo visitado" xfId="39401" builtinId="9" hidden="1"/>
    <cellStyle name="Hipervínculo visitado" xfId="39197" builtinId="9" hidden="1"/>
    <cellStyle name="Hipervínculo visitado" xfId="39430" builtinId="9" hidden="1"/>
    <cellStyle name="Hipervínculo visitado" xfId="39300" builtinId="9" hidden="1"/>
    <cellStyle name="Hipervínculo visitado" xfId="39322" builtinId="9" hidden="1"/>
    <cellStyle name="Hipervínculo visitado" xfId="39393" builtinId="9" hidden="1"/>
    <cellStyle name="Hipervínculo visitado" xfId="39276" builtinId="9" hidden="1"/>
    <cellStyle name="Hipervínculo visitado" xfId="39266" builtinId="9" hidden="1"/>
    <cellStyle name="Hipervínculo visitado" xfId="39371" builtinId="9" hidden="1"/>
    <cellStyle name="Hipervínculo visitado" xfId="39209" builtinId="9" hidden="1"/>
    <cellStyle name="Hipervínculo visitado" xfId="39400" builtinId="9" hidden="1"/>
    <cellStyle name="Hipervínculo visitado" xfId="39343" builtinId="9" hidden="1"/>
    <cellStyle name="Hipervínculo visitado" xfId="39370" builtinId="9" hidden="1"/>
    <cellStyle name="Hipervínculo visitado" xfId="39410" builtinId="9" hidden="1"/>
    <cellStyle name="Hipervínculo visitado" xfId="39196" builtinId="9" hidden="1"/>
    <cellStyle name="Hipervínculo visitado" xfId="39381" builtinId="9" hidden="1"/>
    <cellStyle name="Hipervínculo visitado" xfId="39442" builtinId="9" hidden="1"/>
    <cellStyle name="Hipervínculo visitado" xfId="39424" builtinId="9" hidden="1"/>
    <cellStyle name="Hipervínculo visitado" xfId="39185" builtinId="9" hidden="1"/>
    <cellStyle name="Hipervínculo visitado" xfId="39409" builtinId="9" hidden="1"/>
    <cellStyle name="Hipervínculo visitado" xfId="39344" builtinId="9" hidden="1"/>
    <cellStyle name="Hipervínculo visitado" xfId="39441" builtinId="9" hidden="1"/>
    <cellStyle name="Hipervínculo visitado" xfId="39333" builtinId="9" hidden="1"/>
    <cellStyle name="Hipervínculo visitado" xfId="39403" builtinId="9" hidden="1"/>
    <cellStyle name="Hipervínculo visitado" xfId="39304" builtinId="9" hidden="1"/>
    <cellStyle name="Hipervínculo visitado" xfId="39255" builtinId="9" hidden="1"/>
    <cellStyle name="Hipervínculo visitado" xfId="39394" builtinId="9" hidden="1"/>
    <cellStyle name="Hipervínculo visitado" xfId="39440" builtinId="9" hidden="1"/>
    <cellStyle name="Hipervínculo visitado" xfId="39363" builtinId="9" hidden="1"/>
    <cellStyle name="Hipervínculo visitado" xfId="39423" builtinId="9" hidden="1"/>
    <cellStyle name="Hipervínculo visitado" xfId="39340" builtinId="9" hidden="1"/>
    <cellStyle name="Hipervínculo visitado" xfId="39439" builtinId="9" hidden="1"/>
    <cellStyle name="Hipervínculo visitado" xfId="39341" builtinId="9" hidden="1"/>
    <cellStyle name="Hipervínculo visitado" xfId="39421" builtinId="9" hidden="1"/>
    <cellStyle name="Hipervínculo visitado" xfId="39201" builtinId="9" hidden="1"/>
    <cellStyle name="Hipervínculo visitado" xfId="39392" builtinId="9" hidden="1"/>
    <cellStyle name="Hipervínculo visitado" xfId="39389" builtinId="9" hidden="1"/>
    <cellStyle name="Hipervínculo visitado" xfId="39447" builtinId="9" hidden="1"/>
    <cellStyle name="Hipervínculo visitado" xfId="39420" builtinId="9" hidden="1"/>
    <cellStyle name="Hipervínculo visitado" xfId="39418" builtinId="9" hidden="1"/>
    <cellStyle name="Hipervínculo visitado" xfId="39212" builtinId="9" hidden="1"/>
    <cellStyle name="Hipervínculo visitado" xfId="39405" builtinId="9" hidden="1"/>
    <cellStyle name="Hipervínculo visitado" xfId="39278" builtinId="9" hidden="1"/>
    <cellStyle name="Hipervínculo visitado" xfId="39448" builtinId="9" hidden="1"/>
    <cellStyle name="Hipervínculo visitado" xfId="39270" builtinId="9" hidden="1"/>
    <cellStyle name="Hipervínculo visitado" xfId="39238" builtinId="9" hidden="1"/>
    <cellStyle name="Hipervínculo visitado" xfId="39369" builtinId="9" hidden="1"/>
    <cellStyle name="Hipervínculo visitado" xfId="39240" builtinId="9" hidden="1"/>
    <cellStyle name="Hipervínculo visitado" xfId="39253" builtinId="9" hidden="1"/>
    <cellStyle name="Hipervínculo visitado" xfId="39368" builtinId="9" hidden="1"/>
    <cellStyle name="Hipervínculo visitado" xfId="39375" builtinId="9" hidden="1"/>
    <cellStyle name="Hipervínculo visitado" xfId="39425" builtinId="9" hidden="1"/>
    <cellStyle name="Hipervínculo visitado" xfId="39271" builtinId="9" hidden="1"/>
    <cellStyle name="Hipervínculo visitado" xfId="39305" builtinId="9" hidden="1"/>
    <cellStyle name="Hipervínculo visitado" xfId="39239" builtinId="9" hidden="1"/>
    <cellStyle name="Hipervínculo visitado" xfId="39274" builtinId="9" hidden="1"/>
    <cellStyle name="Hipervínculo visitado" xfId="39195" builtinId="9" hidden="1"/>
    <cellStyle name="Hipervínculo visitado" xfId="39325" builtinId="9" hidden="1"/>
    <cellStyle name="Hipervínculo visitado" xfId="39397" builtinId="9" hidden="1"/>
    <cellStyle name="Hipervínculo visitado" xfId="39462" builtinId="9" hidden="1"/>
    <cellStyle name="Hipervínculo visitado" xfId="39404" builtinId="9" hidden="1"/>
    <cellStyle name="Hipervínculo visitado" xfId="39438" builtinId="9" hidden="1"/>
    <cellStyle name="Hipervínculo visitado" xfId="39461" builtinId="9" hidden="1"/>
    <cellStyle name="Hipervínculo visitado" xfId="39426" builtinId="9" hidden="1"/>
    <cellStyle name="Hipervínculo visitado" xfId="39210" builtinId="9" hidden="1"/>
    <cellStyle name="Hipervínculo visitado" xfId="39367" builtinId="9" hidden="1"/>
    <cellStyle name="Hipervínculo visitado" xfId="39334" builtinId="9" hidden="1"/>
    <cellStyle name="Hipervínculo visitado" xfId="39365" builtinId="9" hidden="1"/>
    <cellStyle name="Hipervínculo visitado" xfId="39183" builtinId="9" hidden="1"/>
    <cellStyle name="Hipervínculo visitado" xfId="39460" builtinId="9" hidden="1"/>
    <cellStyle name="Hipervínculo visitado" xfId="39407" builtinId="9" hidden="1"/>
    <cellStyle name="Hipervínculo visitado" xfId="39437" builtinId="9" hidden="1"/>
    <cellStyle name="Hipervínculo visitado" xfId="39338" builtinId="9" hidden="1"/>
    <cellStyle name="Hipervínculo visitado" xfId="39445" builtinId="9" hidden="1"/>
    <cellStyle name="Hipervínculo visitado" xfId="39324" builtinId="9" hidden="1"/>
    <cellStyle name="Hipervínculo visitado" xfId="39373" builtinId="9" hidden="1"/>
    <cellStyle name="Hipervínculo visitado" xfId="39331" builtinId="9" hidden="1"/>
    <cellStyle name="Hipervínculo visitado" xfId="39277" builtinId="9" hidden="1"/>
    <cellStyle name="Hipervínculo visitado" xfId="39319" builtinId="9" hidden="1"/>
    <cellStyle name="Hipervínculo visitado" xfId="39184" builtinId="9" hidden="1"/>
    <cellStyle name="Hipervínculo visitado" xfId="39395" builtinId="9" hidden="1"/>
    <cellStyle name="Hipervínculo visitado" xfId="39458" builtinId="9" hidden="1"/>
    <cellStyle name="Hipervínculo visitado" xfId="39332" builtinId="9" hidden="1"/>
    <cellStyle name="Hipervínculo visitado" xfId="39443" builtinId="9" hidden="1"/>
    <cellStyle name="Hipervínculo visitado" xfId="39457" builtinId="9" hidden="1"/>
    <cellStyle name="Hipervínculo visitado" xfId="39391" builtinId="9" hidden="1"/>
    <cellStyle name="Hipervínculo visitado" xfId="39198" builtinId="9" hidden="1"/>
    <cellStyle name="Hipervínculo visitado" xfId="39444" builtinId="9" hidden="1"/>
    <cellStyle name="Hipervínculo visitado" xfId="39465" builtinId="9" hidden="1"/>
    <cellStyle name="Hipervínculo visitado" xfId="39321" builtinId="9" hidden="1"/>
    <cellStyle name="Hipervínculo visitado" xfId="39194" builtinId="9" hidden="1"/>
    <cellStyle name="Hipervínculo visitado" xfId="39466" builtinId="9" hidden="1"/>
    <cellStyle name="Hipervínculo visitado" xfId="39362" builtinId="9" hidden="1"/>
    <cellStyle name="Hipervínculo visitado" xfId="39398" builtinId="9" hidden="1"/>
    <cellStyle name="Hipervínculo visitado" xfId="39317" builtinId="9" hidden="1"/>
    <cellStyle name="Hipervínculo visitado" xfId="39464" builtinId="9" hidden="1"/>
    <cellStyle name="Hipervínculo visitado" xfId="39259" builtinId="9" hidden="1"/>
    <cellStyle name="Hipervínculo visitado" xfId="39450" builtinId="9" hidden="1"/>
    <cellStyle name="Hipervínculo visitado" xfId="39479" builtinId="9" hidden="1"/>
    <cellStyle name="Hipervínculo visitado" xfId="39435" builtinId="9" hidden="1"/>
    <cellStyle name="Hipervínculo visitado" xfId="39434" builtinId="9" hidden="1"/>
    <cellStyle name="Hipervínculo visitado" xfId="39480" builtinId="9" hidden="1"/>
    <cellStyle name="Hipervínculo visitado" xfId="39211" builtinId="9" hidden="1"/>
    <cellStyle name="Hipervínculo visitado" xfId="39318" builtinId="9" hidden="1"/>
    <cellStyle name="Hipervínculo visitado" xfId="39265" builtinId="9" hidden="1"/>
    <cellStyle name="Hipervínculo visitado" xfId="39269" builtinId="9" hidden="1"/>
    <cellStyle name="Hipervínculo visitado" xfId="39470" builtinId="9" hidden="1"/>
    <cellStyle name="Hipervínculo visitado" xfId="39481" builtinId="9" hidden="1"/>
    <cellStyle name="Hipervínculo visitado" xfId="39469" builtinId="9" hidden="1"/>
    <cellStyle name="Hipervínculo visitado" xfId="39372" builtinId="9" hidden="1"/>
    <cellStyle name="Hipervínculo visitado" xfId="39482" builtinId="9" hidden="1"/>
    <cellStyle name="Hipervínculo visitado" xfId="39275" builtinId="9" hidden="1"/>
    <cellStyle name="Hipervínculo visitado" xfId="39390" builtinId="9" hidden="1"/>
    <cellStyle name="Hipervínculo visitado" xfId="39382" builtinId="9" hidden="1"/>
    <cellStyle name="Hipervínculo visitado" xfId="39454" builtinId="9" hidden="1"/>
    <cellStyle name="Hipervínculo visitado" xfId="39359" builtinId="9" hidden="1"/>
    <cellStyle name="Hipervínculo visitado" xfId="39471" builtinId="9" hidden="1"/>
    <cellStyle name="Hipervínculo visitado" xfId="39486" builtinId="9" hidden="1"/>
    <cellStyle name="Hipervínculo visitado" xfId="39456" builtinId="9" hidden="1"/>
    <cellStyle name="Hipervínculo visitado" xfId="39472" builtinId="9" hidden="1"/>
    <cellStyle name="Hipervínculo visitado" xfId="39455" builtinId="9" hidden="1"/>
    <cellStyle name="Hipervínculo visitado" xfId="39485" builtinId="9" hidden="1"/>
    <cellStyle name="Hipervínculo visitado" xfId="39431" builtinId="9" hidden="1"/>
    <cellStyle name="Hipervínculo visitado" xfId="39316" builtinId="9" hidden="1"/>
    <cellStyle name="Hipervínculo visitado" xfId="39467" builtinId="9" hidden="1"/>
    <cellStyle name="Hipervínculo visitado" xfId="39432" builtinId="9" hidden="1"/>
    <cellStyle name="Hipervínculo visitado" xfId="39422" builtinId="9" hidden="1"/>
    <cellStyle name="Hipervínculo visitado" xfId="39484" builtinId="9" hidden="1"/>
    <cellStyle name="Hipervínculo visitado" xfId="39473" builtinId="9" hidden="1"/>
    <cellStyle name="Hipervínculo visitado" xfId="39302" builtinId="9" hidden="1"/>
    <cellStyle name="Hipervínculo visitado" xfId="39244" builtinId="9" hidden="1"/>
    <cellStyle name="Hipervínculo visitado" xfId="39476" builtinId="9" hidden="1"/>
    <cellStyle name="Hipervínculo visitado" xfId="39483" builtinId="9" hidden="1"/>
    <cellStyle name="Hipervínculo visitado" xfId="39468" builtinId="9" hidden="1"/>
    <cellStyle name="Hipervínculo visitado" xfId="39475" builtinId="9" hidden="1"/>
    <cellStyle name="Hipervínculo visitado" xfId="39433" builtinId="9" hidden="1"/>
    <cellStyle name="Hipervínculo visitado" xfId="39451" builtinId="9" hidden="1"/>
    <cellStyle name="Hipervínculo visitado" xfId="39335" builtinId="9" hidden="1"/>
    <cellStyle name="Hipervínculo visitado" xfId="39495" builtinId="9" hidden="1"/>
    <cellStyle name="Hipervínculo visitado" xfId="39496" builtinId="9" hidden="1"/>
    <cellStyle name="Hipervínculo visitado" xfId="39497" builtinId="9" hidden="1"/>
    <cellStyle name="Hipervínculo visitado" xfId="39498" builtinId="9" hidden="1"/>
    <cellStyle name="Hipervínculo visitado" xfId="39499" builtinId="9" hidden="1"/>
    <cellStyle name="Hipervínculo visitado" xfId="39500" builtinId="9" hidden="1"/>
    <cellStyle name="Hipervínculo visitado" xfId="39501" builtinId="9" hidden="1"/>
    <cellStyle name="Hipervínculo visitado" xfId="39502" builtinId="9" hidden="1"/>
    <cellStyle name="Hipervínculo visitado" xfId="39503" builtinId="9" hidden="1"/>
    <cellStyle name="Hipervínculo visitado" xfId="39504" builtinId="9" hidden="1"/>
    <cellStyle name="Hipervínculo visitado" xfId="39505" builtinId="9" hidden="1"/>
    <cellStyle name="Hipervínculo visitado" xfId="39506" builtinId="9" hidden="1"/>
    <cellStyle name="Hipervínculo visitado" xfId="39507" builtinId="9" hidden="1"/>
    <cellStyle name="Hipervínculo visitado" xfId="39508" builtinId="9" hidden="1"/>
    <cellStyle name="Hipervínculo visitado" xfId="39509" builtinId="9" hidden="1"/>
    <cellStyle name="Hipervínculo visitado" xfId="39510" builtinId="9" hidden="1"/>
    <cellStyle name="Hipervínculo visitado" xfId="39511" builtinId="9" hidden="1"/>
    <cellStyle name="Hipervínculo visitado" xfId="39512" builtinId="9" hidden="1"/>
    <cellStyle name="Hipervínculo visitado" xfId="39513" builtinId="9" hidden="1"/>
    <cellStyle name="Hipervínculo visitado" xfId="39514" builtinId="9" hidden="1"/>
    <cellStyle name="Hipervínculo visitado" xfId="39342" builtinId="9" hidden="1"/>
    <cellStyle name="Hipervínculo visitado" xfId="39477" builtinId="9" hidden="1"/>
    <cellStyle name="Hipervínculo visitado" xfId="39452" builtinId="9" hidden="1"/>
    <cellStyle name="Hipervínculo visitado" xfId="39516" builtinId="9" hidden="1"/>
    <cellStyle name="Hipervínculo visitado" xfId="39517" builtinId="9" hidden="1"/>
    <cellStyle name="Hipervínculo visitado" xfId="39518" builtinId="9" hidden="1"/>
    <cellStyle name="Hipervínculo visitado" xfId="39519" builtinId="9" hidden="1"/>
    <cellStyle name="Hipervínculo visitado" xfId="39520" builtinId="9" hidden="1"/>
    <cellStyle name="Hipervínculo visitado" xfId="39521" builtinId="9" hidden="1"/>
    <cellStyle name="Hipervínculo visitado" xfId="39522" builtinId="9" hidden="1"/>
    <cellStyle name="Hipervínculo visitado" xfId="39523" builtinId="9" hidden="1"/>
    <cellStyle name="Hipervínculo visitado" xfId="39524" builtinId="9" hidden="1"/>
    <cellStyle name="Hipervínculo visitado" xfId="39525" builtinId="9" hidden="1"/>
    <cellStyle name="Hipervínculo visitado" xfId="39526" builtinId="9" hidden="1"/>
    <cellStyle name="Hipervínculo visitado" xfId="39527" builtinId="9" hidden="1"/>
    <cellStyle name="Hipervínculo visitado" xfId="39528" builtinId="9" hidden="1"/>
    <cellStyle name="Hipervínculo visitado" xfId="39529" builtinId="9" hidden="1"/>
    <cellStyle name="Hipervínculo visitado" xfId="39530" builtinId="9" hidden="1"/>
    <cellStyle name="Hipervínculo visitado" xfId="39531" builtinId="9" hidden="1"/>
    <cellStyle name="Hipervínculo visitado" xfId="39532" builtinId="9" hidden="1"/>
    <cellStyle name="Hipervínculo visitado" xfId="39533" builtinId="9" hidden="1"/>
    <cellStyle name="Hipervínculo visitado" xfId="39536" builtinId="9" hidden="1"/>
    <cellStyle name="Hipervínculo visitado" xfId="39537" builtinId="9" hidden="1"/>
    <cellStyle name="Hipervínculo visitado" xfId="39538" builtinId="9" hidden="1"/>
    <cellStyle name="Hipervínculo visitado" xfId="39539" builtinId="9" hidden="1"/>
    <cellStyle name="Hipervínculo visitado" xfId="39540" builtinId="9" hidden="1"/>
    <cellStyle name="Hipervínculo visitado" xfId="39541" builtinId="9" hidden="1"/>
    <cellStyle name="Hipervínculo visitado" xfId="39542" builtinId="9" hidden="1"/>
    <cellStyle name="Hipervínculo visitado" xfId="39543" builtinId="9" hidden="1"/>
    <cellStyle name="Hipervínculo visitado" xfId="39544" builtinId="9" hidden="1"/>
    <cellStyle name="Hipervínculo visitado" xfId="39545" builtinId="9" hidden="1"/>
    <cellStyle name="Hipervínculo visitado" xfId="39546" builtinId="9" hidden="1"/>
    <cellStyle name="Hipervínculo visitado" xfId="39547" builtinId="9" hidden="1"/>
    <cellStyle name="Hipervínculo visitado" xfId="39548" builtinId="9" hidden="1"/>
    <cellStyle name="Hipervínculo visitado" xfId="39549" builtinId="9" hidden="1"/>
    <cellStyle name="Hipervínculo visitado" xfId="39550" builtinId="9" hidden="1"/>
    <cellStyle name="Hipervínculo visitado" xfId="39551" builtinId="9" hidden="1"/>
    <cellStyle name="Hipervínculo visitado" xfId="39552" builtinId="9" hidden="1"/>
    <cellStyle name="Hipervínculo visitado" xfId="39553" builtinId="9" hidden="1"/>
    <cellStyle name="Hipervínculo visitado" xfId="39554" builtinId="9" hidden="1"/>
    <cellStyle name="Hipervínculo visitado" xfId="39555" builtinId="9" hidden="1"/>
    <cellStyle name="Hipervínculo visitado" xfId="39556" builtinId="9" hidden="1"/>
    <cellStyle name="Hipervínculo visitado" xfId="39463" builtinId="9" hidden="1"/>
    <cellStyle name="Hipervínculo visitado" xfId="39559" builtinId="9" hidden="1"/>
    <cellStyle name="Hipervínculo visitado" xfId="39560" builtinId="9" hidden="1"/>
    <cellStyle name="Hipervínculo visitado" xfId="39561" builtinId="9" hidden="1"/>
    <cellStyle name="Hipervínculo visitado" xfId="39562" builtinId="9" hidden="1"/>
    <cellStyle name="Hipervínculo visitado" xfId="39563" builtinId="9" hidden="1"/>
    <cellStyle name="Hipervínculo visitado" xfId="39564" builtinId="9" hidden="1"/>
    <cellStyle name="Hipervínculo visitado" xfId="39565" builtinId="9" hidden="1"/>
    <cellStyle name="Hipervínculo visitado" xfId="39566" builtinId="9" hidden="1"/>
    <cellStyle name="Hipervínculo visitado" xfId="39567" builtinId="9" hidden="1"/>
    <cellStyle name="Hipervínculo visitado" xfId="39568" builtinId="9" hidden="1"/>
    <cellStyle name="Hipervínculo visitado" xfId="39569" builtinId="9" hidden="1"/>
    <cellStyle name="Hipervínculo visitado" xfId="39570" builtinId="9" hidden="1"/>
    <cellStyle name="Hipervínculo visitado" xfId="39571" builtinId="9" hidden="1"/>
    <cellStyle name="Hipervínculo visitado" xfId="39572" builtinId="9" hidden="1"/>
    <cellStyle name="Hipervínculo visitado" xfId="39573" builtinId="9" hidden="1"/>
    <cellStyle name="Hipervínculo visitado" xfId="39574" builtinId="9" hidden="1"/>
    <cellStyle name="Hipervínculo visitado" xfId="39575" builtinId="9" hidden="1"/>
    <cellStyle name="Hipervínculo visitado" xfId="39576" builtinId="9" hidden="1"/>
    <cellStyle name="Hipervínculo visitado" xfId="39577" builtinId="9" hidden="1"/>
    <cellStyle name="Hipervínculo visitado" xfId="39578" builtinId="9" hidden="1"/>
    <cellStyle name="Hipervínculo visitado" xfId="39580" builtinId="9" hidden="1"/>
    <cellStyle name="Hipervínculo visitado" xfId="39581" builtinId="9" hidden="1"/>
    <cellStyle name="Hipervínculo visitado" xfId="39582" builtinId="9" hidden="1"/>
    <cellStyle name="Hipervínculo visitado" xfId="39583" builtinId="9" hidden="1"/>
    <cellStyle name="Hipervínculo visitado" xfId="39584" builtinId="9" hidden="1"/>
    <cellStyle name="Hipervínculo visitado" xfId="39585" builtinId="9" hidden="1"/>
    <cellStyle name="Hipervínculo visitado" xfId="39586" builtinId="9" hidden="1"/>
    <cellStyle name="Hipervínculo visitado" xfId="39587" builtinId="9" hidden="1"/>
    <cellStyle name="Hipervínculo visitado" xfId="39588" builtinId="9" hidden="1"/>
    <cellStyle name="Hipervínculo visitado" xfId="39589" builtinId="9" hidden="1"/>
    <cellStyle name="Hipervínculo visitado" xfId="39590" builtinId="9" hidden="1"/>
    <cellStyle name="Hipervínculo visitado" xfId="39591" builtinId="9" hidden="1"/>
    <cellStyle name="Hipervínculo visitado" xfId="39592" builtinId="9" hidden="1"/>
    <cellStyle name="Hipervínculo visitado" xfId="39593" builtinId="9" hidden="1"/>
    <cellStyle name="Hipervínculo visitado" xfId="39594" builtinId="9" hidden="1"/>
    <cellStyle name="Hipervínculo visitado" xfId="39595" builtinId="9" hidden="1"/>
    <cellStyle name="Hipervínculo visitado" xfId="39596" builtinId="9" hidden="1"/>
    <cellStyle name="Hipervínculo visitado" xfId="39597" builtinId="9" hidden="1"/>
    <cellStyle name="Hipervínculo visitado" xfId="39598" builtinId="9" hidden="1"/>
    <cellStyle name="Hipervínculo visitado" xfId="39599" builtinId="9" hidden="1"/>
    <cellStyle name="Hipervínculo visitado" xfId="39600" builtinId="9" hidden="1"/>
    <cellStyle name="Hipervínculo visitado" xfId="39256" builtinId="9" hidden="1"/>
    <cellStyle name="Hipervínculo visitado" xfId="39406" builtinId="9" hidden="1"/>
    <cellStyle name="Hipervínculo visitado" xfId="39199" builtinId="9" hidden="1"/>
    <cellStyle name="Hipervínculo visitado" xfId="39602" builtinId="9" hidden="1"/>
    <cellStyle name="Hipervínculo visitado" xfId="39603" builtinId="9" hidden="1"/>
    <cellStyle name="Hipervínculo visitado" xfId="39604" builtinId="9" hidden="1"/>
    <cellStyle name="Hipervínculo visitado" xfId="39605" builtinId="9" hidden="1"/>
    <cellStyle name="Hipervínculo visitado" xfId="39606" builtinId="9" hidden="1"/>
    <cellStyle name="Hipervínculo visitado" xfId="39607" builtinId="9" hidden="1"/>
    <cellStyle name="Hipervínculo visitado" xfId="39608" builtinId="9" hidden="1"/>
    <cellStyle name="Hipervínculo visitado" xfId="39609" builtinId="9" hidden="1"/>
    <cellStyle name="Hipervínculo visitado" xfId="39610" builtinId="9" hidden="1"/>
    <cellStyle name="Hipervínculo visitado" xfId="39611" builtinId="9" hidden="1"/>
    <cellStyle name="Hipervínculo visitado" xfId="39612" builtinId="9" hidden="1"/>
    <cellStyle name="Hipervínculo visitado" xfId="39613" builtinId="9" hidden="1"/>
    <cellStyle name="Hipervínculo visitado" xfId="39614" builtinId="9" hidden="1"/>
    <cellStyle name="Hipervínculo visitado" xfId="39615" builtinId="9" hidden="1"/>
    <cellStyle name="Hipervínculo visitado" xfId="39616" builtinId="9" hidden="1"/>
    <cellStyle name="Hipervínculo visitado" xfId="39617" builtinId="9" hidden="1"/>
    <cellStyle name="Hipervínculo visitado" xfId="39618" builtinId="9" hidden="1"/>
    <cellStyle name="Hipervínculo visitado" xfId="39619" builtinId="9" hidden="1"/>
    <cellStyle name="Hipervínculo visitado" xfId="39621" builtinId="9" hidden="1"/>
    <cellStyle name="Hipervínculo visitado" xfId="39622" builtinId="9" hidden="1"/>
    <cellStyle name="Hipervínculo visitado" xfId="39623" builtinId="9" hidden="1"/>
    <cellStyle name="Hipervínculo visitado" xfId="39624" builtinId="9" hidden="1"/>
    <cellStyle name="Hipervínculo visitado" xfId="39625" builtinId="9" hidden="1"/>
    <cellStyle name="Hipervínculo visitado" xfId="39626" builtinId="9" hidden="1"/>
    <cellStyle name="Hipervínculo visitado" xfId="39627" builtinId="9" hidden="1"/>
    <cellStyle name="Hipervínculo visitado" xfId="39628" builtinId="9" hidden="1"/>
    <cellStyle name="Hipervínculo visitado" xfId="39629" builtinId="9" hidden="1"/>
    <cellStyle name="Hipervínculo visitado" xfId="39630" builtinId="9" hidden="1"/>
    <cellStyle name="Hipervínculo visitado" xfId="39631" builtinId="9" hidden="1"/>
    <cellStyle name="Hipervínculo visitado" xfId="39632" builtinId="9" hidden="1"/>
    <cellStyle name="Hipervínculo visitado" xfId="39633" builtinId="9" hidden="1"/>
    <cellStyle name="Hipervínculo visitado" xfId="39634" builtinId="9" hidden="1"/>
    <cellStyle name="Hipervínculo visitado" xfId="39635" builtinId="9" hidden="1"/>
    <cellStyle name="Hipervínculo visitado" xfId="39636" builtinId="9" hidden="1"/>
    <cellStyle name="Hipervínculo visitado" xfId="39637" builtinId="9" hidden="1"/>
    <cellStyle name="Hipervínculo visitado" xfId="39638" builtinId="9" hidden="1"/>
    <cellStyle name="Hipervínculo visitado" xfId="39639" builtinId="9" hidden="1"/>
    <cellStyle name="Hipervínculo visitado" xfId="39640" builtinId="9" hidden="1"/>
    <cellStyle name="Hipervínculo visitado" xfId="39641" builtinId="9" hidden="1"/>
    <cellStyle name="Hipervínculo visitado" xfId="39478" builtinId="9" hidden="1"/>
    <cellStyle name="Hipervínculo visitado" xfId="39489" builtinId="9" hidden="1"/>
    <cellStyle name="Hipervínculo visitado" xfId="39488" builtinId="9" hidden="1"/>
    <cellStyle name="Hipervínculo visitado" xfId="39642" builtinId="9" hidden="1"/>
    <cellStyle name="Hipervínculo visitado" xfId="39643" builtinId="9" hidden="1"/>
    <cellStyle name="Hipervínculo visitado" xfId="39644" builtinId="9" hidden="1"/>
    <cellStyle name="Hipervínculo visitado" xfId="39645" builtinId="9" hidden="1"/>
    <cellStyle name="Hipervínculo visitado" xfId="39646" builtinId="9" hidden="1"/>
    <cellStyle name="Hipervínculo visitado" xfId="39647" builtinId="9" hidden="1"/>
    <cellStyle name="Hipervínculo visitado" xfId="39648" builtinId="9" hidden="1"/>
    <cellStyle name="Hipervínculo visitado" xfId="39649" builtinId="9" hidden="1"/>
    <cellStyle name="Hipervínculo visitado" xfId="39650" builtinId="9" hidden="1"/>
    <cellStyle name="Hipervínculo visitado" xfId="39651" builtinId="9" hidden="1"/>
    <cellStyle name="Hipervínculo visitado" xfId="39652" builtinId="9" hidden="1"/>
    <cellStyle name="Hipervínculo visitado" xfId="39653" builtinId="9" hidden="1"/>
    <cellStyle name="Hipervínculo visitado" xfId="39654" builtinId="9" hidden="1"/>
    <cellStyle name="Hipervínculo visitado" xfId="39655" builtinId="9" hidden="1"/>
    <cellStyle name="Hipervínculo visitado" xfId="39656" builtinId="9" hidden="1"/>
    <cellStyle name="Hipervínculo visitado" xfId="39657" builtinId="9" hidden="1"/>
    <cellStyle name="Hipervínculo visitado" xfId="39658" builtinId="9" hidden="1"/>
    <cellStyle name="Hipervínculo visitado" xfId="39659" builtinId="9" hidden="1"/>
    <cellStyle name="Hipervínculo visitado" xfId="39660" builtinId="9" hidden="1"/>
    <cellStyle name="Hipervínculo visitado" xfId="39661" builtinId="9" hidden="1"/>
    <cellStyle name="Hipervínculo visitado" xfId="39662" builtinId="9" hidden="1"/>
    <cellStyle name="Hipervínculo visitado" xfId="39663" builtinId="9" hidden="1"/>
    <cellStyle name="Hipervínculo visitado" xfId="39664" builtinId="9" hidden="1"/>
    <cellStyle name="Hipervínculo visitado" xfId="39665" builtinId="9" hidden="1"/>
    <cellStyle name="Hipervínculo visitado" xfId="39666" builtinId="9" hidden="1"/>
    <cellStyle name="Hipervínculo visitado" xfId="39667" builtinId="9" hidden="1"/>
    <cellStyle name="Hipervínculo visitado" xfId="39668" builtinId="9" hidden="1"/>
    <cellStyle name="Hipervínculo visitado" xfId="39669" builtinId="9" hidden="1"/>
    <cellStyle name="Hipervínculo visitado" xfId="39670" builtinId="9" hidden="1"/>
    <cellStyle name="Hipervínculo visitado" xfId="39671" builtinId="9" hidden="1"/>
    <cellStyle name="Hipervínculo visitado" xfId="39672" builtinId="9" hidden="1"/>
    <cellStyle name="Hipervínculo visitado" xfId="39673" builtinId="9" hidden="1"/>
    <cellStyle name="Hipervínculo visitado" xfId="39674" builtinId="9" hidden="1"/>
    <cellStyle name="Hipervínculo visitado" xfId="39675" builtinId="9" hidden="1"/>
    <cellStyle name="Hipervínculo visitado" xfId="39676" builtinId="9" hidden="1"/>
    <cellStyle name="Hipervínculo visitado" xfId="39677" builtinId="9" hidden="1"/>
    <cellStyle name="Hipervínculo visitado" xfId="39678" builtinId="9" hidden="1"/>
    <cellStyle name="Hipervínculo visitado" xfId="39679" builtinId="9" hidden="1"/>
    <cellStyle name="Hipervínculo visitado" xfId="39680" builtinId="9" hidden="1"/>
    <cellStyle name="Hipervínculo visitado" xfId="39681" builtinId="9" hidden="1"/>
    <cellStyle name="Hipervínculo visitado" xfId="39682" builtinId="9" hidden="1"/>
    <cellStyle name="Hipervínculo visitado" xfId="39683" builtinId="9" hidden="1"/>
    <cellStyle name="Hipervínculo visitado" xfId="39684" builtinId="9" hidden="1"/>
    <cellStyle name="Hipervínculo visitado" xfId="39685" builtinId="9" hidden="1"/>
    <cellStyle name="Hipervínculo visitado" xfId="39686" builtinId="9" hidden="1"/>
    <cellStyle name="Hipervínculo visitado" xfId="39687" builtinId="9" hidden="1"/>
    <cellStyle name="Hipervínculo visitado" xfId="39688" builtinId="9" hidden="1"/>
    <cellStyle name="Hipervínculo visitado" xfId="39689" builtinId="9" hidden="1"/>
    <cellStyle name="Hipervínculo visitado" xfId="39690" builtinId="9" hidden="1"/>
    <cellStyle name="Hipervínculo visitado" xfId="39691" builtinId="9" hidden="1"/>
    <cellStyle name="Hipervínculo visitado" xfId="39692" builtinId="9" hidden="1"/>
    <cellStyle name="Hipervínculo visitado" xfId="39693" builtinId="9" hidden="1"/>
    <cellStyle name="Hipervínculo visitado" xfId="39694" builtinId="9" hidden="1"/>
    <cellStyle name="Hipervínculo visitado" xfId="39695" builtinId="9" hidden="1"/>
    <cellStyle name="Hipervínculo visitado" xfId="39696" builtinId="9" hidden="1"/>
    <cellStyle name="Hipervínculo visitado" xfId="39697" builtinId="9" hidden="1"/>
    <cellStyle name="Hipervínculo visitado" xfId="39698" builtinId="9" hidden="1"/>
    <cellStyle name="Hipervínculo visitado" xfId="39699" builtinId="9" hidden="1"/>
    <cellStyle name="Hipervínculo visitado" xfId="39700" builtinId="9" hidden="1"/>
    <cellStyle name="Hipervínculo visitado" xfId="39701" builtinId="9" hidden="1"/>
    <cellStyle name="Hipervínculo visitado" xfId="39704" builtinId="9" hidden="1"/>
    <cellStyle name="Hipervínculo visitado" xfId="39705" builtinId="9" hidden="1"/>
    <cellStyle name="Hipervínculo visitado" xfId="39706" builtinId="9" hidden="1"/>
    <cellStyle name="Hipervínculo visitado" xfId="39707" builtinId="9" hidden="1"/>
    <cellStyle name="Hipervínculo visitado" xfId="39708" builtinId="9" hidden="1"/>
    <cellStyle name="Hipervínculo visitado" xfId="39709" builtinId="9" hidden="1"/>
    <cellStyle name="Hipervínculo visitado" xfId="39710" builtinId="9" hidden="1"/>
    <cellStyle name="Hipervínculo visitado" xfId="39711" builtinId="9" hidden="1"/>
    <cellStyle name="Hipervínculo visitado" xfId="39712" builtinId="9" hidden="1"/>
    <cellStyle name="Hipervínculo visitado" xfId="39713" builtinId="9" hidden="1"/>
    <cellStyle name="Hipervínculo visitado" xfId="39714" builtinId="9" hidden="1"/>
    <cellStyle name="Hipervínculo visitado" xfId="39715" builtinId="9" hidden="1"/>
    <cellStyle name="Hipervínculo visitado" xfId="39716" builtinId="9" hidden="1"/>
    <cellStyle name="Hipervínculo visitado" xfId="39717" builtinId="9" hidden="1"/>
    <cellStyle name="Hipervínculo visitado" xfId="39718" builtinId="9" hidden="1"/>
    <cellStyle name="Hipervínculo visitado" xfId="39719" builtinId="9" hidden="1"/>
    <cellStyle name="Hipervínculo visitado" xfId="39720" builtinId="9" hidden="1"/>
    <cellStyle name="Hipervínculo visitado" xfId="39721" builtinId="9" hidden="1"/>
    <cellStyle name="Hipervínculo visitado" xfId="39722" builtinId="9" hidden="1"/>
    <cellStyle name="Hipervínculo visitado" xfId="39723" builtinId="9" hidden="1"/>
    <cellStyle name="Hipervínculo visitado" xfId="39724" builtinId="9" hidden="1"/>
    <cellStyle name="Hipervínculo visitado" xfId="39326" builtinId="9" hidden="1"/>
    <cellStyle name="Hipervínculo visitado" xfId="39725" builtinId="9" hidden="1"/>
    <cellStyle name="Hipervínculo visitado" xfId="39726" builtinId="9" hidden="1"/>
    <cellStyle name="Hipervínculo visitado" xfId="39727" builtinId="9" hidden="1"/>
    <cellStyle name="Hipervínculo visitado" xfId="39728" builtinId="9" hidden="1"/>
    <cellStyle name="Hipervínculo visitado" xfId="39729" builtinId="9" hidden="1"/>
    <cellStyle name="Hipervínculo visitado" xfId="39730" builtinId="9" hidden="1"/>
    <cellStyle name="Hipervínculo visitado" xfId="39731" builtinId="9" hidden="1"/>
    <cellStyle name="Hipervínculo visitado" xfId="39732" builtinId="9" hidden="1"/>
    <cellStyle name="Hipervínculo visitado" xfId="39733" builtinId="9" hidden="1"/>
    <cellStyle name="Hipervínculo visitado" xfId="39734" builtinId="9" hidden="1"/>
    <cellStyle name="Hipervínculo visitado" xfId="39735" builtinId="9" hidden="1"/>
    <cellStyle name="Hipervínculo visitado" xfId="39736" builtinId="9" hidden="1"/>
    <cellStyle name="Hipervínculo visitado" xfId="39737" builtinId="9" hidden="1"/>
    <cellStyle name="Hipervínculo visitado" xfId="39738" builtinId="9" hidden="1"/>
    <cellStyle name="Hipervínculo visitado" xfId="39739" builtinId="9" hidden="1"/>
    <cellStyle name="Hipervínculo visitado" xfId="39740" builtinId="9" hidden="1"/>
    <cellStyle name="Hipervínculo visitado" xfId="39741" builtinId="9" hidden="1"/>
    <cellStyle name="Hipervínculo visitado" xfId="39742" builtinId="9" hidden="1"/>
    <cellStyle name="Hipervínculo visitado" xfId="39743" builtinId="9" hidden="1"/>
    <cellStyle name="Hipervínculo visitado" xfId="39744" builtinId="9" hidden="1"/>
    <cellStyle name="Hipervínculo visitado" xfId="39746" builtinId="9" hidden="1"/>
    <cellStyle name="Hipervínculo visitado" xfId="39747" builtinId="9" hidden="1"/>
    <cellStyle name="Hipervínculo visitado" xfId="39748" builtinId="9" hidden="1"/>
    <cellStyle name="Hipervínculo visitado" xfId="39749" builtinId="9" hidden="1"/>
    <cellStyle name="Hipervínculo visitado" xfId="39750" builtinId="9" hidden="1"/>
    <cellStyle name="Hipervínculo visitado" xfId="39751" builtinId="9" hidden="1"/>
    <cellStyle name="Hipervínculo visitado" xfId="39752" builtinId="9" hidden="1"/>
    <cellStyle name="Hipervínculo visitado" xfId="39753" builtinId="9" hidden="1"/>
    <cellStyle name="Hipervínculo visitado" xfId="39754" builtinId="9" hidden="1"/>
    <cellStyle name="Hipervínculo visitado" xfId="39755" builtinId="9" hidden="1"/>
    <cellStyle name="Hipervínculo visitado" xfId="39756" builtinId="9" hidden="1"/>
    <cellStyle name="Hipervínculo visitado" xfId="39757" builtinId="9" hidden="1"/>
    <cellStyle name="Hipervínculo visitado" xfId="39758" builtinId="9" hidden="1"/>
    <cellStyle name="Hipervínculo visitado" xfId="39759" builtinId="9" hidden="1"/>
    <cellStyle name="Hipervínculo visitado" xfId="39760" builtinId="9" hidden="1"/>
    <cellStyle name="Hipervínculo visitado" xfId="39761" builtinId="9" hidden="1"/>
    <cellStyle name="Hipervínculo visitado" xfId="39762" builtinId="9" hidden="1"/>
    <cellStyle name="Hipervínculo visitado" xfId="39763" builtinId="9" hidden="1"/>
    <cellStyle name="Hipervínculo visitado" xfId="39764" builtinId="9" hidden="1"/>
    <cellStyle name="Hipervínculo visitado" xfId="39765" builtinId="9" hidden="1"/>
    <cellStyle name="Hipervínculo visitado" xfId="39766" builtinId="9" hidden="1"/>
    <cellStyle name="Hipervínculo visitado" xfId="39767" builtinId="9" hidden="1"/>
    <cellStyle name="Hipervínculo visitado" xfId="39768" builtinId="9" hidden="1"/>
    <cellStyle name="Hipervínculo visitado" xfId="39769" builtinId="9" hidden="1"/>
    <cellStyle name="Hipervínculo visitado" xfId="39770" builtinId="9" hidden="1"/>
    <cellStyle name="Hipervínculo visitado" xfId="39771" builtinId="9" hidden="1"/>
    <cellStyle name="Hipervínculo visitado" xfId="39772" builtinId="9" hidden="1"/>
    <cellStyle name="Hipervínculo visitado" xfId="39773" builtinId="9" hidden="1"/>
    <cellStyle name="Hipervínculo visitado" xfId="39774" builtinId="9" hidden="1"/>
    <cellStyle name="Hipervínculo visitado" xfId="39775" builtinId="9" hidden="1"/>
    <cellStyle name="Hipervínculo visitado" xfId="39776" builtinId="9" hidden="1"/>
    <cellStyle name="Hipervínculo visitado" xfId="39777" builtinId="9" hidden="1"/>
    <cellStyle name="Hipervínculo visitado" xfId="39778" builtinId="9" hidden="1"/>
    <cellStyle name="Hipervínculo visitado" xfId="39779" builtinId="9" hidden="1"/>
    <cellStyle name="Hipervínculo visitado" xfId="39780" builtinId="9" hidden="1"/>
    <cellStyle name="Hipervínculo visitado" xfId="39781" builtinId="9" hidden="1"/>
    <cellStyle name="Hipervínculo visitado" xfId="39782" builtinId="9" hidden="1"/>
    <cellStyle name="Hipervínculo visitado" xfId="39783" builtinId="9" hidden="1"/>
    <cellStyle name="Hipervínculo visitado" xfId="39784" builtinId="9" hidden="1"/>
    <cellStyle name="Hipervínculo visitado" xfId="39785" builtinId="9" hidden="1"/>
    <cellStyle name="Hipervínculo visitado" xfId="39786" builtinId="9" hidden="1"/>
    <cellStyle name="Hipervínculo visitado" xfId="39787" builtinId="9" hidden="1"/>
    <cellStyle name="Hipervínculo visitado" xfId="39790" builtinId="9" hidden="1"/>
    <cellStyle name="Hipervínculo visitado" xfId="39791" builtinId="9" hidden="1"/>
    <cellStyle name="Hipervínculo visitado" xfId="39792" builtinId="9" hidden="1"/>
    <cellStyle name="Hipervínculo visitado" xfId="39793" builtinId="9" hidden="1"/>
    <cellStyle name="Hipervínculo visitado" xfId="39794" builtinId="9" hidden="1"/>
    <cellStyle name="Hipervínculo visitado" xfId="39795" builtinId="9" hidden="1"/>
    <cellStyle name="Hipervínculo visitado" xfId="39796" builtinId="9" hidden="1"/>
    <cellStyle name="Hipervínculo visitado" xfId="39797" builtinId="9" hidden="1"/>
    <cellStyle name="Hipervínculo visitado" xfId="39798" builtinId="9" hidden="1"/>
    <cellStyle name="Hipervínculo visitado" xfId="39799" builtinId="9" hidden="1"/>
    <cellStyle name="Hipervínculo visitado" xfId="39800" builtinId="9" hidden="1"/>
    <cellStyle name="Hipervínculo visitado" xfId="39801" builtinId="9" hidden="1"/>
    <cellStyle name="Hipervínculo visitado" xfId="39802" builtinId="9" hidden="1"/>
    <cellStyle name="Hipervínculo visitado" xfId="39803" builtinId="9" hidden="1"/>
    <cellStyle name="Hipervínculo visitado" xfId="39804" builtinId="9" hidden="1"/>
    <cellStyle name="Hipervínculo visitado" xfId="39805" builtinId="9" hidden="1"/>
    <cellStyle name="Hipervínculo visitado" xfId="39806" builtinId="9" hidden="1"/>
    <cellStyle name="Hipervínculo visitado" xfId="39807" builtinId="9" hidden="1"/>
    <cellStyle name="Hipervínculo visitado" xfId="39808" builtinId="9" hidden="1"/>
    <cellStyle name="Hipervínculo visitado" xfId="39809" builtinId="9" hidden="1"/>
    <cellStyle name="Hipervínculo visitado" xfId="39810" builtinId="9" hidden="1"/>
    <cellStyle name="Hipervínculo visitado" xfId="39811" builtinId="9" hidden="1"/>
    <cellStyle name="Hipervínculo visitado" xfId="39812" builtinId="9" hidden="1"/>
    <cellStyle name="Hipervínculo visitado" xfId="39813" builtinId="9" hidden="1"/>
    <cellStyle name="Hipervínculo visitado" xfId="39814" builtinId="9" hidden="1"/>
    <cellStyle name="Hipervínculo visitado" xfId="39815" builtinId="9" hidden="1"/>
    <cellStyle name="Hipervínculo visitado" xfId="39816" builtinId="9" hidden="1"/>
    <cellStyle name="Hipervínculo visitado" xfId="39817" builtinId="9" hidden="1"/>
    <cellStyle name="Hipervínculo visitado" xfId="39818" builtinId="9" hidden="1"/>
    <cellStyle name="Hipervínculo visitado" xfId="39819" builtinId="9" hidden="1"/>
    <cellStyle name="Hipervínculo visitado" xfId="39820" builtinId="9" hidden="1"/>
    <cellStyle name="Hipervínculo visitado" xfId="39821" builtinId="9" hidden="1"/>
    <cellStyle name="Hipervínculo visitado" xfId="39822" builtinId="9" hidden="1"/>
    <cellStyle name="Hipervínculo visitado" xfId="39823" builtinId="9" hidden="1"/>
    <cellStyle name="Hipervínculo visitado" xfId="39824" builtinId="9" hidden="1"/>
    <cellStyle name="Hipervínculo visitado" xfId="39825" builtinId="9" hidden="1"/>
    <cellStyle name="Hipervínculo visitado" xfId="39826" builtinId="9" hidden="1"/>
    <cellStyle name="Hipervínculo visitado" xfId="39827" builtinId="9" hidden="1"/>
    <cellStyle name="Hipervínculo visitado" xfId="39828" builtinId="9" hidden="1"/>
    <cellStyle name="Hipervínculo visitado" xfId="39829" builtinId="9" hidden="1"/>
    <cellStyle name="Hipervínculo visitado" xfId="39830" builtinId="9" hidden="1"/>
    <cellStyle name="Hipervínculo visitado" xfId="39831" builtinId="9" hidden="1"/>
    <cellStyle name="Hipervínculo visitado" xfId="39834" builtinId="9" hidden="1"/>
    <cellStyle name="Hipervínculo visitado" xfId="39835" builtinId="9" hidden="1"/>
    <cellStyle name="Hipervínculo visitado" xfId="39836" builtinId="9" hidden="1"/>
    <cellStyle name="Hipervínculo visitado" xfId="39837" builtinId="9" hidden="1"/>
    <cellStyle name="Hipervínculo visitado" xfId="39838" builtinId="9" hidden="1"/>
    <cellStyle name="Hipervínculo visitado" xfId="39839" builtinId="9" hidden="1"/>
    <cellStyle name="Hipervínculo visitado" xfId="39840" builtinId="9" hidden="1"/>
    <cellStyle name="Hipervínculo visitado" xfId="39841" builtinId="9" hidden="1"/>
    <cellStyle name="Hipervínculo visitado" xfId="39842" builtinId="9" hidden="1"/>
    <cellStyle name="Hipervínculo visitado" xfId="39843" builtinId="9" hidden="1"/>
    <cellStyle name="Hipervínculo visitado" xfId="39844" builtinId="9" hidden="1"/>
    <cellStyle name="Hipervínculo visitado" xfId="39845" builtinId="9" hidden="1"/>
    <cellStyle name="Hipervínculo visitado" xfId="39846" builtinId="9" hidden="1"/>
    <cellStyle name="Hipervínculo visitado" xfId="39847" builtinId="9" hidden="1"/>
    <cellStyle name="Hipervínculo visitado" xfId="39848" builtinId="9" hidden="1"/>
    <cellStyle name="Hipervínculo visitado" xfId="39849" builtinId="9" hidden="1"/>
    <cellStyle name="Hipervínculo visitado" xfId="39850" builtinId="9" hidden="1"/>
    <cellStyle name="Hipervínculo visitado" xfId="39851" builtinId="9" hidden="1"/>
    <cellStyle name="Hipervínculo visitado" xfId="39852" builtinId="9" hidden="1"/>
    <cellStyle name="Hipervínculo visitado" xfId="39853" builtinId="9" hidden="1"/>
    <cellStyle name="Hipervínculo visitado" xfId="39854" builtinId="9" hidden="1"/>
    <cellStyle name="Hipervínculo visitado" xfId="39855" builtinId="9" hidden="1"/>
    <cellStyle name="Hipervínculo visitado" xfId="39856" builtinId="9" hidden="1"/>
    <cellStyle name="Hipervínculo visitado" xfId="39857" builtinId="9" hidden="1"/>
    <cellStyle name="Hipervínculo visitado" xfId="39858" builtinId="9" hidden="1"/>
    <cellStyle name="Hipervínculo visitado" xfId="39859" builtinId="9" hidden="1"/>
    <cellStyle name="Hipervínculo visitado" xfId="39860" builtinId="9" hidden="1"/>
    <cellStyle name="Hipervínculo visitado" xfId="39861" builtinId="9" hidden="1"/>
    <cellStyle name="Hipervínculo visitado" xfId="39862" builtinId="9" hidden="1"/>
    <cellStyle name="Hipervínculo visitado" xfId="39863" builtinId="9" hidden="1"/>
    <cellStyle name="Hipervínculo visitado" xfId="39864" builtinId="9" hidden="1"/>
    <cellStyle name="Hipervínculo visitado" xfId="39865" builtinId="9" hidden="1"/>
    <cellStyle name="Hipervínculo visitado" xfId="39866" builtinId="9" hidden="1"/>
    <cellStyle name="Hipervínculo visitado" xfId="39867" builtinId="9" hidden="1"/>
    <cellStyle name="Hipervínculo visitado" xfId="39868" builtinId="9" hidden="1"/>
    <cellStyle name="Hipervínculo visitado" xfId="39869" builtinId="9" hidden="1"/>
    <cellStyle name="Hipervínculo visitado" xfId="39870" builtinId="9" hidden="1"/>
    <cellStyle name="Hipervínculo visitado" xfId="39871" builtinId="9" hidden="1"/>
    <cellStyle name="Hipervínculo visitado" xfId="39872" builtinId="9" hidden="1"/>
    <cellStyle name="Hipervínculo visitado" xfId="39873" builtinId="9" hidden="1"/>
    <cellStyle name="Hipervínculo visitado" xfId="39874" builtinId="9" hidden="1"/>
    <cellStyle name="Hipervínculo visitado" xfId="39875" builtinId="9" hidden="1"/>
    <cellStyle name="Hipervínculo visitado" xfId="39877" builtinId="9" hidden="1"/>
    <cellStyle name="Hipervínculo visitado" xfId="39878" builtinId="9" hidden="1"/>
    <cellStyle name="Hipervínculo visitado" xfId="39879" builtinId="9" hidden="1"/>
    <cellStyle name="Hipervínculo visitado" xfId="39880" builtinId="9" hidden="1"/>
    <cellStyle name="Hipervínculo visitado" xfId="39881" builtinId="9" hidden="1"/>
    <cellStyle name="Hipervínculo visitado" xfId="39882" builtinId="9" hidden="1"/>
    <cellStyle name="Hipervínculo visitado" xfId="39883" builtinId="9" hidden="1"/>
    <cellStyle name="Hipervínculo visitado" xfId="39884" builtinId="9" hidden="1"/>
    <cellStyle name="Hipervínculo visitado" xfId="39885" builtinId="9" hidden="1"/>
    <cellStyle name="Hipervínculo visitado" xfId="39886" builtinId="9" hidden="1"/>
    <cellStyle name="Hipervínculo visitado" xfId="39887" builtinId="9" hidden="1"/>
    <cellStyle name="Hipervínculo visitado" xfId="39888" builtinId="9" hidden="1"/>
    <cellStyle name="Hipervínculo visitado" xfId="39889" builtinId="9" hidden="1"/>
    <cellStyle name="Hipervínculo visitado" xfId="39890" builtinId="9" hidden="1"/>
    <cellStyle name="Hipervínculo visitado" xfId="39891" builtinId="9" hidden="1"/>
    <cellStyle name="Hipervínculo visitado" xfId="39892" builtinId="9" hidden="1"/>
    <cellStyle name="Hipervínculo visitado" xfId="39893" builtinId="9" hidden="1"/>
    <cellStyle name="Hipervínculo visitado" xfId="39894" builtinId="9" hidden="1"/>
    <cellStyle name="Hipervínculo visitado" xfId="39895" builtinId="9" hidden="1"/>
    <cellStyle name="Hipervínculo visitado" xfId="39896" builtinId="9" hidden="1"/>
    <cellStyle name="Hipervínculo visitado" xfId="39897" builtinId="9" hidden="1"/>
    <cellStyle name="Hipervínculo visitado" xfId="39899" builtinId="9" hidden="1"/>
    <cellStyle name="Hipervínculo visitado" xfId="39900" builtinId="9" hidden="1"/>
    <cellStyle name="Hipervínculo visitado" xfId="39901" builtinId="9" hidden="1"/>
    <cellStyle name="Hipervínculo visitado" xfId="39902" builtinId="9" hidden="1"/>
    <cellStyle name="Hipervínculo visitado" xfId="39903" builtinId="9" hidden="1"/>
    <cellStyle name="Hipervínculo visitado" xfId="39904" builtinId="9" hidden="1"/>
    <cellStyle name="Hipervínculo visitado" xfId="39905" builtinId="9" hidden="1"/>
    <cellStyle name="Hipervínculo visitado" xfId="39906" builtinId="9" hidden="1"/>
    <cellStyle name="Hipervínculo visitado" xfId="39907" builtinId="9" hidden="1"/>
    <cellStyle name="Hipervínculo visitado" xfId="39908" builtinId="9" hidden="1"/>
    <cellStyle name="Hipervínculo visitado" xfId="39909" builtinId="9" hidden="1"/>
    <cellStyle name="Hipervínculo visitado" xfId="39910" builtinId="9" hidden="1"/>
    <cellStyle name="Hipervínculo visitado" xfId="39911" builtinId="9" hidden="1"/>
    <cellStyle name="Hipervínculo visitado" xfId="39912" builtinId="9" hidden="1"/>
    <cellStyle name="Hipervínculo visitado" xfId="39913" builtinId="9" hidden="1"/>
    <cellStyle name="Hipervínculo visitado" xfId="39914" builtinId="9" hidden="1"/>
    <cellStyle name="Hipervínculo visitado" xfId="39915" builtinId="9" hidden="1"/>
    <cellStyle name="Hipervínculo visitado" xfId="39916" builtinId="9" hidden="1"/>
    <cellStyle name="Hipervínculo visitado" xfId="39917" builtinId="9" hidden="1"/>
    <cellStyle name="Hipervínculo visitado" xfId="39918" builtinId="9" hidden="1"/>
    <cellStyle name="Hipervínculo visitado" xfId="39919" builtinId="9" hidden="1"/>
    <cellStyle name="Hipervínculo visitado" xfId="39921" builtinId="9" hidden="1"/>
    <cellStyle name="Hipervínculo visitado" xfId="39922" builtinId="9" hidden="1"/>
    <cellStyle name="Hipervínculo visitado" xfId="39923" builtinId="9" hidden="1"/>
    <cellStyle name="Hipervínculo visitado" xfId="39924" builtinId="9" hidden="1"/>
    <cellStyle name="Hipervínculo visitado" xfId="39925" builtinId="9" hidden="1"/>
    <cellStyle name="Hipervínculo visitado" xfId="39926" builtinId="9" hidden="1"/>
    <cellStyle name="Hipervínculo visitado" xfId="39927" builtinId="9" hidden="1"/>
    <cellStyle name="Hipervínculo visitado" xfId="39928" builtinId="9" hidden="1"/>
    <cellStyle name="Hipervínculo visitado" xfId="39929" builtinId="9" hidden="1"/>
    <cellStyle name="Hipervínculo visitado" xfId="39930" builtinId="9" hidden="1"/>
    <cellStyle name="Hipervínculo visitado" xfId="39931" builtinId="9" hidden="1"/>
    <cellStyle name="Hipervínculo visitado" xfId="39932" builtinId="9" hidden="1"/>
    <cellStyle name="Hipervínculo visitado" xfId="39933" builtinId="9" hidden="1"/>
    <cellStyle name="Hipervínculo visitado" xfId="39934" builtinId="9" hidden="1"/>
    <cellStyle name="Hipervínculo visitado" xfId="39935" builtinId="9" hidden="1"/>
    <cellStyle name="Hipervínculo visitado" xfId="39936" builtinId="9" hidden="1"/>
    <cellStyle name="Hipervínculo visitado" xfId="39937" builtinId="9" hidden="1"/>
    <cellStyle name="Hipervínculo visitado" xfId="39938" builtinId="9" hidden="1"/>
    <cellStyle name="Hipervínculo visitado" xfId="39939" builtinId="9" hidden="1"/>
    <cellStyle name="Hipervínculo visitado" xfId="39940" builtinId="9" hidden="1"/>
    <cellStyle name="Hipervínculo visitado" xfId="39941" builtinId="9" hidden="1"/>
    <cellStyle name="Hipervínculo visitado" xfId="39943" builtinId="9" hidden="1"/>
    <cellStyle name="Hipervínculo visitado" xfId="39944" builtinId="9" hidden="1"/>
    <cellStyle name="Hipervínculo visitado" xfId="39945" builtinId="9" hidden="1"/>
    <cellStyle name="Hipervínculo visitado" xfId="39946" builtinId="9" hidden="1"/>
    <cellStyle name="Hipervínculo visitado" xfId="39947" builtinId="9" hidden="1"/>
    <cellStyle name="Hipervínculo visitado" xfId="39948" builtinId="9" hidden="1"/>
    <cellStyle name="Hipervínculo visitado" xfId="39949" builtinId="9" hidden="1"/>
    <cellStyle name="Hipervínculo visitado" xfId="39950" builtinId="9" hidden="1"/>
    <cellStyle name="Hipervínculo visitado" xfId="39951" builtinId="9" hidden="1"/>
    <cellStyle name="Hipervínculo visitado" xfId="39952" builtinId="9" hidden="1"/>
    <cellStyle name="Hipervínculo visitado" xfId="39953" builtinId="9" hidden="1"/>
    <cellStyle name="Hipervínculo visitado" xfId="39954" builtinId="9" hidden="1"/>
    <cellStyle name="Hipervínculo visitado" xfId="39955" builtinId="9" hidden="1"/>
    <cellStyle name="Hipervínculo visitado" xfId="39956" builtinId="9" hidden="1"/>
    <cellStyle name="Hipervínculo visitado" xfId="39957" builtinId="9" hidden="1"/>
    <cellStyle name="Hipervínculo visitado" xfId="39958" builtinId="9" hidden="1"/>
    <cellStyle name="Hipervínculo visitado" xfId="39959" builtinId="9" hidden="1"/>
    <cellStyle name="Hipervínculo visitado" xfId="39960" builtinId="9" hidden="1"/>
    <cellStyle name="Hipervínculo visitado" xfId="39961" builtinId="9" hidden="1"/>
    <cellStyle name="Hipervínculo visitado" xfId="39962" builtinId="9" hidden="1"/>
    <cellStyle name="Hipervínculo visitado" xfId="39963" builtinId="9" hidden="1"/>
    <cellStyle name="Hipervínculo visitado" xfId="39965" builtinId="9" hidden="1"/>
    <cellStyle name="Hipervínculo visitado" xfId="39966" builtinId="9" hidden="1"/>
    <cellStyle name="Hipervínculo visitado" xfId="39967" builtinId="9" hidden="1"/>
    <cellStyle name="Hipervínculo visitado" xfId="39968" builtinId="9" hidden="1"/>
    <cellStyle name="Hipervínculo visitado" xfId="39969" builtinId="9" hidden="1"/>
    <cellStyle name="Hipervínculo visitado" xfId="39970" builtinId="9" hidden="1"/>
    <cellStyle name="Hipervínculo visitado" xfId="39971" builtinId="9" hidden="1"/>
    <cellStyle name="Hipervínculo visitado" xfId="39972" builtinId="9" hidden="1"/>
    <cellStyle name="Hipervínculo visitado" xfId="39973" builtinId="9" hidden="1"/>
    <cellStyle name="Hipervínculo visitado" xfId="39974" builtinId="9" hidden="1"/>
    <cellStyle name="Hipervínculo visitado" xfId="39975" builtinId="9" hidden="1"/>
    <cellStyle name="Hipervínculo visitado" xfId="39976" builtinId="9" hidden="1"/>
    <cellStyle name="Hipervínculo visitado" xfId="39977" builtinId="9" hidden="1"/>
    <cellStyle name="Hipervínculo visitado" xfId="39978" builtinId="9" hidden="1"/>
    <cellStyle name="Hipervínculo visitado" xfId="39979" builtinId="9" hidden="1"/>
    <cellStyle name="Hipervínculo visitado" xfId="39980" builtinId="9" hidden="1"/>
    <cellStyle name="Hipervínculo visitado" xfId="39981" builtinId="9" hidden="1"/>
    <cellStyle name="Hipervínculo visitado" xfId="39982" builtinId="9" hidden="1"/>
    <cellStyle name="Hipervínculo visitado" xfId="39983" builtinId="9" hidden="1"/>
    <cellStyle name="Hipervínculo visitado" xfId="39984" builtinId="9" hidden="1"/>
    <cellStyle name="Hipervínculo visitado" xfId="39985" builtinId="9" hidden="1"/>
    <cellStyle name="Hipervínculo visitado" xfId="39987" builtinId="9" hidden="1"/>
    <cellStyle name="Hipervínculo visitado" xfId="39988" builtinId="9" hidden="1"/>
    <cellStyle name="Hipervínculo visitado" xfId="39989" builtinId="9" hidden="1"/>
    <cellStyle name="Hipervínculo visitado" xfId="39990" builtinId="9" hidden="1"/>
    <cellStyle name="Hipervínculo visitado" xfId="39991" builtinId="9" hidden="1"/>
    <cellStyle name="Hipervínculo visitado" xfId="39992" builtinId="9" hidden="1"/>
    <cellStyle name="Hipervínculo visitado" xfId="39993" builtinId="9" hidden="1"/>
    <cellStyle name="Hipervínculo visitado" xfId="39994" builtinId="9" hidden="1"/>
    <cellStyle name="Hipervínculo visitado" xfId="39995" builtinId="9" hidden="1"/>
    <cellStyle name="Hipervínculo visitado" xfId="39996" builtinId="9" hidden="1"/>
    <cellStyle name="Hipervínculo visitado" xfId="39997" builtinId="9" hidden="1"/>
    <cellStyle name="Hipervínculo visitado" xfId="39998" builtinId="9" hidden="1"/>
    <cellStyle name="Hipervínculo visitado" xfId="39999" builtinId="9" hidden="1"/>
    <cellStyle name="Hipervínculo visitado" xfId="40000" builtinId="9" hidden="1"/>
    <cellStyle name="Hipervínculo visitado" xfId="40001" builtinId="9" hidden="1"/>
    <cellStyle name="Hipervínculo visitado" xfId="40002" builtinId="9" hidden="1"/>
    <cellStyle name="Hipervínculo visitado" xfId="40003" builtinId="9" hidden="1"/>
    <cellStyle name="Hipervínculo visitado" xfId="40004" builtinId="9" hidden="1"/>
    <cellStyle name="Hipervínculo visitado" xfId="40005" builtinId="9" hidden="1"/>
    <cellStyle name="Hipervínculo visitado" xfId="40006" builtinId="9" hidden="1"/>
    <cellStyle name="Hipervínculo visitado" xfId="40007" builtinId="9" hidden="1"/>
    <cellStyle name="Hipervínculo visitado" xfId="40009" builtinId="9" hidden="1"/>
    <cellStyle name="Hipervínculo visitado" xfId="40010" builtinId="9" hidden="1"/>
    <cellStyle name="Hipervínculo visitado" xfId="40011" builtinId="9" hidden="1"/>
    <cellStyle name="Hipervínculo visitado" xfId="40012" builtinId="9" hidden="1"/>
    <cellStyle name="Hipervínculo visitado" xfId="40013" builtinId="9" hidden="1"/>
    <cellStyle name="Hipervínculo visitado" xfId="40014" builtinId="9" hidden="1"/>
    <cellStyle name="Hipervínculo visitado" xfId="40015" builtinId="9" hidden="1"/>
    <cellStyle name="Hipervínculo visitado" xfId="40016" builtinId="9" hidden="1"/>
    <cellStyle name="Hipervínculo visitado" xfId="40017" builtinId="9" hidden="1"/>
    <cellStyle name="Hipervínculo visitado" xfId="40018" builtinId="9" hidden="1"/>
    <cellStyle name="Hipervínculo visitado" xfId="40019" builtinId="9" hidden="1"/>
    <cellStyle name="Hipervínculo visitado" xfId="40020" builtinId="9" hidden="1"/>
    <cellStyle name="Hipervínculo visitado" xfId="40021" builtinId="9" hidden="1"/>
    <cellStyle name="Hipervínculo visitado" xfId="40022" builtinId="9" hidden="1"/>
    <cellStyle name="Hipervínculo visitado" xfId="40023" builtinId="9" hidden="1"/>
    <cellStyle name="Hipervínculo visitado" xfId="40024" builtinId="9" hidden="1"/>
    <cellStyle name="Hipervínculo visitado" xfId="40025" builtinId="9" hidden="1"/>
    <cellStyle name="Hipervínculo visitado" xfId="40026" builtinId="9" hidden="1"/>
    <cellStyle name="Hipervínculo visitado" xfId="40027" builtinId="9" hidden="1"/>
    <cellStyle name="Hipervínculo visitado" xfId="40028" builtinId="9" hidden="1"/>
    <cellStyle name="Hipervínculo visitado" xfId="40029" builtinId="9" hidden="1"/>
    <cellStyle name="Hipervínculo visitado" xfId="40030" builtinId="9" hidden="1"/>
    <cellStyle name="Hipervínculo visitado" xfId="40031" builtinId="9" hidden="1"/>
    <cellStyle name="Hipervínculo visitado" xfId="40032" builtinId="9" hidden="1"/>
    <cellStyle name="Hipervínculo visitado" xfId="40033" builtinId="9" hidden="1"/>
    <cellStyle name="Hipervínculo visitado" xfId="40034" builtinId="9" hidden="1"/>
    <cellStyle name="Hipervínculo visitado" xfId="40035" builtinId="9" hidden="1"/>
    <cellStyle name="Hipervínculo visitado" xfId="40036" builtinId="9" hidden="1"/>
    <cellStyle name="Hipervínculo visitado" xfId="40037" builtinId="9" hidden="1"/>
    <cellStyle name="Hipervínculo visitado" xfId="40038" builtinId="9" hidden="1"/>
    <cellStyle name="Hipervínculo visitado" xfId="40039" builtinId="9" hidden="1"/>
    <cellStyle name="Hipervínculo visitado" xfId="40040" builtinId="9" hidden="1"/>
    <cellStyle name="Hipervínculo visitado" xfId="40041" builtinId="9" hidden="1"/>
    <cellStyle name="Hipervínculo visitado" xfId="40042" builtinId="9" hidden="1"/>
    <cellStyle name="Hipervínculo visitado" xfId="40043" builtinId="9" hidden="1"/>
    <cellStyle name="Hipervínculo visitado" xfId="40044" builtinId="9" hidden="1"/>
    <cellStyle name="Hipervínculo visitado" xfId="40045" builtinId="9" hidden="1"/>
    <cellStyle name="Hipervínculo visitado" xfId="40046" builtinId="9" hidden="1"/>
    <cellStyle name="Hipervínculo visitado" xfId="40047" builtinId="9" hidden="1"/>
    <cellStyle name="Hipervínculo visitado" xfId="40048" builtinId="9" hidden="1"/>
    <cellStyle name="Hipervínculo visitado" xfId="40049" builtinId="9" hidden="1"/>
    <cellStyle name="Hipervínculo visitado" xfId="40050" builtinId="9" hidden="1"/>
    <cellStyle name="Hipervínculo visitado" xfId="40051" builtinId="9" hidden="1"/>
    <cellStyle name="Hipervínculo visitado" xfId="40052" builtinId="9" hidden="1"/>
    <cellStyle name="Hipervínculo visitado" xfId="40053" builtinId="9" hidden="1"/>
    <cellStyle name="Hipervínculo visitado" xfId="40054" builtinId="9" hidden="1"/>
    <cellStyle name="Hipervínculo visitado" xfId="40055" builtinId="9" hidden="1"/>
    <cellStyle name="Hipervínculo visitado" xfId="40056" builtinId="9" hidden="1"/>
    <cellStyle name="Hipervínculo visitado" xfId="40057" builtinId="9" hidden="1"/>
    <cellStyle name="Hipervínculo visitado" xfId="40058" builtinId="9" hidden="1"/>
    <cellStyle name="Hipervínculo visitado" xfId="40059" builtinId="9" hidden="1"/>
    <cellStyle name="Hipervínculo visitado" xfId="40060" builtinId="9" hidden="1"/>
    <cellStyle name="Hipervínculo visitado" xfId="40061" builtinId="9" hidden="1"/>
    <cellStyle name="Hipervínculo visitado" xfId="40062" builtinId="9" hidden="1"/>
    <cellStyle name="Hipervínculo visitado" xfId="40063" builtinId="9" hidden="1"/>
    <cellStyle name="Hipervínculo visitado" xfId="40064" builtinId="9" hidden="1"/>
    <cellStyle name="Hipervínculo visitado" xfId="40065" builtinId="9" hidden="1"/>
    <cellStyle name="Hipervínculo visitado" xfId="40066" builtinId="9" hidden="1"/>
    <cellStyle name="Hipervínculo visitado" xfId="40067" builtinId="9" hidden="1"/>
    <cellStyle name="Hipervínculo visitado" xfId="40068" builtinId="9" hidden="1"/>
    <cellStyle name="Hipervínculo visitado" xfId="40069" builtinId="9" hidden="1"/>
    <cellStyle name="Hipervínculo visitado" xfId="40070" builtinId="9" hidden="1"/>
    <cellStyle name="Hipervínculo visitado" xfId="40071" builtinId="9" hidden="1"/>
    <cellStyle name="Hipervínculo visitado" xfId="40073" builtinId="9" hidden="1"/>
    <cellStyle name="Hipervínculo visitado" xfId="40074" builtinId="9" hidden="1"/>
    <cellStyle name="Hipervínculo visitado" xfId="40075" builtinId="9" hidden="1"/>
    <cellStyle name="Hipervínculo visitado" xfId="40076" builtinId="9" hidden="1"/>
    <cellStyle name="Hipervínculo visitado" xfId="40077" builtinId="9" hidden="1"/>
    <cellStyle name="Hipervínculo visitado" xfId="40078" builtinId="9" hidden="1"/>
    <cellStyle name="Hipervínculo visitado" xfId="40079" builtinId="9" hidden="1"/>
    <cellStyle name="Hipervínculo visitado" xfId="40080" builtinId="9" hidden="1"/>
    <cellStyle name="Hipervínculo visitado" xfId="40081" builtinId="9" hidden="1"/>
    <cellStyle name="Hipervínculo visitado" xfId="40082" builtinId="9" hidden="1"/>
    <cellStyle name="Hipervínculo visitado" xfId="40083" builtinId="9" hidden="1"/>
    <cellStyle name="Hipervínculo visitado" xfId="40084" builtinId="9" hidden="1"/>
    <cellStyle name="Hipervínculo visitado" xfId="40085" builtinId="9" hidden="1"/>
    <cellStyle name="Hipervínculo visitado" xfId="40086" builtinId="9" hidden="1"/>
    <cellStyle name="Hipervínculo visitado" xfId="40087" builtinId="9" hidden="1"/>
    <cellStyle name="Hipervínculo visitado" xfId="40088" builtinId="9" hidden="1"/>
    <cellStyle name="Hipervínculo visitado" xfId="40089" builtinId="9" hidden="1"/>
    <cellStyle name="Hipervínculo visitado" xfId="40090" builtinId="9" hidden="1"/>
    <cellStyle name="Hipervínculo visitado" xfId="40091" builtinId="9" hidden="1"/>
    <cellStyle name="Hipervínculo visitado" xfId="40092" builtinId="9" hidden="1"/>
    <cellStyle name="Hipervínculo visitado" xfId="40093" builtinId="9" hidden="1"/>
    <cellStyle name="Hipervínculo visitado" xfId="40095" builtinId="9" hidden="1"/>
    <cellStyle name="Hipervínculo visitado" xfId="40096" builtinId="9" hidden="1"/>
    <cellStyle name="Hipervínculo visitado" xfId="40097" builtinId="9" hidden="1"/>
    <cellStyle name="Hipervínculo visitado" xfId="40098" builtinId="9" hidden="1"/>
    <cellStyle name="Hipervínculo visitado" xfId="40099" builtinId="9" hidden="1"/>
    <cellStyle name="Hipervínculo visitado" xfId="40100" builtinId="9" hidden="1"/>
    <cellStyle name="Hipervínculo visitado" xfId="40101" builtinId="9" hidden="1"/>
    <cellStyle name="Hipervínculo visitado" xfId="40102" builtinId="9" hidden="1"/>
    <cellStyle name="Hipervínculo visitado" xfId="40103" builtinId="9" hidden="1"/>
    <cellStyle name="Hipervínculo visitado" xfId="40104" builtinId="9" hidden="1"/>
    <cellStyle name="Hipervínculo visitado" xfId="40105" builtinId="9" hidden="1"/>
    <cellStyle name="Hipervínculo visitado" xfId="40106" builtinId="9" hidden="1"/>
    <cellStyle name="Hipervínculo visitado" xfId="40107" builtinId="9" hidden="1"/>
    <cellStyle name="Hipervínculo visitado" xfId="40108" builtinId="9" hidden="1"/>
    <cellStyle name="Hipervínculo visitado" xfId="40109" builtinId="9" hidden="1"/>
    <cellStyle name="Hipervínculo visitado" xfId="40110" builtinId="9" hidden="1"/>
    <cellStyle name="Hipervínculo visitado" xfId="40111" builtinId="9" hidden="1"/>
    <cellStyle name="Hipervínculo visitado" xfId="40112" builtinId="9" hidden="1"/>
    <cellStyle name="Hipervínculo visitado" xfId="40113" builtinId="9" hidden="1"/>
    <cellStyle name="Hipervínculo visitado" xfId="40114" builtinId="9" hidden="1"/>
    <cellStyle name="Hipervínculo visitado" xfId="40115" builtinId="9" hidden="1"/>
    <cellStyle name="Hipervínculo visitado" xfId="40117" builtinId="9" hidden="1"/>
    <cellStyle name="Hipervínculo visitado" xfId="40118" builtinId="9" hidden="1"/>
    <cellStyle name="Hipervínculo visitado" xfId="40119" builtinId="9" hidden="1"/>
    <cellStyle name="Hipervínculo visitado" xfId="40120" builtinId="9" hidden="1"/>
    <cellStyle name="Hipervínculo visitado" xfId="40121" builtinId="9" hidden="1"/>
    <cellStyle name="Hipervínculo visitado" xfId="40122" builtinId="9" hidden="1"/>
    <cellStyle name="Hipervínculo visitado" xfId="40123" builtinId="9" hidden="1"/>
    <cellStyle name="Hipervínculo visitado" xfId="40124" builtinId="9" hidden="1"/>
    <cellStyle name="Hipervínculo visitado" xfId="40125" builtinId="9" hidden="1"/>
    <cellStyle name="Hipervínculo visitado" xfId="40126" builtinId="9" hidden="1"/>
    <cellStyle name="Hipervínculo visitado" xfId="40127" builtinId="9" hidden="1"/>
    <cellStyle name="Hipervínculo visitado" xfId="40128" builtinId="9" hidden="1"/>
    <cellStyle name="Hipervínculo visitado" xfId="40129" builtinId="9" hidden="1"/>
    <cellStyle name="Hipervínculo visitado" xfId="40130" builtinId="9" hidden="1"/>
    <cellStyle name="Hipervínculo visitado" xfId="40131" builtinId="9" hidden="1"/>
    <cellStyle name="Hipervínculo visitado" xfId="40132" builtinId="9" hidden="1"/>
    <cellStyle name="Hipervínculo visitado" xfId="40133" builtinId="9" hidden="1"/>
    <cellStyle name="Hipervínculo visitado" xfId="40134" builtinId="9" hidden="1"/>
    <cellStyle name="Hipervínculo visitado" xfId="40135" builtinId="9" hidden="1"/>
    <cellStyle name="Hipervínculo visitado" xfId="40136" builtinId="9" hidden="1"/>
    <cellStyle name="Hipervínculo visitado" xfId="40137" builtinId="9" hidden="1"/>
    <cellStyle name="Hipervínculo visitado" xfId="40139" builtinId="9" hidden="1"/>
    <cellStyle name="Hipervínculo visitado" xfId="40140" builtinId="9" hidden="1"/>
    <cellStyle name="Hipervínculo visitado" xfId="40141" builtinId="9" hidden="1"/>
    <cellStyle name="Hipervínculo visitado" xfId="40142" builtinId="9" hidden="1"/>
    <cellStyle name="Hipervínculo visitado" xfId="40143" builtinId="9" hidden="1"/>
    <cellStyle name="Hipervínculo visitado" xfId="40144" builtinId="9" hidden="1"/>
    <cellStyle name="Hipervínculo visitado" xfId="40145" builtinId="9" hidden="1"/>
    <cellStyle name="Hipervínculo visitado" xfId="40146" builtinId="9" hidden="1"/>
    <cellStyle name="Hipervínculo visitado" xfId="40147" builtinId="9" hidden="1"/>
    <cellStyle name="Hipervínculo visitado" xfId="40148" builtinId="9" hidden="1"/>
    <cellStyle name="Hipervínculo visitado" xfId="40149" builtinId="9" hidden="1"/>
    <cellStyle name="Hipervínculo visitado" xfId="40150" builtinId="9" hidden="1"/>
    <cellStyle name="Hipervínculo visitado" xfId="40151" builtinId="9" hidden="1"/>
    <cellStyle name="Hipervínculo visitado" xfId="40152" builtinId="9" hidden="1"/>
    <cellStyle name="Hipervínculo visitado" xfId="40153" builtinId="9" hidden="1"/>
    <cellStyle name="Hipervínculo visitado" xfId="40154" builtinId="9" hidden="1"/>
    <cellStyle name="Hipervínculo visitado" xfId="40155" builtinId="9" hidden="1"/>
    <cellStyle name="Hipervínculo visitado" xfId="40156" builtinId="9" hidden="1"/>
    <cellStyle name="Hipervínculo visitado" xfId="40157" builtinId="9" hidden="1"/>
    <cellStyle name="Hipervínculo visitado" xfId="40158" builtinId="9" hidden="1"/>
    <cellStyle name="Hipervínculo visitado" xfId="40159" builtinId="9" hidden="1"/>
    <cellStyle name="Hipervínculo visitado" xfId="40162" builtinId="9" hidden="1"/>
    <cellStyle name="Hipervínculo visitado" xfId="40163" builtinId="9" hidden="1"/>
    <cellStyle name="Hipervínculo visitado" xfId="40164" builtinId="9" hidden="1"/>
    <cellStyle name="Hipervínculo visitado" xfId="40165" builtinId="9" hidden="1"/>
    <cellStyle name="Hipervínculo visitado" xfId="40166" builtinId="9" hidden="1"/>
    <cellStyle name="Hipervínculo visitado" xfId="40167" builtinId="9" hidden="1"/>
    <cellStyle name="Hipervínculo visitado" xfId="40168" builtinId="9" hidden="1"/>
    <cellStyle name="Hipervínculo visitado" xfId="40169" builtinId="9" hidden="1"/>
    <cellStyle name="Hipervínculo visitado" xfId="40170" builtinId="9" hidden="1"/>
    <cellStyle name="Hipervínculo visitado" xfId="40171" builtinId="9" hidden="1"/>
    <cellStyle name="Hipervínculo visitado" xfId="40172" builtinId="9" hidden="1"/>
    <cellStyle name="Hipervínculo visitado" xfId="40173" builtinId="9" hidden="1"/>
    <cellStyle name="Hipervínculo visitado" xfId="40174" builtinId="9" hidden="1"/>
    <cellStyle name="Hipervínculo visitado" xfId="40175" builtinId="9" hidden="1"/>
    <cellStyle name="Hipervínculo visitado" xfId="40176" builtinId="9" hidden="1"/>
    <cellStyle name="Hipervínculo visitado" xfId="40177" builtinId="9" hidden="1"/>
    <cellStyle name="Hipervínculo visitado" xfId="40178" builtinId="9" hidden="1"/>
    <cellStyle name="Hipervínculo visitado" xfId="40179" builtinId="9" hidden="1"/>
    <cellStyle name="Hipervínculo visitado" xfId="40180" builtinId="9" hidden="1"/>
    <cellStyle name="Hipervínculo visitado" xfId="40181" builtinId="9" hidden="1"/>
    <cellStyle name="Hipervínculo visitado" xfId="40182" builtinId="9" hidden="1"/>
    <cellStyle name="Hipervínculo visitado" xfId="40186" builtinId="9" hidden="1"/>
    <cellStyle name="Hipervínculo visitado" xfId="40187" builtinId="9" hidden="1"/>
    <cellStyle name="Hipervínculo visitado" xfId="40188" builtinId="9" hidden="1"/>
    <cellStyle name="Hipervínculo visitado" xfId="40189" builtinId="9" hidden="1"/>
    <cellStyle name="Hipervínculo visitado" xfId="40190" builtinId="9" hidden="1"/>
    <cellStyle name="Hipervínculo visitado" xfId="40191" builtinId="9" hidden="1"/>
    <cellStyle name="Hipervínculo visitado" xfId="40192" builtinId="9" hidden="1"/>
    <cellStyle name="Hipervínculo visitado" xfId="40193" builtinId="9" hidden="1"/>
    <cellStyle name="Hipervínculo visitado" xfId="40194" builtinId="9" hidden="1"/>
    <cellStyle name="Hipervínculo visitado" xfId="40195" builtinId="9" hidden="1"/>
    <cellStyle name="Hipervínculo visitado" xfId="40196" builtinId="9" hidden="1"/>
    <cellStyle name="Hipervínculo visitado" xfId="40197" builtinId="9" hidden="1"/>
    <cellStyle name="Hipervínculo visitado" xfId="40198" builtinId="9" hidden="1"/>
    <cellStyle name="Hipervínculo visitado" xfId="40199" builtinId="9" hidden="1"/>
    <cellStyle name="Hipervínculo visitado" xfId="40200" builtinId="9" hidden="1"/>
    <cellStyle name="Hipervínculo visitado" xfId="40201" builtinId="9" hidden="1"/>
    <cellStyle name="Hipervínculo visitado" xfId="40202" builtinId="9" hidden="1"/>
    <cellStyle name="Hipervínculo visitado" xfId="40203" builtinId="9" hidden="1"/>
    <cellStyle name="Hipervínculo visitado" xfId="40204" builtinId="9" hidden="1"/>
    <cellStyle name="Hipervínculo visitado" xfId="40205" builtinId="9" hidden="1"/>
    <cellStyle name="Hipervínculo visitado" xfId="40206" builtinId="9" hidden="1"/>
    <cellStyle name="Hipervínculo visitado" xfId="40209" builtinId="9" hidden="1"/>
    <cellStyle name="Hipervínculo visitado" xfId="40210" builtinId="9" hidden="1"/>
    <cellStyle name="Hipervínculo visitado" xfId="40211" builtinId="9" hidden="1"/>
    <cellStyle name="Hipervínculo visitado" xfId="40212" builtinId="9" hidden="1"/>
    <cellStyle name="Hipervínculo visitado" xfId="40213" builtinId="9" hidden="1"/>
    <cellStyle name="Hipervínculo visitado" xfId="40214" builtinId="9" hidden="1"/>
    <cellStyle name="Hipervínculo visitado" xfId="40215" builtinId="9" hidden="1"/>
    <cellStyle name="Hipervínculo visitado" xfId="40216" builtinId="9" hidden="1"/>
    <cellStyle name="Hipervínculo visitado" xfId="40217" builtinId="9" hidden="1"/>
    <cellStyle name="Hipervínculo visitado" xfId="40218" builtinId="9" hidden="1"/>
    <cellStyle name="Hipervínculo visitado" xfId="40219" builtinId="9" hidden="1"/>
    <cellStyle name="Hipervínculo visitado" xfId="40220" builtinId="9" hidden="1"/>
    <cellStyle name="Hipervínculo visitado" xfId="40221" builtinId="9" hidden="1"/>
    <cellStyle name="Hipervínculo visitado" xfId="40222" builtinId="9" hidden="1"/>
    <cellStyle name="Hipervínculo visitado" xfId="40223" builtinId="9" hidden="1"/>
    <cellStyle name="Hipervínculo visitado" xfId="40224" builtinId="9" hidden="1"/>
    <cellStyle name="Hipervínculo visitado" xfId="40225" builtinId="9" hidden="1"/>
    <cellStyle name="Hipervínculo visitado" xfId="40226" builtinId="9" hidden="1"/>
    <cellStyle name="Hipervínculo visitado" xfId="40227" builtinId="9" hidden="1"/>
    <cellStyle name="Hipervínculo visitado" xfId="40228" builtinId="9" hidden="1"/>
    <cellStyle name="Hipervínculo visitado" xfId="40229" builtinId="9" hidden="1"/>
    <cellStyle name="Hipervínculo visitado" xfId="40232" builtinId="9" hidden="1"/>
    <cellStyle name="Hipervínculo visitado" xfId="40233" builtinId="9" hidden="1"/>
    <cellStyle name="Hipervínculo visitado" xfId="40234" builtinId="9" hidden="1"/>
    <cellStyle name="Hipervínculo visitado" xfId="40235" builtinId="9" hidden="1"/>
    <cellStyle name="Hipervínculo visitado" xfId="40236" builtinId="9" hidden="1"/>
    <cellStyle name="Hipervínculo visitado" xfId="40237" builtinId="9" hidden="1"/>
    <cellStyle name="Hipervínculo visitado" xfId="40238" builtinId="9" hidden="1"/>
    <cellStyle name="Hipervínculo visitado" xfId="40239" builtinId="9" hidden="1"/>
    <cellStyle name="Hipervínculo visitado" xfId="40240" builtinId="9" hidden="1"/>
    <cellStyle name="Hipervínculo visitado" xfId="40241" builtinId="9" hidden="1"/>
    <cellStyle name="Hipervínculo visitado" xfId="40242" builtinId="9" hidden="1"/>
    <cellStyle name="Hipervínculo visitado" xfId="40243" builtinId="9" hidden="1"/>
    <cellStyle name="Hipervínculo visitado" xfId="40244" builtinId="9" hidden="1"/>
    <cellStyle name="Hipervínculo visitado" xfId="40245" builtinId="9" hidden="1"/>
    <cellStyle name="Hipervínculo visitado" xfId="40246" builtinId="9" hidden="1"/>
    <cellStyle name="Hipervínculo visitado" xfId="40247" builtinId="9" hidden="1"/>
    <cellStyle name="Hipervínculo visitado" xfId="40248" builtinId="9" hidden="1"/>
    <cellStyle name="Hipervínculo visitado" xfId="40249" builtinId="9" hidden="1"/>
    <cellStyle name="Hipervínculo visitado" xfId="40250" builtinId="9" hidden="1"/>
    <cellStyle name="Hipervínculo visitado" xfId="40251" builtinId="9" hidden="1"/>
    <cellStyle name="Hipervínculo visitado" xfId="40252" builtinId="9" hidden="1"/>
    <cellStyle name="Hipervínculo visitado" xfId="40256" builtinId="9" hidden="1"/>
    <cellStyle name="Hipervínculo visitado" xfId="40257" builtinId="9" hidden="1"/>
    <cellStyle name="Hipervínculo visitado" xfId="40258" builtinId="9" hidden="1"/>
    <cellStyle name="Hipervínculo visitado" xfId="40259" builtinId="9" hidden="1"/>
    <cellStyle name="Hipervínculo visitado" xfId="40260" builtinId="9" hidden="1"/>
    <cellStyle name="Hipervínculo visitado" xfId="40261" builtinId="9" hidden="1"/>
    <cellStyle name="Hipervínculo visitado" xfId="40262" builtinId="9" hidden="1"/>
    <cellStyle name="Hipervínculo visitado" xfId="40263" builtinId="9" hidden="1"/>
    <cellStyle name="Hipervínculo visitado" xfId="40264" builtinId="9" hidden="1"/>
    <cellStyle name="Hipervínculo visitado" xfId="40265" builtinId="9" hidden="1"/>
    <cellStyle name="Hipervínculo visitado" xfId="40266" builtinId="9" hidden="1"/>
    <cellStyle name="Hipervínculo visitado" xfId="40267" builtinId="9" hidden="1"/>
    <cellStyle name="Hipervínculo visitado" xfId="40268" builtinId="9" hidden="1"/>
    <cellStyle name="Hipervínculo visitado" xfId="40269" builtinId="9" hidden="1"/>
    <cellStyle name="Hipervínculo visitado" xfId="40270" builtinId="9" hidden="1"/>
    <cellStyle name="Hipervínculo visitado" xfId="40271" builtinId="9" hidden="1"/>
    <cellStyle name="Hipervínculo visitado" xfId="40272" builtinId="9" hidden="1"/>
    <cellStyle name="Hipervínculo visitado" xfId="40273" builtinId="9" hidden="1"/>
    <cellStyle name="Hipervínculo visitado" xfId="40274" builtinId="9" hidden="1"/>
    <cellStyle name="Hipervínculo visitado" xfId="40275" builtinId="9" hidden="1"/>
    <cellStyle name="Hipervínculo visitado" xfId="40276" builtinId="9" hidden="1"/>
    <cellStyle name="Hipervínculo visitado" xfId="40279" builtinId="9" hidden="1"/>
    <cellStyle name="Hipervínculo visitado" xfId="40280" builtinId="9" hidden="1"/>
    <cellStyle name="Hipervínculo visitado" xfId="40281" builtinId="9" hidden="1"/>
    <cellStyle name="Hipervínculo visitado" xfId="40282" builtinId="9" hidden="1"/>
    <cellStyle name="Hipervínculo visitado" xfId="40283" builtinId="9" hidden="1"/>
    <cellStyle name="Hipervínculo visitado" xfId="40284" builtinId="9" hidden="1"/>
    <cellStyle name="Hipervínculo visitado" xfId="40285" builtinId="9" hidden="1"/>
    <cellStyle name="Hipervínculo visitado" xfId="40286" builtinId="9" hidden="1"/>
    <cellStyle name="Hipervínculo visitado" xfId="40287" builtinId="9" hidden="1"/>
    <cellStyle name="Hipervínculo visitado" xfId="40288" builtinId="9" hidden="1"/>
    <cellStyle name="Hipervínculo visitado" xfId="40289" builtinId="9" hidden="1"/>
    <cellStyle name="Hipervínculo visitado" xfId="40290" builtinId="9" hidden="1"/>
    <cellStyle name="Hipervínculo visitado" xfId="40291" builtinId="9" hidden="1"/>
    <cellStyle name="Hipervínculo visitado" xfId="40292" builtinId="9" hidden="1"/>
    <cellStyle name="Hipervínculo visitado" xfId="40293" builtinId="9" hidden="1"/>
    <cellStyle name="Hipervínculo visitado" xfId="40294" builtinId="9" hidden="1"/>
    <cellStyle name="Hipervínculo visitado" xfId="40295" builtinId="9" hidden="1"/>
    <cellStyle name="Hipervínculo visitado" xfId="40296" builtinId="9" hidden="1"/>
    <cellStyle name="Hipervínculo visitado" xfId="40297" builtinId="9" hidden="1"/>
    <cellStyle name="Hipervínculo visitado" xfId="40298" builtinId="9" hidden="1"/>
    <cellStyle name="Hipervínculo visitado" xfId="40299" builtinId="9" hidden="1"/>
    <cellStyle name="Hipervínculo visitado" xfId="40302" builtinId="9" hidden="1"/>
    <cellStyle name="Hipervínculo visitado" xfId="40303" builtinId="9" hidden="1"/>
    <cellStyle name="Hipervínculo visitado" xfId="40304" builtinId="9" hidden="1"/>
    <cellStyle name="Hipervínculo visitado" xfId="40305" builtinId="9" hidden="1"/>
    <cellStyle name="Hipervínculo visitado" xfId="40306" builtinId="9" hidden="1"/>
    <cellStyle name="Hipervínculo visitado" xfId="40307" builtinId="9" hidden="1"/>
    <cellStyle name="Hipervínculo visitado" xfId="40308" builtinId="9" hidden="1"/>
    <cellStyle name="Hipervínculo visitado" xfId="40309" builtinId="9" hidden="1"/>
    <cellStyle name="Hipervínculo visitado" xfId="40310" builtinId="9" hidden="1"/>
    <cellStyle name="Hipervínculo visitado" xfId="40311" builtinId="9" hidden="1"/>
    <cellStyle name="Hipervínculo visitado" xfId="40312" builtinId="9" hidden="1"/>
    <cellStyle name="Hipervínculo visitado" xfId="40313" builtinId="9" hidden="1"/>
    <cellStyle name="Hipervínculo visitado" xfId="40314" builtinId="9" hidden="1"/>
    <cellStyle name="Hipervínculo visitado" xfId="40315" builtinId="9" hidden="1"/>
    <cellStyle name="Hipervínculo visitado" xfId="40316" builtinId="9" hidden="1"/>
    <cellStyle name="Hipervínculo visitado" xfId="40317" builtinId="9" hidden="1"/>
    <cellStyle name="Hipervínculo visitado" xfId="40318" builtinId="9" hidden="1"/>
    <cellStyle name="Hipervínculo visitado" xfId="40319" builtinId="9" hidden="1"/>
    <cellStyle name="Hipervínculo visitado" xfId="40320" builtinId="9" hidden="1"/>
    <cellStyle name="Hipervínculo visitado" xfId="40321" builtinId="9" hidden="1"/>
    <cellStyle name="Hipervínculo visitado" xfId="40322" builtinId="9" hidden="1"/>
    <cellStyle name="Hipervínculo visitado" xfId="40324" builtinId="9" hidden="1"/>
    <cellStyle name="Hipervínculo visitado" xfId="40325" builtinId="9" hidden="1"/>
    <cellStyle name="Hipervínculo visitado" xfId="40326" builtinId="9" hidden="1"/>
    <cellStyle name="Hipervínculo visitado" xfId="40327" builtinId="9" hidden="1"/>
    <cellStyle name="Hipervínculo visitado" xfId="40328" builtinId="9" hidden="1"/>
    <cellStyle name="Hipervínculo visitado" xfId="40329" builtinId="9" hidden="1"/>
    <cellStyle name="Hipervínculo visitado" xfId="40330" builtinId="9" hidden="1"/>
    <cellStyle name="Hipervínculo visitado" xfId="40331" builtinId="9" hidden="1"/>
    <cellStyle name="Hipervínculo visitado" xfId="40332" builtinId="9" hidden="1"/>
    <cellStyle name="Hipervínculo visitado" xfId="40333" builtinId="9" hidden="1"/>
    <cellStyle name="Hipervínculo visitado" xfId="40334" builtinId="9" hidden="1"/>
    <cellStyle name="Hipervínculo visitado" xfId="40335" builtinId="9" hidden="1"/>
    <cellStyle name="Hipervínculo visitado" xfId="40336" builtinId="9" hidden="1"/>
    <cellStyle name="Hipervínculo visitado" xfId="40337" builtinId="9" hidden="1"/>
    <cellStyle name="Hipervínculo visitado" xfId="40338" builtinId="9" hidden="1"/>
    <cellStyle name="Hipervínculo visitado" xfId="40339" builtinId="9" hidden="1"/>
    <cellStyle name="Hipervínculo visitado" xfId="40340" builtinId="9" hidden="1"/>
    <cellStyle name="Hipervínculo visitado" xfId="40341" builtinId="9" hidden="1"/>
    <cellStyle name="Hipervínculo visitado" xfId="40342" builtinId="9" hidden="1"/>
    <cellStyle name="Hipervínculo visitado" xfId="40343" builtinId="9" hidden="1"/>
    <cellStyle name="Hipervínculo visitado" xfId="40344" builtinId="9" hidden="1"/>
    <cellStyle name="Hipervínculo visitado" xfId="40347" builtinId="9" hidden="1"/>
    <cellStyle name="Hipervínculo visitado" xfId="40348" builtinId="9" hidden="1"/>
    <cellStyle name="Hipervínculo visitado" xfId="40349" builtinId="9" hidden="1"/>
    <cellStyle name="Hipervínculo visitado" xfId="40350" builtinId="9" hidden="1"/>
    <cellStyle name="Hipervínculo visitado" xfId="40351" builtinId="9" hidden="1"/>
    <cellStyle name="Hipervínculo visitado" xfId="40352" builtinId="9" hidden="1"/>
    <cellStyle name="Hipervínculo visitado" xfId="40353" builtinId="9" hidden="1"/>
    <cellStyle name="Hipervínculo visitado" xfId="40354" builtinId="9" hidden="1"/>
    <cellStyle name="Hipervínculo visitado" xfId="40355" builtinId="9" hidden="1"/>
    <cellStyle name="Hipervínculo visitado" xfId="40356" builtinId="9" hidden="1"/>
    <cellStyle name="Hipervínculo visitado" xfId="40357" builtinId="9" hidden="1"/>
    <cellStyle name="Hipervínculo visitado" xfId="40358" builtinId="9" hidden="1"/>
    <cellStyle name="Hipervínculo visitado" xfId="40359" builtinId="9" hidden="1"/>
    <cellStyle name="Hipervínculo visitado" xfId="40360" builtinId="9" hidden="1"/>
    <cellStyle name="Hipervínculo visitado" xfId="40361" builtinId="9" hidden="1"/>
    <cellStyle name="Hipervínculo visitado" xfId="40362" builtinId="9" hidden="1"/>
    <cellStyle name="Hipervínculo visitado" xfId="40363" builtinId="9" hidden="1"/>
    <cellStyle name="Hipervínculo visitado" xfId="40364" builtinId="9" hidden="1"/>
    <cellStyle name="Hipervínculo visitado" xfId="40365" builtinId="9" hidden="1"/>
    <cellStyle name="Hipervínculo visitado" xfId="40366" builtinId="9" hidden="1"/>
    <cellStyle name="Hipervínculo visitado" xfId="40367" builtinId="9" hidden="1"/>
    <cellStyle name="Hipervínculo visitado" xfId="40370" builtinId="9" hidden="1"/>
    <cellStyle name="Hipervínculo visitado" xfId="40371" builtinId="9" hidden="1"/>
    <cellStyle name="Hipervínculo visitado" xfId="40372" builtinId="9" hidden="1"/>
    <cellStyle name="Hipervínculo visitado" xfId="40373" builtinId="9" hidden="1"/>
    <cellStyle name="Hipervínculo visitado" xfId="40374" builtinId="9" hidden="1"/>
    <cellStyle name="Hipervínculo visitado" xfId="40375" builtinId="9" hidden="1"/>
    <cellStyle name="Hipervínculo visitado" xfId="40376" builtinId="9" hidden="1"/>
    <cellStyle name="Hipervínculo visitado" xfId="40377" builtinId="9" hidden="1"/>
    <cellStyle name="Hipervínculo visitado" xfId="40378" builtinId="9" hidden="1"/>
    <cellStyle name="Hipervínculo visitado" xfId="40379" builtinId="9" hidden="1"/>
    <cellStyle name="Hipervínculo visitado" xfId="40380" builtinId="9" hidden="1"/>
    <cellStyle name="Hipervínculo visitado" xfId="40381" builtinId="9" hidden="1"/>
    <cellStyle name="Hipervínculo visitado" xfId="40382" builtinId="9" hidden="1"/>
    <cellStyle name="Hipervínculo visitado" xfId="40383" builtinId="9" hidden="1"/>
    <cellStyle name="Hipervínculo visitado" xfId="40384" builtinId="9" hidden="1"/>
    <cellStyle name="Hipervínculo visitado" xfId="40385" builtinId="9" hidden="1"/>
    <cellStyle name="Hipervínculo visitado" xfId="40386" builtinId="9" hidden="1"/>
    <cellStyle name="Hipervínculo visitado" xfId="40387" builtinId="9" hidden="1"/>
    <cellStyle name="Hipervínculo visitado" xfId="40388" builtinId="9" hidden="1"/>
    <cellStyle name="Hipervínculo visitado" xfId="40389" builtinId="9" hidden="1"/>
    <cellStyle name="Hipervínculo visitado" xfId="40390" builtinId="9" hidden="1"/>
    <cellStyle name="Hipervínculo visitado" xfId="40393" builtinId="9" hidden="1"/>
    <cellStyle name="Hipervínculo visitado" xfId="40394" builtinId="9" hidden="1"/>
    <cellStyle name="Hipervínculo visitado" xfId="40395" builtinId="9" hidden="1"/>
    <cellStyle name="Hipervínculo visitado" xfId="40396" builtinId="9" hidden="1"/>
    <cellStyle name="Hipervínculo visitado" xfId="40397" builtinId="9" hidden="1"/>
    <cellStyle name="Hipervínculo visitado" xfId="40398" builtinId="9" hidden="1"/>
    <cellStyle name="Hipervínculo visitado" xfId="40399" builtinId="9" hidden="1"/>
    <cellStyle name="Hipervínculo visitado" xfId="40400" builtinId="9" hidden="1"/>
    <cellStyle name="Hipervínculo visitado" xfId="40401" builtinId="9" hidden="1"/>
    <cellStyle name="Hipervínculo visitado" xfId="40402" builtinId="9" hidden="1"/>
    <cellStyle name="Hipervínculo visitado" xfId="40403" builtinId="9" hidden="1"/>
    <cellStyle name="Hipervínculo visitado" xfId="40404" builtinId="9" hidden="1"/>
    <cellStyle name="Hipervínculo visitado" xfId="40405" builtinId="9" hidden="1"/>
    <cellStyle name="Hipervínculo visitado" xfId="40406" builtinId="9" hidden="1"/>
    <cellStyle name="Hipervínculo visitado" xfId="40407" builtinId="9" hidden="1"/>
    <cellStyle name="Hipervínculo visitado" xfId="40408" builtinId="9" hidden="1"/>
    <cellStyle name="Hipervínculo visitado" xfId="40409" builtinId="9" hidden="1"/>
    <cellStyle name="Hipervínculo visitado" xfId="40410" builtinId="9" hidden="1"/>
    <cellStyle name="Hipervínculo visitado" xfId="40411" builtinId="9" hidden="1"/>
    <cellStyle name="Hipervínculo visitado" xfId="40412" builtinId="9" hidden="1"/>
    <cellStyle name="Hipervínculo visitado" xfId="40413" builtinId="9" hidden="1"/>
    <cellStyle name="Hipervínculo visitado" xfId="40416" builtinId="9" hidden="1"/>
    <cellStyle name="Hipervínculo visitado" xfId="40417" builtinId="9" hidden="1"/>
    <cellStyle name="Hipervínculo visitado" xfId="40418" builtinId="9" hidden="1"/>
    <cellStyle name="Hipervínculo visitado" xfId="40419" builtinId="9" hidden="1"/>
    <cellStyle name="Hipervínculo visitado" xfId="40420" builtinId="9" hidden="1"/>
    <cellStyle name="Hipervínculo visitado" xfId="40421" builtinId="9" hidden="1"/>
    <cellStyle name="Hipervínculo visitado" xfId="40422" builtinId="9" hidden="1"/>
    <cellStyle name="Hipervínculo visitado" xfId="40423" builtinId="9" hidden="1"/>
    <cellStyle name="Hipervínculo visitado" xfId="40424" builtinId="9" hidden="1"/>
    <cellStyle name="Hipervínculo visitado" xfId="40425" builtinId="9" hidden="1"/>
    <cellStyle name="Hipervínculo visitado" xfId="40426" builtinId="9" hidden="1"/>
    <cellStyle name="Hipervínculo visitado" xfId="40427" builtinId="9" hidden="1"/>
    <cellStyle name="Hipervínculo visitado" xfId="40428" builtinId="9" hidden="1"/>
    <cellStyle name="Hipervínculo visitado" xfId="40429" builtinId="9" hidden="1"/>
    <cellStyle name="Hipervínculo visitado" xfId="40430" builtinId="9" hidden="1"/>
    <cellStyle name="Hipervínculo visitado" xfId="40431" builtinId="9" hidden="1"/>
    <cellStyle name="Hipervínculo visitado" xfId="40432" builtinId="9" hidden="1"/>
    <cellStyle name="Hipervínculo visitado" xfId="40433" builtinId="9" hidden="1"/>
    <cellStyle name="Hipervínculo visitado" xfId="40434" builtinId="9" hidden="1"/>
    <cellStyle name="Hipervínculo visitado" xfId="40435" builtinId="9" hidden="1"/>
    <cellStyle name="Hipervínculo visitado" xfId="40436" builtinId="9" hidden="1"/>
    <cellStyle name="Hipervínculo visitado" xfId="40438" builtinId="9" hidden="1"/>
    <cellStyle name="Hipervínculo visitado" xfId="40439" builtinId="9" hidden="1"/>
    <cellStyle name="Hipervínculo visitado" xfId="40440" builtinId="9" hidden="1"/>
    <cellStyle name="Hipervínculo visitado" xfId="40441" builtinId="9" hidden="1"/>
    <cellStyle name="Hipervínculo visitado" xfId="40442" builtinId="9" hidden="1"/>
    <cellStyle name="Hipervínculo visitado" xfId="40443" builtinId="9" hidden="1"/>
    <cellStyle name="Hipervínculo visitado" xfId="40444" builtinId="9" hidden="1"/>
    <cellStyle name="Hipervínculo visitado" xfId="40445" builtinId="9" hidden="1"/>
    <cellStyle name="Hipervínculo visitado" xfId="40446" builtinId="9" hidden="1"/>
    <cellStyle name="Hipervínculo visitado" xfId="40447" builtinId="9" hidden="1"/>
    <cellStyle name="Hipervínculo visitado" xfId="40448" builtinId="9" hidden="1"/>
    <cellStyle name="Hipervínculo visitado" xfId="40449" builtinId="9" hidden="1"/>
    <cellStyle name="Hipervínculo visitado" xfId="40450" builtinId="9" hidden="1"/>
    <cellStyle name="Hipervínculo visitado" xfId="40451" builtinId="9" hidden="1"/>
    <cellStyle name="Hipervínculo visitado" xfId="40452" builtinId="9" hidden="1"/>
    <cellStyle name="Hipervínculo visitado" xfId="40453" builtinId="9" hidden="1"/>
    <cellStyle name="Hipervínculo visitado" xfId="40454" builtinId="9" hidden="1"/>
    <cellStyle name="Hipervínculo visitado" xfId="40455" builtinId="9" hidden="1"/>
    <cellStyle name="Hipervínculo visitado" xfId="40456" builtinId="9" hidden="1"/>
    <cellStyle name="Hipervínculo visitado" xfId="40457" builtinId="9" hidden="1"/>
    <cellStyle name="Hipervínculo visitado" xfId="40458" builtinId="9" hidden="1"/>
    <cellStyle name="Hipervínculo visitado" xfId="40461" builtinId="9" hidden="1"/>
    <cellStyle name="Hipervínculo visitado" xfId="40462" builtinId="9" hidden="1"/>
    <cellStyle name="Hipervínculo visitado" xfId="40463" builtinId="9" hidden="1"/>
    <cellStyle name="Hipervínculo visitado" xfId="40464" builtinId="9" hidden="1"/>
    <cellStyle name="Hipervínculo visitado" xfId="40465" builtinId="9" hidden="1"/>
    <cellStyle name="Hipervínculo visitado" xfId="40466" builtinId="9" hidden="1"/>
    <cellStyle name="Hipervínculo visitado" xfId="40467" builtinId="9" hidden="1"/>
    <cellStyle name="Hipervínculo visitado" xfId="40468" builtinId="9" hidden="1"/>
    <cellStyle name="Hipervínculo visitado" xfId="40469" builtinId="9" hidden="1"/>
    <cellStyle name="Hipervínculo visitado" xfId="40470" builtinId="9" hidden="1"/>
    <cellStyle name="Hipervínculo visitado" xfId="40471" builtinId="9" hidden="1"/>
    <cellStyle name="Hipervínculo visitado" xfId="40472" builtinId="9" hidden="1"/>
    <cellStyle name="Hipervínculo visitado" xfId="40473" builtinId="9" hidden="1"/>
    <cellStyle name="Hipervínculo visitado" xfId="40474" builtinId="9" hidden="1"/>
    <cellStyle name="Hipervínculo visitado" xfId="40475" builtinId="9" hidden="1"/>
    <cellStyle name="Hipervínculo visitado" xfId="40476" builtinId="9" hidden="1"/>
    <cellStyle name="Hipervínculo visitado" xfId="40477" builtinId="9" hidden="1"/>
    <cellStyle name="Hipervínculo visitado" xfId="40478" builtinId="9" hidden="1"/>
    <cellStyle name="Hipervínculo visitado" xfId="40479" builtinId="9" hidden="1"/>
    <cellStyle name="Hipervínculo visitado" xfId="40480" builtinId="9" hidden="1"/>
    <cellStyle name="Hipervínculo visitado" xfId="40481" builtinId="9" hidden="1"/>
    <cellStyle name="Hipervínculo visitado" xfId="40484" builtinId="9" hidden="1"/>
    <cellStyle name="Hipervínculo visitado" xfId="40485" builtinId="9" hidden="1"/>
    <cellStyle name="Hipervínculo visitado" xfId="40486" builtinId="9" hidden="1"/>
    <cellStyle name="Hipervínculo visitado" xfId="40487" builtinId="9" hidden="1"/>
    <cellStyle name="Hipervínculo visitado" xfId="40488" builtinId="9" hidden="1"/>
    <cellStyle name="Hipervínculo visitado" xfId="40489" builtinId="9" hidden="1"/>
    <cellStyle name="Hipervínculo visitado" xfId="40490" builtinId="9" hidden="1"/>
    <cellStyle name="Hipervínculo visitado" xfId="40491" builtinId="9" hidden="1"/>
    <cellStyle name="Hipervínculo visitado" xfId="40492" builtinId="9" hidden="1"/>
    <cellStyle name="Hipervínculo visitado" xfId="40493" builtinId="9" hidden="1"/>
    <cellStyle name="Hipervínculo visitado" xfId="40494" builtinId="9" hidden="1"/>
    <cellStyle name="Hipervínculo visitado" xfId="40495" builtinId="9" hidden="1"/>
    <cellStyle name="Hipervínculo visitado" xfId="40496" builtinId="9" hidden="1"/>
    <cellStyle name="Hipervínculo visitado" xfId="40497" builtinId="9" hidden="1"/>
    <cellStyle name="Hipervínculo visitado" xfId="40498" builtinId="9" hidden="1"/>
    <cellStyle name="Hipervínculo visitado" xfId="40499" builtinId="9" hidden="1"/>
    <cellStyle name="Hipervínculo visitado" xfId="40500" builtinId="9" hidden="1"/>
    <cellStyle name="Hipervínculo visitado" xfId="40501" builtinId="9" hidden="1"/>
    <cellStyle name="Hipervínculo visitado" xfId="40502" builtinId="9" hidden="1"/>
    <cellStyle name="Hipervínculo visitado" xfId="40503" builtinId="9" hidden="1"/>
    <cellStyle name="Hipervínculo visitado" xfId="40504" builtinId="9" hidden="1"/>
    <cellStyle name="Hipervínculo visitado" xfId="40507" builtinId="9" hidden="1"/>
    <cellStyle name="Hipervínculo visitado" xfId="40508" builtinId="9" hidden="1"/>
    <cellStyle name="Hipervínculo visitado" xfId="40509" builtinId="9" hidden="1"/>
    <cellStyle name="Hipervínculo visitado" xfId="40510" builtinId="9" hidden="1"/>
    <cellStyle name="Hipervínculo visitado" xfId="40511" builtinId="9" hidden="1"/>
    <cellStyle name="Hipervínculo visitado" xfId="40512" builtinId="9" hidden="1"/>
    <cellStyle name="Hipervínculo visitado" xfId="40513" builtinId="9" hidden="1"/>
    <cellStyle name="Hipervínculo visitado" xfId="40514" builtinId="9" hidden="1"/>
    <cellStyle name="Hipervínculo visitado" xfId="40515" builtinId="9" hidden="1"/>
    <cellStyle name="Hipervínculo visitado" xfId="40516" builtinId="9" hidden="1"/>
    <cellStyle name="Hipervínculo visitado" xfId="40517" builtinId="9" hidden="1"/>
    <cellStyle name="Hipervínculo visitado" xfId="40518" builtinId="9" hidden="1"/>
    <cellStyle name="Hipervínculo visitado" xfId="40519" builtinId="9" hidden="1"/>
    <cellStyle name="Hipervínculo visitado" xfId="40520" builtinId="9" hidden="1"/>
    <cellStyle name="Hipervínculo visitado" xfId="40521" builtinId="9" hidden="1"/>
    <cellStyle name="Hipervínculo visitado" xfId="40522" builtinId="9" hidden="1"/>
    <cellStyle name="Hipervínculo visitado" xfId="40523" builtinId="9" hidden="1"/>
    <cellStyle name="Hipervínculo visitado" xfId="40524" builtinId="9" hidden="1"/>
    <cellStyle name="Hipervínculo visitado" xfId="40525" builtinId="9" hidden="1"/>
    <cellStyle name="Hipervínculo visitado" xfId="40526" builtinId="9" hidden="1"/>
    <cellStyle name="Hipervínculo visitado" xfId="40527" builtinId="9" hidden="1"/>
    <cellStyle name="Hipervínculo visitado" xfId="40530" builtinId="9" hidden="1"/>
    <cellStyle name="Hipervínculo visitado" xfId="40531" builtinId="9" hidden="1"/>
    <cellStyle name="Hipervínculo visitado" xfId="40532" builtinId="9" hidden="1"/>
    <cellStyle name="Hipervínculo visitado" xfId="40533" builtinId="9" hidden="1"/>
    <cellStyle name="Hipervínculo visitado" xfId="40534" builtinId="9" hidden="1"/>
    <cellStyle name="Hipervínculo visitado" xfId="40535" builtinId="9" hidden="1"/>
    <cellStyle name="Hipervínculo visitado" xfId="40536" builtinId="9" hidden="1"/>
    <cellStyle name="Hipervínculo visitado" xfId="40537" builtinId="9" hidden="1"/>
    <cellStyle name="Hipervínculo visitado" xfId="40538" builtinId="9" hidden="1"/>
    <cellStyle name="Hipervínculo visitado" xfId="40539" builtinId="9" hidden="1"/>
    <cellStyle name="Hipervínculo visitado" xfId="40540" builtinId="9" hidden="1"/>
    <cellStyle name="Hipervínculo visitado" xfId="40541" builtinId="9" hidden="1"/>
    <cellStyle name="Hipervínculo visitado" xfId="40542" builtinId="9" hidden="1"/>
    <cellStyle name="Hipervínculo visitado" xfId="40543" builtinId="9" hidden="1"/>
    <cellStyle name="Hipervínculo visitado" xfId="40544" builtinId="9" hidden="1"/>
    <cellStyle name="Hipervínculo visitado" xfId="40545" builtinId="9" hidden="1"/>
    <cellStyle name="Hipervínculo visitado" xfId="40546" builtinId="9" hidden="1"/>
    <cellStyle name="Hipervínculo visitado" xfId="40547" builtinId="9" hidden="1"/>
    <cellStyle name="Hipervínculo visitado" xfId="40548" builtinId="9" hidden="1"/>
    <cellStyle name="Hipervínculo visitado" xfId="40549" builtinId="9" hidden="1"/>
    <cellStyle name="Hipervínculo visitado" xfId="40550" builtinId="9" hidden="1"/>
    <cellStyle name="Hipervínculo visitado" xfId="40553" builtinId="9" hidden="1"/>
    <cellStyle name="Hipervínculo visitado" xfId="40554" builtinId="9" hidden="1"/>
    <cellStyle name="Hipervínculo visitado" xfId="40555" builtinId="9" hidden="1"/>
    <cellStyle name="Hipervínculo visitado" xfId="40556" builtinId="9" hidden="1"/>
    <cellStyle name="Hipervínculo visitado" xfId="40557" builtinId="9" hidden="1"/>
    <cellStyle name="Hipervínculo visitado" xfId="40558" builtinId="9" hidden="1"/>
    <cellStyle name="Hipervínculo visitado" xfId="40559" builtinId="9" hidden="1"/>
    <cellStyle name="Hipervínculo visitado" xfId="40560" builtinId="9" hidden="1"/>
    <cellStyle name="Hipervínculo visitado" xfId="40561" builtinId="9" hidden="1"/>
    <cellStyle name="Hipervínculo visitado" xfId="40562" builtinId="9" hidden="1"/>
    <cellStyle name="Hipervínculo visitado" xfId="40563" builtinId="9" hidden="1"/>
    <cellStyle name="Hipervínculo visitado" xfId="40564" builtinId="9" hidden="1"/>
    <cellStyle name="Hipervínculo visitado" xfId="40565" builtinId="9" hidden="1"/>
    <cellStyle name="Hipervínculo visitado" xfId="40566" builtinId="9" hidden="1"/>
    <cellStyle name="Hipervínculo visitado" xfId="40567" builtinId="9" hidden="1"/>
    <cellStyle name="Hipervínculo visitado" xfId="40568" builtinId="9" hidden="1"/>
    <cellStyle name="Hipervínculo visitado" xfId="40569" builtinId="9" hidden="1"/>
    <cellStyle name="Hipervínculo visitado" xfId="40570" builtinId="9" hidden="1"/>
    <cellStyle name="Hipervínculo visitado" xfId="40571" builtinId="9" hidden="1"/>
    <cellStyle name="Hipervínculo visitado" xfId="40572" builtinId="9" hidden="1"/>
    <cellStyle name="Hipervínculo visitado" xfId="40573" builtinId="9" hidden="1"/>
    <cellStyle name="Hipervínculo visitado" xfId="40576" builtinId="9" hidden="1"/>
    <cellStyle name="Hipervínculo visitado" xfId="40577" builtinId="9" hidden="1"/>
    <cellStyle name="Hipervínculo visitado" xfId="40578" builtinId="9" hidden="1"/>
    <cellStyle name="Hipervínculo visitado" xfId="40579" builtinId="9" hidden="1"/>
    <cellStyle name="Hipervínculo visitado" xfId="40580" builtinId="9" hidden="1"/>
    <cellStyle name="Hipervínculo visitado" xfId="40581" builtinId="9" hidden="1"/>
    <cellStyle name="Hipervínculo visitado" xfId="40582" builtinId="9" hidden="1"/>
    <cellStyle name="Hipervínculo visitado" xfId="40583" builtinId="9" hidden="1"/>
    <cellStyle name="Hipervínculo visitado" xfId="40584" builtinId="9" hidden="1"/>
    <cellStyle name="Hipervínculo visitado" xfId="40585" builtinId="9" hidden="1"/>
    <cellStyle name="Hipervínculo visitado" xfId="40586" builtinId="9" hidden="1"/>
    <cellStyle name="Hipervínculo visitado" xfId="40587" builtinId="9" hidden="1"/>
    <cellStyle name="Hipervínculo visitado" xfId="40588" builtinId="9" hidden="1"/>
    <cellStyle name="Hipervínculo visitado" xfId="40589" builtinId="9" hidden="1"/>
    <cellStyle name="Hipervínculo visitado" xfId="40590" builtinId="9" hidden="1"/>
    <cellStyle name="Hipervínculo visitado" xfId="40591" builtinId="9" hidden="1"/>
    <cellStyle name="Hipervínculo visitado" xfId="40592" builtinId="9" hidden="1"/>
    <cellStyle name="Hipervínculo visitado" xfId="40593" builtinId="9" hidden="1"/>
    <cellStyle name="Hipervínculo visitado" xfId="40594" builtinId="9" hidden="1"/>
    <cellStyle name="Hipervínculo visitado" xfId="40595" builtinId="9" hidden="1"/>
    <cellStyle name="Hipervínculo visitado" xfId="40596" builtinId="9" hidden="1"/>
    <cellStyle name="Hipervínculo visitado" xfId="40597" builtinId="9" hidden="1"/>
    <cellStyle name="Hipervínculo visitado" xfId="40598" builtinId="9" hidden="1"/>
    <cellStyle name="Hipervínculo visitado" xfId="40599" builtinId="9" hidden="1"/>
    <cellStyle name="Hipervínculo visitado" xfId="40600" builtinId="9" hidden="1"/>
    <cellStyle name="Hipervínculo visitado" xfId="40601" builtinId="9" hidden="1"/>
    <cellStyle name="Hipervínculo visitado" xfId="40602" builtinId="9" hidden="1"/>
    <cellStyle name="Hipervínculo visitado" xfId="40603" builtinId="9" hidden="1"/>
    <cellStyle name="Hipervínculo visitado" xfId="40604" builtinId="9" hidden="1"/>
    <cellStyle name="Hipervínculo visitado" xfId="40605" builtinId="9" hidden="1"/>
    <cellStyle name="Hipervínculo visitado" xfId="40606" builtinId="9" hidden="1"/>
    <cellStyle name="Hipervínculo visitado" xfId="40607" builtinId="9" hidden="1"/>
    <cellStyle name="Hipervínculo visitado" xfId="40608" builtinId="9" hidden="1"/>
    <cellStyle name="Hipervínculo visitado" xfId="40609" builtinId="9" hidden="1"/>
    <cellStyle name="Hipervínculo visitado" xfId="40610" builtinId="9" hidden="1"/>
    <cellStyle name="Hipervínculo visitado" xfId="40611" builtinId="9" hidden="1"/>
    <cellStyle name="Hipervínculo visitado" xfId="40612" builtinId="9" hidden="1"/>
    <cellStyle name="Hipervínculo visitado" xfId="40613" builtinId="9" hidden="1"/>
    <cellStyle name="Hipervínculo visitado" xfId="40614" builtinId="9" hidden="1"/>
    <cellStyle name="Hipervínculo visitado" xfId="40615" builtinId="9" hidden="1"/>
    <cellStyle name="Hipervínculo visitado" xfId="40616" builtinId="9" hidden="1"/>
    <cellStyle name="Hipervínculo visitado" xfId="40617" builtinId="9" hidden="1"/>
    <cellStyle name="Hipervínculo visitado" xfId="40619" builtinId="9" hidden="1"/>
    <cellStyle name="Hipervínculo visitado" xfId="40620" builtinId="9" hidden="1"/>
    <cellStyle name="Hipervínculo visitado" xfId="40621" builtinId="9" hidden="1"/>
    <cellStyle name="Hipervínculo visitado" xfId="40622" builtinId="9" hidden="1"/>
    <cellStyle name="Hipervínculo visitado" xfId="40623" builtinId="9" hidden="1"/>
    <cellStyle name="Hipervínculo visitado" xfId="40624" builtinId="9" hidden="1"/>
    <cellStyle name="Hipervínculo visitado" xfId="40625" builtinId="9" hidden="1"/>
    <cellStyle name="Hipervínculo visitado" xfId="40626" builtinId="9" hidden="1"/>
    <cellStyle name="Hipervínculo visitado" xfId="40627" builtinId="9" hidden="1"/>
    <cellStyle name="Hipervínculo visitado" xfId="40628" builtinId="9" hidden="1"/>
    <cellStyle name="Hipervínculo visitado" xfId="40629" builtinId="9" hidden="1"/>
    <cellStyle name="Hipervínculo visitado" xfId="40630" builtinId="9" hidden="1"/>
    <cellStyle name="Hipervínculo visitado" xfId="40631" builtinId="9" hidden="1"/>
    <cellStyle name="Hipervínculo visitado" xfId="40632" builtinId="9" hidden="1"/>
    <cellStyle name="Hipervínculo visitado" xfId="40633" builtinId="9" hidden="1"/>
    <cellStyle name="Hipervínculo visitado" xfId="40634" builtinId="9" hidden="1"/>
    <cellStyle name="Hipervínculo visitado" xfId="40635" builtinId="9" hidden="1"/>
    <cellStyle name="Hipervínculo visitado" xfId="40636" builtinId="9" hidden="1"/>
    <cellStyle name="Hipervínculo visitado" xfId="40637" builtinId="9" hidden="1"/>
    <cellStyle name="Hipervínculo visitado" xfId="40638" builtinId="9" hidden="1"/>
    <cellStyle name="Hipervínculo visitado" xfId="40639" builtinId="9" hidden="1"/>
    <cellStyle name="Hipervínculo visitado" xfId="40640" builtinId="9" hidden="1"/>
    <cellStyle name="Hipervínculo visitado" xfId="40641" builtinId="9" hidden="1"/>
    <cellStyle name="Hipervínculo visitado" xfId="40642" builtinId="9" hidden="1"/>
    <cellStyle name="Hipervínculo visitado" xfId="40643" builtinId="9" hidden="1"/>
    <cellStyle name="Hipervínculo visitado" xfId="40644" builtinId="9" hidden="1"/>
    <cellStyle name="Hipervínculo visitado" xfId="40645" builtinId="9" hidden="1"/>
    <cellStyle name="Hipervínculo visitado" xfId="40646" builtinId="9" hidden="1"/>
    <cellStyle name="Hipervínculo visitado" xfId="40647" builtinId="9" hidden="1"/>
    <cellStyle name="Hipervínculo visitado" xfId="40648" builtinId="9" hidden="1"/>
    <cellStyle name="Hipervínculo visitado" xfId="40649" builtinId="9" hidden="1"/>
    <cellStyle name="Hipervínculo visitado" xfId="40650" builtinId="9" hidden="1"/>
    <cellStyle name="Hipervínculo visitado" xfId="40651" builtinId="9" hidden="1"/>
    <cellStyle name="Hipervínculo visitado" xfId="40652" builtinId="9" hidden="1"/>
    <cellStyle name="Hipervínculo visitado" xfId="40653" builtinId="9" hidden="1"/>
    <cellStyle name="Hipervínculo visitado" xfId="40654" builtinId="9" hidden="1"/>
    <cellStyle name="Hipervínculo visitado" xfId="40655" builtinId="9" hidden="1"/>
    <cellStyle name="Hipervínculo visitado" xfId="40656" builtinId="9" hidden="1"/>
    <cellStyle name="Hipervínculo visitado" xfId="40657" builtinId="9" hidden="1"/>
    <cellStyle name="Hipervínculo visitado" xfId="40658" builtinId="9" hidden="1"/>
    <cellStyle name="Hipervínculo visitado" xfId="40659" builtinId="9" hidden="1"/>
    <cellStyle name="Hipervínculo visitado" xfId="40660" builtinId="9" hidden="1"/>
    <cellStyle name="Hipervínculo visitado" xfId="40664" builtinId="9" hidden="1"/>
    <cellStyle name="Hipervínculo visitado" xfId="40665" builtinId="9" hidden="1"/>
    <cellStyle name="Hipervínculo visitado" xfId="40666" builtinId="9" hidden="1"/>
    <cellStyle name="Hipervínculo visitado" xfId="40667" builtinId="9" hidden="1"/>
    <cellStyle name="Hipervínculo visitado" xfId="40668" builtinId="9" hidden="1"/>
    <cellStyle name="Hipervínculo visitado" xfId="40669" builtinId="9" hidden="1"/>
    <cellStyle name="Hipervínculo visitado" xfId="40670" builtinId="9" hidden="1"/>
    <cellStyle name="Hipervínculo visitado" xfId="40671" builtinId="9" hidden="1"/>
    <cellStyle name="Hipervínculo visitado" xfId="40672" builtinId="9" hidden="1"/>
    <cellStyle name="Hipervínculo visitado" xfId="40673" builtinId="9" hidden="1"/>
    <cellStyle name="Hipervínculo visitado" xfId="40674" builtinId="9" hidden="1"/>
    <cellStyle name="Hipervínculo visitado" xfId="40675" builtinId="9" hidden="1"/>
    <cellStyle name="Hipervínculo visitado" xfId="40676" builtinId="9" hidden="1"/>
    <cellStyle name="Hipervínculo visitado" xfId="40677" builtinId="9" hidden="1"/>
    <cellStyle name="Hipervínculo visitado" xfId="40678" builtinId="9" hidden="1"/>
    <cellStyle name="Hipervínculo visitado" xfId="40679" builtinId="9" hidden="1"/>
    <cellStyle name="Hipervínculo visitado" xfId="40680" builtinId="9" hidden="1"/>
    <cellStyle name="Hipervínculo visitado" xfId="40681" builtinId="9" hidden="1"/>
    <cellStyle name="Hipervínculo visitado" xfId="40682" builtinId="9" hidden="1"/>
    <cellStyle name="Hipervínculo visitado" xfId="40683" builtinId="9" hidden="1"/>
    <cellStyle name="Hipervínculo visitado" xfId="40684" builtinId="9" hidden="1"/>
    <cellStyle name="Hipervínculo visitado" xfId="40687" builtinId="9" hidden="1"/>
    <cellStyle name="Hipervínculo visitado" xfId="40688" builtinId="9" hidden="1"/>
    <cellStyle name="Hipervínculo visitado" xfId="40689" builtinId="9" hidden="1"/>
    <cellStyle name="Hipervínculo visitado" xfId="40690" builtinId="9" hidden="1"/>
    <cellStyle name="Hipervínculo visitado" xfId="40691" builtinId="9" hidden="1"/>
    <cellStyle name="Hipervínculo visitado" xfId="40692" builtinId="9" hidden="1"/>
    <cellStyle name="Hipervínculo visitado" xfId="40693" builtinId="9" hidden="1"/>
    <cellStyle name="Hipervínculo visitado" xfId="40694" builtinId="9" hidden="1"/>
    <cellStyle name="Hipervínculo visitado" xfId="40695" builtinId="9" hidden="1"/>
    <cellStyle name="Hipervínculo visitado" xfId="40696" builtinId="9" hidden="1"/>
    <cellStyle name="Hipervínculo visitado" xfId="40697" builtinId="9" hidden="1"/>
    <cellStyle name="Hipervínculo visitado" xfId="40698" builtinId="9" hidden="1"/>
    <cellStyle name="Hipervínculo visitado" xfId="40699" builtinId="9" hidden="1"/>
    <cellStyle name="Hipervínculo visitado" xfId="40700" builtinId="9" hidden="1"/>
    <cellStyle name="Hipervínculo visitado" xfId="40701" builtinId="9" hidden="1"/>
    <cellStyle name="Hipervínculo visitado" xfId="40702" builtinId="9" hidden="1"/>
    <cellStyle name="Hipervínculo visitado" xfId="40703" builtinId="9" hidden="1"/>
    <cellStyle name="Hipervínculo visitado" xfId="40704" builtinId="9" hidden="1"/>
    <cellStyle name="Hipervínculo visitado" xfId="40705" builtinId="9" hidden="1"/>
    <cellStyle name="Hipervínculo visitado" xfId="40706" builtinId="9" hidden="1"/>
    <cellStyle name="Hipervínculo visitado" xfId="40707" builtinId="9" hidden="1"/>
    <cellStyle name="Hipervínculo visitado" xfId="40712" builtinId="9" hidden="1"/>
    <cellStyle name="Hipervínculo visitado" xfId="40713" builtinId="9" hidden="1"/>
    <cellStyle name="Hipervínculo visitado" xfId="40714" builtinId="9" hidden="1"/>
    <cellStyle name="Hipervínculo visitado" xfId="40715" builtinId="9" hidden="1"/>
    <cellStyle name="Hipervínculo visitado" xfId="40716" builtinId="9" hidden="1"/>
    <cellStyle name="Hipervínculo visitado" xfId="40717" builtinId="9" hidden="1"/>
    <cellStyle name="Hipervínculo visitado" xfId="40718" builtinId="9" hidden="1"/>
    <cellStyle name="Hipervínculo visitado" xfId="40719" builtinId="9" hidden="1"/>
    <cellStyle name="Hipervínculo visitado" xfId="40720" builtinId="9" hidden="1"/>
    <cellStyle name="Hipervínculo visitado" xfId="40721" builtinId="9" hidden="1"/>
    <cellStyle name="Hipervínculo visitado" xfId="40722" builtinId="9" hidden="1"/>
    <cellStyle name="Hipervínculo visitado" xfId="40723" builtinId="9" hidden="1"/>
    <cellStyle name="Hipervínculo visitado" xfId="40724" builtinId="9" hidden="1"/>
    <cellStyle name="Hipervínculo visitado" xfId="40725" builtinId="9" hidden="1"/>
    <cellStyle name="Hipervínculo visitado" xfId="40726" builtinId="9" hidden="1"/>
    <cellStyle name="Hipervínculo visitado" xfId="40727" builtinId="9" hidden="1"/>
    <cellStyle name="Hipervínculo visitado" xfId="40728" builtinId="9" hidden="1"/>
    <cellStyle name="Hipervínculo visitado" xfId="40729" builtinId="9" hidden="1"/>
    <cellStyle name="Hipervínculo visitado" xfId="40730" builtinId="9" hidden="1"/>
    <cellStyle name="Hipervínculo visitado" xfId="40731" builtinId="9" hidden="1"/>
    <cellStyle name="Hipervínculo visitado" xfId="40732" builtinId="9" hidden="1"/>
    <cellStyle name="Hipervínculo visitado" xfId="40736" builtinId="9" hidden="1"/>
    <cellStyle name="Hipervínculo visitado" xfId="40737" builtinId="9" hidden="1"/>
    <cellStyle name="Hipervínculo visitado" xfId="40738" builtinId="9" hidden="1"/>
    <cellStyle name="Hipervínculo visitado" xfId="40739" builtinId="9" hidden="1"/>
    <cellStyle name="Hipervínculo visitado" xfId="40740" builtinId="9" hidden="1"/>
    <cellStyle name="Hipervínculo visitado" xfId="40741" builtinId="9" hidden="1"/>
    <cellStyle name="Hipervínculo visitado" xfId="40742" builtinId="9" hidden="1"/>
    <cellStyle name="Hipervínculo visitado" xfId="40743" builtinId="9" hidden="1"/>
    <cellStyle name="Hipervínculo visitado" xfId="40744" builtinId="9" hidden="1"/>
    <cellStyle name="Hipervínculo visitado" xfId="40745" builtinId="9" hidden="1"/>
    <cellStyle name="Hipervínculo visitado" xfId="40746" builtinId="9" hidden="1"/>
    <cellStyle name="Hipervínculo visitado" xfId="40747" builtinId="9" hidden="1"/>
    <cellStyle name="Hipervínculo visitado" xfId="40748" builtinId="9" hidden="1"/>
    <cellStyle name="Hipervínculo visitado" xfId="40749" builtinId="9" hidden="1"/>
    <cellStyle name="Hipervínculo visitado" xfId="40750" builtinId="9" hidden="1"/>
    <cellStyle name="Hipervínculo visitado" xfId="40751" builtinId="9" hidden="1"/>
    <cellStyle name="Hipervínculo visitado" xfId="40752" builtinId="9" hidden="1"/>
    <cellStyle name="Hipervínculo visitado" xfId="40753" builtinId="9" hidden="1"/>
    <cellStyle name="Hipervínculo visitado" xfId="40754" builtinId="9" hidden="1"/>
    <cellStyle name="Hipervínculo visitado" xfId="40755" builtinId="9" hidden="1"/>
    <cellStyle name="Hipervínculo visitado" xfId="40756" builtinId="9" hidden="1"/>
    <cellStyle name="Hipervínculo visitado" xfId="40710" builtinId="9" hidden="1"/>
    <cellStyle name="Hipervínculo visitado" xfId="40711" builtinId="9" hidden="1"/>
    <cellStyle name="Hipervínculo visitado" xfId="40758" builtinId="9" hidden="1"/>
    <cellStyle name="Hipervínculo visitado" xfId="40759" builtinId="9" hidden="1"/>
    <cellStyle name="Hipervínculo visitado" xfId="40760" builtinId="9" hidden="1"/>
    <cellStyle name="Hipervínculo visitado" xfId="40761" builtinId="9" hidden="1"/>
    <cellStyle name="Hipervínculo visitado" xfId="40762" builtinId="9" hidden="1"/>
    <cellStyle name="Hipervínculo visitado" xfId="40763" builtinId="9" hidden="1"/>
    <cellStyle name="Hipervínculo visitado" xfId="40764" builtinId="9" hidden="1"/>
    <cellStyle name="Hipervínculo visitado" xfId="40765" builtinId="9" hidden="1"/>
    <cellStyle name="Hipervínculo visitado" xfId="40766" builtinId="9" hidden="1"/>
    <cellStyle name="Hipervínculo visitado" xfId="40767" builtinId="9" hidden="1"/>
    <cellStyle name="Hipervínculo visitado" xfId="40768" builtinId="9" hidden="1"/>
    <cellStyle name="Hipervínculo visitado" xfId="40769" builtinId="9" hidden="1"/>
    <cellStyle name="Hipervínculo visitado" xfId="40770" builtinId="9" hidden="1"/>
    <cellStyle name="Hipervínculo visitado" xfId="40771" builtinId="9" hidden="1"/>
    <cellStyle name="Hipervínculo visitado" xfId="40772" builtinId="9" hidden="1"/>
    <cellStyle name="Hipervínculo visitado" xfId="40773" builtinId="9" hidden="1"/>
    <cellStyle name="Hipervínculo visitado" xfId="40774" builtinId="9" hidden="1"/>
    <cellStyle name="Hipervínculo visitado" xfId="40775" builtinId="9" hidden="1"/>
    <cellStyle name="Hipervínculo visitado" xfId="40776" builtinId="9" hidden="1"/>
    <cellStyle name="Hipervínculo visitado" xfId="40734" builtinId="9" hidden="1"/>
    <cellStyle name="Hipervínculo visitado" xfId="40735" builtinId="9" hidden="1"/>
    <cellStyle name="Hipervínculo visitado" xfId="40777" builtinId="9" hidden="1"/>
    <cellStyle name="Hipervínculo visitado" xfId="40778" builtinId="9" hidden="1"/>
    <cellStyle name="Hipervínculo visitado" xfId="40779" builtinId="9" hidden="1"/>
    <cellStyle name="Hipervínculo visitado" xfId="40780" builtinId="9" hidden="1"/>
    <cellStyle name="Hipervínculo visitado" xfId="40781" builtinId="9" hidden="1"/>
    <cellStyle name="Hipervínculo visitado" xfId="40782" builtinId="9" hidden="1"/>
    <cellStyle name="Hipervínculo visitado" xfId="40783" builtinId="9" hidden="1"/>
    <cellStyle name="Hipervínculo visitado" xfId="40784" builtinId="9" hidden="1"/>
    <cellStyle name="Hipervínculo visitado" xfId="40785" builtinId="9" hidden="1"/>
    <cellStyle name="Hipervínculo visitado" xfId="40786" builtinId="9" hidden="1"/>
    <cellStyle name="Hipervínculo visitado" xfId="40787" builtinId="9" hidden="1"/>
    <cellStyle name="Hipervínculo visitado" xfId="40788" builtinId="9" hidden="1"/>
    <cellStyle name="Hipervínculo visitado" xfId="40789" builtinId="9" hidden="1"/>
    <cellStyle name="Hipervínculo visitado" xfId="40790" builtinId="9" hidden="1"/>
    <cellStyle name="Hipervínculo visitado" xfId="40791" builtinId="9" hidden="1"/>
    <cellStyle name="Hipervínculo visitado" xfId="40792" builtinId="9" hidden="1"/>
    <cellStyle name="Hipervínculo visitado" xfId="40793" builtinId="9" hidden="1"/>
    <cellStyle name="Hipervínculo visitado" xfId="40794" builtinId="9" hidden="1"/>
    <cellStyle name="Hipervínculo visitado" xfId="40795" builtinId="9" hidden="1"/>
    <cellStyle name="Hipervínculo visitado" xfId="40800" builtinId="9" hidden="1"/>
    <cellStyle name="Hipervínculo visitado" xfId="40801" builtinId="9" hidden="1"/>
    <cellStyle name="Hipervínculo visitado" xfId="40802" builtinId="9" hidden="1"/>
    <cellStyle name="Hipervínculo visitado" xfId="40803" builtinId="9" hidden="1"/>
    <cellStyle name="Hipervínculo visitado" xfId="40804" builtinId="9" hidden="1"/>
    <cellStyle name="Hipervínculo visitado" xfId="40805" builtinId="9" hidden="1"/>
    <cellStyle name="Hipervínculo visitado" xfId="40806" builtinId="9" hidden="1"/>
    <cellStyle name="Hipervínculo visitado" xfId="40807" builtinId="9" hidden="1"/>
    <cellStyle name="Hipervínculo visitado" xfId="40808" builtinId="9" hidden="1"/>
    <cellStyle name="Hipervínculo visitado" xfId="40809" builtinId="9" hidden="1"/>
    <cellStyle name="Hipervínculo visitado" xfId="40810" builtinId="9" hidden="1"/>
    <cellStyle name="Hipervínculo visitado" xfId="40811" builtinId="9" hidden="1"/>
    <cellStyle name="Hipervínculo visitado" xfId="40812" builtinId="9" hidden="1"/>
    <cellStyle name="Hipervínculo visitado" xfId="40813" builtinId="9" hidden="1"/>
    <cellStyle name="Hipervínculo visitado" xfId="40814" builtinId="9" hidden="1"/>
    <cellStyle name="Hipervínculo visitado" xfId="40815" builtinId="9" hidden="1"/>
    <cellStyle name="Hipervínculo visitado" xfId="40816" builtinId="9" hidden="1"/>
    <cellStyle name="Hipervínculo visitado" xfId="40817" builtinId="9" hidden="1"/>
    <cellStyle name="Hipervínculo visitado" xfId="40818" builtinId="9" hidden="1"/>
    <cellStyle name="Hipervínculo visitado" xfId="40819" builtinId="9" hidden="1"/>
    <cellStyle name="Hipervínculo visitado" xfId="40820" builtinId="9" hidden="1"/>
    <cellStyle name="Hipervínculo visitado" xfId="40821" builtinId="9" hidden="1"/>
    <cellStyle name="Hipervínculo visitado" xfId="40822" builtinId="9" hidden="1"/>
    <cellStyle name="Hipervínculo visitado" xfId="40823" builtinId="9" hidden="1"/>
    <cellStyle name="Hipervínculo visitado" xfId="40824" builtinId="9" hidden="1"/>
    <cellStyle name="Hipervínculo visitado" xfId="40825" builtinId="9" hidden="1"/>
    <cellStyle name="Hipervínculo visitado" xfId="40826" builtinId="9" hidden="1"/>
    <cellStyle name="Hipervínculo visitado" xfId="40827" builtinId="9" hidden="1"/>
    <cellStyle name="Hipervínculo visitado" xfId="40828" builtinId="9" hidden="1"/>
    <cellStyle name="Hipervínculo visitado" xfId="40829" builtinId="9" hidden="1"/>
    <cellStyle name="Hipervínculo visitado" xfId="40830" builtinId="9" hidden="1"/>
    <cellStyle name="Hipervínculo visitado" xfId="40831" builtinId="9" hidden="1"/>
    <cellStyle name="Hipervínculo visitado" xfId="40832" builtinId="9" hidden="1"/>
    <cellStyle name="Hipervínculo visitado" xfId="40833" builtinId="9" hidden="1"/>
    <cellStyle name="Hipervínculo visitado" xfId="40834" builtinId="9" hidden="1"/>
    <cellStyle name="Hipervínculo visitado" xfId="40835" builtinId="9" hidden="1"/>
    <cellStyle name="Hipervínculo visitado" xfId="40836" builtinId="9" hidden="1"/>
    <cellStyle name="Hipervínculo visitado" xfId="40837" builtinId="9" hidden="1"/>
    <cellStyle name="Hipervínculo visitado" xfId="40838" builtinId="9" hidden="1"/>
    <cellStyle name="Hipervínculo visitado" xfId="40839" builtinId="9" hidden="1"/>
    <cellStyle name="Hipervínculo visitado" xfId="40840" builtinId="9" hidden="1"/>
    <cellStyle name="Hipervínculo visitado" xfId="40841" builtinId="9" hidden="1"/>
    <cellStyle name="Hipervínculo visitado" xfId="40798" builtinId="9" hidden="1"/>
    <cellStyle name="Hipervínculo visitado" xfId="40799" builtinId="9" hidden="1"/>
    <cellStyle name="Hipervínculo visitado" xfId="40843" builtinId="9" hidden="1"/>
    <cellStyle name="Hipervínculo visitado" xfId="40844" builtinId="9" hidden="1"/>
    <cellStyle name="Hipervínculo visitado" xfId="40845" builtinId="9" hidden="1"/>
    <cellStyle name="Hipervínculo visitado" xfId="40846" builtinId="9" hidden="1"/>
    <cellStyle name="Hipervínculo visitado" xfId="40847" builtinId="9" hidden="1"/>
    <cellStyle name="Hipervínculo visitado" xfId="40848" builtinId="9" hidden="1"/>
    <cellStyle name="Hipervínculo visitado" xfId="40849" builtinId="9" hidden="1"/>
    <cellStyle name="Hipervínculo visitado" xfId="40850" builtinId="9" hidden="1"/>
    <cellStyle name="Hipervínculo visitado" xfId="40851" builtinId="9" hidden="1"/>
    <cellStyle name="Hipervínculo visitado" xfId="40852" builtinId="9" hidden="1"/>
    <cellStyle name="Hipervínculo visitado" xfId="40853" builtinId="9" hidden="1"/>
    <cellStyle name="Hipervínculo visitado" xfId="40854" builtinId="9" hidden="1"/>
    <cellStyle name="Hipervínculo visitado" xfId="40855" builtinId="9" hidden="1"/>
    <cellStyle name="Hipervínculo visitado" xfId="40856" builtinId="9" hidden="1"/>
    <cellStyle name="Hipervínculo visitado" xfId="40857" builtinId="9" hidden="1"/>
    <cellStyle name="Hipervínculo visitado" xfId="40858" builtinId="9" hidden="1"/>
    <cellStyle name="Hipervínculo visitado" xfId="40859" builtinId="9" hidden="1"/>
    <cellStyle name="Hipervínculo visitado" xfId="40860" builtinId="9" hidden="1"/>
    <cellStyle name="Hipervínculo visitado" xfId="40861" builtinId="9" hidden="1"/>
    <cellStyle name="Hipervínculo visitado" xfId="40865" builtinId="9" hidden="1"/>
    <cellStyle name="Hipervínculo visitado" xfId="40866" builtinId="9" hidden="1"/>
    <cellStyle name="Hipervínculo visitado" xfId="40867" builtinId="9" hidden="1"/>
    <cellStyle name="Hipervínculo visitado" xfId="40868" builtinId="9" hidden="1"/>
    <cellStyle name="Hipervínculo visitado" xfId="40869" builtinId="9" hidden="1"/>
    <cellStyle name="Hipervínculo visitado" xfId="40870" builtinId="9" hidden="1"/>
    <cellStyle name="Hipervínculo visitado" xfId="40871" builtinId="9" hidden="1"/>
    <cellStyle name="Hipervínculo visitado" xfId="40872" builtinId="9" hidden="1"/>
    <cellStyle name="Hipervínculo visitado" xfId="40873" builtinId="9" hidden="1"/>
    <cellStyle name="Hipervínculo visitado" xfId="40874" builtinId="9" hidden="1"/>
    <cellStyle name="Hipervínculo visitado" xfId="40875" builtinId="9" hidden="1"/>
    <cellStyle name="Hipervínculo visitado" xfId="40876" builtinId="9" hidden="1"/>
    <cellStyle name="Hipervínculo visitado" xfId="40877" builtinId="9" hidden="1"/>
    <cellStyle name="Hipervínculo visitado" xfId="40878" builtinId="9" hidden="1"/>
    <cellStyle name="Hipervínculo visitado" xfId="40879" builtinId="9" hidden="1"/>
    <cellStyle name="Hipervínculo visitado" xfId="40880" builtinId="9" hidden="1"/>
    <cellStyle name="Hipervínculo visitado" xfId="40881" builtinId="9" hidden="1"/>
    <cellStyle name="Hipervínculo visitado" xfId="40882" builtinId="9" hidden="1"/>
    <cellStyle name="Hipervínculo visitado" xfId="40883" builtinId="9" hidden="1"/>
    <cellStyle name="Hipervínculo visitado" xfId="40884" builtinId="9" hidden="1"/>
    <cellStyle name="Hipervínculo visitado" xfId="40885" builtinId="9" hidden="1"/>
    <cellStyle name="Hipervínculo visitado" xfId="40886" builtinId="9" hidden="1"/>
    <cellStyle name="Hipervínculo visitado" xfId="40887" builtinId="9" hidden="1"/>
    <cellStyle name="Hipervínculo visitado" xfId="40888" builtinId="9" hidden="1"/>
    <cellStyle name="Hipervínculo visitado" xfId="40889" builtinId="9" hidden="1"/>
    <cellStyle name="Hipervínculo visitado" xfId="40890" builtinId="9" hidden="1"/>
    <cellStyle name="Hipervínculo visitado" xfId="40891" builtinId="9" hidden="1"/>
    <cellStyle name="Hipervínculo visitado" xfId="40892" builtinId="9" hidden="1"/>
    <cellStyle name="Hipervínculo visitado" xfId="40893" builtinId="9" hidden="1"/>
    <cellStyle name="Hipervínculo visitado" xfId="40894" builtinId="9" hidden="1"/>
    <cellStyle name="Hipervínculo visitado" xfId="40895" builtinId="9" hidden="1"/>
    <cellStyle name="Hipervínculo visitado" xfId="40896" builtinId="9" hidden="1"/>
    <cellStyle name="Hipervínculo visitado" xfId="40897" builtinId="9" hidden="1"/>
    <cellStyle name="Hipervínculo visitado" xfId="40898" builtinId="9" hidden="1"/>
    <cellStyle name="Hipervínculo visitado" xfId="40899" builtinId="9" hidden="1"/>
    <cellStyle name="Hipervínculo visitado" xfId="40900" builtinId="9" hidden="1"/>
    <cellStyle name="Hipervínculo visitado" xfId="40901" builtinId="9" hidden="1"/>
    <cellStyle name="Hipervínculo visitado" xfId="40902" builtinId="9" hidden="1"/>
    <cellStyle name="Hipervínculo visitado" xfId="40903" builtinId="9" hidden="1"/>
    <cellStyle name="Hipervínculo visitado" xfId="40904" builtinId="9" hidden="1"/>
    <cellStyle name="Hipervínculo visitado" xfId="40905" builtinId="9" hidden="1"/>
    <cellStyle name="Hipervínculo visitado" xfId="40906" builtinId="9" hidden="1"/>
    <cellStyle name="Hipervínculo visitado" xfId="40864" builtinId="9" hidden="1"/>
    <cellStyle name="Hipervínculo visitado" xfId="40907" builtinId="9" hidden="1"/>
    <cellStyle name="Hipervínculo visitado" xfId="40908" builtinId="9" hidden="1"/>
    <cellStyle name="Hipervínculo visitado" xfId="40909" builtinId="9" hidden="1"/>
    <cellStyle name="Hipervínculo visitado" xfId="40910" builtinId="9" hidden="1"/>
    <cellStyle name="Hipervínculo visitado" xfId="40911" builtinId="9" hidden="1"/>
    <cellStyle name="Hipervínculo visitado" xfId="40912" builtinId="9" hidden="1"/>
    <cellStyle name="Hipervínculo visitado" xfId="40913" builtinId="9" hidden="1"/>
    <cellStyle name="Hipervínculo visitado" xfId="40914" builtinId="9" hidden="1"/>
    <cellStyle name="Hipervínculo visitado" xfId="40915" builtinId="9" hidden="1"/>
    <cellStyle name="Hipervínculo visitado" xfId="40916" builtinId="9" hidden="1"/>
    <cellStyle name="Hipervínculo visitado" xfId="40917" builtinId="9" hidden="1"/>
    <cellStyle name="Hipervínculo visitado" xfId="40918" builtinId="9" hidden="1"/>
    <cellStyle name="Hipervínculo visitado" xfId="40919" builtinId="9" hidden="1"/>
    <cellStyle name="Hipervínculo visitado" xfId="40920" builtinId="9" hidden="1"/>
    <cellStyle name="Hipervínculo visitado" xfId="40921" builtinId="9" hidden="1"/>
    <cellStyle name="Hipervínculo visitado" xfId="40922" builtinId="9" hidden="1"/>
    <cellStyle name="Hipervínculo visitado" xfId="40923" builtinId="9" hidden="1"/>
    <cellStyle name="Hipervínculo visitado" xfId="40924" builtinId="9" hidden="1"/>
    <cellStyle name="Hipervínculo visitado" xfId="40925" builtinId="9" hidden="1"/>
    <cellStyle name="Hipervínculo visitado" xfId="40926" builtinId="9" hidden="1"/>
    <cellStyle name="Hipervínculo visitado" xfId="40927" builtinId="9" hidden="1"/>
    <cellStyle name="Hipervínculo visitado" xfId="40928" builtinId="9" hidden="1"/>
    <cellStyle name="Hipervínculo visitado" xfId="40929" builtinId="9" hidden="1"/>
    <cellStyle name="Hipervínculo visitado" xfId="40930" builtinId="9" hidden="1"/>
    <cellStyle name="Hipervínculo visitado" xfId="40931" builtinId="9" hidden="1"/>
    <cellStyle name="Hipervínculo visitado" xfId="40932" builtinId="9" hidden="1"/>
    <cellStyle name="Hipervínculo visitado" xfId="40933" builtinId="9" hidden="1"/>
    <cellStyle name="Hipervínculo visitado" xfId="40934" builtinId="9" hidden="1"/>
    <cellStyle name="Hipervínculo visitado" xfId="40935" builtinId="9" hidden="1"/>
    <cellStyle name="Hipervínculo visitado" xfId="40936" builtinId="9" hidden="1"/>
    <cellStyle name="Hipervínculo visitado" xfId="40937" builtinId="9" hidden="1"/>
    <cellStyle name="Hipervínculo visitado" xfId="40938" builtinId="9" hidden="1"/>
    <cellStyle name="Hipervínculo visitado" xfId="40939" builtinId="9" hidden="1"/>
    <cellStyle name="Hipervínculo visitado" xfId="40940" builtinId="9" hidden="1"/>
    <cellStyle name="Hipervínculo visitado" xfId="40941" builtinId="9" hidden="1"/>
    <cellStyle name="Hipervínculo visitado" xfId="40942" builtinId="9" hidden="1"/>
    <cellStyle name="Hipervínculo visitado" xfId="40943" builtinId="9" hidden="1"/>
    <cellStyle name="Hipervínculo visitado" xfId="40944" builtinId="9" hidden="1"/>
    <cellStyle name="Hipervínculo visitado" xfId="40945" builtinId="9" hidden="1"/>
    <cellStyle name="Hipervínculo visitado" xfId="40946" builtinId="9" hidden="1"/>
    <cellStyle name="Hipervínculo visitado" xfId="40947" builtinId="9" hidden="1"/>
    <cellStyle name="Hipervínculo visitado" xfId="40863" builtinId="9" hidden="1"/>
    <cellStyle name="Hipervínculo visitado" xfId="40948" builtinId="9" hidden="1"/>
    <cellStyle name="Hipervínculo visitado" xfId="40949" builtinId="9" hidden="1"/>
    <cellStyle name="Hipervínculo visitado" xfId="40950" builtinId="9" hidden="1"/>
    <cellStyle name="Hipervínculo visitado" xfId="40951" builtinId="9" hidden="1"/>
    <cellStyle name="Hipervínculo visitado" xfId="40952" builtinId="9" hidden="1"/>
    <cellStyle name="Hipervínculo visitado" xfId="40953" builtinId="9" hidden="1"/>
    <cellStyle name="Hipervínculo visitado" xfId="40954" builtinId="9" hidden="1"/>
    <cellStyle name="Hipervínculo visitado" xfId="40955" builtinId="9" hidden="1"/>
    <cellStyle name="Hipervínculo visitado" xfId="40956" builtinId="9" hidden="1"/>
    <cellStyle name="Hipervínculo visitado" xfId="40957" builtinId="9" hidden="1"/>
    <cellStyle name="Hipervínculo visitado" xfId="40958" builtinId="9" hidden="1"/>
    <cellStyle name="Hipervínculo visitado" xfId="40959" builtinId="9" hidden="1"/>
    <cellStyle name="Hipervínculo visitado" xfId="40960" builtinId="9" hidden="1"/>
    <cellStyle name="Hipervínculo visitado" xfId="40961" builtinId="9" hidden="1"/>
    <cellStyle name="Hipervínculo visitado" xfId="40962" builtinId="9" hidden="1"/>
    <cellStyle name="Hipervínculo visitado" xfId="40963" builtinId="9" hidden="1"/>
    <cellStyle name="Hipervínculo visitado" xfId="40964" builtinId="9" hidden="1"/>
    <cellStyle name="Hipervínculo visitado" xfId="40965" builtinId="9" hidden="1"/>
    <cellStyle name="Hipervínculo visitado" xfId="40966" builtinId="9" hidden="1"/>
    <cellStyle name="Hipervínculo visitado" xfId="40967" builtinId="9" hidden="1"/>
    <cellStyle name="Hipervínculo visitado" xfId="40968" builtinId="9" hidden="1"/>
    <cellStyle name="Hipervínculo visitado" xfId="40969" builtinId="9" hidden="1"/>
    <cellStyle name="Hipervínculo visitado" xfId="40970" builtinId="9" hidden="1"/>
    <cellStyle name="Hipervínculo visitado" xfId="40971" builtinId="9" hidden="1"/>
    <cellStyle name="Hipervínculo visitado" xfId="40972" builtinId="9" hidden="1"/>
    <cellStyle name="Hipervínculo visitado" xfId="40973" builtinId="9" hidden="1"/>
    <cellStyle name="Hipervínculo visitado" xfId="40974" builtinId="9" hidden="1"/>
    <cellStyle name="Hipervínculo visitado" xfId="40975" builtinId="9" hidden="1"/>
    <cellStyle name="Hipervínculo visitado" xfId="40976" builtinId="9" hidden="1"/>
    <cellStyle name="Hipervínculo visitado" xfId="40977" builtinId="9" hidden="1"/>
    <cellStyle name="Hipervínculo visitado" xfId="40978" builtinId="9" hidden="1"/>
    <cellStyle name="Hipervínculo visitado" xfId="40979" builtinId="9" hidden="1"/>
    <cellStyle name="Hipervínculo visitado" xfId="40980" builtinId="9" hidden="1"/>
    <cellStyle name="Hipervínculo visitado" xfId="40981" builtinId="9" hidden="1"/>
    <cellStyle name="Hipervínculo visitado" xfId="40982" builtinId="9" hidden="1"/>
    <cellStyle name="Hipervínculo visitado" xfId="40983" builtinId="9" hidden="1"/>
    <cellStyle name="Hipervínculo visitado" xfId="40984" builtinId="9" hidden="1"/>
    <cellStyle name="Hipervínculo visitado" xfId="40985" builtinId="9" hidden="1"/>
    <cellStyle name="Hipervínculo visitado" xfId="40986" builtinId="9" hidden="1"/>
    <cellStyle name="Hipervínculo visitado" xfId="40987" builtinId="9" hidden="1"/>
    <cellStyle name="Hipervínculo visitado" xfId="40988" builtinId="9" hidden="1"/>
    <cellStyle name="Hipervínculo visitado" xfId="40253" builtinId="9" hidden="1"/>
    <cellStyle name="Hipervínculo visitado" xfId="40989" builtinId="9" hidden="1"/>
    <cellStyle name="Hipervínculo visitado" xfId="40990" builtinId="9" hidden="1"/>
    <cellStyle name="Hipervínculo visitado" xfId="40991" builtinId="9" hidden="1"/>
    <cellStyle name="Hipervínculo visitado" xfId="40992" builtinId="9" hidden="1"/>
    <cellStyle name="Hipervínculo visitado" xfId="40993" builtinId="9" hidden="1"/>
    <cellStyle name="Hipervínculo visitado" xfId="40994" builtinId="9" hidden="1"/>
    <cellStyle name="Hipervínculo visitado" xfId="40995" builtinId="9" hidden="1"/>
    <cellStyle name="Hipervínculo visitado" xfId="40996" builtinId="9" hidden="1"/>
    <cellStyle name="Hipervínculo visitado" xfId="40997" builtinId="9" hidden="1"/>
    <cellStyle name="Hipervínculo visitado" xfId="40998" builtinId="9" hidden="1"/>
    <cellStyle name="Hipervínculo visitado" xfId="40999" builtinId="9" hidden="1"/>
    <cellStyle name="Hipervínculo visitado" xfId="41000" builtinId="9" hidden="1"/>
    <cellStyle name="Hipervínculo visitado" xfId="41001" builtinId="9" hidden="1"/>
    <cellStyle name="Hipervínculo visitado" xfId="41002" builtinId="9" hidden="1"/>
    <cellStyle name="Hipervínculo visitado" xfId="41003" builtinId="9" hidden="1"/>
    <cellStyle name="Hipervínculo visitado" xfId="41004" builtinId="9" hidden="1"/>
    <cellStyle name="Hipervínculo visitado" xfId="41005" builtinId="9" hidden="1"/>
    <cellStyle name="Hipervínculo visitado" xfId="41006" builtinId="9" hidden="1"/>
    <cellStyle name="Hipervínculo visitado" xfId="41007" builtinId="9" hidden="1"/>
    <cellStyle name="Hipervínculo visitado" xfId="41008" builtinId="9" hidden="1"/>
    <cellStyle name="Hipervínculo visitado" xfId="41009" builtinId="9" hidden="1"/>
    <cellStyle name="Hipervínculo visitado" xfId="41010" builtinId="9" hidden="1"/>
    <cellStyle name="Hipervínculo visitado" xfId="41011" builtinId="9" hidden="1"/>
    <cellStyle name="Hipervínculo visitado" xfId="41012" builtinId="9" hidden="1"/>
    <cellStyle name="Hipervínculo visitado" xfId="41013" builtinId="9" hidden="1"/>
    <cellStyle name="Hipervínculo visitado" xfId="41014" builtinId="9" hidden="1"/>
    <cellStyle name="Hipervínculo visitado" xfId="41015" builtinId="9" hidden="1"/>
    <cellStyle name="Hipervínculo visitado" xfId="41016" builtinId="9" hidden="1"/>
    <cellStyle name="Hipervínculo visitado" xfId="41017" builtinId="9" hidden="1"/>
    <cellStyle name="Hipervínculo visitado" xfId="41018" builtinId="9" hidden="1"/>
    <cellStyle name="Hipervínculo visitado" xfId="41019" builtinId="9" hidden="1"/>
    <cellStyle name="Hipervínculo visitado" xfId="41020" builtinId="9" hidden="1"/>
    <cellStyle name="Hipervínculo visitado" xfId="41021" builtinId="9" hidden="1"/>
    <cellStyle name="Hipervínculo visitado" xfId="41022" builtinId="9" hidden="1"/>
    <cellStyle name="Hipervínculo visitado" xfId="41023" builtinId="9" hidden="1"/>
    <cellStyle name="Hipervínculo visitado" xfId="41024" builtinId="9" hidden="1"/>
    <cellStyle name="Hipervínculo visitado" xfId="41025" builtinId="9" hidden="1"/>
    <cellStyle name="Hipervínculo visitado" xfId="41026" builtinId="9" hidden="1"/>
    <cellStyle name="Hipervínculo visitado" xfId="41027" builtinId="9" hidden="1"/>
    <cellStyle name="Hipervínculo visitado" xfId="41028" builtinId="9" hidden="1"/>
    <cellStyle name="Hipervínculo visitado" xfId="41029" builtinId="9" hidden="1"/>
    <cellStyle name="Hipervínculo visitado" xfId="40757" builtinId="9" hidden="1"/>
    <cellStyle name="Hipervínculo visitado" xfId="41030" builtinId="9" hidden="1"/>
    <cellStyle name="Hipervínculo visitado" xfId="41031" builtinId="9" hidden="1"/>
    <cellStyle name="Hipervínculo visitado" xfId="41032" builtinId="9" hidden="1"/>
    <cellStyle name="Hipervínculo visitado" xfId="41033" builtinId="9" hidden="1"/>
    <cellStyle name="Hipervínculo visitado" xfId="41034" builtinId="9" hidden="1"/>
    <cellStyle name="Hipervínculo visitado" xfId="41035" builtinId="9" hidden="1"/>
    <cellStyle name="Hipervínculo visitado" xfId="41036" builtinId="9" hidden="1"/>
    <cellStyle name="Hipervínculo visitado" xfId="41037" builtinId="9" hidden="1"/>
    <cellStyle name="Hipervínculo visitado" xfId="41038" builtinId="9" hidden="1"/>
    <cellStyle name="Hipervínculo visitado" xfId="41039" builtinId="9" hidden="1"/>
    <cellStyle name="Hipervínculo visitado" xfId="41040" builtinId="9" hidden="1"/>
    <cellStyle name="Hipervínculo visitado" xfId="41041" builtinId="9" hidden="1"/>
    <cellStyle name="Hipervínculo visitado" xfId="41042" builtinId="9" hidden="1"/>
    <cellStyle name="Hipervínculo visitado" xfId="41043" builtinId="9" hidden="1"/>
    <cellStyle name="Hipervínculo visitado" xfId="41044" builtinId="9" hidden="1"/>
    <cellStyle name="Hipervínculo visitado" xfId="41045" builtinId="9" hidden="1"/>
    <cellStyle name="Hipervínculo visitado" xfId="41046" builtinId="9" hidden="1"/>
    <cellStyle name="Hipervínculo visitado" xfId="41047" builtinId="9" hidden="1"/>
    <cellStyle name="Hipervínculo visitado" xfId="41048" builtinId="9" hidden="1"/>
    <cellStyle name="Hipervínculo visitado" xfId="41049" builtinId="9" hidden="1"/>
    <cellStyle name="Hipervínculo visitado" xfId="41050" builtinId="9" hidden="1"/>
    <cellStyle name="Hipervínculo visitado" xfId="41051" builtinId="9" hidden="1"/>
    <cellStyle name="Hipervínculo visitado" xfId="41052" builtinId="9" hidden="1"/>
    <cellStyle name="Hipervínculo visitado" xfId="41053" builtinId="9" hidden="1"/>
    <cellStyle name="Hipervínculo visitado" xfId="41054" builtinId="9" hidden="1"/>
    <cellStyle name="Hipervínculo visitado" xfId="41055" builtinId="9" hidden="1"/>
    <cellStyle name="Hipervínculo visitado" xfId="41056" builtinId="9" hidden="1"/>
    <cellStyle name="Hipervínculo visitado" xfId="41057" builtinId="9" hidden="1"/>
    <cellStyle name="Hipervínculo visitado" xfId="41058" builtinId="9" hidden="1"/>
    <cellStyle name="Hipervínculo visitado" xfId="41059" builtinId="9" hidden="1"/>
    <cellStyle name="Hipervínculo visitado" xfId="41060" builtinId="9" hidden="1"/>
    <cellStyle name="Hipervínculo visitado" xfId="41061" builtinId="9" hidden="1"/>
    <cellStyle name="Hipervínculo visitado" xfId="41062" builtinId="9" hidden="1"/>
    <cellStyle name="Hipervínculo visitado" xfId="41063" builtinId="9" hidden="1"/>
    <cellStyle name="Hipervínculo visitado" xfId="41064" builtinId="9" hidden="1"/>
    <cellStyle name="Hipervínculo visitado" xfId="41065" builtinId="9" hidden="1"/>
    <cellStyle name="Hipervínculo visitado" xfId="41066" builtinId="9" hidden="1"/>
    <cellStyle name="Hipervínculo visitado" xfId="41067" builtinId="9" hidden="1"/>
    <cellStyle name="Hipervínculo visitado" xfId="41068" builtinId="9" hidden="1"/>
    <cellStyle name="Hipervínculo visitado" xfId="41069" builtinId="9" hidden="1"/>
    <cellStyle name="Hipervínculo visitado" xfId="41070" builtinId="9" hidden="1"/>
    <cellStyle name="Hipervínculo visitado" xfId="40661" builtinId="9" hidden="1"/>
    <cellStyle name="Hipervínculo visitado" xfId="41071" builtinId="9" hidden="1"/>
    <cellStyle name="Hipervínculo visitado" xfId="41072" builtinId="9" hidden="1"/>
    <cellStyle name="Hipervínculo visitado" xfId="41073" builtinId="9" hidden="1"/>
    <cellStyle name="Hipervínculo visitado" xfId="41074" builtinId="9" hidden="1"/>
    <cellStyle name="Hipervínculo visitado" xfId="41075" builtinId="9" hidden="1"/>
    <cellStyle name="Hipervínculo visitado" xfId="41076" builtinId="9" hidden="1"/>
    <cellStyle name="Hipervínculo visitado" xfId="41077" builtinId="9" hidden="1"/>
    <cellStyle name="Hipervínculo visitado" xfId="41078" builtinId="9" hidden="1"/>
    <cellStyle name="Hipervínculo visitado" xfId="41079" builtinId="9" hidden="1"/>
    <cellStyle name="Hipervínculo visitado" xfId="41080" builtinId="9" hidden="1"/>
    <cellStyle name="Hipervínculo visitado" xfId="41081" builtinId="9" hidden="1"/>
    <cellStyle name="Hipervínculo visitado" xfId="41082" builtinId="9" hidden="1"/>
    <cellStyle name="Hipervínculo visitado" xfId="41083" builtinId="9" hidden="1"/>
    <cellStyle name="Hipervínculo visitado" xfId="41084" builtinId="9" hidden="1"/>
    <cellStyle name="Hipervínculo visitado" xfId="41085" builtinId="9" hidden="1"/>
    <cellStyle name="Hipervínculo visitado" xfId="41086" builtinId="9" hidden="1"/>
    <cellStyle name="Hipervínculo visitado" xfId="41087" builtinId="9" hidden="1"/>
    <cellStyle name="Hipervínculo visitado" xfId="41088" builtinId="9" hidden="1"/>
    <cellStyle name="Hipervínculo visitado" xfId="41089" builtinId="9" hidden="1"/>
    <cellStyle name="Hipervínculo visitado" xfId="41090" builtinId="9" hidden="1"/>
    <cellStyle name="Hipervínculo visitado" xfId="41105" builtinId="9" hidden="1"/>
    <cellStyle name="Hipervínculo visitado" xfId="41106" builtinId="9" hidden="1"/>
    <cellStyle name="Hipervínculo visitado" xfId="41107" builtinId="9" hidden="1"/>
    <cellStyle name="Hipervínculo visitado" xfId="41108" builtinId="9" hidden="1"/>
    <cellStyle name="Hipervínculo visitado" xfId="41109" builtinId="9" hidden="1"/>
    <cellStyle name="Hipervínculo visitado" xfId="41110" builtinId="9" hidden="1"/>
    <cellStyle name="Hipervínculo visitado" xfId="41111" builtinId="9" hidden="1"/>
    <cellStyle name="Hipervínculo visitado" xfId="41112" builtinId="9" hidden="1"/>
    <cellStyle name="Hipervínculo visitado" xfId="41113" builtinId="9" hidden="1"/>
    <cellStyle name="Hipervínculo visitado" xfId="41114" builtinId="9" hidden="1"/>
    <cellStyle name="Hipervínculo visitado" xfId="41115" builtinId="9" hidden="1"/>
    <cellStyle name="Hipervínculo visitado" xfId="41116" builtinId="9" hidden="1"/>
    <cellStyle name="Hipervínculo visitado" xfId="41117" builtinId="9" hidden="1"/>
    <cellStyle name="Hipervínculo visitado" xfId="41118" builtinId="9" hidden="1"/>
    <cellStyle name="Hipervínculo visitado" xfId="41119" builtinId="9" hidden="1"/>
    <cellStyle name="Hipervínculo visitado" xfId="41120" builtinId="9" hidden="1"/>
    <cellStyle name="Hipervínculo visitado" xfId="41121" builtinId="9" hidden="1"/>
    <cellStyle name="Hipervínculo visitado" xfId="41122" builtinId="9" hidden="1"/>
    <cellStyle name="Hipervínculo visitado" xfId="41123" builtinId="9" hidden="1"/>
    <cellStyle name="Hipervínculo visitado" xfId="41124" builtinId="9" hidden="1"/>
    <cellStyle name="Hipervínculo visitado" xfId="41125" builtinId="9" hidden="1"/>
    <cellStyle name="Hipervínculo visitado" xfId="41126" builtinId="9" hidden="1"/>
    <cellStyle name="Hipervínculo visitado" xfId="41127" builtinId="9" hidden="1"/>
    <cellStyle name="Hipervínculo visitado" xfId="41128" builtinId="9" hidden="1"/>
    <cellStyle name="Hipervínculo visitado" xfId="41129" builtinId="9" hidden="1"/>
    <cellStyle name="Hipervínculo visitado" xfId="41130" builtinId="9" hidden="1"/>
    <cellStyle name="Hipervínculo visitado" xfId="41131" builtinId="9" hidden="1"/>
    <cellStyle name="Hipervínculo visitado" xfId="41132" builtinId="9" hidden="1"/>
    <cellStyle name="Hipervínculo visitado" xfId="41133" builtinId="9" hidden="1"/>
    <cellStyle name="Hipervínculo visitado" xfId="41134" builtinId="9" hidden="1"/>
    <cellStyle name="Hipervínculo visitado" xfId="41135" builtinId="9" hidden="1"/>
    <cellStyle name="Hipervínculo visitado" xfId="41136" builtinId="9" hidden="1"/>
    <cellStyle name="Hipervínculo visitado" xfId="41137" builtinId="9" hidden="1"/>
    <cellStyle name="Hipervínculo visitado" xfId="41138" builtinId="9" hidden="1"/>
    <cellStyle name="Hipervínculo visitado" xfId="41139" builtinId="9" hidden="1"/>
    <cellStyle name="Hipervínculo visitado" xfId="41140" builtinId="9" hidden="1"/>
    <cellStyle name="Hipervínculo visitado" xfId="41141" builtinId="9" hidden="1"/>
    <cellStyle name="Hipervínculo visitado" xfId="41142" builtinId="9" hidden="1"/>
    <cellStyle name="Hipervínculo visitado" xfId="41143" builtinId="9" hidden="1"/>
    <cellStyle name="Hipervínculo visitado" xfId="41144" builtinId="9" hidden="1"/>
    <cellStyle name="Hipervínculo visitado" xfId="41145" builtinId="9" hidden="1"/>
    <cellStyle name="Hipervínculo visitado" xfId="41146" builtinId="9" hidden="1"/>
    <cellStyle name="Hipervínculo visitado" xfId="41152" builtinId="9" hidden="1"/>
    <cellStyle name="Hipervínculo visitado" xfId="41153" builtinId="9" hidden="1"/>
    <cellStyle name="Hipervínculo visitado" xfId="41154" builtinId="9" hidden="1"/>
    <cellStyle name="Hipervínculo visitado" xfId="41155" builtinId="9" hidden="1"/>
    <cellStyle name="Hipervínculo visitado" xfId="41156" builtinId="9" hidden="1"/>
    <cellStyle name="Hipervínculo visitado" xfId="41157" builtinId="9" hidden="1"/>
    <cellStyle name="Hipervínculo visitado" xfId="41158" builtinId="9" hidden="1"/>
    <cellStyle name="Hipervínculo visitado" xfId="41159" builtinId="9" hidden="1"/>
    <cellStyle name="Hipervínculo visitado" xfId="41160" builtinId="9" hidden="1"/>
    <cellStyle name="Hipervínculo visitado" xfId="41161" builtinId="9" hidden="1"/>
    <cellStyle name="Hipervínculo visitado" xfId="41162" builtinId="9" hidden="1"/>
    <cellStyle name="Hipervínculo visitado" xfId="41163" builtinId="9" hidden="1"/>
    <cellStyle name="Hipervínculo visitado" xfId="41164" builtinId="9" hidden="1"/>
    <cellStyle name="Hipervínculo visitado" xfId="41165" builtinId="9" hidden="1"/>
    <cellStyle name="Hipervínculo visitado" xfId="41166" builtinId="9" hidden="1"/>
    <cellStyle name="Hipervínculo visitado" xfId="41167" builtinId="9" hidden="1"/>
    <cellStyle name="Hipervínculo visitado" xfId="41168" builtinId="9" hidden="1"/>
    <cellStyle name="Hipervínculo visitado" xfId="41169" builtinId="9" hidden="1"/>
    <cellStyle name="Hipervínculo visitado" xfId="41170" builtinId="9" hidden="1"/>
    <cellStyle name="Hipervínculo visitado" xfId="41171" builtinId="9" hidden="1"/>
    <cellStyle name="Hipervínculo visitado" xfId="41172" builtinId="9" hidden="1"/>
    <cellStyle name="Hipervínculo visitado" xfId="41174" builtinId="9" hidden="1"/>
    <cellStyle name="Hipervínculo visitado" xfId="41175" builtinId="9" hidden="1"/>
    <cellStyle name="Hipervínculo visitado" xfId="41176" builtinId="9" hidden="1"/>
    <cellStyle name="Hipervínculo visitado" xfId="41177" builtinId="9" hidden="1"/>
    <cellStyle name="Hipervínculo visitado" xfId="41178" builtinId="9" hidden="1"/>
    <cellStyle name="Hipervínculo visitado" xfId="41179" builtinId="9" hidden="1"/>
    <cellStyle name="Hipervínculo visitado" xfId="41180" builtinId="9" hidden="1"/>
    <cellStyle name="Hipervínculo visitado" xfId="41181" builtinId="9" hidden="1"/>
    <cellStyle name="Hipervínculo visitado" xfId="41182" builtinId="9" hidden="1"/>
    <cellStyle name="Hipervínculo visitado" xfId="41183" builtinId="9" hidden="1"/>
    <cellStyle name="Hipervínculo visitado" xfId="41184" builtinId="9" hidden="1"/>
    <cellStyle name="Hipervínculo visitado" xfId="41185" builtinId="9" hidden="1"/>
    <cellStyle name="Hipervínculo visitado" xfId="41186" builtinId="9" hidden="1"/>
    <cellStyle name="Hipervínculo visitado" xfId="41187" builtinId="9" hidden="1"/>
    <cellStyle name="Hipervínculo visitado" xfId="41188" builtinId="9" hidden="1"/>
    <cellStyle name="Hipervínculo visitado" xfId="41189" builtinId="9" hidden="1"/>
    <cellStyle name="Hipervínculo visitado" xfId="41190" builtinId="9" hidden="1"/>
    <cellStyle name="Hipervínculo visitado" xfId="41191" builtinId="9" hidden="1"/>
    <cellStyle name="Hipervínculo visitado" xfId="41192" builtinId="9" hidden="1"/>
    <cellStyle name="Hipervínculo visitado" xfId="41193" builtinId="9" hidden="1"/>
    <cellStyle name="Hipervínculo visitado" xfId="41194" builtinId="9" hidden="1"/>
    <cellStyle name="Hipervínculo visitado" xfId="41149" builtinId="9" hidden="1"/>
    <cellStyle name="Hipervínculo visitado" xfId="41150" builtinId="9" hidden="1"/>
    <cellStyle name="Hipervínculo visitado" xfId="41151" builtinId="9" hidden="1"/>
    <cellStyle name="Hipervínculo visitado" xfId="41195" builtinId="9" hidden="1"/>
    <cellStyle name="Hipervínculo visitado" xfId="41196" builtinId="9" hidden="1"/>
    <cellStyle name="Hipervínculo visitado" xfId="41197" builtinId="9" hidden="1"/>
    <cellStyle name="Hipervínculo visitado" xfId="41198" builtinId="9" hidden="1"/>
    <cellStyle name="Hipervínculo visitado" xfId="41199" builtinId="9" hidden="1"/>
    <cellStyle name="Hipervínculo visitado" xfId="41200" builtinId="9" hidden="1"/>
    <cellStyle name="Hipervínculo visitado" xfId="41201" builtinId="9" hidden="1"/>
    <cellStyle name="Hipervínculo visitado" xfId="41202" builtinId="9" hidden="1"/>
    <cellStyle name="Hipervínculo visitado" xfId="41203" builtinId="9" hidden="1"/>
    <cellStyle name="Hipervínculo visitado" xfId="41204" builtinId="9" hidden="1"/>
    <cellStyle name="Hipervínculo visitado" xfId="41205" builtinId="9" hidden="1"/>
    <cellStyle name="Hipervínculo visitado" xfId="41206" builtinId="9" hidden="1"/>
    <cellStyle name="Hipervínculo visitado" xfId="41207" builtinId="9" hidden="1"/>
    <cellStyle name="Hipervínculo visitado" xfId="41208" builtinId="9" hidden="1"/>
    <cellStyle name="Hipervínculo visitado" xfId="41209" builtinId="9" hidden="1"/>
    <cellStyle name="Hipervínculo visitado" xfId="41210" builtinId="9" hidden="1"/>
    <cellStyle name="Hipervínculo visitado" xfId="41211" builtinId="9" hidden="1"/>
    <cellStyle name="Hipervínculo visitado" xfId="41212" builtinId="9" hidden="1"/>
    <cellStyle name="Hipervínculo visitado" xfId="41216" builtinId="9" hidden="1"/>
    <cellStyle name="Hipervínculo visitado" xfId="41217" builtinId="9" hidden="1"/>
    <cellStyle name="Hipervínculo visitado" xfId="41218" builtinId="9" hidden="1"/>
    <cellStyle name="Hipervínculo visitado" xfId="41219" builtinId="9" hidden="1"/>
    <cellStyle name="Hipervínculo visitado" xfId="41220" builtinId="9" hidden="1"/>
    <cellStyle name="Hipervínculo visitado" xfId="41221" builtinId="9" hidden="1"/>
    <cellStyle name="Hipervínculo visitado" xfId="41222" builtinId="9" hidden="1"/>
    <cellStyle name="Hipervínculo visitado" xfId="41223" builtinId="9" hidden="1"/>
    <cellStyle name="Hipervínculo visitado" xfId="41224" builtinId="9" hidden="1"/>
    <cellStyle name="Hipervínculo visitado" xfId="41225" builtinId="9" hidden="1"/>
    <cellStyle name="Hipervínculo visitado" xfId="41226" builtinId="9" hidden="1"/>
    <cellStyle name="Hipervínculo visitado" xfId="41227" builtinId="9" hidden="1"/>
    <cellStyle name="Hipervínculo visitado" xfId="41228" builtinId="9" hidden="1"/>
    <cellStyle name="Hipervínculo visitado" xfId="41229" builtinId="9" hidden="1"/>
    <cellStyle name="Hipervínculo visitado" xfId="41230" builtinId="9" hidden="1"/>
    <cellStyle name="Hipervínculo visitado" xfId="41231" builtinId="9" hidden="1"/>
    <cellStyle name="Hipervínculo visitado" xfId="41232" builtinId="9" hidden="1"/>
    <cellStyle name="Hipervínculo visitado" xfId="41233" builtinId="9" hidden="1"/>
    <cellStyle name="Hipervínculo visitado" xfId="41234" builtinId="9" hidden="1"/>
    <cellStyle name="Hipervínculo visitado" xfId="41235" builtinId="9" hidden="1"/>
    <cellStyle name="Hipervínculo visitado" xfId="41236" builtinId="9" hidden="1"/>
    <cellStyle name="Hipervínculo visitado" xfId="41237" builtinId="9" hidden="1"/>
    <cellStyle name="Hipervínculo visitado" xfId="41238" builtinId="9" hidden="1"/>
    <cellStyle name="Hipervínculo visitado" xfId="41239" builtinId="9" hidden="1"/>
    <cellStyle name="Hipervínculo visitado" xfId="41240" builtinId="9" hidden="1"/>
    <cellStyle name="Hipervínculo visitado" xfId="41241" builtinId="9" hidden="1"/>
    <cellStyle name="Hipervínculo visitado" xfId="41242" builtinId="9" hidden="1"/>
    <cellStyle name="Hipervínculo visitado" xfId="41243" builtinId="9" hidden="1"/>
    <cellStyle name="Hipervínculo visitado" xfId="41244" builtinId="9" hidden="1"/>
    <cellStyle name="Hipervínculo visitado" xfId="41245" builtinId="9" hidden="1"/>
    <cellStyle name="Hipervínculo visitado" xfId="41246" builtinId="9" hidden="1"/>
    <cellStyle name="Hipervínculo visitado" xfId="41247" builtinId="9" hidden="1"/>
    <cellStyle name="Hipervínculo visitado" xfId="41248" builtinId="9" hidden="1"/>
    <cellStyle name="Hipervínculo visitado" xfId="41249" builtinId="9" hidden="1"/>
    <cellStyle name="Hipervínculo visitado" xfId="41250" builtinId="9" hidden="1"/>
    <cellStyle name="Hipervínculo visitado" xfId="41251" builtinId="9" hidden="1"/>
    <cellStyle name="Hipervínculo visitado" xfId="41252" builtinId="9" hidden="1"/>
    <cellStyle name="Hipervínculo visitado" xfId="41253" builtinId="9" hidden="1"/>
    <cellStyle name="Hipervínculo visitado" xfId="41254" builtinId="9" hidden="1"/>
    <cellStyle name="Hipervínculo visitado" xfId="41255" builtinId="9" hidden="1"/>
    <cellStyle name="Hipervínculo visitado" xfId="41256" builtinId="9" hidden="1"/>
    <cellStyle name="Hipervínculo visitado" xfId="41257" builtinId="9" hidden="1"/>
    <cellStyle name="Hipervínculo visitado" xfId="41215" builtinId="9" hidden="1"/>
    <cellStyle name="Hipervínculo visitado" xfId="41258" builtinId="9" hidden="1"/>
    <cellStyle name="Hipervínculo visitado" xfId="41259" builtinId="9" hidden="1"/>
    <cellStyle name="Hipervínculo visitado" xfId="41260" builtinId="9" hidden="1"/>
    <cellStyle name="Hipervínculo visitado" xfId="41261" builtinId="9" hidden="1"/>
    <cellStyle name="Hipervínculo visitado" xfId="41262" builtinId="9" hidden="1"/>
    <cellStyle name="Hipervínculo visitado" xfId="41263" builtinId="9" hidden="1"/>
    <cellStyle name="Hipervínculo visitado" xfId="41264" builtinId="9" hidden="1"/>
    <cellStyle name="Hipervínculo visitado" xfId="41265" builtinId="9" hidden="1"/>
    <cellStyle name="Hipervínculo visitado" xfId="41266" builtinId="9" hidden="1"/>
    <cellStyle name="Hipervínculo visitado" xfId="41267" builtinId="9" hidden="1"/>
    <cellStyle name="Hipervínculo visitado" xfId="41268" builtinId="9" hidden="1"/>
    <cellStyle name="Hipervínculo visitado" xfId="41269" builtinId="9" hidden="1"/>
    <cellStyle name="Hipervínculo visitado" xfId="41270" builtinId="9" hidden="1"/>
    <cellStyle name="Hipervínculo visitado" xfId="41271" builtinId="9" hidden="1"/>
    <cellStyle name="Hipervínculo visitado" xfId="41272" builtinId="9" hidden="1"/>
    <cellStyle name="Hipervínculo visitado" xfId="41273" builtinId="9" hidden="1"/>
    <cellStyle name="Hipervínculo visitado" xfId="41274" builtinId="9" hidden="1"/>
    <cellStyle name="Hipervínculo visitado" xfId="41275" builtinId="9" hidden="1"/>
    <cellStyle name="Hipervínculo visitado" xfId="41276" builtinId="9" hidden="1"/>
    <cellStyle name="Hipervínculo visitado" xfId="41277" builtinId="9" hidden="1"/>
    <cellStyle name="Hipervínculo visitado" xfId="41278" builtinId="9" hidden="1"/>
    <cellStyle name="Hipervínculo visitado" xfId="41279" builtinId="9" hidden="1"/>
    <cellStyle name="Hipervínculo visitado" xfId="41280" builtinId="9" hidden="1"/>
    <cellStyle name="Hipervínculo visitado" xfId="41281" builtinId="9" hidden="1"/>
    <cellStyle name="Hipervínculo visitado" xfId="41282" builtinId="9" hidden="1"/>
    <cellStyle name="Hipervínculo visitado" xfId="41283" builtinId="9" hidden="1"/>
    <cellStyle name="Hipervínculo visitado" xfId="41284" builtinId="9" hidden="1"/>
    <cellStyle name="Hipervínculo visitado" xfId="41285" builtinId="9" hidden="1"/>
    <cellStyle name="Hipervínculo visitado" xfId="41286" builtinId="9" hidden="1"/>
    <cellStyle name="Hipervínculo visitado" xfId="41287" builtinId="9" hidden="1"/>
    <cellStyle name="Hipervínculo visitado" xfId="41288" builtinId="9" hidden="1"/>
    <cellStyle name="Hipervínculo visitado" xfId="41289" builtinId="9" hidden="1"/>
    <cellStyle name="Hipervínculo visitado" xfId="41290" builtinId="9" hidden="1"/>
    <cellStyle name="Hipervínculo visitado" xfId="41291" builtinId="9" hidden="1"/>
    <cellStyle name="Hipervínculo visitado" xfId="41292" builtinId="9" hidden="1"/>
    <cellStyle name="Hipervínculo visitado" xfId="41293" builtinId="9" hidden="1"/>
    <cellStyle name="Hipervínculo visitado" xfId="41294" builtinId="9" hidden="1"/>
    <cellStyle name="Hipervínculo visitado" xfId="41295" builtinId="9" hidden="1"/>
    <cellStyle name="Hipervínculo visitado" xfId="41296" builtinId="9" hidden="1"/>
    <cellStyle name="Hipervínculo visitado" xfId="41297" builtinId="9" hidden="1"/>
    <cellStyle name="Hipervínculo visitado" xfId="41298" builtinId="9" hidden="1"/>
    <cellStyle name="Hipervínculo visitado" xfId="41092" builtinId="9" hidden="1"/>
    <cellStyle name="Hipervínculo visitado" xfId="41173" builtinId="9" hidden="1"/>
    <cellStyle name="Hipervínculo visitado" xfId="41214" builtinId="9" hidden="1"/>
    <cellStyle name="Hipervínculo visitado" xfId="41299" builtinId="9" hidden="1"/>
    <cellStyle name="Hipervínculo visitado" xfId="41300" builtinId="9" hidden="1"/>
    <cellStyle name="Hipervínculo visitado" xfId="41301" builtinId="9" hidden="1"/>
    <cellStyle name="Hipervínculo visitado" xfId="41302" builtinId="9" hidden="1"/>
    <cellStyle name="Hipervínculo visitado" xfId="41303" builtinId="9" hidden="1"/>
    <cellStyle name="Hipervínculo visitado" xfId="41304" builtinId="9" hidden="1"/>
    <cellStyle name="Hipervínculo visitado" xfId="41305" builtinId="9" hidden="1"/>
    <cellStyle name="Hipervínculo visitado" xfId="41306" builtinId="9" hidden="1"/>
    <cellStyle name="Hipervínculo visitado" xfId="41307" builtinId="9" hidden="1"/>
    <cellStyle name="Hipervínculo visitado" xfId="41308" builtinId="9" hidden="1"/>
    <cellStyle name="Hipervínculo visitado" xfId="41309" builtinId="9" hidden="1"/>
    <cellStyle name="Hipervínculo visitado" xfId="41310" builtinId="9" hidden="1"/>
    <cellStyle name="Hipervínculo visitado" xfId="41311" builtinId="9" hidden="1"/>
    <cellStyle name="Hipervínculo visitado" xfId="41312" builtinId="9" hidden="1"/>
    <cellStyle name="Hipervínculo visitado" xfId="41313" builtinId="9" hidden="1"/>
    <cellStyle name="Hipervínculo visitado" xfId="41314" builtinId="9" hidden="1"/>
    <cellStyle name="Hipervínculo visitado" xfId="41315" builtinId="9" hidden="1"/>
    <cellStyle name="Hipervínculo visitado" xfId="41316" builtinId="9" hidden="1"/>
    <cellStyle name="Hipervínculo visitado" xfId="41317" builtinId="9" hidden="1"/>
    <cellStyle name="Hipervínculo visitado" xfId="41318" builtinId="9" hidden="1"/>
    <cellStyle name="Hipervínculo visitado" xfId="41319" builtinId="9" hidden="1"/>
    <cellStyle name="Hipervínculo visitado" xfId="41320" builtinId="9" hidden="1"/>
    <cellStyle name="Hipervínculo visitado" xfId="41321" builtinId="9" hidden="1"/>
    <cellStyle name="Hipervínculo visitado" xfId="41322" builtinId="9" hidden="1"/>
    <cellStyle name="Hipervínculo visitado" xfId="41323" builtinId="9" hidden="1"/>
    <cellStyle name="Hipervínculo visitado" xfId="41324" builtinId="9" hidden="1"/>
    <cellStyle name="Hipervínculo visitado" xfId="41325" builtinId="9" hidden="1"/>
    <cellStyle name="Hipervínculo visitado" xfId="41326" builtinId="9" hidden="1"/>
    <cellStyle name="Hipervínculo visitado" xfId="41327" builtinId="9" hidden="1"/>
    <cellStyle name="Hipervínculo visitado" xfId="41328" builtinId="9" hidden="1"/>
    <cellStyle name="Hipervínculo visitado" xfId="41329" builtinId="9" hidden="1"/>
    <cellStyle name="Hipervínculo visitado" xfId="41330" builtinId="9" hidden="1"/>
    <cellStyle name="Hipervínculo visitado" xfId="41331" builtinId="9" hidden="1"/>
    <cellStyle name="Hipervínculo visitado" xfId="41332" builtinId="9" hidden="1"/>
    <cellStyle name="Hipervínculo visitado" xfId="41333" builtinId="9" hidden="1"/>
    <cellStyle name="Hipervínculo visitado" xfId="41334" builtinId="9" hidden="1"/>
    <cellStyle name="Hipervínculo visitado" xfId="41335" builtinId="9" hidden="1"/>
    <cellStyle name="Hipervínculo visitado" xfId="41336" builtinId="9" hidden="1"/>
    <cellStyle name="Hipervínculo visitado" xfId="41337" builtinId="9" hidden="1"/>
    <cellStyle name="Hipervínculo visitado" xfId="41099" builtinId="9" hidden="1"/>
    <cellStyle name="Hipervínculo visitado" xfId="41098" builtinId="9" hidden="1"/>
    <cellStyle name="Hipervínculo visitado" xfId="41096" builtinId="9" hidden="1"/>
    <cellStyle name="Hipervínculo visitado" xfId="41338" builtinId="9" hidden="1"/>
    <cellStyle name="Hipervínculo visitado" xfId="41339" builtinId="9" hidden="1"/>
    <cellStyle name="Hipervínculo visitado" xfId="41340" builtinId="9" hidden="1"/>
    <cellStyle name="Hipervínculo visitado" xfId="41341" builtinId="9" hidden="1"/>
    <cellStyle name="Hipervínculo visitado" xfId="41342" builtinId="9" hidden="1"/>
    <cellStyle name="Hipervínculo visitado" xfId="41343" builtinId="9" hidden="1"/>
    <cellStyle name="Hipervínculo visitado" xfId="41344" builtinId="9" hidden="1"/>
    <cellStyle name="Hipervínculo visitado" xfId="41345" builtinId="9" hidden="1"/>
    <cellStyle name="Hipervínculo visitado" xfId="41346" builtinId="9" hidden="1"/>
    <cellStyle name="Hipervínculo visitado" xfId="41347" builtinId="9" hidden="1"/>
    <cellStyle name="Hipervínculo visitado" xfId="41348" builtinId="9" hidden="1"/>
    <cellStyle name="Hipervínculo visitado" xfId="41349" builtinId="9" hidden="1"/>
    <cellStyle name="Hipervínculo visitado" xfId="41350" builtinId="9" hidden="1"/>
    <cellStyle name="Hipervínculo visitado" xfId="41351" builtinId="9" hidden="1"/>
    <cellStyle name="Hipervínculo visitado" xfId="41352" builtinId="9" hidden="1"/>
    <cellStyle name="Hipervínculo visitado" xfId="41353" builtinId="9" hidden="1"/>
    <cellStyle name="Hipervínculo visitado" xfId="41354" builtinId="9" hidden="1"/>
    <cellStyle name="Hipervínculo visitado" xfId="41355" builtinId="9" hidden="1"/>
    <cellStyle name="Hipervínculo visitado" xfId="40574" builtinId="9" hidden="1"/>
    <cellStyle name="Hipervínculo visitado" xfId="39380" builtinId="9" hidden="1"/>
    <cellStyle name="Hipervínculo visitado" xfId="40551" builtinId="9" hidden="1"/>
    <cellStyle name="Hipervínculo visitado" xfId="40528" builtinId="9" hidden="1"/>
    <cellStyle name="Hipervínculo visitado" xfId="40505" builtinId="9" hidden="1"/>
    <cellStyle name="Hipervínculo visitado" xfId="40482" builtinId="9" hidden="1"/>
    <cellStyle name="Hipervínculo visitado" xfId="40459" builtinId="9" hidden="1"/>
    <cellStyle name="Hipervínculo visitado" xfId="40437" builtinId="9" hidden="1"/>
    <cellStyle name="Hipervínculo visitado" xfId="40414" builtinId="9" hidden="1"/>
    <cellStyle name="Hipervínculo visitado" xfId="40391" builtinId="9" hidden="1"/>
    <cellStyle name="Hipervínculo visitado" xfId="40368" builtinId="9" hidden="1"/>
    <cellStyle name="Hipervínculo visitado" xfId="40346" builtinId="9" hidden="1"/>
    <cellStyle name="Hipervínculo visitado" xfId="39307" builtinId="9" hidden="1"/>
    <cellStyle name="Hipervínculo visitado" xfId="40323" builtinId="9" hidden="1"/>
    <cellStyle name="Hipervínculo visitado" xfId="40300" builtinId="9" hidden="1"/>
    <cellStyle name="Hipervínculo visitado" xfId="40277" builtinId="9" hidden="1"/>
    <cellStyle name="Hipervínculo visitado" xfId="40254" builtinId="9" hidden="1"/>
    <cellStyle name="Hipervínculo visitado" xfId="40230" builtinId="9" hidden="1"/>
    <cellStyle name="Hipervínculo visitado" xfId="40207" builtinId="9" hidden="1"/>
    <cellStyle name="Hipervínculo visitado" xfId="40184" builtinId="9" hidden="1"/>
    <cellStyle name="Hipervínculo visitado" xfId="40160" builtinId="9" hidden="1"/>
    <cellStyle name="Hipervínculo visitado" xfId="41104" builtinId="9" hidden="1"/>
    <cellStyle name="Hipervínculo visitado" xfId="39453" builtinId="9" hidden="1"/>
    <cellStyle name="Hipervínculo visitado" xfId="39534" builtinId="9" hidden="1"/>
    <cellStyle name="Hipervínculo visitado" xfId="39557" builtinId="9" hidden="1"/>
    <cellStyle name="Hipervínculo visitado" xfId="39833" builtinId="9" hidden="1"/>
    <cellStyle name="Hipervínculo visitado" xfId="39446" builtinId="9" hidden="1"/>
    <cellStyle name="Hipervínculo visitado" xfId="39788" builtinId="9" hidden="1"/>
    <cellStyle name="Hipervínculo visitado" xfId="39558" builtinId="9" hidden="1"/>
    <cellStyle name="Hipervínculo visitado" xfId="39703" builtinId="9" hidden="1"/>
    <cellStyle name="Hipervínculo visitado" xfId="39601" builtinId="9" hidden="1"/>
    <cellStyle name="Hipervínculo visitado" xfId="39436" builtinId="9" hidden="1"/>
    <cellStyle name="Hipervínculo visitado" xfId="39515" builtinId="9" hidden="1"/>
    <cellStyle name="Hipervínculo visitado" xfId="39364" builtinId="9" hidden="1"/>
    <cellStyle name="Hipervínculo visitado" xfId="36337" builtinId="9" hidden="1"/>
    <cellStyle name="Hipervínculo visitado" xfId="40008" builtinId="9" hidden="1"/>
    <cellStyle name="Hipervínculo visitado" xfId="39986" builtinId="9" hidden="1"/>
    <cellStyle name="Hipervínculo visitado" xfId="39964" builtinId="9" hidden="1"/>
    <cellStyle name="Hipervínculo visitado" xfId="39942" builtinId="9" hidden="1"/>
    <cellStyle name="Hipervínculo visitado" xfId="39920" builtinId="9" hidden="1"/>
    <cellStyle name="Hipervínculo visitado" xfId="39898" builtinId="9" hidden="1"/>
    <cellStyle name="Hipervínculo visitado" xfId="39876" builtinId="9" hidden="1"/>
    <cellStyle name="Hipervínculo visitado" xfId="39832" builtinId="9" hidden="1"/>
    <cellStyle name="Hipervínculo visitado" xfId="39492" builtinId="9" hidden="1"/>
    <cellStyle name="Hipervínculo visitado" xfId="39745" builtinId="9" hidden="1"/>
    <cellStyle name="Hipervínculo visitado" xfId="39491" builtinId="9" hidden="1"/>
    <cellStyle name="Hipervínculo visitado" xfId="39702" builtinId="9" hidden="1"/>
    <cellStyle name="Hipervínculo visitado" xfId="39620" builtinId="9" hidden="1"/>
    <cellStyle name="Hipervínculo visitado" xfId="39579" builtinId="9" hidden="1"/>
    <cellStyle name="Hipervínculo visitado" xfId="39535" builtinId="9" hidden="1"/>
    <cellStyle name="Hipervínculo visitado" xfId="36378" builtinId="9" hidden="1"/>
    <cellStyle name="Hipervínculo visitado" xfId="39490" builtinId="9" hidden="1"/>
    <cellStyle name="Hipervínculo visitado" xfId="39459" builtinId="9" hidden="1"/>
    <cellStyle name="Hipervínculo visitado" xfId="41101" builtinId="9" hidden="1"/>
    <cellStyle name="Hipervínculo visitado" xfId="41148" builtinId="9" hidden="1"/>
    <cellStyle name="Hipervínculo visitado" xfId="41097" builtinId="9" hidden="1"/>
    <cellStyle name="Hipervínculo visitado" xfId="39320" builtinId="9" hidden="1"/>
    <cellStyle name="Hipervínculo visitado" xfId="41091" builtinId="9" hidden="1"/>
    <cellStyle name="Hipervínculo visitado" xfId="41102" builtinId="9" hidden="1"/>
    <cellStyle name="Hipervínculo visitado" xfId="41103" builtinId="9" hidden="1"/>
    <cellStyle name="Hipervínculo visitado" xfId="41094" builtinId="9" hidden="1"/>
    <cellStyle name="Hipervínculo visitado" xfId="39399" builtinId="9" hidden="1"/>
    <cellStyle name="Hipervínculo visitado" xfId="39494" builtinId="9" hidden="1"/>
    <cellStyle name="Hipervínculo visitado" xfId="41213" builtinId="9" hidden="1"/>
    <cellStyle name="Hipervínculo visitado" xfId="39487" builtinId="9" hidden="1"/>
    <cellStyle name="Hipervínculo visitado" xfId="41095" builtinId="9" hidden="1"/>
    <cellStyle name="Hipervínculo visitado" xfId="40301" builtinId="9" hidden="1"/>
    <cellStyle name="Hipervínculo visitado" xfId="40278" builtinId="9" hidden="1"/>
    <cellStyle name="Hipervínculo visitado" xfId="40255" builtinId="9" hidden="1"/>
    <cellStyle name="Hipervínculo visitado" xfId="40231" builtinId="9" hidden="1"/>
    <cellStyle name="Hipervínculo visitado" xfId="40208" builtinId="9" hidden="1"/>
    <cellStyle name="Hipervínculo visitado" xfId="40185" builtinId="9" hidden="1"/>
    <cellStyle name="Hipervínculo visitado" xfId="39202" builtinId="9" hidden="1"/>
    <cellStyle name="Hipervínculo visitado" xfId="39236" builtinId="9" hidden="1"/>
    <cellStyle name="Hipervínculo visitado" xfId="39203" builtinId="9" hidden="1"/>
    <cellStyle name="Hipervínculo visitado" xfId="39235" builtinId="9" hidden="1"/>
    <cellStyle name="Hipervínculo visitado" xfId="39234" builtinId="9" hidden="1"/>
    <cellStyle name="Hipervínculo visitado" xfId="36377" builtinId="9" hidden="1"/>
    <cellStyle name="Hipervínculo visitado" xfId="36376" builtinId="9" hidden="1"/>
    <cellStyle name="Hipervínculo visitado" xfId="40161" builtinId="9" hidden="1"/>
    <cellStyle name="Hipervínculo visitado" xfId="40138" builtinId="9" hidden="1"/>
    <cellStyle name="Hipervínculo visitado" xfId="40116" builtinId="9" hidden="1"/>
    <cellStyle name="Hipervínculo visitado" xfId="40094" builtinId="9" hidden="1"/>
    <cellStyle name="Hipervínculo visitado" xfId="40072" builtinId="9" hidden="1"/>
    <cellStyle name="Hipervínculo visitado" xfId="39419" builtinId="9" hidden="1"/>
    <cellStyle name="Hipervínculo visitado" xfId="39237" builtinId="9" hidden="1"/>
    <cellStyle name="Hipervínculo visitado" xfId="39789" builtinId="9" hidden="1"/>
    <cellStyle name="Hipervínculo visitado" xfId="41356" builtinId="9" hidden="1"/>
    <cellStyle name="Hipervínculo visitado" xfId="41357" builtinId="9" hidden="1"/>
    <cellStyle name="Hipervínculo visitado" xfId="41358" builtinId="9" hidden="1"/>
    <cellStyle name="Hipervínculo visitado" xfId="41359" builtinId="9" hidden="1"/>
    <cellStyle name="Hipervínculo visitado" xfId="41360" builtinId="9" hidden="1"/>
    <cellStyle name="Hipervínculo visitado" xfId="41361" builtinId="9" hidden="1"/>
    <cellStyle name="Hipervínculo visitado" xfId="41362" builtinId="9" hidden="1"/>
    <cellStyle name="Hipervínculo visitado" xfId="41363" builtinId="9" hidden="1"/>
    <cellStyle name="Hipervínculo visitado" xfId="41364" builtinId="9" hidden="1"/>
    <cellStyle name="Hipervínculo visitado" xfId="41365" builtinId="9" hidden="1"/>
    <cellStyle name="Hipervínculo visitado" xfId="41366" builtinId="9" hidden="1"/>
    <cellStyle name="Hipervínculo visitado" xfId="41367" builtinId="9" hidden="1"/>
    <cellStyle name="Hipervínculo visitado" xfId="41368" builtinId="9" hidden="1"/>
    <cellStyle name="Hipervínculo visitado" xfId="41369" builtinId="9" hidden="1"/>
    <cellStyle name="Hipervínculo visitado" xfId="41370" builtinId="9" hidden="1"/>
    <cellStyle name="Hipervínculo visitado" xfId="41371" builtinId="9" hidden="1"/>
    <cellStyle name="Hipervínculo visitado" xfId="41372" builtinId="9" hidden="1"/>
    <cellStyle name="Hipervínculo visitado" xfId="41373" builtinId="9" hidden="1"/>
    <cellStyle name="Hipervínculo visitado" xfId="40709" builtinId="9" hidden="1"/>
    <cellStyle name="Hipervínculo visitado" xfId="40686" builtinId="9" hidden="1"/>
    <cellStyle name="Hipervínculo visitado" xfId="40862" builtinId="9" hidden="1"/>
    <cellStyle name="Hipervínculo visitado" xfId="41374" builtinId="9" hidden="1"/>
    <cellStyle name="Hipervínculo visitado" xfId="41375" builtinId="9" hidden="1"/>
    <cellStyle name="Hipervínculo visitado" xfId="41376" builtinId="9" hidden="1"/>
    <cellStyle name="Hipervínculo visitado" xfId="41377" builtinId="9" hidden="1"/>
    <cellStyle name="Hipervínculo visitado" xfId="41378" builtinId="9" hidden="1"/>
    <cellStyle name="Hipervínculo visitado" xfId="41379" builtinId="9" hidden="1"/>
    <cellStyle name="Hipervínculo visitado" xfId="41380" builtinId="9" hidden="1"/>
    <cellStyle name="Hipervínculo visitado" xfId="41381" builtinId="9" hidden="1"/>
    <cellStyle name="Hipervínculo visitado" xfId="41382" builtinId="9" hidden="1"/>
    <cellStyle name="Hipervínculo visitado" xfId="41383" builtinId="9" hidden="1"/>
    <cellStyle name="Hipervínculo visitado" xfId="41384" builtinId="9" hidden="1"/>
    <cellStyle name="Hipervínculo visitado" xfId="41385" builtinId="9" hidden="1"/>
    <cellStyle name="Hipervínculo visitado" xfId="41386" builtinId="9" hidden="1"/>
    <cellStyle name="Hipervínculo visitado" xfId="41387" builtinId="9" hidden="1"/>
    <cellStyle name="Hipervínculo visitado" xfId="41388" builtinId="9" hidden="1"/>
    <cellStyle name="Hipervínculo visitado" xfId="41389" builtinId="9" hidden="1"/>
    <cellStyle name="Hipervínculo visitado" xfId="41390" builtinId="9" hidden="1"/>
    <cellStyle name="Hipervínculo visitado" xfId="41391" builtinId="9" hidden="1"/>
    <cellStyle name="Hipervínculo visitado" xfId="41394" builtinId="9" hidden="1"/>
    <cellStyle name="Hipervínculo visitado" xfId="41395" builtinId="9" hidden="1"/>
    <cellStyle name="Hipervínculo visitado" xfId="41396" builtinId="9" hidden="1"/>
    <cellStyle name="Hipervínculo visitado" xfId="41397" builtinId="9" hidden="1"/>
    <cellStyle name="Hipervínculo visitado" xfId="41398" builtinId="9" hidden="1"/>
    <cellStyle name="Hipervínculo visitado" xfId="41399" builtinId="9" hidden="1"/>
    <cellStyle name="Hipervínculo visitado" xfId="41400" builtinId="9" hidden="1"/>
    <cellStyle name="Hipervínculo visitado" xfId="41401" builtinId="9" hidden="1"/>
    <cellStyle name="Hipervínculo visitado" xfId="41402" builtinId="9" hidden="1"/>
    <cellStyle name="Hipervínculo visitado" xfId="41403" builtinId="9" hidden="1"/>
    <cellStyle name="Hipervínculo visitado" xfId="41404" builtinId="9" hidden="1"/>
    <cellStyle name="Hipervínculo visitado" xfId="41405" builtinId="9" hidden="1"/>
    <cellStyle name="Hipervínculo visitado" xfId="41406" builtinId="9" hidden="1"/>
    <cellStyle name="Hipervínculo visitado" xfId="41407" builtinId="9" hidden="1"/>
    <cellStyle name="Hipervínculo visitado" xfId="41408" builtinId="9" hidden="1"/>
    <cellStyle name="Hipervínculo visitado" xfId="41409" builtinId="9" hidden="1"/>
    <cellStyle name="Hipervínculo visitado" xfId="41410" builtinId="9" hidden="1"/>
    <cellStyle name="Hipervínculo visitado" xfId="41411" builtinId="9" hidden="1"/>
    <cellStyle name="Hipervínculo visitado" xfId="41412" builtinId="9" hidden="1"/>
    <cellStyle name="Hipervínculo visitado" xfId="41413" builtinId="9" hidden="1"/>
    <cellStyle name="Hipervínculo visitado" xfId="41414" builtinId="9" hidden="1"/>
    <cellStyle name="Hipervínculo visitado" xfId="41456" builtinId="9" hidden="1"/>
    <cellStyle name="Hipervínculo visitado" xfId="41457" builtinId="9" hidden="1"/>
    <cellStyle name="Hipervínculo visitado" xfId="41458" builtinId="9" hidden="1"/>
    <cellStyle name="Hipervínculo visitado" xfId="41459" builtinId="9" hidden="1"/>
    <cellStyle name="Hipervínculo visitado" xfId="41460" builtinId="9" hidden="1"/>
    <cellStyle name="Hipervínculo visitado" xfId="41461" builtinId="9" hidden="1"/>
    <cellStyle name="Hipervínculo visitado" xfId="41462" builtinId="9" hidden="1"/>
    <cellStyle name="Hipervínculo visitado" xfId="41463" builtinId="9" hidden="1"/>
    <cellStyle name="Hipervínculo visitado" xfId="41464" builtinId="9" hidden="1"/>
    <cellStyle name="Hipervínculo visitado" xfId="41465" builtinId="9" hidden="1"/>
    <cellStyle name="Hipervínculo visitado" xfId="41466" builtinId="9" hidden="1"/>
    <cellStyle name="Hipervínculo visitado" xfId="41467" builtinId="9" hidden="1"/>
    <cellStyle name="Hipervínculo visitado" xfId="41468" builtinId="9" hidden="1"/>
    <cellStyle name="Hipervínculo visitado" xfId="41469" builtinId="9" hidden="1"/>
    <cellStyle name="Hipervínculo visitado" xfId="41470" builtinId="9" hidden="1"/>
    <cellStyle name="Hipervínculo visitado" xfId="41471" builtinId="9" hidden="1"/>
    <cellStyle name="Hipervínculo visitado" xfId="41472" builtinId="9" hidden="1"/>
    <cellStyle name="Hipervínculo visitado" xfId="41473" builtinId="9" hidden="1"/>
    <cellStyle name="Hipervínculo visitado" xfId="41474" builtinId="9" hidden="1"/>
    <cellStyle name="Hipervínculo visitado" xfId="41475" builtinId="9" hidden="1"/>
    <cellStyle name="Hipervínculo visitado" xfId="41476" builtinId="9" hidden="1"/>
    <cellStyle name="Hipervínculo visitado" xfId="41559" builtinId="9" hidden="1"/>
    <cellStyle name="Hipervínculo visitado" xfId="41560" builtinId="9" hidden="1"/>
    <cellStyle name="Hipervínculo visitado" xfId="41561" builtinId="9" hidden="1"/>
    <cellStyle name="Hipervínculo visitado" xfId="41562" builtinId="9" hidden="1"/>
    <cellStyle name="Hipervínculo visitado" xfId="41563" builtinId="9" hidden="1"/>
    <cellStyle name="Hipervínculo visitado" xfId="41564" builtinId="9" hidden="1"/>
    <cellStyle name="Hipervínculo visitado" xfId="41565" builtinId="9" hidden="1"/>
    <cellStyle name="Hipervínculo visitado" xfId="41566" builtinId="9" hidden="1"/>
    <cellStyle name="Hipervínculo visitado" xfId="41567" builtinId="9" hidden="1"/>
    <cellStyle name="Hipervínculo visitado" xfId="41568" builtinId="9" hidden="1"/>
    <cellStyle name="Hipervínculo visitado" xfId="41569" builtinId="9" hidden="1"/>
    <cellStyle name="Hipervínculo visitado" xfId="41570" builtinId="9" hidden="1"/>
    <cellStyle name="Hipervínculo visitado" xfId="41571" builtinId="9" hidden="1"/>
    <cellStyle name="Hipervínculo visitado" xfId="41572" builtinId="9" hidden="1"/>
    <cellStyle name="Hipervínculo visitado" xfId="41573" builtinId="9" hidden="1"/>
    <cellStyle name="Hipervínculo visitado" xfId="41574" builtinId="9" hidden="1"/>
    <cellStyle name="Hipervínculo visitado" xfId="41575" builtinId="9" hidden="1"/>
    <cellStyle name="Hipervínculo visitado" xfId="41576" builtinId="9" hidden="1"/>
    <cellStyle name="Hipervínculo visitado" xfId="41577" builtinId="9" hidden="1"/>
    <cellStyle name="Hipervínculo visitado" xfId="41578" builtinId="9" hidden="1"/>
    <cellStyle name="Hipervínculo visitado" xfId="41579" builtinId="9" hidden="1"/>
    <cellStyle name="Hipervínculo visitado" xfId="41525" builtinId="9" hidden="1"/>
    <cellStyle name="Hipervínculo visitado" xfId="41651" builtinId="9" hidden="1"/>
    <cellStyle name="Hipervínculo visitado" xfId="41650" builtinId="9" hidden="1"/>
    <cellStyle name="Hipervínculo visitado" xfId="41524" builtinId="9" hidden="1"/>
    <cellStyle name="Hipervínculo visitado" xfId="41649" builtinId="9" hidden="1"/>
    <cellStyle name="Hipervínculo visitado" xfId="41648" builtinId="9" hidden="1"/>
    <cellStyle name="Hipervínculo visitado" xfId="41523" builtinId="9" hidden="1"/>
    <cellStyle name="Hipervínculo visitado" xfId="41647" builtinId="9" hidden="1"/>
    <cellStyle name="Hipervínculo visitado" xfId="41646" builtinId="9" hidden="1"/>
    <cellStyle name="Hipervínculo visitado" xfId="41522" builtinId="9" hidden="1"/>
    <cellStyle name="Hipervínculo visitado" xfId="41645" builtinId="9" hidden="1"/>
    <cellStyle name="Hipervínculo visitado" xfId="41644" builtinId="9" hidden="1"/>
    <cellStyle name="Hipervínculo visitado" xfId="41521" builtinId="9" hidden="1"/>
    <cellStyle name="Hipervínculo visitado" xfId="41643" builtinId="9" hidden="1"/>
    <cellStyle name="Hipervínculo visitado" xfId="41642" builtinId="9" hidden="1"/>
    <cellStyle name="Hipervínculo visitado" xfId="41520" builtinId="9" hidden="1"/>
    <cellStyle name="Hipervínculo visitado" xfId="41641" builtinId="9" hidden="1"/>
    <cellStyle name="Hipervínculo visitado" xfId="41640" builtinId="9" hidden="1"/>
    <cellStyle name="Hipervínculo visitado" xfId="41519" builtinId="9" hidden="1"/>
    <cellStyle name="Hipervínculo visitado" xfId="41639" builtinId="9" hidden="1"/>
    <cellStyle name="Hipervínculo visitado" xfId="41638" builtinId="9" hidden="1"/>
    <cellStyle name="Hipervínculo visitado" xfId="41676" builtinId="9" hidden="1"/>
    <cellStyle name="Hipervínculo visitado" xfId="41427" builtinId="9" hidden="1"/>
    <cellStyle name="Hipervínculo visitado" xfId="41593" builtinId="9" hidden="1"/>
    <cellStyle name="Hipervínculo visitado" xfId="41677" builtinId="9" hidden="1"/>
    <cellStyle name="Hipervínculo visitado" xfId="41594" builtinId="9" hidden="1"/>
    <cellStyle name="Hipervínculo visitado" xfId="41426" builtinId="9" hidden="1"/>
    <cellStyle name="Hipervínculo visitado" xfId="41536" builtinId="9" hidden="1"/>
    <cellStyle name="Hipervínculo visitado" xfId="41595" builtinId="9" hidden="1"/>
    <cellStyle name="Hipervínculo visitado" xfId="41596" builtinId="9" hidden="1"/>
    <cellStyle name="Hipervínculo visitado" xfId="41678" builtinId="9" hidden="1"/>
    <cellStyle name="Hipervínculo visitado" xfId="41425" builtinId="9" hidden="1"/>
    <cellStyle name="Hipervínculo visitado" xfId="41424" builtinId="9" hidden="1"/>
    <cellStyle name="Hipervínculo visitado" xfId="41679" builtinId="9" hidden="1"/>
    <cellStyle name="Hipervínculo visitado" xfId="41597" builtinId="9" hidden="1"/>
    <cellStyle name="Hipervínculo visitado" xfId="41598" builtinId="9" hidden="1"/>
    <cellStyle name="Hipervínculo visitado" xfId="41537" builtinId="9" hidden="1"/>
    <cellStyle name="Hipervínculo visitado" xfId="41423" builtinId="9" hidden="1"/>
    <cellStyle name="Hipervínculo visitado" xfId="41599" builtinId="9" hidden="1"/>
    <cellStyle name="Hipervínculo visitado" xfId="41538" builtinId="9" hidden="1"/>
    <cellStyle name="Hipervínculo visitado" xfId="41600" builtinId="9" hidden="1"/>
    <cellStyle name="Hipervínculo visitado" xfId="41422" builtinId="9" hidden="1"/>
    <cellStyle name="Hipervínculo visitado" xfId="41690" builtinId="9" hidden="1"/>
    <cellStyle name="Hipervínculo visitado" xfId="41514" builtinId="9" hidden="1"/>
    <cellStyle name="Hipervínculo visitado" xfId="41513" builtinId="9" hidden="1"/>
    <cellStyle name="Hipervínculo visitado" xfId="41445" builtinId="9" hidden="1"/>
    <cellStyle name="Hipervínculo visitado" xfId="41446" builtinId="9" hidden="1"/>
    <cellStyle name="Hipervínculo visitado" xfId="41689" builtinId="9" hidden="1"/>
    <cellStyle name="Hipervínculo visitado" xfId="41545" builtinId="9" hidden="1"/>
    <cellStyle name="Hipervínculo visitado" xfId="41617" builtinId="9" hidden="1"/>
    <cellStyle name="Hipervínculo visitado" xfId="41616" builtinId="9" hidden="1"/>
    <cellStyle name="Hipervínculo visitado" xfId="41688" builtinId="9" hidden="1"/>
    <cellStyle name="Hipervínculo visitado" xfId="41447" builtinId="9" hidden="1"/>
    <cellStyle name="Hipervínculo visitado" xfId="41512" builtinId="9" hidden="1"/>
    <cellStyle name="Hipervínculo visitado" xfId="41615" builtinId="9" hidden="1"/>
    <cellStyle name="Hipervínculo visitado" xfId="41448" builtinId="9" hidden="1"/>
    <cellStyle name="Hipervínculo visitado" xfId="41687" builtinId="9" hidden="1"/>
    <cellStyle name="Hipervínculo visitado" xfId="41544" builtinId="9" hidden="1"/>
    <cellStyle name="Hipervínculo visitado" xfId="41686" builtinId="9" hidden="1"/>
    <cellStyle name="Hipervínculo visitado" xfId="41685" builtinId="9" hidden="1"/>
    <cellStyle name="Hipervínculo visitado" xfId="41531" builtinId="9" hidden="1"/>
    <cellStyle name="Hipervínculo visitado" xfId="41530" builtinId="9" hidden="1"/>
    <cellStyle name="Hipervínculo visitado" xfId="41614" builtinId="9" hidden="1"/>
    <cellStyle name="Hipervínculo visitado" xfId="41517" builtinId="9" hidden="1"/>
    <cellStyle name="Hipervínculo visitado" xfId="41527" builtinId="9" hidden="1"/>
    <cellStyle name="Hipervínculo visitado" xfId="41723" builtinId="9" hidden="1"/>
    <cellStyle name="Hipervínculo visitado" xfId="41438" builtinId="9" hidden="1"/>
    <cellStyle name="Hipervínculo visitado" xfId="41722" builtinId="9" hidden="1"/>
    <cellStyle name="Hipervínculo visitado" xfId="41654" builtinId="9" hidden="1"/>
    <cellStyle name="Hipervínculo visitado" xfId="41628" builtinId="9" hidden="1"/>
    <cellStyle name="Hipervínculo visitado" xfId="41721" builtinId="9" hidden="1"/>
    <cellStyle name="Hipervínculo visitado" xfId="41720" builtinId="9" hidden="1"/>
    <cellStyle name="Hipervínculo visitado" xfId="41551" builtinId="9" hidden="1"/>
    <cellStyle name="Hipervínculo visitado" xfId="41655" builtinId="9" hidden="1"/>
    <cellStyle name="Hipervínculo visitado" xfId="41719" builtinId="9" hidden="1"/>
    <cellStyle name="Hipervínculo visitado" xfId="41584" builtinId="9" hidden="1"/>
    <cellStyle name="Hipervínculo visitado" xfId="41420" builtinId="9" hidden="1"/>
    <cellStyle name="Hipervínculo visitado" xfId="41539" builtinId="9" hidden="1"/>
    <cellStyle name="Hipervínculo visitado" xfId="41552" builtinId="9" hidden="1"/>
    <cellStyle name="Hipervínculo visitado" xfId="41718" builtinId="9" hidden="1"/>
    <cellStyle name="Hipervínculo visitado" xfId="41540" builtinId="9" hidden="1"/>
    <cellStyle name="Hipervínculo visitado" xfId="41699" builtinId="9" hidden="1"/>
    <cellStyle name="Hipervínculo visitado" xfId="41419" builtinId="9" hidden="1"/>
    <cellStyle name="Hipervínculo visitado" xfId="41717" builtinId="9" hidden="1"/>
    <cellStyle name="Hipervínculo visitado" xfId="41756" builtinId="9" hidden="1"/>
    <cellStyle name="Hipervínculo visitado" xfId="41670" builtinId="9" hidden="1"/>
    <cellStyle name="Hipervínculo visitado" xfId="41610" builtinId="9" hidden="1"/>
    <cellStyle name="Hipervínculo visitado" xfId="41757" builtinId="9" hidden="1"/>
    <cellStyle name="Hipervínculo visitado" xfId="41449" builtinId="9" hidden="1"/>
    <cellStyle name="Hipervínculo visitado" xfId="41707" builtinId="9" hidden="1"/>
    <cellStyle name="Hipervínculo visitado" xfId="41625" builtinId="9" hidden="1"/>
    <cellStyle name="Hipervínculo visitado" xfId="41581" builtinId="9" hidden="1"/>
    <cellStyle name="Hipervínculo visitado" xfId="41661" builtinId="9" hidden="1"/>
    <cellStyle name="Hipervínculo visitado" xfId="41758" builtinId="9" hidden="1"/>
    <cellStyle name="Hipervínculo visitado" xfId="41706" builtinId="9" hidden="1"/>
    <cellStyle name="Hipervínculo visitado" xfId="41435" builtinId="9" hidden="1"/>
    <cellStyle name="Hipervínculo visitado" xfId="41759" builtinId="9" hidden="1"/>
    <cellStyle name="Hipervínculo visitado" xfId="41580" builtinId="9" hidden="1"/>
    <cellStyle name="Hipervínculo visitado" xfId="41609" builtinId="9" hidden="1"/>
    <cellStyle name="Hipervínculo visitado" xfId="41696" builtinId="9" hidden="1"/>
    <cellStyle name="Hipervínculo visitado" xfId="41555" builtinId="9" hidden="1"/>
    <cellStyle name="Hipervínculo visitado" xfId="41543" builtinId="9" hidden="1"/>
    <cellStyle name="Hipervínculo visitado" xfId="41666" builtinId="9" hidden="1"/>
    <cellStyle name="Hipervínculo visitado" xfId="41450" builtinId="9" hidden="1"/>
    <cellStyle name="Hipervínculo visitado" xfId="41705" builtinId="9" hidden="1"/>
    <cellStyle name="Hipervínculo visitado" xfId="41636" builtinId="9" hidden="1"/>
    <cellStyle name="Hipervínculo visitado" xfId="41665" builtinId="9" hidden="1"/>
    <cellStyle name="Hipervínculo visitado" xfId="41716" builtinId="9" hidden="1"/>
    <cellStyle name="Hipervínculo visitado" xfId="41433" builtinId="9" hidden="1"/>
    <cellStyle name="Hipervínculo visitado" xfId="41681" builtinId="9" hidden="1"/>
    <cellStyle name="Hipervínculo visitado" xfId="41773" builtinId="9" hidden="1"/>
    <cellStyle name="Hipervínculo visitado" xfId="41749" builtinId="9" hidden="1"/>
    <cellStyle name="Hipervínculo visitado" xfId="41418" builtinId="9" hidden="1"/>
    <cellStyle name="Hipervínculo visitado" xfId="41715" builtinId="9" hidden="1"/>
    <cellStyle name="Hipervínculo visitado" xfId="41637" builtinId="9" hidden="1"/>
    <cellStyle name="Hipervínculo visitado" xfId="41772" builtinId="9" hidden="1"/>
    <cellStyle name="Hipervínculo visitado" xfId="41621" builtinId="9" hidden="1"/>
    <cellStyle name="Hipervínculo visitado" xfId="41709" builtinId="9" hidden="1"/>
    <cellStyle name="Hipervínculo visitado" xfId="41585" builtinId="9" hidden="1"/>
    <cellStyle name="Hipervínculo visitado" xfId="41528" builtinId="9" hidden="1"/>
    <cellStyle name="Hipervínculo visitado" xfId="41697" builtinId="9" hidden="1"/>
    <cellStyle name="Hipervínculo visitado" xfId="41771" builtinId="9" hidden="1"/>
    <cellStyle name="Hipervínculo visitado" xfId="41658" builtinId="9" hidden="1"/>
    <cellStyle name="Hipervínculo visitado" xfId="41748" builtinId="9" hidden="1"/>
    <cellStyle name="Hipervínculo visitado" xfId="41631" builtinId="9" hidden="1"/>
    <cellStyle name="Hipervínculo visitado" xfId="41770" builtinId="9" hidden="1"/>
    <cellStyle name="Hipervínculo visitado" xfId="41633" builtinId="9" hidden="1"/>
    <cellStyle name="Hipervínculo visitado" xfId="41746" builtinId="9" hidden="1"/>
    <cellStyle name="Hipervínculo visitado" xfId="41440" builtinId="9" hidden="1"/>
    <cellStyle name="Hipervínculo visitado" xfId="41695" builtinId="9" hidden="1"/>
    <cellStyle name="Hipervínculo visitado" xfId="41691" builtinId="9" hidden="1"/>
    <cellStyle name="Hipervínculo visitado" xfId="41780" builtinId="9" hidden="1"/>
    <cellStyle name="Hipervínculo visitado" xfId="41745" builtinId="9" hidden="1"/>
    <cellStyle name="Hipervínculo visitado" xfId="41725" builtinId="9" hidden="1"/>
    <cellStyle name="Hipervínculo visitado" xfId="41453" builtinId="9" hidden="1"/>
    <cellStyle name="Hipervínculo visitado" xfId="41711" builtinId="9" hidden="1"/>
    <cellStyle name="Hipervínculo visitado" xfId="41558" builtinId="9" hidden="1"/>
    <cellStyle name="Hipervínculo visitado" xfId="41781" builtinId="9" hidden="1"/>
    <cellStyle name="Hipervínculo visitado" xfId="41548" builtinId="9" hidden="1"/>
    <cellStyle name="Hipervínculo visitado" xfId="41507" builtinId="9" hidden="1"/>
    <cellStyle name="Hipervínculo visitado" xfId="41664" builtinId="9" hidden="1"/>
    <cellStyle name="Hipervínculo visitado" xfId="41511" builtinId="9" hidden="1"/>
    <cellStyle name="Hipervínculo visitado" xfId="41526" builtinId="9" hidden="1"/>
    <cellStyle name="Hipervínculo visitado" xfId="41663" builtinId="9" hidden="1"/>
    <cellStyle name="Hipervínculo visitado" xfId="41675" builtinId="9" hidden="1"/>
    <cellStyle name="Hipervínculo visitado" xfId="41752" builtinId="9" hidden="1"/>
    <cellStyle name="Hipervínculo visitado" xfId="41549" builtinId="9" hidden="1"/>
    <cellStyle name="Hipervínculo visitado" xfId="41588" builtinId="9" hidden="1"/>
    <cellStyle name="Hipervínculo visitado" xfId="41510" builtinId="9" hidden="1"/>
    <cellStyle name="Hipervínculo visitado" xfId="41553" builtinId="9" hidden="1"/>
    <cellStyle name="Hipervínculo visitado" xfId="41432" builtinId="9" hidden="1"/>
    <cellStyle name="Hipervínculo visitado" xfId="41612" builtinId="9" hidden="1"/>
    <cellStyle name="Hipervínculo visitado" xfId="41700" builtinId="9" hidden="1"/>
    <cellStyle name="Hipervínculo visitado" xfId="41799" builtinId="9" hidden="1"/>
    <cellStyle name="Hipervínculo visitado" xfId="41710" builtinId="9" hidden="1"/>
    <cellStyle name="Hipervínculo visitado" xfId="41768" builtinId="9" hidden="1"/>
    <cellStyle name="Hipervínculo visitado" xfId="41798" builtinId="9" hidden="1"/>
    <cellStyle name="Hipervínculo visitado" xfId="41754" builtinId="9" hidden="1"/>
    <cellStyle name="Hipervínculo visitado" xfId="41451" builtinId="9" hidden="1"/>
    <cellStyle name="Hipervínculo visitado" xfId="41662" builtinId="9" hidden="1"/>
    <cellStyle name="Hipervínculo visitado" xfId="41622" builtinId="9" hidden="1"/>
    <cellStyle name="Hipervínculo visitado" xfId="41660" builtinId="9" hidden="1"/>
    <cellStyle name="Hipervínculo visitado" xfId="41416" builtinId="9" hidden="1"/>
    <cellStyle name="Hipervínculo visitado" xfId="41797" builtinId="9" hidden="1"/>
    <cellStyle name="Hipervínculo visitado" xfId="41713" builtinId="9" hidden="1"/>
    <cellStyle name="Hipervínculo visitado" xfId="41767" builtinId="9" hidden="1"/>
    <cellStyle name="Hipervínculo visitado" xfId="41627" builtinId="9" hidden="1"/>
    <cellStyle name="Hipervínculo visitado" xfId="41777" builtinId="9" hidden="1"/>
    <cellStyle name="Hipervínculo visitado" xfId="41611" builtinId="9" hidden="1"/>
    <cellStyle name="Hipervínculo visitado" xfId="41669" builtinId="9" hidden="1"/>
    <cellStyle name="Hipervínculo visitado" xfId="41618" builtinId="9" hidden="1"/>
    <cellStyle name="Hipervínculo visitado" xfId="41556" builtinId="9" hidden="1"/>
    <cellStyle name="Hipervínculo visitado" xfId="41604" builtinId="9" hidden="1"/>
    <cellStyle name="Hipervínculo visitado" xfId="41417" builtinId="9" hidden="1"/>
    <cellStyle name="Hipervínculo visitado" xfId="41698" builtinId="9" hidden="1"/>
    <cellStyle name="Hipervínculo visitado" xfId="41794" builtinId="9" hidden="1"/>
    <cellStyle name="Hipervínculo visitado" xfId="41620" builtinId="9" hidden="1"/>
    <cellStyle name="Hipervínculo visitado" xfId="41775" builtinId="9" hidden="1"/>
    <cellStyle name="Hipervínculo visitado" xfId="41793" builtinId="9" hidden="1"/>
    <cellStyle name="Hipervínculo visitado" xfId="41694" builtinId="9" hidden="1"/>
    <cellStyle name="Hipervínculo visitado" xfId="41436" builtinId="9" hidden="1"/>
    <cellStyle name="Hipervínculo visitado" xfId="41776" builtinId="9" hidden="1"/>
    <cellStyle name="Hipervínculo visitado" xfId="41805" builtinId="9" hidden="1"/>
    <cellStyle name="Hipervínculo visitado" xfId="41608" builtinId="9" hidden="1"/>
    <cellStyle name="Hipervínculo visitado" xfId="41428" builtinId="9" hidden="1"/>
    <cellStyle name="Hipervínculo visitado" xfId="41806" builtinId="9" hidden="1"/>
    <cellStyle name="Hipervínculo visitado" xfId="41657" builtinId="9" hidden="1"/>
    <cellStyle name="Hipervínculo visitado" xfId="41701" builtinId="9" hidden="1"/>
    <cellStyle name="Hipervínculo visitado" xfId="41602" builtinId="9" hidden="1"/>
    <cellStyle name="Hipervínculo visitado" xfId="41802" builtinId="9" hidden="1"/>
    <cellStyle name="Hipervínculo visitado" xfId="41534" builtinId="9" hidden="1"/>
    <cellStyle name="Hipervínculo visitado" xfId="41785" builtinId="9" hidden="1"/>
    <cellStyle name="Hipervínculo visitado" xfId="41868" builtinId="9" hidden="1"/>
    <cellStyle name="Hipervínculo visitado" xfId="41765" builtinId="9" hidden="1"/>
    <cellStyle name="Hipervínculo visitado" xfId="41764" builtinId="9" hidden="1"/>
    <cellStyle name="Hipervínculo visitado" xfId="41869" builtinId="9" hidden="1"/>
    <cellStyle name="Hipervínculo visitado" xfId="41452" builtinId="9" hidden="1"/>
    <cellStyle name="Hipervínculo visitado" xfId="41603" builtinId="9" hidden="1"/>
    <cellStyle name="Hipervínculo visitado" xfId="41541" builtinId="9" hidden="1"/>
    <cellStyle name="Hipervínculo visitado" xfId="41546" builtinId="9" hidden="1"/>
    <cellStyle name="Hipervínculo visitado" xfId="41829" builtinId="9" hidden="1"/>
    <cellStyle name="Hipervínculo visitado" xfId="41870" builtinId="9" hidden="1"/>
    <cellStyle name="Hipervínculo visitado" xfId="41828" builtinId="9" hidden="1"/>
    <cellStyle name="Hipervínculo visitado" xfId="41667" builtinId="9" hidden="1"/>
    <cellStyle name="Hipervínculo visitado" xfId="41871" builtinId="9" hidden="1"/>
    <cellStyle name="Hipervínculo visitado" xfId="41554" builtinId="9" hidden="1"/>
    <cellStyle name="Hipervínculo visitado" xfId="41692" builtinId="9" hidden="1"/>
    <cellStyle name="Hipervínculo visitado" xfId="41683" builtinId="9" hidden="1"/>
    <cellStyle name="Hipervínculo visitado" xfId="41790" builtinId="9" hidden="1"/>
    <cellStyle name="Hipervínculo visitado" xfId="41652" builtinId="9" hidden="1"/>
    <cellStyle name="Hipervínculo visitado" xfId="41835" builtinId="9" hidden="1"/>
    <cellStyle name="Hipervínculo visitado" xfId="41875" builtinId="9" hidden="1"/>
    <cellStyle name="Hipervínculo visitado" xfId="41792" builtinId="9" hidden="1"/>
    <cellStyle name="Hipervínculo visitado" xfId="41836" builtinId="9" hidden="1"/>
    <cellStyle name="Hipervínculo visitado" xfId="41791" builtinId="9" hidden="1"/>
    <cellStyle name="Hipervínculo visitado" xfId="41874" builtinId="9" hidden="1"/>
    <cellStyle name="Hipervínculo visitado" xfId="41760" builtinId="9" hidden="1"/>
    <cellStyle name="Hipervínculo visitado" xfId="41601" builtinId="9" hidden="1"/>
    <cellStyle name="Hipervínculo visitado" xfId="41826" builtinId="9" hidden="1"/>
    <cellStyle name="Hipervínculo visitado" xfId="41761" builtinId="9" hidden="1"/>
    <cellStyle name="Hipervínculo visitado" xfId="41747" builtinId="9" hidden="1"/>
    <cellStyle name="Hipervínculo visitado" xfId="41873" builtinId="9" hidden="1"/>
    <cellStyle name="Hipervínculo visitado" xfId="41837" builtinId="9" hidden="1"/>
    <cellStyle name="Hipervínculo visitado" xfId="41582" builtinId="9" hidden="1"/>
    <cellStyle name="Hipervínculo visitado" xfId="41516" builtinId="9" hidden="1"/>
    <cellStyle name="Hipervínculo visitado" xfId="41859" builtinId="9" hidden="1"/>
    <cellStyle name="Hipervínculo visitado" xfId="41872" builtinId="9" hidden="1"/>
    <cellStyle name="Hipervínculo visitado" xfId="41827" builtinId="9" hidden="1"/>
    <cellStyle name="Hipervínculo visitado" xfId="41858" builtinId="9" hidden="1"/>
    <cellStyle name="Hipervínculo visitado" xfId="41763" builtinId="9" hidden="1"/>
    <cellStyle name="Hipervínculo visitado" xfId="41786" builtinId="9" hidden="1"/>
    <cellStyle name="Hipervínculo visitado" xfId="41624" builtinId="9" hidden="1"/>
    <cellStyle name="Hipervínculo visitado" xfId="41911" builtinId="9" hidden="1"/>
    <cellStyle name="Hipervínculo visitado" xfId="41912" builtinId="9" hidden="1"/>
    <cellStyle name="Hipervínculo visitado" xfId="41913" builtinId="9" hidden="1"/>
    <cellStyle name="Hipervínculo visitado" xfId="41914" builtinId="9" hidden="1"/>
    <cellStyle name="Hipervínculo visitado" xfId="41915" builtinId="9" hidden="1"/>
    <cellStyle name="Hipervínculo visitado" xfId="41916" builtinId="9" hidden="1"/>
    <cellStyle name="Hipervínculo visitado" xfId="41917" builtinId="9" hidden="1"/>
    <cellStyle name="Hipervínculo visitado" xfId="41918" builtinId="9" hidden="1"/>
    <cellStyle name="Hipervínculo visitado" xfId="41919" builtinId="9" hidden="1"/>
    <cellStyle name="Hipervínculo visitado" xfId="41920" builtinId="9" hidden="1"/>
    <cellStyle name="Hipervínculo visitado" xfId="41921" builtinId="9" hidden="1"/>
    <cellStyle name="Hipervínculo visitado" xfId="41922" builtinId="9" hidden="1"/>
    <cellStyle name="Hipervínculo visitado" xfId="41923" builtinId="9" hidden="1"/>
    <cellStyle name="Hipervínculo visitado" xfId="41924" builtinId="9" hidden="1"/>
    <cellStyle name="Hipervínculo visitado" xfId="41925" builtinId="9" hidden="1"/>
    <cellStyle name="Hipervínculo visitado" xfId="41926" builtinId="9" hidden="1"/>
    <cellStyle name="Hipervínculo visitado" xfId="41927" builtinId="9" hidden="1"/>
    <cellStyle name="Hipervínculo visitado" xfId="41928" builtinId="9" hidden="1"/>
    <cellStyle name="Hipervínculo visitado" xfId="41929" builtinId="9" hidden="1"/>
    <cellStyle name="Hipervínculo visitado" xfId="41930" builtinId="9" hidden="1"/>
    <cellStyle name="Hipervínculo visitado" xfId="41634" builtinId="9" hidden="1"/>
    <cellStyle name="Hipervínculo visitado" xfId="41860" builtinId="9" hidden="1"/>
    <cellStyle name="Hipervínculo visitado" xfId="41787" builtinId="9" hidden="1"/>
    <cellStyle name="Hipervínculo visitado" xfId="41934" builtinId="9" hidden="1"/>
    <cellStyle name="Hipervínculo visitado" xfId="41935" builtinId="9" hidden="1"/>
    <cellStyle name="Hipervínculo visitado" xfId="41936" builtinId="9" hidden="1"/>
    <cellStyle name="Hipervínculo visitado" xfId="41937" builtinId="9" hidden="1"/>
    <cellStyle name="Hipervínculo visitado" xfId="41938" builtinId="9" hidden="1"/>
    <cellStyle name="Hipervínculo visitado" xfId="41939" builtinId="9" hidden="1"/>
    <cellStyle name="Hipervínculo visitado" xfId="41940" builtinId="9" hidden="1"/>
    <cellStyle name="Hipervínculo visitado" xfId="41941" builtinId="9" hidden="1"/>
    <cellStyle name="Hipervínculo visitado" xfId="41942" builtinId="9" hidden="1"/>
    <cellStyle name="Hipervínculo visitado" xfId="41943" builtinId="9" hidden="1"/>
    <cellStyle name="Hipervínculo visitado" xfId="41944" builtinId="9" hidden="1"/>
    <cellStyle name="Hipervínculo visitado" xfId="41945" builtinId="9" hidden="1"/>
    <cellStyle name="Hipervínculo visitado" xfId="41946" builtinId="9" hidden="1"/>
    <cellStyle name="Hipervínculo visitado" xfId="41947" builtinId="9" hidden="1"/>
    <cellStyle name="Hipervínculo visitado" xfId="41948" builtinId="9" hidden="1"/>
    <cellStyle name="Hipervínculo visitado" xfId="41949" builtinId="9" hidden="1"/>
    <cellStyle name="Hipervínculo visitado" xfId="41950" builtinId="9" hidden="1"/>
    <cellStyle name="Hipervínculo visitado" xfId="41951" builtinId="9" hidden="1"/>
    <cellStyle name="Hipervínculo visitado" xfId="41964" builtinId="9" hidden="1"/>
    <cellStyle name="Hipervínculo visitado" xfId="41965" builtinId="9" hidden="1"/>
    <cellStyle name="Hipervínculo visitado" xfId="41966" builtinId="9" hidden="1"/>
    <cellStyle name="Hipervínculo visitado" xfId="41967" builtinId="9" hidden="1"/>
    <cellStyle name="Hipervínculo visitado" xfId="41968" builtinId="9" hidden="1"/>
    <cellStyle name="Hipervínculo visitado" xfId="41969" builtinId="9" hidden="1"/>
    <cellStyle name="Hipervínculo visitado" xfId="41970" builtinId="9" hidden="1"/>
    <cellStyle name="Hipervínculo visitado" xfId="41971" builtinId="9" hidden="1"/>
    <cellStyle name="Hipervínculo visitado" xfId="41972" builtinId="9" hidden="1"/>
    <cellStyle name="Hipervínculo visitado" xfId="41973" builtinId="9" hidden="1"/>
    <cellStyle name="Hipervínculo visitado" xfId="41974" builtinId="9" hidden="1"/>
    <cellStyle name="Hipervínculo visitado" xfId="41975" builtinId="9" hidden="1"/>
    <cellStyle name="Hipervínculo visitado" xfId="41976" builtinId="9" hidden="1"/>
    <cellStyle name="Hipervínculo visitado" xfId="41977" builtinId="9" hidden="1"/>
    <cellStyle name="Hipervínculo visitado" xfId="41978" builtinId="9" hidden="1"/>
    <cellStyle name="Hipervínculo visitado" xfId="41979" builtinId="9" hidden="1"/>
    <cellStyle name="Hipervínculo visitado" xfId="41980" builtinId="9" hidden="1"/>
    <cellStyle name="Hipervínculo visitado" xfId="41981" builtinId="9" hidden="1"/>
    <cellStyle name="Hipervínculo visitado" xfId="41982" builtinId="9" hidden="1"/>
    <cellStyle name="Hipervínculo visitado" xfId="41983" builtinId="9" hidden="1"/>
    <cellStyle name="Hipervínculo visitado" xfId="41984" builtinId="9" hidden="1"/>
    <cellStyle name="Hipervínculo visitado" xfId="41800" builtinId="9" hidden="1"/>
    <cellStyle name="Hipervínculo visitado" xfId="41988" builtinId="9" hidden="1"/>
    <cellStyle name="Hipervínculo visitado" xfId="41989" builtinId="9" hidden="1"/>
    <cellStyle name="Hipervínculo visitado" xfId="41990" builtinId="9" hidden="1"/>
    <cellStyle name="Hipervínculo visitado" xfId="41991" builtinId="9" hidden="1"/>
    <cellStyle name="Hipervínculo visitado" xfId="41992" builtinId="9" hidden="1"/>
    <cellStyle name="Hipervínculo visitado" xfId="41993" builtinId="9" hidden="1"/>
    <cellStyle name="Hipervínculo visitado" xfId="41994" builtinId="9" hidden="1"/>
    <cellStyle name="Hipervínculo visitado" xfId="41995" builtinId="9" hidden="1"/>
    <cellStyle name="Hipervínculo visitado" xfId="41996" builtinId="9" hidden="1"/>
    <cellStyle name="Hipervínculo visitado" xfId="41997" builtinId="9" hidden="1"/>
    <cellStyle name="Hipervínculo visitado" xfId="41998" builtinId="9" hidden="1"/>
    <cellStyle name="Hipervínculo visitado" xfId="41999" builtinId="9" hidden="1"/>
    <cellStyle name="Hipervínculo visitado" xfId="42000" builtinId="9" hidden="1"/>
    <cellStyle name="Hipervínculo visitado" xfId="42001" builtinId="9" hidden="1"/>
    <cellStyle name="Hipervínculo visitado" xfId="42002" builtinId="9" hidden="1"/>
    <cellStyle name="Hipervínculo visitado" xfId="42003" builtinId="9" hidden="1"/>
    <cellStyle name="Hipervínculo visitado" xfId="42004" builtinId="9" hidden="1"/>
    <cellStyle name="Hipervínculo visitado" xfId="42005" builtinId="9" hidden="1"/>
    <cellStyle name="Hipervínculo visitado" xfId="42006" builtinId="9" hidden="1"/>
    <cellStyle name="Hipervínculo visitado" xfId="42007" builtinId="9" hidden="1"/>
    <cellStyle name="Hipervínculo visitado" xfId="42018" builtinId="9" hidden="1"/>
    <cellStyle name="Hipervínculo visitado" xfId="42019" builtinId="9" hidden="1"/>
    <cellStyle name="Hipervínculo visitado" xfId="42020" builtinId="9" hidden="1"/>
    <cellStyle name="Hipervínculo visitado" xfId="42021" builtinId="9" hidden="1"/>
    <cellStyle name="Hipervínculo visitado" xfId="42022" builtinId="9" hidden="1"/>
    <cellStyle name="Hipervínculo visitado" xfId="42023" builtinId="9" hidden="1"/>
    <cellStyle name="Hipervínculo visitado" xfId="42024" builtinId="9" hidden="1"/>
    <cellStyle name="Hipervínculo visitado" xfId="42025" builtinId="9" hidden="1"/>
    <cellStyle name="Hipervínculo visitado" xfId="42026" builtinId="9" hidden="1"/>
    <cellStyle name="Hipervínculo visitado" xfId="42027" builtinId="9" hidden="1"/>
    <cellStyle name="Hipervínculo visitado" xfId="42028" builtinId="9" hidden="1"/>
    <cellStyle name="Hipervínculo visitado" xfId="42029" builtinId="9" hidden="1"/>
    <cellStyle name="Hipervínculo visitado" xfId="42030" builtinId="9" hidden="1"/>
    <cellStyle name="Hipervínculo visitado" xfId="42031" builtinId="9" hidden="1"/>
    <cellStyle name="Hipervínculo visitado" xfId="42032" builtinId="9" hidden="1"/>
    <cellStyle name="Hipervínculo visitado" xfId="42033" builtinId="9" hidden="1"/>
    <cellStyle name="Hipervínculo visitado" xfId="42034" builtinId="9" hidden="1"/>
    <cellStyle name="Hipervínculo visitado" xfId="42035" builtinId="9" hidden="1"/>
    <cellStyle name="Hipervínculo visitado" xfId="42036" builtinId="9" hidden="1"/>
    <cellStyle name="Hipervínculo visitado" xfId="42037" builtinId="9" hidden="1"/>
    <cellStyle name="Hipervínculo visitado" xfId="42038" builtinId="9" hidden="1"/>
    <cellStyle name="Hipervínculo visitado" xfId="41529" builtinId="9" hidden="1"/>
    <cellStyle name="Hipervínculo visitado" xfId="41712" builtinId="9" hidden="1"/>
    <cellStyle name="Hipervínculo visitado" xfId="41437" builtinId="9" hidden="1"/>
    <cellStyle name="Hipervínculo visitado" xfId="42042" builtinId="9" hidden="1"/>
    <cellStyle name="Hipervínculo visitado" xfId="42043" builtinId="9" hidden="1"/>
    <cellStyle name="Hipervínculo visitado" xfId="42044" builtinId="9" hidden="1"/>
    <cellStyle name="Hipervínculo visitado" xfId="42045" builtinId="9" hidden="1"/>
    <cellStyle name="Hipervínculo visitado" xfId="42046" builtinId="9" hidden="1"/>
    <cellStyle name="Hipervínculo visitado" xfId="42047" builtinId="9" hidden="1"/>
    <cellStyle name="Hipervínculo visitado" xfId="42048" builtinId="9" hidden="1"/>
    <cellStyle name="Hipervínculo visitado" xfId="42049" builtinId="9" hidden="1"/>
    <cellStyle name="Hipervínculo visitado" xfId="42050" builtinId="9" hidden="1"/>
    <cellStyle name="Hipervínculo visitado" xfId="42051" builtinId="9" hidden="1"/>
    <cellStyle name="Hipervínculo visitado" xfId="42052" builtinId="9" hidden="1"/>
    <cellStyle name="Hipervínculo visitado" xfId="42053" builtinId="9" hidden="1"/>
    <cellStyle name="Hipervínculo visitado" xfId="42054" builtinId="9" hidden="1"/>
    <cellStyle name="Hipervínculo visitado" xfId="42055" builtinId="9" hidden="1"/>
    <cellStyle name="Hipervínculo visitado" xfId="42056" builtinId="9" hidden="1"/>
    <cellStyle name="Hipervínculo visitado" xfId="42057" builtinId="9" hidden="1"/>
    <cellStyle name="Hipervínculo visitado" xfId="42058" builtinId="9" hidden="1"/>
    <cellStyle name="Hipervínculo visitado" xfId="42059" builtinId="9" hidden="1"/>
    <cellStyle name="Hipervínculo visitado" xfId="42070" builtinId="9" hidden="1"/>
    <cellStyle name="Hipervínculo visitado" xfId="42071" builtinId="9" hidden="1"/>
    <cellStyle name="Hipervínculo visitado" xfId="42072" builtinId="9" hidden="1"/>
    <cellStyle name="Hipervínculo visitado" xfId="42073" builtinId="9" hidden="1"/>
    <cellStyle name="Hipervínculo visitado" xfId="42074" builtinId="9" hidden="1"/>
    <cellStyle name="Hipervínculo visitado" xfId="42075" builtinId="9" hidden="1"/>
    <cellStyle name="Hipervínculo visitado" xfId="42076" builtinId="9" hidden="1"/>
    <cellStyle name="Hipervínculo visitado" xfId="42077" builtinId="9" hidden="1"/>
    <cellStyle name="Hipervínculo visitado" xfId="42078" builtinId="9" hidden="1"/>
    <cellStyle name="Hipervínculo visitado" xfId="42079" builtinId="9" hidden="1"/>
    <cellStyle name="Hipervínculo visitado" xfId="42080" builtinId="9" hidden="1"/>
    <cellStyle name="Hipervínculo visitado" xfId="42081" builtinId="9" hidden="1"/>
    <cellStyle name="Hipervínculo visitado" xfId="42082" builtinId="9" hidden="1"/>
    <cellStyle name="Hipervínculo visitado" xfId="42083" builtinId="9" hidden="1"/>
    <cellStyle name="Hipervínculo visitado" xfId="42084" builtinId="9" hidden="1"/>
    <cellStyle name="Hipervínculo visitado" xfId="42085" builtinId="9" hidden="1"/>
    <cellStyle name="Hipervínculo visitado" xfId="42086" builtinId="9" hidden="1"/>
    <cellStyle name="Hipervínculo visitado" xfId="42087" builtinId="9" hidden="1"/>
    <cellStyle name="Hipervínculo visitado" xfId="42088" builtinId="9" hidden="1"/>
    <cellStyle name="Hipervínculo visitado" xfId="42089" builtinId="9" hidden="1"/>
    <cellStyle name="Hipervínculo visitado" xfId="42090" builtinId="9" hidden="1"/>
    <cellStyle name="Hipervínculo visitado" xfId="41863" builtinId="9" hidden="1"/>
    <cellStyle name="Hipervínculo visitado" xfId="41882" builtinId="9" hidden="1"/>
    <cellStyle name="Hipervínculo visitado" xfId="41881" builtinId="9" hidden="1"/>
    <cellStyle name="Hipervínculo visitado" xfId="42093" builtinId="9" hidden="1"/>
    <cellStyle name="Hipervínculo visitado" xfId="42094" builtinId="9" hidden="1"/>
    <cellStyle name="Hipervínculo visitado" xfId="42095" builtinId="9" hidden="1"/>
    <cellStyle name="Hipervínculo visitado" xfId="42096" builtinId="9" hidden="1"/>
    <cellStyle name="Hipervínculo visitado" xfId="42097" builtinId="9" hidden="1"/>
    <cellStyle name="Hipervínculo visitado" xfId="42098" builtinId="9" hidden="1"/>
    <cellStyle name="Hipervínculo visitado" xfId="42099" builtinId="9" hidden="1"/>
    <cellStyle name="Hipervínculo visitado" xfId="42100" builtinId="9" hidden="1"/>
    <cellStyle name="Hipervínculo visitado" xfId="42101" builtinId="9" hidden="1"/>
    <cellStyle name="Hipervínculo visitado" xfId="42102" builtinId="9" hidden="1"/>
    <cellStyle name="Hipervínculo visitado" xfId="42103" builtinId="9" hidden="1"/>
    <cellStyle name="Hipervínculo visitado" xfId="42104" builtinId="9" hidden="1"/>
    <cellStyle name="Hipervínculo visitado" xfId="42105" builtinId="9" hidden="1"/>
    <cellStyle name="Hipervínculo visitado" xfId="42106" builtinId="9" hidden="1"/>
    <cellStyle name="Hipervínculo visitado" xfId="42107" builtinId="9" hidden="1"/>
    <cellStyle name="Hipervínculo visitado" xfId="42108" builtinId="9" hidden="1"/>
    <cellStyle name="Hipervínculo visitado" xfId="42109" builtinId="9" hidden="1"/>
    <cellStyle name="Hipervínculo visitado" xfId="42110" builtinId="9" hidden="1"/>
    <cellStyle name="Hipervínculo visitado" xfId="42121" builtinId="9" hidden="1"/>
    <cellStyle name="Hipervínculo visitado" xfId="42122" builtinId="9" hidden="1"/>
    <cellStyle name="Hipervínculo visitado" xfId="42123" builtinId="9" hidden="1"/>
    <cellStyle name="Hipervínculo visitado" xfId="42124" builtinId="9" hidden="1"/>
    <cellStyle name="Hipervínculo visitado" xfId="42125" builtinId="9" hidden="1"/>
    <cellStyle name="Hipervínculo visitado" xfId="42126" builtinId="9" hidden="1"/>
    <cellStyle name="Hipervínculo visitado" xfId="42127" builtinId="9" hidden="1"/>
    <cellStyle name="Hipervínculo visitado" xfId="42128" builtinId="9" hidden="1"/>
    <cellStyle name="Hipervínculo visitado" xfId="42129" builtinId="9" hidden="1"/>
    <cellStyle name="Hipervínculo visitado" xfId="42130" builtinId="9" hidden="1"/>
    <cellStyle name="Hipervínculo visitado" xfId="42131" builtinId="9" hidden="1"/>
    <cellStyle name="Hipervínculo visitado" xfId="42132" builtinId="9" hidden="1"/>
    <cellStyle name="Hipervínculo visitado" xfId="42133" builtinId="9" hidden="1"/>
    <cellStyle name="Hipervínculo visitado" xfId="42134" builtinId="9" hidden="1"/>
    <cellStyle name="Hipervínculo visitado" xfId="42135" builtinId="9" hidden="1"/>
    <cellStyle name="Hipervínculo visitado" xfId="42136" builtinId="9" hidden="1"/>
    <cellStyle name="Hipervínculo visitado" xfId="42137" builtinId="9" hidden="1"/>
    <cellStyle name="Hipervínculo visitado" xfId="42138" builtinId="9" hidden="1"/>
    <cellStyle name="Hipervínculo visitado" xfId="42139" builtinId="9" hidden="1"/>
    <cellStyle name="Hipervínculo visitado" xfId="42140" builtinId="9" hidden="1"/>
    <cellStyle name="Hipervínculo visitado" xfId="42141" builtinId="9" hidden="1"/>
    <cellStyle name="Hipervínculo visitado" xfId="42144" builtinId="9" hidden="1"/>
    <cellStyle name="Hipervínculo visitado" xfId="42145" builtinId="9" hidden="1"/>
    <cellStyle name="Hipervínculo visitado" xfId="42146" builtinId="9" hidden="1"/>
    <cellStyle name="Hipervínculo visitado" xfId="42147" builtinId="9" hidden="1"/>
    <cellStyle name="Hipervínculo visitado" xfId="42148" builtinId="9" hidden="1"/>
    <cellStyle name="Hipervínculo visitado" xfId="42149" builtinId="9" hidden="1"/>
    <cellStyle name="Hipervínculo visitado" xfId="42150" builtinId="9" hidden="1"/>
    <cellStyle name="Hipervínculo visitado" xfId="42151" builtinId="9" hidden="1"/>
    <cellStyle name="Hipervínculo visitado" xfId="42152" builtinId="9" hidden="1"/>
    <cellStyle name="Hipervínculo visitado" xfId="42153" builtinId="9" hidden="1"/>
    <cellStyle name="Hipervínculo visitado" xfId="42154" builtinId="9" hidden="1"/>
    <cellStyle name="Hipervínculo visitado" xfId="42155" builtinId="9" hidden="1"/>
    <cellStyle name="Hipervínculo visitado" xfId="42156" builtinId="9" hidden="1"/>
    <cellStyle name="Hipervínculo visitado" xfId="42157" builtinId="9" hidden="1"/>
    <cellStyle name="Hipervínculo visitado" xfId="42158" builtinId="9" hidden="1"/>
    <cellStyle name="Hipervínculo visitado" xfId="42159" builtinId="9" hidden="1"/>
    <cellStyle name="Hipervínculo visitado" xfId="42160" builtinId="9" hidden="1"/>
    <cellStyle name="Hipervínculo visitado" xfId="42161" builtinId="9" hidden="1"/>
    <cellStyle name="Hipervínculo visitado" xfId="42162" builtinId="9" hidden="1"/>
    <cellStyle name="Hipervínculo visitado" xfId="42163" builtinId="9" hidden="1"/>
    <cellStyle name="Hipervínculo visitado" xfId="42164" builtinId="9" hidden="1"/>
    <cellStyle name="Hipervínculo visitado" xfId="42178" builtinId="9" hidden="1"/>
    <cellStyle name="Hipervínculo visitado" xfId="42179" builtinId="9" hidden="1"/>
    <cellStyle name="Hipervínculo visitado" xfId="42180" builtinId="9" hidden="1"/>
    <cellStyle name="Hipervínculo visitado" xfId="42181" builtinId="9" hidden="1"/>
    <cellStyle name="Hipervínculo visitado" xfId="42182" builtinId="9" hidden="1"/>
    <cellStyle name="Hipervínculo visitado" xfId="42183" builtinId="9" hidden="1"/>
    <cellStyle name="Hipervínculo visitado" xfId="42184" builtinId="9" hidden="1"/>
    <cellStyle name="Hipervínculo visitado" xfId="42185" builtinId="9" hidden="1"/>
    <cellStyle name="Hipervínculo visitado" xfId="42186" builtinId="9" hidden="1"/>
    <cellStyle name="Hipervínculo visitado" xfId="42187" builtinId="9" hidden="1"/>
    <cellStyle name="Hipervínculo visitado" xfId="42188" builtinId="9" hidden="1"/>
    <cellStyle name="Hipervínculo visitado" xfId="42189" builtinId="9" hidden="1"/>
    <cellStyle name="Hipervínculo visitado" xfId="42190" builtinId="9" hidden="1"/>
    <cellStyle name="Hipervínculo visitado" xfId="42191" builtinId="9" hidden="1"/>
    <cellStyle name="Hipervínculo visitado" xfId="42192" builtinId="9" hidden="1"/>
    <cellStyle name="Hipervínculo visitado" xfId="42193" builtinId="9" hidden="1"/>
    <cellStyle name="Hipervínculo visitado" xfId="42194" builtinId="9" hidden="1"/>
    <cellStyle name="Hipervínculo visitado" xfId="42195" builtinId="9" hidden="1"/>
    <cellStyle name="Hipervínculo visitado" xfId="42196" builtinId="9" hidden="1"/>
    <cellStyle name="Hipervínculo visitado" xfId="42197" builtinId="9" hidden="1"/>
    <cellStyle name="Hipervínculo visitado" xfId="42198" builtinId="9" hidden="1"/>
    <cellStyle name="Hipervínculo visitado" xfId="41613" builtinId="9" hidden="1"/>
    <cellStyle name="Hipervínculo visitado" xfId="42199" builtinId="9" hidden="1"/>
    <cellStyle name="Hipervínculo visitado" xfId="42200" builtinId="9" hidden="1"/>
    <cellStyle name="Hipervínculo visitado" xfId="42201" builtinId="9" hidden="1"/>
    <cellStyle name="Hipervínculo visitado" xfId="42202" builtinId="9" hidden="1"/>
    <cellStyle name="Hipervínculo visitado" xfId="42203" builtinId="9" hidden="1"/>
    <cellStyle name="Hipervínculo visitado" xfId="42204" builtinId="9" hidden="1"/>
    <cellStyle name="Hipervínculo visitado" xfId="42205" builtinId="9" hidden="1"/>
    <cellStyle name="Hipervínculo visitado" xfId="42206" builtinId="9" hidden="1"/>
    <cellStyle name="Hipervínculo visitado" xfId="42207" builtinId="9" hidden="1"/>
    <cellStyle name="Hipervínculo visitado" xfId="42208" builtinId="9" hidden="1"/>
    <cellStyle name="Hipervínculo visitado" xfId="42209" builtinId="9" hidden="1"/>
    <cellStyle name="Hipervínculo visitado" xfId="42210" builtinId="9" hidden="1"/>
    <cellStyle name="Hipervínculo visitado" xfId="42211" builtinId="9" hidden="1"/>
    <cellStyle name="Hipervínculo visitado" xfId="42212" builtinId="9" hidden="1"/>
    <cellStyle name="Hipervínculo visitado" xfId="42213" builtinId="9" hidden="1"/>
    <cellStyle name="Hipervínculo visitado" xfId="42214" builtinId="9" hidden="1"/>
    <cellStyle name="Hipervínculo visitado" xfId="42215" builtinId="9" hidden="1"/>
    <cellStyle name="Hipervínculo visitado" xfId="42216" builtinId="9" hidden="1"/>
    <cellStyle name="Hipervínculo visitado" xfId="42217" builtinId="9" hidden="1"/>
    <cellStyle name="Hipervínculo visitado" xfId="42218" builtinId="9" hidden="1"/>
    <cellStyle name="Hipervínculo visitado" xfId="42229" builtinId="9" hidden="1"/>
    <cellStyle name="Hipervínculo visitado" xfId="42230" builtinId="9" hidden="1"/>
    <cellStyle name="Hipervínculo visitado" xfId="42231" builtinId="9" hidden="1"/>
    <cellStyle name="Hipervínculo visitado" xfId="42232" builtinId="9" hidden="1"/>
    <cellStyle name="Hipervínculo visitado" xfId="42233" builtinId="9" hidden="1"/>
    <cellStyle name="Hipervínculo visitado" xfId="42234" builtinId="9" hidden="1"/>
    <cellStyle name="Hipervínculo visitado" xfId="42235" builtinId="9" hidden="1"/>
    <cellStyle name="Hipervínculo visitado" xfId="42236" builtinId="9" hidden="1"/>
    <cellStyle name="Hipervínculo visitado" xfId="42237" builtinId="9" hidden="1"/>
    <cellStyle name="Hipervínculo visitado" xfId="42238" builtinId="9" hidden="1"/>
    <cellStyle name="Hipervínculo visitado" xfId="42239" builtinId="9" hidden="1"/>
    <cellStyle name="Hipervínculo visitado" xfId="42240" builtinId="9" hidden="1"/>
    <cellStyle name="Hipervínculo visitado" xfId="42241" builtinId="9" hidden="1"/>
    <cellStyle name="Hipervínculo visitado" xfId="42242" builtinId="9" hidden="1"/>
    <cellStyle name="Hipervínculo visitado" xfId="42243" builtinId="9" hidden="1"/>
    <cellStyle name="Hipervínculo visitado" xfId="42244" builtinId="9" hidden="1"/>
    <cellStyle name="Hipervínculo visitado" xfId="42245" builtinId="9" hidden="1"/>
    <cellStyle name="Hipervínculo visitado" xfId="42246" builtinId="9" hidden="1"/>
    <cellStyle name="Hipervínculo visitado" xfId="42247" builtinId="9" hidden="1"/>
    <cellStyle name="Hipervínculo visitado" xfId="42248" builtinId="9" hidden="1"/>
    <cellStyle name="Hipervínculo visitado" xfId="42249" builtinId="9" hidden="1"/>
    <cellStyle name="Hipervínculo visitado" xfId="42257" builtinId="9" hidden="1"/>
    <cellStyle name="Hipervínculo visitado" xfId="42258" builtinId="9" hidden="1"/>
    <cellStyle name="Hipervínculo visitado" xfId="42259" builtinId="9" hidden="1"/>
    <cellStyle name="Hipervínculo visitado" xfId="42260" builtinId="9" hidden="1"/>
    <cellStyle name="Hipervínculo visitado" xfId="42261" builtinId="9" hidden="1"/>
    <cellStyle name="Hipervínculo visitado" xfId="42262" builtinId="9" hidden="1"/>
    <cellStyle name="Hipervínculo visitado" xfId="42263" builtinId="9" hidden="1"/>
    <cellStyle name="Hipervínculo visitado" xfId="42264" builtinId="9" hidden="1"/>
    <cellStyle name="Hipervínculo visitado" xfId="42265" builtinId="9" hidden="1"/>
    <cellStyle name="Hipervínculo visitado" xfId="42266" builtinId="9" hidden="1"/>
    <cellStyle name="Hipervínculo visitado" xfId="42267" builtinId="9" hidden="1"/>
    <cellStyle name="Hipervínculo visitado" xfId="42268" builtinId="9" hidden="1"/>
    <cellStyle name="Hipervínculo visitado" xfId="42269" builtinId="9" hidden="1"/>
    <cellStyle name="Hipervínculo visitado" xfId="42270" builtinId="9" hidden="1"/>
    <cellStyle name="Hipervínculo visitado" xfId="42271" builtinId="9" hidden="1"/>
    <cellStyle name="Hipervínculo visitado" xfId="42272" builtinId="9" hidden="1"/>
    <cellStyle name="Hipervínculo visitado" xfId="42273" builtinId="9" hidden="1"/>
    <cellStyle name="Hipervínculo visitado" xfId="42274" builtinId="9" hidden="1"/>
    <cellStyle name="Hipervínculo visitado" xfId="42275" builtinId="9" hidden="1"/>
    <cellStyle name="Hipervínculo visitado" xfId="42276" builtinId="9" hidden="1"/>
    <cellStyle name="Hipervínculo visitado" xfId="42277" builtinId="9" hidden="1"/>
    <cellStyle name="Hipervínculo visitado" xfId="42291" builtinId="9" hidden="1"/>
    <cellStyle name="Hipervínculo visitado" xfId="42292" builtinId="9" hidden="1"/>
    <cellStyle name="Hipervínculo visitado" xfId="42293" builtinId="9" hidden="1"/>
    <cellStyle name="Hipervínculo visitado" xfId="42294" builtinId="9" hidden="1"/>
    <cellStyle name="Hipervínculo visitado" xfId="42295" builtinId="9" hidden="1"/>
    <cellStyle name="Hipervínculo visitado" xfId="42296" builtinId="9" hidden="1"/>
    <cellStyle name="Hipervínculo visitado" xfId="42297" builtinId="9" hidden="1"/>
    <cellStyle name="Hipervínculo visitado" xfId="42298" builtinId="9" hidden="1"/>
    <cellStyle name="Hipervínculo visitado" xfId="42299" builtinId="9" hidden="1"/>
    <cellStyle name="Hipervínculo visitado" xfId="42300" builtinId="9" hidden="1"/>
    <cellStyle name="Hipervínculo visitado" xfId="42301" builtinId="9" hidden="1"/>
    <cellStyle name="Hipervínculo visitado" xfId="42302" builtinId="9" hidden="1"/>
    <cellStyle name="Hipervínculo visitado" xfId="42303" builtinId="9" hidden="1"/>
    <cellStyle name="Hipervínculo visitado" xfId="42304" builtinId="9" hidden="1"/>
    <cellStyle name="Hipervínculo visitado" xfId="42305" builtinId="9" hidden="1"/>
    <cellStyle name="Hipervínculo visitado" xfId="42306" builtinId="9" hidden="1"/>
    <cellStyle name="Hipervínculo visitado" xfId="42307" builtinId="9" hidden="1"/>
    <cellStyle name="Hipervínculo visitado" xfId="42308" builtinId="9" hidden="1"/>
    <cellStyle name="Hipervínculo visitado" xfId="42309" builtinId="9" hidden="1"/>
    <cellStyle name="Hipervínculo visitado" xfId="42310" builtinId="9" hidden="1"/>
    <cellStyle name="Hipervínculo visitado" xfId="42311" builtinId="9" hidden="1"/>
    <cellStyle name="Hipervínculo visitado" xfId="42316" builtinId="9" hidden="1"/>
    <cellStyle name="Hipervínculo visitado" xfId="42317" builtinId="9" hidden="1"/>
    <cellStyle name="Hipervínculo visitado" xfId="42318" builtinId="9" hidden="1"/>
    <cellStyle name="Hipervínculo visitado" xfId="42319" builtinId="9" hidden="1"/>
    <cellStyle name="Hipervínculo visitado" xfId="42320" builtinId="9" hidden="1"/>
    <cellStyle name="Hipervínculo visitado" xfId="42321" builtinId="9" hidden="1"/>
    <cellStyle name="Hipervínculo visitado" xfId="42322" builtinId="9" hidden="1"/>
    <cellStyle name="Hipervínculo visitado" xfId="42323" builtinId="9" hidden="1"/>
    <cellStyle name="Hipervínculo visitado" xfId="42324" builtinId="9" hidden="1"/>
    <cellStyle name="Hipervínculo visitado" xfId="42325" builtinId="9" hidden="1"/>
    <cellStyle name="Hipervínculo visitado" xfId="42326" builtinId="9" hidden="1"/>
    <cellStyle name="Hipervínculo visitado" xfId="42327" builtinId="9" hidden="1"/>
    <cellStyle name="Hipervínculo visitado" xfId="42328" builtinId="9" hidden="1"/>
    <cellStyle name="Hipervínculo visitado" xfId="42329" builtinId="9" hidden="1"/>
    <cellStyle name="Hipervínculo visitado" xfId="42330" builtinId="9" hidden="1"/>
    <cellStyle name="Hipervínculo visitado" xfId="42331" builtinId="9" hidden="1"/>
    <cellStyle name="Hipervínculo visitado" xfId="42332" builtinId="9" hidden="1"/>
    <cellStyle name="Hipervínculo visitado" xfId="42333" builtinId="9" hidden="1"/>
    <cellStyle name="Hipervínculo visitado" xfId="42334" builtinId="9" hidden="1"/>
    <cellStyle name="Hipervínculo visitado" xfId="42335" builtinId="9" hidden="1"/>
    <cellStyle name="Hipervínculo visitado" xfId="42336" builtinId="9" hidden="1"/>
    <cellStyle name="Hipervínculo visitado" xfId="42356" builtinId="9" hidden="1"/>
    <cellStyle name="Hipervínculo visitado" xfId="42357" builtinId="9" hidden="1"/>
    <cellStyle name="Hipervínculo visitado" xfId="42358" builtinId="9" hidden="1"/>
    <cellStyle name="Hipervínculo visitado" xfId="42359" builtinId="9" hidden="1"/>
    <cellStyle name="Hipervínculo visitado" xfId="42360" builtinId="9" hidden="1"/>
    <cellStyle name="Hipervínculo visitado" xfId="42361" builtinId="9" hidden="1"/>
    <cellStyle name="Hipervínculo visitado" xfId="42362" builtinId="9" hidden="1"/>
    <cellStyle name="Hipervínculo visitado" xfId="42363" builtinId="9" hidden="1"/>
    <cellStyle name="Hipervínculo visitado" xfId="42364" builtinId="9" hidden="1"/>
    <cellStyle name="Hipervínculo visitado" xfId="42365" builtinId="9" hidden="1"/>
    <cellStyle name="Hipervínculo visitado" xfId="42366" builtinId="9" hidden="1"/>
    <cellStyle name="Hipervínculo visitado" xfId="42367" builtinId="9" hidden="1"/>
    <cellStyle name="Hipervínculo visitado" xfId="42368" builtinId="9" hidden="1"/>
    <cellStyle name="Hipervínculo visitado" xfId="42369" builtinId="9" hidden="1"/>
    <cellStyle name="Hipervínculo visitado" xfId="42370" builtinId="9" hidden="1"/>
    <cellStyle name="Hipervínculo visitado" xfId="42371" builtinId="9" hidden="1"/>
    <cellStyle name="Hipervínculo visitado" xfId="42372" builtinId="9" hidden="1"/>
    <cellStyle name="Hipervínculo visitado" xfId="42373" builtinId="9" hidden="1"/>
    <cellStyle name="Hipervínculo visitado" xfId="42374" builtinId="9" hidden="1"/>
    <cellStyle name="Hipervínculo visitado" xfId="42375" builtinId="9" hidden="1"/>
    <cellStyle name="Hipervínculo visitado" xfId="42376" builtinId="9" hidden="1"/>
    <cellStyle name="Hipervínculo visitado" xfId="42387" builtinId="9" hidden="1"/>
    <cellStyle name="Hipervínculo visitado" xfId="42388" builtinId="9" hidden="1"/>
    <cellStyle name="Hipervínculo visitado" xfId="42389" builtinId="9" hidden="1"/>
    <cellStyle name="Hipervínculo visitado" xfId="42390" builtinId="9" hidden="1"/>
    <cellStyle name="Hipervínculo visitado" xfId="42391" builtinId="9" hidden="1"/>
    <cellStyle name="Hipervínculo visitado" xfId="42392" builtinId="9" hidden="1"/>
    <cellStyle name="Hipervínculo visitado" xfId="42393" builtinId="9" hidden="1"/>
    <cellStyle name="Hipervínculo visitado" xfId="42394" builtinId="9" hidden="1"/>
    <cellStyle name="Hipervínculo visitado" xfId="42395" builtinId="9" hidden="1"/>
    <cellStyle name="Hipervínculo visitado" xfId="42396" builtinId="9" hidden="1"/>
    <cellStyle name="Hipervínculo visitado" xfId="42397" builtinId="9" hidden="1"/>
    <cellStyle name="Hipervínculo visitado" xfId="42398" builtinId="9" hidden="1"/>
    <cellStyle name="Hipervínculo visitado" xfId="42399" builtinId="9" hidden="1"/>
    <cellStyle name="Hipervínculo visitado" xfId="42400" builtinId="9" hidden="1"/>
    <cellStyle name="Hipervínculo visitado" xfId="42401" builtinId="9" hidden="1"/>
    <cellStyle name="Hipervínculo visitado" xfId="42402" builtinId="9" hidden="1"/>
    <cellStyle name="Hipervínculo visitado" xfId="42403" builtinId="9" hidden="1"/>
    <cellStyle name="Hipervínculo visitado" xfId="42404" builtinId="9" hidden="1"/>
    <cellStyle name="Hipervínculo visitado" xfId="42405" builtinId="9" hidden="1"/>
    <cellStyle name="Hipervínculo visitado" xfId="42406" builtinId="9" hidden="1"/>
    <cellStyle name="Hipervínculo visitado" xfId="42407" builtinId="9" hidden="1"/>
    <cellStyle name="Hipervínculo visitado" xfId="42418" builtinId="9" hidden="1"/>
    <cellStyle name="Hipervínculo visitado" xfId="42419" builtinId="9" hidden="1"/>
    <cellStyle name="Hipervínculo visitado" xfId="42420" builtinId="9" hidden="1"/>
    <cellStyle name="Hipervínculo visitado" xfId="42421" builtinId="9" hidden="1"/>
    <cellStyle name="Hipervínculo visitado" xfId="42422" builtinId="9" hidden="1"/>
    <cellStyle name="Hipervínculo visitado" xfId="42423" builtinId="9" hidden="1"/>
    <cellStyle name="Hipervínculo visitado" xfId="42424" builtinId="9" hidden="1"/>
    <cellStyle name="Hipervínculo visitado" xfId="42425" builtinId="9" hidden="1"/>
    <cellStyle name="Hipervínculo visitado" xfId="42426" builtinId="9" hidden="1"/>
    <cellStyle name="Hipervínculo visitado" xfId="42427" builtinId="9" hidden="1"/>
    <cellStyle name="Hipervínculo visitado" xfId="42428" builtinId="9" hidden="1"/>
    <cellStyle name="Hipervínculo visitado" xfId="42429" builtinId="9" hidden="1"/>
    <cellStyle name="Hipervínculo visitado" xfId="42430" builtinId="9" hidden="1"/>
    <cellStyle name="Hipervínculo visitado" xfId="42431" builtinId="9" hidden="1"/>
    <cellStyle name="Hipervínculo visitado" xfId="42432" builtinId="9" hidden="1"/>
    <cellStyle name="Hipervínculo visitado" xfId="42433" builtinId="9" hidden="1"/>
    <cellStyle name="Hipervínculo visitado" xfId="42434" builtinId="9" hidden="1"/>
    <cellStyle name="Hipervínculo visitado" xfId="42435" builtinId="9" hidden="1"/>
    <cellStyle name="Hipervínculo visitado" xfId="42436" builtinId="9" hidden="1"/>
    <cellStyle name="Hipervínculo visitado" xfId="42437" builtinId="9" hidden="1"/>
    <cellStyle name="Hipervínculo visitado" xfId="42438" builtinId="9" hidden="1"/>
    <cellStyle name="Hipervínculo visitado" xfId="42449" builtinId="9" hidden="1"/>
    <cellStyle name="Hipervínculo visitado" xfId="42450" builtinId="9" hidden="1"/>
    <cellStyle name="Hipervínculo visitado" xfId="42451" builtinId="9" hidden="1"/>
    <cellStyle name="Hipervínculo visitado" xfId="42452" builtinId="9" hidden="1"/>
    <cellStyle name="Hipervínculo visitado" xfId="42453" builtinId="9" hidden="1"/>
    <cellStyle name="Hipervínculo visitado" xfId="42454" builtinId="9" hidden="1"/>
    <cellStyle name="Hipervínculo visitado" xfId="42455" builtinId="9" hidden="1"/>
    <cellStyle name="Hipervínculo visitado" xfId="42456" builtinId="9" hidden="1"/>
    <cellStyle name="Hipervínculo visitado" xfId="42457" builtinId="9" hidden="1"/>
    <cellStyle name="Hipervínculo visitado" xfId="42458" builtinId="9" hidden="1"/>
    <cellStyle name="Hipervínculo visitado" xfId="42459" builtinId="9" hidden="1"/>
    <cellStyle name="Hipervínculo visitado" xfId="42460" builtinId="9" hidden="1"/>
    <cellStyle name="Hipervínculo visitado" xfId="42461" builtinId="9" hidden="1"/>
    <cellStyle name="Hipervínculo visitado" xfId="42462" builtinId="9" hidden="1"/>
    <cellStyle name="Hipervínculo visitado" xfId="42463" builtinId="9" hidden="1"/>
    <cellStyle name="Hipervínculo visitado" xfId="42464" builtinId="9" hidden="1"/>
    <cellStyle name="Hipervínculo visitado" xfId="42465" builtinId="9" hidden="1"/>
    <cellStyle name="Hipervínculo visitado" xfId="42466" builtinId="9" hidden="1"/>
    <cellStyle name="Hipervínculo visitado" xfId="42467" builtinId="9" hidden="1"/>
    <cellStyle name="Hipervínculo visitado" xfId="42468" builtinId="9" hidden="1"/>
    <cellStyle name="Hipervínculo visitado" xfId="42469" builtinId="9" hidden="1"/>
    <cellStyle name="Hipervínculo visitado" xfId="42480" builtinId="9" hidden="1"/>
    <cellStyle name="Hipervínculo visitado" xfId="42481" builtinId="9" hidden="1"/>
    <cellStyle name="Hipervínculo visitado" xfId="42482" builtinId="9" hidden="1"/>
    <cellStyle name="Hipervínculo visitado" xfId="42483" builtinId="9" hidden="1"/>
    <cellStyle name="Hipervínculo visitado" xfId="42484" builtinId="9" hidden="1"/>
    <cellStyle name="Hipervínculo visitado" xfId="42485" builtinId="9" hidden="1"/>
    <cellStyle name="Hipervínculo visitado" xfId="42486" builtinId="9" hidden="1"/>
    <cellStyle name="Hipervínculo visitado" xfId="42487" builtinId="9" hidden="1"/>
    <cellStyle name="Hipervínculo visitado" xfId="42488" builtinId="9" hidden="1"/>
    <cellStyle name="Hipervínculo visitado" xfId="42489" builtinId="9" hidden="1"/>
    <cellStyle name="Hipervínculo visitado" xfId="42490" builtinId="9" hidden="1"/>
    <cellStyle name="Hipervínculo visitado" xfId="42491" builtinId="9" hidden="1"/>
    <cellStyle name="Hipervínculo visitado" xfId="42492" builtinId="9" hidden="1"/>
    <cellStyle name="Hipervínculo visitado" xfId="42493" builtinId="9" hidden="1"/>
    <cellStyle name="Hipervínculo visitado" xfId="42494" builtinId="9" hidden="1"/>
    <cellStyle name="Hipervínculo visitado" xfId="42495" builtinId="9" hidden="1"/>
    <cellStyle name="Hipervínculo visitado" xfId="42496" builtinId="9" hidden="1"/>
    <cellStyle name="Hipervínculo visitado" xfId="42497" builtinId="9" hidden="1"/>
    <cellStyle name="Hipervínculo visitado" xfId="42498" builtinId="9" hidden="1"/>
    <cellStyle name="Hipervínculo visitado" xfId="42499" builtinId="9" hidden="1"/>
    <cellStyle name="Hipervínculo visitado" xfId="42500" builtinId="9" hidden="1"/>
    <cellStyle name="Hipervínculo visitado" xfId="42511" builtinId="9" hidden="1"/>
    <cellStyle name="Hipervínculo visitado" xfId="42512" builtinId="9" hidden="1"/>
    <cellStyle name="Hipervínculo visitado" xfId="42513" builtinId="9" hidden="1"/>
    <cellStyle name="Hipervínculo visitado" xfId="42514" builtinId="9" hidden="1"/>
    <cellStyle name="Hipervínculo visitado" xfId="42515" builtinId="9" hidden="1"/>
    <cellStyle name="Hipervínculo visitado" xfId="42516" builtinId="9" hidden="1"/>
    <cellStyle name="Hipervínculo visitado" xfId="42517" builtinId="9" hidden="1"/>
    <cellStyle name="Hipervínculo visitado" xfId="42518" builtinId="9" hidden="1"/>
    <cellStyle name="Hipervínculo visitado" xfId="42519" builtinId="9" hidden="1"/>
    <cellStyle name="Hipervínculo visitado" xfId="42520" builtinId="9" hidden="1"/>
    <cellStyle name="Hipervínculo visitado" xfId="42521" builtinId="9" hidden="1"/>
    <cellStyle name="Hipervínculo visitado" xfId="42522" builtinId="9" hidden="1"/>
    <cellStyle name="Hipervínculo visitado" xfId="42523" builtinId="9" hidden="1"/>
    <cellStyle name="Hipervínculo visitado" xfId="42524" builtinId="9" hidden="1"/>
    <cellStyle name="Hipervínculo visitado" xfId="42525" builtinId="9" hidden="1"/>
    <cellStyle name="Hipervínculo visitado" xfId="42526" builtinId="9" hidden="1"/>
    <cellStyle name="Hipervínculo visitado" xfId="42527" builtinId="9" hidden="1"/>
    <cellStyle name="Hipervínculo visitado" xfId="42528" builtinId="9" hidden="1"/>
    <cellStyle name="Hipervínculo visitado" xfId="42529" builtinId="9" hidden="1"/>
    <cellStyle name="Hipervínculo visitado" xfId="42530" builtinId="9" hidden="1"/>
    <cellStyle name="Hipervínculo visitado" xfId="42531" builtinId="9" hidden="1"/>
    <cellStyle name="Hipervínculo visitado" xfId="42542" builtinId="9" hidden="1"/>
    <cellStyle name="Hipervínculo visitado" xfId="42543" builtinId="9" hidden="1"/>
    <cellStyle name="Hipervínculo visitado" xfId="42544" builtinId="9" hidden="1"/>
    <cellStyle name="Hipervínculo visitado" xfId="42545" builtinId="9" hidden="1"/>
    <cellStyle name="Hipervínculo visitado" xfId="42546" builtinId="9" hidden="1"/>
    <cellStyle name="Hipervínculo visitado" xfId="42547" builtinId="9" hidden="1"/>
    <cellStyle name="Hipervínculo visitado" xfId="42548" builtinId="9" hidden="1"/>
    <cellStyle name="Hipervínculo visitado" xfId="42549" builtinId="9" hidden="1"/>
    <cellStyle name="Hipervínculo visitado" xfId="42550" builtinId="9" hidden="1"/>
    <cellStyle name="Hipervínculo visitado" xfId="42551" builtinId="9" hidden="1"/>
    <cellStyle name="Hipervínculo visitado" xfId="42552" builtinId="9" hidden="1"/>
    <cellStyle name="Hipervínculo visitado" xfId="42553" builtinId="9" hidden="1"/>
    <cellStyle name="Hipervínculo visitado" xfId="42554" builtinId="9" hidden="1"/>
    <cellStyle name="Hipervínculo visitado" xfId="42555" builtinId="9" hidden="1"/>
    <cellStyle name="Hipervínculo visitado" xfId="42556" builtinId="9" hidden="1"/>
    <cellStyle name="Hipervínculo visitado" xfId="42557" builtinId="9" hidden="1"/>
    <cellStyle name="Hipervínculo visitado" xfId="42558" builtinId="9" hidden="1"/>
    <cellStyle name="Hipervínculo visitado" xfId="42559" builtinId="9" hidden="1"/>
    <cellStyle name="Hipervínculo visitado" xfId="42560" builtinId="9" hidden="1"/>
    <cellStyle name="Hipervínculo visitado" xfId="42561" builtinId="9" hidden="1"/>
    <cellStyle name="Hipervínculo visitado" xfId="42562" builtinId="9" hidden="1"/>
    <cellStyle name="Hipervínculo visitado" xfId="42573" builtinId="9" hidden="1"/>
    <cellStyle name="Hipervínculo visitado" xfId="42574" builtinId="9" hidden="1"/>
    <cellStyle name="Hipervínculo visitado" xfId="42575" builtinId="9" hidden="1"/>
    <cellStyle name="Hipervínculo visitado" xfId="42576" builtinId="9" hidden="1"/>
    <cellStyle name="Hipervínculo visitado" xfId="42577" builtinId="9" hidden="1"/>
    <cellStyle name="Hipervínculo visitado" xfId="42578" builtinId="9" hidden="1"/>
    <cellStyle name="Hipervínculo visitado" xfId="42579" builtinId="9" hidden="1"/>
    <cellStyle name="Hipervínculo visitado" xfId="42580" builtinId="9" hidden="1"/>
    <cellStyle name="Hipervínculo visitado" xfId="42581" builtinId="9" hidden="1"/>
    <cellStyle name="Hipervínculo visitado" xfId="42582" builtinId="9" hidden="1"/>
    <cellStyle name="Hipervínculo visitado" xfId="42583" builtinId="9" hidden="1"/>
    <cellStyle name="Hipervínculo visitado" xfId="42584" builtinId="9" hidden="1"/>
    <cellStyle name="Hipervínculo visitado" xfId="42585" builtinId="9" hidden="1"/>
    <cellStyle name="Hipervínculo visitado" xfId="42586" builtinId="9" hidden="1"/>
    <cellStyle name="Hipervínculo visitado" xfId="42587" builtinId="9" hidden="1"/>
    <cellStyle name="Hipervínculo visitado" xfId="42588" builtinId="9" hidden="1"/>
    <cellStyle name="Hipervínculo visitado" xfId="42589" builtinId="9" hidden="1"/>
    <cellStyle name="Hipervínculo visitado" xfId="42590" builtinId="9" hidden="1"/>
    <cellStyle name="Hipervínculo visitado" xfId="42591" builtinId="9" hidden="1"/>
    <cellStyle name="Hipervínculo visitado" xfId="42592" builtinId="9" hidden="1"/>
    <cellStyle name="Hipervínculo visitado" xfId="42593" builtinId="9" hidden="1"/>
    <cellStyle name="Hipervínculo visitado" xfId="42604" builtinId="9" hidden="1"/>
    <cellStyle name="Hipervínculo visitado" xfId="42605" builtinId="9" hidden="1"/>
    <cellStyle name="Hipervínculo visitado" xfId="42606" builtinId="9" hidden="1"/>
    <cellStyle name="Hipervínculo visitado" xfId="42607" builtinId="9" hidden="1"/>
    <cellStyle name="Hipervínculo visitado" xfId="42608" builtinId="9" hidden="1"/>
    <cellStyle name="Hipervínculo visitado" xfId="42609" builtinId="9" hidden="1"/>
    <cellStyle name="Hipervínculo visitado" xfId="42610" builtinId="9" hidden="1"/>
    <cellStyle name="Hipervínculo visitado" xfId="42611" builtinId="9" hidden="1"/>
    <cellStyle name="Hipervínculo visitado" xfId="42612" builtinId="9" hidden="1"/>
    <cellStyle name="Hipervínculo visitado" xfId="42613" builtinId="9" hidden="1"/>
    <cellStyle name="Hipervínculo visitado" xfId="42614" builtinId="9" hidden="1"/>
    <cellStyle name="Hipervínculo visitado" xfId="42615" builtinId="9" hidden="1"/>
    <cellStyle name="Hipervínculo visitado" xfId="42616" builtinId="9" hidden="1"/>
    <cellStyle name="Hipervínculo visitado" xfId="42617" builtinId="9" hidden="1"/>
    <cellStyle name="Hipervínculo visitado" xfId="42618" builtinId="9" hidden="1"/>
    <cellStyle name="Hipervínculo visitado" xfId="42619" builtinId="9" hidden="1"/>
    <cellStyle name="Hipervínculo visitado" xfId="42620" builtinId="9" hidden="1"/>
    <cellStyle name="Hipervínculo visitado" xfId="42621" builtinId="9" hidden="1"/>
    <cellStyle name="Hipervínculo visitado" xfId="42622" builtinId="9" hidden="1"/>
    <cellStyle name="Hipervínculo visitado" xfId="42623" builtinId="9" hidden="1"/>
    <cellStyle name="Hipervínculo visitado" xfId="42624" builtinId="9" hidden="1"/>
    <cellStyle name="Hipervínculo visitado" xfId="42635" builtinId="9" hidden="1"/>
    <cellStyle name="Hipervínculo visitado" xfId="42636" builtinId="9" hidden="1"/>
    <cellStyle name="Hipervínculo visitado" xfId="42637" builtinId="9" hidden="1"/>
    <cellStyle name="Hipervínculo visitado" xfId="42638" builtinId="9" hidden="1"/>
    <cellStyle name="Hipervínculo visitado" xfId="42639" builtinId="9" hidden="1"/>
    <cellStyle name="Hipervínculo visitado" xfId="42640" builtinId="9" hidden="1"/>
    <cellStyle name="Hipervínculo visitado" xfId="42641" builtinId="9" hidden="1"/>
    <cellStyle name="Hipervínculo visitado" xfId="42642" builtinId="9" hidden="1"/>
    <cellStyle name="Hipervínculo visitado" xfId="42643" builtinId="9" hidden="1"/>
    <cellStyle name="Hipervínculo visitado" xfId="42644" builtinId="9" hidden="1"/>
    <cellStyle name="Hipervínculo visitado" xfId="42645" builtinId="9" hidden="1"/>
    <cellStyle name="Hipervínculo visitado" xfId="42646" builtinId="9" hidden="1"/>
    <cellStyle name="Hipervínculo visitado" xfId="42647" builtinId="9" hidden="1"/>
    <cellStyle name="Hipervínculo visitado" xfId="42648" builtinId="9" hidden="1"/>
    <cellStyle name="Hipervínculo visitado" xfId="42649" builtinId="9" hidden="1"/>
    <cellStyle name="Hipervínculo visitado" xfId="42650" builtinId="9" hidden="1"/>
    <cellStyle name="Hipervínculo visitado" xfId="42651" builtinId="9" hidden="1"/>
    <cellStyle name="Hipervínculo visitado" xfId="42652" builtinId="9" hidden="1"/>
    <cellStyle name="Hipervínculo visitado" xfId="42653" builtinId="9" hidden="1"/>
    <cellStyle name="Hipervínculo visitado" xfId="42654" builtinId="9" hidden="1"/>
    <cellStyle name="Hipervínculo visitado" xfId="42655" builtinId="9" hidden="1"/>
    <cellStyle name="Hipervínculo visitado" xfId="42665" builtinId="9" hidden="1"/>
    <cellStyle name="Hipervínculo visitado" xfId="42666" builtinId="9" hidden="1"/>
    <cellStyle name="Hipervínculo visitado" xfId="42667" builtinId="9" hidden="1"/>
    <cellStyle name="Hipervínculo visitado" xfId="42668" builtinId="9" hidden="1"/>
    <cellStyle name="Hipervínculo visitado" xfId="42669" builtinId="9" hidden="1"/>
    <cellStyle name="Hipervínculo visitado" xfId="42670" builtinId="9" hidden="1"/>
    <cellStyle name="Hipervínculo visitado" xfId="42671" builtinId="9" hidden="1"/>
    <cellStyle name="Hipervínculo visitado" xfId="42672" builtinId="9" hidden="1"/>
    <cellStyle name="Hipervínculo visitado" xfId="42673" builtinId="9" hidden="1"/>
    <cellStyle name="Hipervínculo visitado" xfId="42674" builtinId="9" hidden="1"/>
    <cellStyle name="Hipervínculo visitado" xfId="42675" builtinId="9" hidden="1"/>
    <cellStyle name="Hipervínculo visitado" xfId="42676" builtinId="9" hidden="1"/>
    <cellStyle name="Hipervínculo visitado" xfId="42677" builtinId="9" hidden="1"/>
    <cellStyle name="Hipervínculo visitado" xfId="42678" builtinId="9" hidden="1"/>
    <cellStyle name="Hipervínculo visitado" xfId="42679" builtinId="9" hidden="1"/>
    <cellStyle name="Hipervínculo visitado" xfId="42680" builtinId="9" hidden="1"/>
    <cellStyle name="Hipervínculo visitado" xfId="42681" builtinId="9" hidden="1"/>
    <cellStyle name="Hipervínculo visitado" xfId="42682" builtinId="9" hidden="1"/>
    <cellStyle name="Hipervínculo visitado" xfId="42683" builtinId="9" hidden="1"/>
    <cellStyle name="Hipervínculo visitado" xfId="42684" builtinId="9" hidden="1"/>
    <cellStyle name="Hipervínculo visitado" xfId="42685" builtinId="9" hidden="1"/>
    <cellStyle name="Hipervínculo visitado" xfId="42695" builtinId="9" hidden="1"/>
    <cellStyle name="Hipervínculo visitado" xfId="42696" builtinId="9" hidden="1"/>
    <cellStyle name="Hipervínculo visitado" xfId="42697" builtinId="9" hidden="1"/>
    <cellStyle name="Hipervínculo visitado" xfId="42698" builtinId="9" hidden="1"/>
    <cellStyle name="Hipervínculo visitado" xfId="42699" builtinId="9" hidden="1"/>
    <cellStyle name="Hipervínculo visitado" xfId="42700" builtinId="9" hidden="1"/>
    <cellStyle name="Hipervínculo visitado" xfId="42701" builtinId="9" hidden="1"/>
    <cellStyle name="Hipervínculo visitado" xfId="42702" builtinId="9" hidden="1"/>
    <cellStyle name="Hipervínculo visitado" xfId="42703" builtinId="9" hidden="1"/>
    <cellStyle name="Hipervínculo visitado" xfId="42704" builtinId="9" hidden="1"/>
    <cellStyle name="Hipervínculo visitado" xfId="42705" builtinId="9" hidden="1"/>
    <cellStyle name="Hipervínculo visitado" xfId="42706" builtinId="9" hidden="1"/>
    <cellStyle name="Hipervínculo visitado" xfId="42707" builtinId="9" hidden="1"/>
    <cellStyle name="Hipervínculo visitado" xfId="42708" builtinId="9" hidden="1"/>
    <cellStyle name="Hipervínculo visitado" xfId="42709" builtinId="9" hidden="1"/>
    <cellStyle name="Hipervínculo visitado" xfId="42710" builtinId="9" hidden="1"/>
    <cellStyle name="Hipervínculo visitado" xfId="42711" builtinId="9" hidden="1"/>
    <cellStyle name="Hipervínculo visitado" xfId="42712" builtinId="9" hidden="1"/>
    <cellStyle name="Hipervínculo visitado" xfId="42713" builtinId="9" hidden="1"/>
    <cellStyle name="Hipervínculo visitado" xfId="42714" builtinId="9" hidden="1"/>
    <cellStyle name="Hipervínculo visitado" xfId="42715" builtinId="9" hidden="1"/>
    <cellStyle name="Hipervínculo visitado" xfId="42726" builtinId="9" hidden="1"/>
    <cellStyle name="Hipervínculo visitado" xfId="42727" builtinId="9" hidden="1"/>
    <cellStyle name="Hipervínculo visitado" xfId="42728" builtinId="9" hidden="1"/>
    <cellStyle name="Hipervínculo visitado" xfId="42729" builtinId="9" hidden="1"/>
    <cellStyle name="Hipervínculo visitado" xfId="42730" builtinId="9" hidden="1"/>
    <cellStyle name="Hipervínculo visitado" xfId="42731" builtinId="9" hidden="1"/>
    <cellStyle name="Hipervínculo visitado" xfId="42732" builtinId="9" hidden="1"/>
    <cellStyle name="Hipervínculo visitado" xfId="42733" builtinId="9" hidden="1"/>
    <cellStyle name="Hipervínculo visitado" xfId="42734" builtinId="9" hidden="1"/>
    <cellStyle name="Hipervínculo visitado" xfId="42735" builtinId="9" hidden="1"/>
    <cellStyle name="Hipervínculo visitado" xfId="42736" builtinId="9" hidden="1"/>
    <cellStyle name="Hipervínculo visitado" xfId="42737" builtinId="9" hidden="1"/>
    <cellStyle name="Hipervínculo visitado" xfId="42738" builtinId="9" hidden="1"/>
    <cellStyle name="Hipervínculo visitado" xfId="42739" builtinId="9" hidden="1"/>
    <cellStyle name="Hipervínculo visitado" xfId="42740" builtinId="9" hidden="1"/>
    <cellStyle name="Hipervínculo visitado" xfId="42741" builtinId="9" hidden="1"/>
    <cellStyle name="Hipervínculo visitado" xfId="42742" builtinId="9" hidden="1"/>
    <cellStyle name="Hipervínculo visitado" xfId="42743" builtinId="9" hidden="1"/>
    <cellStyle name="Hipervínculo visitado" xfId="42744" builtinId="9" hidden="1"/>
    <cellStyle name="Hipervínculo visitado" xfId="42745" builtinId="9" hidden="1"/>
    <cellStyle name="Hipervínculo visitado" xfId="42746" builtinId="9" hidden="1"/>
    <cellStyle name="Hipervínculo visitado" xfId="42758" builtinId="9" hidden="1"/>
    <cellStyle name="Hipervínculo visitado" xfId="42759" builtinId="9" hidden="1"/>
    <cellStyle name="Hipervínculo visitado" xfId="42760" builtinId="9" hidden="1"/>
    <cellStyle name="Hipervínculo visitado" xfId="42761" builtinId="9" hidden="1"/>
    <cellStyle name="Hipervínculo visitado" xfId="42762" builtinId="9" hidden="1"/>
    <cellStyle name="Hipervínculo visitado" xfId="42763" builtinId="9" hidden="1"/>
    <cellStyle name="Hipervínculo visitado" xfId="42764" builtinId="9" hidden="1"/>
    <cellStyle name="Hipervínculo visitado" xfId="42765" builtinId="9" hidden="1"/>
    <cellStyle name="Hipervínculo visitado" xfId="42766" builtinId="9" hidden="1"/>
    <cellStyle name="Hipervínculo visitado" xfId="42767" builtinId="9" hidden="1"/>
    <cellStyle name="Hipervínculo visitado" xfId="42768" builtinId="9" hidden="1"/>
    <cellStyle name="Hipervínculo visitado" xfId="42769" builtinId="9" hidden="1"/>
    <cellStyle name="Hipervínculo visitado" xfId="42770" builtinId="9" hidden="1"/>
    <cellStyle name="Hipervínculo visitado" xfId="42771" builtinId="9" hidden="1"/>
    <cellStyle name="Hipervínculo visitado" xfId="42772" builtinId="9" hidden="1"/>
    <cellStyle name="Hipervínculo visitado" xfId="42773" builtinId="9" hidden="1"/>
    <cellStyle name="Hipervínculo visitado" xfId="42774" builtinId="9" hidden="1"/>
    <cellStyle name="Hipervínculo visitado" xfId="42775" builtinId="9" hidden="1"/>
    <cellStyle name="Hipervínculo visitado" xfId="42776" builtinId="9" hidden="1"/>
    <cellStyle name="Hipervínculo visitado" xfId="42777" builtinId="9" hidden="1"/>
    <cellStyle name="Hipervínculo visitado" xfId="42778" builtinId="9" hidden="1"/>
    <cellStyle name="Hipervínculo visitado" xfId="42790" builtinId="9" hidden="1"/>
    <cellStyle name="Hipervínculo visitado" xfId="42791" builtinId="9" hidden="1"/>
    <cellStyle name="Hipervínculo visitado" xfId="42792" builtinId="9" hidden="1"/>
    <cellStyle name="Hipervínculo visitado" xfId="42793" builtinId="9" hidden="1"/>
    <cellStyle name="Hipervínculo visitado" xfId="42794" builtinId="9" hidden="1"/>
    <cellStyle name="Hipervínculo visitado" xfId="42795" builtinId="9" hidden="1"/>
    <cellStyle name="Hipervínculo visitado" xfId="42796" builtinId="9" hidden="1"/>
    <cellStyle name="Hipervínculo visitado" xfId="42797" builtinId="9" hidden="1"/>
    <cellStyle name="Hipervínculo visitado" xfId="42798" builtinId="9" hidden="1"/>
    <cellStyle name="Hipervínculo visitado" xfId="42799" builtinId="9" hidden="1"/>
    <cellStyle name="Hipervínculo visitado" xfId="42800" builtinId="9" hidden="1"/>
    <cellStyle name="Hipervínculo visitado" xfId="42801" builtinId="9" hidden="1"/>
    <cellStyle name="Hipervínculo visitado" xfId="42802" builtinId="9" hidden="1"/>
    <cellStyle name="Hipervínculo visitado" xfId="42803" builtinId="9" hidden="1"/>
    <cellStyle name="Hipervínculo visitado" xfId="42804" builtinId="9" hidden="1"/>
    <cellStyle name="Hipervínculo visitado" xfId="42805" builtinId="9" hidden="1"/>
    <cellStyle name="Hipervínculo visitado" xfId="42806" builtinId="9" hidden="1"/>
    <cellStyle name="Hipervínculo visitado" xfId="42807" builtinId="9" hidden="1"/>
    <cellStyle name="Hipervínculo visitado" xfId="42808" builtinId="9" hidden="1"/>
    <cellStyle name="Hipervínculo visitado" xfId="42809" builtinId="9" hidden="1"/>
    <cellStyle name="Hipervínculo visitado" xfId="42810" builtinId="9" hidden="1"/>
    <cellStyle name="Hipervínculo visitado" xfId="42822" builtinId="9" hidden="1"/>
    <cellStyle name="Hipervínculo visitado" xfId="42823" builtinId="9" hidden="1"/>
    <cellStyle name="Hipervínculo visitado" xfId="42824" builtinId="9" hidden="1"/>
    <cellStyle name="Hipervínculo visitado" xfId="42825" builtinId="9" hidden="1"/>
    <cellStyle name="Hipervínculo visitado" xfId="42826" builtinId="9" hidden="1"/>
    <cellStyle name="Hipervínculo visitado" xfId="42827" builtinId="9" hidden="1"/>
    <cellStyle name="Hipervínculo visitado" xfId="42828" builtinId="9" hidden="1"/>
    <cellStyle name="Hipervínculo visitado" xfId="42829" builtinId="9" hidden="1"/>
    <cellStyle name="Hipervínculo visitado" xfId="42830" builtinId="9" hidden="1"/>
    <cellStyle name="Hipervínculo visitado" xfId="42831" builtinId="9" hidden="1"/>
    <cellStyle name="Hipervínculo visitado" xfId="42832" builtinId="9" hidden="1"/>
    <cellStyle name="Hipervínculo visitado" xfId="42833" builtinId="9" hidden="1"/>
    <cellStyle name="Hipervínculo visitado" xfId="42834" builtinId="9" hidden="1"/>
    <cellStyle name="Hipervínculo visitado" xfId="42835" builtinId="9" hidden="1"/>
    <cellStyle name="Hipervínculo visitado" xfId="42836" builtinId="9" hidden="1"/>
    <cellStyle name="Hipervínculo visitado" xfId="42837" builtinId="9" hidden="1"/>
    <cellStyle name="Hipervínculo visitado" xfId="42838" builtinId="9" hidden="1"/>
    <cellStyle name="Hipervínculo visitado" xfId="42839" builtinId="9" hidden="1"/>
    <cellStyle name="Hipervínculo visitado" xfId="42840" builtinId="9" hidden="1"/>
    <cellStyle name="Hipervínculo visitado" xfId="42841" builtinId="9" hidden="1"/>
    <cellStyle name="Hipervínculo visitado" xfId="42842" builtinId="9" hidden="1"/>
    <cellStyle name="Hipervínculo visitado" xfId="42854" builtinId="9" hidden="1"/>
    <cellStyle name="Hipervínculo visitado" xfId="42855" builtinId="9" hidden="1"/>
    <cellStyle name="Hipervínculo visitado" xfId="42856" builtinId="9" hidden="1"/>
    <cellStyle name="Hipervínculo visitado" xfId="42857" builtinId="9" hidden="1"/>
    <cellStyle name="Hipervínculo visitado" xfId="42858" builtinId="9" hidden="1"/>
    <cellStyle name="Hipervínculo visitado" xfId="42859" builtinId="9" hidden="1"/>
    <cellStyle name="Hipervínculo visitado" xfId="42860" builtinId="9" hidden="1"/>
    <cellStyle name="Hipervínculo visitado" xfId="42861" builtinId="9" hidden="1"/>
    <cellStyle name="Hipervínculo visitado" xfId="42862" builtinId="9" hidden="1"/>
    <cellStyle name="Hipervínculo visitado" xfId="42863" builtinId="9" hidden="1"/>
    <cellStyle name="Hipervínculo visitado" xfId="42864" builtinId="9" hidden="1"/>
    <cellStyle name="Hipervínculo visitado" xfId="42865" builtinId="9" hidden="1"/>
    <cellStyle name="Hipervínculo visitado" xfId="42866" builtinId="9" hidden="1"/>
    <cellStyle name="Hipervínculo visitado" xfId="42867" builtinId="9" hidden="1"/>
    <cellStyle name="Hipervínculo visitado" xfId="42868" builtinId="9" hidden="1"/>
    <cellStyle name="Hipervínculo visitado" xfId="42869" builtinId="9" hidden="1"/>
    <cellStyle name="Hipervínculo visitado" xfId="42870" builtinId="9" hidden="1"/>
    <cellStyle name="Hipervínculo visitado" xfId="42871" builtinId="9" hidden="1"/>
    <cellStyle name="Hipervínculo visitado" xfId="42872" builtinId="9" hidden="1"/>
    <cellStyle name="Hipervínculo visitado" xfId="42873" builtinId="9" hidden="1"/>
    <cellStyle name="Hipervínculo visitado" xfId="42874" builtinId="9" hidden="1"/>
    <cellStyle name="Hipervínculo visitado" xfId="42885" builtinId="9" hidden="1"/>
    <cellStyle name="Hipervínculo visitado" xfId="42886" builtinId="9" hidden="1"/>
    <cellStyle name="Hipervínculo visitado" xfId="42887" builtinId="9" hidden="1"/>
    <cellStyle name="Hipervínculo visitado" xfId="42888" builtinId="9" hidden="1"/>
    <cellStyle name="Hipervínculo visitado" xfId="42889" builtinId="9" hidden="1"/>
    <cellStyle name="Hipervínculo visitado" xfId="42890" builtinId="9" hidden="1"/>
    <cellStyle name="Hipervínculo visitado" xfId="42891" builtinId="9" hidden="1"/>
    <cellStyle name="Hipervínculo visitado" xfId="42892" builtinId="9" hidden="1"/>
    <cellStyle name="Hipervínculo visitado" xfId="42893" builtinId="9" hidden="1"/>
    <cellStyle name="Hipervínculo visitado" xfId="42894" builtinId="9" hidden="1"/>
    <cellStyle name="Hipervínculo visitado" xfId="42895" builtinId="9" hidden="1"/>
    <cellStyle name="Hipervínculo visitado" xfId="42896" builtinId="9" hidden="1"/>
    <cellStyle name="Hipervínculo visitado" xfId="42897" builtinId="9" hidden="1"/>
    <cellStyle name="Hipervínculo visitado" xfId="42898" builtinId="9" hidden="1"/>
    <cellStyle name="Hipervínculo visitado" xfId="42899" builtinId="9" hidden="1"/>
    <cellStyle name="Hipervínculo visitado" xfId="42900" builtinId="9" hidden="1"/>
    <cellStyle name="Hipervínculo visitado" xfId="42901" builtinId="9" hidden="1"/>
    <cellStyle name="Hipervínculo visitado" xfId="42902" builtinId="9" hidden="1"/>
    <cellStyle name="Hipervínculo visitado" xfId="42903" builtinId="9" hidden="1"/>
    <cellStyle name="Hipervínculo visitado" xfId="42904" builtinId="9" hidden="1"/>
    <cellStyle name="Hipervínculo visitado" xfId="42905" builtinId="9" hidden="1"/>
    <cellStyle name="Hipervínculo visitado" xfId="42915" builtinId="9" hidden="1"/>
    <cellStyle name="Hipervínculo visitado" xfId="42916" builtinId="9" hidden="1"/>
    <cellStyle name="Hipervínculo visitado" xfId="42917" builtinId="9" hidden="1"/>
    <cellStyle name="Hipervínculo visitado" xfId="42918" builtinId="9" hidden="1"/>
    <cellStyle name="Hipervínculo visitado" xfId="42919" builtinId="9" hidden="1"/>
    <cellStyle name="Hipervínculo visitado" xfId="42920" builtinId="9" hidden="1"/>
    <cellStyle name="Hipervínculo visitado" xfId="42921" builtinId="9" hidden="1"/>
    <cellStyle name="Hipervínculo visitado" xfId="42922" builtinId="9" hidden="1"/>
    <cellStyle name="Hipervínculo visitado" xfId="42923" builtinId="9" hidden="1"/>
    <cellStyle name="Hipervínculo visitado" xfId="42924" builtinId="9" hidden="1"/>
    <cellStyle name="Hipervínculo visitado" xfId="42925" builtinId="9" hidden="1"/>
    <cellStyle name="Hipervínculo visitado" xfId="42926" builtinId="9" hidden="1"/>
    <cellStyle name="Hipervínculo visitado" xfId="42927" builtinId="9" hidden="1"/>
    <cellStyle name="Hipervínculo visitado" xfId="42928" builtinId="9" hidden="1"/>
    <cellStyle name="Hipervínculo visitado" xfId="42929" builtinId="9" hidden="1"/>
    <cellStyle name="Hipervínculo visitado" xfId="42930" builtinId="9" hidden="1"/>
    <cellStyle name="Hipervínculo visitado" xfId="42931" builtinId="9" hidden="1"/>
    <cellStyle name="Hipervínculo visitado" xfId="42932" builtinId="9" hidden="1"/>
    <cellStyle name="Hipervínculo visitado" xfId="42933" builtinId="9" hidden="1"/>
    <cellStyle name="Hipervínculo visitado" xfId="42934" builtinId="9" hidden="1"/>
    <cellStyle name="Hipervínculo visitado" xfId="42935" builtinId="9" hidden="1"/>
    <cellStyle name="Hipervínculo visitado" xfId="42946" builtinId="9" hidden="1"/>
    <cellStyle name="Hipervínculo visitado" xfId="42947" builtinId="9" hidden="1"/>
    <cellStyle name="Hipervínculo visitado" xfId="42948" builtinId="9" hidden="1"/>
    <cellStyle name="Hipervínculo visitado" xfId="42949" builtinId="9" hidden="1"/>
    <cellStyle name="Hipervínculo visitado" xfId="42950" builtinId="9" hidden="1"/>
    <cellStyle name="Hipervínculo visitado" xfId="42951" builtinId="9" hidden="1"/>
    <cellStyle name="Hipervínculo visitado" xfId="42952" builtinId="9" hidden="1"/>
    <cellStyle name="Hipervínculo visitado" xfId="42953" builtinId="9" hidden="1"/>
    <cellStyle name="Hipervínculo visitado" xfId="42954" builtinId="9" hidden="1"/>
    <cellStyle name="Hipervínculo visitado" xfId="42955" builtinId="9" hidden="1"/>
    <cellStyle name="Hipervínculo visitado" xfId="42956" builtinId="9" hidden="1"/>
    <cellStyle name="Hipervínculo visitado" xfId="42957" builtinId="9" hidden="1"/>
    <cellStyle name="Hipervínculo visitado" xfId="42958" builtinId="9" hidden="1"/>
    <cellStyle name="Hipervínculo visitado" xfId="42959" builtinId="9" hidden="1"/>
    <cellStyle name="Hipervínculo visitado" xfId="42960" builtinId="9" hidden="1"/>
    <cellStyle name="Hipervínculo visitado" xfId="42961" builtinId="9" hidden="1"/>
    <cellStyle name="Hipervínculo visitado" xfId="42962" builtinId="9" hidden="1"/>
    <cellStyle name="Hipervínculo visitado" xfId="42963" builtinId="9" hidden="1"/>
    <cellStyle name="Hipervínculo visitado" xfId="42964" builtinId="9" hidden="1"/>
    <cellStyle name="Hipervínculo visitado" xfId="42965" builtinId="9" hidden="1"/>
    <cellStyle name="Hipervínculo visitado" xfId="42966" builtinId="9" hidden="1"/>
    <cellStyle name="Hipervínculo visitado" xfId="42976" builtinId="9" hidden="1"/>
    <cellStyle name="Hipervínculo visitado" xfId="42977" builtinId="9" hidden="1"/>
    <cellStyle name="Hipervínculo visitado" xfId="42978" builtinId="9" hidden="1"/>
    <cellStyle name="Hipervínculo visitado" xfId="42979" builtinId="9" hidden="1"/>
    <cellStyle name="Hipervínculo visitado" xfId="42980" builtinId="9" hidden="1"/>
    <cellStyle name="Hipervínculo visitado" xfId="42981" builtinId="9" hidden="1"/>
    <cellStyle name="Hipervínculo visitado" xfId="42982" builtinId="9" hidden="1"/>
    <cellStyle name="Hipervínculo visitado" xfId="42983" builtinId="9" hidden="1"/>
    <cellStyle name="Hipervínculo visitado" xfId="42984" builtinId="9" hidden="1"/>
    <cellStyle name="Hipervínculo visitado" xfId="42985" builtinId="9" hidden="1"/>
    <cellStyle name="Hipervínculo visitado" xfId="42986" builtinId="9" hidden="1"/>
    <cellStyle name="Hipervínculo visitado" xfId="42987" builtinId="9" hidden="1"/>
    <cellStyle name="Hipervínculo visitado" xfId="42988" builtinId="9" hidden="1"/>
    <cellStyle name="Hipervínculo visitado" xfId="42989" builtinId="9" hidden="1"/>
    <cellStyle name="Hipervínculo visitado" xfId="42990" builtinId="9" hidden="1"/>
    <cellStyle name="Hipervínculo visitado" xfId="42991" builtinId="9" hidden="1"/>
    <cellStyle name="Hipervínculo visitado" xfId="42992" builtinId="9" hidden="1"/>
    <cellStyle name="Hipervínculo visitado" xfId="42993" builtinId="9" hidden="1"/>
    <cellStyle name="Hipervínculo visitado" xfId="42994" builtinId="9" hidden="1"/>
    <cellStyle name="Hipervínculo visitado" xfId="42995" builtinId="9" hidden="1"/>
    <cellStyle name="Hipervínculo visitado" xfId="42996" builtinId="9" hidden="1"/>
    <cellStyle name="Hipervínculo visitado" xfId="43007" builtinId="9" hidden="1"/>
    <cellStyle name="Hipervínculo visitado" xfId="43008" builtinId="9" hidden="1"/>
    <cellStyle name="Hipervínculo visitado" xfId="43009" builtinId="9" hidden="1"/>
    <cellStyle name="Hipervínculo visitado" xfId="43010" builtinId="9" hidden="1"/>
    <cellStyle name="Hipervínculo visitado" xfId="43011" builtinId="9" hidden="1"/>
    <cellStyle name="Hipervínculo visitado" xfId="43012" builtinId="9" hidden="1"/>
    <cellStyle name="Hipervínculo visitado" xfId="43013" builtinId="9" hidden="1"/>
    <cellStyle name="Hipervínculo visitado" xfId="43014" builtinId="9" hidden="1"/>
    <cellStyle name="Hipervínculo visitado" xfId="43015" builtinId="9" hidden="1"/>
    <cellStyle name="Hipervínculo visitado" xfId="43016" builtinId="9" hidden="1"/>
    <cellStyle name="Hipervínculo visitado" xfId="43017" builtinId="9" hidden="1"/>
    <cellStyle name="Hipervínculo visitado" xfId="43018" builtinId="9" hidden="1"/>
    <cellStyle name="Hipervínculo visitado" xfId="43019" builtinId="9" hidden="1"/>
    <cellStyle name="Hipervínculo visitado" xfId="43020" builtinId="9" hidden="1"/>
    <cellStyle name="Hipervínculo visitado" xfId="43021" builtinId="9" hidden="1"/>
    <cellStyle name="Hipervínculo visitado" xfId="43022" builtinId="9" hidden="1"/>
    <cellStyle name="Hipervínculo visitado" xfId="43023" builtinId="9" hidden="1"/>
    <cellStyle name="Hipervínculo visitado" xfId="43024" builtinId="9" hidden="1"/>
    <cellStyle name="Hipervínculo visitado" xfId="43025" builtinId="9" hidden="1"/>
    <cellStyle name="Hipervínculo visitado" xfId="43026" builtinId="9" hidden="1"/>
    <cellStyle name="Hipervínculo visitado" xfId="43027" builtinId="9" hidden="1"/>
    <cellStyle name="Hipervínculo visitado" xfId="43037" builtinId="9" hidden="1"/>
    <cellStyle name="Hipervínculo visitado" xfId="43038" builtinId="9" hidden="1"/>
    <cellStyle name="Hipervínculo visitado" xfId="43039" builtinId="9" hidden="1"/>
    <cellStyle name="Hipervínculo visitado" xfId="43040" builtinId="9" hidden="1"/>
    <cellStyle name="Hipervínculo visitado" xfId="43041" builtinId="9" hidden="1"/>
    <cellStyle name="Hipervínculo visitado" xfId="43042" builtinId="9" hidden="1"/>
    <cellStyle name="Hipervínculo visitado" xfId="43043" builtinId="9" hidden="1"/>
    <cellStyle name="Hipervínculo visitado" xfId="43044" builtinId="9" hidden="1"/>
    <cellStyle name="Hipervínculo visitado" xfId="43045" builtinId="9" hidden="1"/>
    <cellStyle name="Hipervínculo visitado" xfId="43046" builtinId="9" hidden="1"/>
    <cellStyle name="Hipervínculo visitado" xfId="43047" builtinId="9" hidden="1"/>
    <cellStyle name="Hipervínculo visitado" xfId="43048" builtinId="9" hidden="1"/>
    <cellStyle name="Hipervínculo visitado" xfId="43049" builtinId="9" hidden="1"/>
    <cellStyle name="Hipervínculo visitado" xfId="43050" builtinId="9" hidden="1"/>
    <cellStyle name="Hipervínculo visitado" xfId="43051" builtinId="9" hidden="1"/>
    <cellStyle name="Hipervínculo visitado" xfId="43052" builtinId="9" hidden="1"/>
    <cellStyle name="Hipervínculo visitado" xfId="43053" builtinId="9" hidden="1"/>
    <cellStyle name="Hipervínculo visitado" xfId="43054" builtinId="9" hidden="1"/>
    <cellStyle name="Hipervínculo visitado" xfId="43055" builtinId="9" hidden="1"/>
    <cellStyle name="Hipervínculo visitado" xfId="43056" builtinId="9" hidden="1"/>
    <cellStyle name="Hipervínculo visitado" xfId="43057" builtinId="9" hidden="1"/>
    <cellStyle name="Hipervínculo visitado" xfId="43069" builtinId="9" hidden="1"/>
    <cellStyle name="Hipervínculo visitado" xfId="43070" builtinId="9" hidden="1"/>
    <cellStyle name="Hipervínculo visitado" xfId="43071" builtinId="9" hidden="1"/>
    <cellStyle name="Hipervínculo visitado" xfId="43072" builtinId="9" hidden="1"/>
    <cellStyle name="Hipervínculo visitado" xfId="43073" builtinId="9" hidden="1"/>
    <cellStyle name="Hipervínculo visitado" xfId="43074" builtinId="9" hidden="1"/>
    <cellStyle name="Hipervínculo visitado" xfId="43075" builtinId="9" hidden="1"/>
    <cellStyle name="Hipervínculo visitado" xfId="43076" builtinId="9" hidden="1"/>
    <cellStyle name="Hipervínculo visitado" xfId="43077" builtinId="9" hidden="1"/>
    <cellStyle name="Hipervínculo visitado" xfId="43078" builtinId="9" hidden="1"/>
    <cellStyle name="Hipervínculo visitado" xfId="43079" builtinId="9" hidden="1"/>
    <cellStyle name="Hipervínculo visitado" xfId="43080" builtinId="9" hidden="1"/>
    <cellStyle name="Hipervínculo visitado" xfId="43081" builtinId="9" hidden="1"/>
    <cellStyle name="Hipervínculo visitado" xfId="43082" builtinId="9" hidden="1"/>
    <cellStyle name="Hipervínculo visitado" xfId="43083" builtinId="9" hidden="1"/>
    <cellStyle name="Hipervínculo visitado" xfId="43084" builtinId="9" hidden="1"/>
    <cellStyle name="Hipervínculo visitado" xfId="43085" builtinId="9" hidden="1"/>
    <cellStyle name="Hipervínculo visitado" xfId="43086" builtinId="9" hidden="1"/>
    <cellStyle name="Hipervínculo visitado" xfId="43087" builtinId="9" hidden="1"/>
    <cellStyle name="Hipervínculo visitado" xfId="43088" builtinId="9" hidden="1"/>
    <cellStyle name="Hipervínculo visitado" xfId="43089" builtinId="9" hidden="1"/>
    <cellStyle name="Hipervínculo visitado" xfId="43099" builtinId="9" hidden="1"/>
    <cellStyle name="Hipervínculo visitado" xfId="43100" builtinId="9" hidden="1"/>
    <cellStyle name="Hipervínculo visitado" xfId="43101" builtinId="9" hidden="1"/>
    <cellStyle name="Hipervínculo visitado" xfId="43102" builtinId="9" hidden="1"/>
    <cellStyle name="Hipervínculo visitado" xfId="43103" builtinId="9" hidden="1"/>
    <cellStyle name="Hipervínculo visitado" xfId="43104" builtinId="9" hidden="1"/>
    <cellStyle name="Hipervínculo visitado" xfId="43105" builtinId="9" hidden="1"/>
    <cellStyle name="Hipervínculo visitado" xfId="43106" builtinId="9" hidden="1"/>
    <cellStyle name="Hipervínculo visitado" xfId="43107" builtinId="9" hidden="1"/>
    <cellStyle name="Hipervínculo visitado" xfId="43108" builtinId="9" hidden="1"/>
    <cellStyle name="Hipervínculo visitado" xfId="43109" builtinId="9" hidden="1"/>
    <cellStyle name="Hipervínculo visitado" xfId="43110" builtinId="9" hidden="1"/>
    <cellStyle name="Hipervínculo visitado" xfId="43111" builtinId="9" hidden="1"/>
    <cellStyle name="Hipervínculo visitado" xfId="43112" builtinId="9" hidden="1"/>
    <cellStyle name="Hipervínculo visitado" xfId="43113" builtinId="9" hidden="1"/>
    <cellStyle name="Hipervínculo visitado" xfId="43114" builtinId="9" hidden="1"/>
    <cellStyle name="Hipervínculo visitado" xfId="43115" builtinId="9" hidden="1"/>
    <cellStyle name="Hipervínculo visitado" xfId="43116" builtinId="9" hidden="1"/>
    <cellStyle name="Hipervínculo visitado" xfId="43117" builtinId="9" hidden="1"/>
    <cellStyle name="Hipervínculo visitado" xfId="43118" builtinId="9" hidden="1"/>
    <cellStyle name="Hipervínculo visitado" xfId="43119" builtinId="9" hidden="1"/>
    <cellStyle name="Hipervínculo visitado" xfId="43130" builtinId="9" hidden="1"/>
    <cellStyle name="Hipervínculo visitado" xfId="43131" builtinId="9" hidden="1"/>
    <cellStyle name="Hipervínculo visitado" xfId="43132" builtinId="9" hidden="1"/>
    <cellStyle name="Hipervínculo visitado" xfId="43133" builtinId="9" hidden="1"/>
    <cellStyle name="Hipervínculo visitado" xfId="43134" builtinId="9" hidden="1"/>
    <cellStyle name="Hipervínculo visitado" xfId="43135" builtinId="9" hidden="1"/>
    <cellStyle name="Hipervínculo visitado" xfId="43136" builtinId="9" hidden="1"/>
    <cellStyle name="Hipervínculo visitado" xfId="43137" builtinId="9" hidden="1"/>
    <cellStyle name="Hipervínculo visitado" xfId="43138" builtinId="9" hidden="1"/>
    <cellStyle name="Hipervínculo visitado" xfId="43139" builtinId="9" hidden="1"/>
    <cellStyle name="Hipervínculo visitado" xfId="43140" builtinId="9" hidden="1"/>
    <cellStyle name="Hipervínculo visitado" xfId="43141" builtinId="9" hidden="1"/>
    <cellStyle name="Hipervínculo visitado" xfId="43142" builtinId="9" hidden="1"/>
    <cellStyle name="Hipervínculo visitado" xfId="43143" builtinId="9" hidden="1"/>
    <cellStyle name="Hipervínculo visitado" xfId="43144" builtinId="9" hidden="1"/>
    <cellStyle name="Hipervínculo visitado" xfId="43145" builtinId="9" hidden="1"/>
    <cellStyle name="Hipervínculo visitado" xfId="43146" builtinId="9" hidden="1"/>
    <cellStyle name="Hipervínculo visitado" xfId="43147" builtinId="9" hidden="1"/>
    <cellStyle name="Hipervínculo visitado" xfId="43148" builtinId="9" hidden="1"/>
    <cellStyle name="Hipervínculo visitado" xfId="43149" builtinId="9" hidden="1"/>
    <cellStyle name="Hipervínculo visitado" xfId="43150" builtinId="9" hidden="1"/>
    <cellStyle name="Hipervínculo visitado" xfId="43159" builtinId="9" hidden="1"/>
    <cellStyle name="Hipervínculo visitado" xfId="43160" builtinId="9" hidden="1"/>
    <cellStyle name="Hipervínculo visitado" xfId="43161" builtinId="9" hidden="1"/>
    <cellStyle name="Hipervínculo visitado" xfId="43162" builtinId="9" hidden="1"/>
    <cellStyle name="Hipervínculo visitado" xfId="43163" builtinId="9" hidden="1"/>
    <cellStyle name="Hipervínculo visitado" xfId="43164" builtinId="9" hidden="1"/>
    <cellStyle name="Hipervínculo visitado" xfId="43165" builtinId="9" hidden="1"/>
    <cellStyle name="Hipervínculo visitado" xfId="43166" builtinId="9" hidden="1"/>
    <cellStyle name="Hipervínculo visitado" xfId="43167" builtinId="9" hidden="1"/>
    <cellStyle name="Hipervínculo visitado" xfId="43168" builtinId="9" hidden="1"/>
    <cellStyle name="Hipervínculo visitado" xfId="43169" builtinId="9" hidden="1"/>
    <cellStyle name="Hipervínculo visitado" xfId="43170" builtinId="9" hidden="1"/>
    <cellStyle name="Hipervínculo visitado" xfId="43171" builtinId="9" hidden="1"/>
    <cellStyle name="Hipervínculo visitado" xfId="43172" builtinId="9" hidden="1"/>
    <cellStyle name="Hipervínculo visitado" xfId="43173" builtinId="9" hidden="1"/>
    <cellStyle name="Hipervínculo visitado" xfId="43174" builtinId="9" hidden="1"/>
    <cellStyle name="Hipervínculo visitado" xfId="43175" builtinId="9" hidden="1"/>
    <cellStyle name="Hipervínculo visitado" xfId="43176" builtinId="9" hidden="1"/>
    <cellStyle name="Hipervínculo visitado" xfId="43177" builtinId="9" hidden="1"/>
    <cellStyle name="Hipervínculo visitado" xfId="43178" builtinId="9" hidden="1"/>
    <cellStyle name="Hipervínculo visitado" xfId="43179" builtinId="9" hidden="1"/>
    <cellStyle name="Hipervínculo visitado" xfId="43191" builtinId="9" hidden="1"/>
    <cellStyle name="Hipervínculo visitado" xfId="43192" builtinId="9" hidden="1"/>
    <cellStyle name="Hipervínculo visitado" xfId="43193" builtinId="9" hidden="1"/>
    <cellStyle name="Hipervínculo visitado" xfId="43194" builtinId="9" hidden="1"/>
    <cellStyle name="Hipervínculo visitado" xfId="43195" builtinId="9" hidden="1"/>
    <cellStyle name="Hipervínculo visitado" xfId="43196" builtinId="9" hidden="1"/>
    <cellStyle name="Hipervínculo visitado" xfId="43197" builtinId="9" hidden="1"/>
    <cellStyle name="Hipervínculo visitado" xfId="43198" builtinId="9" hidden="1"/>
    <cellStyle name="Hipervínculo visitado" xfId="43199" builtinId="9" hidden="1"/>
    <cellStyle name="Hipervínculo visitado" xfId="43200" builtinId="9" hidden="1"/>
    <cellStyle name="Hipervínculo visitado" xfId="43201" builtinId="9" hidden="1"/>
    <cellStyle name="Hipervínculo visitado" xfId="43202" builtinId="9" hidden="1"/>
    <cellStyle name="Hipervínculo visitado" xfId="43203" builtinId="9" hidden="1"/>
    <cellStyle name="Hipervínculo visitado" xfId="43204" builtinId="9" hidden="1"/>
    <cellStyle name="Hipervínculo visitado" xfId="43205" builtinId="9" hidden="1"/>
    <cellStyle name="Hipervínculo visitado" xfId="43206" builtinId="9" hidden="1"/>
    <cellStyle name="Hipervínculo visitado" xfId="43207" builtinId="9" hidden="1"/>
    <cellStyle name="Hipervínculo visitado" xfId="43208" builtinId="9" hidden="1"/>
    <cellStyle name="Hipervínculo visitado" xfId="43209" builtinId="9" hidden="1"/>
    <cellStyle name="Hipervínculo visitado" xfId="43210" builtinId="9" hidden="1"/>
    <cellStyle name="Hipervínculo visitado" xfId="43211" builtinId="9" hidden="1"/>
    <cellStyle name="Hipervínculo visitado" xfId="43221" builtinId="9" hidden="1"/>
    <cellStyle name="Hipervínculo visitado" xfId="43222" builtinId="9" hidden="1"/>
    <cellStyle name="Hipervínculo visitado" xfId="43223" builtinId="9" hidden="1"/>
    <cellStyle name="Hipervínculo visitado" xfId="43224" builtinId="9" hidden="1"/>
    <cellStyle name="Hipervínculo visitado" xfId="43225" builtinId="9" hidden="1"/>
    <cellStyle name="Hipervínculo visitado" xfId="43226" builtinId="9" hidden="1"/>
    <cellStyle name="Hipervínculo visitado" xfId="43227" builtinId="9" hidden="1"/>
    <cellStyle name="Hipervínculo visitado" xfId="43228" builtinId="9" hidden="1"/>
    <cellStyle name="Hipervínculo visitado" xfId="43229" builtinId="9" hidden="1"/>
    <cellStyle name="Hipervínculo visitado" xfId="43230" builtinId="9" hidden="1"/>
    <cellStyle name="Hipervínculo visitado" xfId="43231" builtinId="9" hidden="1"/>
    <cellStyle name="Hipervínculo visitado" xfId="43232" builtinId="9" hidden="1"/>
    <cellStyle name="Hipervínculo visitado" xfId="43233" builtinId="9" hidden="1"/>
    <cellStyle name="Hipervínculo visitado" xfId="43234" builtinId="9" hidden="1"/>
    <cellStyle name="Hipervínculo visitado" xfId="43235" builtinId="9" hidden="1"/>
    <cellStyle name="Hipervínculo visitado" xfId="43236" builtinId="9" hidden="1"/>
    <cellStyle name="Hipervínculo visitado" xfId="43237" builtinId="9" hidden="1"/>
    <cellStyle name="Hipervínculo visitado" xfId="43238" builtinId="9" hidden="1"/>
    <cellStyle name="Hipervínculo visitado" xfId="43239" builtinId="9" hidden="1"/>
    <cellStyle name="Hipervínculo visitado" xfId="43240" builtinId="9" hidden="1"/>
    <cellStyle name="Hipervínculo visitado" xfId="43241" builtinId="9" hidden="1"/>
    <cellStyle name="Hipervínculo visitado" xfId="43253" builtinId="9" hidden="1"/>
    <cellStyle name="Hipervínculo visitado" xfId="43254" builtinId="9" hidden="1"/>
    <cellStyle name="Hipervínculo visitado" xfId="43255" builtinId="9" hidden="1"/>
    <cellStyle name="Hipervínculo visitado" xfId="43256" builtinId="9" hidden="1"/>
    <cellStyle name="Hipervínculo visitado" xfId="43257" builtinId="9" hidden="1"/>
    <cellStyle name="Hipervínculo visitado" xfId="43258" builtinId="9" hidden="1"/>
    <cellStyle name="Hipervínculo visitado" xfId="43259" builtinId="9" hidden="1"/>
    <cellStyle name="Hipervínculo visitado" xfId="43260" builtinId="9" hidden="1"/>
    <cellStyle name="Hipervínculo visitado" xfId="43261" builtinId="9" hidden="1"/>
    <cellStyle name="Hipervínculo visitado" xfId="43262" builtinId="9" hidden="1"/>
    <cellStyle name="Hipervínculo visitado" xfId="43263" builtinId="9" hidden="1"/>
    <cellStyle name="Hipervínculo visitado" xfId="43264" builtinId="9" hidden="1"/>
    <cellStyle name="Hipervínculo visitado" xfId="43265" builtinId="9" hidden="1"/>
    <cellStyle name="Hipervínculo visitado" xfId="43266" builtinId="9" hidden="1"/>
    <cellStyle name="Hipervínculo visitado" xfId="43267" builtinId="9" hidden="1"/>
    <cellStyle name="Hipervínculo visitado" xfId="43268" builtinId="9" hidden="1"/>
    <cellStyle name="Hipervínculo visitado" xfId="43269" builtinId="9" hidden="1"/>
    <cellStyle name="Hipervínculo visitado" xfId="43270" builtinId="9" hidden="1"/>
    <cellStyle name="Hipervínculo visitado" xfId="43271" builtinId="9" hidden="1"/>
    <cellStyle name="Hipervínculo visitado" xfId="43272" builtinId="9" hidden="1"/>
    <cellStyle name="Hipervínculo visitado" xfId="43273" builtinId="9" hidden="1"/>
    <cellStyle name="Hipervínculo visitado" xfId="43281" builtinId="9" hidden="1"/>
    <cellStyle name="Hipervínculo visitado" xfId="43282" builtinId="9" hidden="1"/>
    <cellStyle name="Hipervínculo visitado" xfId="43283" builtinId="9" hidden="1"/>
    <cellStyle name="Hipervínculo visitado" xfId="43284" builtinId="9" hidden="1"/>
    <cellStyle name="Hipervínculo visitado" xfId="43285" builtinId="9" hidden="1"/>
    <cellStyle name="Hipervínculo visitado" xfId="43286" builtinId="9" hidden="1"/>
    <cellStyle name="Hipervínculo visitado" xfId="43287" builtinId="9" hidden="1"/>
    <cellStyle name="Hipervínculo visitado" xfId="43288" builtinId="9" hidden="1"/>
    <cellStyle name="Hipervínculo visitado" xfId="43289" builtinId="9" hidden="1"/>
    <cellStyle name="Hipervínculo visitado" xfId="43290" builtinId="9" hidden="1"/>
    <cellStyle name="Hipervínculo visitado" xfId="43291" builtinId="9" hidden="1"/>
    <cellStyle name="Hipervínculo visitado" xfId="43292" builtinId="9" hidden="1"/>
    <cellStyle name="Hipervínculo visitado" xfId="43293" builtinId="9" hidden="1"/>
    <cellStyle name="Hipervínculo visitado" xfId="43294" builtinId="9" hidden="1"/>
    <cellStyle name="Hipervínculo visitado" xfId="43295" builtinId="9" hidden="1"/>
    <cellStyle name="Hipervínculo visitado" xfId="43296" builtinId="9" hidden="1"/>
    <cellStyle name="Hipervínculo visitado" xfId="43297" builtinId="9" hidden="1"/>
    <cellStyle name="Hipervínculo visitado" xfId="43298" builtinId="9" hidden="1"/>
    <cellStyle name="Hipervínculo visitado" xfId="43299" builtinId="9" hidden="1"/>
    <cellStyle name="Hipervínculo visitado" xfId="43300" builtinId="9" hidden="1"/>
    <cellStyle name="Hipervínculo visitado" xfId="43301" builtinId="9" hidden="1"/>
    <cellStyle name="Hipervínculo visitado" xfId="43311" builtinId="9" hidden="1"/>
    <cellStyle name="Hipervínculo visitado" xfId="43312" builtinId="9" hidden="1"/>
    <cellStyle name="Hipervínculo visitado" xfId="43313" builtinId="9" hidden="1"/>
    <cellStyle name="Hipervínculo visitado" xfId="43314" builtinId="9" hidden="1"/>
    <cellStyle name="Hipervínculo visitado" xfId="43315" builtinId="9" hidden="1"/>
    <cellStyle name="Hipervínculo visitado" xfId="43316" builtinId="9" hidden="1"/>
    <cellStyle name="Hipervínculo visitado" xfId="43317" builtinId="9" hidden="1"/>
    <cellStyle name="Hipervínculo visitado" xfId="43318" builtinId="9" hidden="1"/>
    <cellStyle name="Hipervínculo visitado" xfId="43319" builtinId="9" hidden="1"/>
    <cellStyle name="Hipervínculo visitado" xfId="43320" builtinId="9" hidden="1"/>
    <cellStyle name="Hipervínculo visitado" xfId="43321" builtinId="9" hidden="1"/>
    <cellStyle name="Hipervínculo visitado" xfId="43322" builtinId="9" hidden="1"/>
    <cellStyle name="Hipervínculo visitado" xfId="43323" builtinId="9" hidden="1"/>
    <cellStyle name="Hipervínculo visitado" xfId="43324" builtinId="9" hidden="1"/>
    <cellStyle name="Hipervínculo visitado" xfId="43325" builtinId="9" hidden="1"/>
    <cellStyle name="Hipervínculo visitado" xfId="43326" builtinId="9" hidden="1"/>
    <cellStyle name="Hipervínculo visitado" xfId="43327" builtinId="9" hidden="1"/>
    <cellStyle name="Hipervínculo visitado" xfId="43328" builtinId="9" hidden="1"/>
    <cellStyle name="Hipervínculo visitado" xfId="43329" builtinId="9" hidden="1"/>
    <cellStyle name="Hipervínculo visitado" xfId="43330" builtinId="9" hidden="1"/>
    <cellStyle name="Hipervínculo visitado" xfId="43331" builtinId="9" hidden="1"/>
    <cellStyle name="Hipervínculo visitado" xfId="43340" builtinId="9" hidden="1"/>
    <cellStyle name="Hipervínculo visitado" xfId="43341" builtinId="9" hidden="1"/>
    <cellStyle name="Hipervínculo visitado" xfId="43342" builtinId="9" hidden="1"/>
    <cellStyle name="Hipervínculo visitado" xfId="43343" builtinId="9" hidden="1"/>
    <cellStyle name="Hipervínculo visitado" xfId="43344" builtinId="9" hidden="1"/>
    <cellStyle name="Hipervínculo visitado" xfId="43345" builtinId="9" hidden="1"/>
    <cellStyle name="Hipervínculo visitado" xfId="43346" builtinId="9" hidden="1"/>
    <cellStyle name="Hipervínculo visitado" xfId="43347" builtinId="9" hidden="1"/>
    <cellStyle name="Hipervínculo visitado" xfId="43348" builtinId="9" hidden="1"/>
    <cellStyle name="Hipervínculo visitado" xfId="43349" builtinId="9" hidden="1"/>
    <cellStyle name="Hipervínculo visitado" xfId="43350" builtinId="9" hidden="1"/>
    <cellStyle name="Hipervínculo visitado" xfId="43351" builtinId="9" hidden="1"/>
    <cellStyle name="Hipervínculo visitado" xfId="43352" builtinId="9" hidden="1"/>
    <cellStyle name="Hipervínculo visitado" xfId="43353" builtinId="9" hidden="1"/>
    <cellStyle name="Hipervínculo visitado" xfId="43354" builtinId="9" hidden="1"/>
    <cellStyle name="Hipervínculo visitado" xfId="43355" builtinId="9" hidden="1"/>
    <cellStyle name="Hipervínculo visitado" xfId="43356" builtinId="9" hidden="1"/>
    <cellStyle name="Hipervínculo visitado" xfId="43357" builtinId="9" hidden="1"/>
    <cellStyle name="Hipervínculo visitado" xfId="43358" builtinId="9" hidden="1"/>
    <cellStyle name="Hipervínculo visitado" xfId="43359" builtinId="9" hidden="1"/>
    <cellStyle name="Hipervínculo visitado" xfId="43360" builtinId="9" hidden="1"/>
    <cellStyle name="Hipervínculo visitado" xfId="43371" builtinId="9" hidden="1"/>
    <cellStyle name="Hipervínculo visitado" xfId="43372" builtinId="9" hidden="1"/>
    <cellStyle name="Hipervínculo visitado" xfId="43373" builtinId="9" hidden="1"/>
    <cellStyle name="Hipervínculo visitado" xfId="43374" builtinId="9" hidden="1"/>
    <cellStyle name="Hipervínculo visitado" xfId="43375" builtinId="9" hidden="1"/>
    <cellStyle name="Hipervínculo visitado" xfId="43376" builtinId="9" hidden="1"/>
    <cellStyle name="Hipervínculo visitado" xfId="43377" builtinId="9" hidden="1"/>
    <cellStyle name="Hipervínculo visitado" xfId="43378" builtinId="9" hidden="1"/>
    <cellStyle name="Hipervínculo visitado" xfId="43379" builtinId="9" hidden="1"/>
    <cellStyle name="Hipervínculo visitado" xfId="43380" builtinId="9" hidden="1"/>
    <cellStyle name="Hipervínculo visitado" xfId="43381" builtinId="9" hidden="1"/>
    <cellStyle name="Hipervínculo visitado" xfId="43382" builtinId="9" hidden="1"/>
    <cellStyle name="Hipervínculo visitado" xfId="43383" builtinId="9" hidden="1"/>
    <cellStyle name="Hipervínculo visitado" xfId="43384" builtinId="9" hidden="1"/>
    <cellStyle name="Hipervínculo visitado" xfId="43385" builtinId="9" hidden="1"/>
    <cellStyle name="Hipervínculo visitado" xfId="43386" builtinId="9" hidden="1"/>
    <cellStyle name="Hipervínculo visitado" xfId="43387" builtinId="9" hidden="1"/>
    <cellStyle name="Hipervínculo visitado" xfId="43388" builtinId="9" hidden="1"/>
    <cellStyle name="Hipervínculo visitado" xfId="43389" builtinId="9" hidden="1"/>
    <cellStyle name="Hipervínculo visitado" xfId="43390" builtinId="9" hidden="1"/>
    <cellStyle name="Hipervínculo visitado" xfId="43391" builtinId="9" hidden="1"/>
    <cellStyle name="Hipervínculo visitado" xfId="43400" builtinId="9" hidden="1"/>
    <cellStyle name="Hipervínculo visitado" xfId="43401" builtinId="9" hidden="1"/>
    <cellStyle name="Hipervínculo visitado" xfId="43402" builtinId="9" hidden="1"/>
    <cellStyle name="Hipervínculo visitado" xfId="43403" builtinId="9" hidden="1"/>
    <cellStyle name="Hipervínculo visitado" xfId="43404" builtinId="9" hidden="1"/>
    <cellStyle name="Hipervínculo visitado" xfId="43405" builtinId="9" hidden="1"/>
    <cellStyle name="Hipervínculo visitado" xfId="43406" builtinId="9" hidden="1"/>
    <cellStyle name="Hipervínculo visitado" xfId="43407" builtinId="9" hidden="1"/>
    <cellStyle name="Hipervínculo visitado" xfId="43408" builtinId="9" hidden="1"/>
    <cellStyle name="Hipervínculo visitado" xfId="43409" builtinId="9" hidden="1"/>
    <cellStyle name="Hipervínculo visitado" xfId="43410" builtinId="9" hidden="1"/>
    <cellStyle name="Hipervínculo visitado" xfId="43411" builtinId="9" hidden="1"/>
    <cellStyle name="Hipervínculo visitado" xfId="43412" builtinId="9" hidden="1"/>
    <cellStyle name="Hipervínculo visitado" xfId="43413" builtinId="9" hidden="1"/>
    <cellStyle name="Hipervínculo visitado" xfId="43414" builtinId="9" hidden="1"/>
    <cellStyle name="Hipervínculo visitado" xfId="43415" builtinId="9" hidden="1"/>
    <cellStyle name="Hipervínculo visitado" xfId="43416" builtinId="9" hidden="1"/>
    <cellStyle name="Hipervínculo visitado" xfId="43417" builtinId="9" hidden="1"/>
    <cellStyle name="Hipervínculo visitado" xfId="43418" builtinId="9" hidden="1"/>
    <cellStyle name="Hipervínculo visitado" xfId="43419" builtinId="9" hidden="1"/>
    <cellStyle name="Hipervínculo visitado" xfId="43420" builtinId="9" hidden="1"/>
    <cellStyle name="Hipervínculo visitado" xfId="43430" builtinId="9" hidden="1"/>
    <cellStyle name="Hipervínculo visitado" xfId="43431" builtinId="9" hidden="1"/>
    <cellStyle name="Hipervínculo visitado" xfId="43432" builtinId="9" hidden="1"/>
    <cellStyle name="Hipervínculo visitado" xfId="43433" builtinId="9" hidden="1"/>
    <cellStyle name="Hipervínculo visitado" xfId="43434" builtinId="9" hidden="1"/>
    <cellStyle name="Hipervínculo visitado" xfId="43435" builtinId="9" hidden="1"/>
    <cellStyle name="Hipervínculo visitado" xfId="43436" builtinId="9" hidden="1"/>
    <cellStyle name="Hipervínculo visitado" xfId="43437" builtinId="9" hidden="1"/>
    <cellStyle name="Hipervínculo visitado" xfId="43438" builtinId="9" hidden="1"/>
    <cellStyle name="Hipervínculo visitado" xfId="43439" builtinId="9" hidden="1"/>
    <cellStyle name="Hipervínculo visitado" xfId="43440" builtinId="9" hidden="1"/>
    <cellStyle name="Hipervínculo visitado" xfId="43441" builtinId="9" hidden="1"/>
    <cellStyle name="Hipervínculo visitado" xfId="43442" builtinId="9" hidden="1"/>
    <cellStyle name="Hipervínculo visitado" xfId="43443" builtinId="9" hidden="1"/>
    <cellStyle name="Hipervínculo visitado" xfId="43444" builtinId="9" hidden="1"/>
    <cellStyle name="Hipervínculo visitado" xfId="43445" builtinId="9" hidden="1"/>
    <cellStyle name="Hipervínculo visitado" xfId="43446" builtinId="9" hidden="1"/>
    <cellStyle name="Hipervínculo visitado" xfId="43447" builtinId="9" hidden="1"/>
    <cellStyle name="Hipervínculo visitado" xfId="43448" builtinId="9" hidden="1"/>
    <cellStyle name="Hipervínculo visitado" xfId="43449" builtinId="9" hidden="1"/>
    <cellStyle name="Hipervínculo visitado" xfId="43450" builtinId="9" hidden="1"/>
    <cellStyle name="Hipervínculo visitado" xfId="43458" builtinId="9" hidden="1"/>
    <cellStyle name="Hipervínculo visitado" xfId="43459" builtinId="9" hidden="1"/>
    <cellStyle name="Hipervínculo visitado" xfId="43460" builtinId="9" hidden="1"/>
    <cellStyle name="Hipervínculo visitado" xfId="43461" builtinId="9" hidden="1"/>
    <cellStyle name="Hipervínculo visitado" xfId="43462" builtinId="9" hidden="1"/>
    <cellStyle name="Hipervínculo visitado" xfId="43463" builtinId="9" hidden="1"/>
    <cellStyle name="Hipervínculo visitado" xfId="43464" builtinId="9" hidden="1"/>
    <cellStyle name="Hipervínculo visitado" xfId="43465" builtinId="9" hidden="1"/>
    <cellStyle name="Hipervínculo visitado" xfId="43466" builtinId="9" hidden="1"/>
    <cellStyle name="Hipervínculo visitado" xfId="43467" builtinId="9" hidden="1"/>
    <cellStyle name="Hipervínculo visitado" xfId="43468" builtinId="9" hidden="1"/>
    <cellStyle name="Hipervínculo visitado" xfId="43469" builtinId="9" hidden="1"/>
    <cellStyle name="Hipervínculo visitado" xfId="43470" builtinId="9" hidden="1"/>
    <cellStyle name="Hipervínculo visitado" xfId="43471" builtinId="9" hidden="1"/>
    <cellStyle name="Hipervínculo visitado" xfId="43472" builtinId="9" hidden="1"/>
    <cellStyle name="Hipervínculo visitado" xfId="43473" builtinId="9" hidden="1"/>
    <cellStyle name="Hipervínculo visitado" xfId="43474" builtinId="9" hidden="1"/>
    <cellStyle name="Hipervínculo visitado" xfId="43475" builtinId="9" hidden="1"/>
    <cellStyle name="Hipervínculo visitado" xfId="43476" builtinId="9" hidden="1"/>
    <cellStyle name="Hipervínculo visitado" xfId="43477" builtinId="9" hidden="1"/>
    <cellStyle name="Hipervínculo visitado" xfId="43478" builtinId="9" hidden="1"/>
    <cellStyle name="Hipervínculo visitado" xfId="43488" builtinId="9" hidden="1"/>
    <cellStyle name="Hipervínculo visitado" xfId="43489" builtinId="9" hidden="1"/>
    <cellStyle name="Hipervínculo visitado" xfId="43490" builtinId="9" hidden="1"/>
    <cellStyle name="Hipervínculo visitado" xfId="43491" builtinId="9" hidden="1"/>
    <cellStyle name="Hipervínculo visitado" xfId="43492" builtinId="9" hidden="1"/>
    <cellStyle name="Hipervínculo visitado" xfId="43493" builtinId="9" hidden="1"/>
    <cellStyle name="Hipervínculo visitado" xfId="43494" builtinId="9" hidden="1"/>
    <cellStyle name="Hipervínculo visitado" xfId="43495" builtinId="9" hidden="1"/>
    <cellStyle name="Hipervínculo visitado" xfId="43496" builtinId="9" hidden="1"/>
    <cellStyle name="Hipervínculo visitado" xfId="43497" builtinId="9" hidden="1"/>
    <cellStyle name="Hipervínculo visitado" xfId="43498" builtinId="9" hidden="1"/>
    <cellStyle name="Hipervínculo visitado" xfId="43499" builtinId="9" hidden="1"/>
    <cellStyle name="Hipervínculo visitado" xfId="43500" builtinId="9" hidden="1"/>
    <cellStyle name="Hipervínculo visitado" xfId="43501" builtinId="9" hidden="1"/>
    <cellStyle name="Hipervínculo visitado" xfId="43502" builtinId="9" hidden="1"/>
    <cellStyle name="Hipervínculo visitado" xfId="43503" builtinId="9" hidden="1"/>
    <cellStyle name="Hipervínculo visitado" xfId="43504" builtinId="9" hidden="1"/>
    <cellStyle name="Hipervínculo visitado" xfId="43505" builtinId="9" hidden="1"/>
    <cellStyle name="Hipervínculo visitado" xfId="43506" builtinId="9" hidden="1"/>
    <cellStyle name="Hipervínculo visitado" xfId="43507" builtinId="9" hidden="1"/>
    <cellStyle name="Hipervínculo visitado" xfId="43508" builtinId="9" hidden="1"/>
    <cellStyle name="Hipervínculo visitado" xfId="43515" builtinId="9" hidden="1"/>
    <cellStyle name="Hipervínculo visitado" xfId="43516" builtinId="9" hidden="1"/>
    <cellStyle name="Hipervínculo visitado" xfId="43517" builtinId="9" hidden="1"/>
    <cellStyle name="Hipervínculo visitado" xfId="43518" builtinId="9" hidden="1"/>
    <cellStyle name="Hipervínculo visitado" xfId="43519" builtinId="9" hidden="1"/>
    <cellStyle name="Hipervínculo visitado" xfId="43520" builtinId="9" hidden="1"/>
    <cellStyle name="Hipervínculo visitado" xfId="43521" builtinId="9" hidden="1"/>
    <cellStyle name="Hipervínculo visitado" xfId="43522" builtinId="9" hidden="1"/>
    <cellStyle name="Hipervínculo visitado" xfId="43523" builtinId="9" hidden="1"/>
    <cellStyle name="Hipervínculo visitado" xfId="43524" builtinId="9" hidden="1"/>
    <cellStyle name="Hipervínculo visitado" xfId="43525" builtinId="9" hidden="1"/>
    <cellStyle name="Hipervínculo visitado" xfId="43526" builtinId="9" hidden="1"/>
    <cellStyle name="Hipervínculo visitado" xfId="43527" builtinId="9" hidden="1"/>
    <cellStyle name="Hipervínculo visitado" xfId="43528" builtinId="9" hidden="1"/>
    <cellStyle name="Hipervínculo visitado" xfId="43529" builtinId="9" hidden="1"/>
    <cellStyle name="Hipervínculo visitado" xfId="43530" builtinId="9" hidden="1"/>
    <cellStyle name="Hipervínculo visitado" xfId="43531" builtinId="9" hidden="1"/>
    <cellStyle name="Hipervínculo visitado" xfId="43532" builtinId="9" hidden="1"/>
    <cellStyle name="Hipervínculo visitado" xfId="43533" builtinId="9" hidden="1"/>
    <cellStyle name="Hipervínculo visitado" xfId="43534" builtinId="9" hidden="1"/>
    <cellStyle name="Hipervínculo visitado" xfId="43535" builtinId="9" hidden="1"/>
    <cellStyle name="Hipervínculo visitado" xfId="43547" builtinId="9" hidden="1"/>
    <cellStyle name="Hipervínculo visitado" xfId="43548" builtinId="9" hidden="1"/>
    <cellStyle name="Hipervínculo visitado" xfId="43549" builtinId="9" hidden="1"/>
    <cellStyle name="Hipervínculo visitado" xfId="43550" builtinId="9" hidden="1"/>
    <cellStyle name="Hipervínculo visitado" xfId="43551" builtinId="9" hidden="1"/>
    <cellStyle name="Hipervínculo visitado" xfId="43552" builtinId="9" hidden="1"/>
    <cellStyle name="Hipervínculo visitado" xfId="43553" builtinId="9" hidden="1"/>
    <cellStyle name="Hipervínculo visitado" xfId="43554" builtinId="9" hidden="1"/>
    <cellStyle name="Hipervínculo visitado" xfId="43555" builtinId="9" hidden="1"/>
    <cellStyle name="Hipervínculo visitado" xfId="43556" builtinId="9" hidden="1"/>
    <cellStyle name="Hipervínculo visitado" xfId="43557" builtinId="9" hidden="1"/>
    <cellStyle name="Hipervínculo visitado" xfId="43558" builtinId="9" hidden="1"/>
    <cellStyle name="Hipervínculo visitado" xfId="43559" builtinId="9" hidden="1"/>
    <cellStyle name="Hipervínculo visitado" xfId="43560" builtinId="9" hidden="1"/>
    <cellStyle name="Hipervínculo visitado" xfId="43561" builtinId="9" hidden="1"/>
    <cellStyle name="Hipervínculo visitado" xfId="43562" builtinId="9" hidden="1"/>
    <cellStyle name="Hipervínculo visitado" xfId="43563" builtinId="9" hidden="1"/>
    <cellStyle name="Hipervínculo visitado" xfId="43564" builtinId="9" hidden="1"/>
    <cellStyle name="Hipervínculo visitado" xfId="43565" builtinId="9" hidden="1"/>
    <cellStyle name="Hipervínculo visitado" xfId="43566" builtinId="9" hidden="1"/>
    <cellStyle name="Hipervínculo visitado" xfId="43567" builtinId="9" hidden="1"/>
    <cellStyle name="Hipervínculo visitado" xfId="43573" builtinId="9" hidden="1"/>
    <cellStyle name="Hipervínculo visitado" xfId="43574" builtinId="9" hidden="1"/>
    <cellStyle name="Hipervínculo visitado" xfId="43575" builtinId="9" hidden="1"/>
    <cellStyle name="Hipervínculo visitado" xfId="43576" builtinId="9" hidden="1"/>
    <cellStyle name="Hipervínculo visitado" xfId="43577" builtinId="9" hidden="1"/>
    <cellStyle name="Hipervínculo visitado" xfId="43578" builtinId="9" hidden="1"/>
    <cellStyle name="Hipervínculo visitado" xfId="43579" builtinId="9" hidden="1"/>
    <cellStyle name="Hipervínculo visitado" xfId="43580" builtinId="9" hidden="1"/>
    <cellStyle name="Hipervínculo visitado" xfId="43581" builtinId="9" hidden="1"/>
    <cellStyle name="Hipervínculo visitado" xfId="43582" builtinId="9" hidden="1"/>
    <cellStyle name="Hipervínculo visitado" xfId="43583" builtinId="9" hidden="1"/>
    <cellStyle name="Hipervínculo visitado" xfId="43584" builtinId="9" hidden="1"/>
    <cellStyle name="Hipervínculo visitado" xfId="43585" builtinId="9" hidden="1"/>
    <cellStyle name="Hipervínculo visitado" xfId="43586" builtinId="9" hidden="1"/>
    <cellStyle name="Hipervínculo visitado" xfId="43587" builtinId="9" hidden="1"/>
    <cellStyle name="Hipervínculo visitado" xfId="43588" builtinId="9" hidden="1"/>
    <cellStyle name="Hipervínculo visitado" xfId="43589" builtinId="9" hidden="1"/>
    <cellStyle name="Hipervínculo visitado" xfId="43590" builtinId="9" hidden="1"/>
    <cellStyle name="Hipervínculo visitado" xfId="43591" builtinId="9" hidden="1"/>
    <cellStyle name="Hipervínculo visitado" xfId="43592" builtinId="9" hidden="1"/>
    <cellStyle name="Hipervínculo visitado" xfId="43593" builtinId="9" hidden="1"/>
    <cellStyle name="Hipervínculo visitado" xfId="43545" builtinId="9" hidden="1"/>
    <cellStyle name="Hipervínculo visitado" xfId="43546" builtinId="9" hidden="1"/>
    <cellStyle name="Hipervínculo visitado" xfId="43597" builtinId="9" hidden="1"/>
    <cellStyle name="Hipervínculo visitado" xfId="43598" builtinId="9" hidden="1"/>
    <cellStyle name="Hipervínculo visitado" xfId="43599" builtinId="9" hidden="1"/>
    <cellStyle name="Hipervínculo visitado" xfId="43600" builtinId="9" hidden="1"/>
    <cellStyle name="Hipervínculo visitado" xfId="43601" builtinId="9" hidden="1"/>
    <cellStyle name="Hipervínculo visitado" xfId="43602" builtinId="9" hidden="1"/>
    <cellStyle name="Hipervínculo visitado" xfId="43603" builtinId="9" hidden="1"/>
    <cellStyle name="Hipervínculo visitado" xfId="43604" builtinId="9" hidden="1"/>
    <cellStyle name="Hipervínculo visitado" xfId="43605" builtinId="9" hidden="1"/>
    <cellStyle name="Hipervínculo visitado" xfId="43606" builtinId="9" hidden="1"/>
    <cellStyle name="Hipervínculo visitado" xfId="43607" builtinId="9" hidden="1"/>
    <cellStyle name="Hipervínculo visitado" xfId="43608" builtinId="9" hidden="1"/>
    <cellStyle name="Hipervínculo visitado" xfId="43609" builtinId="9" hidden="1"/>
    <cellStyle name="Hipervínculo visitado" xfId="43610" builtinId="9" hidden="1"/>
    <cellStyle name="Hipervínculo visitado" xfId="43611" builtinId="9" hidden="1"/>
    <cellStyle name="Hipervínculo visitado" xfId="43612" builtinId="9" hidden="1"/>
    <cellStyle name="Hipervínculo visitado" xfId="43613" builtinId="9" hidden="1"/>
    <cellStyle name="Hipervínculo visitado" xfId="43614" builtinId="9" hidden="1"/>
    <cellStyle name="Hipervínculo visitado" xfId="43615" builtinId="9" hidden="1"/>
    <cellStyle name="Hipervínculo visitado" xfId="43571" builtinId="9" hidden="1"/>
    <cellStyle name="Hipervínculo visitado" xfId="43572" builtinId="9" hidden="1"/>
    <cellStyle name="Hipervínculo visitado" xfId="43618" builtinId="9" hidden="1"/>
    <cellStyle name="Hipervínculo visitado" xfId="43619" builtinId="9" hidden="1"/>
    <cellStyle name="Hipervínculo visitado" xfId="43620" builtinId="9" hidden="1"/>
    <cellStyle name="Hipervínculo visitado" xfId="43621" builtinId="9" hidden="1"/>
    <cellStyle name="Hipervínculo visitado" xfId="43622" builtinId="9" hidden="1"/>
    <cellStyle name="Hipervínculo visitado" xfId="43623" builtinId="9" hidden="1"/>
    <cellStyle name="Hipervínculo visitado" xfId="43624" builtinId="9" hidden="1"/>
    <cellStyle name="Hipervínculo visitado" xfId="43625" builtinId="9" hidden="1"/>
    <cellStyle name="Hipervínculo visitado" xfId="43626" builtinId="9" hidden="1"/>
    <cellStyle name="Hipervínculo visitado" xfId="43627" builtinId="9" hidden="1"/>
    <cellStyle name="Hipervínculo visitado" xfId="43628" builtinId="9" hidden="1"/>
    <cellStyle name="Hipervínculo visitado" xfId="43629" builtinId="9" hidden="1"/>
    <cellStyle name="Hipervínculo visitado" xfId="43630" builtinId="9" hidden="1"/>
    <cellStyle name="Hipervínculo visitado" xfId="43631" builtinId="9" hidden="1"/>
    <cellStyle name="Hipervínculo visitado" xfId="43632" builtinId="9" hidden="1"/>
    <cellStyle name="Hipervínculo visitado" xfId="43633" builtinId="9" hidden="1"/>
    <cellStyle name="Hipervínculo visitado" xfId="43634" builtinId="9" hidden="1"/>
    <cellStyle name="Hipervínculo visitado" xfId="43635" builtinId="9" hidden="1"/>
    <cellStyle name="Hipervínculo visitado" xfId="43636" builtinId="9" hidden="1"/>
    <cellStyle name="Hipervínculo visitado" xfId="43645" builtinId="9" hidden="1"/>
    <cellStyle name="Hipervínculo visitado" xfId="43646" builtinId="9" hidden="1"/>
    <cellStyle name="Hipervínculo visitado" xfId="43647" builtinId="9" hidden="1"/>
    <cellStyle name="Hipervínculo visitado" xfId="43648" builtinId="9" hidden="1"/>
    <cellStyle name="Hipervínculo visitado" xfId="43649" builtinId="9" hidden="1"/>
    <cellStyle name="Hipervínculo visitado" xfId="43650" builtinId="9" hidden="1"/>
    <cellStyle name="Hipervínculo visitado" xfId="43651" builtinId="9" hidden="1"/>
    <cellStyle name="Hipervínculo visitado" xfId="43652" builtinId="9" hidden="1"/>
    <cellStyle name="Hipervínculo visitado" xfId="43653" builtinId="9" hidden="1"/>
    <cellStyle name="Hipervínculo visitado" xfId="43654" builtinId="9" hidden="1"/>
    <cellStyle name="Hipervínculo visitado" xfId="43655" builtinId="9" hidden="1"/>
    <cellStyle name="Hipervínculo visitado" xfId="43656" builtinId="9" hidden="1"/>
    <cellStyle name="Hipervínculo visitado" xfId="43657" builtinId="9" hidden="1"/>
    <cellStyle name="Hipervínculo visitado" xfId="43658" builtinId="9" hidden="1"/>
    <cellStyle name="Hipervínculo visitado" xfId="43659" builtinId="9" hidden="1"/>
    <cellStyle name="Hipervínculo visitado" xfId="43660" builtinId="9" hidden="1"/>
    <cellStyle name="Hipervínculo visitado" xfId="43661" builtinId="9" hidden="1"/>
    <cellStyle name="Hipervínculo visitado" xfId="43662" builtinId="9" hidden="1"/>
    <cellStyle name="Hipervínculo visitado" xfId="43663" builtinId="9" hidden="1"/>
    <cellStyle name="Hipervínculo visitado" xfId="43664" builtinId="9" hidden="1"/>
    <cellStyle name="Hipervínculo visitado" xfId="43665" builtinId="9" hidden="1"/>
    <cellStyle name="Hipervínculo visitado" xfId="43672" builtinId="9" hidden="1"/>
    <cellStyle name="Hipervínculo visitado" xfId="43673" builtinId="9" hidden="1"/>
    <cellStyle name="Hipervínculo visitado" xfId="43674" builtinId="9" hidden="1"/>
    <cellStyle name="Hipervínculo visitado" xfId="43675" builtinId="9" hidden="1"/>
    <cellStyle name="Hipervínculo visitado" xfId="43676" builtinId="9" hidden="1"/>
    <cellStyle name="Hipervínculo visitado" xfId="43677" builtinId="9" hidden="1"/>
    <cellStyle name="Hipervínculo visitado" xfId="43678" builtinId="9" hidden="1"/>
    <cellStyle name="Hipervínculo visitado" xfId="43679" builtinId="9" hidden="1"/>
    <cellStyle name="Hipervínculo visitado" xfId="43680" builtinId="9" hidden="1"/>
    <cellStyle name="Hipervínculo visitado" xfId="43681" builtinId="9" hidden="1"/>
    <cellStyle name="Hipervínculo visitado" xfId="43682" builtinId="9" hidden="1"/>
    <cellStyle name="Hipervínculo visitado" xfId="43683" builtinId="9" hidden="1"/>
    <cellStyle name="Hipervínculo visitado" xfId="43684" builtinId="9" hidden="1"/>
    <cellStyle name="Hipervínculo visitado" xfId="43685" builtinId="9" hidden="1"/>
    <cellStyle name="Hipervínculo visitado" xfId="43686" builtinId="9" hidden="1"/>
    <cellStyle name="Hipervínculo visitado" xfId="43687" builtinId="9" hidden="1"/>
    <cellStyle name="Hipervínculo visitado" xfId="43688" builtinId="9" hidden="1"/>
    <cellStyle name="Hipervínculo visitado" xfId="43689" builtinId="9" hidden="1"/>
    <cellStyle name="Hipervínculo visitado" xfId="43690" builtinId="9" hidden="1"/>
    <cellStyle name="Hipervínculo visitado" xfId="43691" builtinId="9" hidden="1"/>
    <cellStyle name="Hipervínculo visitado" xfId="43692" builtinId="9" hidden="1"/>
    <cellStyle name="Hipervínculo visitado" xfId="43643" builtinId="9" hidden="1"/>
    <cellStyle name="Hipervínculo visitado" xfId="43644" builtinId="9" hidden="1"/>
    <cellStyle name="Hipervínculo visitado" xfId="43695" builtinId="9" hidden="1"/>
    <cellStyle name="Hipervínculo visitado" xfId="43696" builtinId="9" hidden="1"/>
    <cellStyle name="Hipervínculo visitado" xfId="43697" builtinId="9" hidden="1"/>
    <cellStyle name="Hipervínculo visitado" xfId="43698" builtinId="9" hidden="1"/>
    <cellStyle name="Hipervínculo visitado" xfId="43699" builtinId="9" hidden="1"/>
    <cellStyle name="Hipervínculo visitado" xfId="43700" builtinId="9" hidden="1"/>
    <cellStyle name="Hipervínculo visitado" xfId="43701" builtinId="9" hidden="1"/>
    <cellStyle name="Hipervínculo visitado" xfId="43702" builtinId="9" hidden="1"/>
    <cellStyle name="Hipervínculo visitado" xfId="43703" builtinId="9" hidden="1"/>
    <cellStyle name="Hipervínculo visitado" xfId="43704" builtinId="9" hidden="1"/>
    <cellStyle name="Hipervínculo visitado" xfId="43705" builtinId="9" hidden="1"/>
    <cellStyle name="Hipervínculo visitado" xfId="43706" builtinId="9" hidden="1"/>
    <cellStyle name="Hipervínculo visitado" xfId="43707" builtinId="9" hidden="1"/>
    <cellStyle name="Hipervínculo visitado" xfId="43708" builtinId="9" hidden="1"/>
    <cellStyle name="Hipervínculo visitado" xfId="43709" builtinId="9" hidden="1"/>
    <cellStyle name="Hipervínculo visitado" xfId="43710" builtinId="9" hidden="1"/>
    <cellStyle name="Hipervínculo visitado" xfId="43711" builtinId="9" hidden="1"/>
    <cellStyle name="Hipervínculo visitado" xfId="43712" builtinId="9" hidden="1"/>
    <cellStyle name="Hipervínculo visitado" xfId="43713" builtinId="9" hidden="1"/>
    <cellStyle name="Hipervínculo visitado" xfId="43720" builtinId="9" hidden="1"/>
    <cellStyle name="Hipervínculo visitado" xfId="43721" builtinId="9" hidden="1"/>
    <cellStyle name="Hipervínculo visitado" xfId="43722" builtinId="9" hidden="1"/>
    <cellStyle name="Hipervínculo visitado" xfId="43723" builtinId="9" hidden="1"/>
    <cellStyle name="Hipervínculo visitado" xfId="43724" builtinId="9" hidden="1"/>
    <cellStyle name="Hipervínculo visitado" xfId="43725" builtinId="9" hidden="1"/>
    <cellStyle name="Hipervínculo visitado" xfId="43726" builtinId="9" hidden="1"/>
    <cellStyle name="Hipervínculo visitado" xfId="43727" builtinId="9" hidden="1"/>
    <cellStyle name="Hipervínculo visitado" xfId="43728" builtinId="9" hidden="1"/>
    <cellStyle name="Hipervínculo visitado" xfId="43729" builtinId="9" hidden="1"/>
    <cellStyle name="Hipervínculo visitado" xfId="43730" builtinId="9" hidden="1"/>
    <cellStyle name="Hipervínculo visitado" xfId="43731" builtinId="9" hidden="1"/>
    <cellStyle name="Hipervínculo visitado" xfId="43732" builtinId="9" hidden="1"/>
    <cellStyle name="Hipervínculo visitado" xfId="43733" builtinId="9" hidden="1"/>
    <cellStyle name="Hipervínculo visitado" xfId="43734" builtinId="9" hidden="1"/>
    <cellStyle name="Hipervínculo visitado" xfId="43735" builtinId="9" hidden="1"/>
    <cellStyle name="Hipervínculo visitado" xfId="43736" builtinId="9" hidden="1"/>
    <cellStyle name="Hipervínculo visitado" xfId="43737" builtinId="9" hidden="1"/>
    <cellStyle name="Hipervínculo visitado" xfId="43738" builtinId="9" hidden="1"/>
    <cellStyle name="Hipervínculo visitado" xfId="43739" builtinId="9" hidden="1"/>
    <cellStyle name="Hipervínculo visitado" xfId="43740" builtinId="9" hidden="1"/>
    <cellStyle name="Hipervínculo visitado" xfId="43743" builtinId="9" hidden="1"/>
    <cellStyle name="Hipervínculo visitado" xfId="43744" builtinId="9" hidden="1"/>
    <cellStyle name="Hipervínculo visitado" xfId="43745" builtinId="9" hidden="1"/>
    <cellStyle name="Hipervínculo visitado" xfId="43746" builtinId="9" hidden="1"/>
    <cellStyle name="Hipervínculo visitado" xfId="43747" builtinId="9" hidden="1"/>
    <cellStyle name="Hipervínculo visitado" xfId="43748" builtinId="9" hidden="1"/>
    <cellStyle name="Hipervínculo visitado" xfId="43749" builtinId="9" hidden="1"/>
    <cellStyle name="Hipervínculo visitado" xfId="43750" builtinId="9" hidden="1"/>
    <cellStyle name="Hipervínculo visitado" xfId="43751" builtinId="9" hidden="1"/>
    <cellStyle name="Hipervínculo visitado" xfId="43752" builtinId="9" hidden="1"/>
    <cellStyle name="Hipervínculo visitado" xfId="43753" builtinId="9" hidden="1"/>
    <cellStyle name="Hipervínculo visitado" xfId="43754" builtinId="9" hidden="1"/>
    <cellStyle name="Hipervínculo visitado" xfId="43755" builtinId="9" hidden="1"/>
    <cellStyle name="Hipervínculo visitado" xfId="43756" builtinId="9" hidden="1"/>
    <cellStyle name="Hipervínculo visitado" xfId="43757" builtinId="9" hidden="1"/>
    <cellStyle name="Hipervínculo visitado" xfId="43758" builtinId="9" hidden="1"/>
    <cellStyle name="Hipervínculo visitado" xfId="43759" builtinId="9" hidden="1"/>
    <cellStyle name="Hipervínculo visitado" xfId="43760" builtinId="9" hidden="1"/>
    <cellStyle name="Hipervínculo visitado" xfId="43761" builtinId="9" hidden="1"/>
    <cellStyle name="Hipervínculo visitado" xfId="43762" builtinId="9" hidden="1"/>
    <cellStyle name="Hipervínculo visitado" xfId="43763" builtinId="9" hidden="1"/>
    <cellStyle name="Hipervínculo visitado" xfId="43719" builtinId="9" hidden="1"/>
    <cellStyle name="Hipervínculo visitado" xfId="43766" builtinId="9" hidden="1"/>
    <cellStyle name="Hipervínculo visitado" xfId="43767" builtinId="9" hidden="1"/>
    <cellStyle name="Hipervínculo visitado" xfId="43768" builtinId="9" hidden="1"/>
    <cellStyle name="Hipervínculo visitado" xfId="43769" builtinId="9" hidden="1"/>
    <cellStyle name="Hipervínculo visitado" xfId="43770" builtinId="9" hidden="1"/>
    <cellStyle name="Hipervínculo visitado" xfId="43771" builtinId="9" hidden="1"/>
    <cellStyle name="Hipervínculo visitado" xfId="43772" builtinId="9" hidden="1"/>
    <cellStyle name="Hipervínculo visitado" xfId="43773" builtinId="9" hidden="1"/>
    <cellStyle name="Hipervínculo visitado" xfId="43774" builtinId="9" hidden="1"/>
    <cellStyle name="Hipervínculo visitado" xfId="43775" builtinId="9" hidden="1"/>
    <cellStyle name="Hipervínculo visitado" xfId="43776" builtinId="9" hidden="1"/>
    <cellStyle name="Hipervínculo visitado" xfId="43777" builtinId="9" hidden="1"/>
    <cellStyle name="Hipervínculo visitado" xfId="43778" builtinId="9" hidden="1"/>
    <cellStyle name="Hipervínculo visitado" xfId="43779" builtinId="9" hidden="1"/>
    <cellStyle name="Hipervínculo visitado" xfId="43780" builtinId="9" hidden="1"/>
    <cellStyle name="Hipervínculo visitado" xfId="43781" builtinId="9" hidden="1"/>
    <cellStyle name="Hipervínculo visitado" xfId="43782" builtinId="9" hidden="1"/>
    <cellStyle name="Hipervínculo visitado" xfId="43783" builtinId="9" hidden="1"/>
    <cellStyle name="Hipervínculo visitado" xfId="43784" builtinId="9" hidden="1"/>
    <cellStyle name="Hipervínculo visitado" xfId="43785" builtinId="9" hidden="1"/>
    <cellStyle name="Hipervínculo visitado" xfId="43788" builtinId="9" hidden="1"/>
    <cellStyle name="Hipervínculo visitado" xfId="43789" builtinId="9" hidden="1"/>
    <cellStyle name="Hipervínculo visitado" xfId="43790" builtinId="9" hidden="1"/>
    <cellStyle name="Hipervínculo visitado" xfId="43791" builtinId="9" hidden="1"/>
    <cellStyle name="Hipervínculo visitado" xfId="43792" builtinId="9" hidden="1"/>
    <cellStyle name="Hipervínculo visitado" xfId="43793" builtinId="9" hidden="1"/>
    <cellStyle name="Hipervínculo visitado" xfId="43794" builtinId="9" hidden="1"/>
    <cellStyle name="Hipervínculo visitado" xfId="43795" builtinId="9" hidden="1"/>
    <cellStyle name="Hipervínculo visitado" xfId="43796" builtinId="9" hidden="1"/>
    <cellStyle name="Hipervínculo visitado" xfId="43797" builtinId="9" hidden="1"/>
    <cellStyle name="Hipervínculo visitado" xfId="43798" builtinId="9" hidden="1"/>
    <cellStyle name="Hipervínculo visitado" xfId="43799" builtinId="9" hidden="1"/>
    <cellStyle name="Hipervínculo visitado" xfId="43800" builtinId="9" hidden="1"/>
    <cellStyle name="Hipervínculo visitado" xfId="43801" builtinId="9" hidden="1"/>
    <cellStyle name="Hipervínculo visitado" xfId="43802" builtinId="9" hidden="1"/>
    <cellStyle name="Hipervínculo visitado" xfId="43803" builtinId="9" hidden="1"/>
    <cellStyle name="Hipervínculo visitado" xfId="43804" builtinId="9" hidden="1"/>
    <cellStyle name="Hipervínculo visitado" xfId="43805" builtinId="9" hidden="1"/>
    <cellStyle name="Hipervínculo visitado" xfId="43806" builtinId="9" hidden="1"/>
    <cellStyle name="Hipervínculo visitado" xfId="43807" builtinId="9" hidden="1"/>
    <cellStyle name="Hipervínculo visitado" xfId="43808" builtinId="9" hidden="1"/>
    <cellStyle name="Hipervínculo visitado" xfId="43718" builtinId="9" hidden="1"/>
    <cellStyle name="Hipervínculo visitado" xfId="43810" builtinId="9" hidden="1"/>
    <cellStyle name="Hipervínculo visitado" xfId="43811" builtinId="9" hidden="1"/>
    <cellStyle name="Hipervínculo visitado" xfId="43812" builtinId="9" hidden="1"/>
    <cellStyle name="Hipervínculo visitado" xfId="43813" builtinId="9" hidden="1"/>
    <cellStyle name="Hipervínculo visitado" xfId="43814" builtinId="9" hidden="1"/>
    <cellStyle name="Hipervínculo visitado" xfId="43815" builtinId="9" hidden="1"/>
    <cellStyle name="Hipervínculo visitado" xfId="43816" builtinId="9" hidden="1"/>
    <cellStyle name="Hipervínculo visitado" xfId="43817" builtinId="9" hidden="1"/>
    <cellStyle name="Hipervínculo visitado" xfId="43818" builtinId="9" hidden="1"/>
    <cellStyle name="Hipervínculo visitado" xfId="43819" builtinId="9" hidden="1"/>
    <cellStyle name="Hipervínculo visitado" xfId="43820" builtinId="9" hidden="1"/>
    <cellStyle name="Hipervínculo visitado" xfId="43821" builtinId="9" hidden="1"/>
    <cellStyle name="Hipervínculo visitado" xfId="43822" builtinId="9" hidden="1"/>
    <cellStyle name="Hipervínculo visitado" xfId="43823" builtinId="9" hidden="1"/>
    <cellStyle name="Hipervínculo visitado" xfId="43824" builtinId="9" hidden="1"/>
    <cellStyle name="Hipervínculo visitado" xfId="43825" builtinId="9" hidden="1"/>
    <cellStyle name="Hipervínculo visitado" xfId="43826" builtinId="9" hidden="1"/>
    <cellStyle name="Hipervínculo visitado" xfId="43827" builtinId="9" hidden="1"/>
    <cellStyle name="Hipervínculo visitado" xfId="43828" builtinId="9" hidden="1"/>
    <cellStyle name="Hipervínculo visitado" xfId="43829" builtinId="9" hidden="1"/>
    <cellStyle name="Hipervínculo visitado" xfId="43832" builtinId="9" hidden="1"/>
    <cellStyle name="Hipervínculo visitado" xfId="43833" builtinId="9" hidden="1"/>
    <cellStyle name="Hipervínculo visitado" xfId="43834" builtinId="9" hidden="1"/>
    <cellStyle name="Hipervínculo visitado" xfId="43835" builtinId="9" hidden="1"/>
    <cellStyle name="Hipervínculo visitado" xfId="43836" builtinId="9" hidden="1"/>
    <cellStyle name="Hipervínculo visitado" xfId="43837" builtinId="9" hidden="1"/>
    <cellStyle name="Hipervínculo visitado" xfId="43838" builtinId="9" hidden="1"/>
    <cellStyle name="Hipervínculo visitado" xfId="43839" builtinId="9" hidden="1"/>
    <cellStyle name="Hipervínculo visitado" xfId="43840" builtinId="9" hidden="1"/>
    <cellStyle name="Hipervínculo visitado" xfId="43841" builtinId="9" hidden="1"/>
    <cellStyle name="Hipervínculo visitado" xfId="43842" builtinId="9" hidden="1"/>
    <cellStyle name="Hipervínculo visitado" xfId="43843" builtinId="9" hidden="1"/>
    <cellStyle name="Hipervínculo visitado" xfId="43844" builtinId="9" hidden="1"/>
    <cellStyle name="Hipervínculo visitado" xfId="43845" builtinId="9" hidden="1"/>
    <cellStyle name="Hipervínculo visitado" xfId="43846" builtinId="9" hidden="1"/>
    <cellStyle name="Hipervínculo visitado" xfId="43847" builtinId="9" hidden="1"/>
    <cellStyle name="Hipervínculo visitado" xfId="43848" builtinId="9" hidden="1"/>
    <cellStyle name="Hipervínculo visitado" xfId="43849" builtinId="9" hidden="1"/>
    <cellStyle name="Hipervínculo visitado" xfId="43850" builtinId="9" hidden="1"/>
    <cellStyle name="Hipervínculo visitado" xfId="43851" builtinId="9" hidden="1"/>
    <cellStyle name="Hipervínculo visitado" xfId="43852" builtinId="9" hidden="1"/>
    <cellStyle name="Hipervínculo visitado" xfId="42937" builtinId="9" hidden="1"/>
    <cellStyle name="Hipervínculo visitado" xfId="43853" builtinId="9" hidden="1"/>
    <cellStyle name="Hipervínculo visitado" xfId="43854" builtinId="9" hidden="1"/>
    <cellStyle name="Hipervínculo visitado" xfId="43855" builtinId="9" hidden="1"/>
    <cellStyle name="Hipervínculo visitado" xfId="43856" builtinId="9" hidden="1"/>
    <cellStyle name="Hipervínculo visitado" xfId="43857" builtinId="9" hidden="1"/>
    <cellStyle name="Hipervínculo visitado" xfId="43858" builtinId="9" hidden="1"/>
    <cellStyle name="Hipervínculo visitado" xfId="43859" builtinId="9" hidden="1"/>
    <cellStyle name="Hipervínculo visitado" xfId="43860" builtinId="9" hidden="1"/>
    <cellStyle name="Hipervínculo visitado" xfId="43861" builtinId="9" hidden="1"/>
    <cellStyle name="Hipervínculo visitado" xfId="43862" builtinId="9" hidden="1"/>
    <cellStyle name="Hipervínculo visitado" xfId="43863" builtinId="9" hidden="1"/>
    <cellStyle name="Hipervínculo visitado" xfId="43864" builtinId="9" hidden="1"/>
    <cellStyle name="Hipervínculo visitado" xfId="43865" builtinId="9" hidden="1"/>
    <cellStyle name="Hipervínculo visitado" xfId="43866" builtinId="9" hidden="1"/>
    <cellStyle name="Hipervínculo visitado" xfId="43867" builtinId="9" hidden="1"/>
    <cellStyle name="Hipervínculo visitado" xfId="43868" builtinId="9" hidden="1"/>
    <cellStyle name="Hipervínculo visitado" xfId="43869" builtinId="9" hidden="1"/>
    <cellStyle name="Hipervínculo visitado" xfId="43870" builtinId="9" hidden="1"/>
    <cellStyle name="Hipervínculo visitado" xfId="43871" builtinId="9" hidden="1"/>
    <cellStyle name="Hipervínculo visitado" xfId="43872" builtinId="9" hidden="1"/>
    <cellStyle name="Hipervínculo visitado" xfId="43874" builtinId="9" hidden="1"/>
    <cellStyle name="Hipervínculo visitado" xfId="43875" builtinId="9" hidden="1"/>
    <cellStyle name="Hipervínculo visitado" xfId="43876" builtinId="9" hidden="1"/>
    <cellStyle name="Hipervínculo visitado" xfId="43877" builtinId="9" hidden="1"/>
    <cellStyle name="Hipervínculo visitado" xfId="43878" builtinId="9" hidden="1"/>
    <cellStyle name="Hipervínculo visitado" xfId="43879" builtinId="9" hidden="1"/>
    <cellStyle name="Hipervínculo visitado" xfId="43880" builtinId="9" hidden="1"/>
    <cellStyle name="Hipervínculo visitado" xfId="43881" builtinId="9" hidden="1"/>
    <cellStyle name="Hipervínculo visitado" xfId="43882" builtinId="9" hidden="1"/>
    <cellStyle name="Hipervínculo visitado" xfId="43883" builtinId="9" hidden="1"/>
    <cellStyle name="Hipervínculo visitado" xfId="43884" builtinId="9" hidden="1"/>
    <cellStyle name="Hipervínculo visitado" xfId="43885" builtinId="9" hidden="1"/>
    <cellStyle name="Hipervínculo visitado" xfId="43886" builtinId="9" hidden="1"/>
    <cellStyle name="Hipervínculo visitado" xfId="43887" builtinId="9" hidden="1"/>
    <cellStyle name="Hipervínculo visitado" xfId="43888" builtinId="9" hidden="1"/>
    <cellStyle name="Hipervínculo visitado" xfId="43889" builtinId="9" hidden="1"/>
    <cellStyle name="Hipervínculo visitado" xfId="43890" builtinId="9" hidden="1"/>
    <cellStyle name="Hipervínculo visitado" xfId="43891" builtinId="9" hidden="1"/>
    <cellStyle name="Hipervínculo visitado" xfId="43892" builtinId="9" hidden="1"/>
    <cellStyle name="Hipervínculo visitado" xfId="43893" builtinId="9" hidden="1"/>
    <cellStyle name="Hipervínculo visitado" xfId="43894" builtinId="9" hidden="1"/>
    <cellStyle name="Hipervínculo visitado" xfId="43594" builtinId="9" hidden="1"/>
    <cellStyle name="Hipervínculo visitado" xfId="43895" builtinId="9" hidden="1"/>
    <cellStyle name="Hipervínculo visitado" xfId="43896" builtinId="9" hidden="1"/>
    <cellStyle name="Hipervínculo visitado" xfId="43897" builtinId="9" hidden="1"/>
    <cellStyle name="Hipervínculo visitado" xfId="43898" builtinId="9" hidden="1"/>
    <cellStyle name="Hipervínculo visitado" xfId="43899" builtinId="9" hidden="1"/>
    <cellStyle name="Hipervínculo visitado" xfId="43900" builtinId="9" hidden="1"/>
    <cellStyle name="Hipervínculo visitado" xfId="43901" builtinId="9" hidden="1"/>
    <cellStyle name="Hipervínculo visitado" xfId="43902" builtinId="9" hidden="1"/>
    <cellStyle name="Hipervínculo visitado" xfId="43903" builtinId="9" hidden="1"/>
    <cellStyle name="Hipervínculo visitado" xfId="43904" builtinId="9" hidden="1"/>
    <cellStyle name="Hipervínculo visitado" xfId="43905" builtinId="9" hidden="1"/>
    <cellStyle name="Hipervínculo visitado" xfId="43906" builtinId="9" hidden="1"/>
    <cellStyle name="Hipervínculo visitado" xfId="43907" builtinId="9" hidden="1"/>
    <cellStyle name="Hipervínculo visitado" xfId="43908" builtinId="9" hidden="1"/>
    <cellStyle name="Hipervínculo visitado" xfId="43909" builtinId="9" hidden="1"/>
    <cellStyle name="Hipervínculo visitado" xfId="43910" builtinId="9" hidden="1"/>
    <cellStyle name="Hipervínculo visitado" xfId="43911" builtinId="9" hidden="1"/>
    <cellStyle name="Hipervínculo visitado" xfId="43912" builtinId="9" hidden="1"/>
    <cellStyle name="Hipervínculo visitado" xfId="43913" builtinId="9" hidden="1"/>
    <cellStyle name="Hipervínculo visitado" xfId="43914" builtinId="9" hidden="1"/>
    <cellStyle name="Hipervínculo visitado" xfId="43915" builtinId="9" hidden="1"/>
    <cellStyle name="Hipervínculo visitado" xfId="43916" builtinId="9" hidden="1"/>
    <cellStyle name="Hipervínculo visitado" xfId="43917" builtinId="9" hidden="1"/>
    <cellStyle name="Hipervínculo visitado" xfId="43918" builtinId="9" hidden="1"/>
    <cellStyle name="Hipervínculo visitado" xfId="43919" builtinId="9" hidden="1"/>
    <cellStyle name="Hipervínculo visitado" xfId="43920" builtinId="9" hidden="1"/>
    <cellStyle name="Hipervínculo visitado" xfId="43921" builtinId="9" hidden="1"/>
    <cellStyle name="Hipervínculo visitado" xfId="43922" builtinId="9" hidden="1"/>
    <cellStyle name="Hipervínculo visitado" xfId="43923" builtinId="9" hidden="1"/>
    <cellStyle name="Hipervínculo visitado" xfId="43924" builtinId="9" hidden="1"/>
    <cellStyle name="Hipervínculo visitado" xfId="43925" builtinId="9" hidden="1"/>
    <cellStyle name="Hipervínculo visitado" xfId="43926" builtinId="9" hidden="1"/>
    <cellStyle name="Hipervínculo visitado" xfId="43927" builtinId="9" hidden="1"/>
    <cellStyle name="Hipervínculo visitado" xfId="43928" builtinId="9" hidden="1"/>
    <cellStyle name="Hipervínculo visitado" xfId="43929" builtinId="9" hidden="1"/>
    <cellStyle name="Hipervínculo visitado" xfId="43930" builtinId="9" hidden="1"/>
    <cellStyle name="Hipervínculo visitado" xfId="43931" builtinId="9" hidden="1"/>
    <cellStyle name="Hipervínculo visitado" xfId="43932" builtinId="9" hidden="1"/>
    <cellStyle name="Hipervínculo visitado" xfId="43933" builtinId="9" hidden="1"/>
    <cellStyle name="Hipervínculo visitado" xfId="43934" builtinId="9" hidden="1"/>
    <cellStyle name="Hipervínculo visitado" xfId="43935" builtinId="9" hidden="1"/>
    <cellStyle name="Hipervínculo visitado" xfId="43479" builtinId="9" hidden="1"/>
    <cellStyle name="Hipervínculo visitado" xfId="43936" builtinId="9" hidden="1"/>
    <cellStyle name="Hipervínculo visitado" xfId="43937" builtinId="9" hidden="1"/>
    <cellStyle name="Hipervínculo visitado" xfId="43938" builtinId="9" hidden="1"/>
    <cellStyle name="Hipervínculo visitado" xfId="43939" builtinId="9" hidden="1"/>
    <cellStyle name="Hipervínculo visitado" xfId="43940" builtinId="9" hidden="1"/>
    <cellStyle name="Hipervínculo visitado" xfId="43941" builtinId="9" hidden="1"/>
    <cellStyle name="Hipervínculo visitado" xfId="43942" builtinId="9" hidden="1"/>
    <cellStyle name="Hipervínculo visitado" xfId="43943" builtinId="9" hidden="1"/>
    <cellStyle name="Hipervínculo visitado" xfId="43944" builtinId="9" hidden="1"/>
    <cellStyle name="Hipervínculo visitado" xfId="43945" builtinId="9" hidden="1"/>
    <cellStyle name="Hipervínculo visitado" xfId="43946" builtinId="9" hidden="1"/>
    <cellStyle name="Hipervínculo visitado" xfId="43947" builtinId="9" hidden="1"/>
    <cellStyle name="Hipervínculo visitado" xfId="43948" builtinId="9" hidden="1"/>
    <cellStyle name="Hipervínculo visitado" xfId="43949" builtinId="9" hidden="1"/>
    <cellStyle name="Hipervínculo visitado" xfId="43950" builtinId="9" hidden="1"/>
    <cellStyle name="Hipervínculo visitado" xfId="43951" builtinId="9" hidden="1"/>
    <cellStyle name="Hipervínculo visitado" xfId="43952" builtinId="9" hidden="1"/>
    <cellStyle name="Hipervínculo visitado" xfId="43953" builtinId="9" hidden="1"/>
    <cellStyle name="Hipervínculo visitado" xfId="43954" builtinId="9" hidden="1"/>
    <cellStyle name="Hipervínculo visitado" xfId="43955" builtinId="9" hidden="1"/>
    <cellStyle name="Hipervínculo visitado" xfId="44015" builtinId="9" hidden="1"/>
    <cellStyle name="Hipervínculo visitado" xfId="44016" builtinId="9" hidden="1"/>
    <cellStyle name="Hipervínculo visitado" xfId="44017" builtinId="9" hidden="1"/>
    <cellStyle name="Hipervínculo visitado" xfId="44018" builtinId="9" hidden="1"/>
    <cellStyle name="Hipervínculo visitado" xfId="44019" builtinId="9" hidden="1"/>
    <cellStyle name="Hipervínculo visitado" xfId="44020" builtinId="9" hidden="1"/>
    <cellStyle name="Hipervínculo visitado" xfId="44021" builtinId="9" hidden="1"/>
    <cellStyle name="Hipervínculo visitado" xfId="44022" builtinId="9" hidden="1"/>
    <cellStyle name="Hipervínculo visitado" xfId="44023" builtinId="9" hidden="1"/>
    <cellStyle name="Hipervínculo visitado" xfId="44024" builtinId="9" hidden="1"/>
    <cellStyle name="Hipervínculo visitado" xfId="44025" builtinId="9" hidden="1"/>
    <cellStyle name="Hipervínculo visitado" xfId="44026" builtinId="9" hidden="1"/>
    <cellStyle name="Hipervínculo visitado" xfId="44027" builtinId="9" hidden="1"/>
    <cellStyle name="Hipervínculo visitado" xfId="44028" builtinId="9" hidden="1"/>
    <cellStyle name="Hipervínculo visitado" xfId="44029" builtinId="9" hidden="1"/>
    <cellStyle name="Hipervínculo visitado" xfId="44030" builtinId="9" hidden="1"/>
    <cellStyle name="Hipervínculo visitado" xfId="44031" builtinId="9" hidden="1"/>
    <cellStyle name="Hipervínculo visitado" xfId="44032" builtinId="9" hidden="1"/>
    <cellStyle name="Hipervínculo visitado" xfId="44033" builtinId="9" hidden="1"/>
    <cellStyle name="Hipervínculo visitado" xfId="44034" builtinId="9" hidden="1"/>
    <cellStyle name="Hipervínculo visitado" xfId="44035" builtinId="9" hidden="1"/>
    <cellStyle name="Hipervínculo visitado" xfId="44037" builtinId="9" hidden="1"/>
    <cellStyle name="Hipervínculo visitado" xfId="44038" builtinId="9" hidden="1"/>
    <cellStyle name="Hipervínculo visitado" xfId="44039" builtinId="9" hidden="1"/>
    <cellStyle name="Hipervínculo visitado" xfId="44040" builtinId="9" hidden="1"/>
    <cellStyle name="Hipervínculo visitado" xfId="44041" builtinId="9" hidden="1"/>
    <cellStyle name="Hipervínculo visitado" xfId="44042" builtinId="9" hidden="1"/>
    <cellStyle name="Hipervínculo visitado" xfId="44043" builtinId="9" hidden="1"/>
    <cellStyle name="Hipervínculo visitado" xfId="44044" builtinId="9" hidden="1"/>
    <cellStyle name="Hipervínculo visitado" xfId="44045" builtinId="9" hidden="1"/>
    <cellStyle name="Hipervínculo visitado" xfId="44046" builtinId="9" hidden="1"/>
    <cellStyle name="Hipervínculo visitado" xfId="44047" builtinId="9" hidden="1"/>
    <cellStyle name="Hipervínculo visitado" xfId="44048" builtinId="9" hidden="1"/>
    <cellStyle name="Hipervínculo visitado" xfId="44049" builtinId="9" hidden="1"/>
    <cellStyle name="Hipervínculo visitado" xfId="44050" builtinId="9" hidden="1"/>
    <cellStyle name="Hipervínculo visitado" xfId="44051" builtinId="9" hidden="1"/>
    <cellStyle name="Hipervínculo visitado" xfId="44052" builtinId="9" hidden="1"/>
    <cellStyle name="Hipervínculo visitado" xfId="44053" builtinId="9" hidden="1"/>
    <cellStyle name="Hipervínculo visitado" xfId="44054" builtinId="9" hidden="1"/>
    <cellStyle name="Hipervínculo visitado" xfId="44055" builtinId="9" hidden="1"/>
    <cellStyle name="Hipervínculo visitado" xfId="44056" builtinId="9" hidden="1"/>
    <cellStyle name="Hipervínculo visitado" xfId="44057" builtinId="9" hidden="1"/>
    <cellStyle name="Hipervínculo visitado" xfId="44066" builtinId="9" hidden="1"/>
    <cellStyle name="Hipervínculo visitado" xfId="44067" builtinId="9" hidden="1"/>
    <cellStyle name="Hipervínculo visitado" xfId="44068" builtinId="9" hidden="1"/>
    <cellStyle name="Hipervínculo visitado" xfId="44069" builtinId="9" hidden="1"/>
    <cellStyle name="Hipervínculo visitado" xfId="44070" builtinId="9" hidden="1"/>
    <cellStyle name="Hipervínculo visitado" xfId="44071" builtinId="9" hidden="1"/>
    <cellStyle name="Hipervínculo visitado" xfId="44072" builtinId="9" hidden="1"/>
    <cellStyle name="Hipervínculo visitado" xfId="44073" builtinId="9" hidden="1"/>
    <cellStyle name="Hipervínculo visitado" xfId="44074" builtinId="9" hidden="1"/>
    <cellStyle name="Hipervínculo visitado" xfId="44075" builtinId="9" hidden="1"/>
    <cellStyle name="Hipervínculo visitado" xfId="44076" builtinId="9" hidden="1"/>
    <cellStyle name="Hipervínculo visitado" xfId="44077" builtinId="9" hidden="1"/>
    <cellStyle name="Hipervínculo visitado" xfId="44078" builtinId="9" hidden="1"/>
    <cellStyle name="Hipervínculo visitado" xfId="44079" builtinId="9" hidden="1"/>
    <cellStyle name="Hipervínculo visitado" xfId="44080" builtinId="9" hidden="1"/>
    <cellStyle name="Hipervínculo visitado" xfId="44081" builtinId="9" hidden="1"/>
    <cellStyle name="Hipervínculo visitado" xfId="44082" builtinId="9" hidden="1"/>
    <cellStyle name="Hipervínculo visitado" xfId="44083" builtinId="9" hidden="1"/>
    <cellStyle name="Hipervínculo visitado" xfId="44084" builtinId="9" hidden="1"/>
    <cellStyle name="Hipervínculo visitado" xfId="44085" builtinId="9" hidden="1"/>
    <cellStyle name="Hipervínculo visitado" xfId="44086" builtinId="9" hidden="1"/>
    <cellStyle name="Hipervínculo visitado" xfId="44093" builtinId="9" hidden="1"/>
    <cellStyle name="Hipervínculo visitado" xfId="44094" builtinId="9" hidden="1"/>
    <cellStyle name="Hipervínculo visitado" xfId="44095" builtinId="9" hidden="1"/>
    <cellStyle name="Hipervínculo visitado" xfId="44096" builtinId="9" hidden="1"/>
    <cellStyle name="Hipervínculo visitado" xfId="44097" builtinId="9" hidden="1"/>
    <cellStyle name="Hipervínculo visitado" xfId="44098" builtinId="9" hidden="1"/>
    <cellStyle name="Hipervínculo visitado" xfId="44099" builtinId="9" hidden="1"/>
    <cellStyle name="Hipervínculo visitado" xfId="44100" builtinId="9" hidden="1"/>
    <cellStyle name="Hipervínculo visitado" xfId="44101" builtinId="9" hidden="1"/>
    <cellStyle name="Hipervínculo visitado" xfId="44102" builtinId="9" hidden="1"/>
    <cellStyle name="Hipervínculo visitado" xfId="44103" builtinId="9" hidden="1"/>
    <cellStyle name="Hipervínculo visitado" xfId="44104" builtinId="9" hidden="1"/>
    <cellStyle name="Hipervínculo visitado" xfId="44105" builtinId="9" hidden="1"/>
    <cellStyle name="Hipervínculo visitado" xfId="44106" builtinId="9" hidden="1"/>
    <cellStyle name="Hipervínculo visitado" xfId="44107" builtinId="9" hidden="1"/>
    <cellStyle name="Hipervínculo visitado" xfId="44108" builtinId="9" hidden="1"/>
    <cellStyle name="Hipervínculo visitado" xfId="44109" builtinId="9" hidden="1"/>
    <cellStyle name="Hipervínculo visitado" xfId="44110" builtinId="9" hidden="1"/>
    <cellStyle name="Hipervínculo visitado" xfId="44111" builtinId="9" hidden="1"/>
    <cellStyle name="Hipervínculo visitado" xfId="44112" builtinId="9" hidden="1"/>
    <cellStyle name="Hipervínculo visitado" xfId="44113" builtinId="9" hidden="1"/>
    <cellStyle name="Hipervínculo visitado" xfId="44062" builtinId="9" hidden="1"/>
    <cellStyle name="Hipervínculo visitado" xfId="44063" builtinId="9" hidden="1"/>
    <cellStyle name="Hipervínculo visitado" xfId="44064" builtinId="9" hidden="1"/>
    <cellStyle name="Hipervínculo visitado" xfId="44114" builtinId="9" hidden="1"/>
    <cellStyle name="Hipervínculo visitado" xfId="44115" builtinId="9" hidden="1"/>
    <cellStyle name="Hipervínculo visitado" xfId="44116" builtinId="9" hidden="1"/>
    <cellStyle name="Hipervínculo visitado" xfId="44117" builtinId="9" hidden="1"/>
    <cellStyle name="Hipervínculo visitado" xfId="44118" builtinId="9" hidden="1"/>
    <cellStyle name="Hipervínculo visitado" xfId="44119" builtinId="9" hidden="1"/>
    <cellStyle name="Hipervínculo visitado" xfId="44120" builtinId="9" hidden="1"/>
    <cellStyle name="Hipervínculo visitado" xfId="44121" builtinId="9" hidden="1"/>
    <cellStyle name="Hipervínculo visitado" xfId="44122" builtinId="9" hidden="1"/>
    <cellStyle name="Hipervínculo visitado" xfId="44123" builtinId="9" hidden="1"/>
    <cellStyle name="Hipervínculo visitado" xfId="44124" builtinId="9" hidden="1"/>
    <cellStyle name="Hipervínculo visitado" xfId="44125" builtinId="9" hidden="1"/>
    <cellStyle name="Hipervínculo visitado" xfId="44126" builtinId="9" hidden="1"/>
    <cellStyle name="Hipervínculo visitado" xfId="44127" builtinId="9" hidden="1"/>
    <cellStyle name="Hipervínculo visitado" xfId="44128" builtinId="9" hidden="1"/>
    <cellStyle name="Hipervínculo visitado" xfId="44129" builtinId="9" hidden="1"/>
    <cellStyle name="Hipervínculo visitado" xfId="44130" builtinId="9" hidden="1"/>
    <cellStyle name="Hipervínculo visitado" xfId="44131" builtinId="9" hidden="1"/>
    <cellStyle name="Hipervínculo visitado" xfId="44136" builtinId="9" hidden="1"/>
    <cellStyle name="Hipervínculo visitado" xfId="44137" builtinId="9" hidden="1"/>
    <cellStyle name="Hipervínculo visitado" xfId="44138" builtinId="9" hidden="1"/>
    <cellStyle name="Hipervínculo visitado" xfId="44139" builtinId="9" hidden="1"/>
    <cellStyle name="Hipervínculo visitado" xfId="44140" builtinId="9" hidden="1"/>
    <cellStyle name="Hipervínculo visitado" xfId="44141" builtinId="9" hidden="1"/>
    <cellStyle name="Hipervínculo visitado" xfId="44142" builtinId="9" hidden="1"/>
    <cellStyle name="Hipervínculo visitado" xfId="44143" builtinId="9" hidden="1"/>
    <cellStyle name="Hipervínculo visitado" xfId="44144" builtinId="9" hidden="1"/>
    <cellStyle name="Hipervínculo visitado" xfId="44145" builtinId="9" hidden="1"/>
    <cellStyle name="Hipervínculo visitado" xfId="44146" builtinId="9" hidden="1"/>
    <cellStyle name="Hipervínculo visitado" xfId="44147" builtinId="9" hidden="1"/>
    <cellStyle name="Hipervínculo visitado" xfId="44148" builtinId="9" hidden="1"/>
    <cellStyle name="Hipervínculo visitado" xfId="44149" builtinId="9" hidden="1"/>
    <cellStyle name="Hipervínculo visitado" xfId="44150" builtinId="9" hidden="1"/>
    <cellStyle name="Hipervínculo visitado" xfId="44151" builtinId="9" hidden="1"/>
    <cellStyle name="Hipervínculo visitado" xfId="44152" builtinId="9" hidden="1"/>
    <cellStyle name="Hipervínculo visitado" xfId="44153" builtinId="9" hidden="1"/>
    <cellStyle name="Hipervínculo visitado" xfId="44154" builtinId="9" hidden="1"/>
    <cellStyle name="Hipervínculo visitado" xfId="44155" builtinId="9" hidden="1"/>
    <cellStyle name="Hipervínculo visitado" xfId="44156" builtinId="9" hidden="1"/>
    <cellStyle name="Hipervínculo visitado" xfId="44159" builtinId="9" hidden="1"/>
    <cellStyle name="Hipervínculo visitado" xfId="44160" builtinId="9" hidden="1"/>
    <cellStyle name="Hipervínculo visitado" xfId="44161" builtinId="9" hidden="1"/>
    <cellStyle name="Hipervínculo visitado" xfId="44162" builtinId="9" hidden="1"/>
    <cellStyle name="Hipervínculo visitado" xfId="44163" builtinId="9" hidden="1"/>
    <cellStyle name="Hipervínculo visitado" xfId="44164" builtinId="9" hidden="1"/>
    <cellStyle name="Hipervínculo visitado" xfId="44165" builtinId="9" hidden="1"/>
    <cellStyle name="Hipervínculo visitado" xfId="44166" builtinId="9" hidden="1"/>
    <cellStyle name="Hipervínculo visitado" xfId="44167" builtinId="9" hidden="1"/>
    <cellStyle name="Hipervínculo visitado" xfId="44168" builtinId="9" hidden="1"/>
    <cellStyle name="Hipervínculo visitado" xfId="44169" builtinId="9" hidden="1"/>
    <cellStyle name="Hipervínculo visitado" xfId="44170" builtinId="9" hidden="1"/>
    <cellStyle name="Hipervínculo visitado" xfId="44171" builtinId="9" hidden="1"/>
    <cellStyle name="Hipervínculo visitado" xfId="44172" builtinId="9" hidden="1"/>
    <cellStyle name="Hipervínculo visitado" xfId="44173" builtinId="9" hidden="1"/>
    <cellStyle name="Hipervínculo visitado" xfId="44174" builtinId="9" hidden="1"/>
    <cellStyle name="Hipervínculo visitado" xfId="44175" builtinId="9" hidden="1"/>
    <cellStyle name="Hipervínculo visitado" xfId="44176" builtinId="9" hidden="1"/>
    <cellStyle name="Hipervínculo visitado" xfId="44177" builtinId="9" hidden="1"/>
    <cellStyle name="Hipervínculo visitado" xfId="44178" builtinId="9" hidden="1"/>
    <cellStyle name="Hipervínculo visitado" xfId="44179" builtinId="9" hidden="1"/>
    <cellStyle name="Hipervínculo visitado" xfId="44135" builtinId="9" hidden="1"/>
    <cellStyle name="Hipervínculo visitado" xfId="44180" builtinId="9" hidden="1"/>
    <cellStyle name="Hipervínculo visitado" xfId="44181" builtinId="9" hidden="1"/>
    <cellStyle name="Hipervínculo visitado" xfId="44182" builtinId="9" hidden="1"/>
    <cellStyle name="Hipervínculo visitado" xfId="44183" builtinId="9" hidden="1"/>
    <cellStyle name="Hipervínculo visitado" xfId="44184" builtinId="9" hidden="1"/>
    <cellStyle name="Hipervínculo visitado" xfId="44185" builtinId="9" hidden="1"/>
    <cellStyle name="Hipervínculo visitado" xfId="44186" builtinId="9" hidden="1"/>
    <cellStyle name="Hipervínculo visitado" xfId="44187" builtinId="9" hidden="1"/>
    <cellStyle name="Hipervínculo visitado" xfId="44188" builtinId="9" hidden="1"/>
    <cellStyle name="Hipervínculo visitado" xfId="44189" builtinId="9" hidden="1"/>
    <cellStyle name="Hipervínculo visitado" xfId="44190" builtinId="9" hidden="1"/>
    <cellStyle name="Hipervínculo visitado" xfId="44191" builtinId="9" hidden="1"/>
    <cellStyle name="Hipervínculo visitado" xfId="44192" builtinId="9" hidden="1"/>
    <cellStyle name="Hipervínculo visitado" xfId="44193" builtinId="9" hidden="1"/>
    <cellStyle name="Hipervínculo visitado" xfId="44194" builtinId="9" hidden="1"/>
    <cellStyle name="Hipervínculo visitado" xfId="44195" builtinId="9" hidden="1"/>
    <cellStyle name="Hipervínculo visitado" xfId="44196" builtinId="9" hidden="1"/>
    <cellStyle name="Hipervínculo visitado" xfId="44197" builtinId="9" hidden="1"/>
    <cellStyle name="Hipervínculo visitado" xfId="44198" builtinId="9" hidden="1"/>
    <cellStyle name="Hipervínculo visitado" xfId="44199" builtinId="9" hidden="1"/>
    <cellStyle name="Hipervínculo visitado" xfId="44201" builtinId="9" hidden="1"/>
    <cellStyle name="Hipervínculo visitado" xfId="44202" builtinId="9" hidden="1"/>
    <cellStyle name="Hipervínculo visitado" xfId="44203" builtinId="9" hidden="1"/>
    <cellStyle name="Hipervínculo visitado" xfId="44204" builtinId="9" hidden="1"/>
    <cellStyle name="Hipervínculo visitado" xfId="44205" builtinId="9" hidden="1"/>
    <cellStyle name="Hipervínculo visitado" xfId="44206" builtinId="9" hidden="1"/>
    <cellStyle name="Hipervínculo visitado" xfId="44207" builtinId="9" hidden="1"/>
    <cellStyle name="Hipervínculo visitado" xfId="44208" builtinId="9" hidden="1"/>
    <cellStyle name="Hipervínculo visitado" xfId="44209" builtinId="9" hidden="1"/>
    <cellStyle name="Hipervínculo visitado" xfId="44210" builtinId="9" hidden="1"/>
    <cellStyle name="Hipervínculo visitado" xfId="44211" builtinId="9" hidden="1"/>
    <cellStyle name="Hipervínculo visitado" xfId="44212" builtinId="9" hidden="1"/>
    <cellStyle name="Hipervínculo visitado" xfId="44213" builtinId="9" hidden="1"/>
    <cellStyle name="Hipervínculo visitado" xfId="44214" builtinId="9" hidden="1"/>
    <cellStyle name="Hipervínculo visitado" xfId="44215" builtinId="9" hidden="1"/>
    <cellStyle name="Hipervínculo visitado" xfId="44216" builtinId="9" hidden="1"/>
    <cellStyle name="Hipervínculo visitado" xfId="44217" builtinId="9" hidden="1"/>
    <cellStyle name="Hipervínculo visitado" xfId="44218" builtinId="9" hidden="1"/>
    <cellStyle name="Hipervínculo visitado" xfId="44219" builtinId="9" hidden="1"/>
    <cellStyle name="Hipervínculo visitado" xfId="44220" builtinId="9" hidden="1"/>
    <cellStyle name="Hipervínculo visitado" xfId="44221" builtinId="9" hidden="1"/>
    <cellStyle name="Hipervínculo visitado" xfId="43959" builtinId="9" hidden="1"/>
    <cellStyle name="Hipervínculo visitado" xfId="44087" builtinId="9" hidden="1"/>
    <cellStyle name="Hipervínculo visitado" xfId="44134" builtinId="9" hidden="1"/>
    <cellStyle name="Hipervínculo visitado" xfId="44222" builtinId="9" hidden="1"/>
    <cellStyle name="Hipervínculo visitado" xfId="44223" builtinId="9" hidden="1"/>
    <cellStyle name="Hipervínculo visitado" xfId="44224" builtinId="9" hidden="1"/>
    <cellStyle name="Hipervínculo visitado" xfId="44225" builtinId="9" hidden="1"/>
    <cellStyle name="Hipervínculo visitado" xfId="44226" builtinId="9" hidden="1"/>
    <cellStyle name="Hipervínculo visitado" xfId="44227" builtinId="9" hidden="1"/>
    <cellStyle name="Hipervínculo visitado" xfId="44228" builtinId="9" hidden="1"/>
    <cellStyle name="Hipervínculo visitado" xfId="44229" builtinId="9" hidden="1"/>
    <cellStyle name="Hipervínculo visitado" xfId="44230" builtinId="9" hidden="1"/>
    <cellStyle name="Hipervínculo visitado" xfId="44231" builtinId="9" hidden="1"/>
    <cellStyle name="Hipervínculo visitado" xfId="44232" builtinId="9" hidden="1"/>
    <cellStyle name="Hipervínculo visitado" xfId="44233" builtinId="9" hidden="1"/>
    <cellStyle name="Hipervínculo visitado" xfId="44234" builtinId="9" hidden="1"/>
    <cellStyle name="Hipervínculo visitado" xfId="44235" builtinId="9" hidden="1"/>
    <cellStyle name="Hipervínculo visitado" xfId="44236" builtinId="9" hidden="1"/>
    <cellStyle name="Hipervínculo visitado" xfId="44237" builtinId="9" hidden="1"/>
    <cellStyle name="Hipervínculo visitado" xfId="44238" builtinId="9" hidden="1"/>
    <cellStyle name="Hipervínculo visitado" xfId="44239" builtinId="9" hidden="1"/>
    <cellStyle name="Hipervínculo visitado" xfId="44240" builtinId="9" hidden="1"/>
    <cellStyle name="Hipervínculo visitado" xfId="44241" builtinId="9" hidden="1"/>
    <cellStyle name="Hipervínculo visitado" xfId="44242" builtinId="9" hidden="1"/>
    <cellStyle name="Hipervínculo visitado" xfId="44243" builtinId="9" hidden="1"/>
    <cellStyle name="Hipervínculo visitado" xfId="44244" builtinId="9" hidden="1"/>
    <cellStyle name="Hipervínculo visitado" xfId="44245" builtinId="9" hidden="1"/>
    <cellStyle name="Hipervínculo visitado" xfId="44246" builtinId="9" hidden="1"/>
    <cellStyle name="Hipervínculo visitado" xfId="44247" builtinId="9" hidden="1"/>
    <cellStyle name="Hipervínculo visitado" xfId="44248" builtinId="9" hidden="1"/>
    <cellStyle name="Hipervínculo visitado" xfId="44249" builtinId="9" hidden="1"/>
    <cellStyle name="Hipervínculo visitado" xfId="44250" builtinId="9" hidden="1"/>
    <cellStyle name="Hipervínculo visitado" xfId="44251" builtinId="9" hidden="1"/>
    <cellStyle name="Hipervínculo visitado" xfId="44252" builtinId="9" hidden="1"/>
    <cellStyle name="Hipervínculo visitado" xfId="44253" builtinId="9" hidden="1"/>
    <cellStyle name="Hipervínculo visitado" xfId="44254" builtinId="9" hidden="1"/>
    <cellStyle name="Hipervínculo visitado" xfId="44255" builtinId="9" hidden="1"/>
    <cellStyle name="Hipervínculo visitado" xfId="44256" builtinId="9" hidden="1"/>
    <cellStyle name="Hipervínculo visitado" xfId="44257" builtinId="9" hidden="1"/>
    <cellStyle name="Hipervínculo visitado" xfId="44258" builtinId="9" hidden="1"/>
    <cellStyle name="Hipervínculo visitado" xfId="44259" builtinId="9" hidden="1"/>
    <cellStyle name="Hipervínculo visitado" xfId="44260" builtinId="9" hidden="1"/>
    <cellStyle name="Hipervínculo visitado" xfId="43982" builtinId="9" hidden="1"/>
    <cellStyle name="Hipervínculo visitado" xfId="43981" builtinId="9" hidden="1"/>
    <cellStyle name="Hipervínculo visitado" xfId="43977" builtinId="9" hidden="1"/>
    <cellStyle name="Hipervínculo visitado" xfId="44261" builtinId="9" hidden="1"/>
    <cellStyle name="Hipervínculo visitado" xfId="44262" builtinId="9" hidden="1"/>
    <cellStyle name="Hipervínculo visitado" xfId="44263" builtinId="9" hidden="1"/>
    <cellStyle name="Hipervínculo visitado" xfId="44264" builtinId="9" hidden="1"/>
    <cellStyle name="Hipervínculo visitado" xfId="44265" builtinId="9" hidden="1"/>
    <cellStyle name="Hipervínculo visitado" xfId="44266" builtinId="9" hidden="1"/>
    <cellStyle name="Hipervínculo visitado" xfId="44267" builtinId="9" hidden="1"/>
    <cellStyle name="Hipervínculo visitado" xfId="44268" builtinId="9" hidden="1"/>
    <cellStyle name="Hipervínculo visitado" xfId="44269" builtinId="9" hidden="1"/>
    <cellStyle name="Hipervínculo visitado" xfId="44270" builtinId="9" hidden="1"/>
    <cellStyle name="Hipervínculo visitado" xfId="44271" builtinId="9" hidden="1"/>
    <cellStyle name="Hipervínculo visitado" xfId="44272" builtinId="9" hidden="1"/>
    <cellStyle name="Hipervínculo visitado" xfId="44273" builtinId="9" hidden="1"/>
    <cellStyle name="Hipervínculo visitado" xfId="44274" builtinId="9" hidden="1"/>
    <cellStyle name="Hipervínculo visitado" xfId="44275" builtinId="9" hidden="1"/>
    <cellStyle name="Hipervínculo visitado" xfId="44276" builtinId="9" hidden="1"/>
    <cellStyle name="Hipervínculo visitado" xfId="44277" builtinId="9" hidden="1"/>
    <cellStyle name="Hipervínculo visitado" xfId="44278" builtinId="9" hidden="1"/>
    <cellStyle name="Hipervínculo visitado" xfId="42884" builtinId="9" hidden="1"/>
    <cellStyle name="Hipervínculo visitado" xfId="42853" builtinId="9" hidden="1"/>
    <cellStyle name="Hipervínculo visitado" xfId="41442" builtinId="9" hidden="1"/>
    <cellStyle name="Hipervínculo visitado" xfId="41484" builtinId="9" hidden="1"/>
    <cellStyle name="Hipervínculo visitado" xfId="41443" builtinId="9" hidden="1"/>
    <cellStyle name="Hipervínculo visitado" xfId="41483" builtinId="9" hidden="1"/>
    <cellStyle name="Hipervínculo visitado" xfId="41482" builtinId="9" hidden="1"/>
    <cellStyle name="Hipervínculo visitado" xfId="39337" builtinId="9" hidden="1"/>
    <cellStyle name="Hipervínculo visitado" xfId="39408" builtinId="9" hidden="1"/>
    <cellStyle name="Hipervínculo visitado" xfId="42821" builtinId="9" hidden="1"/>
    <cellStyle name="Hipervínculo visitado" xfId="42789" builtinId="9" hidden="1"/>
    <cellStyle name="Hipervínculo visitado" xfId="42757" builtinId="9" hidden="1"/>
    <cellStyle name="Hipervínculo visitado" xfId="42725" builtinId="9" hidden="1"/>
    <cellStyle name="Hipervínculo visitado" xfId="42694" builtinId="9" hidden="1"/>
    <cellStyle name="Hipervínculo visitado" xfId="44036" builtinId="9" hidden="1"/>
    <cellStyle name="Hipervínculo visitado" xfId="41481" builtinId="9" hidden="1"/>
    <cellStyle name="Hipervínculo visitado" xfId="41480" builtinId="9" hidden="1"/>
    <cellStyle name="Hipervínculo visitado" xfId="41479" builtinId="9" hidden="1"/>
    <cellStyle name="Hipervínculo visitado" xfId="41441" builtinId="9" hidden="1"/>
    <cellStyle name="Hipervínculo visitado" xfId="41478" builtinId="9" hidden="1"/>
    <cellStyle name="Hipervínculo visitado" xfId="41477" builtinId="9" hidden="1"/>
    <cellStyle name="Hipervínculo visitado" xfId="44281" builtinId="9" hidden="1"/>
    <cellStyle name="Hipervínculo visitado" xfId="44282" builtinId="9" hidden="1"/>
    <cellStyle name="Hipervínculo visitado" xfId="44283" builtinId="9" hidden="1"/>
    <cellStyle name="Hipervínculo visitado" xfId="44284" builtinId="9" hidden="1"/>
    <cellStyle name="Hipervínculo visitado" xfId="44285" builtinId="9" hidden="1"/>
    <cellStyle name="Hipervínculo visitado" xfId="44286" builtinId="9" hidden="1"/>
    <cellStyle name="Hipervínculo visitado" xfId="44287" builtinId="9" hidden="1"/>
    <cellStyle name="Hipervínculo visitado" xfId="44288" builtinId="9" hidden="1"/>
    <cellStyle name="Hipervínculo visitado" xfId="44289" builtinId="9" hidden="1"/>
    <cellStyle name="Hipervínculo visitado" xfId="44290" builtinId="9" hidden="1"/>
    <cellStyle name="Hipervínculo visitado" xfId="44291" builtinId="9" hidden="1"/>
    <cellStyle name="Hipervínculo visitado" xfId="44292" builtinId="9" hidden="1"/>
    <cellStyle name="Hipervínculo visitado" xfId="44293" builtinId="9" hidden="1"/>
    <cellStyle name="Hipervínculo visitado" xfId="44294" builtinId="9" hidden="1"/>
    <cellStyle name="Hipervínculo visitado" xfId="44295" builtinId="9" hidden="1"/>
    <cellStyle name="Hipervínculo visitado" xfId="44296" builtinId="9" hidden="1"/>
    <cellStyle name="Hipervínculo visitado" xfId="44297" builtinId="9" hidden="1"/>
    <cellStyle name="Hipervínculo visitado" xfId="44298" builtinId="9" hidden="1"/>
    <cellStyle name="Hipervínculo visitado" xfId="44299" builtinId="9" hidden="1"/>
    <cellStyle name="Hipervínculo visitado" xfId="44300" builtinId="9" hidden="1"/>
    <cellStyle name="Hipervínculo visitado" xfId="44301" builtinId="9" hidden="1"/>
    <cellStyle name="Hipervínculo visitado" xfId="44337" builtinId="9" hidden="1"/>
    <cellStyle name="Hipervínculo visitado" xfId="44338" builtinId="9" hidden="1"/>
    <cellStyle name="Hipervínculo visitado" xfId="44339" builtinId="9" hidden="1"/>
    <cellStyle name="Hipervínculo visitado" xfId="44340" builtinId="9" hidden="1"/>
    <cellStyle name="Hipervínculo visitado" xfId="44341" builtinId="9" hidden="1"/>
    <cellStyle name="Hipervínculo visitado" xfId="44342" builtinId="9" hidden="1"/>
    <cellStyle name="Hipervínculo visitado" xfId="44343" builtinId="9" hidden="1"/>
    <cellStyle name="Hipervínculo visitado" xfId="44344" builtinId="9" hidden="1"/>
    <cellStyle name="Hipervínculo visitado" xfId="44345" builtinId="9" hidden="1"/>
    <cellStyle name="Hipervínculo visitado" xfId="44346" builtinId="9" hidden="1"/>
    <cellStyle name="Hipervínculo visitado" xfId="44347" builtinId="9" hidden="1"/>
    <cellStyle name="Hipervínculo visitado" xfId="44348" builtinId="9" hidden="1"/>
    <cellStyle name="Hipervínculo visitado" xfId="44349" builtinId="9" hidden="1"/>
    <cellStyle name="Hipervínculo visitado" xfId="44350" builtinId="9" hidden="1"/>
    <cellStyle name="Hipervínculo visitado" xfId="44351" builtinId="9" hidden="1"/>
    <cellStyle name="Hipervínculo visitado" xfId="44352" builtinId="9" hidden="1"/>
    <cellStyle name="Hipervínculo visitado" xfId="44353" builtinId="9" hidden="1"/>
    <cellStyle name="Hipervínculo visitado" xfId="44354" builtinId="9" hidden="1"/>
    <cellStyle name="Hipervínculo visitado" xfId="44355" builtinId="9" hidden="1"/>
    <cellStyle name="Hipervínculo visitado" xfId="44356" builtinId="9" hidden="1"/>
    <cellStyle name="Hipervínculo visitado" xfId="44357" builtinId="9" hidden="1"/>
    <cellStyle name="Hipervínculo visitado" xfId="44362" builtinId="9" hidden="1"/>
    <cellStyle name="Hipervínculo visitado" xfId="44363" builtinId="9" hidden="1"/>
    <cellStyle name="Hipervínculo visitado" xfId="44364" builtinId="9" hidden="1"/>
    <cellStyle name="Hipervínculo visitado" xfId="44365" builtinId="9" hidden="1"/>
    <cellStyle name="Hipervínculo visitado" xfId="44366" builtinId="9" hidden="1"/>
    <cellStyle name="Hipervínculo visitado" xfId="44367" builtinId="9" hidden="1"/>
    <cellStyle name="Hipervínculo visitado" xfId="44368" builtinId="9" hidden="1"/>
    <cellStyle name="Hipervínculo visitado" xfId="44369" builtinId="9" hidden="1"/>
    <cellStyle name="Hipervínculo visitado" xfId="44370" builtinId="9" hidden="1"/>
    <cellStyle name="Hipervínculo visitado" xfId="44371" builtinId="9" hidden="1"/>
    <cellStyle name="Hipervínculo visitado" xfId="44372" builtinId="9" hidden="1"/>
    <cellStyle name="Hipervínculo visitado" xfId="44373" builtinId="9" hidden="1"/>
    <cellStyle name="Hipervínculo visitado" xfId="44374" builtinId="9" hidden="1"/>
    <cellStyle name="Hipervínculo visitado" xfId="44375" builtinId="9" hidden="1"/>
    <cellStyle name="Hipervínculo visitado" xfId="44376" builtinId="9" hidden="1"/>
    <cellStyle name="Hipervínculo visitado" xfId="44377" builtinId="9" hidden="1"/>
    <cellStyle name="Hipervínculo visitado" xfId="44378" builtinId="9" hidden="1"/>
    <cellStyle name="Hipervínculo visitado" xfId="44379" builtinId="9" hidden="1"/>
    <cellStyle name="Hipervínculo visitado" xfId="44380" builtinId="9" hidden="1"/>
    <cellStyle name="Hipervínculo visitado" xfId="44381" builtinId="9" hidden="1"/>
    <cellStyle name="Hipervínculo visitado" xfId="44382" builtinId="9" hidden="1"/>
    <cellStyle name="Hipervínculo visitado" xfId="44439" builtinId="9" hidden="1"/>
    <cellStyle name="Hipervínculo visitado" xfId="44440" builtinId="9" hidden="1"/>
    <cellStyle name="Hipervínculo visitado" xfId="44441" builtinId="9" hidden="1"/>
    <cellStyle name="Hipervínculo visitado" xfId="44442" builtinId="9" hidden="1"/>
    <cellStyle name="Hipervínculo visitado" xfId="44443" builtinId="9" hidden="1"/>
    <cellStyle name="Hipervínculo visitado" xfId="44444" builtinId="9" hidden="1"/>
    <cellStyle name="Hipervínculo visitado" xfId="44445" builtinId="9" hidden="1"/>
    <cellStyle name="Hipervínculo visitado" xfId="44446" builtinId="9" hidden="1"/>
    <cellStyle name="Hipervínculo visitado" xfId="44447" builtinId="9" hidden="1"/>
    <cellStyle name="Hipervínculo visitado" xfId="44448" builtinId="9" hidden="1"/>
    <cellStyle name="Hipervínculo visitado" xfId="44449" builtinId="9" hidden="1"/>
    <cellStyle name="Hipervínculo visitado" xfId="44450" builtinId="9" hidden="1"/>
    <cellStyle name="Hipervínculo visitado" xfId="44451" builtinId="9" hidden="1"/>
    <cellStyle name="Hipervínculo visitado" xfId="44452" builtinId="9" hidden="1"/>
    <cellStyle name="Hipervínculo visitado" xfId="44453" builtinId="9" hidden="1"/>
    <cellStyle name="Hipervínculo visitado" xfId="44454" builtinId="9" hidden="1"/>
    <cellStyle name="Hipervínculo visitado" xfId="44455" builtinId="9" hidden="1"/>
    <cellStyle name="Hipervínculo visitado" xfId="44456" builtinId="9" hidden="1"/>
    <cellStyle name="Hipervínculo visitado" xfId="44457" builtinId="9" hidden="1"/>
    <cellStyle name="Hipervínculo visitado" xfId="44458" builtinId="9" hidden="1"/>
    <cellStyle name="Hipervínculo visitado" xfId="44459" builtinId="9" hidden="1"/>
    <cellStyle name="Hipervínculo visitado" xfId="44577" builtinId="9" hidden="1"/>
    <cellStyle name="Hipervínculo visitado" xfId="44578" builtinId="9" hidden="1"/>
    <cellStyle name="Hipervínculo visitado" xfId="44579" builtinId="9" hidden="1"/>
    <cellStyle name="Hipervínculo visitado" xfId="44580" builtinId="9" hidden="1"/>
    <cellStyle name="Hipervínculo visitado" xfId="44581" builtinId="9" hidden="1"/>
    <cellStyle name="Hipervínculo visitado" xfId="44582" builtinId="9" hidden="1"/>
    <cellStyle name="Hipervínculo visitado" xfId="44583" builtinId="9" hidden="1"/>
    <cellStyle name="Hipervínculo visitado" xfId="44584" builtinId="9" hidden="1"/>
    <cellStyle name="Hipervínculo visitado" xfId="44585" builtinId="9" hidden="1"/>
    <cellStyle name="Hipervínculo visitado" xfId="44586" builtinId="9" hidden="1"/>
    <cellStyle name="Hipervínculo visitado" xfId="44587" builtinId="9" hidden="1"/>
    <cellStyle name="Hipervínculo visitado" xfId="44588" builtinId="9" hidden="1"/>
    <cellStyle name="Hipervínculo visitado" xfId="44589" builtinId="9" hidden="1"/>
    <cellStyle name="Hipervínculo visitado" xfId="44590" builtinId="9" hidden="1"/>
    <cellStyle name="Hipervínculo visitado" xfId="44591" builtinId="9" hidden="1"/>
    <cellStyle name="Hipervínculo visitado" xfId="44592" builtinId="9" hidden="1"/>
    <cellStyle name="Hipervínculo visitado" xfId="44593" builtinId="9" hidden="1"/>
    <cellStyle name="Hipervínculo visitado" xfId="44594" builtinId="9" hidden="1"/>
    <cellStyle name="Hipervínculo visitado" xfId="44595" builtinId="9" hidden="1"/>
    <cellStyle name="Hipervínculo visitado" xfId="44596" builtinId="9" hidden="1"/>
    <cellStyle name="Hipervínculo visitado" xfId="44597" builtinId="9" hidden="1"/>
    <cellStyle name="Hipervínculo visitado" xfId="44543" builtinId="9" hidden="1"/>
    <cellStyle name="Hipervínculo visitado" xfId="44669" builtinId="9" hidden="1"/>
    <cellStyle name="Hipervínculo visitado" xfId="44668" builtinId="9" hidden="1"/>
    <cellStyle name="Hipervínculo visitado" xfId="44542" builtinId="9" hidden="1"/>
    <cellStyle name="Hipervínculo visitado" xfId="44667" builtinId="9" hidden="1"/>
    <cellStyle name="Hipervínculo visitado" xfId="44666" builtinId="9" hidden="1"/>
    <cellStyle name="Hipervínculo visitado" xfId="44541" builtinId="9" hidden="1"/>
    <cellStyle name="Hipervínculo visitado" xfId="44665" builtinId="9" hidden="1"/>
    <cellStyle name="Hipervínculo visitado" xfId="44664" builtinId="9" hidden="1"/>
    <cellStyle name="Hipervínculo visitado" xfId="44540" builtinId="9" hidden="1"/>
    <cellStyle name="Hipervínculo visitado" xfId="44663" builtinId="9" hidden="1"/>
    <cellStyle name="Hipervínculo visitado" xfId="44662" builtinId="9" hidden="1"/>
    <cellStyle name="Hipervínculo visitado" xfId="44539" builtinId="9" hidden="1"/>
    <cellStyle name="Hipervínculo visitado" xfId="44661" builtinId="9" hidden="1"/>
    <cellStyle name="Hipervínculo visitado" xfId="44660" builtinId="9" hidden="1"/>
    <cellStyle name="Hipervínculo visitado" xfId="44538" builtinId="9" hidden="1"/>
    <cellStyle name="Hipervínculo visitado" xfId="44659" builtinId="9" hidden="1"/>
    <cellStyle name="Hipervínculo visitado" xfId="44658" builtinId="9" hidden="1"/>
    <cellStyle name="Hipervínculo visitado" xfId="44537" builtinId="9" hidden="1"/>
    <cellStyle name="Hipervínculo visitado" xfId="44657" builtinId="9" hidden="1"/>
    <cellStyle name="Hipervínculo visitado" xfId="44656" builtinId="9" hidden="1"/>
    <cellStyle name="Hipervínculo visitado" xfId="44694" builtinId="9" hidden="1"/>
    <cellStyle name="Hipervínculo visitado" xfId="44395" builtinId="9" hidden="1"/>
    <cellStyle name="Hipervínculo visitado" xfId="44611" builtinId="9" hidden="1"/>
    <cellStyle name="Hipervínculo visitado" xfId="44695" builtinId="9" hidden="1"/>
    <cellStyle name="Hipervínculo visitado" xfId="44612" builtinId="9" hidden="1"/>
    <cellStyle name="Hipervínculo visitado" xfId="44394" builtinId="9" hidden="1"/>
    <cellStyle name="Hipervínculo visitado" xfId="44554" builtinId="9" hidden="1"/>
    <cellStyle name="Hipervínculo visitado" xfId="44613" builtinId="9" hidden="1"/>
    <cellStyle name="Hipervínculo visitado" xfId="44614" builtinId="9" hidden="1"/>
    <cellStyle name="Hipervínculo visitado" xfId="44696" builtinId="9" hidden="1"/>
    <cellStyle name="Hipervínculo visitado" xfId="44393" builtinId="9" hidden="1"/>
    <cellStyle name="Hipervínculo visitado" xfId="44392" builtinId="9" hidden="1"/>
    <cellStyle name="Hipervínculo visitado" xfId="44697" builtinId="9" hidden="1"/>
    <cellStyle name="Hipervínculo visitado" xfId="44615" builtinId="9" hidden="1"/>
    <cellStyle name="Hipervínculo visitado" xfId="44616" builtinId="9" hidden="1"/>
    <cellStyle name="Hipervínculo visitado" xfId="44555" builtinId="9" hidden="1"/>
    <cellStyle name="Hipervínculo visitado" xfId="44391" builtinId="9" hidden="1"/>
    <cellStyle name="Hipervínculo visitado" xfId="44617" builtinId="9" hidden="1"/>
    <cellStyle name="Hipervínculo visitado" xfId="44556" builtinId="9" hidden="1"/>
    <cellStyle name="Hipervínculo visitado" xfId="44618" builtinId="9" hidden="1"/>
    <cellStyle name="Hipervínculo visitado" xfId="44390" builtinId="9" hidden="1"/>
    <cellStyle name="Hipervínculo visitado" xfId="44708" builtinId="9" hidden="1"/>
    <cellStyle name="Hipervínculo visitado" xfId="44532" builtinId="9" hidden="1"/>
    <cellStyle name="Hipervínculo visitado" xfId="44531" builtinId="9" hidden="1"/>
    <cellStyle name="Hipervínculo visitado" xfId="44423" builtinId="9" hidden="1"/>
    <cellStyle name="Hipervínculo visitado" xfId="44426" builtinId="9" hidden="1"/>
    <cellStyle name="Hipervínculo visitado" xfId="44707" builtinId="9" hidden="1"/>
    <cellStyle name="Hipervínculo visitado" xfId="44563" builtinId="9" hidden="1"/>
    <cellStyle name="Hipervínculo visitado" xfId="44635" builtinId="9" hidden="1"/>
    <cellStyle name="Hipervínculo visitado" xfId="44634" builtinId="9" hidden="1"/>
    <cellStyle name="Hipervínculo visitado" xfId="44706" builtinId="9" hidden="1"/>
    <cellStyle name="Hipervínculo visitado" xfId="44427" builtinId="9" hidden="1"/>
    <cellStyle name="Hipervínculo visitado" xfId="44530" builtinId="9" hidden="1"/>
    <cellStyle name="Hipervínculo visitado" xfId="44633" builtinId="9" hidden="1"/>
    <cellStyle name="Hipervínculo visitado" xfId="44431" builtinId="9" hidden="1"/>
    <cellStyle name="Hipervínculo visitado" xfId="44705" builtinId="9" hidden="1"/>
    <cellStyle name="Hipervínculo visitado" xfId="44562" builtinId="9" hidden="1"/>
    <cellStyle name="Hipervínculo visitado" xfId="44704" builtinId="9" hidden="1"/>
    <cellStyle name="Hipervínculo visitado" xfId="44703" builtinId="9" hidden="1"/>
    <cellStyle name="Hipervínculo visitado" xfId="44549" builtinId="9" hidden="1"/>
    <cellStyle name="Hipervínculo visitado" xfId="44548" builtinId="9" hidden="1"/>
    <cellStyle name="Hipervínculo visitado" xfId="44632" builtinId="9" hidden="1"/>
    <cellStyle name="Hipervínculo visitado" xfId="44535" builtinId="9" hidden="1"/>
    <cellStyle name="Hipervínculo visitado" xfId="44545" builtinId="9" hidden="1"/>
    <cellStyle name="Hipervínculo visitado" xfId="44741" builtinId="9" hidden="1"/>
    <cellStyle name="Hipervínculo visitado" xfId="44408" builtinId="9" hidden="1"/>
    <cellStyle name="Hipervínculo visitado" xfId="44740" builtinId="9" hidden="1"/>
    <cellStyle name="Hipervínculo visitado" xfId="44672" builtinId="9" hidden="1"/>
    <cellStyle name="Hipervínculo visitado" xfId="44646" builtinId="9" hidden="1"/>
    <cellStyle name="Hipervínculo visitado" xfId="44739" builtinId="9" hidden="1"/>
    <cellStyle name="Hipervínculo visitado" xfId="44738" builtinId="9" hidden="1"/>
    <cellStyle name="Hipervínculo visitado" xfId="44569" builtinId="9" hidden="1"/>
    <cellStyle name="Hipervínculo visitado" xfId="44673" builtinId="9" hidden="1"/>
    <cellStyle name="Hipervínculo visitado" xfId="44737" builtinId="9" hidden="1"/>
    <cellStyle name="Hipervínculo visitado" xfId="44602" builtinId="9" hidden="1"/>
    <cellStyle name="Hipervínculo visitado" xfId="44388" builtinId="9" hidden="1"/>
    <cellStyle name="Hipervínculo visitado" xfId="44557" builtinId="9" hidden="1"/>
    <cellStyle name="Hipervínculo visitado" xfId="44570" builtinId="9" hidden="1"/>
    <cellStyle name="Hipervínculo visitado" xfId="44736" builtinId="9" hidden="1"/>
    <cellStyle name="Hipervínculo visitado" xfId="44558" builtinId="9" hidden="1"/>
    <cellStyle name="Hipervínculo visitado" xfId="44717" builtinId="9" hidden="1"/>
    <cellStyle name="Hipervínculo visitado" xfId="44387" builtinId="9" hidden="1"/>
    <cellStyle name="Hipervínculo visitado" xfId="44735" builtinId="9" hidden="1"/>
    <cellStyle name="Hipervínculo visitado" xfId="44774" builtinId="9" hidden="1"/>
    <cellStyle name="Hipervínculo visitado" xfId="44688" builtinId="9" hidden="1"/>
    <cellStyle name="Hipervínculo visitado" xfId="44628" builtinId="9" hidden="1"/>
    <cellStyle name="Hipervínculo visitado" xfId="44775" builtinId="9" hidden="1"/>
    <cellStyle name="Hipervínculo visitado" xfId="44432" builtinId="9" hidden="1"/>
    <cellStyle name="Hipervínculo visitado" xfId="44725" builtinId="9" hidden="1"/>
    <cellStyle name="Hipervínculo visitado" xfId="44643" builtinId="9" hidden="1"/>
    <cellStyle name="Hipervínculo visitado" xfId="44599" builtinId="9" hidden="1"/>
    <cellStyle name="Hipervínculo visitado" xfId="44679" builtinId="9" hidden="1"/>
    <cellStyle name="Hipervínculo visitado" xfId="44776" builtinId="9" hidden="1"/>
    <cellStyle name="Hipervínculo visitado" xfId="44724" builtinId="9" hidden="1"/>
    <cellStyle name="Hipervínculo visitado" xfId="44405" builtinId="9" hidden="1"/>
    <cellStyle name="Hipervínculo visitado" xfId="44777" builtinId="9" hidden="1"/>
    <cellStyle name="Hipervínculo visitado" xfId="44598" builtinId="9" hidden="1"/>
    <cellStyle name="Hipervínculo visitado" xfId="44627" builtinId="9" hidden="1"/>
    <cellStyle name="Hipervínculo visitado" xfId="44714" builtinId="9" hidden="1"/>
    <cellStyle name="Hipervínculo visitado" xfId="44573" builtinId="9" hidden="1"/>
    <cellStyle name="Hipervínculo visitado" xfId="44561" builtinId="9" hidden="1"/>
    <cellStyle name="Hipervínculo visitado" xfId="44684" builtinId="9" hidden="1"/>
    <cellStyle name="Hipervínculo visitado" xfId="44433" builtinId="9" hidden="1"/>
    <cellStyle name="Hipervínculo visitado" xfId="44723" builtinId="9" hidden="1"/>
    <cellStyle name="Hipervínculo visitado" xfId="44654" builtinId="9" hidden="1"/>
    <cellStyle name="Hipervínculo visitado" xfId="44683" builtinId="9" hidden="1"/>
    <cellStyle name="Hipervínculo visitado" xfId="44734" builtinId="9" hidden="1"/>
    <cellStyle name="Hipervínculo visitado" xfId="44403" builtinId="9" hidden="1"/>
    <cellStyle name="Hipervínculo visitado" xfId="44699" builtinId="9" hidden="1"/>
    <cellStyle name="Hipervínculo visitado" xfId="44791" builtinId="9" hidden="1"/>
    <cellStyle name="Hipervínculo visitado" xfId="44767" builtinId="9" hidden="1"/>
    <cellStyle name="Hipervínculo visitado" xfId="44386" builtinId="9" hidden="1"/>
    <cellStyle name="Hipervínculo visitado" xfId="44733" builtinId="9" hidden="1"/>
    <cellStyle name="Hipervínculo visitado" xfId="44655" builtinId="9" hidden="1"/>
    <cellStyle name="Hipervínculo visitado" xfId="44790" builtinId="9" hidden="1"/>
    <cellStyle name="Hipervínculo visitado" xfId="44639" builtinId="9" hidden="1"/>
    <cellStyle name="Hipervínculo visitado" xfId="44727" builtinId="9" hidden="1"/>
    <cellStyle name="Hipervínculo visitado" xfId="44603" builtinId="9" hidden="1"/>
    <cellStyle name="Hipervínculo visitado" xfId="44546" builtinId="9" hidden="1"/>
    <cellStyle name="Hipervínculo visitado" xfId="44715" builtinId="9" hidden="1"/>
    <cellStyle name="Hipervínculo visitado" xfId="44789" builtinId="9" hidden="1"/>
    <cellStyle name="Hipervínculo visitado" xfId="44676" builtinId="9" hidden="1"/>
    <cellStyle name="Hipervínculo visitado" xfId="44766" builtinId="9" hidden="1"/>
    <cellStyle name="Hipervínculo visitado" xfId="44649" builtinId="9" hidden="1"/>
    <cellStyle name="Hipervínculo visitado" xfId="44788" builtinId="9" hidden="1"/>
    <cellStyle name="Hipervínculo visitado" xfId="44651" builtinId="9" hidden="1"/>
    <cellStyle name="Hipervínculo visitado" xfId="44764" builtinId="9" hidden="1"/>
    <cellStyle name="Hipervínculo visitado" xfId="44410" builtinId="9" hidden="1"/>
    <cellStyle name="Hipervínculo visitado" xfId="44713" builtinId="9" hidden="1"/>
    <cellStyle name="Hipervínculo visitado" xfId="44709" builtinId="9" hidden="1"/>
    <cellStyle name="Hipervínculo visitado" xfId="44798" builtinId="9" hidden="1"/>
    <cellStyle name="Hipervínculo visitado" xfId="44763" builtinId="9" hidden="1"/>
    <cellStyle name="Hipervínculo visitado" xfId="44743" builtinId="9" hidden="1"/>
    <cellStyle name="Hipervínculo visitado" xfId="44436" builtinId="9" hidden="1"/>
    <cellStyle name="Hipervínculo visitado" xfId="44729" builtinId="9" hidden="1"/>
    <cellStyle name="Hipervínculo visitado" xfId="44576" builtinId="9" hidden="1"/>
    <cellStyle name="Hipervínculo visitado" xfId="44799" builtinId="9" hidden="1"/>
    <cellStyle name="Hipervínculo visitado" xfId="44566" builtinId="9" hidden="1"/>
    <cellStyle name="Hipervínculo visitado" xfId="44525" builtinId="9" hidden="1"/>
    <cellStyle name="Hipervínculo visitado" xfId="44682" builtinId="9" hidden="1"/>
    <cellStyle name="Hipervínculo visitado" xfId="44529" builtinId="9" hidden="1"/>
    <cellStyle name="Hipervínculo visitado" xfId="44544" builtinId="9" hidden="1"/>
    <cellStyle name="Hipervínculo visitado" xfId="44681" builtinId="9" hidden="1"/>
    <cellStyle name="Hipervínculo visitado" xfId="44693" builtinId="9" hidden="1"/>
    <cellStyle name="Hipervínculo visitado" xfId="44770" builtinId="9" hidden="1"/>
    <cellStyle name="Hipervínculo visitado" xfId="44567" builtinId="9" hidden="1"/>
    <cellStyle name="Hipervínculo visitado" xfId="44606" builtinId="9" hidden="1"/>
    <cellStyle name="Hipervínculo visitado" xfId="44528" builtinId="9" hidden="1"/>
    <cellStyle name="Hipervínculo visitado" xfId="44571" builtinId="9" hidden="1"/>
    <cellStyle name="Hipervínculo visitado" xfId="44402" builtinId="9" hidden="1"/>
    <cellStyle name="Hipervínculo visitado" xfId="44630" builtinId="9" hidden="1"/>
    <cellStyle name="Hipervínculo visitado" xfId="44718" builtinId="9" hidden="1"/>
    <cellStyle name="Hipervínculo visitado" xfId="44817" builtinId="9" hidden="1"/>
    <cellStyle name="Hipervínculo visitado" xfId="44728" builtinId="9" hidden="1"/>
    <cellStyle name="Hipervínculo visitado" xfId="44786" builtinId="9" hidden="1"/>
    <cellStyle name="Hipervínculo visitado" xfId="44816" builtinId="9" hidden="1"/>
    <cellStyle name="Hipervínculo visitado" xfId="44772" builtinId="9" hidden="1"/>
    <cellStyle name="Hipervínculo visitado" xfId="44434" builtinId="9" hidden="1"/>
    <cellStyle name="Hipervínculo visitado" xfId="44680" builtinId="9" hidden="1"/>
    <cellStyle name="Hipervínculo visitado" xfId="44640" builtinId="9" hidden="1"/>
    <cellStyle name="Hipervínculo visitado" xfId="44678" builtinId="9" hidden="1"/>
    <cellStyle name="Hipervínculo visitado" xfId="44384" builtinId="9" hidden="1"/>
    <cellStyle name="Hipervínculo visitado" xfId="44815" builtinId="9" hidden="1"/>
    <cellStyle name="Hipervínculo visitado" xfId="44731" builtinId="9" hidden="1"/>
    <cellStyle name="Hipervínculo visitado" xfId="44785" builtinId="9" hidden="1"/>
    <cellStyle name="Hipervínculo visitado" xfId="44645" builtinId="9" hidden="1"/>
    <cellStyle name="Hipervínculo visitado" xfId="44795" builtinId="9" hidden="1"/>
    <cellStyle name="Hipervínculo visitado" xfId="44629" builtinId="9" hidden="1"/>
    <cellStyle name="Hipervínculo visitado" xfId="44687" builtinId="9" hidden="1"/>
    <cellStyle name="Hipervínculo visitado" xfId="44636" builtinId="9" hidden="1"/>
    <cellStyle name="Hipervínculo visitado" xfId="44574" builtinId="9" hidden="1"/>
    <cellStyle name="Hipervínculo visitado" xfId="44622" builtinId="9" hidden="1"/>
    <cellStyle name="Hipervínculo visitado" xfId="44385" builtinId="9" hidden="1"/>
    <cellStyle name="Hipervínculo visitado" xfId="44716" builtinId="9" hidden="1"/>
    <cellStyle name="Hipervínculo visitado" xfId="44812" builtinId="9" hidden="1"/>
    <cellStyle name="Hipervínculo visitado" xfId="44638" builtinId="9" hidden="1"/>
    <cellStyle name="Hipervínculo visitado" xfId="44793" builtinId="9" hidden="1"/>
    <cellStyle name="Hipervínculo visitado" xfId="44811" builtinId="9" hidden="1"/>
    <cellStyle name="Hipervínculo visitado" xfId="44712" builtinId="9" hidden="1"/>
    <cellStyle name="Hipervínculo visitado" xfId="44406" builtinId="9" hidden="1"/>
    <cellStyle name="Hipervínculo visitado" xfId="44794" builtinId="9" hidden="1"/>
    <cellStyle name="Hipervínculo visitado" xfId="44823" builtinId="9" hidden="1"/>
    <cellStyle name="Hipervínculo visitado" xfId="44626" builtinId="9" hidden="1"/>
    <cellStyle name="Hipervínculo visitado" xfId="44396" builtinId="9" hidden="1"/>
    <cellStyle name="Hipervínculo visitado" xfId="44824" builtinId="9" hidden="1"/>
    <cellStyle name="Hipervínculo visitado" xfId="44675" builtinId="9" hidden="1"/>
    <cellStyle name="Hipervínculo visitado" xfId="44719" builtinId="9" hidden="1"/>
    <cellStyle name="Hipervínculo visitado" xfId="44620" builtinId="9" hidden="1"/>
    <cellStyle name="Hipervínculo visitado" xfId="44820" builtinId="9" hidden="1"/>
    <cellStyle name="Hipervínculo visitado" xfId="44552" builtinId="9" hidden="1"/>
    <cellStyle name="Hipervínculo visitado" xfId="44803" builtinId="9" hidden="1"/>
    <cellStyle name="Hipervínculo visitado" xfId="44886" builtinId="9" hidden="1"/>
    <cellStyle name="Hipervínculo visitado" xfId="44783" builtinId="9" hidden="1"/>
    <cellStyle name="Hipervínculo visitado" xfId="44782" builtinId="9" hidden="1"/>
    <cellStyle name="Hipervínculo visitado" xfId="44887" builtinId="9" hidden="1"/>
    <cellStyle name="Hipervínculo visitado" xfId="44435" builtinId="9" hidden="1"/>
    <cellStyle name="Hipervínculo visitado" xfId="44621" builtinId="9" hidden="1"/>
    <cellStyle name="Hipervínculo visitado" xfId="44559" builtinId="9" hidden="1"/>
    <cellStyle name="Hipervínculo visitado" xfId="44564" builtinId="9" hidden="1"/>
    <cellStyle name="Hipervínculo visitado" xfId="44847" builtinId="9" hidden="1"/>
    <cellStyle name="Hipervínculo visitado" xfId="44888" builtinId="9" hidden="1"/>
    <cellStyle name="Hipervínculo visitado" xfId="44846" builtinId="9" hidden="1"/>
    <cellStyle name="Hipervínculo visitado" xfId="44685" builtinId="9" hidden="1"/>
    <cellStyle name="Hipervínculo visitado" xfId="44889" builtinId="9" hidden="1"/>
    <cellStyle name="Hipervínculo visitado" xfId="44572" builtinId="9" hidden="1"/>
    <cellStyle name="Hipervínculo visitado" xfId="44710" builtinId="9" hidden="1"/>
    <cellStyle name="Hipervínculo visitado" xfId="44701" builtinId="9" hidden="1"/>
    <cellStyle name="Hipervínculo visitado" xfId="44808" builtinId="9" hidden="1"/>
    <cellStyle name="Hipervínculo visitado" xfId="44670" builtinId="9" hidden="1"/>
    <cellStyle name="Hipervínculo visitado" xfId="44853" builtinId="9" hidden="1"/>
    <cellStyle name="Hipervínculo visitado" xfId="44893" builtinId="9" hidden="1"/>
    <cellStyle name="Hipervínculo visitado" xfId="44810" builtinId="9" hidden="1"/>
    <cellStyle name="Hipervínculo visitado" xfId="44854" builtinId="9" hidden="1"/>
    <cellStyle name="Hipervínculo visitado" xfId="44809" builtinId="9" hidden="1"/>
    <cellStyle name="Hipervínculo visitado" xfId="44892" builtinId="9" hidden="1"/>
    <cellStyle name="Hipervínculo visitado" xfId="44778" builtinId="9" hidden="1"/>
    <cellStyle name="Hipervínculo visitado" xfId="44619" builtinId="9" hidden="1"/>
    <cellStyle name="Hipervínculo visitado" xfId="44844" builtinId="9" hidden="1"/>
    <cellStyle name="Hipervínculo visitado" xfId="44779" builtinId="9" hidden="1"/>
    <cellStyle name="Hipervínculo visitado" xfId="44765" builtinId="9" hidden="1"/>
    <cellStyle name="Hipervínculo visitado" xfId="44891" builtinId="9" hidden="1"/>
    <cellStyle name="Hipervínculo visitado" xfId="44855" builtinId="9" hidden="1"/>
    <cellStyle name="Hipervínculo visitado" xfId="44600" builtinId="9" hidden="1"/>
    <cellStyle name="Hipervínculo visitado" xfId="44534" builtinId="9" hidden="1"/>
    <cellStyle name="Hipervínculo visitado" xfId="44877" builtinId="9" hidden="1"/>
    <cellStyle name="Hipervínculo visitado" xfId="44890" builtinId="9" hidden="1"/>
    <cellStyle name="Hipervínculo visitado" xfId="44845" builtinId="9" hidden="1"/>
    <cellStyle name="Hipervínculo visitado" xfId="44876" builtinId="9" hidden="1"/>
    <cellStyle name="Hipervínculo visitado" xfId="44781" builtinId="9" hidden="1"/>
    <cellStyle name="Hipervínculo visitado" xfId="44804" builtinId="9" hidden="1"/>
    <cellStyle name="Hipervínculo visitado" xfId="44642" builtinId="9" hidden="1"/>
    <cellStyle name="Hipervínculo visitado" xfId="44929" builtinId="9" hidden="1"/>
    <cellStyle name="Hipervínculo visitado" xfId="44930" builtinId="9" hidden="1"/>
    <cellStyle name="Hipervínculo visitado" xfId="44931" builtinId="9" hidden="1"/>
    <cellStyle name="Hipervínculo visitado" xfId="44932" builtinId="9" hidden="1"/>
    <cellStyle name="Hipervínculo visitado" xfId="44933" builtinId="9" hidden="1"/>
    <cellStyle name="Hipervínculo visitado" xfId="44934" builtinId="9" hidden="1"/>
    <cellStyle name="Hipervínculo visitado" xfId="44935" builtinId="9" hidden="1"/>
    <cellStyle name="Hipervínculo visitado" xfId="44936" builtinId="9" hidden="1"/>
    <cellStyle name="Hipervínculo visitado" xfId="44937" builtinId="9" hidden="1"/>
    <cellStyle name="Hipervínculo visitado" xfId="44938" builtinId="9" hidden="1"/>
    <cellStyle name="Hipervínculo visitado" xfId="44939" builtinId="9" hidden="1"/>
    <cellStyle name="Hipervínculo visitado" xfId="44940" builtinId="9" hidden="1"/>
    <cellStyle name="Hipervínculo visitado" xfId="44941" builtinId="9" hidden="1"/>
    <cellStyle name="Hipervínculo visitado" xfId="44942" builtinId="9" hidden="1"/>
    <cellStyle name="Hipervínculo visitado" xfId="44943" builtinId="9" hidden="1"/>
    <cellStyle name="Hipervínculo visitado" xfId="44944" builtinId="9" hidden="1"/>
    <cellStyle name="Hipervínculo visitado" xfId="44945" builtinId="9" hidden="1"/>
    <cellStyle name="Hipervínculo visitado" xfId="44946" builtinId="9" hidden="1"/>
    <cellStyle name="Hipervínculo visitado" xfId="44947" builtinId="9" hidden="1"/>
    <cellStyle name="Hipervínculo visitado" xfId="44948" builtinId="9" hidden="1"/>
    <cellStyle name="Hipervínculo visitado" xfId="44652" builtinId="9" hidden="1"/>
    <cellStyle name="Hipervínculo visitado" xfId="44878" builtinId="9" hidden="1"/>
    <cellStyle name="Hipervínculo visitado" xfId="44805" builtinId="9" hidden="1"/>
    <cellStyle name="Hipervínculo visitado" xfId="44952" builtinId="9" hidden="1"/>
    <cellStyle name="Hipervínculo visitado" xfId="44953" builtinId="9" hidden="1"/>
    <cellStyle name="Hipervínculo visitado" xfId="44954" builtinId="9" hidden="1"/>
    <cellStyle name="Hipervínculo visitado" xfId="44955" builtinId="9" hidden="1"/>
    <cellStyle name="Hipervínculo visitado" xfId="44956" builtinId="9" hidden="1"/>
    <cellStyle name="Hipervínculo visitado" xfId="44957" builtinId="9" hidden="1"/>
    <cellStyle name="Hipervínculo visitado" xfId="44958" builtinId="9" hidden="1"/>
    <cellStyle name="Hipervínculo visitado" xfId="44959" builtinId="9" hidden="1"/>
    <cellStyle name="Hipervínculo visitado" xfId="44960" builtinId="9" hidden="1"/>
    <cellStyle name="Hipervínculo visitado" xfId="44961" builtinId="9" hidden="1"/>
    <cellStyle name="Hipervínculo visitado" xfId="44962" builtinId="9" hidden="1"/>
    <cellStyle name="Hipervínculo visitado" xfId="44963" builtinId="9" hidden="1"/>
    <cellStyle name="Hipervínculo visitado" xfId="44964" builtinId="9" hidden="1"/>
    <cellStyle name="Hipervínculo visitado" xfId="44965" builtinId="9" hidden="1"/>
    <cellStyle name="Hipervínculo visitado" xfId="44966" builtinId="9" hidden="1"/>
    <cellStyle name="Hipervínculo visitado" xfId="44967" builtinId="9" hidden="1"/>
    <cellStyle name="Hipervínculo visitado" xfId="44968" builtinId="9" hidden="1"/>
    <cellStyle name="Hipervínculo visitado" xfId="44969" builtinId="9" hidden="1"/>
    <cellStyle name="Hipervínculo visitado" xfId="44982" builtinId="9" hidden="1"/>
    <cellStyle name="Hipervínculo visitado" xfId="44983" builtinId="9" hidden="1"/>
    <cellStyle name="Hipervínculo visitado" xfId="44984" builtinId="9" hidden="1"/>
    <cellStyle name="Hipervínculo visitado" xfId="44985" builtinId="9" hidden="1"/>
    <cellStyle name="Hipervínculo visitado" xfId="44986" builtinId="9" hidden="1"/>
    <cellStyle name="Hipervínculo visitado" xfId="44987" builtinId="9" hidden="1"/>
    <cellStyle name="Hipervínculo visitado" xfId="44988" builtinId="9" hidden="1"/>
    <cellStyle name="Hipervínculo visitado" xfId="44989" builtinId="9" hidden="1"/>
    <cellStyle name="Hipervínculo visitado" xfId="44990" builtinId="9" hidden="1"/>
    <cellStyle name="Hipervínculo visitado" xfId="44991" builtinId="9" hidden="1"/>
    <cellStyle name="Hipervínculo visitado" xfId="44992" builtinId="9" hidden="1"/>
    <cellStyle name="Hipervínculo visitado" xfId="44993" builtinId="9" hidden="1"/>
    <cellStyle name="Hipervínculo visitado" xfId="44994" builtinId="9" hidden="1"/>
    <cellStyle name="Hipervínculo visitado" xfId="44995" builtinId="9" hidden="1"/>
    <cellStyle name="Hipervínculo visitado" xfId="44996" builtinId="9" hidden="1"/>
    <cellStyle name="Hipervínculo visitado" xfId="44997" builtinId="9" hidden="1"/>
    <cellStyle name="Hipervínculo visitado" xfId="44998" builtinId="9" hidden="1"/>
    <cellStyle name="Hipervínculo visitado" xfId="44999" builtinId="9" hidden="1"/>
    <cellStyle name="Hipervínculo visitado" xfId="45000" builtinId="9" hidden="1"/>
    <cellStyle name="Hipervínculo visitado" xfId="45001" builtinId="9" hidden="1"/>
    <cellStyle name="Hipervínculo visitado" xfId="45002" builtinId="9" hidden="1"/>
    <cellStyle name="Hipervínculo visitado" xfId="44818" builtinId="9" hidden="1"/>
    <cellStyle name="Hipervínculo visitado" xfId="45006" builtinId="9" hidden="1"/>
    <cellStyle name="Hipervínculo visitado" xfId="45007" builtinId="9" hidden="1"/>
    <cellStyle name="Hipervínculo visitado" xfId="45008" builtinId="9" hidden="1"/>
    <cellStyle name="Hipervínculo visitado" xfId="45009" builtinId="9" hidden="1"/>
    <cellStyle name="Hipervínculo visitado" xfId="45010" builtinId="9" hidden="1"/>
    <cellStyle name="Hipervínculo visitado" xfId="45011" builtinId="9" hidden="1"/>
    <cellStyle name="Hipervínculo visitado" xfId="45012" builtinId="9" hidden="1"/>
    <cellStyle name="Hipervínculo visitado" xfId="45013" builtinId="9" hidden="1"/>
    <cellStyle name="Hipervínculo visitado" xfId="45014" builtinId="9" hidden="1"/>
    <cellStyle name="Hipervínculo visitado" xfId="45015" builtinId="9" hidden="1"/>
    <cellStyle name="Hipervínculo visitado" xfId="45016" builtinId="9" hidden="1"/>
    <cellStyle name="Hipervínculo visitado" xfId="45017" builtinId="9" hidden="1"/>
    <cellStyle name="Hipervínculo visitado" xfId="45018" builtinId="9" hidden="1"/>
    <cellStyle name="Hipervínculo visitado" xfId="45019" builtinId="9" hidden="1"/>
    <cellStyle name="Hipervínculo visitado" xfId="45020" builtinId="9" hidden="1"/>
    <cellStyle name="Hipervínculo visitado" xfId="45021" builtinId="9" hidden="1"/>
    <cellStyle name="Hipervínculo visitado" xfId="45022" builtinId="9" hidden="1"/>
    <cellStyle name="Hipervínculo visitado" xfId="45023" builtinId="9" hidden="1"/>
    <cellStyle name="Hipervínculo visitado" xfId="45024" builtinId="9" hidden="1"/>
    <cellStyle name="Hipervínculo visitado" xfId="45025" builtinId="9" hidden="1"/>
    <cellStyle name="Hipervínculo visitado" xfId="45036" builtinId="9" hidden="1"/>
    <cellStyle name="Hipervínculo visitado" xfId="45037" builtinId="9" hidden="1"/>
    <cellStyle name="Hipervínculo visitado" xfId="45038" builtinId="9" hidden="1"/>
    <cellStyle name="Hipervínculo visitado" xfId="45039" builtinId="9" hidden="1"/>
    <cellStyle name="Hipervínculo visitado" xfId="45040" builtinId="9" hidden="1"/>
    <cellStyle name="Hipervínculo visitado" xfId="45041" builtinId="9" hidden="1"/>
    <cellStyle name="Hipervínculo visitado" xfId="45042" builtinId="9" hidden="1"/>
    <cellStyle name="Hipervínculo visitado" xfId="45043" builtinId="9" hidden="1"/>
    <cellStyle name="Hipervínculo visitado" xfId="45044" builtinId="9" hidden="1"/>
    <cellStyle name="Hipervínculo visitado" xfId="45045" builtinId="9" hidden="1"/>
    <cellStyle name="Hipervínculo visitado" xfId="45046" builtinId="9" hidden="1"/>
    <cellStyle name="Hipervínculo visitado" xfId="45047" builtinId="9" hidden="1"/>
    <cellStyle name="Hipervínculo visitado" xfId="45048" builtinId="9" hidden="1"/>
    <cellStyle name="Hipervínculo visitado" xfId="45049" builtinId="9" hidden="1"/>
    <cellStyle name="Hipervínculo visitado" xfId="45050" builtinId="9" hidden="1"/>
    <cellStyle name="Hipervínculo visitado" xfId="45051" builtinId="9" hidden="1"/>
    <cellStyle name="Hipervínculo visitado" xfId="45052" builtinId="9" hidden="1"/>
    <cellStyle name="Hipervínculo visitado" xfId="45053" builtinId="9" hidden="1"/>
    <cellStyle name="Hipervínculo visitado" xfId="45054" builtinId="9" hidden="1"/>
    <cellStyle name="Hipervínculo visitado" xfId="45055" builtinId="9" hidden="1"/>
    <cellStyle name="Hipervínculo visitado" xfId="45056" builtinId="9" hidden="1"/>
    <cellStyle name="Hipervínculo visitado" xfId="44547" builtinId="9" hidden="1"/>
    <cellStyle name="Hipervínculo visitado" xfId="44730" builtinId="9" hidden="1"/>
    <cellStyle name="Hipervínculo visitado" xfId="44407" builtinId="9" hidden="1"/>
    <cellStyle name="Hipervínculo visitado" xfId="45060" builtinId="9" hidden="1"/>
    <cellStyle name="Hipervínculo visitado" xfId="45061" builtinId="9" hidden="1"/>
    <cellStyle name="Hipervínculo visitado" xfId="45062" builtinId="9" hidden="1"/>
    <cellStyle name="Hipervínculo visitado" xfId="45063" builtinId="9" hidden="1"/>
    <cellStyle name="Hipervínculo visitado" xfId="45064" builtinId="9" hidden="1"/>
    <cellStyle name="Hipervínculo visitado" xfId="45065" builtinId="9" hidden="1"/>
    <cellStyle name="Hipervínculo visitado" xfId="45066" builtinId="9" hidden="1"/>
    <cellStyle name="Hipervínculo visitado" xfId="45067" builtinId="9" hidden="1"/>
    <cellStyle name="Hipervínculo visitado" xfId="45068" builtinId="9" hidden="1"/>
    <cellStyle name="Hipervínculo visitado" xfId="45069" builtinId="9" hidden="1"/>
    <cellStyle name="Hipervínculo visitado" xfId="45070" builtinId="9" hidden="1"/>
    <cellStyle name="Hipervínculo visitado" xfId="45071" builtinId="9" hidden="1"/>
    <cellStyle name="Hipervínculo visitado" xfId="45072" builtinId="9" hidden="1"/>
    <cellStyle name="Hipervínculo visitado" xfId="45073" builtinId="9" hidden="1"/>
    <cellStyle name="Hipervínculo visitado" xfId="45074" builtinId="9" hidden="1"/>
    <cellStyle name="Hipervínculo visitado" xfId="45075" builtinId="9" hidden="1"/>
    <cellStyle name="Hipervínculo visitado" xfId="45076" builtinId="9" hidden="1"/>
    <cellStyle name="Hipervínculo visitado" xfId="45077" builtinId="9" hidden="1"/>
    <cellStyle name="Hipervínculo visitado" xfId="45088" builtinId="9" hidden="1"/>
    <cellStyle name="Hipervínculo visitado" xfId="45089" builtinId="9" hidden="1"/>
    <cellStyle name="Hipervínculo visitado" xfId="45090" builtinId="9" hidden="1"/>
    <cellStyle name="Hipervínculo visitado" xfId="45091" builtinId="9" hidden="1"/>
    <cellStyle name="Hipervínculo visitado" xfId="45092" builtinId="9" hidden="1"/>
    <cellStyle name="Hipervínculo visitado" xfId="45093" builtinId="9" hidden="1"/>
    <cellStyle name="Hipervínculo visitado" xfId="45094" builtinId="9" hidden="1"/>
    <cellStyle name="Hipervínculo visitado" xfId="45095" builtinId="9" hidden="1"/>
    <cellStyle name="Hipervínculo visitado" xfId="45096" builtinId="9" hidden="1"/>
    <cellStyle name="Hipervínculo visitado" xfId="45097" builtinId="9" hidden="1"/>
    <cellStyle name="Hipervínculo visitado" xfId="45098" builtinId="9" hidden="1"/>
    <cellStyle name="Hipervínculo visitado" xfId="45099" builtinId="9" hidden="1"/>
    <cellStyle name="Hipervínculo visitado" xfId="45100" builtinId="9" hidden="1"/>
    <cellStyle name="Hipervínculo visitado" xfId="45101" builtinId="9" hidden="1"/>
    <cellStyle name="Hipervínculo visitado" xfId="45102" builtinId="9" hidden="1"/>
    <cellStyle name="Hipervínculo visitado" xfId="45103" builtinId="9" hidden="1"/>
    <cellStyle name="Hipervínculo visitado" xfId="45104" builtinId="9" hidden="1"/>
    <cellStyle name="Hipervínculo visitado" xfId="45105" builtinId="9" hidden="1"/>
    <cellStyle name="Hipervínculo visitado" xfId="45106" builtinId="9" hidden="1"/>
    <cellStyle name="Hipervínculo visitado" xfId="45107" builtinId="9" hidden="1"/>
    <cellStyle name="Hipervínculo visitado" xfId="45108" builtinId="9" hidden="1"/>
    <cellStyle name="Hipervínculo visitado" xfId="44881" builtinId="9" hidden="1"/>
    <cellStyle name="Hipervínculo visitado" xfId="44900" builtinId="9" hidden="1"/>
    <cellStyle name="Hipervínculo visitado" xfId="44899" builtinId="9" hidden="1"/>
    <cellStyle name="Hipervínculo visitado" xfId="45111" builtinId="9" hidden="1"/>
    <cellStyle name="Hipervínculo visitado" xfId="45112" builtinId="9" hidden="1"/>
    <cellStyle name="Hipervínculo visitado" xfId="45113" builtinId="9" hidden="1"/>
    <cellStyle name="Hipervínculo visitado" xfId="45114" builtinId="9" hidden="1"/>
    <cellStyle name="Hipervínculo visitado" xfId="45115" builtinId="9" hidden="1"/>
    <cellStyle name="Hipervínculo visitado" xfId="45116" builtinId="9" hidden="1"/>
    <cellStyle name="Hipervínculo visitado" xfId="45117" builtinId="9" hidden="1"/>
    <cellStyle name="Hipervínculo visitado" xfId="45118" builtinId="9" hidden="1"/>
    <cellStyle name="Hipervínculo visitado" xfId="45119" builtinId="9" hidden="1"/>
    <cellStyle name="Hipervínculo visitado" xfId="45120" builtinId="9" hidden="1"/>
    <cellStyle name="Hipervínculo visitado" xfId="45121" builtinId="9" hidden="1"/>
    <cellStyle name="Hipervínculo visitado" xfId="45122" builtinId="9" hidden="1"/>
    <cellStyle name="Hipervínculo visitado" xfId="45123" builtinId="9" hidden="1"/>
    <cellStyle name="Hipervínculo visitado" xfId="45124" builtinId="9" hidden="1"/>
    <cellStyle name="Hipervínculo visitado" xfId="45125" builtinId="9" hidden="1"/>
    <cellStyle name="Hipervínculo visitado" xfId="45126" builtinId="9" hidden="1"/>
    <cellStyle name="Hipervínculo visitado" xfId="45127" builtinId="9" hidden="1"/>
    <cellStyle name="Hipervínculo visitado" xfId="45128" builtinId="9" hidden="1"/>
    <cellStyle name="Hipervínculo visitado" xfId="45139" builtinId="9" hidden="1"/>
    <cellStyle name="Hipervínculo visitado" xfId="45140" builtinId="9" hidden="1"/>
    <cellStyle name="Hipervínculo visitado" xfId="45141" builtinId="9" hidden="1"/>
    <cellStyle name="Hipervínculo visitado" xfId="45142" builtinId="9" hidden="1"/>
    <cellStyle name="Hipervínculo visitado" xfId="45143" builtinId="9" hidden="1"/>
    <cellStyle name="Hipervínculo visitado" xfId="45144" builtinId="9" hidden="1"/>
    <cellStyle name="Hipervínculo visitado" xfId="45145" builtinId="9" hidden="1"/>
    <cellStyle name="Hipervínculo visitado" xfId="45146" builtinId="9" hidden="1"/>
    <cellStyle name="Hipervínculo visitado" xfId="45147" builtinId="9" hidden="1"/>
    <cellStyle name="Hipervínculo visitado" xfId="45148" builtinId="9" hidden="1"/>
    <cellStyle name="Hipervínculo visitado" xfId="45149" builtinId="9" hidden="1"/>
    <cellStyle name="Hipervínculo visitado" xfId="45150" builtinId="9" hidden="1"/>
    <cellStyle name="Hipervínculo visitado" xfId="45151" builtinId="9" hidden="1"/>
    <cellStyle name="Hipervínculo visitado" xfId="45152" builtinId="9" hidden="1"/>
    <cellStyle name="Hipervínculo visitado" xfId="45153" builtinId="9" hidden="1"/>
    <cellStyle name="Hipervínculo visitado" xfId="45154" builtinId="9" hidden="1"/>
    <cellStyle name="Hipervínculo visitado" xfId="45155" builtinId="9" hidden="1"/>
    <cellStyle name="Hipervínculo visitado" xfId="45156" builtinId="9" hidden="1"/>
    <cellStyle name="Hipervínculo visitado" xfId="45157" builtinId="9" hidden="1"/>
    <cellStyle name="Hipervínculo visitado" xfId="45158" builtinId="9" hidden="1"/>
    <cellStyle name="Hipervínculo visitado" xfId="45159" builtinId="9" hidden="1"/>
    <cellStyle name="Hipervínculo visitado" xfId="45162" builtinId="9" hidden="1"/>
    <cellStyle name="Hipervínculo visitado" xfId="45163" builtinId="9" hidden="1"/>
    <cellStyle name="Hipervínculo visitado" xfId="45164" builtinId="9" hidden="1"/>
    <cellStyle name="Hipervínculo visitado" xfId="45165" builtinId="9" hidden="1"/>
    <cellStyle name="Hipervínculo visitado" xfId="45166" builtinId="9" hidden="1"/>
    <cellStyle name="Hipervínculo visitado" xfId="45167" builtinId="9" hidden="1"/>
    <cellStyle name="Hipervínculo visitado" xfId="45168" builtinId="9" hidden="1"/>
    <cellStyle name="Hipervínculo visitado" xfId="45169" builtinId="9" hidden="1"/>
    <cellStyle name="Hipervínculo visitado" xfId="45170" builtinId="9" hidden="1"/>
    <cellStyle name="Hipervínculo visitado" xfId="45171" builtinId="9" hidden="1"/>
    <cellStyle name="Hipervínculo visitado" xfId="45172" builtinId="9" hidden="1"/>
    <cellStyle name="Hipervínculo visitado" xfId="45173" builtinId="9" hidden="1"/>
    <cellStyle name="Hipervínculo visitado" xfId="45174" builtinId="9" hidden="1"/>
    <cellStyle name="Hipervínculo visitado" xfId="45175" builtinId="9" hidden="1"/>
    <cellStyle name="Hipervínculo visitado" xfId="45176" builtinId="9" hidden="1"/>
    <cellStyle name="Hipervínculo visitado" xfId="45177" builtinId="9" hidden="1"/>
    <cellStyle name="Hipervínculo visitado" xfId="45178" builtinId="9" hidden="1"/>
    <cellStyle name="Hipervínculo visitado" xfId="45179" builtinId="9" hidden="1"/>
    <cellStyle name="Hipervínculo visitado" xfId="45180" builtinId="9" hidden="1"/>
    <cellStyle name="Hipervínculo visitado" xfId="45181" builtinId="9" hidden="1"/>
    <cellStyle name="Hipervínculo visitado" xfId="45182" builtinId="9" hidden="1"/>
    <cellStyle name="Hipervínculo visitado" xfId="45196" builtinId="9" hidden="1"/>
    <cellStyle name="Hipervínculo visitado" xfId="45197" builtinId="9" hidden="1"/>
    <cellStyle name="Hipervínculo visitado" xfId="45198" builtinId="9" hidden="1"/>
    <cellStyle name="Hipervínculo visitado" xfId="45199" builtinId="9" hidden="1"/>
    <cellStyle name="Hipervínculo visitado" xfId="45200" builtinId="9" hidden="1"/>
    <cellStyle name="Hipervínculo visitado" xfId="45201" builtinId="9" hidden="1"/>
    <cellStyle name="Hipervínculo visitado" xfId="45202" builtinId="9" hidden="1"/>
    <cellStyle name="Hipervínculo visitado" xfId="45203" builtinId="9" hidden="1"/>
    <cellStyle name="Hipervínculo visitado" xfId="45204" builtinId="9" hidden="1"/>
    <cellStyle name="Hipervínculo visitado" xfId="45205" builtinId="9" hidden="1"/>
    <cellStyle name="Hipervínculo visitado" xfId="45206" builtinId="9" hidden="1"/>
    <cellStyle name="Hipervínculo visitado" xfId="45207" builtinId="9" hidden="1"/>
    <cellStyle name="Hipervínculo visitado" xfId="45208" builtinId="9" hidden="1"/>
    <cellStyle name="Hipervínculo visitado" xfId="45209" builtinId="9" hidden="1"/>
    <cellStyle name="Hipervínculo visitado" xfId="45210" builtinId="9" hidden="1"/>
    <cellStyle name="Hipervínculo visitado" xfId="45211" builtinId="9" hidden="1"/>
    <cellStyle name="Hipervínculo visitado" xfId="45212" builtinId="9" hidden="1"/>
    <cellStyle name="Hipervínculo visitado" xfId="45213" builtinId="9" hidden="1"/>
    <cellStyle name="Hipervínculo visitado" xfId="45214" builtinId="9" hidden="1"/>
    <cellStyle name="Hipervínculo visitado" xfId="45215" builtinId="9" hidden="1"/>
    <cellStyle name="Hipervínculo visitado" xfId="45216" builtinId="9" hidden="1"/>
    <cellStyle name="Hipervínculo visitado" xfId="44631" builtinId="9" hidden="1"/>
    <cellStyle name="Hipervínculo visitado" xfId="45217" builtinId="9" hidden="1"/>
    <cellStyle name="Hipervínculo visitado" xfId="45218" builtinId="9" hidden="1"/>
    <cellStyle name="Hipervínculo visitado" xfId="45219" builtinId="9" hidden="1"/>
    <cellStyle name="Hipervínculo visitado" xfId="45220" builtinId="9" hidden="1"/>
    <cellStyle name="Hipervínculo visitado" xfId="45221" builtinId="9" hidden="1"/>
    <cellStyle name="Hipervínculo visitado" xfId="45222" builtinId="9" hidden="1"/>
    <cellStyle name="Hipervínculo visitado" xfId="45223" builtinId="9" hidden="1"/>
    <cellStyle name="Hipervínculo visitado" xfId="45224" builtinId="9" hidden="1"/>
    <cellStyle name="Hipervínculo visitado" xfId="45225" builtinId="9" hidden="1"/>
    <cellStyle name="Hipervínculo visitado" xfId="45226" builtinId="9" hidden="1"/>
    <cellStyle name="Hipervínculo visitado" xfId="45227" builtinId="9" hidden="1"/>
    <cellStyle name="Hipervínculo visitado" xfId="45228" builtinId="9" hidden="1"/>
    <cellStyle name="Hipervínculo visitado" xfId="45229" builtinId="9" hidden="1"/>
    <cellStyle name="Hipervínculo visitado" xfId="45230" builtinId="9" hidden="1"/>
    <cellStyle name="Hipervínculo visitado" xfId="45231" builtinId="9" hidden="1"/>
    <cellStyle name="Hipervínculo visitado" xfId="45232" builtinId="9" hidden="1"/>
    <cellStyle name="Hipervínculo visitado" xfId="45233" builtinId="9" hidden="1"/>
    <cellStyle name="Hipervínculo visitado" xfId="45234" builtinId="9" hidden="1"/>
    <cellStyle name="Hipervínculo visitado" xfId="45235" builtinId="9" hidden="1"/>
    <cellStyle name="Hipervínculo visitado" xfId="45236" builtinId="9" hidden="1"/>
    <cellStyle name="Hipervínculo visitado" xfId="45247" builtinId="9" hidden="1"/>
    <cellStyle name="Hipervínculo visitado" xfId="45248" builtinId="9" hidden="1"/>
    <cellStyle name="Hipervínculo visitado" xfId="45249" builtinId="9" hidden="1"/>
    <cellStyle name="Hipervínculo visitado" xfId="45250" builtinId="9" hidden="1"/>
    <cellStyle name="Hipervínculo visitado" xfId="45251" builtinId="9" hidden="1"/>
    <cellStyle name="Hipervínculo visitado" xfId="45252" builtinId="9" hidden="1"/>
    <cellStyle name="Hipervínculo visitado" xfId="45253" builtinId="9" hidden="1"/>
    <cellStyle name="Hipervínculo visitado" xfId="45254" builtinId="9" hidden="1"/>
    <cellStyle name="Hipervínculo visitado" xfId="45255" builtinId="9" hidden="1"/>
    <cellStyle name="Hipervínculo visitado" xfId="45256" builtinId="9" hidden="1"/>
    <cellStyle name="Hipervínculo visitado" xfId="45257" builtinId="9" hidden="1"/>
    <cellStyle name="Hipervínculo visitado" xfId="45258" builtinId="9" hidden="1"/>
    <cellStyle name="Hipervínculo visitado" xfId="45259" builtinId="9" hidden="1"/>
    <cellStyle name="Hipervínculo visitado" xfId="45260" builtinId="9" hidden="1"/>
    <cellStyle name="Hipervínculo visitado" xfId="45261" builtinId="9" hidden="1"/>
    <cellStyle name="Hipervínculo visitado" xfId="45262" builtinId="9" hidden="1"/>
    <cellStyle name="Hipervínculo visitado" xfId="45263" builtinId="9" hidden="1"/>
    <cellStyle name="Hipervínculo visitado" xfId="45264" builtinId="9" hidden="1"/>
    <cellStyle name="Hipervínculo visitado" xfId="45265" builtinId="9" hidden="1"/>
    <cellStyle name="Hipervínculo visitado" xfId="45266" builtinId="9" hidden="1"/>
    <cellStyle name="Hipervínculo visitado" xfId="45267" builtinId="9" hidden="1"/>
    <cellStyle name="Hipervínculo visitado" xfId="45275" builtinId="9" hidden="1"/>
    <cellStyle name="Hipervínculo visitado" xfId="45276" builtinId="9" hidden="1"/>
    <cellStyle name="Hipervínculo visitado" xfId="45277" builtinId="9" hidden="1"/>
    <cellStyle name="Hipervínculo visitado" xfId="45278" builtinId="9" hidden="1"/>
    <cellStyle name="Hipervínculo visitado" xfId="45279" builtinId="9" hidden="1"/>
    <cellStyle name="Hipervínculo visitado" xfId="45280" builtinId="9" hidden="1"/>
    <cellStyle name="Hipervínculo visitado" xfId="45281" builtinId="9" hidden="1"/>
    <cellStyle name="Hipervínculo visitado" xfId="45282" builtinId="9" hidden="1"/>
    <cellStyle name="Hipervínculo visitado" xfId="45283" builtinId="9" hidden="1"/>
    <cellStyle name="Hipervínculo visitado" xfId="45284" builtinId="9" hidden="1"/>
    <cellStyle name="Hipervínculo visitado" xfId="45285" builtinId="9" hidden="1"/>
    <cellStyle name="Hipervínculo visitado" xfId="45286" builtinId="9" hidden="1"/>
    <cellStyle name="Hipervínculo visitado" xfId="45287" builtinId="9" hidden="1"/>
    <cellStyle name="Hipervínculo visitado" xfId="45288" builtinId="9" hidden="1"/>
    <cellStyle name="Hipervínculo visitado" xfId="45289" builtinId="9" hidden="1"/>
    <cellStyle name="Hipervínculo visitado" xfId="45290" builtinId="9" hidden="1"/>
    <cellStyle name="Hipervínculo visitado" xfId="45291" builtinId="9" hidden="1"/>
    <cellStyle name="Hipervínculo visitado" xfId="45292" builtinId="9" hidden="1"/>
    <cellStyle name="Hipervínculo visitado" xfId="45293" builtinId="9" hidden="1"/>
    <cellStyle name="Hipervínculo visitado" xfId="45294" builtinId="9" hidden="1"/>
    <cellStyle name="Hipervínculo visitado" xfId="45295" builtinId="9" hidden="1"/>
    <cellStyle name="Hipervínculo visitado" xfId="45309" builtinId="9" hidden="1"/>
    <cellStyle name="Hipervínculo visitado" xfId="45310" builtinId="9" hidden="1"/>
    <cellStyle name="Hipervínculo visitado" xfId="45311" builtinId="9" hidden="1"/>
    <cellStyle name="Hipervínculo visitado" xfId="45312" builtinId="9" hidden="1"/>
    <cellStyle name="Hipervínculo visitado" xfId="45313" builtinId="9" hidden="1"/>
    <cellStyle name="Hipervínculo visitado" xfId="45314" builtinId="9" hidden="1"/>
    <cellStyle name="Hipervínculo visitado" xfId="45315" builtinId="9" hidden="1"/>
    <cellStyle name="Hipervínculo visitado" xfId="45316" builtinId="9" hidden="1"/>
    <cellStyle name="Hipervínculo visitado" xfId="45317" builtinId="9" hidden="1"/>
    <cellStyle name="Hipervínculo visitado" xfId="45318" builtinId="9" hidden="1"/>
    <cellStyle name="Hipervínculo visitado" xfId="45319" builtinId="9" hidden="1"/>
    <cellStyle name="Hipervínculo visitado" xfId="45320" builtinId="9" hidden="1"/>
    <cellStyle name="Hipervínculo visitado" xfId="45321" builtinId="9" hidden="1"/>
    <cellStyle name="Hipervínculo visitado" xfId="45322" builtinId="9" hidden="1"/>
    <cellStyle name="Hipervínculo visitado" xfId="45323" builtinId="9" hidden="1"/>
    <cellStyle name="Hipervínculo visitado" xfId="45324" builtinId="9" hidden="1"/>
    <cellStyle name="Hipervínculo visitado" xfId="45325" builtinId="9" hidden="1"/>
    <cellStyle name="Hipervínculo visitado" xfId="45326" builtinId="9" hidden="1"/>
    <cellStyle name="Hipervínculo visitado" xfId="45327" builtinId="9" hidden="1"/>
    <cellStyle name="Hipervínculo visitado" xfId="45328" builtinId="9" hidden="1"/>
    <cellStyle name="Hipervínculo visitado" xfId="45329" builtinId="9" hidden="1"/>
    <cellStyle name="Hipervínculo visitado" xfId="45334" builtinId="9" hidden="1"/>
    <cellStyle name="Hipervínculo visitado" xfId="45335" builtinId="9" hidden="1"/>
    <cellStyle name="Hipervínculo visitado" xfId="45336" builtinId="9" hidden="1"/>
    <cellStyle name="Hipervínculo visitado" xfId="45337" builtinId="9" hidden="1"/>
    <cellStyle name="Hipervínculo visitado" xfId="45338" builtinId="9" hidden="1"/>
    <cellStyle name="Hipervínculo visitado" xfId="45339" builtinId="9" hidden="1"/>
    <cellStyle name="Hipervínculo visitado" xfId="45340" builtinId="9" hidden="1"/>
    <cellStyle name="Hipervínculo visitado" xfId="45341" builtinId="9" hidden="1"/>
    <cellStyle name="Hipervínculo visitado" xfId="45342" builtinId="9" hidden="1"/>
    <cellStyle name="Hipervínculo visitado" xfId="45343" builtinId="9" hidden="1"/>
    <cellStyle name="Hipervínculo visitado" xfId="45344" builtinId="9" hidden="1"/>
    <cellStyle name="Hipervínculo visitado" xfId="45345" builtinId="9" hidden="1"/>
    <cellStyle name="Hipervínculo visitado" xfId="45346" builtinId="9" hidden="1"/>
    <cellStyle name="Hipervínculo visitado" xfId="45347" builtinId="9" hidden="1"/>
    <cellStyle name="Hipervínculo visitado" xfId="45348" builtinId="9" hidden="1"/>
    <cellStyle name="Hipervínculo visitado" xfId="45349" builtinId="9" hidden="1"/>
    <cellStyle name="Hipervínculo visitado" xfId="45350" builtinId="9" hidden="1"/>
    <cellStyle name="Hipervínculo visitado" xfId="45351" builtinId="9" hidden="1"/>
    <cellStyle name="Hipervínculo visitado" xfId="45352" builtinId="9" hidden="1"/>
    <cellStyle name="Hipervínculo visitado" xfId="45353" builtinId="9" hidden="1"/>
    <cellStyle name="Hipervínculo visitado" xfId="45354" builtinId="9" hidden="1"/>
    <cellStyle name="Hipervínculo visitado" xfId="45374" builtinId="9" hidden="1"/>
    <cellStyle name="Hipervínculo visitado" xfId="45375" builtinId="9" hidden="1"/>
    <cellStyle name="Hipervínculo visitado" xfId="45376" builtinId="9" hidden="1"/>
    <cellStyle name="Hipervínculo visitado" xfId="45377" builtinId="9" hidden="1"/>
    <cellStyle name="Hipervínculo visitado" xfId="45378" builtinId="9" hidden="1"/>
    <cellStyle name="Hipervínculo visitado" xfId="45379" builtinId="9" hidden="1"/>
    <cellStyle name="Hipervínculo visitado" xfId="45380" builtinId="9" hidden="1"/>
    <cellStyle name="Hipervínculo visitado" xfId="45381" builtinId="9" hidden="1"/>
    <cellStyle name="Hipervínculo visitado" xfId="45382" builtinId="9" hidden="1"/>
    <cellStyle name="Hipervínculo visitado" xfId="45383" builtinId="9" hidden="1"/>
    <cellStyle name="Hipervínculo visitado" xfId="45384" builtinId="9" hidden="1"/>
    <cellStyle name="Hipervínculo visitado" xfId="45385" builtinId="9" hidden="1"/>
    <cellStyle name="Hipervínculo visitado" xfId="45386" builtinId="9" hidden="1"/>
    <cellStyle name="Hipervínculo visitado" xfId="45387" builtinId="9" hidden="1"/>
    <cellStyle name="Hipervínculo visitado" xfId="45388" builtinId="9" hidden="1"/>
    <cellStyle name="Hipervínculo visitado" xfId="45389" builtinId="9" hidden="1"/>
    <cellStyle name="Hipervínculo visitado" xfId="45390" builtinId="9" hidden="1"/>
    <cellStyle name="Hipervínculo visitado" xfId="45391" builtinId="9" hidden="1"/>
    <cellStyle name="Hipervínculo visitado" xfId="45392" builtinId="9" hidden="1"/>
    <cellStyle name="Hipervínculo visitado" xfId="45393" builtinId="9" hidden="1"/>
    <cellStyle name="Hipervínculo visitado" xfId="45394" builtinId="9" hidden="1"/>
    <cellStyle name="Hipervínculo visitado" xfId="45405" builtinId="9" hidden="1"/>
    <cellStyle name="Hipervínculo visitado" xfId="45406" builtinId="9" hidden="1"/>
    <cellStyle name="Hipervínculo visitado" xfId="45407" builtinId="9" hidden="1"/>
    <cellStyle name="Hipervínculo visitado" xfId="45408" builtinId="9" hidden="1"/>
    <cellStyle name="Hipervínculo visitado" xfId="45409" builtinId="9" hidden="1"/>
    <cellStyle name="Hipervínculo visitado" xfId="45410" builtinId="9" hidden="1"/>
    <cellStyle name="Hipervínculo visitado" xfId="45411" builtinId="9" hidden="1"/>
    <cellStyle name="Hipervínculo visitado" xfId="45412" builtinId="9" hidden="1"/>
    <cellStyle name="Hipervínculo visitado" xfId="45413" builtinId="9" hidden="1"/>
    <cellStyle name="Hipervínculo visitado" xfId="45414" builtinId="9" hidden="1"/>
    <cellStyle name="Hipervínculo visitado" xfId="45415" builtinId="9" hidden="1"/>
    <cellStyle name="Hipervínculo visitado" xfId="45416" builtinId="9" hidden="1"/>
    <cellStyle name="Hipervínculo visitado" xfId="45417" builtinId="9" hidden="1"/>
    <cellStyle name="Hipervínculo visitado" xfId="45418" builtinId="9" hidden="1"/>
    <cellStyle name="Hipervínculo visitado" xfId="45419" builtinId="9" hidden="1"/>
    <cellStyle name="Hipervínculo visitado" xfId="45420" builtinId="9" hidden="1"/>
    <cellStyle name="Hipervínculo visitado" xfId="45421" builtinId="9" hidden="1"/>
    <cellStyle name="Hipervínculo visitado" xfId="45422" builtinId="9" hidden="1"/>
    <cellStyle name="Hipervínculo visitado" xfId="45423" builtinId="9" hidden="1"/>
    <cellStyle name="Hipervínculo visitado" xfId="45424" builtinId="9" hidden="1"/>
    <cellStyle name="Hipervínculo visitado" xfId="45425" builtinId="9" hidden="1"/>
    <cellStyle name="Hipervínculo visitado" xfId="45436" builtinId="9" hidden="1"/>
    <cellStyle name="Hipervínculo visitado" xfId="45437" builtinId="9" hidden="1"/>
    <cellStyle name="Hipervínculo visitado" xfId="45438" builtinId="9" hidden="1"/>
    <cellStyle name="Hipervínculo visitado" xfId="45439" builtinId="9" hidden="1"/>
    <cellStyle name="Hipervínculo visitado" xfId="45440" builtinId="9" hidden="1"/>
    <cellStyle name="Hipervínculo visitado" xfId="45441" builtinId="9" hidden="1"/>
    <cellStyle name="Hipervínculo visitado" xfId="45442" builtinId="9" hidden="1"/>
    <cellStyle name="Hipervínculo visitado" xfId="45443" builtinId="9" hidden="1"/>
    <cellStyle name="Hipervínculo visitado" xfId="45444" builtinId="9" hidden="1"/>
    <cellStyle name="Hipervínculo visitado" xfId="45445" builtinId="9" hidden="1"/>
    <cellStyle name="Hipervínculo visitado" xfId="45446" builtinId="9" hidden="1"/>
    <cellStyle name="Hipervínculo visitado" xfId="45447" builtinId="9" hidden="1"/>
    <cellStyle name="Hipervínculo visitado" xfId="45448" builtinId="9" hidden="1"/>
    <cellStyle name="Hipervínculo visitado" xfId="45449" builtinId="9" hidden="1"/>
    <cellStyle name="Hipervínculo visitado" xfId="45450" builtinId="9" hidden="1"/>
    <cellStyle name="Hipervínculo visitado" xfId="45451" builtinId="9" hidden="1"/>
    <cellStyle name="Hipervínculo visitado" xfId="45452" builtinId="9" hidden="1"/>
    <cellStyle name="Hipervínculo visitado" xfId="45453" builtinId="9" hidden="1"/>
    <cellStyle name="Hipervínculo visitado" xfId="45454" builtinId="9" hidden="1"/>
    <cellStyle name="Hipervínculo visitado" xfId="45455" builtinId="9" hidden="1"/>
    <cellStyle name="Hipervínculo visitado" xfId="45456" builtinId="9" hidden="1"/>
    <cellStyle name="Hipervínculo visitado" xfId="45467" builtinId="9" hidden="1"/>
    <cellStyle name="Hipervínculo visitado" xfId="45468" builtinId="9" hidden="1"/>
    <cellStyle name="Hipervínculo visitado" xfId="45469" builtinId="9" hidden="1"/>
    <cellStyle name="Hipervínculo visitado" xfId="45470" builtinId="9" hidden="1"/>
    <cellStyle name="Hipervínculo visitado" xfId="45471" builtinId="9" hidden="1"/>
    <cellStyle name="Hipervínculo visitado" xfId="45472" builtinId="9" hidden="1"/>
    <cellStyle name="Hipervínculo visitado" xfId="45473" builtinId="9" hidden="1"/>
    <cellStyle name="Hipervínculo visitado" xfId="45474" builtinId="9" hidden="1"/>
    <cellStyle name="Hipervínculo visitado" xfId="45475" builtinId="9" hidden="1"/>
    <cellStyle name="Hipervínculo visitado" xfId="45476" builtinId="9" hidden="1"/>
    <cellStyle name="Hipervínculo visitado" xfId="45477" builtinId="9" hidden="1"/>
    <cellStyle name="Hipervínculo visitado" xfId="45478" builtinId="9" hidden="1"/>
    <cellStyle name="Hipervínculo visitado" xfId="45479" builtinId="9" hidden="1"/>
    <cellStyle name="Hipervínculo visitado" xfId="45480" builtinId="9" hidden="1"/>
    <cellStyle name="Hipervínculo visitado" xfId="45481" builtinId="9" hidden="1"/>
    <cellStyle name="Hipervínculo visitado" xfId="45482" builtinId="9" hidden="1"/>
    <cellStyle name="Hipervínculo visitado" xfId="45483" builtinId="9" hidden="1"/>
    <cellStyle name="Hipervínculo visitado" xfId="45484" builtinId="9" hidden="1"/>
    <cellStyle name="Hipervínculo visitado" xfId="45485" builtinId="9" hidden="1"/>
    <cellStyle name="Hipervínculo visitado" xfId="45486" builtinId="9" hidden="1"/>
    <cellStyle name="Hipervínculo visitado" xfId="45487" builtinId="9" hidden="1"/>
    <cellStyle name="Hipervínculo visitado" xfId="45498" builtinId="9" hidden="1"/>
    <cellStyle name="Hipervínculo visitado" xfId="45499" builtinId="9" hidden="1"/>
    <cellStyle name="Hipervínculo visitado" xfId="45500" builtinId="9" hidden="1"/>
    <cellStyle name="Hipervínculo visitado" xfId="45501" builtinId="9" hidden="1"/>
    <cellStyle name="Hipervínculo visitado" xfId="45502" builtinId="9" hidden="1"/>
    <cellStyle name="Hipervínculo visitado" xfId="45503" builtinId="9" hidden="1"/>
    <cellStyle name="Hipervínculo visitado" xfId="45504" builtinId="9" hidden="1"/>
    <cellStyle name="Hipervínculo visitado" xfId="45505" builtinId="9" hidden="1"/>
    <cellStyle name="Hipervínculo visitado" xfId="45506" builtinId="9" hidden="1"/>
    <cellStyle name="Hipervínculo visitado" xfId="45507" builtinId="9" hidden="1"/>
    <cellStyle name="Hipervínculo visitado" xfId="45508" builtinId="9" hidden="1"/>
    <cellStyle name="Hipervínculo visitado" xfId="45509" builtinId="9" hidden="1"/>
    <cellStyle name="Hipervínculo visitado" xfId="45510" builtinId="9" hidden="1"/>
    <cellStyle name="Hipervínculo visitado" xfId="45511" builtinId="9" hidden="1"/>
    <cellStyle name="Hipervínculo visitado" xfId="45512" builtinId="9" hidden="1"/>
    <cellStyle name="Hipervínculo visitado" xfId="45513" builtinId="9" hidden="1"/>
    <cellStyle name="Hipervínculo visitado" xfId="45514" builtinId="9" hidden="1"/>
    <cellStyle name="Hipervínculo visitado" xfId="45515" builtinId="9" hidden="1"/>
    <cellStyle name="Hipervínculo visitado" xfId="45516" builtinId="9" hidden="1"/>
    <cellStyle name="Hipervínculo visitado" xfId="45517" builtinId="9" hidden="1"/>
    <cellStyle name="Hipervínculo visitado" xfId="45518" builtinId="9" hidden="1"/>
    <cellStyle name="Hipervínculo visitado" xfId="45529" builtinId="9" hidden="1"/>
    <cellStyle name="Hipervínculo visitado" xfId="45530" builtinId="9" hidden="1"/>
    <cellStyle name="Hipervínculo visitado" xfId="45531" builtinId="9" hidden="1"/>
    <cellStyle name="Hipervínculo visitado" xfId="45532" builtinId="9" hidden="1"/>
    <cellStyle name="Hipervínculo visitado" xfId="45533" builtinId="9" hidden="1"/>
    <cellStyle name="Hipervínculo visitado" xfId="45534" builtinId="9" hidden="1"/>
    <cellStyle name="Hipervínculo visitado" xfId="45535" builtinId="9" hidden="1"/>
    <cellStyle name="Hipervínculo visitado" xfId="45536" builtinId="9" hidden="1"/>
    <cellStyle name="Hipervínculo visitado" xfId="45537" builtinId="9" hidden="1"/>
    <cellStyle name="Hipervínculo visitado" xfId="45538" builtinId="9" hidden="1"/>
    <cellStyle name="Hipervínculo visitado" xfId="45539" builtinId="9" hidden="1"/>
    <cellStyle name="Hipervínculo visitado" xfId="45540" builtinId="9" hidden="1"/>
    <cellStyle name="Hipervínculo visitado" xfId="45541" builtinId="9" hidden="1"/>
    <cellStyle name="Hipervínculo visitado" xfId="45542" builtinId="9" hidden="1"/>
    <cellStyle name="Hipervínculo visitado" xfId="45543" builtinId="9" hidden="1"/>
    <cellStyle name="Hipervínculo visitado" xfId="45544" builtinId="9" hidden="1"/>
    <cellStyle name="Hipervínculo visitado" xfId="45545" builtinId="9" hidden="1"/>
    <cellStyle name="Hipervínculo visitado" xfId="45546" builtinId="9" hidden="1"/>
    <cellStyle name="Hipervínculo visitado" xfId="45547" builtinId="9" hidden="1"/>
    <cellStyle name="Hipervínculo visitado" xfId="45548" builtinId="9" hidden="1"/>
    <cellStyle name="Hipervínculo visitado" xfId="45549" builtinId="9" hidden="1"/>
    <cellStyle name="Hipervínculo visitado" xfId="45560" builtinId="9" hidden="1"/>
    <cellStyle name="Hipervínculo visitado" xfId="45561" builtinId="9" hidden="1"/>
    <cellStyle name="Hipervínculo visitado" xfId="45562" builtinId="9" hidden="1"/>
    <cellStyle name="Hipervínculo visitado" xfId="45563" builtinId="9" hidden="1"/>
    <cellStyle name="Hipervínculo visitado" xfId="45564" builtinId="9" hidden="1"/>
    <cellStyle name="Hipervínculo visitado" xfId="45565" builtinId="9" hidden="1"/>
    <cellStyle name="Hipervínculo visitado" xfId="45566" builtinId="9" hidden="1"/>
    <cellStyle name="Hipervínculo visitado" xfId="45567" builtinId="9" hidden="1"/>
    <cellStyle name="Hipervínculo visitado" xfId="45568" builtinId="9" hidden="1"/>
    <cellStyle name="Hipervínculo visitado" xfId="45569" builtinId="9" hidden="1"/>
    <cellStyle name="Hipervínculo visitado" xfId="45570" builtinId="9" hidden="1"/>
    <cellStyle name="Hipervínculo visitado" xfId="45571" builtinId="9" hidden="1"/>
    <cellStyle name="Hipervínculo visitado" xfId="45572" builtinId="9" hidden="1"/>
    <cellStyle name="Hipervínculo visitado" xfId="45573" builtinId="9" hidden="1"/>
    <cellStyle name="Hipervínculo visitado" xfId="45574" builtinId="9" hidden="1"/>
    <cellStyle name="Hipervínculo visitado" xfId="45575" builtinId="9" hidden="1"/>
    <cellStyle name="Hipervínculo visitado" xfId="45576" builtinId="9" hidden="1"/>
    <cellStyle name="Hipervínculo visitado" xfId="45577" builtinId="9" hidden="1"/>
    <cellStyle name="Hipervínculo visitado" xfId="45578" builtinId="9" hidden="1"/>
    <cellStyle name="Hipervínculo visitado" xfId="45579" builtinId="9" hidden="1"/>
    <cellStyle name="Hipervínculo visitado" xfId="45580" builtinId="9" hidden="1"/>
    <cellStyle name="Hipervínculo visitado" xfId="45591" builtinId="9" hidden="1"/>
    <cellStyle name="Hipervínculo visitado" xfId="45592" builtinId="9" hidden="1"/>
    <cellStyle name="Hipervínculo visitado" xfId="45593" builtinId="9" hidden="1"/>
    <cellStyle name="Hipervínculo visitado" xfId="45594" builtinId="9" hidden="1"/>
    <cellStyle name="Hipervínculo visitado" xfId="45595" builtinId="9" hidden="1"/>
    <cellStyle name="Hipervínculo visitado" xfId="45596" builtinId="9" hidden="1"/>
    <cellStyle name="Hipervínculo visitado" xfId="45597" builtinId="9" hidden="1"/>
    <cellStyle name="Hipervínculo visitado" xfId="45598" builtinId="9" hidden="1"/>
    <cellStyle name="Hipervínculo visitado" xfId="45599" builtinId="9" hidden="1"/>
    <cellStyle name="Hipervínculo visitado" xfId="45600" builtinId="9" hidden="1"/>
    <cellStyle name="Hipervínculo visitado" xfId="45601" builtinId="9" hidden="1"/>
    <cellStyle name="Hipervínculo visitado" xfId="45602" builtinId="9" hidden="1"/>
    <cellStyle name="Hipervínculo visitado" xfId="45603" builtinId="9" hidden="1"/>
    <cellStyle name="Hipervínculo visitado" xfId="45604" builtinId="9" hidden="1"/>
    <cellStyle name="Hipervínculo visitado" xfId="45605" builtinId="9" hidden="1"/>
    <cellStyle name="Hipervínculo visitado" xfId="45606" builtinId="9" hidden="1"/>
    <cellStyle name="Hipervínculo visitado" xfId="45607" builtinId="9" hidden="1"/>
    <cellStyle name="Hipervínculo visitado" xfId="45608" builtinId="9" hidden="1"/>
    <cellStyle name="Hipervínculo visitado" xfId="45609" builtinId="9" hidden="1"/>
    <cellStyle name="Hipervínculo visitado" xfId="45610" builtinId="9" hidden="1"/>
    <cellStyle name="Hipervínculo visitado" xfId="45611" builtinId="9" hidden="1"/>
    <cellStyle name="Hipervínculo visitado" xfId="45622" builtinId="9" hidden="1"/>
    <cellStyle name="Hipervínculo visitado" xfId="45623" builtinId="9" hidden="1"/>
    <cellStyle name="Hipervínculo visitado" xfId="45624" builtinId="9" hidden="1"/>
    <cellStyle name="Hipervínculo visitado" xfId="45625" builtinId="9" hidden="1"/>
    <cellStyle name="Hipervínculo visitado" xfId="45626" builtinId="9" hidden="1"/>
    <cellStyle name="Hipervínculo visitado" xfId="45627" builtinId="9" hidden="1"/>
    <cellStyle name="Hipervínculo visitado" xfId="45628" builtinId="9" hidden="1"/>
    <cellStyle name="Hipervínculo visitado" xfId="45629" builtinId="9" hidden="1"/>
    <cellStyle name="Hipervínculo visitado" xfId="45630" builtinId="9" hidden="1"/>
    <cellStyle name="Hipervínculo visitado" xfId="45631" builtinId="9" hidden="1"/>
    <cellStyle name="Hipervínculo visitado" xfId="45632" builtinId="9" hidden="1"/>
    <cellStyle name="Hipervínculo visitado" xfId="45633" builtinId="9" hidden="1"/>
    <cellStyle name="Hipervínculo visitado" xfId="45634" builtinId="9" hidden="1"/>
    <cellStyle name="Hipervínculo visitado" xfId="45635" builtinId="9" hidden="1"/>
    <cellStyle name="Hipervínculo visitado" xfId="45636" builtinId="9" hidden="1"/>
    <cellStyle name="Hipervínculo visitado" xfId="45637" builtinId="9" hidden="1"/>
    <cellStyle name="Hipervínculo visitado" xfId="45638" builtinId="9" hidden="1"/>
    <cellStyle name="Hipervínculo visitado" xfId="45639" builtinId="9" hidden="1"/>
    <cellStyle name="Hipervínculo visitado" xfId="45640" builtinId="9" hidden="1"/>
    <cellStyle name="Hipervínculo visitado" xfId="45641" builtinId="9" hidden="1"/>
    <cellStyle name="Hipervínculo visitado" xfId="45642" builtinId="9" hidden="1"/>
    <cellStyle name="Hipervínculo visitado" xfId="45653" builtinId="9" hidden="1"/>
    <cellStyle name="Hipervínculo visitado" xfId="45654" builtinId="9" hidden="1"/>
    <cellStyle name="Hipervínculo visitado" xfId="45655" builtinId="9" hidden="1"/>
    <cellStyle name="Hipervínculo visitado" xfId="45656" builtinId="9" hidden="1"/>
    <cellStyle name="Hipervínculo visitado" xfId="45657" builtinId="9" hidden="1"/>
    <cellStyle name="Hipervínculo visitado" xfId="45658" builtinId="9" hidden="1"/>
    <cellStyle name="Hipervínculo visitado" xfId="45659" builtinId="9" hidden="1"/>
    <cellStyle name="Hipervínculo visitado" xfId="45660" builtinId="9" hidden="1"/>
    <cellStyle name="Hipervínculo visitado" xfId="45661" builtinId="9" hidden="1"/>
    <cellStyle name="Hipervínculo visitado" xfId="45662" builtinId="9" hidden="1"/>
    <cellStyle name="Hipervínculo visitado" xfId="45663" builtinId="9" hidden="1"/>
    <cellStyle name="Hipervínculo visitado" xfId="45664" builtinId="9" hidden="1"/>
    <cellStyle name="Hipervínculo visitado" xfId="45665" builtinId="9" hidden="1"/>
    <cellStyle name="Hipervínculo visitado" xfId="45666" builtinId="9" hidden="1"/>
    <cellStyle name="Hipervínculo visitado" xfId="45667" builtinId="9" hidden="1"/>
    <cellStyle name="Hipervínculo visitado" xfId="45668" builtinId="9" hidden="1"/>
    <cellStyle name="Hipervínculo visitado" xfId="45669" builtinId="9" hidden="1"/>
    <cellStyle name="Hipervínculo visitado" xfId="45670" builtinId="9" hidden="1"/>
    <cellStyle name="Hipervínculo visitado" xfId="45671" builtinId="9" hidden="1"/>
    <cellStyle name="Hipervínculo visitado" xfId="45672" builtinId="9" hidden="1"/>
    <cellStyle name="Hipervínculo visitado" xfId="45673" builtinId="9" hidden="1"/>
    <cellStyle name="Hipervínculo visitado" xfId="45683" builtinId="9" hidden="1"/>
    <cellStyle name="Hipervínculo visitado" xfId="45684" builtinId="9" hidden="1"/>
    <cellStyle name="Hipervínculo visitado" xfId="45685" builtinId="9" hidden="1"/>
    <cellStyle name="Hipervínculo visitado" xfId="45686" builtinId="9" hidden="1"/>
    <cellStyle name="Hipervínculo visitado" xfId="45687" builtinId="9" hidden="1"/>
    <cellStyle name="Hipervínculo visitado" xfId="45688" builtinId="9" hidden="1"/>
    <cellStyle name="Hipervínculo visitado" xfId="45689" builtinId="9" hidden="1"/>
    <cellStyle name="Hipervínculo visitado" xfId="45690" builtinId="9" hidden="1"/>
    <cellStyle name="Hipervínculo visitado" xfId="45691" builtinId="9" hidden="1"/>
    <cellStyle name="Hipervínculo visitado" xfId="45692" builtinId="9" hidden="1"/>
    <cellStyle name="Hipervínculo visitado" xfId="45693" builtinId="9" hidden="1"/>
    <cellStyle name="Hipervínculo visitado" xfId="45694" builtinId="9" hidden="1"/>
    <cellStyle name="Hipervínculo visitado" xfId="45695" builtinId="9" hidden="1"/>
    <cellStyle name="Hipervínculo visitado" xfId="45696" builtinId="9" hidden="1"/>
    <cellStyle name="Hipervínculo visitado" xfId="45697" builtinId="9" hidden="1"/>
    <cellStyle name="Hipervínculo visitado" xfId="45698" builtinId="9" hidden="1"/>
    <cellStyle name="Hipervínculo visitado" xfId="45699" builtinId="9" hidden="1"/>
    <cellStyle name="Hipervínculo visitado" xfId="45700" builtinId="9" hidden="1"/>
    <cellStyle name="Hipervínculo visitado" xfId="45701" builtinId="9" hidden="1"/>
    <cellStyle name="Hipervínculo visitado" xfId="45702" builtinId="9" hidden="1"/>
    <cellStyle name="Hipervínculo visitado" xfId="45703" builtinId="9" hidden="1"/>
    <cellStyle name="Hipervínculo visitado" xfId="45713" builtinId="9" hidden="1"/>
    <cellStyle name="Hipervínculo visitado" xfId="45714" builtinId="9" hidden="1"/>
    <cellStyle name="Hipervínculo visitado" xfId="45715" builtinId="9" hidden="1"/>
    <cellStyle name="Hipervínculo visitado" xfId="45716" builtinId="9" hidden="1"/>
    <cellStyle name="Hipervínculo visitado" xfId="45717" builtinId="9" hidden="1"/>
    <cellStyle name="Hipervínculo visitado" xfId="45718" builtinId="9" hidden="1"/>
    <cellStyle name="Hipervínculo visitado" xfId="45719" builtinId="9" hidden="1"/>
    <cellStyle name="Hipervínculo visitado" xfId="45720" builtinId="9" hidden="1"/>
    <cellStyle name="Hipervínculo visitado" xfId="45721" builtinId="9" hidden="1"/>
    <cellStyle name="Hipervínculo visitado" xfId="45722" builtinId="9" hidden="1"/>
    <cellStyle name="Hipervínculo visitado" xfId="45723" builtinId="9" hidden="1"/>
    <cellStyle name="Hipervínculo visitado" xfId="45724" builtinId="9" hidden="1"/>
    <cellStyle name="Hipervínculo visitado" xfId="45725" builtinId="9" hidden="1"/>
    <cellStyle name="Hipervínculo visitado" xfId="45726" builtinId="9" hidden="1"/>
    <cellStyle name="Hipervínculo visitado" xfId="45727" builtinId="9" hidden="1"/>
    <cellStyle name="Hipervínculo visitado" xfId="45728" builtinId="9" hidden="1"/>
    <cellStyle name="Hipervínculo visitado" xfId="45729" builtinId="9" hidden="1"/>
    <cellStyle name="Hipervínculo visitado" xfId="45730" builtinId="9" hidden="1"/>
    <cellStyle name="Hipervínculo visitado" xfId="45731" builtinId="9" hidden="1"/>
    <cellStyle name="Hipervínculo visitado" xfId="45732" builtinId="9" hidden="1"/>
    <cellStyle name="Hipervínculo visitado" xfId="45733" builtinId="9" hidden="1"/>
    <cellStyle name="Hipervínculo visitado" xfId="45744" builtinId="9" hidden="1"/>
    <cellStyle name="Hipervínculo visitado" xfId="45745" builtinId="9" hidden="1"/>
    <cellStyle name="Hipervínculo visitado" xfId="45746" builtinId="9" hidden="1"/>
    <cellStyle name="Hipervínculo visitado" xfId="45747" builtinId="9" hidden="1"/>
    <cellStyle name="Hipervínculo visitado" xfId="45748" builtinId="9" hidden="1"/>
    <cellStyle name="Hipervínculo visitado" xfId="45749" builtinId="9" hidden="1"/>
    <cellStyle name="Hipervínculo visitado" xfId="45750" builtinId="9" hidden="1"/>
    <cellStyle name="Hipervínculo visitado" xfId="45751" builtinId="9" hidden="1"/>
    <cellStyle name="Hipervínculo visitado" xfId="45752" builtinId="9" hidden="1"/>
    <cellStyle name="Hipervínculo visitado" xfId="45753" builtinId="9" hidden="1"/>
    <cellStyle name="Hipervínculo visitado" xfId="45754" builtinId="9" hidden="1"/>
    <cellStyle name="Hipervínculo visitado" xfId="45755" builtinId="9" hidden="1"/>
    <cellStyle name="Hipervínculo visitado" xfId="45756" builtinId="9" hidden="1"/>
    <cellStyle name="Hipervínculo visitado" xfId="45757" builtinId="9" hidden="1"/>
    <cellStyle name="Hipervínculo visitado" xfId="45758" builtinId="9" hidden="1"/>
    <cellStyle name="Hipervínculo visitado" xfId="45759" builtinId="9" hidden="1"/>
    <cellStyle name="Hipervínculo visitado" xfId="45760" builtinId="9" hidden="1"/>
    <cellStyle name="Hipervínculo visitado" xfId="45761" builtinId="9" hidden="1"/>
    <cellStyle name="Hipervínculo visitado" xfId="45762" builtinId="9" hidden="1"/>
    <cellStyle name="Hipervínculo visitado" xfId="45763" builtinId="9" hidden="1"/>
    <cellStyle name="Hipervínculo visitado" xfId="45764" builtinId="9" hidden="1"/>
    <cellStyle name="Hipervínculo visitado" xfId="45776" builtinId="9" hidden="1"/>
    <cellStyle name="Hipervínculo visitado" xfId="45777" builtinId="9" hidden="1"/>
    <cellStyle name="Hipervínculo visitado" xfId="45778" builtinId="9" hidden="1"/>
    <cellStyle name="Hipervínculo visitado" xfId="45779" builtinId="9" hidden="1"/>
    <cellStyle name="Hipervínculo visitado" xfId="45780" builtinId="9" hidden="1"/>
    <cellStyle name="Hipervínculo visitado" xfId="45781" builtinId="9" hidden="1"/>
    <cellStyle name="Hipervínculo visitado" xfId="45782" builtinId="9" hidden="1"/>
    <cellStyle name="Hipervínculo visitado" xfId="45783" builtinId="9" hidden="1"/>
    <cellStyle name="Hipervínculo visitado" xfId="45784" builtinId="9" hidden="1"/>
    <cellStyle name="Hipervínculo visitado" xfId="45785" builtinId="9" hidden="1"/>
    <cellStyle name="Hipervínculo visitado" xfId="45786" builtinId="9" hidden="1"/>
    <cellStyle name="Hipervínculo visitado" xfId="45787" builtinId="9" hidden="1"/>
    <cellStyle name="Hipervínculo visitado" xfId="45788" builtinId="9" hidden="1"/>
    <cellStyle name="Hipervínculo visitado" xfId="45789" builtinId="9" hidden="1"/>
    <cellStyle name="Hipervínculo visitado" xfId="45790" builtinId="9" hidden="1"/>
    <cellStyle name="Hipervínculo visitado" xfId="45791" builtinId="9" hidden="1"/>
    <cellStyle name="Hipervínculo visitado" xfId="45792" builtinId="9" hidden="1"/>
    <cellStyle name="Hipervínculo visitado" xfId="45793" builtinId="9" hidden="1"/>
    <cellStyle name="Hipervínculo visitado" xfId="45794" builtinId="9" hidden="1"/>
    <cellStyle name="Hipervínculo visitado" xfId="45795" builtinId="9" hidden="1"/>
    <cellStyle name="Hipervínculo visitado" xfId="45796" builtinId="9" hidden="1"/>
    <cellStyle name="Hipervínculo visitado" xfId="45808" builtinId="9" hidden="1"/>
    <cellStyle name="Hipervínculo visitado" xfId="45809" builtinId="9" hidden="1"/>
    <cellStyle name="Hipervínculo visitado" xfId="45810" builtinId="9" hidden="1"/>
    <cellStyle name="Hipervínculo visitado" xfId="45811" builtinId="9" hidden="1"/>
    <cellStyle name="Hipervínculo visitado" xfId="45812" builtinId="9" hidden="1"/>
    <cellStyle name="Hipervínculo visitado" xfId="45813" builtinId="9" hidden="1"/>
    <cellStyle name="Hipervínculo visitado" xfId="45814" builtinId="9" hidden="1"/>
    <cellStyle name="Hipervínculo visitado" xfId="45815" builtinId="9" hidden="1"/>
    <cellStyle name="Hipervínculo visitado" xfId="45816" builtinId="9" hidden="1"/>
    <cellStyle name="Hipervínculo visitado" xfId="45817" builtinId="9" hidden="1"/>
    <cellStyle name="Hipervínculo visitado" xfId="45818" builtinId="9" hidden="1"/>
    <cellStyle name="Hipervínculo visitado" xfId="45819" builtinId="9" hidden="1"/>
    <cellStyle name="Hipervínculo visitado" xfId="45820" builtinId="9" hidden="1"/>
    <cellStyle name="Hipervínculo visitado" xfId="45821" builtinId="9" hidden="1"/>
    <cellStyle name="Hipervínculo visitado" xfId="45822" builtinId="9" hidden="1"/>
    <cellStyle name="Hipervínculo visitado" xfId="45823" builtinId="9" hidden="1"/>
    <cellStyle name="Hipervínculo visitado" xfId="45824" builtinId="9" hidden="1"/>
    <cellStyle name="Hipervínculo visitado" xfId="45825" builtinId="9" hidden="1"/>
    <cellStyle name="Hipervínculo visitado" xfId="45826" builtinId="9" hidden="1"/>
    <cellStyle name="Hipervínculo visitado" xfId="45827" builtinId="9" hidden="1"/>
    <cellStyle name="Hipervínculo visitado" xfId="45828" builtinId="9" hidden="1"/>
    <cellStyle name="Hipervínculo visitado" xfId="45840" builtinId="9" hidden="1"/>
    <cellStyle name="Hipervínculo visitado" xfId="45841" builtinId="9" hidden="1"/>
    <cellStyle name="Hipervínculo visitado" xfId="45842" builtinId="9" hidden="1"/>
    <cellStyle name="Hipervínculo visitado" xfId="45843" builtinId="9" hidden="1"/>
    <cellStyle name="Hipervínculo visitado" xfId="45844" builtinId="9" hidden="1"/>
    <cellStyle name="Hipervínculo visitado" xfId="45845" builtinId="9" hidden="1"/>
    <cellStyle name="Hipervínculo visitado" xfId="45846" builtinId="9" hidden="1"/>
    <cellStyle name="Hipervínculo visitado" xfId="45847" builtinId="9" hidden="1"/>
    <cellStyle name="Hipervínculo visitado" xfId="45848" builtinId="9" hidden="1"/>
    <cellStyle name="Hipervínculo visitado" xfId="45849" builtinId="9" hidden="1"/>
    <cellStyle name="Hipervínculo visitado" xfId="45850" builtinId="9" hidden="1"/>
    <cellStyle name="Hipervínculo visitado" xfId="45851" builtinId="9" hidden="1"/>
    <cellStyle name="Hipervínculo visitado" xfId="45852" builtinId="9" hidden="1"/>
    <cellStyle name="Hipervínculo visitado" xfId="45853" builtinId="9" hidden="1"/>
    <cellStyle name="Hipervínculo visitado" xfId="45854" builtinId="9" hidden="1"/>
    <cellStyle name="Hipervínculo visitado" xfId="45855" builtinId="9" hidden="1"/>
    <cellStyle name="Hipervínculo visitado" xfId="45856" builtinId="9" hidden="1"/>
    <cellStyle name="Hipervínculo visitado" xfId="45857" builtinId="9" hidden="1"/>
    <cellStyle name="Hipervínculo visitado" xfId="45858" builtinId="9" hidden="1"/>
    <cellStyle name="Hipervínculo visitado" xfId="45859" builtinId="9" hidden="1"/>
    <cellStyle name="Hipervínculo visitado" xfId="45860" builtinId="9" hidden="1"/>
    <cellStyle name="Hipervínculo visitado" xfId="45872" builtinId="9" hidden="1"/>
    <cellStyle name="Hipervínculo visitado" xfId="45873" builtinId="9" hidden="1"/>
    <cellStyle name="Hipervínculo visitado" xfId="45874" builtinId="9" hidden="1"/>
    <cellStyle name="Hipervínculo visitado" xfId="45875" builtinId="9" hidden="1"/>
    <cellStyle name="Hipervínculo visitado" xfId="45876" builtinId="9" hidden="1"/>
    <cellStyle name="Hipervínculo visitado" xfId="45877" builtinId="9" hidden="1"/>
    <cellStyle name="Hipervínculo visitado" xfId="45878" builtinId="9" hidden="1"/>
    <cellStyle name="Hipervínculo visitado" xfId="45879" builtinId="9" hidden="1"/>
    <cellStyle name="Hipervínculo visitado" xfId="45880" builtinId="9" hidden="1"/>
    <cellStyle name="Hipervínculo visitado" xfId="45881" builtinId="9" hidden="1"/>
    <cellStyle name="Hipervínculo visitado" xfId="45882" builtinId="9" hidden="1"/>
    <cellStyle name="Hipervínculo visitado" xfId="45883" builtinId="9" hidden="1"/>
    <cellStyle name="Hipervínculo visitado" xfId="45884" builtinId="9" hidden="1"/>
    <cellStyle name="Hipervínculo visitado" xfId="45885" builtinId="9" hidden="1"/>
    <cellStyle name="Hipervínculo visitado" xfId="45886" builtinId="9" hidden="1"/>
    <cellStyle name="Hipervínculo visitado" xfId="45887" builtinId="9" hidden="1"/>
    <cellStyle name="Hipervínculo visitado" xfId="45888" builtinId="9" hidden="1"/>
    <cellStyle name="Hipervínculo visitado" xfId="45889" builtinId="9" hidden="1"/>
    <cellStyle name="Hipervínculo visitado" xfId="45890" builtinId="9" hidden="1"/>
    <cellStyle name="Hipervínculo visitado" xfId="45891" builtinId="9" hidden="1"/>
    <cellStyle name="Hipervínculo visitado" xfId="45892" builtinId="9" hidden="1"/>
    <cellStyle name="Hipervínculo visitado" xfId="45904" builtinId="9" hidden="1"/>
    <cellStyle name="Hipervínculo visitado" xfId="45905" builtinId="9" hidden="1"/>
    <cellStyle name="Hipervínculo visitado" xfId="45906" builtinId="9" hidden="1"/>
    <cellStyle name="Hipervínculo visitado" xfId="45907" builtinId="9" hidden="1"/>
    <cellStyle name="Hipervínculo visitado" xfId="45908" builtinId="9" hidden="1"/>
    <cellStyle name="Hipervínculo visitado" xfId="45909" builtinId="9" hidden="1"/>
    <cellStyle name="Hipervínculo visitado" xfId="45910" builtinId="9" hidden="1"/>
    <cellStyle name="Hipervínculo visitado" xfId="45911" builtinId="9" hidden="1"/>
    <cellStyle name="Hipervínculo visitado" xfId="45912" builtinId="9" hidden="1"/>
    <cellStyle name="Hipervínculo visitado" xfId="45913" builtinId="9" hidden="1"/>
    <cellStyle name="Hipervínculo visitado" xfId="45914" builtinId="9" hidden="1"/>
    <cellStyle name="Hipervínculo visitado" xfId="45915" builtinId="9" hidden="1"/>
    <cellStyle name="Hipervínculo visitado" xfId="45916" builtinId="9" hidden="1"/>
    <cellStyle name="Hipervínculo visitado" xfId="45917" builtinId="9" hidden="1"/>
    <cellStyle name="Hipervínculo visitado" xfId="45918" builtinId="9" hidden="1"/>
    <cellStyle name="Hipervínculo visitado" xfId="45919" builtinId="9" hidden="1"/>
    <cellStyle name="Hipervínculo visitado" xfId="45920" builtinId="9" hidden="1"/>
    <cellStyle name="Hipervínculo visitado" xfId="45921" builtinId="9" hidden="1"/>
    <cellStyle name="Hipervínculo visitado" xfId="45922" builtinId="9" hidden="1"/>
    <cellStyle name="Hipervínculo visitado" xfId="45923" builtinId="9" hidden="1"/>
    <cellStyle name="Hipervínculo visitado" xfId="45924" builtinId="9" hidden="1"/>
    <cellStyle name="Hipervínculo visitado" xfId="45935" builtinId="9" hidden="1"/>
    <cellStyle name="Hipervínculo visitado" xfId="45936" builtinId="9" hidden="1"/>
    <cellStyle name="Hipervínculo visitado" xfId="45937" builtinId="9" hidden="1"/>
    <cellStyle name="Hipervínculo visitado" xfId="45938" builtinId="9" hidden="1"/>
    <cellStyle name="Hipervínculo visitado" xfId="45939" builtinId="9" hidden="1"/>
    <cellStyle name="Hipervínculo visitado" xfId="45940" builtinId="9" hidden="1"/>
    <cellStyle name="Hipervínculo visitado" xfId="45941" builtinId="9" hidden="1"/>
    <cellStyle name="Hipervínculo visitado" xfId="45942" builtinId="9" hidden="1"/>
    <cellStyle name="Hipervínculo visitado" xfId="45943" builtinId="9" hidden="1"/>
    <cellStyle name="Hipervínculo visitado" xfId="45944" builtinId="9" hidden="1"/>
    <cellStyle name="Hipervínculo visitado" xfId="45945" builtinId="9" hidden="1"/>
    <cellStyle name="Hipervínculo visitado" xfId="45946" builtinId="9" hidden="1"/>
    <cellStyle name="Hipervínculo visitado" xfId="45947" builtinId="9" hidden="1"/>
    <cellStyle name="Hipervínculo visitado" xfId="45948" builtinId="9" hidden="1"/>
    <cellStyle name="Hipervínculo visitado" xfId="45949" builtinId="9" hidden="1"/>
    <cellStyle name="Hipervínculo visitado" xfId="45950" builtinId="9" hidden="1"/>
    <cellStyle name="Hipervínculo visitado" xfId="45951" builtinId="9" hidden="1"/>
    <cellStyle name="Hipervínculo visitado" xfId="45952" builtinId="9" hidden="1"/>
    <cellStyle name="Hipervínculo visitado" xfId="45953" builtinId="9" hidden="1"/>
    <cellStyle name="Hipervínculo visitado" xfId="45954" builtinId="9" hidden="1"/>
    <cellStyle name="Hipervínculo visitado" xfId="45955" builtinId="9" hidden="1"/>
    <cellStyle name="Hipervínculo visitado" xfId="45967" builtinId="9" hidden="1"/>
    <cellStyle name="Hipervínculo visitado" xfId="45968" builtinId="9" hidden="1"/>
    <cellStyle name="Hipervínculo visitado" xfId="45969" builtinId="9" hidden="1"/>
    <cellStyle name="Hipervínculo visitado" xfId="45970" builtinId="9" hidden="1"/>
    <cellStyle name="Hipervínculo visitado" xfId="45971" builtinId="9" hidden="1"/>
    <cellStyle name="Hipervínculo visitado" xfId="45972" builtinId="9" hidden="1"/>
    <cellStyle name="Hipervínculo visitado" xfId="45973" builtinId="9" hidden="1"/>
    <cellStyle name="Hipervínculo visitado" xfId="45974" builtinId="9" hidden="1"/>
    <cellStyle name="Hipervínculo visitado" xfId="45975" builtinId="9" hidden="1"/>
    <cellStyle name="Hipervínculo visitado" xfId="45976" builtinId="9" hidden="1"/>
    <cellStyle name="Hipervínculo visitado" xfId="45977" builtinId="9" hidden="1"/>
    <cellStyle name="Hipervínculo visitado" xfId="45978" builtinId="9" hidden="1"/>
    <cellStyle name="Hipervínculo visitado" xfId="45979" builtinId="9" hidden="1"/>
    <cellStyle name="Hipervínculo visitado" xfId="45980" builtinId="9" hidden="1"/>
    <cellStyle name="Hipervínculo visitado" xfId="45981" builtinId="9" hidden="1"/>
    <cellStyle name="Hipervínculo visitado" xfId="45982" builtinId="9" hidden="1"/>
    <cellStyle name="Hipervínculo visitado" xfId="45983" builtinId="9" hidden="1"/>
    <cellStyle name="Hipervínculo visitado" xfId="45984" builtinId="9" hidden="1"/>
    <cellStyle name="Hipervínculo visitado" xfId="45985" builtinId="9" hidden="1"/>
    <cellStyle name="Hipervínculo visitado" xfId="45986" builtinId="9" hidden="1"/>
    <cellStyle name="Hipervínculo visitado" xfId="45987" builtinId="9" hidden="1"/>
    <cellStyle name="Hipervínculo visitado" xfId="45998" builtinId="9" hidden="1"/>
    <cellStyle name="Hipervínculo visitado" xfId="45999" builtinId="9" hidden="1"/>
    <cellStyle name="Hipervínculo visitado" xfId="46000" builtinId="9" hidden="1"/>
    <cellStyle name="Hipervínculo visitado" xfId="46001" builtinId="9" hidden="1"/>
    <cellStyle name="Hipervínculo visitado" xfId="46002" builtinId="9" hidden="1"/>
    <cellStyle name="Hipervínculo visitado" xfId="46003" builtinId="9" hidden="1"/>
    <cellStyle name="Hipervínculo visitado" xfId="46004" builtinId="9" hidden="1"/>
    <cellStyle name="Hipervínculo visitado" xfId="46005" builtinId="9" hidden="1"/>
    <cellStyle name="Hipervínculo visitado" xfId="46006" builtinId="9" hidden="1"/>
    <cellStyle name="Hipervínculo visitado" xfId="46007" builtinId="9" hidden="1"/>
    <cellStyle name="Hipervínculo visitado" xfId="46008" builtinId="9" hidden="1"/>
    <cellStyle name="Hipervínculo visitado" xfId="46009" builtinId="9" hidden="1"/>
    <cellStyle name="Hipervínculo visitado" xfId="46010" builtinId="9" hidden="1"/>
    <cellStyle name="Hipervínculo visitado" xfId="46011" builtinId="9" hidden="1"/>
    <cellStyle name="Hipervínculo visitado" xfId="46012" builtinId="9" hidden="1"/>
    <cellStyle name="Hipervínculo visitado" xfId="46013" builtinId="9" hidden="1"/>
    <cellStyle name="Hipervínculo visitado" xfId="46014" builtinId="9" hidden="1"/>
    <cellStyle name="Hipervínculo visitado" xfId="46015" builtinId="9" hidden="1"/>
    <cellStyle name="Hipervínculo visitado" xfId="46016" builtinId="9" hidden="1"/>
    <cellStyle name="Hipervínculo visitado" xfId="46017" builtinId="9" hidden="1"/>
    <cellStyle name="Hipervínculo visitado" xfId="46018" builtinId="9" hidden="1"/>
    <cellStyle name="Hipervínculo visitado" xfId="46030" builtinId="9" hidden="1"/>
    <cellStyle name="Hipervínculo visitado" xfId="46031" builtinId="9" hidden="1"/>
    <cellStyle name="Hipervínculo visitado" xfId="46032" builtinId="9" hidden="1"/>
    <cellStyle name="Hipervínculo visitado" xfId="46033" builtinId="9" hidden="1"/>
    <cellStyle name="Hipervínculo visitado" xfId="46034" builtinId="9" hidden="1"/>
    <cellStyle name="Hipervínculo visitado" xfId="46035" builtinId="9" hidden="1"/>
    <cellStyle name="Hipervínculo visitado" xfId="46036" builtinId="9" hidden="1"/>
    <cellStyle name="Hipervínculo visitado" xfId="46037" builtinId="9" hidden="1"/>
    <cellStyle name="Hipervínculo visitado" xfId="46038" builtinId="9" hidden="1"/>
    <cellStyle name="Hipervínculo visitado" xfId="46039" builtinId="9" hidden="1"/>
    <cellStyle name="Hipervínculo visitado" xfId="46040" builtinId="9" hidden="1"/>
    <cellStyle name="Hipervínculo visitado" xfId="46041" builtinId="9" hidden="1"/>
    <cellStyle name="Hipervínculo visitado" xfId="46042" builtinId="9" hidden="1"/>
    <cellStyle name="Hipervínculo visitado" xfId="46043" builtinId="9" hidden="1"/>
    <cellStyle name="Hipervínculo visitado" xfId="46044" builtinId="9" hidden="1"/>
    <cellStyle name="Hipervínculo visitado" xfId="46045" builtinId="9" hidden="1"/>
    <cellStyle name="Hipervínculo visitado" xfId="46046" builtinId="9" hidden="1"/>
    <cellStyle name="Hipervínculo visitado" xfId="46047" builtinId="9" hidden="1"/>
    <cellStyle name="Hipervínculo visitado" xfId="46048" builtinId="9" hidden="1"/>
    <cellStyle name="Hipervínculo visitado" xfId="46049" builtinId="9" hidden="1"/>
    <cellStyle name="Hipervínculo visitado" xfId="46050" builtinId="9" hidden="1"/>
    <cellStyle name="Hipervínculo visitado" xfId="46061" builtinId="9" hidden="1"/>
    <cellStyle name="Hipervínculo visitado" xfId="46062" builtinId="9" hidden="1"/>
    <cellStyle name="Hipervínculo visitado" xfId="46063" builtinId="9" hidden="1"/>
    <cellStyle name="Hipervínculo visitado" xfId="46064" builtinId="9" hidden="1"/>
    <cellStyle name="Hipervínculo visitado" xfId="46065" builtinId="9" hidden="1"/>
    <cellStyle name="Hipervínculo visitado" xfId="46066" builtinId="9" hidden="1"/>
    <cellStyle name="Hipervínculo visitado" xfId="46067" builtinId="9" hidden="1"/>
    <cellStyle name="Hipervínculo visitado" xfId="46068" builtinId="9" hidden="1"/>
    <cellStyle name="Hipervínculo visitado" xfId="46069" builtinId="9" hidden="1"/>
    <cellStyle name="Hipervínculo visitado" xfId="46070" builtinId="9" hidden="1"/>
    <cellStyle name="Hipervínculo visitado" xfId="46071" builtinId="9" hidden="1"/>
    <cellStyle name="Hipervínculo visitado" xfId="46072" builtinId="9" hidden="1"/>
    <cellStyle name="Hipervínculo visitado" xfId="46073" builtinId="9" hidden="1"/>
    <cellStyle name="Hipervínculo visitado" xfId="46074" builtinId="9" hidden="1"/>
    <cellStyle name="Hipervínculo visitado" xfId="46075" builtinId="9" hidden="1"/>
    <cellStyle name="Hipervínculo visitado" xfId="46076" builtinId="9" hidden="1"/>
    <cellStyle name="Hipervínculo visitado" xfId="46077" builtinId="9" hidden="1"/>
    <cellStyle name="Hipervínculo visitado" xfId="46078" builtinId="9" hidden="1"/>
    <cellStyle name="Hipervínculo visitado" xfId="46079" builtinId="9" hidden="1"/>
    <cellStyle name="Hipervínculo visitado" xfId="46080" builtinId="9" hidden="1"/>
    <cellStyle name="Hipervínculo visitado" xfId="46081" builtinId="9" hidden="1"/>
    <cellStyle name="Hipervínculo visitado" xfId="46093" builtinId="9" hidden="1"/>
    <cellStyle name="Hipervínculo visitado" xfId="46094" builtinId="9" hidden="1"/>
    <cellStyle name="Hipervínculo visitado" xfId="46095" builtinId="9" hidden="1"/>
    <cellStyle name="Hipervínculo visitado" xfId="46096" builtinId="9" hidden="1"/>
    <cellStyle name="Hipervínculo visitado" xfId="46097" builtinId="9" hidden="1"/>
    <cellStyle name="Hipervínculo visitado" xfId="46098" builtinId="9" hidden="1"/>
    <cellStyle name="Hipervínculo visitado" xfId="46099" builtinId="9" hidden="1"/>
    <cellStyle name="Hipervínculo visitado" xfId="46100" builtinId="9" hidden="1"/>
    <cellStyle name="Hipervínculo visitado" xfId="46101" builtinId="9" hidden="1"/>
    <cellStyle name="Hipervínculo visitado" xfId="46102" builtinId="9" hidden="1"/>
    <cellStyle name="Hipervínculo visitado" xfId="46103" builtinId="9" hidden="1"/>
    <cellStyle name="Hipervínculo visitado" xfId="46104" builtinId="9" hidden="1"/>
    <cellStyle name="Hipervínculo visitado" xfId="46105" builtinId="9" hidden="1"/>
    <cellStyle name="Hipervínculo visitado" xfId="46106" builtinId="9" hidden="1"/>
    <cellStyle name="Hipervínculo visitado" xfId="46107" builtinId="9" hidden="1"/>
    <cellStyle name="Hipervínculo visitado" xfId="46108" builtinId="9" hidden="1"/>
    <cellStyle name="Hipervínculo visitado" xfId="46109" builtinId="9" hidden="1"/>
    <cellStyle name="Hipervínculo visitado" xfId="46110" builtinId="9" hidden="1"/>
    <cellStyle name="Hipervínculo visitado" xfId="46111" builtinId="9" hidden="1"/>
    <cellStyle name="Hipervínculo visitado" xfId="46112" builtinId="9" hidden="1"/>
    <cellStyle name="Hipervínculo visitado" xfId="46113" builtinId="9" hidden="1"/>
    <cellStyle name="Hipervínculo visitado" xfId="46123" builtinId="9" hidden="1"/>
    <cellStyle name="Hipervínculo visitado" xfId="46124" builtinId="9" hidden="1"/>
    <cellStyle name="Hipervínculo visitado" xfId="46125" builtinId="9" hidden="1"/>
    <cellStyle name="Hipervínculo visitado" xfId="46126" builtinId="9" hidden="1"/>
    <cellStyle name="Hipervínculo visitado" xfId="46127" builtinId="9" hidden="1"/>
    <cellStyle name="Hipervínculo visitado" xfId="46128" builtinId="9" hidden="1"/>
    <cellStyle name="Hipervínculo visitado" xfId="46129" builtinId="9" hidden="1"/>
    <cellStyle name="Hipervínculo visitado" xfId="46130" builtinId="9" hidden="1"/>
    <cellStyle name="Hipervínculo visitado" xfId="46131" builtinId="9" hidden="1"/>
    <cellStyle name="Hipervínculo visitado" xfId="46132" builtinId="9" hidden="1"/>
    <cellStyle name="Hipervínculo visitado" xfId="46133" builtinId="9" hidden="1"/>
    <cellStyle name="Hipervínculo visitado" xfId="46134" builtinId="9" hidden="1"/>
    <cellStyle name="Hipervínculo visitado" xfId="46135" builtinId="9" hidden="1"/>
    <cellStyle name="Hipervínculo visitado" xfId="46136" builtinId="9" hidden="1"/>
    <cellStyle name="Hipervínculo visitado" xfId="46137" builtinId="9" hidden="1"/>
    <cellStyle name="Hipervínculo visitado" xfId="46138" builtinId="9" hidden="1"/>
    <cellStyle name="Hipervínculo visitado" xfId="46139" builtinId="9" hidden="1"/>
    <cellStyle name="Hipervínculo visitado" xfId="46140" builtinId="9" hidden="1"/>
    <cellStyle name="Hipervínculo visitado" xfId="46141" builtinId="9" hidden="1"/>
    <cellStyle name="Hipervínculo visitado" xfId="46142" builtinId="9" hidden="1"/>
    <cellStyle name="Hipervínculo visitado" xfId="46143" builtinId="9" hidden="1"/>
    <cellStyle name="Hipervínculo visitado" xfId="46154" builtinId="9" hidden="1"/>
    <cellStyle name="Hipervínculo visitado" xfId="46155" builtinId="9" hidden="1"/>
    <cellStyle name="Hipervínculo visitado" xfId="46156" builtinId="9" hidden="1"/>
    <cellStyle name="Hipervínculo visitado" xfId="46157" builtinId="9" hidden="1"/>
    <cellStyle name="Hipervínculo visitado" xfId="46158" builtinId="9" hidden="1"/>
    <cellStyle name="Hipervínculo visitado" xfId="46159" builtinId="9" hidden="1"/>
    <cellStyle name="Hipervínculo visitado" xfId="46160" builtinId="9" hidden="1"/>
    <cellStyle name="Hipervínculo visitado" xfId="46161" builtinId="9" hidden="1"/>
    <cellStyle name="Hipervínculo visitado" xfId="46162" builtinId="9" hidden="1"/>
    <cellStyle name="Hipervínculo visitado" xfId="46163" builtinId="9" hidden="1"/>
    <cellStyle name="Hipervínculo visitado" xfId="46164" builtinId="9" hidden="1"/>
    <cellStyle name="Hipervínculo visitado" xfId="46165" builtinId="9" hidden="1"/>
    <cellStyle name="Hipervínculo visitado" xfId="46166" builtinId="9" hidden="1"/>
    <cellStyle name="Hipervínculo visitado" xfId="46167" builtinId="9" hidden="1"/>
    <cellStyle name="Hipervínculo visitado" xfId="46168" builtinId="9" hidden="1"/>
    <cellStyle name="Hipervínculo visitado" xfId="46169" builtinId="9" hidden="1"/>
    <cellStyle name="Hipervínculo visitado" xfId="46170" builtinId="9" hidden="1"/>
    <cellStyle name="Hipervínculo visitado" xfId="46171" builtinId="9" hidden="1"/>
    <cellStyle name="Hipervínculo visitado" xfId="46172" builtinId="9" hidden="1"/>
    <cellStyle name="Hipervínculo visitado" xfId="46173" builtinId="9" hidden="1"/>
    <cellStyle name="Hipervínculo visitado" xfId="46174" builtinId="9" hidden="1"/>
    <cellStyle name="Hipervínculo visitado" xfId="46184" builtinId="9" hidden="1"/>
    <cellStyle name="Hipervínculo visitado" xfId="46185" builtinId="9" hidden="1"/>
    <cellStyle name="Hipervínculo visitado" xfId="46186" builtinId="9" hidden="1"/>
    <cellStyle name="Hipervínculo visitado" xfId="46187" builtinId="9" hidden="1"/>
    <cellStyle name="Hipervínculo visitado" xfId="46188" builtinId="9" hidden="1"/>
    <cellStyle name="Hipervínculo visitado" xfId="46189" builtinId="9" hidden="1"/>
    <cellStyle name="Hipervínculo visitado" xfId="46190" builtinId="9" hidden="1"/>
    <cellStyle name="Hipervínculo visitado" xfId="46191" builtinId="9" hidden="1"/>
    <cellStyle name="Hipervínculo visitado" xfId="46192" builtinId="9" hidden="1"/>
    <cellStyle name="Hipervínculo visitado" xfId="46193" builtinId="9" hidden="1"/>
    <cellStyle name="Hipervínculo visitado" xfId="46194" builtinId="9" hidden="1"/>
    <cellStyle name="Hipervínculo visitado" xfId="46195" builtinId="9" hidden="1"/>
    <cellStyle name="Hipervínculo visitado" xfId="46196" builtinId="9" hidden="1"/>
    <cellStyle name="Hipervínculo visitado" xfId="46197" builtinId="9" hidden="1"/>
    <cellStyle name="Hipervínculo visitado" xfId="46198" builtinId="9" hidden="1"/>
    <cellStyle name="Hipervínculo visitado" xfId="46199" builtinId="9" hidden="1"/>
    <cellStyle name="Hipervínculo visitado" xfId="46200" builtinId="9" hidden="1"/>
    <cellStyle name="Hipervínculo visitado" xfId="46201" builtinId="9" hidden="1"/>
    <cellStyle name="Hipervínculo visitado" xfId="46202" builtinId="9" hidden="1"/>
    <cellStyle name="Hipervínculo visitado" xfId="46203" builtinId="9" hidden="1"/>
    <cellStyle name="Hipervínculo visitado" xfId="46204" builtinId="9" hidden="1"/>
    <cellStyle name="Hipervínculo visitado" xfId="46216" builtinId="9" hidden="1"/>
    <cellStyle name="Hipervínculo visitado" xfId="46217" builtinId="9" hidden="1"/>
    <cellStyle name="Hipervínculo visitado" xfId="46218" builtinId="9" hidden="1"/>
    <cellStyle name="Hipervínculo visitado" xfId="46219" builtinId="9" hidden="1"/>
    <cellStyle name="Hipervínculo visitado" xfId="46220" builtinId="9" hidden="1"/>
    <cellStyle name="Hipervínculo visitado" xfId="46221" builtinId="9" hidden="1"/>
    <cellStyle name="Hipervínculo visitado" xfId="46222" builtinId="9" hidden="1"/>
    <cellStyle name="Hipervínculo visitado" xfId="46223" builtinId="9" hidden="1"/>
    <cellStyle name="Hipervínculo visitado" xfId="46224" builtinId="9" hidden="1"/>
    <cellStyle name="Hipervínculo visitado" xfId="46225" builtinId="9" hidden="1"/>
    <cellStyle name="Hipervínculo visitado" xfId="46226" builtinId="9" hidden="1"/>
    <cellStyle name="Hipervínculo visitado" xfId="46227" builtinId="9" hidden="1"/>
    <cellStyle name="Hipervínculo visitado" xfId="46228" builtinId="9" hidden="1"/>
    <cellStyle name="Hipervínculo visitado" xfId="46229" builtinId="9" hidden="1"/>
    <cellStyle name="Hipervínculo visitado" xfId="46230" builtinId="9" hidden="1"/>
    <cellStyle name="Hipervínculo visitado" xfId="46231" builtinId="9" hidden="1"/>
    <cellStyle name="Hipervínculo visitado" xfId="46232" builtinId="9" hidden="1"/>
    <cellStyle name="Hipervínculo visitado" xfId="46233" builtinId="9" hidden="1"/>
    <cellStyle name="Hipervínculo visitado" xfId="46234" builtinId="9" hidden="1"/>
    <cellStyle name="Hipervínculo visitado" xfId="46235" builtinId="9" hidden="1"/>
    <cellStyle name="Hipervínculo visitado" xfId="46236" builtinId="9" hidden="1"/>
    <cellStyle name="Hipervínculo visitado" xfId="46246" builtinId="9" hidden="1"/>
    <cellStyle name="Hipervínculo visitado" xfId="46247" builtinId="9" hidden="1"/>
    <cellStyle name="Hipervínculo visitado" xfId="46248" builtinId="9" hidden="1"/>
    <cellStyle name="Hipervínculo visitado" xfId="46249" builtinId="9" hidden="1"/>
    <cellStyle name="Hipervínculo visitado" xfId="46250" builtinId="9" hidden="1"/>
    <cellStyle name="Hipervínculo visitado" xfId="46251" builtinId="9" hidden="1"/>
    <cellStyle name="Hipervínculo visitado" xfId="46252" builtinId="9" hidden="1"/>
    <cellStyle name="Hipervínculo visitado" xfId="46253" builtinId="9" hidden="1"/>
    <cellStyle name="Hipervínculo visitado" xfId="46254" builtinId="9" hidden="1"/>
    <cellStyle name="Hipervínculo visitado" xfId="46255" builtinId="9" hidden="1"/>
    <cellStyle name="Hipervínculo visitado" xfId="46256" builtinId="9" hidden="1"/>
    <cellStyle name="Hipervínculo visitado" xfId="46257" builtinId="9" hidden="1"/>
    <cellStyle name="Hipervínculo visitado" xfId="46258" builtinId="9" hidden="1"/>
    <cellStyle name="Hipervínculo visitado" xfId="46259" builtinId="9" hidden="1"/>
    <cellStyle name="Hipervínculo visitado" xfId="46260" builtinId="9" hidden="1"/>
    <cellStyle name="Hipervínculo visitado" xfId="46261" builtinId="9" hidden="1"/>
    <cellStyle name="Hipervínculo visitado" xfId="46262" builtinId="9" hidden="1"/>
    <cellStyle name="Hipervínculo visitado" xfId="46263" builtinId="9" hidden="1"/>
    <cellStyle name="Hipervínculo visitado" xfId="46264" builtinId="9" hidden="1"/>
    <cellStyle name="Hipervínculo visitado" xfId="46265" builtinId="9" hidden="1"/>
    <cellStyle name="Hipervínculo visitado" xfId="46266" builtinId="9" hidden="1"/>
    <cellStyle name="Hipervínculo visitado" xfId="46278" builtinId="9" hidden="1"/>
    <cellStyle name="Hipervínculo visitado" xfId="46279" builtinId="9" hidden="1"/>
    <cellStyle name="Hipervínculo visitado" xfId="46280" builtinId="9" hidden="1"/>
    <cellStyle name="Hipervínculo visitado" xfId="46281" builtinId="9" hidden="1"/>
    <cellStyle name="Hipervínculo visitado" xfId="46282" builtinId="9" hidden="1"/>
    <cellStyle name="Hipervínculo visitado" xfId="46283" builtinId="9" hidden="1"/>
    <cellStyle name="Hipervínculo visitado" xfId="46284" builtinId="9" hidden="1"/>
    <cellStyle name="Hipervínculo visitado" xfId="46285" builtinId="9" hidden="1"/>
    <cellStyle name="Hipervínculo visitado" xfId="46286" builtinId="9" hidden="1"/>
    <cellStyle name="Hipervínculo visitado" xfId="46287" builtinId="9" hidden="1"/>
    <cellStyle name="Hipervínculo visitado" xfId="46288" builtinId="9" hidden="1"/>
    <cellStyle name="Hipervínculo visitado" xfId="46289" builtinId="9" hidden="1"/>
    <cellStyle name="Hipervínculo visitado" xfId="46290" builtinId="9" hidden="1"/>
    <cellStyle name="Hipervínculo visitado" xfId="46291" builtinId="9" hidden="1"/>
    <cellStyle name="Hipervínculo visitado" xfId="46292" builtinId="9" hidden="1"/>
    <cellStyle name="Hipervínculo visitado" xfId="46293" builtinId="9" hidden="1"/>
    <cellStyle name="Hipervínculo visitado" xfId="46294" builtinId="9" hidden="1"/>
    <cellStyle name="Hipervínculo visitado" xfId="46295" builtinId="9" hidden="1"/>
    <cellStyle name="Hipervínculo visitado" xfId="46296" builtinId="9" hidden="1"/>
    <cellStyle name="Hipervínculo visitado" xfId="46297" builtinId="9" hidden="1"/>
    <cellStyle name="Hipervínculo visitado" xfId="46298" builtinId="9" hidden="1"/>
    <cellStyle name="Hipervínculo visitado" xfId="46307" builtinId="9" hidden="1"/>
    <cellStyle name="Hipervínculo visitado" xfId="46308" builtinId="9" hidden="1"/>
    <cellStyle name="Hipervínculo visitado" xfId="46309" builtinId="9" hidden="1"/>
    <cellStyle name="Hipervínculo visitado" xfId="46310" builtinId="9" hidden="1"/>
    <cellStyle name="Hipervínculo visitado" xfId="46311" builtinId="9" hidden="1"/>
    <cellStyle name="Hipervínculo visitado" xfId="46312" builtinId="9" hidden="1"/>
    <cellStyle name="Hipervínculo visitado" xfId="46313" builtinId="9" hidden="1"/>
    <cellStyle name="Hipervínculo visitado" xfId="46314" builtinId="9" hidden="1"/>
    <cellStyle name="Hipervínculo visitado" xfId="46315" builtinId="9" hidden="1"/>
    <cellStyle name="Hipervínculo visitado" xfId="46316" builtinId="9" hidden="1"/>
    <cellStyle name="Hipervínculo visitado" xfId="46317" builtinId="9" hidden="1"/>
    <cellStyle name="Hipervínculo visitado" xfId="46318" builtinId="9" hidden="1"/>
    <cellStyle name="Hipervínculo visitado" xfId="46319" builtinId="9" hidden="1"/>
    <cellStyle name="Hipervínculo visitado" xfId="46320" builtinId="9" hidden="1"/>
    <cellStyle name="Hipervínculo visitado" xfId="46321" builtinId="9" hidden="1"/>
    <cellStyle name="Hipervínculo visitado" xfId="46322" builtinId="9" hidden="1"/>
    <cellStyle name="Hipervínculo visitado" xfId="46323" builtinId="9" hidden="1"/>
    <cellStyle name="Hipervínculo visitado" xfId="46324" builtinId="9" hidden="1"/>
    <cellStyle name="Hipervínculo visitado" xfId="46325" builtinId="9" hidden="1"/>
    <cellStyle name="Hipervínculo visitado" xfId="46326" builtinId="9" hidden="1"/>
    <cellStyle name="Hipervínculo visitado" xfId="46327" builtinId="9" hidden="1"/>
    <cellStyle name="Hipervínculo visitado" xfId="46339" builtinId="9" hidden="1"/>
    <cellStyle name="Hipervínculo visitado" xfId="46340" builtinId="9" hidden="1"/>
    <cellStyle name="Hipervínculo visitado" xfId="46341" builtinId="9" hidden="1"/>
    <cellStyle name="Hipervínculo visitado" xfId="46342" builtinId="9" hidden="1"/>
    <cellStyle name="Hipervínculo visitado" xfId="46343" builtinId="9" hidden="1"/>
    <cellStyle name="Hipervínculo visitado" xfId="46344" builtinId="9" hidden="1"/>
    <cellStyle name="Hipervínculo visitado" xfId="46345" builtinId="9" hidden="1"/>
    <cellStyle name="Hipervínculo visitado" xfId="46346" builtinId="9" hidden="1"/>
    <cellStyle name="Hipervínculo visitado" xfId="46347" builtinId="9" hidden="1"/>
    <cellStyle name="Hipervínculo visitado" xfId="46348" builtinId="9" hidden="1"/>
    <cellStyle name="Hipervínculo visitado" xfId="46349" builtinId="9" hidden="1"/>
    <cellStyle name="Hipervínculo visitado" xfId="46350" builtinId="9" hidden="1"/>
    <cellStyle name="Hipervínculo visitado" xfId="46351" builtinId="9" hidden="1"/>
    <cellStyle name="Hipervínculo visitado" xfId="46352" builtinId="9" hidden="1"/>
    <cellStyle name="Hipervínculo visitado" xfId="46353" builtinId="9" hidden="1"/>
    <cellStyle name="Hipervínculo visitado" xfId="46354" builtinId="9" hidden="1"/>
    <cellStyle name="Hipervínculo visitado" xfId="46355" builtinId="9" hidden="1"/>
    <cellStyle name="Hipervínculo visitado" xfId="46356" builtinId="9" hidden="1"/>
    <cellStyle name="Hipervínculo visitado" xfId="46357" builtinId="9" hidden="1"/>
    <cellStyle name="Hipervínculo visitado" xfId="46358" builtinId="9" hidden="1"/>
    <cellStyle name="Hipervínculo visitado" xfId="46359" builtinId="9" hidden="1"/>
    <cellStyle name="Hipervínculo visitado" xfId="46369" builtinId="9" hidden="1"/>
    <cellStyle name="Hipervínculo visitado" xfId="46370" builtinId="9" hidden="1"/>
    <cellStyle name="Hipervínculo visitado" xfId="46371" builtinId="9" hidden="1"/>
    <cellStyle name="Hipervínculo visitado" xfId="46372" builtinId="9" hidden="1"/>
    <cellStyle name="Hipervínculo visitado" xfId="46373" builtinId="9" hidden="1"/>
    <cellStyle name="Hipervínculo visitado" xfId="46374" builtinId="9" hidden="1"/>
    <cellStyle name="Hipervínculo visitado" xfId="46375" builtinId="9" hidden="1"/>
    <cellStyle name="Hipervínculo visitado" xfId="46376" builtinId="9" hidden="1"/>
    <cellStyle name="Hipervínculo visitado" xfId="46377" builtinId="9" hidden="1"/>
    <cellStyle name="Hipervínculo visitado" xfId="46378" builtinId="9" hidden="1"/>
    <cellStyle name="Hipervínculo visitado" xfId="46379" builtinId="9" hidden="1"/>
    <cellStyle name="Hipervínculo visitado" xfId="46380" builtinId="9" hidden="1"/>
    <cellStyle name="Hipervínculo visitado" xfId="46381" builtinId="9" hidden="1"/>
    <cellStyle name="Hipervínculo visitado" xfId="46382" builtinId="9" hidden="1"/>
    <cellStyle name="Hipervínculo visitado" xfId="46383" builtinId="9" hidden="1"/>
    <cellStyle name="Hipervínculo visitado" xfId="46384" builtinId="9" hidden="1"/>
    <cellStyle name="Hipervínculo visitado" xfId="46385" builtinId="9" hidden="1"/>
    <cellStyle name="Hipervínculo visitado" xfId="46386" builtinId="9" hidden="1"/>
    <cellStyle name="Hipervínculo visitado" xfId="46387" builtinId="9" hidden="1"/>
    <cellStyle name="Hipervínculo visitado" xfId="46388" builtinId="9" hidden="1"/>
    <cellStyle name="Hipervínculo visitado" xfId="46389" builtinId="9" hidden="1"/>
    <cellStyle name="Hipervínculo visitado" xfId="46401" builtinId="9" hidden="1"/>
    <cellStyle name="Hipervínculo visitado" xfId="46402" builtinId="9" hidden="1"/>
    <cellStyle name="Hipervínculo visitado" xfId="46403" builtinId="9" hidden="1"/>
    <cellStyle name="Hipervínculo visitado" xfId="46404" builtinId="9" hidden="1"/>
    <cellStyle name="Hipervínculo visitado" xfId="46405" builtinId="9" hidden="1"/>
    <cellStyle name="Hipervínculo visitado" xfId="46406" builtinId="9" hidden="1"/>
    <cellStyle name="Hipervínculo visitado" xfId="46407" builtinId="9" hidden="1"/>
    <cellStyle name="Hipervínculo visitado" xfId="46408" builtinId="9" hidden="1"/>
    <cellStyle name="Hipervínculo visitado" xfId="46409" builtinId="9" hidden="1"/>
    <cellStyle name="Hipervínculo visitado" xfId="46410" builtinId="9" hidden="1"/>
    <cellStyle name="Hipervínculo visitado" xfId="46411" builtinId="9" hidden="1"/>
    <cellStyle name="Hipervínculo visitado" xfId="46412" builtinId="9" hidden="1"/>
    <cellStyle name="Hipervínculo visitado" xfId="46413" builtinId="9" hidden="1"/>
    <cellStyle name="Hipervínculo visitado" xfId="46414" builtinId="9" hidden="1"/>
    <cellStyle name="Hipervínculo visitado" xfId="46415" builtinId="9" hidden="1"/>
    <cellStyle name="Hipervínculo visitado" xfId="46416" builtinId="9" hidden="1"/>
    <cellStyle name="Hipervínculo visitado" xfId="46417" builtinId="9" hidden="1"/>
    <cellStyle name="Hipervínculo visitado" xfId="46418" builtinId="9" hidden="1"/>
    <cellStyle name="Hipervínculo visitado" xfId="46419" builtinId="9" hidden="1"/>
    <cellStyle name="Hipervínculo visitado" xfId="46420" builtinId="9" hidden="1"/>
    <cellStyle name="Hipervínculo visitado" xfId="46421" builtinId="9" hidden="1"/>
    <cellStyle name="Hipervínculo visitado" xfId="46431" builtinId="9" hidden="1"/>
    <cellStyle name="Hipervínculo visitado" xfId="46432" builtinId="9" hidden="1"/>
    <cellStyle name="Hipervínculo visitado" xfId="46433" builtinId="9" hidden="1"/>
    <cellStyle name="Hipervínculo visitado" xfId="46434" builtinId="9" hidden="1"/>
    <cellStyle name="Hipervínculo visitado" xfId="46435" builtinId="9" hidden="1"/>
    <cellStyle name="Hipervínculo visitado" xfId="46436" builtinId="9" hidden="1"/>
    <cellStyle name="Hipervínculo visitado" xfId="46437" builtinId="9" hidden="1"/>
    <cellStyle name="Hipervínculo visitado" xfId="46438" builtinId="9" hidden="1"/>
    <cellStyle name="Hipervínculo visitado" xfId="46439" builtinId="9" hidden="1"/>
    <cellStyle name="Hipervínculo visitado" xfId="46440" builtinId="9" hidden="1"/>
    <cellStyle name="Hipervínculo visitado" xfId="46441" builtinId="9" hidden="1"/>
    <cellStyle name="Hipervínculo visitado" xfId="46442" builtinId="9" hidden="1"/>
    <cellStyle name="Hipervínculo visitado" xfId="46443" builtinId="9" hidden="1"/>
    <cellStyle name="Hipervínculo visitado" xfId="46444" builtinId="9" hidden="1"/>
    <cellStyle name="Hipervínculo visitado" xfId="46445" builtinId="9" hidden="1"/>
    <cellStyle name="Hipervínculo visitado" xfId="46446" builtinId="9" hidden="1"/>
    <cellStyle name="Hipervínculo visitado" xfId="46447" builtinId="9" hidden="1"/>
    <cellStyle name="Hipervínculo visitado" xfId="46448" builtinId="9" hidden="1"/>
    <cellStyle name="Hipervínculo visitado" xfId="46449" builtinId="9" hidden="1"/>
    <cellStyle name="Hipervínculo visitado" xfId="46450" builtinId="9" hidden="1"/>
    <cellStyle name="Hipervínculo visitado" xfId="46451" builtinId="9" hidden="1"/>
    <cellStyle name="Hipervínculo visitado" xfId="46462" builtinId="9" hidden="1"/>
    <cellStyle name="Hipervínculo visitado" xfId="46463" builtinId="9" hidden="1"/>
    <cellStyle name="Hipervínculo visitado" xfId="46464" builtinId="9" hidden="1"/>
    <cellStyle name="Hipervínculo visitado" xfId="46465" builtinId="9" hidden="1"/>
    <cellStyle name="Hipervínculo visitado" xfId="46466" builtinId="9" hidden="1"/>
    <cellStyle name="Hipervínculo visitado" xfId="46467" builtinId="9" hidden="1"/>
    <cellStyle name="Hipervínculo visitado" xfId="46468" builtinId="9" hidden="1"/>
    <cellStyle name="Hipervínculo visitado" xfId="46469" builtinId="9" hidden="1"/>
    <cellStyle name="Hipervínculo visitado" xfId="46470" builtinId="9" hidden="1"/>
    <cellStyle name="Hipervínculo visitado" xfId="46471" builtinId="9" hidden="1"/>
    <cellStyle name="Hipervínculo visitado" xfId="46472" builtinId="9" hidden="1"/>
    <cellStyle name="Hipervínculo visitado" xfId="46473" builtinId="9" hidden="1"/>
    <cellStyle name="Hipervínculo visitado" xfId="46474" builtinId="9" hidden="1"/>
    <cellStyle name="Hipervínculo visitado" xfId="46475" builtinId="9" hidden="1"/>
    <cellStyle name="Hipervínculo visitado" xfId="46476" builtinId="9" hidden="1"/>
    <cellStyle name="Hipervínculo visitado" xfId="46477" builtinId="9" hidden="1"/>
    <cellStyle name="Hipervínculo visitado" xfId="46478" builtinId="9" hidden="1"/>
    <cellStyle name="Hipervínculo visitado" xfId="46479" builtinId="9" hidden="1"/>
    <cellStyle name="Hipervínculo visitado" xfId="46480" builtinId="9" hidden="1"/>
    <cellStyle name="Hipervínculo visitado" xfId="46481" builtinId="9" hidden="1"/>
    <cellStyle name="Hipervínculo visitado" xfId="46482" builtinId="9" hidden="1"/>
    <cellStyle name="Hipervínculo visitado" xfId="46491" builtinId="9" hidden="1"/>
    <cellStyle name="Hipervínculo visitado" xfId="46492" builtinId="9" hidden="1"/>
    <cellStyle name="Hipervínculo visitado" xfId="46493" builtinId="9" hidden="1"/>
    <cellStyle name="Hipervínculo visitado" xfId="46494" builtinId="9" hidden="1"/>
    <cellStyle name="Hipervínculo visitado" xfId="46495" builtinId="9" hidden="1"/>
    <cellStyle name="Hipervínculo visitado" xfId="46496" builtinId="9" hidden="1"/>
    <cellStyle name="Hipervínculo visitado" xfId="46497" builtinId="9" hidden="1"/>
    <cellStyle name="Hipervínculo visitado" xfId="46498" builtinId="9" hidden="1"/>
    <cellStyle name="Hipervínculo visitado" xfId="46499" builtinId="9" hidden="1"/>
    <cellStyle name="Hipervínculo visitado" xfId="46500" builtinId="9" hidden="1"/>
    <cellStyle name="Hipervínculo visitado" xfId="46501" builtinId="9" hidden="1"/>
    <cellStyle name="Hipervínculo visitado" xfId="46502" builtinId="9" hidden="1"/>
    <cellStyle name="Hipervínculo visitado" xfId="46503" builtinId="9" hidden="1"/>
    <cellStyle name="Hipervínculo visitado" xfId="46504" builtinId="9" hidden="1"/>
    <cellStyle name="Hipervínculo visitado" xfId="46505" builtinId="9" hidden="1"/>
    <cellStyle name="Hipervínculo visitado" xfId="46506" builtinId="9" hidden="1"/>
    <cellStyle name="Hipervínculo visitado" xfId="46507" builtinId="9" hidden="1"/>
    <cellStyle name="Hipervínculo visitado" xfId="46508" builtinId="9" hidden="1"/>
    <cellStyle name="Hipervínculo visitado" xfId="46509" builtinId="9" hidden="1"/>
    <cellStyle name="Hipervínculo visitado" xfId="46510" builtinId="9" hidden="1"/>
    <cellStyle name="Hipervínculo visitado" xfId="46511" builtinId="9" hidden="1"/>
    <cellStyle name="Hipervínculo visitado" xfId="46522" builtinId="9" hidden="1"/>
    <cellStyle name="Hipervínculo visitado" xfId="46523" builtinId="9" hidden="1"/>
    <cellStyle name="Hipervínculo visitado" xfId="46524" builtinId="9" hidden="1"/>
    <cellStyle name="Hipervínculo visitado" xfId="46525" builtinId="9" hidden="1"/>
    <cellStyle name="Hipervínculo visitado" xfId="46526" builtinId="9" hidden="1"/>
    <cellStyle name="Hipervínculo visitado" xfId="46527" builtinId="9" hidden="1"/>
    <cellStyle name="Hipervínculo visitado" xfId="46528" builtinId="9" hidden="1"/>
    <cellStyle name="Hipervínculo visitado" xfId="46529" builtinId="9" hidden="1"/>
    <cellStyle name="Hipervínculo visitado" xfId="46530" builtinId="9" hidden="1"/>
    <cellStyle name="Hipervínculo visitado" xfId="46531" builtinId="9" hidden="1"/>
    <cellStyle name="Hipervínculo visitado" xfId="46532" builtinId="9" hidden="1"/>
    <cellStyle name="Hipervínculo visitado" xfId="46533" builtinId="9" hidden="1"/>
    <cellStyle name="Hipervínculo visitado" xfId="46534" builtinId="9" hidden="1"/>
    <cellStyle name="Hipervínculo visitado" xfId="46535" builtinId="9" hidden="1"/>
    <cellStyle name="Hipervínculo visitado" xfId="46536" builtinId="9" hidden="1"/>
    <cellStyle name="Hipervínculo visitado" xfId="46537" builtinId="9" hidden="1"/>
    <cellStyle name="Hipervínculo visitado" xfId="46538" builtinId="9" hidden="1"/>
    <cellStyle name="Hipervínculo visitado" xfId="46539" builtinId="9" hidden="1"/>
    <cellStyle name="Hipervínculo visitado" xfId="46540" builtinId="9" hidden="1"/>
    <cellStyle name="Hipervínculo visitado" xfId="46541" builtinId="9" hidden="1"/>
    <cellStyle name="Hipervínculo visitado" xfId="46542" builtinId="9" hidden="1"/>
    <cellStyle name="Hipervínculo visitado" xfId="46550" builtinId="9" hidden="1"/>
    <cellStyle name="Hipervínculo visitado" xfId="46551" builtinId="9" hidden="1"/>
    <cellStyle name="Hipervínculo visitado" xfId="46552" builtinId="9" hidden="1"/>
    <cellStyle name="Hipervínculo visitado" xfId="46553" builtinId="9" hidden="1"/>
    <cellStyle name="Hipervínculo visitado" xfId="46554" builtinId="9" hidden="1"/>
    <cellStyle name="Hipervínculo visitado" xfId="46555" builtinId="9" hidden="1"/>
    <cellStyle name="Hipervínculo visitado" xfId="46556" builtinId="9" hidden="1"/>
    <cellStyle name="Hipervínculo visitado" xfId="46557" builtinId="9" hidden="1"/>
    <cellStyle name="Hipervínculo visitado" xfId="46558" builtinId="9" hidden="1"/>
    <cellStyle name="Hipervínculo visitado" xfId="46559" builtinId="9" hidden="1"/>
    <cellStyle name="Hipervínculo visitado" xfId="46560" builtinId="9" hidden="1"/>
    <cellStyle name="Hipervínculo visitado" xfId="46561" builtinId="9" hidden="1"/>
    <cellStyle name="Hipervínculo visitado" xfId="46562" builtinId="9" hidden="1"/>
    <cellStyle name="Hipervínculo visitado" xfId="46563" builtinId="9" hidden="1"/>
    <cellStyle name="Hipervínculo visitado" xfId="46564" builtinId="9" hidden="1"/>
    <cellStyle name="Hipervínculo visitado" xfId="46565" builtinId="9" hidden="1"/>
    <cellStyle name="Hipervínculo visitado" xfId="46566" builtinId="9" hidden="1"/>
    <cellStyle name="Hipervínculo visitado" xfId="46567" builtinId="9" hidden="1"/>
    <cellStyle name="Hipervínculo visitado" xfId="46568" builtinId="9" hidden="1"/>
    <cellStyle name="Hipervínculo visitado" xfId="46569" builtinId="9" hidden="1"/>
    <cellStyle name="Hipervínculo visitado" xfId="46570" builtinId="9" hidden="1"/>
    <cellStyle name="Hipervínculo visitado" xfId="46584" builtinId="9" hidden="1"/>
    <cellStyle name="Hipervínculo visitado" xfId="46585" builtinId="9" hidden="1"/>
    <cellStyle name="Hipervínculo visitado" xfId="46586" builtinId="9" hidden="1"/>
    <cellStyle name="Hipervínculo visitado" xfId="46587" builtinId="9" hidden="1"/>
    <cellStyle name="Hipervínculo visitado" xfId="46588" builtinId="9" hidden="1"/>
    <cellStyle name="Hipervínculo visitado" xfId="46589" builtinId="9" hidden="1"/>
    <cellStyle name="Hipervínculo visitado" xfId="46590" builtinId="9" hidden="1"/>
    <cellStyle name="Hipervínculo visitado" xfId="46591" builtinId="9" hidden="1"/>
    <cellStyle name="Hipervínculo visitado" xfId="46592" builtinId="9" hidden="1"/>
    <cellStyle name="Hipervínculo visitado" xfId="46593" builtinId="9" hidden="1"/>
    <cellStyle name="Hipervínculo visitado" xfId="46594" builtinId="9" hidden="1"/>
    <cellStyle name="Hipervínculo visitado" xfId="46595" builtinId="9" hidden="1"/>
    <cellStyle name="Hipervínculo visitado" xfId="46596" builtinId="9" hidden="1"/>
    <cellStyle name="Hipervínculo visitado" xfId="46597" builtinId="9" hidden="1"/>
    <cellStyle name="Hipervínculo visitado" xfId="46598" builtinId="9" hidden="1"/>
    <cellStyle name="Hipervínculo visitado" xfId="46599" builtinId="9" hidden="1"/>
    <cellStyle name="Hipervínculo visitado" xfId="46600" builtinId="9" hidden="1"/>
    <cellStyle name="Hipervínculo visitado" xfId="46601" builtinId="9" hidden="1"/>
    <cellStyle name="Hipervínculo visitado" xfId="46602" builtinId="9" hidden="1"/>
    <cellStyle name="Hipervínculo visitado" xfId="46603" builtinId="9" hidden="1"/>
    <cellStyle name="Hipervínculo visitado" xfId="46604" builtinId="9" hidden="1"/>
    <cellStyle name="Hipervínculo visitado" xfId="46613" builtinId="9" hidden="1"/>
    <cellStyle name="Hipervínculo visitado" xfId="46614" builtinId="9" hidden="1"/>
    <cellStyle name="Hipervínculo visitado" xfId="46615" builtinId="9" hidden="1"/>
    <cellStyle name="Hipervínculo visitado" xfId="46616" builtinId="9" hidden="1"/>
    <cellStyle name="Hipervínculo visitado" xfId="46617" builtinId="9" hidden="1"/>
    <cellStyle name="Hipervínculo visitado" xfId="46618" builtinId="9" hidden="1"/>
    <cellStyle name="Hipervínculo visitado" xfId="46619" builtinId="9" hidden="1"/>
    <cellStyle name="Hipervínculo visitado" xfId="46620" builtinId="9" hidden="1"/>
    <cellStyle name="Hipervínculo visitado" xfId="46621" builtinId="9" hidden="1"/>
    <cellStyle name="Hipervínculo visitado" xfId="46622" builtinId="9" hidden="1"/>
    <cellStyle name="Hipervínculo visitado" xfId="46623" builtinId="9" hidden="1"/>
    <cellStyle name="Hipervínculo visitado" xfId="46624" builtinId="9" hidden="1"/>
    <cellStyle name="Hipervínculo visitado" xfId="46625" builtinId="9" hidden="1"/>
    <cellStyle name="Hipervínculo visitado" xfId="46626" builtinId="9" hidden="1"/>
    <cellStyle name="Hipervínculo visitado" xfId="46627" builtinId="9" hidden="1"/>
    <cellStyle name="Hipervínculo visitado" xfId="46628" builtinId="9" hidden="1"/>
    <cellStyle name="Hipervínculo visitado" xfId="46629" builtinId="9" hidden="1"/>
    <cellStyle name="Hipervínculo visitado" xfId="46630" builtinId="9" hidden="1"/>
    <cellStyle name="Hipervínculo visitado" xfId="46631" builtinId="9" hidden="1"/>
    <cellStyle name="Hipervínculo visitado" xfId="46632" builtinId="9" hidden="1"/>
    <cellStyle name="Hipervínculo visitado" xfId="46633" builtinId="9" hidden="1"/>
    <cellStyle name="Hipervínculo visitado" xfId="46581" builtinId="9" hidden="1"/>
    <cellStyle name="Hipervínculo visitado" xfId="46582" builtinId="9" hidden="1"/>
    <cellStyle name="Hipervínculo visitado" xfId="46637" builtinId="9" hidden="1"/>
    <cellStyle name="Hipervínculo visitado" xfId="46638" builtinId="9" hidden="1"/>
    <cellStyle name="Hipervínculo visitado" xfId="46639" builtinId="9" hidden="1"/>
    <cellStyle name="Hipervínculo visitado" xfId="46640" builtinId="9" hidden="1"/>
    <cellStyle name="Hipervínculo visitado" xfId="46641" builtinId="9" hidden="1"/>
    <cellStyle name="Hipervínculo visitado" xfId="46642" builtinId="9" hidden="1"/>
    <cellStyle name="Hipervínculo visitado" xfId="46643" builtinId="9" hidden="1"/>
    <cellStyle name="Hipervínculo visitado" xfId="46644" builtinId="9" hidden="1"/>
    <cellStyle name="Hipervínculo visitado" xfId="46645" builtinId="9" hidden="1"/>
    <cellStyle name="Hipervínculo visitado" xfId="46646" builtinId="9" hidden="1"/>
    <cellStyle name="Hipervínculo visitado" xfId="46647" builtinId="9" hidden="1"/>
    <cellStyle name="Hipervínculo visitado" xfId="46648" builtinId="9" hidden="1"/>
    <cellStyle name="Hipervínculo visitado" xfId="46649" builtinId="9" hidden="1"/>
    <cellStyle name="Hipervínculo visitado" xfId="46650" builtinId="9" hidden="1"/>
    <cellStyle name="Hipervínculo visitado" xfId="46651" builtinId="9" hidden="1"/>
    <cellStyle name="Hipervínculo visitado" xfId="46652" builtinId="9" hidden="1"/>
    <cellStyle name="Hipervínculo visitado" xfId="46653" builtinId="9" hidden="1"/>
    <cellStyle name="Hipervínculo visitado" xfId="46654" builtinId="9" hidden="1"/>
    <cellStyle name="Hipervínculo visitado" xfId="46655" builtinId="9" hidden="1"/>
    <cellStyle name="Hipervínculo visitado" xfId="46610" builtinId="9" hidden="1"/>
    <cellStyle name="Hipervínculo visitado" xfId="46611" builtinId="9" hidden="1"/>
    <cellStyle name="Hipervínculo visitado" xfId="46658" builtinId="9" hidden="1"/>
    <cellStyle name="Hipervínculo visitado" xfId="46659" builtinId="9" hidden="1"/>
    <cellStyle name="Hipervínculo visitado" xfId="46660" builtinId="9" hidden="1"/>
    <cellStyle name="Hipervínculo visitado" xfId="46661" builtinId="9" hidden="1"/>
    <cellStyle name="Hipervínculo visitado" xfId="46662" builtinId="9" hidden="1"/>
    <cellStyle name="Hipervínculo visitado" xfId="46663" builtinId="9" hidden="1"/>
    <cellStyle name="Hipervínculo visitado" xfId="46664" builtinId="9" hidden="1"/>
    <cellStyle name="Hipervínculo visitado" xfId="46665" builtinId="9" hidden="1"/>
    <cellStyle name="Hipervínculo visitado" xfId="46666" builtinId="9" hidden="1"/>
    <cellStyle name="Hipervínculo visitado" xfId="46667" builtinId="9" hidden="1"/>
    <cellStyle name="Hipervínculo visitado" xfId="46668" builtinId="9" hidden="1"/>
    <cellStyle name="Hipervínculo visitado" xfId="46669" builtinId="9" hidden="1"/>
    <cellStyle name="Hipervínculo visitado" xfId="46670" builtinId="9" hidden="1"/>
    <cellStyle name="Hipervínculo visitado" xfId="46671" builtinId="9" hidden="1"/>
    <cellStyle name="Hipervínculo visitado" xfId="46672" builtinId="9" hidden="1"/>
    <cellStyle name="Hipervínculo visitado" xfId="46673" builtinId="9" hidden="1"/>
    <cellStyle name="Hipervínculo visitado" xfId="46674" builtinId="9" hidden="1"/>
    <cellStyle name="Hipervínculo visitado" xfId="46675" builtinId="9" hidden="1"/>
    <cellStyle name="Hipervínculo visitado" xfId="46676" builtinId="9" hidden="1"/>
    <cellStyle name="Hipervínculo visitado" xfId="46687" builtinId="9" hidden="1"/>
    <cellStyle name="Hipervínculo visitado" xfId="46688" builtinId="9" hidden="1"/>
    <cellStyle name="Hipervínculo visitado" xfId="46689" builtinId="9" hidden="1"/>
    <cellStyle name="Hipervínculo visitado" xfId="46690" builtinId="9" hidden="1"/>
    <cellStyle name="Hipervínculo visitado" xfId="46691" builtinId="9" hidden="1"/>
    <cellStyle name="Hipervínculo visitado" xfId="46692" builtinId="9" hidden="1"/>
    <cellStyle name="Hipervínculo visitado" xfId="46693" builtinId="9" hidden="1"/>
    <cellStyle name="Hipervínculo visitado" xfId="46694" builtinId="9" hidden="1"/>
    <cellStyle name="Hipervínculo visitado" xfId="46695" builtinId="9" hidden="1"/>
    <cellStyle name="Hipervínculo visitado" xfId="46696" builtinId="9" hidden="1"/>
    <cellStyle name="Hipervínculo visitado" xfId="46697" builtinId="9" hidden="1"/>
    <cellStyle name="Hipervínculo visitado" xfId="46698" builtinId="9" hidden="1"/>
    <cellStyle name="Hipervínculo visitado" xfId="46699" builtinId="9" hidden="1"/>
    <cellStyle name="Hipervínculo visitado" xfId="46700" builtinId="9" hidden="1"/>
    <cellStyle name="Hipervínculo visitado" xfId="46701" builtinId="9" hidden="1"/>
    <cellStyle name="Hipervínculo visitado" xfId="46702" builtinId="9" hidden="1"/>
    <cellStyle name="Hipervínculo visitado" xfId="46703" builtinId="9" hidden="1"/>
    <cellStyle name="Hipervínculo visitado" xfId="46704" builtinId="9" hidden="1"/>
    <cellStyle name="Hipervínculo visitado" xfId="46705" builtinId="9" hidden="1"/>
    <cellStyle name="Hipervínculo visitado" xfId="46706" builtinId="9" hidden="1"/>
    <cellStyle name="Hipervínculo visitado" xfId="46707" builtinId="9" hidden="1"/>
    <cellStyle name="Hipervínculo visitado" xfId="46715" builtinId="9" hidden="1"/>
    <cellStyle name="Hipervínculo visitado" xfId="46716" builtinId="9" hidden="1"/>
    <cellStyle name="Hipervínculo visitado" xfId="46717" builtinId="9" hidden="1"/>
    <cellStyle name="Hipervínculo visitado" xfId="46718" builtinId="9" hidden="1"/>
    <cellStyle name="Hipervínculo visitado" xfId="46719" builtinId="9" hidden="1"/>
    <cellStyle name="Hipervínculo visitado" xfId="46720" builtinId="9" hidden="1"/>
    <cellStyle name="Hipervínculo visitado" xfId="46721" builtinId="9" hidden="1"/>
    <cellStyle name="Hipervínculo visitado" xfId="46722" builtinId="9" hidden="1"/>
    <cellStyle name="Hipervínculo visitado" xfId="46723" builtinId="9" hidden="1"/>
    <cellStyle name="Hipervínculo visitado" xfId="46724" builtinId="9" hidden="1"/>
    <cellStyle name="Hipervínculo visitado" xfId="46725" builtinId="9" hidden="1"/>
    <cellStyle name="Hipervínculo visitado" xfId="46726" builtinId="9" hidden="1"/>
    <cellStyle name="Hipervínculo visitado" xfId="46727" builtinId="9" hidden="1"/>
    <cellStyle name="Hipervínculo visitado" xfId="46728" builtinId="9" hidden="1"/>
    <cellStyle name="Hipervínculo visitado" xfId="46729" builtinId="9" hidden="1"/>
    <cellStyle name="Hipervínculo visitado" xfId="46730" builtinId="9" hidden="1"/>
    <cellStyle name="Hipervínculo visitado" xfId="46731" builtinId="9" hidden="1"/>
    <cellStyle name="Hipervínculo visitado" xfId="46732" builtinId="9" hidden="1"/>
    <cellStyle name="Hipervínculo visitado" xfId="46733" builtinId="9" hidden="1"/>
    <cellStyle name="Hipervínculo visitado" xfId="46734" builtinId="9" hidden="1"/>
    <cellStyle name="Hipervínculo visitado" xfId="46735" builtinId="9" hidden="1"/>
    <cellStyle name="Hipervínculo visitado" xfId="46684" builtinId="9" hidden="1"/>
    <cellStyle name="Hipervínculo visitado" xfId="46685" builtinId="9" hidden="1"/>
    <cellStyle name="Hipervínculo visitado" xfId="46738" builtinId="9" hidden="1"/>
    <cellStyle name="Hipervínculo visitado" xfId="46739" builtinId="9" hidden="1"/>
    <cellStyle name="Hipervínculo visitado" xfId="46740" builtinId="9" hidden="1"/>
    <cellStyle name="Hipervínculo visitado" xfId="46741" builtinId="9" hidden="1"/>
    <cellStyle name="Hipervínculo visitado" xfId="46742" builtinId="9" hidden="1"/>
    <cellStyle name="Hipervínculo visitado" xfId="46743" builtinId="9" hidden="1"/>
    <cellStyle name="Hipervínculo visitado" xfId="46744" builtinId="9" hidden="1"/>
    <cellStyle name="Hipervínculo visitado" xfId="46745" builtinId="9" hidden="1"/>
    <cellStyle name="Hipervínculo visitado" xfId="46746" builtinId="9" hidden="1"/>
    <cellStyle name="Hipervínculo visitado" xfId="46747" builtinId="9" hidden="1"/>
    <cellStyle name="Hipervínculo visitado" xfId="46748" builtinId="9" hidden="1"/>
    <cellStyle name="Hipervínculo visitado" xfId="46749" builtinId="9" hidden="1"/>
    <cellStyle name="Hipervínculo visitado" xfId="46750" builtinId="9" hidden="1"/>
    <cellStyle name="Hipervínculo visitado" xfId="46751" builtinId="9" hidden="1"/>
    <cellStyle name="Hipervínculo visitado" xfId="46752" builtinId="9" hidden="1"/>
    <cellStyle name="Hipervínculo visitado" xfId="46753" builtinId="9" hidden="1"/>
    <cellStyle name="Hipervínculo visitado" xfId="46754" builtinId="9" hidden="1"/>
    <cellStyle name="Hipervínculo visitado" xfId="46755" builtinId="9" hidden="1"/>
    <cellStyle name="Hipervínculo visitado" xfId="46756" builtinId="9" hidden="1"/>
    <cellStyle name="Hipervínculo visitado" xfId="46765" builtinId="9" hidden="1"/>
    <cellStyle name="Hipervínculo visitado" xfId="46766" builtinId="9" hidden="1"/>
    <cellStyle name="Hipervínculo visitado" xfId="46767" builtinId="9" hidden="1"/>
    <cellStyle name="Hipervínculo visitado" xfId="46768" builtinId="9" hidden="1"/>
    <cellStyle name="Hipervínculo visitado" xfId="46769" builtinId="9" hidden="1"/>
    <cellStyle name="Hipervínculo visitado" xfId="46770" builtinId="9" hidden="1"/>
    <cellStyle name="Hipervínculo visitado" xfId="46771" builtinId="9" hidden="1"/>
    <cellStyle name="Hipervínculo visitado" xfId="46772" builtinId="9" hidden="1"/>
    <cellStyle name="Hipervínculo visitado" xfId="46773" builtinId="9" hidden="1"/>
    <cellStyle name="Hipervínculo visitado" xfId="46774" builtinId="9" hidden="1"/>
    <cellStyle name="Hipervínculo visitado" xfId="46775" builtinId="9" hidden="1"/>
    <cellStyle name="Hipervínculo visitado" xfId="46776" builtinId="9" hidden="1"/>
    <cellStyle name="Hipervínculo visitado" xfId="46777" builtinId="9" hidden="1"/>
    <cellStyle name="Hipervínculo visitado" xfId="46778" builtinId="9" hidden="1"/>
    <cellStyle name="Hipervínculo visitado" xfId="46779" builtinId="9" hidden="1"/>
    <cellStyle name="Hipervínculo visitado" xfId="46780" builtinId="9" hidden="1"/>
    <cellStyle name="Hipervínculo visitado" xfId="46781" builtinId="9" hidden="1"/>
    <cellStyle name="Hipervínculo visitado" xfId="46782" builtinId="9" hidden="1"/>
    <cellStyle name="Hipervínculo visitado" xfId="46783" builtinId="9" hidden="1"/>
    <cellStyle name="Hipervínculo visitado" xfId="46784" builtinId="9" hidden="1"/>
    <cellStyle name="Hipervínculo visitado" xfId="46785" builtinId="9" hidden="1"/>
    <cellStyle name="Hipervínculo visitado" xfId="46789" builtinId="9" hidden="1"/>
    <cellStyle name="Hipervínculo visitado" xfId="46790" builtinId="9" hidden="1"/>
    <cellStyle name="Hipervínculo visitado" xfId="46791" builtinId="9" hidden="1"/>
    <cellStyle name="Hipervínculo visitado" xfId="46792" builtinId="9" hidden="1"/>
    <cellStyle name="Hipervínculo visitado" xfId="46793" builtinId="9" hidden="1"/>
    <cellStyle name="Hipervínculo visitado" xfId="46794" builtinId="9" hidden="1"/>
    <cellStyle name="Hipervínculo visitado" xfId="46795" builtinId="9" hidden="1"/>
    <cellStyle name="Hipervínculo visitado" xfId="46796" builtinId="9" hidden="1"/>
    <cellStyle name="Hipervínculo visitado" xfId="46797" builtinId="9" hidden="1"/>
    <cellStyle name="Hipervínculo visitado" xfId="46798" builtinId="9" hidden="1"/>
    <cellStyle name="Hipervínculo visitado" xfId="46799" builtinId="9" hidden="1"/>
    <cellStyle name="Hipervínculo visitado" xfId="46800" builtinId="9" hidden="1"/>
    <cellStyle name="Hipervínculo visitado" xfId="46801" builtinId="9" hidden="1"/>
    <cellStyle name="Hipervínculo visitado" xfId="46802" builtinId="9" hidden="1"/>
    <cellStyle name="Hipervínculo visitado" xfId="46803" builtinId="9" hidden="1"/>
    <cellStyle name="Hipervínculo visitado" xfId="46804" builtinId="9" hidden="1"/>
    <cellStyle name="Hipervínculo visitado" xfId="46805" builtinId="9" hidden="1"/>
    <cellStyle name="Hipervínculo visitado" xfId="46806" builtinId="9" hidden="1"/>
    <cellStyle name="Hipervínculo visitado" xfId="46807" builtinId="9" hidden="1"/>
    <cellStyle name="Hipervínculo visitado" xfId="46808" builtinId="9" hidden="1"/>
    <cellStyle name="Hipervínculo visitado" xfId="46809" builtinId="9" hidden="1"/>
    <cellStyle name="Hipervínculo visitado" xfId="46763" builtinId="9" hidden="1"/>
    <cellStyle name="Hipervínculo visitado" xfId="46812" builtinId="9" hidden="1"/>
    <cellStyle name="Hipervínculo visitado" xfId="46813" builtinId="9" hidden="1"/>
    <cellStyle name="Hipervínculo visitado" xfId="46814" builtinId="9" hidden="1"/>
    <cellStyle name="Hipervínculo visitado" xfId="46815" builtinId="9" hidden="1"/>
    <cellStyle name="Hipervínculo visitado" xfId="46816" builtinId="9" hidden="1"/>
    <cellStyle name="Hipervínculo visitado" xfId="46817" builtinId="9" hidden="1"/>
    <cellStyle name="Hipervínculo visitado" xfId="46818" builtinId="9" hidden="1"/>
    <cellStyle name="Hipervínculo visitado" xfId="46819" builtinId="9" hidden="1"/>
    <cellStyle name="Hipervínculo visitado" xfId="46820" builtinId="9" hidden="1"/>
    <cellStyle name="Hipervínculo visitado" xfId="46821" builtinId="9" hidden="1"/>
    <cellStyle name="Hipervínculo visitado" xfId="46822" builtinId="9" hidden="1"/>
    <cellStyle name="Hipervínculo visitado" xfId="46823" builtinId="9" hidden="1"/>
    <cellStyle name="Hipervínculo visitado" xfId="46824" builtinId="9" hidden="1"/>
    <cellStyle name="Hipervínculo visitado" xfId="46825" builtinId="9" hidden="1"/>
    <cellStyle name="Hipervínculo visitado" xfId="46826" builtinId="9" hidden="1"/>
    <cellStyle name="Hipervínculo visitado" xfId="46827" builtinId="9" hidden="1"/>
    <cellStyle name="Hipervínculo visitado" xfId="46828" builtinId="9" hidden="1"/>
    <cellStyle name="Hipervínculo visitado" xfId="46829" builtinId="9" hidden="1"/>
    <cellStyle name="Hipervínculo visitado" xfId="46830" builtinId="9" hidden="1"/>
    <cellStyle name="Hipervínculo visitado" xfId="46831" builtinId="9" hidden="1"/>
    <cellStyle name="Hipervínculo visitado" xfId="46835" builtinId="9" hidden="1"/>
    <cellStyle name="Hipervínculo visitado" xfId="46836" builtinId="9" hidden="1"/>
    <cellStyle name="Hipervínculo visitado" xfId="46837" builtinId="9" hidden="1"/>
    <cellStyle name="Hipervínculo visitado" xfId="46838" builtinId="9" hidden="1"/>
    <cellStyle name="Hipervínculo visitado" xfId="46839" builtinId="9" hidden="1"/>
    <cellStyle name="Hipervínculo visitado" xfId="46840" builtinId="9" hidden="1"/>
    <cellStyle name="Hipervínculo visitado" xfId="46841" builtinId="9" hidden="1"/>
    <cellStyle name="Hipervínculo visitado" xfId="46842" builtinId="9" hidden="1"/>
    <cellStyle name="Hipervínculo visitado" xfId="46843" builtinId="9" hidden="1"/>
    <cellStyle name="Hipervínculo visitado" xfId="46844" builtinId="9" hidden="1"/>
    <cellStyle name="Hipervínculo visitado" xfId="46845" builtinId="9" hidden="1"/>
    <cellStyle name="Hipervínculo visitado" xfId="46846" builtinId="9" hidden="1"/>
    <cellStyle name="Hipervínculo visitado" xfId="46847" builtinId="9" hidden="1"/>
    <cellStyle name="Hipervínculo visitado" xfId="46848" builtinId="9" hidden="1"/>
    <cellStyle name="Hipervínculo visitado" xfId="46849" builtinId="9" hidden="1"/>
    <cellStyle name="Hipervínculo visitado" xfId="46850" builtinId="9" hidden="1"/>
    <cellStyle name="Hipervínculo visitado" xfId="46851" builtinId="9" hidden="1"/>
    <cellStyle name="Hipervínculo visitado" xfId="46852" builtinId="9" hidden="1"/>
    <cellStyle name="Hipervínculo visitado" xfId="46853" builtinId="9" hidden="1"/>
    <cellStyle name="Hipervínculo visitado" xfId="46854" builtinId="9" hidden="1"/>
    <cellStyle name="Hipervínculo visitado" xfId="46855" builtinId="9" hidden="1"/>
    <cellStyle name="Hipervínculo visitado" xfId="46761" builtinId="9" hidden="1"/>
    <cellStyle name="Hipervínculo visitado" xfId="46857" builtinId="9" hidden="1"/>
    <cellStyle name="Hipervínculo visitado" xfId="46858" builtinId="9" hidden="1"/>
    <cellStyle name="Hipervínculo visitado" xfId="46859" builtinId="9" hidden="1"/>
    <cellStyle name="Hipervínculo visitado" xfId="46860" builtinId="9" hidden="1"/>
    <cellStyle name="Hipervínculo visitado" xfId="46861" builtinId="9" hidden="1"/>
    <cellStyle name="Hipervínculo visitado" xfId="46862" builtinId="9" hidden="1"/>
    <cellStyle name="Hipervínculo visitado" xfId="46863" builtinId="9" hidden="1"/>
    <cellStyle name="Hipervínculo visitado" xfId="46864" builtinId="9" hidden="1"/>
    <cellStyle name="Hipervínculo visitado" xfId="46865" builtinId="9" hidden="1"/>
    <cellStyle name="Hipervínculo visitado" xfId="46866" builtinId="9" hidden="1"/>
    <cellStyle name="Hipervínculo visitado" xfId="46867" builtinId="9" hidden="1"/>
    <cellStyle name="Hipervínculo visitado" xfId="46868" builtinId="9" hidden="1"/>
    <cellStyle name="Hipervínculo visitado" xfId="46869" builtinId="9" hidden="1"/>
    <cellStyle name="Hipervínculo visitado" xfId="46870" builtinId="9" hidden="1"/>
    <cellStyle name="Hipervínculo visitado" xfId="46871" builtinId="9" hidden="1"/>
    <cellStyle name="Hipervínculo visitado" xfId="46872" builtinId="9" hidden="1"/>
    <cellStyle name="Hipervínculo visitado" xfId="46873" builtinId="9" hidden="1"/>
    <cellStyle name="Hipervínculo visitado" xfId="46874" builtinId="9" hidden="1"/>
    <cellStyle name="Hipervínculo visitado" xfId="46875" builtinId="9" hidden="1"/>
    <cellStyle name="Hipervínculo visitado" xfId="46876" builtinId="9" hidden="1"/>
    <cellStyle name="Hipervínculo visitado" xfId="46880" builtinId="9" hidden="1"/>
    <cellStyle name="Hipervínculo visitado" xfId="46881" builtinId="9" hidden="1"/>
    <cellStyle name="Hipervínculo visitado" xfId="46882" builtinId="9" hidden="1"/>
    <cellStyle name="Hipervínculo visitado" xfId="46883" builtinId="9" hidden="1"/>
    <cellStyle name="Hipervínculo visitado" xfId="46884" builtinId="9" hidden="1"/>
    <cellStyle name="Hipervínculo visitado" xfId="46885" builtinId="9" hidden="1"/>
    <cellStyle name="Hipervínculo visitado" xfId="46886" builtinId="9" hidden="1"/>
    <cellStyle name="Hipervínculo visitado" xfId="46887" builtinId="9" hidden="1"/>
    <cellStyle name="Hipervínculo visitado" xfId="46888" builtinId="9" hidden="1"/>
    <cellStyle name="Hipervínculo visitado" xfId="46889" builtinId="9" hidden="1"/>
    <cellStyle name="Hipervínculo visitado" xfId="46890" builtinId="9" hidden="1"/>
    <cellStyle name="Hipervínculo visitado" xfId="46891" builtinId="9" hidden="1"/>
    <cellStyle name="Hipervínculo visitado" xfId="46892" builtinId="9" hidden="1"/>
    <cellStyle name="Hipervínculo visitado" xfId="46893" builtinId="9" hidden="1"/>
    <cellStyle name="Hipervínculo visitado" xfId="46894" builtinId="9" hidden="1"/>
    <cellStyle name="Hipervínculo visitado" xfId="46895" builtinId="9" hidden="1"/>
    <cellStyle name="Hipervínculo visitado" xfId="46896" builtinId="9" hidden="1"/>
    <cellStyle name="Hipervínculo visitado" xfId="46897" builtinId="9" hidden="1"/>
    <cellStyle name="Hipervínculo visitado" xfId="46898" builtinId="9" hidden="1"/>
    <cellStyle name="Hipervínculo visitado" xfId="46899" builtinId="9" hidden="1"/>
    <cellStyle name="Hipervínculo visitado" xfId="46900" builtinId="9" hidden="1"/>
    <cellStyle name="Hipervínculo visitado" xfId="45957" builtinId="9" hidden="1"/>
    <cellStyle name="Hipervínculo visitado" xfId="46901" builtinId="9" hidden="1"/>
    <cellStyle name="Hipervínculo visitado" xfId="46902" builtinId="9" hidden="1"/>
    <cellStyle name="Hipervínculo visitado" xfId="46903" builtinId="9" hidden="1"/>
    <cellStyle name="Hipervínculo visitado" xfId="46904" builtinId="9" hidden="1"/>
    <cellStyle name="Hipervínculo visitado" xfId="46905" builtinId="9" hidden="1"/>
    <cellStyle name="Hipervínculo visitado" xfId="46906" builtinId="9" hidden="1"/>
    <cellStyle name="Hipervínculo visitado" xfId="46907" builtinId="9" hidden="1"/>
    <cellStyle name="Hipervínculo visitado" xfId="46908" builtinId="9" hidden="1"/>
    <cellStyle name="Hipervínculo visitado" xfId="46909" builtinId="9" hidden="1"/>
    <cellStyle name="Hipervínculo visitado" xfId="46910" builtinId="9" hidden="1"/>
    <cellStyle name="Hipervínculo visitado" xfId="46911" builtinId="9" hidden="1"/>
    <cellStyle name="Hipervínculo visitado" xfId="46912" builtinId="9" hidden="1"/>
    <cellStyle name="Hipervínculo visitado" xfId="46913" builtinId="9" hidden="1"/>
    <cellStyle name="Hipervínculo visitado" xfId="46914" builtinId="9" hidden="1"/>
    <cellStyle name="Hipervínculo visitado" xfId="46915" builtinId="9" hidden="1"/>
    <cellStyle name="Hipervínculo visitado" xfId="46916" builtinId="9" hidden="1"/>
    <cellStyle name="Hipervínculo visitado" xfId="46917" builtinId="9" hidden="1"/>
    <cellStyle name="Hipervínculo visitado" xfId="46918" builtinId="9" hidden="1"/>
    <cellStyle name="Hipervínculo visitado" xfId="46919" builtinId="9" hidden="1"/>
    <cellStyle name="Hipervínculo visitado" xfId="46920" builtinId="9" hidden="1"/>
    <cellStyle name="Hipervínculo visitado" xfId="46923" builtinId="9" hidden="1"/>
    <cellStyle name="Hipervínculo visitado" xfId="46924" builtinId="9" hidden="1"/>
    <cellStyle name="Hipervínculo visitado" xfId="46925" builtinId="9" hidden="1"/>
    <cellStyle name="Hipervínculo visitado" xfId="46926" builtinId="9" hidden="1"/>
    <cellStyle name="Hipervínculo visitado" xfId="46927" builtinId="9" hidden="1"/>
    <cellStyle name="Hipervínculo visitado" xfId="46928" builtinId="9" hidden="1"/>
    <cellStyle name="Hipervínculo visitado" xfId="46929" builtinId="9" hidden="1"/>
    <cellStyle name="Hipervínculo visitado" xfId="46930" builtinId="9" hidden="1"/>
    <cellStyle name="Hipervínculo visitado" xfId="46931" builtinId="9" hidden="1"/>
    <cellStyle name="Hipervínculo visitado" xfId="46932" builtinId="9" hidden="1"/>
    <cellStyle name="Hipervínculo visitado" xfId="46933" builtinId="9" hidden="1"/>
    <cellStyle name="Hipervínculo visitado" xfId="46934" builtinId="9" hidden="1"/>
    <cellStyle name="Hipervínculo visitado" xfId="46935" builtinId="9" hidden="1"/>
    <cellStyle name="Hipervínculo visitado" xfId="46936" builtinId="9" hidden="1"/>
    <cellStyle name="Hipervínculo visitado" xfId="46937" builtinId="9" hidden="1"/>
    <cellStyle name="Hipervínculo visitado" xfId="46938" builtinId="9" hidden="1"/>
    <cellStyle name="Hipervínculo visitado" xfId="46939" builtinId="9" hidden="1"/>
    <cellStyle name="Hipervínculo visitado" xfId="46940" builtinId="9" hidden="1"/>
    <cellStyle name="Hipervínculo visitado" xfId="46941" builtinId="9" hidden="1"/>
    <cellStyle name="Hipervínculo visitado" xfId="46942" builtinId="9" hidden="1"/>
    <cellStyle name="Hipervínculo visitado" xfId="46943" builtinId="9" hidden="1"/>
    <cellStyle name="Hipervínculo visitado" xfId="46634" builtinId="9" hidden="1"/>
    <cellStyle name="Hipervínculo visitado" xfId="46944" builtinId="9" hidden="1"/>
    <cellStyle name="Hipervínculo visitado" xfId="46945" builtinId="9" hidden="1"/>
    <cellStyle name="Hipervínculo visitado" xfId="46946" builtinId="9" hidden="1"/>
    <cellStyle name="Hipervínculo visitado" xfId="46947" builtinId="9" hidden="1"/>
    <cellStyle name="Hipervínculo visitado" xfId="46948" builtinId="9" hidden="1"/>
    <cellStyle name="Hipervínculo visitado" xfId="46949" builtinId="9" hidden="1"/>
    <cellStyle name="Hipervínculo visitado" xfId="46950" builtinId="9" hidden="1"/>
    <cellStyle name="Hipervínculo visitado" xfId="46951" builtinId="9" hidden="1"/>
    <cellStyle name="Hipervínculo visitado" xfId="46952" builtinId="9" hidden="1"/>
    <cellStyle name="Hipervínculo visitado" xfId="46953" builtinId="9" hidden="1"/>
    <cellStyle name="Hipervínculo visitado" xfId="46954" builtinId="9" hidden="1"/>
    <cellStyle name="Hipervínculo visitado" xfId="46955" builtinId="9" hidden="1"/>
    <cellStyle name="Hipervínculo visitado" xfId="46956" builtinId="9" hidden="1"/>
    <cellStyle name="Hipervínculo visitado" xfId="46957" builtinId="9" hidden="1"/>
    <cellStyle name="Hipervínculo visitado" xfId="46958" builtinId="9" hidden="1"/>
    <cellStyle name="Hipervínculo visitado" xfId="46959" builtinId="9" hidden="1"/>
    <cellStyle name="Hipervínculo visitado" xfId="46960" builtinId="9" hidden="1"/>
    <cellStyle name="Hipervínculo visitado" xfId="46961" builtinId="9" hidden="1"/>
    <cellStyle name="Hipervínculo visitado" xfId="46962" builtinId="9" hidden="1"/>
    <cellStyle name="Hipervínculo visitado" xfId="46963" builtinId="9" hidden="1"/>
    <cellStyle name="Hipervínculo visitado" xfId="46965" builtinId="9" hidden="1"/>
    <cellStyle name="Hipervínculo visitado" xfId="46966" builtinId="9" hidden="1"/>
    <cellStyle name="Hipervínculo visitado" xfId="46967" builtinId="9" hidden="1"/>
    <cellStyle name="Hipervínculo visitado" xfId="46968" builtinId="9" hidden="1"/>
    <cellStyle name="Hipervínculo visitado" xfId="46969" builtinId="9" hidden="1"/>
    <cellStyle name="Hipervínculo visitado" xfId="46970" builtinId="9" hidden="1"/>
    <cellStyle name="Hipervínculo visitado" xfId="46971" builtinId="9" hidden="1"/>
    <cellStyle name="Hipervínculo visitado" xfId="46972" builtinId="9" hidden="1"/>
    <cellStyle name="Hipervínculo visitado" xfId="46973" builtinId="9" hidden="1"/>
    <cellStyle name="Hipervínculo visitado" xfId="46974" builtinId="9" hidden="1"/>
    <cellStyle name="Hipervínculo visitado" xfId="46975" builtinId="9" hidden="1"/>
    <cellStyle name="Hipervínculo visitado" xfId="46976" builtinId="9" hidden="1"/>
    <cellStyle name="Hipervínculo visitado" xfId="46977" builtinId="9" hidden="1"/>
    <cellStyle name="Hipervínculo visitado" xfId="46978" builtinId="9" hidden="1"/>
    <cellStyle name="Hipervínculo visitado" xfId="46979" builtinId="9" hidden="1"/>
    <cellStyle name="Hipervínculo visitado" xfId="46980" builtinId="9" hidden="1"/>
    <cellStyle name="Hipervínculo visitado" xfId="46981" builtinId="9" hidden="1"/>
    <cellStyle name="Hipervínculo visitado" xfId="46982" builtinId="9" hidden="1"/>
    <cellStyle name="Hipervínculo visitado" xfId="46983" builtinId="9" hidden="1"/>
    <cellStyle name="Hipervínculo visitado" xfId="46984" builtinId="9" hidden="1"/>
    <cellStyle name="Hipervínculo visitado" xfId="46985" builtinId="9" hidden="1"/>
    <cellStyle name="Hipervínculo visitado" xfId="46512" builtinId="9" hidden="1"/>
    <cellStyle name="Hipervínculo visitado" xfId="46986" builtinId="9" hidden="1"/>
    <cellStyle name="Hipervínculo visitado" xfId="46987" builtinId="9" hidden="1"/>
    <cellStyle name="Hipervínculo visitado" xfId="46988" builtinId="9" hidden="1"/>
    <cellStyle name="Hipervínculo visitado" xfId="46989" builtinId="9" hidden="1"/>
    <cellStyle name="Hipervínculo visitado" xfId="46990" builtinId="9" hidden="1"/>
    <cellStyle name="Hipervínculo visitado" xfId="46991" builtinId="9" hidden="1"/>
    <cellStyle name="Hipervínculo visitado" xfId="46992" builtinId="9" hidden="1"/>
    <cellStyle name="Hipervínculo visitado" xfId="46993" builtinId="9" hidden="1"/>
    <cellStyle name="Hipervínculo visitado" xfId="46994" builtinId="9" hidden="1"/>
    <cellStyle name="Hipervínculo visitado" xfId="46995" builtinId="9" hidden="1"/>
    <cellStyle name="Hipervínculo visitado" xfId="46996" builtinId="9" hidden="1"/>
    <cellStyle name="Hipervínculo visitado" xfId="46997" builtinId="9" hidden="1"/>
    <cellStyle name="Hipervínculo visitado" xfId="46998" builtinId="9" hidden="1"/>
    <cellStyle name="Hipervínculo visitado" xfId="46999" builtinId="9" hidden="1"/>
    <cellStyle name="Hipervínculo visitado" xfId="47000" builtinId="9" hidden="1"/>
    <cellStyle name="Hipervínculo visitado" xfId="47001" builtinId="9" hidden="1"/>
    <cellStyle name="Hipervínculo visitado" xfId="47002" builtinId="9" hidden="1"/>
    <cellStyle name="Hipervínculo visitado" xfId="47003" builtinId="9" hidden="1"/>
    <cellStyle name="Hipervínculo visitado" xfId="47004" builtinId="9" hidden="1"/>
    <cellStyle name="Hipervínculo visitado" xfId="47005" builtinId="9" hidden="1"/>
    <cellStyle name="Hipervínculo visitado" xfId="47067" builtinId="9" hidden="1"/>
    <cellStyle name="Hipervínculo visitado" xfId="47068" builtinId="9" hidden="1"/>
    <cellStyle name="Hipervínculo visitado" xfId="47069" builtinId="9" hidden="1"/>
    <cellStyle name="Hipervínculo visitado" xfId="47070" builtinId="9" hidden="1"/>
    <cellStyle name="Hipervínculo visitado" xfId="47071" builtinId="9" hidden="1"/>
    <cellStyle name="Hipervínculo visitado" xfId="47072" builtinId="9" hidden="1"/>
    <cellStyle name="Hipervínculo visitado" xfId="47073" builtinId="9" hidden="1"/>
    <cellStyle name="Hipervínculo visitado" xfId="47074" builtinId="9" hidden="1"/>
    <cellStyle name="Hipervínculo visitado" xfId="47075" builtinId="9" hidden="1"/>
    <cellStyle name="Hipervínculo visitado" xfId="47076" builtinId="9" hidden="1"/>
    <cellStyle name="Hipervínculo visitado" xfId="47077" builtinId="9" hidden="1"/>
    <cellStyle name="Hipervínculo visitado" xfId="47078" builtinId="9" hidden="1"/>
    <cellStyle name="Hipervínculo visitado" xfId="47079" builtinId="9" hidden="1"/>
    <cellStyle name="Hipervínculo visitado" xfId="47080" builtinId="9" hidden="1"/>
    <cellStyle name="Hipervínculo visitado" xfId="47081" builtinId="9" hidden="1"/>
    <cellStyle name="Hipervínculo visitado" xfId="47082" builtinId="9" hidden="1"/>
    <cellStyle name="Hipervínculo visitado" xfId="47083" builtinId="9" hidden="1"/>
    <cellStyle name="Hipervínculo visitado" xfId="47084" builtinId="9" hidden="1"/>
    <cellStyle name="Hipervínculo visitado" xfId="47085" builtinId="9" hidden="1"/>
    <cellStyle name="Hipervínculo visitado" xfId="47086" builtinId="9" hidden="1"/>
    <cellStyle name="Hipervínculo visitado" xfId="47087" builtinId="9" hidden="1"/>
    <cellStyle name="Hipervínculo visitado" xfId="47090" builtinId="9" hidden="1"/>
    <cellStyle name="Hipervínculo visitado" xfId="47091" builtinId="9" hidden="1"/>
    <cellStyle name="Hipervínculo visitado" xfId="47092" builtinId="9" hidden="1"/>
    <cellStyle name="Hipervínculo visitado" xfId="47093" builtinId="9" hidden="1"/>
    <cellStyle name="Hipervínculo visitado" xfId="47094" builtinId="9" hidden="1"/>
    <cellStyle name="Hipervínculo visitado" xfId="47095" builtinId="9" hidden="1"/>
    <cellStyle name="Hipervínculo visitado" xfId="47096" builtinId="9" hidden="1"/>
    <cellStyle name="Hipervínculo visitado" xfId="47097" builtinId="9" hidden="1"/>
    <cellStyle name="Hipervínculo visitado" xfId="47098" builtinId="9" hidden="1"/>
    <cellStyle name="Hipervínculo visitado" xfId="47099" builtinId="9" hidden="1"/>
    <cellStyle name="Hipervínculo visitado" xfId="47100" builtinId="9" hidden="1"/>
    <cellStyle name="Hipervínculo visitado" xfId="47101" builtinId="9" hidden="1"/>
    <cellStyle name="Hipervínculo visitado" xfId="47102" builtinId="9" hidden="1"/>
    <cellStyle name="Hipervínculo visitado" xfId="47103" builtinId="9" hidden="1"/>
    <cellStyle name="Hipervínculo visitado" xfId="47104" builtinId="9" hidden="1"/>
    <cellStyle name="Hipervínculo visitado" xfId="47105" builtinId="9" hidden="1"/>
    <cellStyle name="Hipervínculo visitado" xfId="47106" builtinId="9" hidden="1"/>
    <cellStyle name="Hipervínculo visitado" xfId="47107" builtinId="9" hidden="1"/>
    <cellStyle name="Hipervínculo visitado" xfId="47108" builtinId="9" hidden="1"/>
    <cellStyle name="Hipervínculo visitado" xfId="47109" builtinId="9" hidden="1"/>
    <cellStyle name="Hipervínculo visitado" xfId="47110" builtinId="9" hidden="1"/>
    <cellStyle name="Hipervínculo visitado" xfId="47119" builtinId="9" hidden="1"/>
    <cellStyle name="Hipervínculo visitado" xfId="47120" builtinId="9" hidden="1"/>
    <cellStyle name="Hipervínculo visitado" xfId="47121" builtinId="9" hidden="1"/>
    <cellStyle name="Hipervínculo visitado" xfId="47122" builtinId="9" hidden="1"/>
    <cellStyle name="Hipervínculo visitado" xfId="47123" builtinId="9" hidden="1"/>
    <cellStyle name="Hipervínculo visitado" xfId="47124" builtinId="9" hidden="1"/>
    <cellStyle name="Hipervínculo visitado" xfId="47125" builtinId="9" hidden="1"/>
    <cellStyle name="Hipervínculo visitado" xfId="47126" builtinId="9" hidden="1"/>
    <cellStyle name="Hipervínculo visitado" xfId="47127" builtinId="9" hidden="1"/>
    <cellStyle name="Hipervínculo visitado" xfId="47128" builtinId="9" hidden="1"/>
    <cellStyle name="Hipervínculo visitado" xfId="47129" builtinId="9" hidden="1"/>
    <cellStyle name="Hipervínculo visitado" xfId="47130" builtinId="9" hidden="1"/>
    <cellStyle name="Hipervínculo visitado" xfId="47131" builtinId="9" hidden="1"/>
    <cellStyle name="Hipervínculo visitado" xfId="47132" builtinId="9" hidden="1"/>
    <cellStyle name="Hipervínculo visitado" xfId="47133" builtinId="9" hidden="1"/>
    <cellStyle name="Hipervínculo visitado" xfId="47134" builtinId="9" hidden="1"/>
    <cellStyle name="Hipervínculo visitado" xfId="47135" builtinId="9" hidden="1"/>
    <cellStyle name="Hipervínculo visitado" xfId="47136" builtinId="9" hidden="1"/>
    <cellStyle name="Hipervínculo visitado" xfId="47137" builtinId="9" hidden="1"/>
    <cellStyle name="Hipervínculo visitado" xfId="47138" builtinId="9" hidden="1"/>
    <cellStyle name="Hipervínculo visitado" xfId="47139" builtinId="9" hidden="1"/>
    <cellStyle name="Hipervínculo visitado" xfId="47146" builtinId="9" hidden="1"/>
    <cellStyle name="Hipervínculo visitado" xfId="47147" builtinId="9" hidden="1"/>
    <cellStyle name="Hipervínculo visitado" xfId="47148" builtinId="9" hidden="1"/>
    <cellStyle name="Hipervínculo visitado" xfId="47149" builtinId="9" hidden="1"/>
    <cellStyle name="Hipervínculo visitado" xfId="47150" builtinId="9" hidden="1"/>
    <cellStyle name="Hipervínculo visitado" xfId="47151" builtinId="9" hidden="1"/>
    <cellStyle name="Hipervínculo visitado" xfId="47152" builtinId="9" hidden="1"/>
    <cellStyle name="Hipervínculo visitado" xfId="47153" builtinId="9" hidden="1"/>
    <cellStyle name="Hipervínculo visitado" xfId="47154" builtinId="9" hidden="1"/>
    <cellStyle name="Hipervínculo visitado" xfId="47155" builtinId="9" hidden="1"/>
    <cellStyle name="Hipervínculo visitado" xfId="47156" builtinId="9" hidden="1"/>
    <cellStyle name="Hipervínculo visitado" xfId="47157" builtinId="9" hidden="1"/>
    <cellStyle name="Hipervínculo visitado" xfId="47158" builtinId="9" hidden="1"/>
    <cellStyle name="Hipervínculo visitado" xfId="47159" builtinId="9" hidden="1"/>
    <cellStyle name="Hipervínculo visitado" xfId="47160" builtinId="9" hidden="1"/>
    <cellStyle name="Hipervínculo visitado" xfId="47161" builtinId="9" hidden="1"/>
    <cellStyle name="Hipervínculo visitado" xfId="47162" builtinId="9" hidden="1"/>
    <cellStyle name="Hipervínculo visitado" xfId="47163" builtinId="9" hidden="1"/>
    <cellStyle name="Hipervínculo visitado" xfId="47164" builtinId="9" hidden="1"/>
    <cellStyle name="Hipervínculo visitado" xfId="47165" builtinId="9" hidden="1"/>
    <cellStyle name="Hipervínculo visitado" xfId="47166" builtinId="9" hidden="1"/>
    <cellStyle name="Hipervínculo visitado" xfId="47115" builtinId="9" hidden="1"/>
    <cellStyle name="Hipervínculo visitado" xfId="47116" builtinId="9" hidden="1"/>
    <cellStyle name="Hipervínculo visitado" xfId="47117" builtinId="9" hidden="1"/>
    <cellStyle name="Hipervínculo visitado" xfId="47167" builtinId="9" hidden="1"/>
    <cellStyle name="Hipervínculo visitado" xfId="47168" builtinId="9" hidden="1"/>
    <cellStyle name="Hipervínculo visitado" xfId="47169" builtinId="9" hidden="1"/>
    <cellStyle name="Hipervínculo visitado" xfId="47170" builtinId="9" hidden="1"/>
    <cellStyle name="Hipervínculo visitado" xfId="47171" builtinId="9" hidden="1"/>
    <cellStyle name="Hipervínculo visitado" xfId="47172" builtinId="9" hidden="1"/>
    <cellStyle name="Hipervínculo visitado" xfId="47173" builtinId="9" hidden="1"/>
    <cellStyle name="Hipervínculo visitado" xfId="47174" builtinId="9" hidden="1"/>
    <cellStyle name="Hipervínculo visitado" xfId="47175" builtinId="9" hidden="1"/>
    <cellStyle name="Hipervínculo visitado" xfId="47176" builtinId="9" hidden="1"/>
    <cellStyle name="Hipervínculo visitado" xfId="47177" builtinId="9" hidden="1"/>
    <cellStyle name="Hipervínculo visitado" xfId="47178" builtinId="9" hidden="1"/>
    <cellStyle name="Hipervínculo visitado" xfId="47179" builtinId="9" hidden="1"/>
    <cellStyle name="Hipervínculo visitado" xfId="47180" builtinId="9" hidden="1"/>
    <cellStyle name="Hipervínculo visitado" xfId="47181" builtinId="9" hidden="1"/>
    <cellStyle name="Hipervínculo visitado" xfId="47182" builtinId="9" hidden="1"/>
    <cellStyle name="Hipervínculo visitado" xfId="47183" builtinId="9" hidden="1"/>
    <cellStyle name="Hipervínculo visitado" xfId="47184" builtinId="9" hidden="1"/>
    <cellStyle name="Hipervínculo visitado" xfId="47189" builtinId="9" hidden="1"/>
    <cellStyle name="Hipervínculo visitado" xfId="47190" builtinId="9" hidden="1"/>
    <cellStyle name="Hipervínculo visitado" xfId="47191" builtinId="9" hidden="1"/>
    <cellStyle name="Hipervínculo visitado" xfId="47192" builtinId="9" hidden="1"/>
    <cellStyle name="Hipervínculo visitado" xfId="47193" builtinId="9" hidden="1"/>
    <cellStyle name="Hipervínculo visitado" xfId="47194" builtinId="9" hidden="1"/>
    <cellStyle name="Hipervínculo visitado" xfId="47195" builtinId="9" hidden="1"/>
    <cellStyle name="Hipervínculo visitado" xfId="47196" builtinId="9" hidden="1"/>
    <cellStyle name="Hipervínculo visitado" xfId="47197" builtinId="9" hidden="1"/>
    <cellStyle name="Hipervínculo visitado" xfId="47198" builtinId="9" hidden="1"/>
    <cellStyle name="Hipervínculo visitado" xfId="47199" builtinId="9" hidden="1"/>
    <cellStyle name="Hipervínculo visitado" xfId="47200" builtinId="9" hidden="1"/>
    <cellStyle name="Hipervínculo visitado" xfId="47201" builtinId="9" hidden="1"/>
    <cellStyle name="Hipervínculo visitado" xfId="47202" builtinId="9" hidden="1"/>
    <cellStyle name="Hipervínculo visitado" xfId="47203" builtinId="9" hidden="1"/>
    <cellStyle name="Hipervínculo visitado" xfId="47204" builtinId="9" hidden="1"/>
    <cellStyle name="Hipervínculo visitado" xfId="47205" builtinId="9" hidden="1"/>
    <cellStyle name="Hipervínculo visitado" xfId="47206" builtinId="9" hidden="1"/>
    <cellStyle name="Hipervínculo visitado" xfId="47207" builtinId="9" hidden="1"/>
    <cellStyle name="Hipervínculo visitado" xfId="47208" builtinId="9" hidden="1"/>
    <cellStyle name="Hipervínculo visitado" xfId="47209" builtinId="9" hidden="1"/>
    <cellStyle name="Hipervínculo visitado" xfId="47212" builtinId="9" hidden="1"/>
    <cellStyle name="Hipervínculo visitado" xfId="47213" builtinId="9" hidden="1"/>
    <cellStyle name="Hipervínculo visitado" xfId="47214" builtinId="9" hidden="1"/>
    <cellStyle name="Hipervínculo visitado" xfId="47215" builtinId="9" hidden="1"/>
    <cellStyle name="Hipervínculo visitado" xfId="47216" builtinId="9" hidden="1"/>
    <cellStyle name="Hipervínculo visitado" xfId="47217" builtinId="9" hidden="1"/>
    <cellStyle name="Hipervínculo visitado" xfId="47218" builtinId="9" hidden="1"/>
    <cellStyle name="Hipervínculo visitado" xfId="47219" builtinId="9" hidden="1"/>
    <cellStyle name="Hipervínculo visitado" xfId="47220" builtinId="9" hidden="1"/>
    <cellStyle name="Hipervínculo visitado" xfId="47221" builtinId="9" hidden="1"/>
    <cellStyle name="Hipervínculo visitado" xfId="47222" builtinId="9" hidden="1"/>
    <cellStyle name="Hipervínculo visitado" xfId="47223" builtinId="9" hidden="1"/>
    <cellStyle name="Hipervínculo visitado" xfId="47224" builtinId="9" hidden="1"/>
    <cellStyle name="Hipervínculo visitado" xfId="47225" builtinId="9" hidden="1"/>
    <cellStyle name="Hipervínculo visitado" xfId="47226" builtinId="9" hidden="1"/>
    <cellStyle name="Hipervínculo visitado" xfId="47227" builtinId="9" hidden="1"/>
    <cellStyle name="Hipervínculo visitado" xfId="47228" builtinId="9" hidden="1"/>
    <cellStyle name="Hipervínculo visitado" xfId="47229" builtinId="9" hidden="1"/>
    <cellStyle name="Hipervínculo visitado" xfId="47230" builtinId="9" hidden="1"/>
    <cellStyle name="Hipervínculo visitado" xfId="47231" builtinId="9" hidden="1"/>
    <cellStyle name="Hipervínculo visitado" xfId="47232" builtinId="9" hidden="1"/>
    <cellStyle name="Hipervínculo visitado" xfId="47188" builtinId="9" hidden="1"/>
    <cellStyle name="Hipervínculo visitado" xfId="47233" builtinId="9" hidden="1"/>
    <cellStyle name="Hipervínculo visitado" xfId="47234" builtinId="9" hidden="1"/>
    <cellStyle name="Hipervínculo visitado" xfId="47235" builtinId="9" hidden="1"/>
    <cellStyle name="Hipervínculo visitado" xfId="47236" builtinId="9" hidden="1"/>
    <cellStyle name="Hipervínculo visitado" xfId="47237" builtinId="9" hidden="1"/>
    <cellStyle name="Hipervínculo visitado" xfId="47238" builtinId="9" hidden="1"/>
    <cellStyle name="Hipervínculo visitado" xfId="47239" builtinId="9" hidden="1"/>
    <cellStyle name="Hipervínculo visitado" xfId="47240" builtinId="9" hidden="1"/>
    <cellStyle name="Hipervínculo visitado" xfId="47241" builtinId="9" hidden="1"/>
    <cellStyle name="Hipervínculo visitado" xfId="47242" builtinId="9" hidden="1"/>
    <cellStyle name="Hipervínculo visitado" xfId="47243" builtinId="9" hidden="1"/>
    <cellStyle name="Hipervínculo visitado" xfId="47244" builtinId="9" hidden="1"/>
    <cellStyle name="Hipervínculo visitado" xfId="47245" builtinId="9" hidden="1"/>
    <cellStyle name="Hipervínculo visitado" xfId="47246" builtinId="9" hidden="1"/>
    <cellStyle name="Hipervínculo visitado" xfId="47247" builtinId="9" hidden="1"/>
    <cellStyle name="Hipervínculo visitado" xfId="47248" builtinId="9" hidden="1"/>
    <cellStyle name="Hipervínculo visitado" xfId="47249" builtinId="9" hidden="1"/>
    <cellStyle name="Hipervínculo visitado" xfId="47250" builtinId="9" hidden="1"/>
    <cellStyle name="Hipervínculo visitado" xfId="47251" builtinId="9" hidden="1"/>
    <cellStyle name="Hipervínculo visitado" xfId="47252" builtinId="9" hidden="1"/>
    <cellStyle name="Hipervínculo visitado" xfId="47254" builtinId="9" hidden="1"/>
    <cellStyle name="Hipervínculo visitado" xfId="47255" builtinId="9" hidden="1"/>
    <cellStyle name="Hipervínculo visitado" xfId="47256" builtinId="9" hidden="1"/>
    <cellStyle name="Hipervínculo visitado" xfId="47257" builtinId="9" hidden="1"/>
    <cellStyle name="Hipervínculo visitado" xfId="47258" builtinId="9" hidden="1"/>
    <cellStyle name="Hipervínculo visitado" xfId="47259" builtinId="9" hidden="1"/>
    <cellStyle name="Hipervínculo visitado" xfId="47260" builtinId="9" hidden="1"/>
    <cellStyle name="Hipervínculo visitado" xfId="47261" builtinId="9" hidden="1"/>
    <cellStyle name="Hipervínculo visitado" xfId="47262" builtinId="9" hidden="1"/>
    <cellStyle name="Hipervínculo visitado" xfId="47263" builtinId="9" hidden="1"/>
    <cellStyle name="Hipervínculo visitado" xfId="47264" builtinId="9" hidden="1"/>
    <cellStyle name="Hipervínculo visitado" xfId="47265" builtinId="9" hidden="1"/>
    <cellStyle name="Hipervínculo visitado" xfId="47266" builtinId="9" hidden="1"/>
    <cellStyle name="Hipervínculo visitado" xfId="47267" builtinId="9" hidden="1"/>
    <cellStyle name="Hipervínculo visitado" xfId="47268" builtinId="9" hidden="1"/>
    <cellStyle name="Hipervínculo visitado" xfId="47269" builtinId="9" hidden="1"/>
    <cellStyle name="Hipervínculo visitado" xfId="47270" builtinId="9" hidden="1"/>
    <cellStyle name="Hipervínculo visitado" xfId="47271" builtinId="9" hidden="1"/>
    <cellStyle name="Hipervínculo visitado" xfId="47272" builtinId="9" hidden="1"/>
    <cellStyle name="Hipervínculo visitado" xfId="47273" builtinId="9" hidden="1"/>
    <cellStyle name="Hipervínculo visitado" xfId="47274" builtinId="9" hidden="1"/>
    <cellStyle name="Hipervínculo visitado" xfId="47009" builtinId="9" hidden="1"/>
    <cellStyle name="Hipervínculo visitado" xfId="47140" builtinId="9" hidden="1"/>
    <cellStyle name="Hipervínculo visitado" xfId="47187" builtinId="9" hidden="1"/>
    <cellStyle name="Hipervínculo visitado" xfId="47275" builtinId="9" hidden="1"/>
    <cellStyle name="Hipervínculo visitado" xfId="47276" builtinId="9" hidden="1"/>
    <cellStyle name="Hipervínculo visitado" xfId="47277" builtinId="9" hidden="1"/>
    <cellStyle name="Hipervínculo visitado" xfId="47278" builtinId="9" hidden="1"/>
    <cellStyle name="Hipervínculo visitado" xfId="47279" builtinId="9" hidden="1"/>
    <cellStyle name="Hipervínculo visitado" xfId="47280" builtinId="9" hidden="1"/>
    <cellStyle name="Hipervínculo visitado" xfId="47281" builtinId="9" hidden="1"/>
    <cellStyle name="Hipervínculo visitado" xfId="47282" builtinId="9" hidden="1"/>
    <cellStyle name="Hipervínculo visitado" xfId="47283" builtinId="9" hidden="1"/>
    <cellStyle name="Hipervínculo visitado" xfId="47284" builtinId="9" hidden="1"/>
    <cellStyle name="Hipervínculo visitado" xfId="47285" builtinId="9" hidden="1"/>
    <cellStyle name="Hipervínculo visitado" xfId="47286" builtinId="9" hidden="1"/>
    <cellStyle name="Hipervínculo visitado" xfId="47287" builtinId="9" hidden="1"/>
    <cellStyle name="Hipervínculo visitado" xfId="47288" builtinId="9" hidden="1"/>
    <cellStyle name="Hipervínculo visitado" xfId="47289" builtinId="9" hidden="1"/>
    <cellStyle name="Hipervínculo visitado" xfId="47290" builtinId="9" hidden="1"/>
    <cellStyle name="Hipervínculo visitado" xfId="47291" builtinId="9" hidden="1"/>
    <cellStyle name="Hipervínculo visitado" xfId="47292" builtinId="9" hidden="1"/>
    <cellStyle name="Hipervínculo visitado" xfId="47293" builtinId="9" hidden="1"/>
    <cellStyle name="Hipervínculo visitado" xfId="47294" builtinId="9" hidden="1"/>
    <cellStyle name="Hipervínculo visitado" xfId="47295" builtinId="9" hidden="1"/>
    <cellStyle name="Hipervínculo visitado" xfId="47296" builtinId="9" hidden="1"/>
    <cellStyle name="Hipervínculo visitado" xfId="47297" builtinId="9" hidden="1"/>
    <cellStyle name="Hipervínculo visitado" xfId="47298" builtinId="9" hidden="1"/>
    <cellStyle name="Hipervínculo visitado" xfId="47299" builtinId="9" hidden="1"/>
    <cellStyle name="Hipervínculo visitado" xfId="47300" builtinId="9" hidden="1"/>
    <cellStyle name="Hipervínculo visitado" xfId="47301" builtinId="9" hidden="1"/>
    <cellStyle name="Hipervínculo visitado" xfId="47302" builtinId="9" hidden="1"/>
    <cellStyle name="Hipervínculo visitado" xfId="47303" builtinId="9" hidden="1"/>
    <cellStyle name="Hipervínculo visitado" xfId="47304" builtinId="9" hidden="1"/>
    <cellStyle name="Hipervínculo visitado" xfId="47305" builtinId="9" hidden="1"/>
    <cellStyle name="Hipervínculo visitado" xfId="47306" builtinId="9" hidden="1"/>
    <cellStyle name="Hipervínculo visitado" xfId="47307" builtinId="9" hidden="1"/>
    <cellStyle name="Hipervínculo visitado" xfId="47308" builtinId="9" hidden="1"/>
    <cellStyle name="Hipervínculo visitado" xfId="47309" builtinId="9" hidden="1"/>
    <cellStyle name="Hipervínculo visitado" xfId="47310" builtinId="9" hidden="1"/>
    <cellStyle name="Hipervínculo visitado" xfId="47311" builtinId="9" hidden="1"/>
    <cellStyle name="Hipervínculo visitado" xfId="47312" builtinId="9" hidden="1"/>
    <cellStyle name="Hipervínculo visitado" xfId="47313" builtinId="9" hidden="1"/>
    <cellStyle name="Hipervínculo visitado" xfId="47034" builtinId="9" hidden="1"/>
    <cellStyle name="Hipervínculo visitado" xfId="47033" builtinId="9" hidden="1"/>
    <cellStyle name="Hipervínculo visitado" xfId="47027" builtinId="9" hidden="1"/>
    <cellStyle name="Hipervínculo visitado" xfId="47314" builtinId="9" hidden="1"/>
    <cellStyle name="Hipervínculo visitado" xfId="47315" builtinId="9" hidden="1"/>
    <cellStyle name="Hipervínculo visitado" xfId="47316" builtinId="9" hidden="1"/>
    <cellStyle name="Hipervínculo visitado" xfId="47317" builtinId="9" hidden="1"/>
    <cellStyle name="Hipervínculo visitado" xfId="47318" builtinId="9" hidden="1"/>
    <cellStyle name="Hipervínculo visitado" xfId="47319" builtinId="9" hidden="1"/>
    <cellStyle name="Hipervínculo visitado" xfId="47320" builtinId="9" hidden="1"/>
    <cellStyle name="Hipervínculo visitado" xfId="47321" builtinId="9" hidden="1"/>
    <cellStyle name="Hipervínculo visitado" xfId="47322" builtinId="9" hidden="1"/>
    <cellStyle name="Hipervínculo visitado" xfId="47323" builtinId="9" hidden="1"/>
    <cellStyle name="Hipervínculo visitado" xfId="47324" builtinId="9" hidden="1"/>
    <cellStyle name="Hipervínculo visitado" xfId="47325" builtinId="9" hidden="1"/>
    <cellStyle name="Hipervínculo visitado" xfId="47326" builtinId="9" hidden="1"/>
    <cellStyle name="Hipervínculo visitado" xfId="47327" builtinId="9" hidden="1"/>
    <cellStyle name="Hipervínculo visitado" xfId="47328" builtinId="9" hidden="1"/>
    <cellStyle name="Hipervínculo visitado" xfId="47329" builtinId="9" hidden="1"/>
    <cellStyle name="Hipervínculo visitado" xfId="47330" builtinId="9" hidden="1"/>
    <cellStyle name="Hipervínculo visitado" xfId="47331" builtinId="9" hidden="1"/>
    <cellStyle name="Hipervínculo visitado" xfId="44477" builtinId="9" hidden="1"/>
    <cellStyle name="Hipervínculo visitado" xfId="44415" builtinId="9" hidden="1"/>
    <cellStyle name="Hipervínculo visitado" xfId="44476" builtinId="9" hidden="1"/>
    <cellStyle name="Hipervínculo visitado" xfId="44475" builtinId="9" hidden="1"/>
    <cellStyle name="Hipervínculo visitado" xfId="44332" builtinId="9" hidden="1"/>
    <cellStyle name="Hipervínculo visitado" xfId="44333" builtinId="9" hidden="1"/>
    <cellStyle name="Hipervínculo visitado" xfId="45839" builtinId="9" hidden="1"/>
    <cellStyle name="Hipervínculo visitado" xfId="45807" builtinId="9" hidden="1"/>
    <cellStyle name="Hipervínculo visitado" xfId="45775" builtinId="9" hidden="1"/>
    <cellStyle name="Hipervínculo visitado" xfId="45743" builtinId="9" hidden="1"/>
    <cellStyle name="Hipervínculo visitado" xfId="45712" builtinId="9" hidden="1"/>
    <cellStyle name="Hipervínculo visitado" xfId="44472" builtinId="9" hidden="1"/>
    <cellStyle name="Hipervínculo visitado" xfId="44413" builtinId="9" hidden="1"/>
    <cellStyle name="Hipervínculo visitado" xfId="44471" builtinId="9" hidden="1"/>
    <cellStyle name="Hipervínculo visitado" xfId="44470" builtinId="9" hidden="1"/>
    <cellStyle name="Hipervínculo visitado" xfId="44334" builtinId="9" hidden="1"/>
    <cellStyle name="Hipervínculo visitado" xfId="44412" builtinId="9" hidden="1"/>
    <cellStyle name="Hipervínculo visitado" xfId="44469" builtinId="9" hidden="1"/>
    <cellStyle name="Hipervínculo visitado" xfId="44468" builtinId="9" hidden="1"/>
    <cellStyle name="Hipervínculo visitado" xfId="44335" builtinId="9" hidden="1"/>
    <cellStyle name="Hipervínculo visitado" xfId="44411" builtinId="9" hidden="1"/>
    <cellStyle name="Hipervínculo visitado" xfId="44524" builtinId="9" hidden="1"/>
    <cellStyle name="Hipervínculo visitado" xfId="44302" builtinId="9" hidden="1"/>
    <cellStyle name="Hipervínculo visitado" xfId="44360" builtinId="9" hidden="1"/>
    <cellStyle name="Hipervínculo visitado" xfId="47332" builtinId="9" hidden="1"/>
    <cellStyle name="Hipervínculo visitado" xfId="47333" builtinId="9" hidden="1"/>
    <cellStyle name="Hipervínculo visitado" xfId="47334" builtinId="9" hidden="1"/>
    <cellStyle name="Hipervínculo visitado" xfId="47335" builtinId="9" hidden="1"/>
    <cellStyle name="Hipervínculo visitado" xfId="47336" builtinId="9" hidden="1"/>
    <cellStyle name="Hipervínculo visitado" xfId="47337" builtinId="9" hidden="1"/>
    <cellStyle name="Hipervínculo visitado" xfId="47338" builtinId="9" hidden="1"/>
    <cellStyle name="Hipervínculo visitado" xfId="47339" builtinId="9" hidden="1"/>
    <cellStyle name="Hipervínculo visitado" xfId="47340" builtinId="9" hidden="1"/>
    <cellStyle name="Hipervínculo visitado" xfId="47341" builtinId="9" hidden="1"/>
    <cellStyle name="Hipervínculo visitado" xfId="47342" builtinId="9" hidden="1"/>
    <cellStyle name="Hipervínculo visitado" xfId="47343" builtinId="9" hidden="1"/>
    <cellStyle name="Hipervínculo visitado" xfId="47344" builtinId="9" hidden="1"/>
    <cellStyle name="Hipervínculo visitado" xfId="47345" builtinId="9" hidden="1"/>
    <cellStyle name="Hipervínculo visitado" xfId="47346" builtinId="9" hidden="1"/>
    <cellStyle name="Hipervínculo visitado" xfId="47347" builtinId="9" hidden="1"/>
    <cellStyle name="Hipervínculo visitado" xfId="47348" builtinId="9" hidden="1"/>
    <cellStyle name="Hipervínculo visitado" xfId="47349" builtinId="9" hidden="1"/>
    <cellStyle name="Hipervínculo visitado" xfId="47365" builtinId="9" hidden="1"/>
    <cellStyle name="Hipervínculo visitado" xfId="47366" builtinId="9" hidden="1"/>
    <cellStyle name="Hipervínculo visitado" xfId="47367" builtinId="9" hidden="1"/>
    <cellStyle name="Hipervínculo visitado" xfId="47368" builtinId="9" hidden="1"/>
    <cellStyle name="Hipervínculo visitado" xfId="47369" builtinId="9" hidden="1"/>
    <cellStyle name="Hipervínculo visitado" xfId="47370" builtinId="9" hidden="1"/>
    <cellStyle name="Hipervínculo visitado" xfId="47371" builtinId="9" hidden="1"/>
    <cellStyle name="Hipervínculo visitado" xfId="47372" builtinId="9" hidden="1"/>
    <cellStyle name="Hipervínculo visitado" xfId="47373" builtinId="9" hidden="1"/>
    <cellStyle name="Hipervínculo visitado" xfId="47374" builtinId="9" hidden="1"/>
    <cellStyle name="Hipervínculo visitado" xfId="47375" builtinId="9" hidden="1"/>
    <cellStyle name="Hipervínculo visitado" xfId="47376" builtinId="9" hidden="1"/>
    <cellStyle name="Hipervínculo visitado" xfId="47377" builtinId="9" hidden="1"/>
    <cellStyle name="Hipervínculo visitado" xfId="47378" builtinId="9" hidden="1"/>
    <cellStyle name="Hipervínculo visitado" xfId="47379" builtinId="9" hidden="1"/>
    <cellStyle name="Hipervínculo visitado" xfId="47380" builtinId="9" hidden="1"/>
    <cellStyle name="Hipervínculo visitado" xfId="47381" builtinId="9" hidden="1"/>
    <cellStyle name="Hipervínculo visitado" xfId="47382" builtinId="9" hidden="1"/>
    <cellStyle name="Hipervínculo visitado" xfId="47383" builtinId="9" hidden="1"/>
    <cellStyle name="Hipervínculo visitado" xfId="47384" builtinId="9" hidden="1"/>
    <cellStyle name="Hipervínculo visitado" xfId="47385" builtinId="9" hidden="1"/>
    <cellStyle name="Hipervínculo visitado" xfId="47396" builtinId="9" hidden="1"/>
    <cellStyle name="Hipervínculo visitado" xfId="47397" builtinId="9" hidden="1"/>
    <cellStyle name="Hipervínculo visitado" xfId="47398" builtinId="9" hidden="1"/>
    <cellStyle name="Hipervínculo visitado" xfId="47399" builtinId="9" hidden="1"/>
    <cellStyle name="Hipervínculo visitado" xfId="47400" builtinId="9" hidden="1"/>
    <cellStyle name="Hipervínculo visitado" xfId="47401" builtinId="9" hidden="1"/>
    <cellStyle name="Hipervínculo visitado" xfId="47402" builtinId="9" hidden="1"/>
    <cellStyle name="Hipervínculo visitado" xfId="47403" builtinId="9" hidden="1"/>
    <cellStyle name="Hipervínculo visitado" xfId="47404" builtinId="9" hidden="1"/>
    <cellStyle name="Hipervínculo visitado" xfId="47405" builtinId="9" hidden="1"/>
    <cellStyle name="Hipervínculo visitado" xfId="47406" builtinId="9" hidden="1"/>
    <cellStyle name="Hipervínculo visitado" xfId="47407" builtinId="9" hidden="1"/>
    <cellStyle name="Hipervínculo visitado" xfId="47408" builtinId="9" hidden="1"/>
    <cellStyle name="Hipervínculo visitado" xfId="47409" builtinId="9" hidden="1"/>
    <cellStyle name="Hipervínculo visitado" xfId="47410" builtinId="9" hidden="1"/>
    <cellStyle name="Hipervínculo visitado" xfId="47411" builtinId="9" hidden="1"/>
    <cellStyle name="Hipervínculo visitado" xfId="47412" builtinId="9" hidden="1"/>
    <cellStyle name="Hipervínculo visitado" xfId="47413" builtinId="9" hidden="1"/>
    <cellStyle name="Hipervínculo visitado" xfId="47414" builtinId="9" hidden="1"/>
    <cellStyle name="Hipervínculo visitado" xfId="47415" builtinId="9" hidden="1"/>
    <cellStyle name="Hipervínculo visitado" xfId="47416" builtinId="9" hidden="1"/>
    <cellStyle name="Hipervínculo visitado" xfId="47427" builtinId="9" hidden="1"/>
    <cellStyle name="Hipervínculo visitado" xfId="47428" builtinId="9" hidden="1"/>
    <cellStyle name="Hipervínculo visitado" xfId="47429" builtinId="9" hidden="1"/>
    <cellStyle name="Hipervínculo visitado" xfId="47430" builtinId="9" hidden="1"/>
    <cellStyle name="Hipervínculo visitado" xfId="47431" builtinId="9" hidden="1"/>
    <cellStyle name="Hipervínculo visitado" xfId="47432" builtinId="9" hidden="1"/>
    <cellStyle name="Hipervínculo visitado" xfId="47433" builtinId="9" hidden="1"/>
    <cellStyle name="Hipervínculo visitado" xfId="47434" builtinId="9" hidden="1"/>
    <cellStyle name="Hipervínculo visitado" xfId="47435" builtinId="9" hidden="1"/>
    <cellStyle name="Hipervínculo visitado" xfId="47436" builtinId="9" hidden="1"/>
    <cellStyle name="Hipervínculo visitado" xfId="47437" builtinId="9" hidden="1"/>
    <cellStyle name="Hipervínculo visitado" xfId="47438" builtinId="9" hidden="1"/>
    <cellStyle name="Hipervínculo visitado" xfId="47439" builtinId="9" hidden="1"/>
    <cellStyle name="Hipervínculo visitado" xfId="47440" builtinId="9" hidden="1"/>
    <cellStyle name="Hipervínculo visitado" xfId="47441" builtinId="9" hidden="1"/>
    <cellStyle name="Hipervínculo visitado" xfId="47442" builtinId="9" hidden="1"/>
    <cellStyle name="Hipervínculo visitado" xfId="47443" builtinId="9" hidden="1"/>
    <cellStyle name="Hipervínculo visitado" xfId="47444" builtinId="9" hidden="1"/>
    <cellStyle name="Hipervínculo visitado" xfId="47445" builtinId="9" hidden="1"/>
    <cellStyle name="Hipervínculo visitado" xfId="47446" builtinId="9" hidden="1"/>
    <cellStyle name="Hipervínculo visitado" xfId="47447" builtinId="9" hidden="1"/>
    <cellStyle name="Hipervínculo visitado" xfId="47392" builtinId="9" hidden="1"/>
    <cellStyle name="Hipervínculo visitado" xfId="47393" builtinId="9" hidden="1"/>
    <cellStyle name="Hipervínculo visitado" xfId="47394" builtinId="9" hidden="1"/>
    <cellStyle name="Hipervínculo visitado" xfId="47450" builtinId="9" hidden="1"/>
    <cellStyle name="Hipervínculo visitado" xfId="47451" builtinId="9" hidden="1"/>
    <cellStyle name="Hipervínculo visitado" xfId="47452" builtinId="9" hidden="1"/>
    <cellStyle name="Hipervínculo visitado" xfId="47453" builtinId="9" hidden="1"/>
    <cellStyle name="Hipervínculo visitado" xfId="47454" builtinId="9" hidden="1"/>
    <cellStyle name="Hipervínculo visitado" xfId="47455" builtinId="9" hidden="1"/>
    <cellStyle name="Hipervínculo visitado" xfId="47456" builtinId="9" hidden="1"/>
    <cellStyle name="Hipervínculo visitado" xfId="47457" builtinId="9" hidden="1"/>
    <cellStyle name="Hipervínculo visitado" xfId="47458" builtinId="9" hidden="1"/>
    <cellStyle name="Hipervínculo visitado" xfId="47459" builtinId="9" hidden="1"/>
    <cellStyle name="Hipervínculo visitado" xfId="47460" builtinId="9" hidden="1"/>
    <cellStyle name="Hipervínculo visitado" xfId="47461" builtinId="9" hidden="1"/>
    <cellStyle name="Hipervínculo visitado" xfId="47462" builtinId="9" hidden="1"/>
    <cellStyle name="Hipervínculo visitado" xfId="47463" builtinId="9" hidden="1"/>
    <cellStyle name="Hipervínculo visitado" xfId="47464" builtinId="9" hidden="1"/>
    <cellStyle name="Hipervínculo visitado" xfId="47465" builtinId="9" hidden="1"/>
    <cellStyle name="Hipervínculo visitado" xfId="47466" builtinId="9" hidden="1"/>
    <cellStyle name="Hipervínculo visitado" xfId="47467" builtinId="9" hidden="1"/>
    <cellStyle name="Hipervínculo visitado" xfId="47423" builtinId="9" hidden="1"/>
    <cellStyle name="Hipervínculo visitado" xfId="47424" builtinId="9" hidden="1"/>
    <cellStyle name="Hipervínculo visitado" xfId="47425" builtinId="9" hidden="1"/>
    <cellStyle name="Hipervínculo visitado" xfId="47471" builtinId="9" hidden="1"/>
    <cellStyle name="Hipervínculo visitado" xfId="47472" builtinId="9" hidden="1"/>
    <cellStyle name="Hipervínculo visitado" xfId="47473" builtinId="9" hidden="1"/>
    <cellStyle name="Hipervínculo visitado" xfId="47474" builtinId="9" hidden="1"/>
    <cellStyle name="Hipervínculo visitado" xfId="47475" builtinId="9" hidden="1"/>
    <cellStyle name="Hipervínculo visitado" xfId="47476" builtinId="9" hidden="1"/>
    <cellStyle name="Hipervínculo visitado" xfId="47477" builtinId="9" hidden="1"/>
    <cellStyle name="Hipervínculo visitado" xfId="47478" builtinId="9" hidden="1"/>
    <cellStyle name="Hipervínculo visitado" xfId="47479" builtinId="9" hidden="1"/>
    <cellStyle name="Hipervínculo visitado" xfId="47480" builtinId="9" hidden="1"/>
    <cellStyle name="Hipervínculo visitado" xfId="47481" builtinId="9" hidden="1"/>
    <cellStyle name="Hipervínculo visitado" xfId="47482" builtinId="9" hidden="1"/>
    <cellStyle name="Hipervínculo visitado" xfId="47483" builtinId="9" hidden="1"/>
    <cellStyle name="Hipervínculo visitado" xfId="47484" builtinId="9" hidden="1"/>
    <cellStyle name="Hipervínculo visitado" xfId="47485" builtinId="9" hidden="1"/>
    <cellStyle name="Hipervínculo visitado" xfId="47486" builtinId="9" hidden="1"/>
    <cellStyle name="Hipervínculo visitado" xfId="47487" builtinId="9" hidden="1"/>
    <cellStyle name="Hipervínculo visitado" xfId="47488" builtinId="9" hidden="1"/>
    <cellStyle name="Hipervínculo visitado" xfId="47498" builtinId="9" hidden="1"/>
    <cellStyle name="Hipervínculo visitado" xfId="47499" builtinId="9" hidden="1"/>
    <cellStyle name="Hipervínculo visitado" xfId="47500" builtinId="9" hidden="1"/>
    <cellStyle name="Hipervínculo visitado" xfId="47501" builtinId="9" hidden="1"/>
    <cellStyle name="Hipervínculo visitado" xfId="47502" builtinId="9" hidden="1"/>
    <cellStyle name="Hipervínculo visitado" xfId="47503" builtinId="9" hidden="1"/>
    <cellStyle name="Hipervínculo visitado" xfId="47504" builtinId="9" hidden="1"/>
    <cellStyle name="Hipervínculo visitado" xfId="47505" builtinId="9" hidden="1"/>
    <cellStyle name="Hipervínculo visitado" xfId="47506" builtinId="9" hidden="1"/>
    <cellStyle name="Hipervínculo visitado" xfId="47507" builtinId="9" hidden="1"/>
    <cellStyle name="Hipervínculo visitado" xfId="47508" builtinId="9" hidden="1"/>
    <cellStyle name="Hipervínculo visitado" xfId="47509" builtinId="9" hidden="1"/>
    <cellStyle name="Hipervínculo visitado" xfId="47510" builtinId="9" hidden="1"/>
    <cellStyle name="Hipervínculo visitado" xfId="47511" builtinId="9" hidden="1"/>
    <cellStyle name="Hipervínculo visitado" xfId="47512" builtinId="9" hidden="1"/>
    <cellStyle name="Hipervínculo visitado" xfId="47513" builtinId="9" hidden="1"/>
    <cellStyle name="Hipervínculo visitado" xfId="47514" builtinId="9" hidden="1"/>
    <cellStyle name="Hipervínculo visitado" xfId="47515" builtinId="9" hidden="1"/>
    <cellStyle name="Hipervínculo visitado" xfId="47516" builtinId="9" hidden="1"/>
    <cellStyle name="Hipervínculo visitado" xfId="47517" builtinId="9" hidden="1"/>
    <cellStyle name="Hipervínculo visitado" xfId="47518" builtinId="9" hidden="1"/>
    <cellStyle name="Hipervínculo visitado" xfId="47363" builtinId="9" hidden="1"/>
    <cellStyle name="Hipervínculo visitado" xfId="47420" builtinId="9" hidden="1"/>
    <cellStyle name="Hipervínculo visitado" xfId="47421" builtinId="9" hidden="1"/>
    <cellStyle name="Hipervínculo visitado" xfId="47522" builtinId="9" hidden="1"/>
    <cellStyle name="Hipervínculo visitado" xfId="47523" builtinId="9" hidden="1"/>
    <cellStyle name="Hipervínculo visitado" xfId="47524" builtinId="9" hidden="1"/>
    <cellStyle name="Hipervínculo visitado" xfId="47525" builtinId="9" hidden="1"/>
    <cellStyle name="Hipervínculo visitado" xfId="47526" builtinId="9" hidden="1"/>
    <cellStyle name="Hipervínculo visitado" xfId="47527" builtinId="9" hidden="1"/>
    <cellStyle name="Hipervínculo visitado" xfId="47528" builtinId="9" hidden="1"/>
    <cellStyle name="Hipervínculo visitado" xfId="47529" builtinId="9" hidden="1"/>
    <cellStyle name="Hipervínculo visitado" xfId="47530" builtinId="9" hidden="1"/>
    <cellStyle name="Hipervínculo visitado" xfId="47531" builtinId="9" hidden="1"/>
    <cellStyle name="Hipervínculo visitado" xfId="47532" builtinId="9" hidden="1"/>
    <cellStyle name="Hipervínculo visitado" xfId="47533" builtinId="9" hidden="1"/>
    <cellStyle name="Hipervínculo visitado" xfId="47534" builtinId="9" hidden="1"/>
    <cellStyle name="Hipervínculo visitado" xfId="47535" builtinId="9" hidden="1"/>
    <cellStyle name="Hipervínculo visitado" xfId="47536" builtinId="9" hidden="1"/>
    <cellStyle name="Hipervínculo visitado" xfId="47537" builtinId="9" hidden="1"/>
    <cellStyle name="Hipervínculo visitado" xfId="47538" builtinId="9" hidden="1"/>
    <cellStyle name="Hipervínculo visitado" xfId="47539" builtinId="9" hidden="1"/>
    <cellStyle name="Hipervínculo visitado" xfId="47549" builtinId="9" hidden="1"/>
    <cellStyle name="Hipervínculo visitado" xfId="47550" builtinId="9" hidden="1"/>
    <cellStyle name="Hipervínculo visitado" xfId="47551" builtinId="9" hidden="1"/>
    <cellStyle name="Hipervínculo visitado" xfId="47552" builtinId="9" hidden="1"/>
    <cellStyle name="Hipervínculo visitado" xfId="47553" builtinId="9" hidden="1"/>
    <cellStyle name="Hipervínculo visitado" xfId="47554" builtinId="9" hidden="1"/>
    <cellStyle name="Hipervínculo visitado" xfId="47555" builtinId="9" hidden="1"/>
    <cellStyle name="Hipervínculo visitado" xfId="47556" builtinId="9" hidden="1"/>
    <cellStyle name="Hipervínculo visitado" xfId="47557" builtinId="9" hidden="1"/>
    <cellStyle name="Hipervínculo visitado" xfId="47558" builtinId="9" hidden="1"/>
    <cellStyle name="Hipervínculo visitado" xfId="47559" builtinId="9" hidden="1"/>
    <cellStyle name="Hipervínculo visitado" xfId="47560" builtinId="9" hidden="1"/>
    <cellStyle name="Hipervínculo visitado" xfId="47561" builtinId="9" hidden="1"/>
    <cellStyle name="Hipervínculo visitado" xfId="47562" builtinId="9" hidden="1"/>
    <cellStyle name="Hipervínculo visitado" xfId="47563" builtinId="9" hidden="1"/>
    <cellStyle name="Hipervínculo visitado" xfId="47564" builtinId="9" hidden="1"/>
    <cellStyle name="Hipervínculo visitado" xfId="47565" builtinId="9" hidden="1"/>
    <cellStyle name="Hipervínculo visitado" xfId="47566" builtinId="9" hidden="1"/>
    <cellStyle name="Hipervínculo visitado" xfId="47567" builtinId="9" hidden="1"/>
    <cellStyle name="Hipervínculo visitado" xfId="47568" builtinId="9" hidden="1"/>
    <cellStyle name="Hipervínculo visitado" xfId="47569" builtinId="9" hidden="1"/>
    <cellStyle name="Hipervínculo visitado" xfId="47580" builtinId="9" hidden="1"/>
    <cellStyle name="Hipervínculo visitado" xfId="47581" builtinId="9" hidden="1"/>
    <cellStyle name="Hipervínculo visitado" xfId="47582" builtinId="9" hidden="1"/>
    <cellStyle name="Hipervínculo visitado" xfId="47583" builtinId="9" hidden="1"/>
    <cellStyle name="Hipervínculo visitado" xfId="47584" builtinId="9" hidden="1"/>
    <cellStyle name="Hipervínculo visitado" xfId="47585" builtinId="9" hidden="1"/>
    <cellStyle name="Hipervínculo visitado" xfId="47586" builtinId="9" hidden="1"/>
    <cellStyle name="Hipervínculo visitado" xfId="47587" builtinId="9" hidden="1"/>
    <cellStyle name="Hipervínculo visitado" xfId="47588" builtinId="9" hidden="1"/>
    <cellStyle name="Hipervínculo visitado" xfId="47589" builtinId="9" hidden="1"/>
    <cellStyle name="Hipervínculo visitado" xfId="47590" builtinId="9" hidden="1"/>
    <cellStyle name="Hipervínculo visitado" xfId="47591" builtinId="9" hidden="1"/>
    <cellStyle name="Hipervínculo visitado" xfId="47592" builtinId="9" hidden="1"/>
    <cellStyle name="Hipervínculo visitado" xfId="47593" builtinId="9" hidden="1"/>
    <cellStyle name="Hipervínculo visitado" xfId="47594" builtinId="9" hidden="1"/>
    <cellStyle name="Hipervínculo visitado" xfId="47595" builtinId="9" hidden="1"/>
    <cellStyle name="Hipervínculo visitado" xfId="47596" builtinId="9" hidden="1"/>
    <cellStyle name="Hipervínculo visitado" xfId="47597" builtinId="9" hidden="1"/>
    <cellStyle name="Hipervínculo visitado" xfId="47598" builtinId="9" hidden="1"/>
    <cellStyle name="Hipervínculo visitado" xfId="47599" builtinId="9" hidden="1"/>
    <cellStyle name="Hipervínculo visitado" xfId="47600" builtinId="9" hidden="1"/>
    <cellStyle name="Hipervínculo visitado" xfId="47545" builtinId="9" hidden="1"/>
    <cellStyle name="Hipervínculo visitado" xfId="47546" builtinId="9" hidden="1"/>
    <cellStyle name="Hipervínculo visitado" xfId="47547" builtinId="9" hidden="1"/>
    <cellStyle name="Hipervínculo visitado" xfId="47604" builtinId="9" hidden="1"/>
    <cellStyle name="Hipervínculo visitado" xfId="47605" builtinId="9" hidden="1"/>
    <cellStyle name="Hipervínculo visitado" xfId="47606" builtinId="9" hidden="1"/>
    <cellStyle name="Hipervínculo visitado" xfId="47607" builtinId="9" hidden="1"/>
    <cellStyle name="Hipervínculo visitado" xfId="47608" builtinId="9" hidden="1"/>
    <cellStyle name="Hipervínculo visitado" xfId="47609" builtinId="9" hidden="1"/>
    <cellStyle name="Hipervínculo visitado" xfId="47610" builtinId="9" hidden="1"/>
    <cellStyle name="Hipervínculo visitado" xfId="47611" builtinId="9" hidden="1"/>
    <cellStyle name="Hipervínculo visitado" xfId="47612" builtinId="9" hidden="1"/>
    <cellStyle name="Hipervínculo visitado" xfId="47613" builtinId="9" hidden="1"/>
    <cellStyle name="Hipervínculo visitado" xfId="47614" builtinId="9" hidden="1"/>
    <cellStyle name="Hipervínculo visitado" xfId="47615" builtinId="9" hidden="1"/>
    <cellStyle name="Hipervínculo visitado" xfId="47616" builtinId="9" hidden="1"/>
    <cellStyle name="Hipervínculo visitado" xfId="47617" builtinId="9" hidden="1"/>
    <cellStyle name="Hipervínculo visitado" xfId="47618" builtinId="9" hidden="1"/>
    <cellStyle name="Hipervínculo visitado" xfId="47619" builtinId="9" hidden="1"/>
    <cellStyle name="Hipervínculo visitado" xfId="47620" builtinId="9" hidden="1"/>
    <cellStyle name="Hipervínculo visitado" xfId="47621" builtinId="9" hidden="1"/>
    <cellStyle name="Hipervínculo visitado" xfId="47632" builtinId="9" hidden="1"/>
    <cellStyle name="Hipervínculo visitado" xfId="47633" builtinId="9" hidden="1"/>
    <cellStyle name="Hipervínculo visitado" xfId="47634" builtinId="9" hidden="1"/>
    <cellStyle name="Hipervínculo visitado" xfId="47635" builtinId="9" hidden="1"/>
    <cellStyle name="Hipervínculo visitado" xfId="47636" builtinId="9" hidden="1"/>
    <cellStyle name="Hipervínculo visitado" xfId="47637" builtinId="9" hidden="1"/>
    <cellStyle name="Hipervínculo visitado" xfId="47638" builtinId="9" hidden="1"/>
    <cellStyle name="Hipervínculo visitado" xfId="47639" builtinId="9" hidden="1"/>
    <cellStyle name="Hipervínculo visitado" xfId="47640" builtinId="9" hidden="1"/>
    <cellStyle name="Hipervínculo visitado" xfId="47641" builtinId="9" hidden="1"/>
    <cellStyle name="Hipervínculo visitado" xfId="47642" builtinId="9" hidden="1"/>
    <cellStyle name="Hipervínculo visitado" xfId="47643" builtinId="9" hidden="1"/>
    <cellStyle name="Hipervínculo visitado" xfId="47644" builtinId="9" hidden="1"/>
    <cellStyle name="Hipervínculo visitado" xfId="47645" builtinId="9" hidden="1"/>
    <cellStyle name="Hipervínculo visitado" xfId="47646" builtinId="9" hidden="1"/>
    <cellStyle name="Hipervínculo visitado" xfId="47647" builtinId="9" hidden="1"/>
    <cellStyle name="Hipervínculo visitado" xfId="47648" builtinId="9" hidden="1"/>
    <cellStyle name="Hipervínculo visitado" xfId="47649" builtinId="9" hidden="1"/>
    <cellStyle name="Hipervínculo visitado" xfId="47650" builtinId="9" hidden="1"/>
    <cellStyle name="Hipervínculo visitado" xfId="47651" builtinId="9" hidden="1"/>
    <cellStyle name="Hipervínculo visitado" xfId="47652" builtinId="9" hidden="1"/>
    <cellStyle name="Hipervínculo visitado" xfId="44319" builtinId="9" hidden="1"/>
    <cellStyle name="Hipervínculo visitado" xfId="44492" builtinId="9" hidden="1"/>
    <cellStyle name="Hipervínculo visitado" xfId="47492" builtinId="9" hidden="1"/>
    <cellStyle name="Hipervínculo visitado" xfId="47656" builtinId="9" hidden="1"/>
    <cellStyle name="Hipervínculo visitado" xfId="47657" builtinId="9" hidden="1"/>
    <cellStyle name="Hipervínculo visitado" xfId="47658" builtinId="9" hidden="1"/>
    <cellStyle name="Hipervínculo visitado" xfId="47659" builtinId="9" hidden="1"/>
    <cellStyle name="Hipervínculo visitado" xfId="47660" builtinId="9" hidden="1"/>
    <cellStyle name="Hipervínculo visitado" xfId="47661" builtinId="9" hidden="1"/>
    <cellStyle name="Hipervínculo visitado" xfId="47662" builtinId="9" hidden="1"/>
    <cellStyle name="Hipervínculo visitado" xfId="47663" builtinId="9" hidden="1"/>
    <cellStyle name="Hipervínculo visitado" xfId="47664" builtinId="9" hidden="1"/>
    <cellStyle name="Hipervínculo visitado" xfId="47665" builtinId="9" hidden="1"/>
    <cellStyle name="Hipervínculo visitado" xfId="47666" builtinId="9" hidden="1"/>
    <cellStyle name="Hipervínculo visitado" xfId="47667" builtinId="9" hidden="1"/>
    <cellStyle name="Hipervínculo visitado" xfId="47668" builtinId="9" hidden="1"/>
    <cellStyle name="Hipervínculo visitado" xfId="47669" builtinId="9" hidden="1"/>
    <cellStyle name="Hipervínculo visitado" xfId="47670" builtinId="9" hidden="1"/>
    <cellStyle name="Hipervínculo visitado" xfId="47671" builtinId="9" hidden="1"/>
    <cellStyle name="Hipervínculo visitado" xfId="47672" builtinId="9" hidden="1"/>
    <cellStyle name="Hipervínculo visitado" xfId="47673" builtinId="9" hidden="1"/>
    <cellStyle name="Hipervínculo visitado" xfId="47628" builtinId="9" hidden="1"/>
    <cellStyle name="Hipervínculo visitado" xfId="47629" builtinId="9" hidden="1"/>
    <cellStyle name="Hipervínculo visitado" xfId="47630" builtinId="9" hidden="1"/>
    <cellStyle name="Hipervínculo visitado" xfId="47677" builtinId="9" hidden="1"/>
    <cellStyle name="Hipervínculo visitado" xfId="47678" builtinId="9" hidden="1"/>
    <cellStyle name="Hipervínculo visitado" xfId="47679" builtinId="9" hidden="1"/>
    <cellStyle name="Hipervínculo visitado" xfId="47680" builtinId="9" hidden="1"/>
    <cellStyle name="Hipervínculo visitado" xfId="47681" builtinId="9" hidden="1"/>
    <cellStyle name="Hipervínculo visitado" xfId="47682" builtinId="9" hidden="1"/>
    <cellStyle name="Hipervínculo visitado" xfId="47683" builtinId="9" hidden="1"/>
    <cellStyle name="Hipervínculo visitado" xfId="47684" builtinId="9" hidden="1"/>
    <cellStyle name="Hipervínculo visitado" xfId="47685" builtinId="9" hidden="1"/>
    <cellStyle name="Hipervínculo visitado" xfId="47686" builtinId="9" hidden="1"/>
    <cellStyle name="Hipervínculo visitado" xfId="47687" builtinId="9" hidden="1"/>
    <cellStyle name="Hipervínculo visitado" xfId="47688" builtinId="9" hidden="1"/>
    <cellStyle name="Hipervínculo visitado" xfId="47689" builtinId="9" hidden="1"/>
    <cellStyle name="Hipervínculo visitado" xfId="47690" builtinId="9" hidden="1"/>
    <cellStyle name="Hipervínculo visitado" xfId="47691" builtinId="9" hidden="1"/>
    <cellStyle name="Hipervínculo visitado" xfId="47692" builtinId="9" hidden="1"/>
    <cellStyle name="Hipervínculo visitado" xfId="47693" builtinId="9" hidden="1"/>
    <cellStyle name="Hipervínculo visitado" xfId="47694" builtinId="9" hidden="1"/>
    <cellStyle name="Hipervínculo visitado" xfId="47704" builtinId="9" hidden="1"/>
    <cellStyle name="Hipervínculo visitado" xfId="47705" builtinId="9" hidden="1"/>
    <cellStyle name="Hipervínculo visitado" xfId="47706" builtinId="9" hidden="1"/>
    <cellStyle name="Hipervínculo visitado" xfId="47707" builtinId="9" hidden="1"/>
    <cellStyle name="Hipervínculo visitado" xfId="47708" builtinId="9" hidden="1"/>
    <cellStyle name="Hipervínculo visitado" xfId="47709" builtinId="9" hidden="1"/>
    <cellStyle name="Hipervínculo visitado" xfId="47710" builtinId="9" hidden="1"/>
    <cellStyle name="Hipervínculo visitado" xfId="47711" builtinId="9" hidden="1"/>
    <cellStyle name="Hipervínculo visitado" xfId="47712" builtinId="9" hidden="1"/>
    <cellStyle name="Hipervínculo visitado" xfId="47713" builtinId="9" hidden="1"/>
    <cellStyle name="Hipervínculo visitado" xfId="47714" builtinId="9" hidden="1"/>
    <cellStyle name="Hipervínculo visitado" xfId="47715" builtinId="9" hidden="1"/>
    <cellStyle name="Hipervínculo visitado" xfId="47716" builtinId="9" hidden="1"/>
    <cellStyle name="Hipervínculo visitado" xfId="47717" builtinId="9" hidden="1"/>
    <cellStyle name="Hipervínculo visitado" xfId="47718" builtinId="9" hidden="1"/>
    <cellStyle name="Hipervínculo visitado" xfId="47719" builtinId="9" hidden="1"/>
    <cellStyle name="Hipervínculo visitado" xfId="47720" builtinId="9" hidden="1"/>
    <cellStyle name="Hipervínculo visitado" xfId="47721" builtinId="9" hidden="1"/>
    <cellStyle name="Hipervínculo visitado" xfId="47722" builtinId="9" hidden="1"/>
    <cellStyle name="Hipervínculo visitado" xfId="47723" builtinId="9" hidden="1"/>
    <cellStyle name="Hipervínculo visitado" xfId="47724" builtinId="9" hidden="1"/>
    <cellStyle name="Hipervínculo visitado" xfId="47735" builtinId="9" hidden="1"/>
    <cellStyle name="Hipervínculo visitado" xfId="47736" builtinId="9" hidden="1"/>
    <cellStyle name="Hipervínculo visitado" xfId="47737" builtinId="9" hidden="1"/>
    <cellStyle name="Hipervínculo visitado" xfId="47738" builtinId="9" hidden="1"/>
    <cellStyle name="Hipervínculo visitado" xfId="47739" builtinId="9" hidden="1"/>
    <cellStyle name="Hipervínculo visitado" xfId="47740" builtinId="9" hidden="1"/>
    <cellStyle name="Hipervínculo visitado" xfId="47741" builtinId="9" hidden="1"/>
    <cellStyle name="Hipervínculo visitado" xfId="47742" builtinId="9" hidden="1"/>
    <cellStyle name="Hipervínculo visitado" xfId="47743" builtinId="9" hidden="1"/>
    <cellStyle name="Hipervínculo visitado" xfId="47744" builtinId="9" hidden="1"/>
    <cellStyle name="Hipervínculo visitado" xfId="47745" builtinId="9" hidden="1"/>
    <cellStyle name="Hipervínculo visitado" xfId="47746" builtinId="9" hidden="1"/>
    <cellStyle name="Hipervínculo visitado" xfId="47747" builtinId="9" hidden="1"/>
    <cellStyle name="Hipervínculo visitado" xfId="47748" builtinId="9" hidden="1"/>
    <cellStyle name="Hipervínculo visitado" xfId="47749" builtinId="9" hidden="1"/>
    <cellStyle name="Hipervínculo visitado" xfId="47750" builtinId="9" hidden="1"/>
    <cellStyle name="Hipervínculo visitado" xfId="47751" builtinId="9" hidden="1"/>
    <cellStyle name="Hipervínculo visitado" xfId="47752" builtinId="9" hidden="1"/>
    <cellStyle name="Hipervínculo visitado" xfId="47753" builtinId="9" hidden="1"/>
    <cellStyle name="Hipervínculo visitado" xfId="47754" builtinId="9" hidden="1"/>
    <cellStyle name="Hipervínculo visitado" xfId="47755" builtinId="9" hidden="1"/>
    <cellStyle name="Hipervínculo visitado" xfId="47700" builtinId="9" hidden="1"/>
    <cellStyle name="Hipervínculo visitado" xfId="47701" builtinId="9" hidden="1"/>
    <cellStyle name="Hipervínculo visitado" xfId="47702" builtinId="9" hidden="1"/>
    <cellStyle name="Hipervínculo visitado" xfId="47758" builtinId="9" hidden="1"/>
    <cellStyle name="Hipervínculo visitado" xfId="47759" builtinId="9" hidden="1"/>
    <cellStyle name="Hipervínculo visitado" xfId="47760" builtinId="9" hidden="1"/>
    <cellStyle name="Hipervínculo visitado" xfId="47761" builtinId="9" hidden="1"/>
    <cellStyle name="Hipervínculo visitado" xfId="47762" builtinId="9" hidden="1"/>
    <cellStyle name="Hipervínculo visitado" xfId="47763" builtinId="9" hidden="1"/>
    <cellStyle name="Hipervínculo visitado" xfId="47764" builtinId="9" hidden="1"/>
    <cellStyle name="Hipervínculo visitado" xfId="47765" builtinId="9" hidden="1"/>
    <cellStyle name="Hipervínculo visitado" xfId="47766" builtinId="9" hidden="1"/>
    <cellStyle name="Hipervínculo visitado" xfId="47767" builtinId="9" hidden="1"/>
    <cellStyle name="Hipervínculo visitado" xfId="47768" builtinId="9" hidden="1"/>
    <cellStyle name="Hipervínculo visitado" xfId="47769" builtinId="9" hidden="1"/>
    <cellStyle name="Hipervínculo visitado" xfId="47770" builtinId="9" hidden="1"/>
    <cellStyle name="Hipervínculo visitado" xfId="47771" builtinId="9" hidden="1"/>
    <cellStyle name="Hipervínculo visitado" xfId="47772" builtinId="9" hidden="1"/>
    <cellStyle name="Hipervínculo visitado" xfId="47773" builtinId="9" hidden="1"/>
    <cellStyle name="Hipervínculo visitado" xfId="47774" builtinId="9" hidden="1"/>
    <cellStyle name="Hipervínculo visitado" xfId="47775" builtinId="9" hidden="1"/>
    <cellStyle name="Hipervínculo visitado" xfId="47786" builtinId="9" hidden="1"/>
    <cellStyle name="Hipervínculo visitado" xfId="47787" builtinId="9" hidden="1"/>
    <cellStyle name="Hipervínculo visitado" xfId="47788" builtinId="9" hidden="1"/>
    <cellStyle name="Hipervínculo visitado" xfId="47789" builtinId="9" hidden="1"/>
    <cellStyle name="Hipervínculo visitado" xfId="47790" builtinId="9" hidden="1"/>
    <cellStyle name="Hipervínculo visitado" xfId="47791" builtinId="9" hidden="1"/>
    <cellStyle name="Hipervínculo visitado" xfId="47792" builtinId="9" hidden="1"/>
    <cellStyle name="Hipervínculo visitado" xfId="47793" builtinId="9" hidden="1"/>
    <cellStyle name="Hipervínculo visitado" xfId="47794" builtinId="9" hidden="1"/>
    <cellStyle name="Hipervínculo visitado" xfId="47795" builtinId="9" hidden="1"/>
    <cellStyle name="Hipervínculo visitado" xfId="47796" builtinId="9" hidden="1"/>
    <cellStyle name="Hipervínculo visitado" xfId="47797" builtinId="9" hidden="1"/>
    <cellStyle name="Hipervínculo visitado" xfId="47798" builtinId="9" hidden="1"/>
    <cellStyle name="Hipervínculo visitado" xfId="47799" builtinId="9" hidden="1"/>
    <cellStyle name="Hipervínculo visitado" xfId="47800" builtinId="9" hidden="1"/>
    <cellStyle name="Hipervínculo visitado" xfId="47801" builtinId="9" hidden="1"/>
    <cellStyle name="Hipervínculo visitado" xfId="47802" builtinId="9" hidden="1"/>
    <cellStyle name="Hipervínculo visitado" xfId="47803" builtinId="9" hidden="1"/>
    <cellStyle name="Hipervínculo visitado" xfId="47804" builtinId="9" hidden="1"/>
    <cellStyle name="Hipervínculo visitado" xfId="47805" builtinId="9" hidden="1"/>
    <cellStyle name="Hipervínculo visitado" xfId="47806" builtinId="9" hidden="1"/>
    <cellStyle name="Hipervínculo visitado" xfId="44484" builtinId="9" hidden="1"/>
    <cellStyle name="Hipervínculo visitado" xfId="44485" builtinId="9" hidden="1"/>
    <cellStyle name="Hipervínculo visitado" xfId="44486" builtinId="9" hidden="1"/>
    <cellStyle name="Hipervínculo visitado" xfId="47810" builtinId="9" hidden="1"/>
    <cellStyle name="Hipervínculo visitado" xfId="47811" builtinId="9" hidden="1"/>
    <cellStyle name="Hipervínculo visitado" xfId="47812" builtinId="9" hidden="1"/>
    <cellStyle name="Hipervínculo visitado" xfId="47813" builtinId="9" hidden="1"/>
    <cellStyle name="Hipervínculo visitado" xfId="47814" builtinId="9" hidden="1"/>
    <cellStyle name="Hipervínculo visitado" xfId="47815" builtinId="9" hidden="1"/>
    <cellStyle name="Hipervínculo visitado" xfId="47816" builtinId="9" hidden="1"/>
    <cellStyle name="Hipervínculo visitado" xfId="47817" builtinId="9" hidden="1"/>
    <cellStyle name="Hipervínculo visitado" xfId="47818" builtinId="9" hidden="1"/>
    <cellStyle name="Hipervínculo visitado" xfId="47819" builtinId="9" hidden="1"/>
    <cellStyle name="Hipervínculo visitado" xfId="47820" builtinId="9" hidden="1"/>
    <cellStyle name="Hipervínculo visitado" xfId="47821" builtinId="9" hidden="1"/>
    <cellStyle name="Hipervínculo visitado" xfId="47822" builtinId="9" hidden="1"/>
    <cellStyle name="Hipervínculo visitado" xfId="47823" builtinId="9" hidden="1"/>
    <cellStyle name="Hipervínculo visitado" xfId="47824" builtinId="9" hidden="1"/>
    <cellStyle name="Hipervínculo visitado" xfId="47825" builtinId="9" hidden="1"/>
    <cellStyle name="Hipervínculo visitado" xfId="47826" builtinId="9" hidden="1"/>
    <cellStyle name="Hipervínculo visitado" xfId="47827" builtinId="9" hidden="1"/>
    <cellStyle name="Hipervínculo visitado" xfId="47837" builtinId="9" hidden="1"/>
    <cellStyle name="Hipervínculo visitado" xfId="47838" builtinId="9" hidden="1"/>
    <cellStyle name="Hipervínculo visitado" xfId="47839" builtinId="9" hidden="1"/>
    <cellStyle name="Hipervínculo visitado" xfId="47840" builtinId="9" hidden="1"/>
    <cellStyle name="Hipervínculo visitado" xfId="47841" builtinId="9" hidden="1"/>
    <cellStyle name="Hipervínculo visitado" xfId="47842" builtinId="9" hidden="1"/>
    <cellStyle name="Hipervínculo visitado" xfId="47843" builtinId="9" hidden="1"/>
    <cellStyle name="Hipervínculo visitado" xfId="47844" builtinId="9" hidden="1"/>
    <cellStyle name="Hipervínculo visitado" xfId="47845" builtinId="9" hidden="1"/>
    <cellStyle name="Hipervínculo visitado" xfId="47846" builtinId="9" hidden="1"/>
    <cellStyle name="Hipervínculo visitado" xfId="47847" builtinId="9" hidden="1"/>
    <cellStyle name="Hipervínculo visitado" xfId="47848" builtinId="9" hidden="1"/>
    <cellStyle name="Hipervínculo visitado" xfId="47849" builtinId="9" hidden="1"/>
    <cellStyle name="Hipervínculo visitado" xfId="47850" builtinId="9" hidden="1"/>
    <cellStyle name="Hipervínculo visitado" xfId="47851" builtinId="9" hidden="1"/>
    <cellStyle name="Hipervínculo visitado" xfId="47852" builtinId="9" hidden="1"/>
    <cellStyle name="Hipervínculo visitado" xfId="47853" builtinId="9" hidden="1"/>
    <cellStyle name="Hipervínculo visitado" xfId="47854" builtinId="9" hidden="1"/>
    <cellStyle name="Hipervínculo visitado" xfId="47855" builtinId="9" hidden="1"/>
    <cellStyle name="Hipervínculo visitado" xfId="47856" builtinId="9" hidden="1"/>
    <cellStyle name="Hipervínculo visitado" xfId="47857" builtinId="9" hidden="1"/>
    <cellStyle name="Hipervínculo visitado" xfId="47571" builtinId="9" hidden="1"/>
    <cellStyle name="Hipervínculo visitado" xfId="47468" builtinId="9" hidden="1"/>
    <cellStyle name="Hipervínculo visitado" xfId="46922" builtinId="9" hidden="1"/>
    <cellStyle name="Hipervínculo visitado" xfId="47860" builtinId="9" hidden="1"/>
    <cellStyle name="Hipervínculo visitado" xfId="47861" builtinId="9" hidden="1"/>
    <cellStyle name="Hipervínculo visitado" xfId="47862" builtinId="9" hidden="1"/>
    <cellStyle name="Hipervínculo visitado" xfId="47863" builtinId="9" hidden="1"/>
    <cellStyle name="Hipervínculo visitado" xfId="47864" builtinId="9" hidden="1"/>
    <cellStyle name="Hipervínculo visitado" xfId="47865" builtinId="9" hidden="1"/>
    <cellStyle name="Hipervínculo visitado" xfId="47866" builtinId="9" hidden="1"/>
    <cellStyle name="Hipervínculo visitado" xfId="47867" builtinId="9" hidden="1"/>
    <cellStyle name="Hipervínculo visitado" xfId="47868" builtinId="9" hidden="1"/>
    <cellStyle name="Hipervínculo visitado" xfId="47869" builtinId="9" hidden="1"/>
    <cellStyle name="Hipervínculo visitado" xfId="47870" builtinId="9" hidden="1"/>
    <cellStyle name="Hipervínculo visitado" xfId="47871" builtinId="9" hidden="1"/>
    <cellStyle name="Hipervínculo visitado" xfId="47872" builtinId="9" hidden="1"/>
    <cellStyle name="Hipervínculo visitado" xfId="47873" builtinId="9" hidden="1"/>
    <cellStyle name="Hipervínculo visitado" xfId="47874" builtinId="9" hidden="1"/>
    <cellStyle name="Hipervínculo visitado" xfId="47875" builtinId="9" hidden="1"/>
    <cellStyle name="Hipervínculo visitado" xfId="47876" builtinId="9" hidden="1"/>
    <cellStyle name="Hipervínculo visitado" xfId="47877" builtinId="9" hidden="1"/>
    <cellStyle name="Hipervínculo visitado" xfId="47888" builtinId="9" hidden="1"/>
    <cellStyle name="Hipervínculo visitado" xfId="47889" builtinId="9" hidden="1"/>
    <cellStyle name="Hipervínculo visitado" xfId="47890" builtinId="9" hidden="1"/>
    <cellStyle name="Hipervínculo visitado" xfId="47891" builtinId="9" hidden="1"/>
    <cellStyle name="Hipervínculo visitado" xfId="47892" builtinId="9" hidden="1"/>
    <cellStyle name="Hipervínculo visitado" xfId="47893" builtinId="9" hidden="1"/>
    <cellStyle name="Hipervínculo visitado" xfId="47894" builtinId="9" hidden="1"/>
    <cellStyle name="Hipervínculo visitado" xfId="47895" builtinId="9" hidden="1"/>
    <cellStyle name="Hipervínculo visitado" xfId="47896" builtinId="9" hidden="1"/>
    <cellStyle name="Hipervínculo visitado" xfId="47897" builtinId="9" hidden="1"/>
    <cellStyle name="Hipervínculo visitado" xfId="47898" builtinId="9" hidden="1"/>
    <cellStyle name="Hipervínculo visitado" xfId="47899" builtinId="9" hidden="1"/>
    <cellStyle name="Hipervínculo visitado" xfId="47900" builtinId="9" hidden="1"/>
    <cellStyle name="Hipervínculo visitado" xfId="47901" builtinId="9" hidden="1"/>
    <cellStyle name="Hipervínculo visitado" xfId="47902" builtinId="9" hidden="1"/>
    <cellStyle name="Hipervínculo visitado" xfId="47903" builtinId="9" hidden="1"/>
    <cellStyle name="Hipervínculo visitado" xfId="47904" builtinId="9" hidden="1"/>
    <cellStyle name="Hipervínculo visitado" xfId="47905" builtinId="9" hidden="1"/>
    <cellStyle name="Hipervínculo visitado" xfId="47906" builtinId="9" hidden="1"/>
    <cellStyle name="Hipervínculo visitado" xfId="47907" builtinId="9" hidden="1"/>
    <cellStyle name="Hipervínculo visitado" xfId="47908" builtinId="9" hidden="1"/>
    <cellStyle name="Hipervínculo visitado" xfId="47919" builtinId="9" hidden="1"/>
    <cellStyle name="Hipervínculo visitado" xfId="47920" builtinId="9" hidden="1"/>
    <cellStyle name="Hipervínculo visitado" xfId="47921" builtinId="9" hidden="1"/>
    <cellStyle name="Hipervínculo visitado" xfId="47922" builtinId="9" hidden="1"/>
    <cellStyle name="Hipervínculo visitado" xfId="47923" builtinId="9" hidden="1"/>
    <cellStyle name="Hipervínculo visitado" xfId="47924" builtinId="9" hidden="1"/>
    <cellStyle name="Hipervínculo visitado" xfId="47925" builtinId="9" hidden="1"/>
    <cellStyle name="Hipervínculo visitado" xfId="47926" builtinId="9" hidden="1"/>
    <cellStyle name="Hipervínculo visitado" xfId="47927" builtinId="9" hidden="1"/>
    <cellStyle name="Hipervínculo visitado" xfId="47928" builtinId="9" hidden="1"/>
    <cellStyle name="Hipervínculo visitado" xfId="47929" builtinId="9" hidden="1"/>
    <cellStyle name="Hipervínculo visitado" xfId="47930" builtinId="9" hidden="1"/>
    <cellStyle name="Hipervínculo visitado" xfId="47931" builtinId="9" hidden="1"/>
    <cellStyle name="Hipervínculo visitado" xfId="47932" builtinId="9" hidden="1"/>
    <cellStyle name="Hipervínculo visitado" xfId="47933" builtinId="9" hidden="1"/>
    <cellStyle name="Hipervínculo visitado" xfId="47934" builtinId="9" hidden="1"/>
    <cellStyle name="Hipervínculo visitado" xfId="47935" builtinId="9" hidden="1"/>
    <cellStyle name="Hipervínculo visitado" xfId="47936" builtinId="9" hidden="1"/>
    <cellStyle name="Hipervínculo visitado" xfId="47937" builtinId="9" hidden="1"/>
    <cellStyle name="Hipervínculo visitado" xfId="47938" builtinId="9" hidden="1"/>
    <cellStyle name="Hipervínculo visitado" xfId="47939" builtinId="9" hidden="1"/>
    <cellStyle name="Hipervínculo visitado" xfId="47884" builtinId="9" hidden="1"/>
    <cellStyle name="Hipervínculo visitado" xfId="47885" builtinId="9" hidden="1"/>
    <cellStyle name="Hipervínculo visitado" xfId="47886" builtinId="9" hidden="1"/>
    <cellStyle name="Hipervínculo visitado" xfId="47942" builtinId="9" hidden="1"/>
    <cellStyle name="Hipervínculo visitado" xfId="47943" builtinId="9" hidden="1"/>
    <cellStyle name="Hipervínculo visitado" xfId="47944" builtinId="9" hidden="1"/>
    <cellStyle name="Hipervínculo visitado" xfId="47945" builtinId="9" hidden="1"/>
    <cellStyle name="Hipervínculo visitado" xfId="47946" builtinId="9" hidden="1"/>
    <cellStyle name="Hipervínculo visitado" xfId="47947" builtinId="9" hidden="1"/>
    <cellStyle name="Hipervínculo visitado" xfId="47948" builtinId="9" hidden="1"/>
    <cellStyle name="Hipervínculo visitado" xfId="47949" builtinId="9" hidden="1"/>
    <cellStyle name="Hipervínculo visitado" xfId="47950" builtinId="9" hidden="1"/>
    <cellStyle name="Hipervínculo visitado" xfId="47951" builtinId="9" hidden="1"/>
    <cellStyle name="Hipervínculo visitado" xfId="47952" builtinId="9" hidden="1"/>
    <cellStyle name="Hipervínculo visitado" xfId="47953" builtinId="9" hidden="1"/>
    <cellStyle name="Hipervínculo visitado" xfId="47954" builtinId="9" hidden="1"/>
    <cellStyle name="Hipervínculo visitado" xfId="47955" builtinId="9" hidden="1"/>
    <cellStyle name="Hipervínculo visitado" xfId="47956" builtinId="9" hidden="1"/>
    <cellStyle name="Hipervínculo visitado" xfId="47957" builtinId="9" hidden="1"/>
    <cellStyle name="Hipervínculo visitado" xfId="47958" builtinId="9" hidden="1"/>
    <cellStyle name="Hipervínculo visitado" xfId="47959" builtinId="9" hidden="1"/>
    <cellStyle name="Hipervínculo visitado" xfId="47915" builtinId="9" hidden="1"/>
    <cellStyle name="Hipervínculo visitado" xfId="47916" builtinId="9" hidden="1"/>
    <cellStyle name="Hipervínculo visitado" xfId="47917" builtinId="9" hidden="1"/>
    <cellStyle name="Hipervínculo visitado" xfId="47962" builtinId="9" hidden="1"/>
    <cellStyle name="Hipervínculo visitado" xfId="47963" builtinId="9" hidden="1"/>
    <cellStyle name="Hipervínculo visitado" xfId="47964" builtinId="9" hidden="1"/>
    <cellStyle name="Hipervínculo visitado" xfId="47965" builtinId="9" hidden="1"/>
    <cellStyle name="Hipervínculo visitado" xfId="47966" builtinId="9" hidden="1"/>
    <cellStyle name="Hipervínculo visitado" xfId="47967" builtinId="9" hidden="1"/>
    <cellStyle name="Hipervínculo visitado" xfId="47968" builtinId="9" hidden="1"/>
    <cellStyle name="Hipervínculo visitado" xfId="47969" builtinId="9" hidden="1"/>
    <cellStyle name="Hipervínculo visitado" xfId="47970" builtinId="9" hidden="1"/>
    <cellStyle name="Hipervínculo visitado" xfId="47971" builtinId="9" hidden="1"/>
    <cellStyle name="Hipervínculo visitado" xfId="47972" builtinId="9" hidden="1"/>
    <cellStyle name="Hipervínculo visitado" xfId="47973" builtinId="9" hidden="1"/>
    <cellStyle name="Hipervínculo visitado" xfId="47974" builtinId="9" hidden="1"/>
    <cellStyle name="Hipervínculo visitado" xfId="47975" builtinId="9" hidden="1"/>
    <cellStyle name="Hipervínculo visitado" xfId="47976" builtinId="9" hidden="1"/>
    <cellStyle name="Hipervínculo visitado" xfId="47977" builtinId="9" hidden="1"/>
    <cellStyle name="Hipervínculo visitado" xfId="47978" builtinId="9" hidden="1"/>
    <cellStyle name="Hipervínculo visitado" xfId="47979" builtinId="9" hidden="1"/>
    <cellStyle name="Hipervínculo visitado" xfId="47989" builtinId="9" hidden="1"/>
    <cellStyle name="Hipervínculo visitado" xfId="47990" builtinId="9" hidden="1"/>
    <cellStyle name="Hipervínculo visitado" xfId="47991" builtinId="9" hidden="1"/>
    <cellStyle name="Hipervínculo visitado" xfId="47992" builtinId="9" hidden="1"/>
    <cellStyle name="Hipervínculo visitado" xfId="47993" builtinId="9" hidden="1"/>
    <cellStyle name="Hipervínculo visitado" xfId="47994" builtinId="9" hidden="1"/>
    <cellStyle name="Hipervínculo visitado" xfId="47995" builtinId="9" hidden="1"/>
    <cellStyle name="Hipervínculo visitado" xfId="47996" builtinId="9" hidden="1"/>
    <cellStyle name="Hipervínculo visitado" xfId="47997" builtinId="9" hidden="1"/>
    <cellStyle name="Hipervínculo visitado" xfId="47998" builtinId="9" hidden="1"/>
    <cellStyle name="Hipervínculo visitado" xfId="47999" builtinId="9" hidden="1"/>
    <cellStyle name="Hipervínculo visitado" xfId="48000" builtinId="9" hidden="1"/>
    <cellStyle name="Hipervínculo visitado" xfId="48001" builtinId="9" hidden="1"/>
    <cellStyle name="Hipervínculo visitado" xfId="48002" builtinId="9" hidden="1"/>
    <cellStyle name="Hipervínculo visitado" xfId="48003" builtinId="9" hidden="1"/>
    <cellStyle name="Hipervínculo visitado" xfId="48004" builtinId="9" hidden="1"/>
    <cellStyle name="Hipervínculo visitado" xfId="48005" builtinId="9" hidden="1"/>
    <cellStyle name="Hipervínculo visitado" xfId="48006" builtinId="9" hidden="1"/>
    <cellStyle name="Hipervínculo visitado" xfId="48007" builtinId="9" hidden="1"/>
    <cellStyle name="Hipervínculo visitado" xfId="48008" builtinId="9" hidden="1"/>
    <cellStyle name="Hipervínculo visitado" xfId="48009" builtinId="9" hidden="1"/>
    <cellStyle name="Hipervínculo visitado" xfId="48020" builtinId="9" hidden="1"/>
    <cellStyle name="Hipervínculo visitado" xfId="48021" builtinId="9" hidden="1"/>
    <cellStyle name="Hipervínculo visitado" xfId="48022" builtinId="9" hidden="1"/>
    <cellStyle name="Hipervínculo visitado" xfId="48023" builtinId="9" hidden="1"/>
    <cellStyle name="Hipervínculo visitado" xfId="48024" builtinId="9" hidden="1"/>
    <cellStyle name="Hipervínculo visitado" xfId="48025" builtinId="9" hidden="1"/>
    <cellStyle name="Hipervínculo visitado" xfId="48026" builtinId="9" hidden="1"/>
    <cellStyle name="Hipervínculo visitado" xfId="48027" builtinId="9" hidden="1"/>
    <cellStyle name="Hipervínculo visitado" xfId="48028" builtinId="9" hidden="1"/>
    <cellStyle name="Hipervínculo visitado" xfId="48029" builtinId="9" hidden="1"/>
    <cellStyle name="Hipervínculo visitado" xfId="48030" builtinId="9" hidden="1"/>
    <cellStyle name="Hipervínculo visitado" xfId="48031" builtinId="9" hidden="1"/>
    <cellStyle name="Hipervínculo visitado" xfId="48032" builtinId="9" hidden="1"/>
    <cellStyle name="Hipervínculo visitado" xfId="48033" builtinId="9" hidden="1"/>
    <cellStyle name="Hipervínculo visitado" xfId="48034" builtinId="9" hidden="1"/>
    <cellStyle name="Hipervínculo visitado" xfId="48035" builtinId="9" hidden="1"/>
    <cellStyle name="Hipervínculo visitado" xfId="48036" builtinId="9" hidden="1"/>
    <cellStyle name="Hipervínculo visitado" xfId="48037" builtinId="9" hidden="1"/>
    <cellStyle name="Hipervínculo visitado" xfId="48038" builtinId="9" hidden="1"/>
    <cellStyle name="Hipervínculo visitado" xfId="48039" builtinId="9" hidden="1"/>
    <cellStyle name="Hipervínculo visitado" xfId="48040" builtinId="9" hidden="1"/>
    <cellStyle name="Hipervínculo visitado" xfId="47985" builtinId="9" hidden="1"/>
    <cellStyle name="Hipervínculo visitado" xfId="47986" builtinId="9" hidden="1"/>
    <cellStyle name="Hipervínculo visitado" xfId="47987" builtinId="9" hidden="1"/>
    <cellStyle name="Hipervínculo visitado" xfId="48043" builtinId="9" hidden="1"/>
    <cellStyle name="Hipervínculo visitado" xfId="48044" builtinId="9" hidden="1"/>
    <cellStyle name="Hipervínculo visitado" xfId="48045" builtinId="9" hidden="1"/>
    <cellStyle name="Hipervínculo visitado" xfId="48046" builtinId="9" hidden="1"/>
    <cellStyle name="Hipervínculo visitado" xfId="48047" builtinId="9" hidden="1"/>
    <cellStyle name="Hipervínculo visitado" xfId="48048" builtinId="9" hidden="1"/>
    <cellStyle name="Hipervínculo visitado" xfId="48049" builtinId="9" hidden="1"/>
    <cellStyle name="Hipervínculo visitado" xfId="48050" builtinId="9" hidden="1"/>
    <cellStyle name="Hipervínculo visitado" xfId="48051" builtinId="9" hidden="1"/>
    <cellStyle name="Hipervínculo visitado" xfId="48052" builtinId="9" hidden="1"/>
    <cellStyle name="Hipervínculo visitado" xfId="48053" builtinId="9" hidden="1"/>
    <cellStyle name="Hipervínculo visitado" xfId="48054" builtinId="9" hidden="1"/>
    <cellStyle name="Hipervínculo visitado" xfId="48055" builtinId="9" hidden="1"/>
    <cellStyle name="Hipervínculo visitado" xfId="48056" builtinId="9" hidden="1"/>
    <cellStyle name="Hipervínculo visitado" xfId="48057" builtinId="9" hidden="1"/>
    <cellStyle name="Hipervínculo visitado" xfId="48058" builtinId="9" hidden="1"/>
    <cellStyle name="Hipervínculo visitado" xfId="48059" builtinId="9" hidden="1"/>
    <cellStyle name="Hipervínculo visitado" xfId="48060" builtinId="9" hidden="1"/>
    <cellStyle name="Hipervínculo visitado" xfId="48016" builtinId="9" hidden="1"/>
    <cellStyle name="Hipervínculo visitado" xfId="48017" builtinId="9" hidden="1"/>
    <cellStyle name="Hipervínculo visitado" xfId="48018" builtinId="9" hidden="1"/>
    <cellStyle name="Hipervínculo visitado" xfId="48063" builtinId="9" hidden="1"/>
    <cellStyle name="Hipervínculo visitado" xfId="48064" builtinId="9" hidden="1"/>
    <cellStyle name="Hipervínculo visitado" xfId="48065" builtinId="9" hidden="1"/>
    <cellStyle name="Hipervínculo visitado" xfId="48066" builtinId="9" hidden="1"/>
    <cellStyle name="Hipervínculo visitado" xfId="48067" builtinId="9" hidden="1"/>
    <cellStyle name="Hipervínculo visitado" xfId="48068" builtinId="9" hidden="1"/>
    <cellStyle name="Hipervínculo visitado" xfId="48069" builtinId="9" hidden="1"/>
    <cellStyle name="Hipervínculo visitado" xfId="48070" builtinId="9" hidden="1"/>
    <cellStyle name="Hipervínculo visitado" xfId="48071" builtinId="9" hidden="1"/>
    <cellStyle name="Hipervínculo visitado" xfId="48072" builtinId="9" hidden="1"/>
    <cellStyle name="Hipervínculo visitado" xfId="48073" builtinId="9" hidden="1"/>
    <cellStyle name="Hipervínculo visitado" xfId="48074" builtinId="9" hidden="1"/>
    <cellStyle name="Hipervínculo visitado" xfId="48075" builtinId="9" hidden="1"/>
    <cellStyle name="Hipervínculo visitado" xfId="48076" builtinId="9" hidden="1"/>
    <cellStyle name="Hipervínculo visitado" xfId="48077" builtinId="9" hidden="1"/>
    <cellStyle name="Hipervínculo visitado" xfId="48078" builtinId="9" hidden="1"/>
    <cellStyle name="Hipervínculo visitado" xfId="48079" builtinId="9" hidden="1"/>
    <cellStyle name="Hipervínculo visitado" xfId="48080" builtinId="9" hidden="1"/>
    <cellStyle name="Hipervínculo visitado" xfId="48090" builtinId="9" hidden="1"/>
    <cellStyle name="Hipervínculo visitado" xfId="48091" builtinId="9" hidden="1"/>
    <cellStyle name="Hipervínculo visitado" xfId="48092" builtinId="9" hidden="1"/>
    <cellStyle name="Hipervínculo visitado" xfId="48093" builtinId="9" hidden="1"/>
    <cellStyle name="Hipervínculo visitado" xfId="48094" builtinId="9" hidden="1"/>
    <cellStyle name="Hipervínculo visitado" xfId="48095" builtinId="9" hidden="1"/>
    <cellStyle name="Hipervínculo visitado" xfId="48096" builtinId="9" hidden="1"/>
    <cellStyle name="Hipervínculo visitado" xfId="48097" builtinId="9" hidden="1"/>
    <cellStyle name="Hipervínculo visitado" xfId="48098" builtinId="9" hidden="1"/>
    <cellStyle name="Hipervínculo visitado" xfId="48099" builtinId="9" hidden="1"/>
    <cellStyle name="Hipervínculo visitado" xfId="48100" builtinId="9" hidden="1"/>
    <cellStyle name="Hipervínculo visitado" xfId="48101" builtinId="9" hidden="1"/>
    <cellStyle name="Hipervínculo visitado" xfId="48102" builtinId="9" hidden="1"/>
    <cellStyle name="Hipervínculo visitado" xfId="48103" builtinId="9" hidden="1"/>
    <cellStyle name="Hipervínculo visitado" xfId="48104" builtinId="9" hidden="1"/>
    <cellStyle name="Hipervínculo visitado" xfId="48105" builtinId="9" hidden="1"/>
    <cellStyle name="Hipervínculo visitado" xfId="48106" builtinId="9" hidden="1"/>
    <cellStyle name="Hipervínculo visitado" xfId="48107" builtinId="9" hidden="1"/>
    <cellStyle name="Hipervínculo visitado" xfId="48108" builtinId="9" hidden="1"/>
    <cellStyle name="Hipervínculo visitado" xfId="48109" builtinId="9" hidden="1"/>
    <cellStyle name="Hipervínculo visitado" xfId="48110" builtinId="9" hidden="1"/>
    <cellStyle name="Hipervínculo visitado" xfId="48117" builtinId="9" hidden="1"/>
    <cellStyle name="Hipervínculo visitado" xfId="48118" builtinId="9" hidden="1"/>
    <cellStyle name="Hipervínculo visitado" xfId="48119" builtinId="9" hidden="1"/>
    <cellStyle name="Hipervínculo visitado" xfId="48120" builtinId="9" hidden="1"/>
    <cellStyle name="Hipervínculo visitado" xfId="48121" builtinId="9" hidden="1"/>
    <cellStyle name="Hipervínculo visitado" xfId="48122" builtinId="9" hidden="1"/>
    <cellStyle name="Hipervínculo visitado" xfId="48123" builtinId="9" hidden="1"/>
    <cellStyle name="Hipervínculo visitado" xfId="48124" builtinId="9" hidden="1"/>
    <cellStyle name="Hipervínculo visitado" xfId="48125" builtinId="9" hidden="1"/>
    <cellStyle name="Hipervínculo visitado" xfId="48126" builtinId="9" hidden="1"/>
    <cellStyle name="Hipervínculo visitado" xfId="48127" builtinId="9" hidden="1"/>
    <cellStyle name="Hipervínculo visitado" xfId="48128" builtinId="9" hidden="1"/>
    <cellStyle name="Hipervínculo visitado" xfId="48129" builtinId="9" hidden="1"/>
    <cellStyle name="Hipervínculo visitado" xfId="48130" builtinId="9" hidden="1"/>
    <cellStyle name="Hipervínculo visitado" xfId="48131" builtinId="9" hidden="1"/>
    <cellStyle name="Hipervínculo visitado" xfId="48132" builtinId="9" hidden="1"/>
    <cellStyle name="Hipervínculo visitado" xfId="48133" builtinId="9" hidden="1"/>
    <cellStyle name="Hipervínculo visitado" xfId="48134" builtinId="9" hidden="1"/>
    <cellStyle name="Hipervínculo visitado" xfId="48135" builtinId="9" hidden="1"/>
    <cellStyle name="Hipervínculo visitado" xfId="48136" builtinId="9" hidden="1"/>
    <cellStyle name="Hipervínculo visitado" xfId="48137" builtinId="9" hidden="1"/>
    <cellStyle name="Hipervínculo visitado" xfId="48086" builtinId="9" hidden="1"/>
    <cellStyle name="Hipervínculo visitado" xfId="48087" builtinId="9" hidden="1"/>
    <cellStyle name="Hipervínculo visitado" xfId="48088" builtinId="9" hidden="1"/>
    <cellStyle name="Hipervínculo visitado" xfId="48140" builtinId="9" hidden="1"/>
    <cellStyle name="Hipervínculo visitado" xfId="48141" builtinId="9" hidden="1"/>
    <cellStyle name="Hipervínculo visitado" xfId="48142" builtinId="9" hidden="1"/>
    <cellStyle name="Hipervínculo visitado" xfId="48143" builtinId="9" hidden="1"/>
    <cellStyle name="Hipervínculo visitado" xfId="48144" builtinId="9" hidden="1"/>
    <cellStyle name="Hipervínculo visitado" xfId="48145" builtinId="9" hidden="1"/>
    <cellStyle name="Hipervínculo visitado" xfId="48146" builtinId="9" hidden="1"/>
    <cellStyle name="Hipervínculo visitado" xfId="48147" builtinId="9" hidden="1"/>
    <cellStyle name="Hipervínculo visitado" xfId="48148" builtinId="9" hidden="1"/>
    <cellStyle name="Hipervínculo visitado" xfId="48149" builtinId="9" hidden="1"/>
    <cellStyle name="Hipervínculo visitado" xfId="48150" builtinId="9" hidden="1"/>
    <cellStyle name="Hipervínculo visitado" xfId="48151" builtinId="9" hidden="1"/>
    <cellStyle name="Hipervínculo visitado" xfId="48152" builtinId="9" hidden="1"/>
    <cellStyle name="Hipervínculo visitado" xfId="48153" builtinId="9" hidden="1"/>
    <cellStyle name="Hipervínculo visitado" xfId="48154" builtinId="9" hidden="1"/>
    <cellStyle name="Hipervínculo visitado" xfId="48155" builtinId="9" hidden="1"/>
    <cellStyle name="Hipervínculo visitado" xfId="48156" builtinId="9" hidden="1"/>
    <cellStyle name="Hipervínculo visitado" xfId="48157" builtinId="9" hidden="1"/>
    <cellStyle name="Hipervínculo visitado" xfId="48114" builtinId="9" hidden="1"/>
    <cellStyle name="Hipervínculo visitado" xfId="48115" builtinId="9" hidden="1"/>
    <cellStyle name="Hipervínculo visitado" xfId="48116" builtinId="9" hidden="1"/>
    <cellStyle name="Hipervínculo visitado" xfId="48160" builtinId="9" hidden="1"/>
    <cellStyle name="Hipervínculo visitado" xfId="48161" builtinId="9" hidden="1"/>
    <cellStyle name="Hipervínculo visitado" xfId="48162" builtinId="9" hidden="1"/>
    <cellStyle name="Hipervínculo visitado" xfId="48163" builtinId="9" hidden="1"/>
    <cellStyle name="Hipervínculo visitado" xfId="48164" builtinId="9" hidden="1"/>
    <cellStyle name="Hipervínculo visitado" xfId="48165" builtinId="9" hidden="1"/>
    <cellStyle name="Hipervínculo visitado" xfId="48166" builtinId="9" hidden="1"/>
    <cellStyle name="Hipervínculo visitado" xfId="48167" builtinId="9" hidden="1"/>
    <cellStyle name="Hipervínculo visitado" xfId="48168" builtinId="9" hidden="1"/>
    <cellStyle name="Hipervínculo visitado" xfId="48169" builtinId="9" hidden="1"/>
    <cellStyle name="Hipervínculo visitado" xfId="48170" builtinId="9" hidden="1"/>
    <cellStyle name="Hipervínculo visitado" xfId="48171" builtinId="9" hidden="1"/>
    <cellStyle name="Hipervínculo visitado" xfId="48172" builtinId="9" hidden="1"/>
    <cellStyle name="Hipervínculo visitado" xfId="48173" builtinId="9" hidden="1"/>
    <cellStyle name="Hipervínculo visitado" xfId="48174" builtinId="9" hidden="1"/>
    <cellStyle name="Hipervínculo visitado" xfId="48175" builtinId="9" hidden="1"/>
    <cellStyle name="Hipervínculo visitado" xfId="48176" builtinId="9" hidden="1"/>
    <cellStyle name="Hipervínculo visitado" xfId="48177" builtinId="9" hidden="1"/>
    <cellStyle name="Hipervínculo visitado" xfId="47489" builtinId="9" hidden="1"/>
    <cellStyle name="Hipervínculo visitado" xfId="44429" builtinId="9" hidden="1"/>
    <cellStyle name="Hipervínculo visitado" xfId="47577" builtinId="9" hidden="1"/>
    <cellStyle name="Hipervínculo visitado" xfId="48180" builtinId="9" hidden="1"/>
    <cellStyle name="Hipervínculo visitado" xfId="48181" builtinId="9" hidden="1"/>
    <cellStyle name="Hipervínculo visitado" xfId="48182" builtinId="9" hidden="1"/>
    <cellStyle name="Hipervínculo visitado" xfId="48183" builtinId="9" hidden="1"/>
    <cellStyle name="Hipervínculo visitado" xfId="48184" builtinId="9" hidden="1"/>
    <cellStyle name="Hipervínculo visitado" xfId="48185" builtinId="9" hidden="1"/>
    <cellStyle name="Hipervínculo visitado" xfId="48186" builtinId="9" hidden="1"/>
    <cellStyle name="Hipervínculo visitado" xfId="48187" builtinId="9" hidden="1"/>
    <cellStyle name="Hipervínculo visitado" xfId="48188" builtinId="9" hidden="1"/>
    <cellStyle name="Hipervínculo visitado" xfId="48189" builtinId="9" hidden="1"/>
    <cellStyle name="Hipervínculo visitado" xfId="48190" builtinId="9" hidden="1"/>
    <cellStyle name="Hipervínculo visitado" xfId="48191" builtinId="9" hidden="1"/>
    <cellStyle name="Hipervínculo visitado" xfId="48192" builtinId="9" hidden="1"/>
    <cellStyle name="Hipervínculo visitado" xfId="48193" builtinId="9" hidden="1"/>
    <cellStyle name="Hipervínculo visitado" xfId="48194" builtinId="9" hidden="1"/>
    <cellStyle name="Hipervínculo visitado" xfId="48195" builtinId="9" hidden="1"/>
    <cellStyle name="Hipervínculo visitado" xfId="48196" builtinId="9" hidden="1"/>
    <cellStyle name="Hipervínculo visitado" xfId="48197" builtinId="9" hidden="1"/>
    <cellStyle name="Hipervínculo visitado" xfId="48206" builtinId="9" hidden="1"/>
    <cellStyle name="Hipervínculo visitado" xfId="48207" builtinId="9" hidden="1"/>
    <cellStyle name="Hipervínculo visitado" xfId="48208" builtinId="9" hidden="1"/>
    <cellStyle name="Hipervínculo visitado" xfId="48209" builtinId="9" hidden="1"/>
    <cellStyle name="Hipervínculo visitado" xfId="48210" builtinId="9" hidden="1"/>
    <cellStyle name="Hipervínculo visitado" xfId="48211" builtinId="9" hidden="1"/>
    <cellStyle name="Hipervínculo visitado" xfId="48212" builtinId="9" hidden="1"/>
    <cellStyle name="Hipervínculo visitado" xfId="48213" builtinId="9" hidden="1"/>
    <cellStyle name="Hipervínculo visitado" xfId="48214" builtinId="9" hidden="1"/>
    <cellStyle name="Hipervínculo visitado" xfId="48215" builtinId="9" hidden="1"/>
    <cellStyle name="Hipervínculo visitado" xfId="48216" builtinId="9" hidden="1"/>
    <cellStyle name="Hipervínculo visitado" xfId="48217" builtinId="9" hidden="1"/>
    <cellStyle name="Hipervínculo visitado" xfId="48218" builtinId="9" hidden="1"/>
    <cellStyle name="Hipervínculo visitado" xfId="48219" builtinId="9" hidden="1"/>
    <cellStyle name="Hipervínculo visitado" xfId="48220" builtinId="9" hidden="1"/>
    <cellStyle name="Hipervínculo visitado" xfId="48221" builtinId="9" hidden="1"/>
    <cellStyle name="Hipervínculo visitado" xfId="48222" builtinId="9" hidden="1"/>
    <cellStyle name="Hipervínculo visitado" xfId="48223" builtinId="9" hidden="1"/>
    <cellStyle name="Hipervínculo visitado" xfId="48224" builtinId="9" hidden="1"/>
    <cellStyle name="Hipervínculo visitado" xfId="48225" builtinId="9" hidden="1"/>
    <cellStyle name="Hipervínculo visitado" xfId="48226" builtinId="9" hidden="1"/>
    <cellStyle name="Hipervínculo visitado" xfId="48236" builtinId="9" hidden="1"/>
    <cellStyle name="Hipervínculo visitado" xfId="48237" builtinId="9" hidden="1"/>
    <cellStyle name="Hipervínculo visitado" xfId="48238" builtinId="9" hidden="1"/>
    <cellStyle name="Hipervínculo visitado" xfId="48239" builtinId="9" hidden="1"/>
    <cellStyle name="Hipervínculo visitado" xfId="48240" builtinId="9" hidden="1"/>
    <cellStyle name="Hipervínculo visitado" xfId="48241" builtinId="9" hidden="1"/>
    <cellStyle name="Hipervínculo visitado" xfId="48242" builtinId="9" hidden="1"/>
    <cellStyle name="Hipervínculo visitado" xfId="48243" builtinId="9" hidden="1"/>
    <cellStyle name="Hipervínculo visitado" xfId="48244" builtinId="9" hidden="1"/>
    <cellStyle name="Hipervínculo visitado" xfId="48245" builtinId="9" hidden="1"/>
    <cellStyle name="Hipervínculo visitado" xfId="48246" builtinId="9" hidden="1"/>
    <cellStyle name="Hipervínculo visitado" xfId="48247" builtinId="9" hidden="1"/>
    <cellStyle name="Hipervínculo visitado" xfId="48248" builtinId="9" hidden="1"/>
    <cellStyle name="Hipervínculo visitado" xfId="48249" builtinId="9" hidden="1"/>
    <cellStyle name="Hipervínculo visitado" xfId="48250" builtinId="9" hidden="1"/>
    <cellStyle name="Hipervínculo visitado" xfId="48251" builtinId="9" hidden="1"/>
    <cellStyle name="Hipervínculo visitado" xfId="48252" builtinId="9" hidden="1"/>
    <cellStyle name="Hipervínculo visitado" xfId="48253" builtinId="9" hidden="1"/>
    <cellStyle name="Hipervínculo visitado" xfId="48254" builtinId="9" hidden="1"/>
    <cellStyle name="Hipervínculo visitado" xfId="48255" builtinId="9" hidden="1"/>
    <cellStyle name="Hipervínculo visitado" xfId="48256" builtinId="9" hidden="1"/>
    <cellStyle name="Hipervínculo visitado" xfId="48263" builtinId="9" hidden="1"/>
    <cellStyle name="Hipervínculo visitado" xfId="48264" builtinId="9" hidden="1"/>
    <cellStyle name="Hipervínculo visitado" xfId="48265" builtinId="9" hidden="1"/>
    <cellStyle name="Hipervínculo visitado" xfId="48266" builtinId="9" hidden="1"/>
    <cellStyle name="Hipervínculo visitado" xfId="48267" builtinId="9" hidden="1"/>
    <cellStyle name="Hipervínculo visitado" xfId="48268" builtinId="9" hidden="1"/>
    <cellStyle name="Hipervínculo visitado" xfId="48269" builtinId="9" hidden="1"/>
    <cellStyle name="Hipervínculo visitado" xfId="48270" builtinId="9" hidden="1"/>
    <cellStyle name="Hipervínculo visitado" xfId="48271" builtinId="9" hidden="1"/>
    <cellStyle name="Hipervínculo visitado" xfId="48272" builtinId="9" hidden="1"/>
    <cellStyle name="Hipervínculo visitado" xfId="48273" builtinId="9" hidden="1"/>
    <cellStyle name="Hipervínculo visitado" xfId="48274" builtinId="9" hidden="1"/>
    <cellStyle name="Hipervínculo visitado" xfId="48275" builtinId="9" hidden="1"/>
    <cellStyle name="Hipervínculo visitado" xfId="48276" builtinId="9" hidden="1"/>
    <cellStyle name="Hipervínculo visitado" xfId="48277" builtinId="9" hidden="1"/>
    <cellStyle name="Hipervínculo visitado" xfId="48278" builtinId="9" hidden="1"/>
    <cellStyle name="Hipervínculo visitado" xfId="48279" builtinId="9" hidden="1"/>
    <cellStyle name="Hipervínculo visitado" xfId="48280" builtinId="9" hidden="1"/>
    <cellStyle name="Hipervínculo visitado" xfId="48281" builtinId="9" hidden="1"/>
    <cellStyle name="Hipervínculo visitado" xfId="48282" builtinId="9" hidden="1"/>
    <cellStyle name="Hipervínculo visitado" xfId="48283" builtinId="9" hidden="1"/>
    <cellStyle name="Hipervínculo visitado" xfId="48294" builtinId="9" hidden="1"/>
    <cellStyle name="Hipervínculo visitado" xfId="48295" builtinId="9" hidden="1"/>
    <cellStyle name="Hipervínculo visitado" xfId="48296" builtinId="9" hidden="1"/>
    <cellStyle name="Hipervínculo visitado" xfId="48297" builtinId="9" hidden="1"/>
    <cellStyle name="Hipervínculo visitado" xfId="48298" builtinId="9" hidden="1"/>
    <cellStyle name="Hipervínculo visitado" xfId="48299" builtinId="9" hidden="1"/>
    <cellStyle name="Hipervínculo visitado" xfId="48300" builtinId="9" hidden="1"/>
    <cellStyle name="Hipervínculo visitado" xfId="48301" builtinId="9" hidden="1"/>
    <cellStyle name="Hipervínculo visitado" xfId="48302" builtinId="9" hidden="1"/>
    <cellStyle name="Hipervínculo visitado" xfId="48303" builtinId="9" hidden="1"/>
    <cellStyle name="Hipervínculo visitado" xfId="48304" builtinId="9" hidden="1"/>
    <cellStyle name="Hipervínculo visitado" xfId="48305" builtinId="9" hidden="1"/>
    <cellStyle name="Hipervínculo visitado" xfId="48306" builtinId="9" hidden="1"/>
    <cellStyle name="Hipervínculo visitado" xfId="48307" builtinId="9" hidden="1"/>
    <cellStyle name="Hipervínculo visitado" xfId="48308" builtinId="9" hidden="1"/>
    <cellStyle name="Hipervínculo visitado" xfId="48309" builtinId="9" hidden="1"/>
    <cellStyle name="Hipervínculo visitado" xfId="48310" builtinId="9" hidden="1"/>
    <cellStyle name="Hipervínculo visitado" xfId="48311" builtinId="9" hidden="1"/>
    <cellStyle name="Hipervínculo visitado" xfId="48312" builtinId="9" hidden="1"/>
    <cellStyle name="Hipervínculo visitado" xfId="48313" builtinId="9" hidden="1"/>
    <cellStyle name="Hipervínculo visitado" xfId="48314" builtinId="9" hidden="1"/>
    <cellStyle name="Hipervínculo visitado" xfId="48260" builtinId="9" hidden="1"/>
    <cellStyle name="Hipervínculo visitado" xfId="48261" builtinId="9" hidden="1"/>
    <cellStyle name="Hipervínculo visitado" xfId="48262" builtinId="9" hidden="1"/>
    <cellStyle name="Hipervínculo visitado" xfId="48315" builtinId="9" hidden="1"/>
    <cellStyle name="Hipervínculo visitado" xfId="48316" builtinId="9" hidden="1"/>
    <cellStyle name="Hipervínculo visitado" xfId="48317" builtinId="9" hidden="1"/>
    <cellStyle name="Hipervínculo visitado" xfId="48318" builtinId="9" hidden="1"/>
    <cellStyle name="Hipervínculo visitado" xfId="48319" builtinId="9" hidden="1"/>
    <cellStyle name="Hipervínculo visitado" xfId="48320" builtinId="9" hidden="1"/>
    <cellStyle name="Hipervínculo visitado" xfId="48321" builtinId="9" hidden="1"/>
    <cellStyle name="Hipervínculo visitado" xfId="48322" builtinId="9" hidden="1"/>
    <cellStyle name="Hipervínculo visitado" xfId="48323" builtinId="9" hidden="1"/>
    <cellStyle name="Hipervínculo visitado" xfId="48324" builtinId="9" hidden="1"/>
    <cellStyle name="Hipervínculo visitado" xfId="48325" builtinId="9" hidden="1"/>
    <cellStyle name="Hipervínculo visitado" xfId="48326" builtinId="9" hidden="1"/>
    <cellStyle name="Hipervínculo visitado" xfId="48327" builtinId="9" hidden="1"/>
    <cellStyle name="Hipervínculo visitado" xfId="48328" builtinId="9" hidden="1"/>
    <cellStyle name="Hipervínculo visitado" xfId="48329" builtinId="9" hidden="1"/>
    <cellStyle name="Hipervínculo visitado" xfId="48330" builtinId="9" hidden="1"/>
    <cellStyle name="Hipervínculo visitado" xfId="48331" builtinId="9" hidden="1"/>
    <cellStyle name="Hipervínculo visitado" xfId="48332" builtinId="9" hidden="1"/>
    <cellStyle name="Hipervínculo visitado" xfId="48290" builtinId="9" hidden="1"/>
    <cellStyle name="Hipervínculo visitado" xfId="48291" builtinId="9" hidden="1"/>
    <cellStyle name="Hipervínculo visitado" xfId="48292" builtinId="9" hidden="1"/>
    <cellStyle name="Hipervínculo visitado" xfId="48336" builtinId="9" hidden="1"/>
    <cellStyle name="Hipervínculo visitado" xfId="48337" builtinId="9" hidden="1"/>
    <cellStyle name="Hipervínculo visitado" xfId="48338" builtinId="9" hidden="1"/>
    <cellStyle name="Hipervínculo visitado" xfId="48339" builtinId="9" hidden="1"/>
    <cellStyle name="Hipervínculo visitado" xfId="48340" builtinId="9" hidden="1"/>
    <cellStyle name="Hipervínculo visitado" xfId="48341" builtinId="9" hidden="1"/>
    <cellStyle name="Hipervínculo visitado" xfId="48342" builtinId="9" hidden="1"/>
    <cellStyle name="Hipervínculo visitado" xfId="48343" builtinId="9" hidden="1"/>
    <cellStyle name="Hipervínculo visitado" xfId="48344" builtinId="9" hidden="1"/>
    <cellStyle name="Hipervínculo visitado" xfId="48345" builtinId="9" hidden="1"/>
    <cellStyle name="Hipervínculo visitado" xfId="48346" builtinId="9" hidden="1"/>
    <cellStyle name="Hipervínculo visitado" xfId="48347" builtinId="9" hidden="1"/>
    <cellStyle name="Hipervínculo visitado" xfId="48348" builtinId="9" hidden="1"/>
    <cellStyle name="Hipervínculo visitado" xfId="48349" builtinId="9" hidden="1"/>
    <cellStyle name="Hipervínculo visitado" xfId="48350" builtinId="9" hidden="1"/>
    <cellStyle name="Hipervínculo visitado" xfId="48351" builtinId="9" hidden="1"/>
    <cellStyle name="Hipervínculo visitado" xfId="48352" builtinId="9" hidden="1"/>
    <cellStyle name="Hipervínculo visitado" xfId="48353" builtinId="9" hidden="1"/>
    <cellStyle name="Hipervínculo visitado" xfId="47940" builtinId="9" hidden="1"/>
    <cellStyle name="Hipervínculo visitado" xfId="47809" builtinId="9" hidden="1"/>
    <cellStyle name="Hipervínculo visitado" xfId="47654" builtinId="9" hidden="1"/>
    <cellStyle name="Hipervínculo visitado" xfId="48356" builtinId="9" hidden="1"/>
    <cellStyle name="Hipervínculo visitado" xfId="48357" builtinId="9" hidden="1"/>
    <cellStyle name="Hipervínculo visitado" xfId="48358" builtinId="9" hidden="1"/>
    <cellStyle name="Hipervínculo visitado" xfId="48359" builtinId="9" hidden="1"/>
    <cellStyle name="Hipervínculo visitado" xfId="48360" builtinId="9" hidden="1"/>
    <cellStyle name="Hipervínculo visitado" xfId="48361" builtinId="9" hidden="1"/>
    <cellStyle name="Hipervínculo visitado" xfId="48362" builtinId="9" hidden="1"/>
    <cellStyle name="Hipervínculo visitado" xfId="48363" builtinId="9" hidden="1"/>
    <cellStyle name="Hipervínculo visitado" xfId="48364" builtinId="9" hidden="1"/>
    <cellStyle name="Hipervínculo visitado" xfId="48365" builtinId="9" hidden="1"/>
    <cellStyle name="Hipervínculo visitado" xfId="48366" builtinId="9" hidden="1"/>
    <cellStyle name="Hipervínculo visitado" xfId="48367" builtinId="9" hidden="1"/>
    <cellStyle name="Hipervínculo visitado" xfId="48368" builtinId="9" hidden="1"/>
    <cellStyle name="Hipervínculo visitado" xfId="48369" builtinId="9" hidden="1"/>
    <cellStyle name="Hipervínculo visitado" xfId="48370" builtinId="9" hidden="1"/>
    <cellStyle name="Hipervínculo visitado" xfId="48371" builtinId="9" hidden="1"/>
    <cellStyle name="Hipervínculo visitado" xfId="48372" builtinId="9" hidden="1"/>
    <cellStyle name="Hipervínculo visitado" xfId="48373" builtinId="9" hidden="1"/>
    <cellStyle name="Hipervínculo visitado" xfId="48234" builtinId="9" hidden="1"/>
    <cellStyle name="Hipervínculo visitado" xfId="48287" builtinId="9" hidden="1"/>
    <cellStyle name="Hipervínculo visitado" xfId="48288" builtinId="9" hidden="1"/>
    <cellStyle name="Hipervínculo visitado" xfId="48376" builtinId="9" hidden="1"/>
    <cellStyle name="Hipervínculo visitado" xfId="48377" builtinId="9" hidden="1"/>
    <cellStyle name="Hipervínculo visitado" xfId="48378" builtinId="9" hidden="1"/>
    <cellStyle name="Hipervínculo visitado" xfId="48379" builtinId="9" hidden="1"/>
    <cellStyle name="Hipervínculo visitado" xfId="48380" builtinId="9" hidden="1"/>
    <cellStyle name="Hipervínculo visitado" xfId="48381" builtinId="9" hidden="1"/>
    <cellStyle name="Hipervínculo visitado" xfId="48382" builtinId="9" hidden="1"/>
    <cellStyle name="Hipervínculo visitado" xfId="48383" builtinId="9" hidden="1"/>
    <cellStyle name="Hipervínculo visitado" xfId="48384" builtinId="9" hidden="1"/>
    <cellStyle name="Hipervínculo visitado" xfId="48385" builtinId="9" hidden="1"/>
    <cellStyle name="Hipervínculo visitado" xfId="48386" builtinId="9" hidden="1"/>
    <cellStyle name="Hipervínculo visitado" xfId="48387" builtinId="9" hidden="1"/>
    <cellStyle name="Hipervínculo visitado" xfId="48388" builtinId="9" hidden="1"/>
    <cellStyle name="Hipervínculo visitado" xfId="48389" builtinId="9" hidden="1"/>
    <cellStyle name="Hipervínculo visitado" xfId="48390" builtinId="9" hidden="1"/>
    <cellStyle name="Hipervínculo visitado" xfId="48391" builtinId="9" hidden="1"/>
    <cellStyle name="Hipervínculo visitado" xfId="48392" builtinId="9" hidden="1"/>
    <cellStyle name="Hipervínculo visitado" xfId="48393" builtinId="9" hidden="1"/>
    <cellStyle name="Hipervínculo visitado" xfId="48401" builtinId="9" hidden="1"/>
    <cellStyle name="Hipervínculo visitado" xfId="48402" builtinId="9" hidden="1"/>
    <cellStyle name="Hipervínculo visitado" xfId="48403" builtinId="9" hidden="1"/>
    <cellStyle name="Hipervínculo visitado" xfId="48404" builtinId="9" hidden="1"/>
    <cellStyle name="Hipervínculo visitado" xfId="48405" builtinId="9" hidden="1"/>
    <cellStyle name="Hipervínculo visitado" xfId="48406" builtinId="9" hidden="1"/>
    <cellStyle name="Hipervínculo visitado" xfId="48407" builtinId="9" hidden="1"/>
    <cellStyle name="Hipervínculo visitado" xfId="48408" builtinId="9" hidden="1"/>
    <cellStyle name="Hipervínculo visitado" xfId="48409" builtinId="9" hidden="1"/>
    <cellStyle name="Hipervínculo visitado" xfId="48410" builtinId="9" hidden="1"/>
    <cellStyle name="Hipervínculo visitado" xfId="48411" builtinId="9" hidden="1"/>
    <cellStyle name="Hipervínculo visitado" xfId="48412" builtinId="9" hidden="1"/>
    <cellStyle name="Hipervínculo visitado" xfId="48413" builtinId="9" hidden="1"/>
    <cellStyle name="Hipervínculo visitado" xfId="48414" builtinId="9" hidden="1"/>
    <cellStyle name="Hipervínculo visitado" xfId="48415" builtinId="9" hidden="1"/>
    <cellStyle name="Hipervínculo visitado" xfId="48416" builtinId="9" hidden="1"/>
    <cellStyle name="Hipervínculo visitado" xfId="48417" builtinId="9" hidden="1"/>
    <cellStyle name="Hipervínculo visitado" xfId="48418" builtinId="9" hidden="1"/>
    <cellStyle name="Hipervínculo visitado" xfId="48419" builtinId="9" hidden="1"/>
    <cellStyle name="Hipervínculo visitado" xfId="48420" builtinId="9" hidden="1"/>
    <cellStyle name="Hipervínculo visitado" xfId="48421" builtinId="9" hidden="1"/>
    <cellStyle name="Hipervínculo visitado" xfId="48431" builtinId="9" hidden="1"/>
    <cellStyle name="Hipervínculo visitado" xfId="48432" builtinId="9" hidden="1"/>
    <cellStyle name="Hipervínculo visitado" xfId="48433" builtinId="9" hidden="1"/>
    <cellStyle name="Hipervínculo visitado" xfId="48434" builtinId="9" hidden="1"/>
    <cellStyle name="Hipervínculo visitado" xfId="48435" builtinId="9" hidden="1"/>
    <cellStyle name="Hipervínculo visitado" xfId="48436" builtinId="9" hidden="1"/>
    <cellStyle name="Hipervínculo visitado" xfId="48437" builtinId="9" hidden="1"/>
    <cellStyle name="Hipervínculo visitado" xfId="48438" builtinId="9" hidden="1"/>
    <cellStyle name="Hipervínculo visitado" xfId="48439" builtinId="9" hidden="1"/>
    <cellStyle name="Hipervínculo visitado" xfId="48440" builtinId="9" hidden="1"/>
    <cellStyle name="Hipervínculo visitado" xfId="48441" builtinId="9" hidden="1"/>
    <cellStyle name="Hipervínculo visitado" xfId="48442" builtinId="9" hidden="1"/>
    <cellStyle name="Hipervínculo visitado" xfId="48443" builtinId="9" hidden="1"/>
    <cellStyle name="Hipervínculo visitado" xfId="48444" builtinId="9" hidden="1"/>
    <cellStyle name="Hipervínculo visitado" xfId="48445" builtinId="9" hidden="1"/>
    <cellStyle name="Hipervínculo visitado" xfId="48446" builtinId="9" hidden="1"/>
    <cellStyle name="Hipervínculo visitado" xfId="48447" builtinId="9" hidden="1"/>
    <cellStyle name="Hipervínculo visitado" xfId="48448" builtinId="9" hidden="1"/>
    <cellStyle name="Hipervínculo visitado" xfId="48449" builtinId="9" hidden="1"/>
    <cellStyle name="Hipervínculo visitado" xfId="48450" builtinId="9" hidden="1"/>
    <cellStyle name="Hipervínculo visitado" xfId="48451" builtinId="9" hidden="1"/>
    <cellStyle name="Hipervínculo visitado" xfId="48398" builtinId="9" hidden="1"/>
    <cellStyle name="Hipervínculo visitado" xfId="48399" builtinId="9" hidden="1"/>
    <cellStyle name="Hipervínculo visitado" xfId="48400" builtinId="9" hidden="1"/>
    <cellStyle name="Hipervínculo visitado" xfId="48454" builtinId="9" hidden="1"/>
    <cellStyle name="Hipervínculo visitado" xfId="48455" builtinId="9" hidden="1"/>
    <cellStyle name="Hipervínculo visitado" xfId="48456" builtinId="9" hidden="1"/>
    <cellStyle name="Hipervínculo visitado" xfId="48457" builtinId="9" hidden="1"/>
    <cellStyle name="Hipervínculo visitado" xfId="48458" builtinId="9" hidden="1"/>
    <cellStyle name="Hipervínculo visitado" xfId="48459" builtinId="9" hidden="1"/>
    <cellStyle name="Hipervínculo visitado" xfId="48460" builtinId="9" hidden="1"/>
    <cellStyle name="Hipervínculo visitado" xfId="48461" builtinId="9" hidden="1"/>
    <cellStyle name="Hipervínculo visitado" xfId="48462" builtinId="9" hidden="1"/>
    <cellStyle name="Hipervínculo visitado" xfId="48463" builtinId="9" hidden="1"/>
    <cellStyle name="Hipervínculo visitado" xfId="48464" builtinId="9" hidden="1"/>
    <cellStyle name="Hipervínculo visitado" xfId="48465" builtinId="9" hidden="1"/>
    <cellStyle name="Hipervínculo visitado" xfId="48466" builtinId="9" hidden="1"/>
    <cellStyle name="Hipervínculo visitado" xfId="48467" builtinId="9" hidden="1"/>
    <cellStyle name="Hipervínculo visitado" xfId="48468" builtinId="9" hidden="1"/>
    <cellStyle name="Hipervínculo visitado" xfId="48469" builtinId="9" hidden="1"/>
    <cellStyle name="Hipervínculo visitado" xfId="48470" builtinId="9" hidden="1"/>
    <cellStyle name="Hipervínculo visitado" xfId="48471" builtinId="9" hidden="1"/>
    <cellStyle name="Hipervínculo visitado" xfId="48482" builtinId="9" hidden="1"/>
    <cellStyle name="Hipervínculo visitado" xfId="48483" builtinId="9" hidden="1"/>
    <cellStyle name="Hipervínculo visitado" xfId="48484" builtinId="9" hidden="1"/>
    <cellStyle name="Hipervínculo visitado" xfId="48485" builtinId="9" hidden="1"/>
    <cellStyle name="Hipervínculo visitado" xfId="48486" builtinId="9" hidden="1"/>
    <cellStyle name="Hipervínculo visitado" xfId="48487" builtinId="9" hidden="1"/>
    <cellStyle name="Hipervínculo visitado" xfId="48488" builtinId="9" hidden="1"/>
    <cellStyle name="Hipervínculo visitado" xfId="48489" builtinId="9" hidden="1"/>
    <cellStyle name="Hipervínculo visitado" xfId="48490" builtinId="9" hidden="1"/>
    <cellStyle name="Hipervínculo visitado" xfId="48491" builtinId="9" hidden="1"/>
    <cellStyle name="Hipervínculo visitado" xfId="48492" builtinId="9" hidden="1"/>
    <cellStyle name="Hipervínculo visitado" xfId="48493" builtinId="9" hidden="1"/>
    <cellStyle name="Hipervínculo visitado" xfId="48494" builtinId="9" hidden="1"/>
    <cellStyle name="Hipervínculo visitado" xfId="48495" builtinId="9" hidden="1"/>
    <cellStyle name="Hipervínculo visitado" xfId="48496" builtinId="9" hidden="1"/>
    <cellStyle name="Hipervínculo visitado" xfId="48497" builtinId="9" hidden="1"/>
    <cellStyle name="Hipervínculo visitado" xfId="48498" builtinId="9" hidden="1"/>
    <cellStyle name="Hipervínculo visitado" xfId="48499" builtinId="9" hidden="1"/>
    <cellStyle name="Hipervínculo visitado" xfId="48500" builtinId="9" hidden="1"/>
    <cellStyle name="Hipervínculo visitado" xfId="48501" builtinId="9" hidden="1"/>
    <cellStyle name="Hipervínculo visitado" xfId="48502" builtinId="9" hidden="1"/>
    <cellStyle name="Hipervínculo visitado" xfId="48081" builtinId="9" hidden="1"/>
    <cellStyle name="Hipervínculo visitado" xfId="47883" builtinId="9" hidden="1"/>
    <cellStyle name="Hipervínculo visitado" xfId="47887" builtinId="9" hidden="1"/>
    <cellStyle name="Hipervínculo visitado" xfId="48503" builtinId="9" hidden="1"/>
    <cellStyle name="Hipervínculo visitado" xfId="48504" builtinId="9" hidden="1"/>
    <cellStyle name="Hipervínculo visitado" xfId="48505" builtinId="9" hidden="1"/>
    <cellStyle name="Hipervínculo visitado" xfId="48506" builtinId="9" hidden="1"/>
    <cellStyle name="Hipervínculo visitado" xfId="48507" builtinId="9" hidden="1"/>
    <cellStyle name="Hipervínculo visitado" xfId="48508" builtinId="9" hidden="1"/>
    <cellStyle name="Hipervínculo visitado" xfId="48509" builtinId="9" hidden="1"/>
    <cellStyle name="Hipervínculo visitado" xfId="48510" builtinId="9" hidden="1"/>
    <cellStyle name="Hipervínculo visitado" xfId="48511" builtinId="9" hidden="1"/>
    <cellStyle name="Hipervínculo visitado" xfId="48512" builtinId="9" hidden="1"/>
    <cellStyle name="Hipervínculo visitado" xfId="48513" builtinId="9" hidden="1"/>
    <cellStyle name="Hipervínculo visitado" xfId="48514" builtinId="9" hidden="1"/>
    <cellStyle name="Hipervínculo visitado" xfId="48515" builtinId="9" hidden="1"/>
    <cellStyle name="Hipervínculo visitado" xfId="48516" builtinId="9" hidden="1"/>
    <cellStyle name="Hipervínculo visitado" xfId="48517" builtinId="9" hidden="1"/>
    <cellStyle name="Hipervínculo visitado" xfId="48518" builtinId="9" hidden="1"/>
    <cellStyle name="Hipervínculo visitado" xfId="48519" builtinId="9" hidden="1"/>
    <cellStyle name="Hipervínculo visitado" xfId="48520" builtinId="9" hidden="1"/>
    <cellStyle name="Hipervínculo visitado" xfId="48478" builtinId="9" hidden="1"/>
    <cellStyle name="Hipervínculo visitado" xfId="48479" builtinId="9" hidden="1"/>
    <cellStyle name="Hipervínculo visitado" xfId="48480" builtinId="9" hidden="1"/>
    <cellStyle name="Hipervínculo visitado" xfId="48522" builtinId="9" hidden="1"/>
    <cellStyle name="Hipervínculo visitado" xfId="48523" builtinId="9" hidden="1"/>
    <cellStyle name="Hipervínculo visitado" xfId="48524" builtinId="9" hidden="1"/>
    <cellStyle name="Hipervínculo visitado" xfId="48525" builtinId="9" hidden="1"/>
    <cellStyle name="Hipervínculo visitado" xfId="48526" builtinId="9" hidden="1"/>
    <cellStyle name="Hipervínculo visitado" xfId="48527" builtinId="9" hidden="1"/>
    <cellStyle name="Hipervínculo visitado" xfId="48528" builtinId="9" hidden="1"/>
    <cellStyle name="Hipervínculo visitado" xfId="48529" builtinId="9" hidden="1"/>
    <cellStyle name="Hipervínculo visitado" xfId="48530" builtinId="9" hidden="1"/>
    <cellStyle name="Hipervínculo visitado" xfId="48531" builtinId="9" hidden="1"/>
    <cellStyle name="Hipervínculo visitado" xfId="48532" builtinId="9" hidden="1"/>
    <cellStyle name="Hipervínculo visitado" xfId="48533" builtinId="9" hidden="1"/>
    <cellStyle name="Hipervínculo visitado" xfId="48534" builtinId="9" hidden="1"/>
    <cellStyle name="Hipervínculo visitado" xfId="48535" builtinId="9" hidden="1"/>
    <cellStyle name="Hipervínculo visitado" xfId="48536" builtinId="9" hidden="1"/>
    <cellStyle name="Hipervínculo visitado" xfId="48537" builtinId="9" hidden="1"/>
    <cellStyle name="Hipervínculo visitado" xfId="48538" builtinId="9" hidden="1"/>
    <cellStyle name="Hipervínculo visitado" xfId="48539" builtinId="9" hidden="1"/>
    <cellStyle name="Hipervínculo visitado" xfId="48546" builtinId="9" hidden="1"/>
    <cellStyle name="Hipervínculo visitado" xfId="48547" builtinId="9" hidden="1"/>
    <cellStyle name="Hipervínculo visitado" xfId="48548" builtinId="9" hidden="1"/>
    <cellStyle name="Hipervínculo visitado" xfId="48549" builtinId="9" hidden="1"/>
    <cellStyle name="Hipervínculo visitado" xfId="48550" builtinId="9" hidden="1"/>
    <cellStyle name="Hipervínculo visitado" xfId="48551" builtinId="9" hidden="1"/>
    <cellStyle name="Hipervínculo visitado" xfId="48552" builtinId="9" hidden="1"/>
    <cellStyle name="Hipervínculo visitado" xfId="48553" builtinId="9" hidden="1"/>
    <cellStyle name="Hipervínculo visitado" xfId="48554" builtinId="9" hidden="1"/>
    <cellStyle name="Hipervínculo visitado" xfId="48555" builtinId="9" hidden="1"/>
    <cellStyle name="Hipervínculo visitado" xfId="48556" builtinId="9" hidden="1"/>
    <cellStyle name="Hipervínculo visitado" xfId="48557" builtinId="9" hidden="1"/>
    <cellStyle name="Hipervínculo visitado" xfId="48558" builtinId="9" hidden="1"/>
    <cellStyle name="Hipervínculo visitado" xfId="48559" builtinId="9" hidden="1"/>
    <cellStyle name="Hipervínculo visitado" xfId="48560" builtinId="9" hidden="1"/>
    <cellStyle name="Hipervínculo visitado" xfId="48561" builtinId="9" hidden="1"/>
    <cellStyle name="Hipervínculo visitado" xfId="48562" builtinId="9" hidden="1"/>
    <cellStyle name="Hipervínculo visitado" xfId="48563" builtinId="9" hidden="1"/>
    <cellStyle name="Hipervínculo visitado" xfId="48564" builtinId="9" hidden="1"/>
    <cellStyle name="Hipervínculo visitado" xfId="48565" builtinId="9" hidden="1"/>
    <cellStyle name="Hipervínculo visitado" xfId="48566" builtinId="9" hidden="1"/>
    <cellStyle name="Hipervínculo visitado" xfId="48576" builtinId="9" hidden="1"/>
    <cellStyle name="Hipervínculo visitado" xfId="48577" builtinId="9" hidden="1"/>
    <cellStyle name="Hipervínculo visitado" xfId="48578" builtinId="9" hidden="1"/>
    <cellStyle name="Hipervínculo visitado" xfId="48579" builtinId="9" hidden="1"/>
    <cellStyle name="Hipervínculo visitado" xfId="48580" builtinId="9" hidden="1"/>
    <cellStyle name="Hipervínculo visitado" xfId="48581" builtinId="9" hidden="1"/>
    <cellStyle name="Hipervínculo visitado" xfId="48582" builtinId="9" hidden="1"/>
    <cellStyle name="Hipervínculo visitado" xfId="48583" builtinId="9" hidden="1"/>
    <cellStyle name="Hipervínculo visitado" xfId="48584" builtinId="9" hidden="1"/>
    <cellStyle name="Hipervínculo visitado" xfId="48585" builtinId="9" hidden="1"/>
    <cellStyle name="Hipervínculo visitado" xfId="48586" builtinId="9" hidden="1"/>
    <cellStyle name="Hipervínculo visitado" xfId="48587" builtinId="9" hidden="1"/>
    <cellStyle name="Hipervínculo visitado" xfId="48588" builtinId="9" hidden="1"/>
    <cellStyle name="Hipervínculo visitado" xfId="48589" builtinId="9" hidden="1"/>
    <cellStyle name="Hipervínculo visitado" xfId="48590" builtinId="9" hidden="1"/>
    <cellStyle name="Hipervínculo visitado" xfId="48591" builtinId="9" hidden="1"/>
    <cellStyle name="Hipervínculo visitado" xfId="48592" builtinId="9" hidden="1"/>
    <cellStyle name="Hipervínculo visitado" xfId="48593" builtinId="9" hidden="1"/>
    <cellStyle name="Hipervínculo visitado" xfId="48594" builtinId="9" hidden="1"/>
    <cellStyle name="Hipervínculo visitado" xfId="48595" builtinId="9" hidden="1"/>
    <cellStyle name="Hipervínculo visitado" xfId="48596" builtinId="9" hidden="1"/>
    <cellStyle name="Hipervínculo visitado" xfId="48543" builtinId="9" hidden="1"/>
    <cellStyle name="Hipervínculo visitado" xfId="48544" builtinId="9" hidden="1"/>
    <cellStyle name="Hipervínculo visitado" xfId="48545" builtinId="9" hidden="1"/>
    <cellStyle name="Hipervínculo visitado" xfId="48598" builtinId="9" hidden="1"/>
    <cellStyle name="Hipervínculo visitado" xfId="48599" builtinId="9" hidden="1"/>
    <cellStyle name="Hipervínculo visitado" xfId="48600" builtinId="9" hidden="1"/>
    <cellStyle name="Hipervínculo visitado" xfId="48601" builtinId="9" hidden="1"/>
    <cellStyle name="Hipervínculo visitado" xfId="48602" builtinId="9" hidden="1"/>
    <cellStyle name="Hipervínculo visitado" xfId="48603" builtinId="9" hidden="1"/>
    <cellStyle name="Hipervínculo visitado" xfId="48604" builtinId="9" hidden="1"/>
    <cellStyle name="Hipervínculo visitado" xfId="48605" builtinId="9" hidden="1"/>
    <cellStyle name="Hipervínculo visitado" xfId="48606" builtinId="9" hidden="1"/>
    <cellStyle name="Hipervínculo visitado" xfId="48607" builtinId="9" hidden="1"/>
    <cellStyle name="Hipervínculo visitado" xfId="48608" builtinId="9" hidden="1"/>
    <cellStyle name="Hipervínculo visitado" xfId="48609" builtinId="9" hidden="1"/>
    <cellStyle name="Hipervínculo visitado" xfId="48610" builtinId="9" hidden="1"/>
    <cellStyle name="Hipervínculo visitado" xfId="48611" builtinId="9" hidden="1"/>
    <cellStyle name="Hipervínculo visitado" xfId="48612" builtinId="9" hidden="1"/>
    <cellStyle name="Hipervínculo visitado" xfId="48613" builtinId="9" hidden="1"/>
    <cellStyle name="Hipervínculo visitado" xfId="48614" builtinId="9" hidden="1"/>
    <cellStyle name="Hipervínculo visitado" xfId="48615" builtinId="9" hidden="1"/>
    <cellStyle name="Hipervínculo visitado" xfId="48572" builtinId="9" hidden="1"/>
    <cellStyle name="Hipervínculo visitado" xfId="48573" builtinId="9" hidden="1"/>
    <cellStyle name="Hipervínculo visitado" xfId="48574" builtinId="9" hidden="1"/>
    <cellStyle name="Hipervínculo visitado" xfId="48618" builtinId="9" hidden="1"/>
    <cellStyle name="Hipervínculo visitado" xfId="48619" builtinId="9" hidden="1"/>
    <cellStyle name="Hipervínculo visitado" xfId="48620" builtinId="9" hidden="1"/>
    <cellStyle name="Hipervínculo visitado" xfId="48621" builtinId="9" hidden="1"/>
    <cellStyle name="Hipervínculo visitado" xfId="48622" builtinId="9" hidden="1"/>
    <cellStyle name="Hipervínculo visitado" xfId="48623" builtinId="9" hidden="1"/>
    <cellStyle name="Hipervínculo visitado" xfId="48624" builtinId="9" hidden="1"/>
    <cellStyle name="Hipervínculo visitado" xfId="48625" builtinId="9" hidden="1"/>
    <cellStyle name="Hipervínculo visitado" xfId="48626" builtinId="9" hidden="1"/>
    <cellStyle name="Hipervínculo visitado" xfId="48627" builtinId="9" hidden="1"/>
    <cellStyle name="Hipervínculo visitado" xfId="48628" builtinId="9" hidden="1"/>
    <cellStyle name="Hipervínculo visitado" xfId="48629" builtinId="9" hidden="1"/>
    <cellStyle name="Hipervínculo visitado" xfId="48630" builtinId="9" hidden="1"/>
    <cellStyle name="Hipervínculo visitado" xfId="48631" builtinId="9" hidden="1"/>
    <cellStyle name="Hipervínculo visitado" xfId="48632" builtinId="9" hidden="1"/>
    <cellStyle name="Hipervínculo visitado" xfId="48633" builtinId="9" hidden="1"/>
    <cellStyle name="Hipervínculo visitado" xfId="48634" builtinId="9" hidden="1"/>
    <cellStyle name="Hipervínculo visitado" xfId="48635" builtinId="9" hidden="1"/>
    <cellStyle name="Hipervínculo visitado" xfId="47961" builtinId="9" hidden="1"/>
    <cellStyle name="Hipervínculo visitado" xfId="48333" builtinId="9" hidden="1"/>
    <cellStyle name="Hipervínculo visitado" xfId="47601" builtinId="9" hidden="1"/>
    <cellStyle name="Hipervínculo visitado" xfId="48637" builtinId="9" hidden="1"/>
    <cellStyle name="Hipervínculo visitado" xfId="48638" builtinId="9" hidden="1"/>
    <cellStyle name="Hipervínculo visitado" xfId="48639" builtinId="9" hidden="1"/>
    <cellStyle name="Hipervínculo visitado" xfId="48640" builtinId="9" hidden="1"/>
    <cellStyle name="Hipervínculo visitado" xfId="48641" builtinId="9" hidden="1"/>
    <cellStyle name="Hipervínculo visitado" xfId="48642" builtinId="9" hidden="1"/>
    <cellStyle name="Hipervínculo visitado" xfId="48643" builtinId="9" hidden="1"/>
    <cellStyle name="Hipervínculo visitado" xfId="48644" builtinId="9" hidden="1"/>
    <cellStyle name="Hipervínculo visitado" xfId="48645" builtinId="9" hidden="1"/>
    <cellStyle name="Hipervínculo visitado" xfId="48646" builtinId="9" hidden="1"/>
    <cellStyle name="Hipervínculo visitado" xfId="48647" builtinId="9" hidden="1"/>
    <cellStyle name="Hipervínculo visitado" xfId="48648" builtinId="9" hidden="1"/>
    <cellStyle name="Hipervínculo visitado" xfId="48649" builtinId="9" hidden="1"/>
    <cellStyle name="Hipervínculo visitado" xfId="48650" builtinId="9" hidden="1"/>
    <cellStyle name="Hipervínculo visitado" xfId="48651" builtinId="9" hidden="1"/>
    <cellStyle name="Hipervínculo visitado" xfId="48652" builtinId="9" hidden="1"/>
    <cellStyle name="Hipervínculo visitado" xfId="48653" builtinId="9" hidden="1"/>
    <cellStyle name="Hipervínculo visitado" xfId="48654" builtinId="9" hidden="1"/>
    <cellStyle name="Hipervínculo visitado" xfId="48661" builtinId="9" hidden="1"/>
    <cellStyle name="Hipervínculo visitado" xfId="48662" builtinId="9" hidden="1"/>
    <cellStyle name="Hipervínculo visitado" xfId="48663" builtinId="9" hidden="1"/>
    <cellStyle name="Hipervínculo visitado" xfId="48664" builtinId="9" hidden="1"/>
    <cellStyle name="Hipervínculo visitado" xfId="48665" builtinId="9" hidden="1"/>
    <cellStyle name="Hipervínculo visitado" xfId="48666" builtinId="9" hidden="1"/>
    <cellStyle name="Hipervínculo visitado" xfId="48667" builtinId="9" hidden="1"/>
    <cellStyle name="Hipervínculo visitado" xfId="48668" builtinId="9" hidden="1"/>
    <cellStyle name="Hipervínculo visitado" xfId="48669" builtinId="9" hidden="1"/>
    <cellStyle name="Hipervínculo visitado" xfId="48670" builtinId="9" hidden="1"/>
    <cellStyle name="Hipervínculo visitado" xfId="48671" builtinId="9" hidden="1"/>
    <cellStyle name="Hipervínculo visitado" xfId="48672" builtinId="9" hidden="1"/>
    <cellStyle name="Hipervínculo visitado" xfId="48673" builtinId="9" hidden="1"/>
    <cellStyle name="Hipervínculo visitado" xfId="48674" builtinId="9" hidden="1"/>
    <cellStyle name="Hipervínculo visitado" xfId="48675" builtinId="9" hidden="1"/>
    <cellStyle name="Hipervínculo visitado" xfId="48676" builtinId="9" hidden="1"/>
    <cellStyle name="Hipervínculo visitado" xfId="48677" builtinId="9" hidden="1"/>
    <cellStyle name="Hipervínculo visitado" xfId="48678" builtinId="9" hidden="1"/>
    <cellStyle name="Hipervínculo visitado" xfId="48679" builtinId="9" hidden="1"/>
    <cellStyle name="Hipervínculo visitado" xfId="48680" builtinId="9" hidden="1"/>
    <cellStyle name="Hipervínculo visitado" xfId="48681" builtinId="9" hidden="1"/>
    <cellStyle name="Hipervínculo visitado" xfId="48687" builtinId="9" hidden="1"/>
    <cellStyle name="Hipervínculo visitado" xfId="48688" builtinId="9" hidden="1"/>
    <cellStyle name="Hipervínculo visitado" xfId="48689" builtinId="9" hidden="1"/>
    <cellStyle name="Hipervínculo visitado" xfId="48690" builtinId="9" hidden="1"/>
    <cellStyle name="Hipervínculo visitado" xfId="48691" builtinId="9" hidden="1"/>
    <cellStyle name="Hipervínculo visitado" xfId="48692" builtinId="9" hidden="1"/>
    <cellStyle name="Hipervínculo visitado" xfId="48693" builtinId="9" hidden="1"/>
    <cellStyle name="Hipervínculo visitado" xfId="48694" builtinId="9" hidden="1"/>
    <cellStyle name="Hipervínculo visitado" xfId="48695" builtinId="9" hidden="1"/>
    <cellStyle name="Hipervínculo visitado" xfId="48696" builtinId="9" hidden="1"/>
    <cellStyle name="Hipervínculo visitado" xfId="48697" builtinId="9" hidden="1"/>
    <cellStyle name="Hipervínculo visitado" xfId="48698" builtinId="9" hidden="1"/>
    <cellStyle name="Hipervínculo visitado" xfId="48699" builtinId="9" hidden="1"/>
    <cellStyle name="Hipervínculo visitado" xfId="48700" builtinId="9" hidden="1"/>
    <cellStyle name="Hipervínculo visitado" xfId="48701" builtinId="9" hidden="1"/>
    <cellStyle name="Hipervínculo visitado" xfId="48702" builtinId="9" hidden="1"/>
    <cellStyle name="Hipervínculo visitado" xfId="48703" builtinId="9" hidden="1"/>
    <cellStyle name="Hipervínculo visitado" xfId="48704" builtinId="9" hidden="1"/>
    <cellStyle name="Hipervínculo visitado" xfId="48705" builtinId="9" hidden="1"/>
    <cellStyle name="Hipervínculo visitado" xfId="48706" builtinId="9" hidden="1"/>
    <cellStyle name="Hipervínculo visitado" xfId="48707" builtinId="9" hidden="1"/>
    <cellStyle name="Hipervínculo visitado" xfId="48712" builtinId="9" hidden="1"/>
    <cellStyle name="Hipervínculo visitado" xfId="48713" builtinId="9" hidden="1"/>
    <cellStyle name="Hipervínculo visitado" xfId="48714" builtinId="9" hidden="1"/>
    <cellStyle name="Hipervínculo visitado" xfId="48715" builtinId="9" hidden="1"/>
    <cellStyle name="Hipervínculo visitado" xfId="48716" builtinId="9" hidden="1"/>
    <cellStyle name="Hipervínculo visitado" xfId="48717" builtinId="9" hidden="1"/>
    <cellStyle name="Hipervínculo visitado" xfId="48718" builtinId="9" hidden="1"/>
    <cellStyle name="Hipervínculo visitado" xfId="48719" builtinId="9" hidden="1"/>
    <cellStyle name="Hipervínculo visitado" xfId="48720" builtinId="9" hidden="1"/>
    <cellStyle name="Hipervínculo visitado" xfId="48721" builtinId="9" hidden="1"/>
    <cellStyle name="Hipervínculo visitado" xfId="48722" builtinId="9" hidden="1"/>
    <cellStyle name="Hipervínculo visitado" xfId="48723" builtinId="9" hidden="1"/>
    <cellStyle name="Hipervínculo visitado" xfId="48724" builtinId="9" hidden="1"/>
    <cellStyle name="Hipervínculo visitado" xfId="48725" builtinId="9" hidden="1"/>
    <cellStyle name="Hipervínculo visitado" xfId="48726" builtinId="9" hidden="1"/>
    <cellStyle name="Hipervínculo visitado" xfId="48727" builtinId="9" hidden="1"/>
    <cellStyle name="Hipervínculo visitado" xfId="48728" builtinId="9" hidden="1"/>
    <cellStyle name="Hipervínculo visitado" xfId="48729" builtinId="9" hidden="1"/>
    <cellStyle name="Hipervínculo visitado" xfId="48730" builtinId="9" hidden="1"/>
    <cellStyle name="Hipervínculo visitado" xfId="48731" builtinId="9" hidden="1"/>
    <cellStyle name="Hipervínculo visitado" xfId="48732" builtinId="9" hidden="1"/>
    <cellStyle name="Hipervínculo visitado" xfId="48684" builtinId="9" hidden="1"/>
    <cellStyle name="Hipervínculo visitado" xfId="48685" builtinId="9" hidden="1"/>
    <cellStyle name="Hipervínculo visitado" xfId="48686" builtinId="9" hidden="1"/>
    <cellStyle name="Hipervínculo visitado" xfId="48733" builtinId="9" hidden="1"/>
    <cellStyle name="Hipervínculo visitado" xfId="48734" builtinId="9" hidden="1"/>
    <cellStyle name="Hipervínculo visitado" xfId="48735" builtinId="9" hidden="1"/>
    <cellStyle name="Hipervínculo visitado" xfId="48736" builtinId="9" hidden="1"/>
    <cellStyle name="Hipervínculo visitado" xfId="48737" builtinId="9" hidden="1"/>
    <cellStyle name="Hipervínculo visitado" xfId="48738" builtinId="9" hidden="1"/>
    <cellStyle name="Hipervínculo visitado" xfId="48739" builtinId="9" hidden="1"/>
    <cellStyle name="Hipervínculo visitado" xfId="48740" builtinId="9" hidden="1"/>
    <cellStyle name="Hipervínculo visitado" xfId="48741" builtinId="9" hidden="1"/>
    <cellStyle name="Hipervínculo visitado" xfId="48742" builtinId="9" hidden="1"/>
    <cellStyle name="Hipervínculo visitado" xfId="48743" builtinId="9" hidden="1"/>
    <cellStyle name="Hipervínculo visitado" xfId="48744" builtinId="9" hidden="1"/>
    <cellStyle name="Hipervínculo visitado" xfId="48745" builtinId="9" hidden="1"/>
    <cellStyle name="Hipervínculo visitado" xfId="48746" builtinId="9" hidden="1"/>
    <cellStyle name="Hipervínculo visitado" xfId="48747" builtinId="9" hidden="1"/>
    <cellStyle name="Hipervínculo visitado" xfId="48748" builtinId="9" hidden="1"/>
    <cellStyle name="Hipervínculo visitado" xfId="48749" builtinId="9" hidden="1"/>
    <cellStyle name="Hipervínculo visitado" xfId="48750" builtinId="9" hidden="1"/>
    <cellStyle name="Hipervínculo visitado" xfId="48752" builtinId="9" hidden="1"/>
    <cellStyle name="Hipervínculo visitado" xfId="48753" builtinId="9" hidden="1"/>
    <cellStyle name="Hipervínculo visitado" xfId="48754" builtinId="9" hidden="1"/>
    <cellStyle name="Hipervínculo visitado" xfId="48755" builtinId="9" hidden="1"/>
    <cellStyle name="Hipervínculo visitado" xfId="48756" builtinId="9" hidden="1"/>
    <cellStyle name="Hipervínculo visitado" xfId="48757" builtinId="9" hidden="1"/>
    <cellStyle name="Hipervínculo visitado" xfId="48758" builtinId="9" hidden="1"/>
    <cellStyle name="Hipervínculo visitado" xfId="48759" builtinId="9" hidden="1"/>
    <cellStyle name="Hipervínculo visitado" xfId="48760" builtinId="9" hidden="1"/>
    <cellStyle name="Hipervínculo visitado" xfId="48761" builtinId="9" hidden="1"/>
    <cellStyle name="Hipervínculo visitado" xfId="48762" builtinId="9" hidden="1"/>
    <cellStyle name="Hipervínculo visitado" xfId="48763" builtinId="9" hidden="1"/>
    <cellStyle name="Hipervínculo visitado" xfId="48764" builtinId="9" hidden="1"/>
    <cellStyle name="Hipervínculo visitado" xfId="48765" builtinId="9" hidden="1"/>
    <cellStyle name="Hipervínculo visitado" xfId="48766" builtinId="9" hidden="1"/>
    <cellStyle name="Hipervínculo visitado" xfId="48767" builtinId="9" hidden="1"/>
    <cellStyle name="Hipervínculo visitado" xfId="48768" builtinId="9" hidden="1"/>
    <cellStyle name="Hipervínculo visitado" xfId="48769" builtinId="9" hidden="1"/>
    <cellStyle name="Hipervínculo visitado" xfId="48770" builtinId="9" hidden="1"/>
    <cellStyle name="Hipervínculo visitado" xfId="48771" builtinId="9" hidden="1"/>
    <cellStyle name="Hipervínculo visitado" xfId="48772" builtinId="9" hidden="1"/>
    <cellStyle name="Hipervínculo visitado" xfId="48179" builtinId="9" hidden="1"/>
    <cellStyle name="Hipervínculo visitado" xfId="48159" builtinId="9" hidden="1"/>
    <cellStyle name="Hipervínculo visitado" xfId="47880" builtinId="9" hidden="1"/>
    <cellStyle name="Hipervínculo visitado" xfId="48773" builtinId="9" hidden="1"/>
    <cellStyle name="Hipervínculo visitado" xfId="48774" builtinId="9" hidden="1"/>
    <cellStyle name="Hipervínculo visitado" xfId="48775" builtinId="9" hidden="1"/>
    <cellStyle name="Hipervínculo visitado" xfId="48776" builtinId="9" hidden="1"/>
    <cellStyle name="Hipervínculo visitado" xfId="48777" builtinId="9" hidden="1"/>
    <cellStyle name="Hipervínculo visitado" xfId="48778" builtinId="9" hidden="1"/>
    <cellStyle name="Hipervínculo visitado" xfId="48779" builtinId="9" hidden="1"/>
    <cellStyle name="Hipervínculo visitado" xfId="48780" builtinId="9" hidden="1"/>
    <cellStyle name="Hipervínculo visitado" xfId="48781" builtinId="9" hidden="1"/>
    <cellStyle name="Hipervínculo visitado" xfId="48782" builtinId="9" hidden="1"/>
    <cellStyle name="Hipervínculo visitado" xfId="48783" builtinId="9" hidden="1"/>
    <cellStyle name="Hipervínculo visitado" xfId="48784" builtinId="9" hidden="1"/>
    <cellStyle name="Hipervínculo visitado" xfId="48785" builtinId="9" hidden="1"/>
    <cellStyle name="Hipervínculo visitado" xfId="48786" builtinId="9" hidden="1"/>
    <cellStyle name="Hipervínculo visitado" xfId="48787" builtinId="9" hidden="1"/>
    <cellStyle name="Hipervínculo visitado" xfId="48788" builtinId="9" hidden="1"/>
    <cellStyle name="Hipervínculo visitado" xfId="48789" builtinId="9" hidden="1"/>
    <cellStyle name="Hipervínculo visitado" xfId="48790" builtinId="9" hidden="1"/>
    <cellStyle name="Hipervínculo visitado" xfId="48791" builtinId="9" hidden="1"/>
    <cellStyle name="Hipervínculo visitado" xfId="48792" builtinId="9" hidden="1"/>
    <cellStyle name="Hipervínculo visitado" xfId="48793" builtinId="9" hidden="1"/>
    <cellStyle name="Hipervínculo visitado" xfId="48794" builtinId="9" hidden="1"/>
    <cellStyle name="Hipervínculo visitado" xfId="48795" builtinId="9" hidden="1"/>
    <cellStyle name="Hipervínculo visitado" xfId="48796" builtinId="9" hidden="1"/>
    <cellStyle name="Hipervínculo visitado" xfId="48797" builtinId="9" hidden="1"/>
    <cellStyle name="Hipervínculo visitado" xfId="48798" builtinId="9" hidden="1"/>
    <cellStyle name="Hipervínculo visitado" xfId="48799" builtinId="9" hidden="1"/>
    <cellStyle name="Hipervínculo visitado" xfId="48800" builtinId="9" hidden="1"/>
    <cellStyle name="Hipervínculo visitado" xfId="48801" builtinId="9" hidden="1"/>
    <cellStyle name="Hipervínculo visitado" xfId="48802" builtinId="9" hidden="1"/>
    <cellStyle name="Hipervínculo visitado" xfId="48803" builtinId="9" hidden="1"/>
    <cellStyle name="Hipervínculo visitado" xfId="48804" builtinId="9" hidden="1"/>
    <cellStyle name="Hipervínculo visitado" xfId="48805" builtinId="9" hidden="1"/>
    <cellStyle name="Hipervínculo visitado" xfId="48806" builtinId="9" hidden="1"/>
    <cellStyle name="Hipervínculo visitado" xfId="48807" builtinId="9" hidden="1"/>
    <cellStyle name="Hipervínculo visitado" xfId="48808" builtinId="9" hidden="1"/>
    <cellStyle name="Hipervínculo visitado" xfId="48809" builtinId="9" hidden="1"/>
    <cellStyle name="Hipervínculo visitado" xfId="48810" builtinId="9" hidden="1"/>
    <cellStyle name="Hipervínculo visitado" xfId="48811" builtinId="9" hidden="1"/>
    <cellStyle name="Hipervínculo visitado" xfId="48655" builtinId="9" hidden="1"/>
    <cellStyle name="Hipervínculo visitado" xfId="48474" builtinId="9" hidden="1"/>
    <cellStyle name="Hipervínculo visitado" xfId="48395" builtinId="9" hidden="1"/>
    <cellStyle name="Hipervínculo visitado" xfId="48812" builtinId="9" hidden="1"/>
    <cellStyle name="Hipervínculo visitado" xfId="48813" builtinId="9" hidden="1"/>
    <cellStyle name="Hipervínculo visitado" xfId="48814" builtinId="9" hidden="1"/>
    <cellStyle name="Hipervínculo visitado" xfId="48815" builtinId="9" hidden="1"/>
    <cellStyle name="Hipervínculo visitado" xfId="48816" builtinId="9" hidden="1"/>
    <cellStyle name="Hipervínculo visitado" xfId="48817" builtinId="9" hidden="1"/>
    <cellStyle name="Hipervínculo visitado" xfId="48818" builtinId="9" hidden="1"/>
    <cellStyle name="Hipervínculo visitado" xfId="48819" builtinId="9" hidden="1"/>
    <cellStyle name="Hipervínculo visitado" xfId="48820" builtinId="9" hidden="1"/>
    <cellStyle name="Hipervínculo visitado" xfId="48821" builtinId="9" hidden="1"/>
    <cellStyle name="Hipervínculo visitado" xfId="48822" builtinId="9" hidden="1"/>
    <cellStyle name="Hipervínculo visitado" xfId="48823" builtinId="9" hidden="1"/>
    <cellStyle name="Hipervínculo visitado" xfId="48824" builtinId="9" hidden="1"/>
    <cellStyle name="Hipervínculo visitado" xfId="48825" builtinId="9" hidden="1"/>
    <cellStyle name="Hipervínculo visitado" xfId="48826" builtinId="9" hidden="1"/>
    <cellStyle name="Hipervínculo visitado" xfId="48827" builtinId="9" hidden="1"/>
    <cellStyle name="Hipervínculo visitado" xfId="48828" builtinId="9" hidden="1"/>
    <cellStyle name="Hipervínculo visitado" xfId="48829" builtinId="9" hidden="1"/>
    <cellStyle name="Hipervínculo visitado" xfId="48931" builtinId="9" hidden="1"/>
    <cellStyle name="Hipervínculo visitado" xfId="48932" builtinId="9" hidden="1"/>
    <cellStyle name="Hipervínculo visitado" xfId="48933" builtinId="9" hidden="1"/>
    <cellStyle name="Hipervínculo visitado" xfId="48934" builtinId="9" hidden="1"/>
    <cellStyle name="Hipervínculo visitado" xfId="48935" builtinId="9" hidden="1"/>
    <cellStyle name="Hipervínculo visitado" xfId="48936" builtinId="9" hidden="1"/>
    <cellStyle name="Hipervínculo visitado" xfId="48937" builtinId="9" hidden="1"/>
    <cellStyle name="Hipervínculo visitado" xfId="48938" builtinId="9" hidden="1"/>
    <cellStyle name="Hipervínculo visitado" xfId="48939" builtinId="9" hidden="1"/>
    <cellStyle name="Hipervínculo visitado" xfId="48940" builtinId="9" hidden="1"/>
    <cellStyle name="Hipervínculo visitado" xfId="48941" builtinId="9" hidden="1"/>
    <cellStyle name="Hipervínculo visitado" xfId="48942" builtinId="9" hidden="1"/>
    <cellStyle name="Hipervínculo visitado" xfId="48943" builtinId="9" hidden="1"/>
    <cellStyle name="Hipervínculo visitado" xfId="48944" builtinId="9" hidden="1"/>
    <cellStyle name="Hipervínculo visitado" xfId="48945" builtinId="9" hidden="1"/>
    <cellStyle name="Hipervínculo visitado" xfId="48946" builtinId="9" hidden="1"/>
    <cellStyle name="Hipervínculo visitado" xfId="48947" builtinId="9" hidden="1"/>
    <cellStyle name="Hipervínculo visitado" xfId="48948" builtinId="9" hidden="1"/>
    <cellStyle name="Hipervínculo visitado" xfId="48949" builtinId="9" hidden="1"/>
    <cellStyle name="Hipervínculo visitado" xfId="48950" builtinId="9" hidden="1"/>
    <cellStyle name="Hipervínculo visitado" xfId="48951" builtinId="9" hidden="1"/>
    <cellStyle name="Hipervínculo visitado" xfId="48956" builtinId="9" hidden="1"/>
    <cellStyle name="Hipervínculo visitado" xfId="48957" builtinId="9" hidden="1"/>
    <cellStyle name="Hipervínculo visitado" xfId="48958" builtinId="9" hidden="1"/>
    <cellStyle name="Hipervínculo visitado" xfId="48959" builtinId="9" hidden="1"/>
    <cellStyle name="Hipervínculo visitado" xfId="48960" builtinId="9" hidden="1"/>
    <cellStyle name="Hipervínculo visitado" xfId="48961" builtinId="9" hidden="1"/>
    <cellStyle name="Hipervínculo visitado" xfId="48962" builtinId="9" hidden="1"/>
    <cellStyle name="Hipervínculo visitado" xfId="48963" builtinId="9" hidden="1"/>
    <cellStyle name="Hipervínculo visitado" xfId="48964" builtinId="9" hidden="1"/>
    <cellStyle name="Hipervínculo visitado" xfId="48965" builtinId="9" hidden="1"/>
    <cellStyle name="Hipervínculo visitado" xfId="48966" builtinId="9" hidden="1"/>
    <cellStyle name="Hipervínculo visitado" xfId="48967" builtinId="9" hidden="1"/>
    <cellStyle name="Hipervínculo visitado" xfId="48968" builtinId="9" hidden="1"/>
    <cellStyle name="Hipervínculo visitado" xfId="48969" builtinId="9" hidden="1"/>
    <cellStyle name="Hipervínculo visitado" xfId="48970" builtinId="9" hidden="1"/>
    <cellStyle name="Hipervínculo visitado" xfId="48971" builtinId="9" hidden="1"/>
    <cellStyle name="Hipervínculo visitado" xfId="48972" builtinId="9" hidden="1"/>
    <cellStyle name="Hipervínculo visitado" xfId="48973" builtinId="9" hidden="1"/>
    <cellStyle name="Hipervínculo visitado" xfId="48974" builtinId="9" hidden="1"/>
    <cellStyle name="Hipervínculo visitado" xfId="48975" builtinId="9" hidden="1"/>
    <cellStyle name="Hipervínculo visitado" xfId="48976" builtinId="9" hidden="1"/>
    <cellStyle name="Hipervínculo visitado" xfId="48987" builtinId="9" hidden="1"/>
    <cellStyle name="Hipervínculo visitado" xfId="48988" builtinId="9" hidden="1"/>
    <cellStyle name="Hipervínculo visitado" xfId="48989" builtinId="9" hidden="1"/>
    <cellStyle name="Hipervínculo visitado" xfId="48990" builtinId="9" hidden="1"/>
    <cellStyle name="Hipervínculo visitado" xfId="48991" builtinId="9" hidden="1"/>
    <cellStyle name="Hipervínculo visitado" xfId="48992" builtinId="9" hidden="1"/>
    <cellStyle name="Hipervínculo visitado" xfId="48993" builtinId="9" hidden="1"/>
    <cellStyle name="Hipervínculo visitado" xfId="48994" builtinId="9" hidden="1"/>
    <cellStyle name="Hipervínculo visitado" xfId="48995" builtinId="9" hidden="1"/>
    <cellStyle name="Hipervínculo visitado" xfId="48996" builtinId="9" hidden="1"/>
    <cellStyle name="Hipervínculo visitado" xfId="48997" builtinId="9" hidden="1"/>
    <cellStyle name="Hipervínculo visitado" xfId="48998" builtinId="9" hidden="1"/>
    <cellStyle name="Hipervínculo visitado" xfId="48999" builtinId="9" hidden="1"/>
    <cellStyle name="Hipervínculo visitado" xfId="49000" builtinId="9" hidden="1"/>
    <cellStyle name="Hipervínculo visitado" xfId="49001" builtinId="9" hidden="1"/>
    <cellStyle name="Hipervínculo visitado" xfId="49002" builtinId="9" hidden="1"/>
    <cellStyle name="Hipervínculo visitado" xfId="49003" builtinId="9" hidden="1"/>
    <cellStyle name="Hipervínculo visitado" xfId="49004" builtinId="9" hidden="1"/>
    <cellStyle name="Hipervínculo visitado" xfId="49005" builtinId="9" hidden="1"/>
    <cellStyle name="Hipervínculo visitado" xfId="49006" builtinId="9" hidden="1"/>
    <cellStyle name="Hipervínculo visitado" xfId="49007" builtinId="9" hidden="1"/>
    <cellStyle name="Hipervínculo visitado" xfId="49018" builtinId="9" hidden="1"/>
    <cellStyle name="Hipervínculo visitado" xfId="49019" builtinId="9" hidden="1"/>
    <cellStyle name="Hipervínculo visitado" xfId="49020" builtinId="9" hidden="1"/>
    <cellStyle name="Hipervínculo visitado" xfId="49021" builtinId="9" hidden="1"/>
    <cellStyle name="Hipervínculo visitado" xfId="49022" builtinId="9" hidden="1"/>
    <cellStyle name="Hipervínculo visitado" xfId="49023" builtinId="9" hidden="1"/>
    <cellStyle name="Hipervínculo visitado" xfId="49024" builtinId="9" hidden="1"/>
    <cellStyle name="Hipervínculo visitado" xfId="49025" builtinId="9" hidden="1"/>
    <cellStyle name="Hipervínculo visitado" xfId="49026" builtinId="9" hidden="1"/>
    <cellStyle name="Hipervínculo visitado" xfId="49027" builtinId="9" hidden="1"/>
    <cellStyle name="Hipervínculo visitado" xfId="49028" builtinId="9" hidden="1"/>
    <cellStyle name="Hipervínculo visitado" xfId="49029" builtinId="9" hidden="1"/>
    <cellStyle name="Hipervínculo visitado" xfId="49030" builtinId="9" hidden="1"/>
    <cellStyle name="Hipervínculo visitado" xfId="49031" builtinId="9" hidden="1"/>
    <cellStyle name="Hipervínculo visitado" xfId="49032" builtinId="9" hidden="1"/>
    <cellStyle name="Hipervínculo visitado" xfId="49033" builtinId="9" hidden="1"/>
    <cellStyle name="Hipervínculo visitado" xfId="49034" builtinId="9" hidden="1"/>
    <cellStyle name="Hipervínculo visitado" xfId="49035" builtinId="9" hidden="1"/>
    <cellStyle name="Hipervínculo visitado" xfId="49036" builtinId="9" hidden="1"/>
    <cellStyle name="Hipervínculo visitado" xfId="49037" builtinId="9" hidden="1"/>
    <cellStyle name="Hipervínculo visitado" xfId="49038" builtinId="9" hidden="1"/>
    <cellStyle name="Hipervínculo visitado" xfId="49049" builtinId="9" hidden="1"/>
    <cellStyle name="Hipervínculo visitado" xfId="49050" builtinId="9" hidden="1"/>
    <cellStyle name="Hipervínculo visitado" xfId="49051" builtinId="9" hidden="1"/>
    <cellStyle name="Hipervínculo visitado" xfId="49052" builtinId="9" hidden="1"/>
    <cellStyle name="Hipervínculo visitado" xfId="49053" builtinId="9" hidden="1"/>
    <cellStyle name="Hipervínculo visitado" xfId="49054" builtinId="9" hidden="1"/>
    <cellStyle name="Hipervínculo visitado" xfId="49055" builtinId="9" hidden="1"/>
    <cellStyle name="Hipervínculo visitado" xfId="49056" builtinId="9" hidden="1"/>
    <cellStyle name="Hipervínculo visitado" xfId="49057" builtinId="9" hidden="1"/>
    <cellStyle name="Hipervínculo visitado" xfId="49058" builtinId="9" hidden="1"/>
    <cellStyle name="Hipervínculo visitado" xfId="49059" builtinId="9" hidden="1"/>
    <cellStyle name="Hipervínculo visitado" xfId="49060" builtinId="9" hidden="1"/>
    <cellStyle name="Hipervínculo visitado" xfId="49061" builtinId="9" hidden="1"/>
    <cellStyle name="Hipervínculo visitado" xfId="49062" builtinId="9" hidden="1"/>
    <cellStyle name="Hipervínculo visitado" xfId="49063" builtinId="9" hidden="1"/>
    <cellStyle name="Hipervínculo visitado" xfId="49064" builtinId="9" hidden="1"/>
    <cellStyle name="Hipervínculo visitado" xfId="49065" builtinId="9" hidden="1"/>
    <cellStyle name="Hipervínculo visitado" xfId="49066" builtinId="9" hidden="1"/>
    <cellStyle name="Hipervínculo visitado" xfId="49067" builtinId="9" hidden="1"/>
    <cellStyle name="Hipervínculo visitado" xfId="49068" builtinId="9" hidden="1"/>
    <cellStyle name="Hipervínculo visitado" xfId="49069" builtinId="9" hidden="1"/>
    <cellStyle name="Hipervínculo visitado" xfId="49014" builtinId="9" hidden="1"/>
    <cellStyle name="Hipervínculo visitado" xfId="49015" builtinId="9" hidden="1"/>
    <cellStyle name="Hipervínculo visitado" xfId="49016" builtinId="9" hidden="1"/>
    <cellStyle name="Hipervínculo visitado" xfId="49073" builtinId="9" hidden="1"/>
    <cellStyle name="Hipervínculo visitado" xfId="49074" builtinId="9" hidden="1"/>
    <cellStyle name="Hipervínculo visitado" xfId="49075" builtinId="9" hidden="1"/>
    <cellStyle name="Hipervínculo visitado" xfId="49076" builtinId="9" hidden="1"/>
    <cellStyle name="Hipervínculo visitado" xfId="49077" builtinId="9" hidden="1"/>
    <cellStyle name="Hipervínculo visitado" xfId="49078" builtinId="9" hidden="1"/>
    <cellStyle name="Hipervínculo visitado" xfId="49079" builtinId="9" hidden="1"/>
    <cellStyle name="Hipervínculo visitado" xfId="49080" builtinId="9" hidden="1"/>
    <cellStyle name="Hipervínculo visitado" xfId="49081" builtinId="9" hidden="1"/>
    <cellStyle name="Hipervínculo visitado" xfId="49082" builtinId="9" hidden="1"/>
    <cellStyle name="Hipervínculo visitado" xfId="49083" builtinId="9" hidden="1"/>
    <cellStyle name="Hipervínculo visitado" xfId="49084" builtinId="9" hidden="1"/>
    <cellStyle name="Hipervínculo visitado" xfId="49085" builtinId="9" hidden="1"/>
    <cellStyle name="Hipervínculo visitado" xfId="49086" builtinId="9" hidden="1"/>
    <cellStyle name="Hipervínculo visitado" xfId="49087" builtinId="9" hidden="1"/>
    <cellStyle name="Hipervínculo visitado" xfId="49088" builtinId="9" hidden="1"/>
    <cellStyle name="Hipervínculo visitado" xfId="49089" builtinId="9" hidden="1"/>
    <cellStyle name="Hipervínculo visitado" xfId="49090" builtinId="9" hidden="1"/>
    <cellStyle name="Hipervínculo visitado" xfId="49045" builtinId="9" hidden="1"/>
    <cellStyle name="Hipervínculo visitado" xfId="49046" builtinId="9" hidden="1"/>
    <cellStyle name="Hipervínculo visitado" xfId="49047" builtinId="9" hidden="1"/>
    <cellStyle name="Hipervínculo visitado" xfId="49094" builtinId="9" hidden="1"/>
    <cellStyle name="Hipervínculo visitado" xfId="49095" builtinId="9" hidden="1"/>
    <cellStyle name="Hipervínculo visitado" xfId="49096" builtinId="9" hidden="1"/>
    <cellStyle name="Hipervínculo visitado" xfId="49097" builtinId="9" hidden="1"/>
    <cellStyle name="Hipervínculo visitado" xfId="49098" builtinId="9" hidden="1"/>
    <cellStyle name="Hipervínculo visitado" xfId="49099" builtinId="9" hidden="1"/>
    <cellStyle name="Hipervínculo visitado" xfId="49100" builtinId="9" hidden="1"/>
    <cellStyle name="Hipervínculo visitado" xfId="49101" builtinId="9" hidden="1"/>
    <cellStyle name="Hipervínculo visitado" xfId="49102" builtinId="9" hidden="1"/>
    <cellStyle name="Hipervínculo visitado" xfId="49103" builtinId="9" hidden="1"/>
    <cellStyle name="Hipervínculo visitado" xfId="49104" builtinId="9" hidden="1"/>
    <cellStyle name="Hipervínculo visitado" xfId="49105" builtinId="9" hidden="1"/>
    <cellStyle name="Hipervínculo visitado" xfId="49106" builtinId="9" hidden="1"/>
    <cellStyle name="Hipervínculo visitado" xfId="49107" builtinId="9" hidden="1"/>
    <cellStyle name="Hipervínculo visitado" xfId="49108" builtinId="9" hidden="1"/>
    <cellStyle name="Hipervínculo visitado" xfId="49109" builtinId="9" hidden="1"/>
    <cellStyle name="Hipervínculo visitado" xfId="49110" builtinId="9" hidden="1"/>
    <cellStyle name="Hipervínculo visitado" xfId="49111" builtinId="9" hidden="1"/>
    <cellStyle name="Hipervínculo visitado" xfId="48851" builtinId="9" hidden="1"/>
    <cellStyle name="Hipervínculo visitado" xfId="48850" builtinId="9" hidden="1"/>
    <cellStyle name="Hipervínculo visitado" xfId="48846" builtinId="9" hidden="1"/>
    <cellStyle name="Hipervínculo visitado" xfId="49115" builtinId="9" hidden="1"/>
    <cellStyle name="Hipervínculo visitado" xfId="49116" builtinId="9" hidden="1"/>
    <cellStyle name="Hipervínculo visitado" xfId="49117" builtinId="9" hidden="1"/>
    <cellStyle name="Hipervínculo visitado" xfId="49118" builtinId="9" hidden="1"/>
    <cellStyle name="Hipervínculo visitado" xfId="49119" builtinId="9" hidden="1"/>
    <cellStyle name="Hipervínculo visitado" xfId="49120" builtinId="9" hidden="1"/>
    <cellStyle name="Hipervínculo visitado" xfId="49121" builtinId="9" hidden="1"/>
    <cellStyle name="Hipervínculo visitado" xfId="49122" builtinId="9" hidden="1"/>
    <cellStyle name="Hipervínculo visitado" xfId="49123" builtinId="9" hidden="1"/>
    <cellStyle name="Hipervínculo visitado" xfId="49124" builtinId="9" hidden="1"/>
    <cellStyle name="Hipervínculo visitado" xfId="49125" builtinId="9" hidden="1"/>
    <cellStyle name="Hipervínculo visitado" xfId="49126" builtinId="9" hidden="1"/>
    <cellStyle name="Hipervínculo visitado" xfId="49127" builtinId="9" hidden="1"/>
    <cellStyle name="Hipervínculo visitado" xfId="49128" builtinId="9" hidden="1"/>
    <cellStyle name="Hipervínculo visitado" xfId="49129" builtinId="9" hidden="1"/>
    <cellStyle name="Hipervínculo visitado" xfId="49130" builtinId="9" hidden="1"/>
    <cellStyle name="Hipervínculo visitado" xfId="49131" builtinId="9" hidden="1"/>
    <cellStyle name="Hipervínculo visitado" xfId="49132" builtinId="9" hidden="1"/>
    <cellStyle name="Hipervínculo visitado" xfId="48985" builtinId="9" hidden="1"/>
    <cellStyle name="Hipervínculo visitado" xfId="49042" builtinId="9" hidden="1"/>
    <cellStyle name="Hipervínculo visitado" xfId="49043" builtinId="9" hidden="1"/>
    <cellStyle name="Hipervínculo visitado" xfId="49136" builtinId="9" hidden="1"/>
    <cellStyle name="Hipervínculo visitado" xfId="49137" builtinId="9" hidden="1"/>
    <cellStyle name="Hipervínculo visitado" xfId="49138" builtinId="9" hidden="1"/>
    <cellStyle name="Hipervínculo visitado" xfId="49139" builtinId="9" hidden="1"/>
    <cellStyle name="Hipervínculo visitado" xfId="49140" builtinId="9" hidden="1"/>
    <cellStyle name="Hipervínculo visitado" xfId="49141" builtinId="9" hidden="1"/>
    <cellStyle name="Hipervínculo visitado" xfId="49142" builtinId="9" hidden="1"/>
    <cellStyle name="Hipervínculo visitado" xfId="49143" builtinId="9" hidden="1"/>
    <cellStyle name="Hipervínculo visitado" xfId="49144" builtinId="9" hidden="1"/>
    <cellStyle name="Hipervínculo visitado" xfId="49145" builtinId="9" hidden="1"/>
    <cellStyle name="Hipervínculo visitado" xfId="49146" builtinId="9" hidden="1"/>
    <cellStyle name="Hipervínculo visitado" xfId="49147" builtinId="9" hidden="1"/>
    <cellStyle name="Hipervínculo visitado" xfId="49148" builtinId="9" hidden="1"/>
    <cellStyle name="Hipervínculo visitado" xfId="49149" builtinId="9" hidden="1"/>
    <cellStyle name="Hipervínculo visitado" xfId="49150" builtinId="9" hidden="1"/>
    <cellStyle name="Hipervínculo visitado" xfId="49151" builtinId="9" hidden="1"/>
    <cellStyle name="Hipervínculo visitado" xfId="49152" builtinId="9" hidden="1"/>
    <cellStyle name="Hipervínculo visitado" xfId="49153" builtinId="9" hidden="1"/>
    <cellStyle name="Hipervínculo visitado" xfId="49163" builtinId="9" hidden="1"/>
    <cellStyle name="Hipervínculo visitado" xfId="49164" builtinId="9" hidden="1"/>
    <cellStyle name="Hipervínculo visitado" xfId="49165" builtinId="9" hidden="1"/>
    <cellStyle name="Hipervínculo visitado" xfId="49166" builtinId="9" hidden="1"/>
    <cellStyle name="Hipervínculo visitado" xfId="49167" builtinId="9" hidden="1"/>
    <cellStyle name="Hipervínculo visitado" xfId="49168" builtinId="9" hidden="1"/>
    <cellStyle name="Hipervínculo visitado" xfId="49169" builtinId="9" hidden="1"/>
    <cellStyle name="Hipervínculo visitado" xfId="49170" builtinId="9" hidden="1"/>
    <cellStyle name="Hipervínculo visitado" xfId="49171" builtinId="9" hidden="1"/>
    <cellStyle name="Hipervínculo visitado" xfId="49172" builtinId="9" hidden="1"/>
    <cellStyle name="Hipervínculo visitado" xfId="49173" builtinId="9" hidden="1"/>
    <cellStyle name="Hipervínculo visitado" xfId="49174" builtinId="9" hidden="1"/>
    <cellStyle name="Hipervínculo visitado" xfId="49175" builtinId="9" hidden="1"/>
    <cellStyle name="Hipervínculo visitado" xfId="49176" builtinId="9" hidden="1"/>
    <cellStyle name="Hipervínculo visitado" xfId="49177" builtinId="9" hidden="1"/>
    <cellStyle name="Hipervínculo visitado" xfId="49178" builtinId="9" hidden="1"/>
    <cellStyle name="Hipervínculo visitado" xfId="49179" builtinId="9" hidden="1"/>
    <cellStyle name="Hipervínculo visitado" xfId="49180" builtinId="9" hidden="1"/>
    <cellStyle name="Hipervínculo visitado" xfId="49181" builtinId="9" hidden="1"/>
    <cellStyle name="Hipervínculo visitado" xfId="49182" builtinId="9" hidden="1"/>
    <cellStyle name="Hipervínculo visitado" xfId="49183" builtinId="9" hidden="1"/>
    <cellStyle name="Hipervínculo visitado" xfId="48924" builtinId="9" hidden="1"/>
    <cellStyle name="Hipervínculo visitado" xfId="48982" builtinId="9" hidden="1"/>
    <cellStyle name="Hipervínculo visitado" xfId="48983" builtinId="9" hidden="1"/>
    <cellStyle name="Hipervínculo visitado" xfId="49187" builtinId="9" hidden="1"/>
    <cellStyle name="Hipervínculo visitado" xfId="49188" builtinId="9" hidden="1"/>
    <cellStyle name="Hipervínculo visitado" xfId="49189" builtinId="9" hidden="1"/>
    <cellStyle name="Hipervínculo visitado" xfId="49190" builtinId="9" hidden="1"/>
    <cellStyle name="Hipervínculo visitado" xfId="49191" builtinId="9" hidden="1"/>
    <cellStyle name="Hipervínculo visitado" xfId="49192" builtinId="9" hidden="1"/>
    <cellStyle name="Hipervínculo visitado" xfId="49193" builtinId="9" hidden="1"/>
    <cellStyle name="Hipervínculo visitado" xfId="49194" builtinId="9" hidden="1"/>
    <cellStyle name="Hipervínculo visitado" xfId="49195" builtinId="9" hidden="1"/>
    <cellStyle name="Hipervínculo visitado" xfId="49196" builtinId="9" hidden="1"/>
    <cellStyle name="Hipervínculo visitado" xfId="49197" builtinId="9" hidden="1"/>
    <cellStyle name="Hipervínculo visitado" xfId="49198" builtinId="9" hidden="1"/>
    <cellStyle name="Hipervínculo visitado" xfId="49199" builtinId="9" hidden="1"/>
    <cellStyle name="Hipervínculo visitado" xfId="49200" builtinId="9" hidden="1"/>
    <cellStyle name="Hipervínculo visitado" xfId="49201" builtinId="9" hidden="1"/>
    <cellStyle name="Hipervínculo visitado" xfId="49202" builtinId="9" hidden="1"/>
    <cellStyle name="Hipervínculo visitado" xfId="49203" builtinId="9" hidden="1"/>
    <cellStyle name="Hipervínculo visitado" xfId="49204" builtinId="9" hidden="1"/>
    <cellStyle name="Hipervínculo visitado" xfId="49210" builtinId="9" hidden="1"/>
    <cellStyle name="Hipervínculo visitado" xfId="49211" builtinId="9" hidden="1"/>
    <cellStyle name="Hipervínculo visitado" xfId="49212" builtinId="9" hidden="1"/>
    <cellStyle name="Hipervínculo visitado" xfId="49213" builtinId="9" hidden="1"/>
    <cellStyle name="Hipervínculo visitado" xfId="49214" builtinId="9" hidden="1"/>
    <cellStyle name="Hipervínculo visitado" xfId="49215" builtinId="9" hidden="1"/>
    <cellStyle name="Hipervínculo visitado" xfId="49216" builtinId="9" hidden="1"/>
    <cellStyle name="Hipervínculo visitado" xfId="49217" builtinId="9" hidden="1"/>
    <cellStyle name="Hipervínculo visitado" xfId="49218" builtinId="9" hidden="1"/>
    <cellStyle name="Hipervínculo visitado" xfId="49219" builtinId="9" hidden="1"/>
    <cellStyle name="Hipervínculo visitado" xfId="49220" builtinId="9" hidden="1"/>
    <cellStyle name="Hipervínculo visitado" xfId="49221" builtinId="9" hidden="1"/>
    <cellStyle name="Hipervínculo visitado" xfId="49222" builtinId="9" hidden="1"/>
    <cellStyle name="Hipervínculo visitado" xfId="49223" builtinId="9" hidden="1"/>
    <cellStyle name="Hipervínculo visitado" xfId="49224" builtinId="9" hidden="1"/>
    <cellStyle name="Hipervínculo visitado" xfId="49225" builtinId="9" hidden="1"/>
    <cellStyle name="Hipervínculo visitado" xfId="49226" builtinId="9" hidden="1"/>
    <cellStyle name="Hipervínculo visitado" xfId="49227" builtinId="9" hidden="1"/>
    <cellStyle name="Hipervínculo visitado" xfId="49228" builtinId="9" hidden="1"/>
    <cellStyle name="Hipervínculo visitado" xfId="49229" builtinId="9" hidden="1"/>
    <cellStyle name="Hipervínculo visitado" xfId="49230" builtinId="9" hidden="1"/>
    <cellStyle name="Hipervínculo visitado" xfId="48907" builtinId="9" hidden="1"/>
    <cellStyle name="Hipervínculo visitado" xfId="48908" builtinId="9" hidden="1"/>
    <cellStyle name="Hipervínculo visitado" xfId="48912" builtinId="9" hidden="1"/>
    <cellStyle name="Hipervínculo visitado" xfId="49234" builtinId="9" hidden="1"/>
    <cellStyle name="Hipervínculo visitado" xfId="49235" builtinId="9" hidden="1"/>
    <cellStyle name="Hipervínculo visitado" xfId="49236" builtinId="9" hidden="1"/>
    <cellStyle name="Hipervínculo visitado" xfId="49237" builtinId="9" hidden="1"/>
    <cellStyle name="Hipervínculo visitado" xfId="49238" builtinId="9" hidden="1"/>
    <cellStyle name="Hipervínculo visitado" xfId="49239" builtinId="9" hidden="1"/>
    <cellStyle name="Hipervínculo visitado" xfId="49240" builtinId="9" hidden="1"/>
    <cellStyle name="Hipervínculo visitado" xfId="49241" builtinId="9" hidden="1"/>
    <cellStyle name="Hipervínculo visitado" xfId="49242" builtinId="9" hidden="1"/>
    <cellStyle name="Hipervínculo visitado" xfId="49243" builtinId="9" hidden="1"/>
    <cellStyle name="Hipervínculo visitado" xfId="49244" builtinId="9" hidden="1"/>
    <cellStyle name="Hipervínculo visitado" xfId="49245" builtinId="9" hidden="1"/>
    <cellStyle name="Hipervínculo visitado" xfId="49246" builtinId="9" hidden="1"/>
    <cellStyle name="Hipervínculo visitado" xfId="49247" builtinId="9" hidden="1"/>
    <cellStyle name="Hipervínculo visitado" xfId="49248" builtinId="9" hidden="1"/>
    <cellStyle name="Hipervínculo visitado" xfId="49249" builtinId="9" hidden="1"/>
    <cellStyle name="Hipervínculo visitado" xfId="49250" builtinId="9" hidden="1"/>
    <cellStyle name="Hipervínculo visitado" xfId="49251" builtinId="9" hidden="1"/>
    <cellStyle name="Hipervínculo visitado" xfId="49256" builtinId="9" hidden="1"/>
    <cellStyle name="Hipervínculo visitado" xfId="49257" builtinId="9" hidden="1"/>
    <cellStyle name="Hipervínculo visitado" xfId="49258" builtinId="9" hidden="1"/>
    <cellStyle name="Hipervínculo visitado" xfId="49259" builtinId="9" hidden="1"/>
    <cellStyle name="Hipervínculo visitado" xfId="49260" builtinId="9" hidden="1"/>
    <cellStyle name="Hipervínculo visitado" xfId="49261" builtinId="9" hidden="1"/>
    <cellStyle name="Hipervínculo visitado" xfId="49262" builtinId="9" hidden="1"/>
    <cellStyle name="Hipervínculo visitado" xfId="49263" builtinId="9" hidden="1"/>
    <cellStyle name="Hipervínculo visitado" xfId="49264" builtinId="9" hidden="1"/>
    <cellStyle name="Hipervínculo visitado" xfId="49265" builtinId="9" hidden="1"/>
    <cellStyle name="Hipervínculo visitado" xfId="49266" builtinId="9" hidden="1"/>
    <cellStyle name="Hipervínculo visitado" xfId="49267" builtinId="9" hidden="1"/>
    <cellStyle name="Hipervínculo visitado" xfId="49268" builtinId="9" hidden="1"/>
    <cellStyle name="Hipervínculo visitado" xfId="49269" builtinId="9" hidden="1"/>
    <cellStyle name="Hipervínculo visitado" xfId="49270" builtinId="9" hidden="1"/>
    <cellStyle name="Hipervínculo visitado" xfId="49271" builtinId="9" hidden="1"/>
    <cellStyle name="Hipervínculo visitado" xfId="49272" builtinId="9" hidden="1"/>
    <cellStyle name="Hipervínculo visitado" xfId="49273" builtinId="9" hidden="1"/>
    <cellStyle name="Hipervínculo visitado" xfId="49274" builtinId="9" hidden="1"/>
    <cellStyle name="Hipervínculo visitado" xfId="49275" builtinId="9" hidden="1"/>
    <cellStyle name="Hipervínculo visitado" xfId="49276" builtinId="9" hidden="1"/>
    <cellStyle name="Hipervínculo visitado" xfId="49112" builtinId="9" hidden="1"/>
    <cellStyle name="Hipervínculo visitado" xfId="48955" builtinId="9" hidden="1"/>
    <cellStyle name="Hipervínculo visitado" xfId="48899" builtinId="9" hidden="1"/>
    <cellStyle name="Hipervínculo visitado" xfId="49279" builtinId="9" hidden="1"/>
    <cellStyle name="Hipervínculo visitado" xfId="49280" builtinId="9" hidden="1"/>
    <cellStyle name="Hipervínculo visitado" xfId="49281" builtinId="9" hidden="1"/>
    <cellStyle name="Hipervínculo visitado" xfId="49282" builtinId="9" hidden="1"/>
    <cellStyle name="Hipervínculo visitado" xfId="49283" builtinId="9" hidden="1"/>
    <cellStyle name="Hipervínculo visitado" xfId="49284" builtinId="9" hidden="1"/>
    <cellStyle name="Hipervínculo visitado" xfId="49285" builtinId="9" hidden="1"/>
    <cellStyle name="Hipervínculo visitado" xfId="49286" builtinId="9" hidden="1"/>
    <cellStyle name="Hipervínculo visitado" xfId="49287" builtinId="9" hidden="1"/>
    <cellStyle name="Hipervínculo visitado" xfId="49288" builtinId="9" hidden="1"/>
    <cellStyle name="Hipervínculo visitado" xfId="49289" builtinId="9" hidden="1"/>
    <cellStyle name="Hipervínculo visitado" xfId="49290" builtinId="9" hidden="1"/>
    <cellStyle name="Hipervínculo visitado" xfId="49291" builtinId="9" hidden="1"/>
    <cellStyle name="Hipervínculo visitado" xfId="49292" builtinId="9" hidden="1"/>
    <cellStyle name="Hipervínculo visitado" xfId="49293" builtinId="9" hidden="1"/>
    <cellStyle name="Hipervínculo visitado" xfId="49294" builtinId="9" hidden="1"/>
    <cellStyle name="Hipervínculo visitado" xfId="49295" builtinId="9" hidden="1"/>
    <cellStyle name="Hipervínculo visitado" xfId="49296" builtinId="9" hidden="1"/>
    <cellStyle name="Hipervínculo visitado" xfId="49301" builtinId="9" hidden="1"/>
    <cellStyle name="Hipervínculo visitado" xfId="49302" builtinId="9" hidden="1"/>
    <cellStyle name="Hipervínculo visitado" xfId="49303" builtinId="9" hidden="1"/>
    <cellStyle name="Hipervínculo visitado" xfId="49304" builtinId="9" hidden="1"/>
    <cellStyle name="Hipervínculo visitado" xfId="49305" builtinId="9" hidden="1"/>
    <cellStyle name="Hipervínculo visitado" xfId="49306" builtinId="9" hidden="1"/>
    <cellStyle name="Hipervínculo visitado" xfId="49307" builtinId="9" hidden="1"/>
    <cellStyle name="Hipervínculo visitado" xfId="49308" builtinId="9" hidden="1"/>
    <cellStyle name="Hipervínculo visitado" xfId="49309" builtinId="9" hidden="1"/>
    <cellStyle name="Hipervínculo visitado" xfId="49310" builtinId="9" hidden="1"/>
    <cellStyle name="Hipervínculo visitado" xfId="49311" builtinId="9" hidden="1"/>
    <cellStyle name="Hipervínculo visitado" xfId="49312" builtinId="9" hidden="1"/>
    <cellStyle name="Hipervínculo visitado" xfId="49313" builtinId="9" hidden="1"/>
    <cellStyle name="Hipervínculo visitado" xfId="49314" builtinId="9" hidden="1"/>
    <cellStyle name="Hipervínculo visitado" xfId="49315" builtinId="9" hidden="1"/>
    <cellStyle name="Hipervínculo visitado" xfId="49316" builtinId="9" hidden="1"/>
    <cellStyle name="Hipervínculo visitado" xfId="49317" builtinId="9" hidden="1"/>
    <cellStyle name="Hipervínculo visitado" xfId="49318" builtinId="9" hidden="1"/>
    <cellStyle name="Hipervínculo visitado" xfId="49319" builtinId="9" hidden="1"/>
    <cellStyle name="Hipervínculo visitado" xfId="49320" builtinId="9" hidden="1"/>
    <cellStyle name="Hipervínculo visitado" xfId="49321" builtinId="9" hidden="1"/>
    <cellStyle name="Hipervínculo visitado" xfId="48888" builtinId="9" hidden="1"/>
    <cellStyle name="Hipervínculo visitado" xfId="48889" builtinId="9" hidden="1"/>
    <cellStyle name="Hipervínculo visitado" xfId="48891" builtinId="9" hidden="1"/>
    <cellStyle name="Hipervínculo visitado" xfId="49325" builtinId="9" hidden="1"/>
    <cellStyle name="Hipervínculo visitado" xfId="49326" builtinId="9" hidden="1"/>
    <cellStyle name="Hipervínculo visitado" xfId="49327" builtinId="9" hidden="1"/>
    <cellStyle name="Hipervínculo visitado" xfId="49328" builtinId="9" hidden="1"/>
    <cellStyle name="Hipervínculo visitado" xfId="49329" builtinId="9" hidden="1"/>
    <cellStyle name="Hipervínculo visitado" xfId="49330" builtinId="9" hidden="1"/>
    <cellStyle name="Hipervínculo visitado" xfId="49331" builtinId="9" hidden="1"/>
    <cellStyle name="Hipervínculo visitado" xfId="49332" builtinId="9" hidden="1"/>
    <cellStyle name="Hipervínculo visitado" xfId="49333" builtinId="9" hidden="1"/>
    <cellStyle name="Hipervínculo visitado" xfId="49334" builtinId="9" hidden="1"/>
    <cellStyle name="Hipervínculo visitado" xfId="49335" builtinId="9" hidden="1"/>
    <cellStyle name="Hipervínculo visitado" xfId="49336" builtinId="9" hidden="1"/>
    <cellStyle name="Hipervínculo visitado" xfId="49337" builtinId="9" hidden="1"/>
    <cellStyle name="Hipervínculo visitado" xfId="49338" builtinId="9" hidden="1"/>
    <cellStyle name="Hipervínculo visitado" xfId="49339" builtinId="9" hidden="1"/>
    <cellStyle name="Hipervínculo visitado" xfId="49340" builtinId="9" hidden="1"/>
    <cellStyle name="Hipervínculo visitado" xfId="49341" builtinId="9" hidden="1"/>
    <cellStyle name="Hipervínculo visitado" xfId="49342" builtinId="9" hidden="1"/>
    <cellStyle name="Hipervínculo visitado" xfId="49349" builtinId="9" hidden="1"/>
    <cellStyle name="Hipervínculo visitado" xfId="49350" builtinId="9" hidden="1"/>
    <cellStyle name="Hipervínculo visitado" xfId="49351" builtinId="9" hidden="1"/>
    <cellStyle name="Hipervínculo visitado" xfId="49352" builtinId="9" hidden="1"/>
    <cellStyle name="Hipervínculo visitado" xfId="49353" builtinId="9" hidden="1"/>
    <cellStyle name="Hipervínculo visitado" xfId="49354" builtinId="9" hidden="1"/>
    <cellStyle name="Hipervínculo visitado" xfId="49355" builtinId="9" hidden="1"/>
    <cellStyle name="Hipervínculo visitado" xfId="49356" builtinId="9" hidden="1"/>
    <cellStyle name="Hipervínculo visitado" xfId="49357" builtinId="9" hidden="1"/>
    <cellStyle name="Hipervínculo visitado" xfId="49358" builtinId="9" hidden="1"/>
    <cellStyle name="Hipervínculo visitado" xfId="49359" builtinId="9" hidden="1"/>
    <cellStyle name="Hipervínculo visitado" xfId="49360" builtinId="9" hidden="1"/>
    <cellStyle name="Hipervínculo visitado" xfId="49361" builtinId="9" hidden="1"/>
    <cellStyle name="Hipervínculo visitado" xfId="49362" builtinId="9" hidden="1"/>
    <cellStyle name="Hipervínculo visitado" xfId="49363" builtinId="9" hidden="1"/>
    <cellStyle name="Hipervínculo visitado" xfId="49364" builtinId="9" hidden="1"/>
    <cellStyle name="Hipervínculo visitado" xfId="49365" builtinId="9" hidden="1"/>
    <cellStyle name="Hipervínculo visitado" xfId="49366" builtinId="9" hidden="1"/>
    <cellStyle name="Hipervínculo visitado" xfId="49367" builtinId="9" hidden="1"/>
    <cellStyle name="Hipervínculo visitado" xfId="49368" builtinId="9" hidden="1"/>
    <cellStyle name="Hipervínculo visitado" xfId="49369" builtinId="9" hidden="1"/>
    <cellStyle name="Hipervínculo visitado" xfId="49114" builtinId="9" hidden="1"/>
    <cellStyle name="Hipervínculo visitado" xfId="49134" builtinId="9" hidden="1"/>
    <cellStyle name="Hipervínculo visitado" xfId="48886" builtinId="9" hidden="1"/>
    <cellStyle name="Hipervínculo visitado" xfId="49373" builtinId="9" hidden="1"/>
    <cellStyle name="Hipervínculo visitado" xfId="49374" builtinId="9" hidden="1"/>
    <cellStyle name="Hipervínculo visitado" xfId="49375" builtinId="9" hidden="1"/>
    <cellStyle name="Hipervínculo visitado" xfId="49376" builtinId="9" hidden="1"/>
    <cellStyle name="Hipervínculo visitado" xfId="49377" builtinId="9" hidden="1"/>
    <cellStyle name="Hipervínculo visitado" xfId="49378" builtinId="9" hidden="1"/>
    <cellStyle name="Hipervínculo visitado" xfId="49379" builtinId="9" hidden="1"/>
    <cellStyle name="Hipervínculo visitado" xfId="49380" builtinId="9" hidden="1"/>
    <cellStyle name="Hipervínculo visitado" xfId="49381" builtinId="9" hidden="1"/>
    <cellStyle name="Hipervínculo visitado" xfId="49382" builtinId="9" hidden="1"/>
    <cellStyle name="Hipervínculo visitado" xfId="49383" builtinId="9" hidden="1"/>
    <cellStyle name="Hipervínculo visitado" xfId="49384" builtinId="9" hidden="1"/>
    <cellStyle name="Hipervínculo visitado" xfId="49385" builtinId="9" hidden="1"/>
    <cellStyle name="Hipervínculo visitado" xfId="49386" builtinId="9" hidden="1"/>
    <cellStyle name="Hipervínculo visitado" xfId="49387" builtinId="9" hidden="1"/>
    <cellStyle name="Hipervínculo visitado" xfId="49388" builtinId="9" hidden="1"/>
    <cellStyle name="Hipervínculo visitado" xfId="49389" builtinId="9" hidden="1"/>
    <cellStyle name="Hipervínculo visitado" xfId="49390" builtinId="9" hidden="1"/>
    <cellStyle name="Hipervínculo visitado" xfId="49400" builtinId="9" hidden="1"/>
    <cellStyle name="Hipervínculo visitado" xfId="49401" builtinId="9" hidden="1"/>
    <cellStyle name="Hipervínculo visitado" xfId="49402" builtinId="9" hidden="1"/>
    <cellStyle name="Hipervínculo visitado" xfId="49403" builtinId="9" hidden="1"/>
    <cellStyle name="Hipervínculo visitado" xfId="49404" builtinId="9" hidden="1"/>
    <cellStyle name="Hipervínculo visitado" xfId="49405" builtinId="9" hidden="1"/>
    <cellStyle name="Hipervínculo visitado" xfId="49406" builtinId="9" hidden="1"/>
    <cellStyle name="Hipervínculo visitado" xfId="49407" builtinId="9" hidden="1"/>
    <cellStyle name="Hipervínculo visitado" xfId="49408" builtinId="9" hidden="1"/>
    <cellStyle name="Hipervínculo visitado" xfId="49409" builtinId="9" hidden="1"/>
    <cellStyle name="Hipervínculo visitado" xfId="49410" builtinId="9" hidden="1"/>
    <cellStyle name="Hipervínculo visitado" xfId="49411" builtinId="9" hidden="1"/>
    <cellStyle name="Hipervínculo visitado" xfId="49412" builtinId="9" hidden="1"/>
    <cellStyle name="Hipervínculo visitado" xfId="49413" builtinId="9" hidden="1"/>
    <cellStyle name="Hipervínculo visitado" xfId="49414" builtinId="9" hidden="1"/>
    <cellStyle name="Hipervínculo visitado" xfId="49415" builtinId="9" hidden="1"/>
    <cellStyle name="Hipervínculo visitado" xfId="49416" builtinId="9" hidden="1"/>
    <cellStyle name="Hipervínculo visitado" xfId="49417" builtinId="9" hidden="1"/>
    <cellStyle name="Hipervínculo visitado" xfId="49418" builtinId="9" hidden="1"/>
    <cellStyle name="Hipervínculo visitado" xfId="49419" builtinId="9" hidden="1"/>
    <cellStyle name="Hipervínculo visitado" xfId="49420" builtinId="9" hidden="1"/>
    <cellStyle name="Hipervínculo visitado" xfId="48953" builtinId="9" hidden="1"/>
    <cellStyle name="Hipervínculo visitado" xfId="49185" builtinId="9" hidden="1"/>
    <cellStyle name="Hipervínculo visitado" xfId="48882" builtinId="9" hidden="1"/>
    <cellStyle name="Hipervínculo visitado" xfId="49423" builtinId="9" hidden="1"/>
    <cellStyle name="Hipervínculo visitado" xfId="49424" builtinId="9" hidden="1"/>
    <cellStyle name="Hipervínculo visitado" xfId="49425" builtinId="9" hidden="1"/>
    <cellStyle name="Hipervínculo visitado" xfId="49426" builtinId="9" hidden="1"/>
    <cellStyle name="Hipervínculo visitado" xfId="49427" builtinId="9" hidden="1"/>
    <cellStyle name="Hipervínculo visitado" xfId="49428" builtinId="9" hidden="1"/>
    <cellStyle name="Hipervínculo visitado" xfId="49429" builtinId="9" hidden="1"/>
    <cellStyle name="Hipervínculo visitado" xfId="49430" builtinId="9" hidden="1"/>
    <cellStyle name="Hipervínculo visitado" xfId="49431" builtinId="9" hidden="1"/>
    <cellStyle name="Hipervínculo visitado" xfId="49432" builtinId="9" hidden="1"/>
    <cellStyle name="Hipervínculo visitado" xfId="49433" builtinId="9" hidden="1"/>
    <cellStyle name="Hipervínculo visitado" xfId="49434" builtinId="9" hidden="1"/>
    <cellStyle name="Hipervínculo visitado" xfId="49435" builtinId="9" hidden="1"/>
    <cellStyle name="Hipervínculo visitado" xfId="49436" builtinId="9" hidden="1"/>
    <cellStyle name="Hipervínculo visitado" xfId="49437" builtinId="9" hidden="1"/>
    <cellStyle name="Hipervínculo visitado" xfId="49438" builtinId="9" hidden="1"/>
    <cellStyle name="Hipervínculo visitado" xfId="49439" builtinId="9" hidden="1"/>
    <cellStyle name="Hipervínculo visitado" xfId="49440" builtinId="9" hidden="1"/>
    <cellStyle name="Hipervínculo visitado" xfId="49451" builtinId="9" hidden="1"/>
    <cellStyle name="Hipervínculo visitado" xfId="49452" builtinId="9" hidden="1"/>
    <cellStyle name="Hipervínculo visitado" xfId="49453" builtinId="9" hidden="1"/>
    <cellStyle name="Hipervínculo visitado" xfId="49454" builtinId="9" hidden="1"/>
    <cellStyle name="Hipervínculo visitado" xfId="49455" builtinId="9" hidden="1"/>
    <cellStyle name="Hipervínculo visitado" xfId="49456" builtinId="9" hidden="1"/>
    <cellStyle name="Hipervínculo visitado" xfId="49457" builtinId="9" hidden="1"/>
    <cellStyle name="Hipervínculo visitado" xfId="49458" builtinId="9" hidden="1"/>
    <cellStyle name="Hipervínculo visitado" xfId="49459" builtinId="9" hidden="1"/>
    <cellStyle name="Hipervínculo visitado" xfId="49460" builtinId="9" hidden="1"/>
    <cellStyle name="Hipervínculo visitado" xfId="49461" builtinId="9" hidden="1"/>
    <cellStyle name="Hipervínculo visitado" xfId="49462" builtinId="9" hidden="1"/>
    <cellStyle name="Hipervínculo visitado" xfId="49463" builtinId="9" hidden="1"/>
    <cellStyle name="Hipervínculo visitado" xfId="49464" builtinId="9" hidden="1"/>
    <cellStyle name="Hipervínculo visitado" xfId="49465" builtinId="9" hidden="1"/>
    <cellStyle name="Hipervínculo visitado" xfId="49466" builtinId="9" hidden="1"/>
    <cellStyle name="Hipervínculo visitado" xfId="49467" builtinId="9" hidden="1"/>
    <cellStyle name="Hipervínculo visitado" xfId="49468" builtinId="9" hidden="1"/>
    <cellStyle name="Hipervínculo visitado" xfId="49469" builtinId="9" hidden="1"/>
    <cellStyle name="Hipervínculo visitado" xfId="49470" builtinId="9" hidden="1"/>
    <cellStyle name="Hipervínculo visitado" xfId="49471" builtinId="9" hidden="1"/>
    <cellStyle name="Hipervínculo visitado" xfId="49133" builtinId="9" hidden="1"/>
    <cellStyle name="Hipervínculo visitado" xfId="49232" builtinId="9" hidden="1"/>
    <cellStyle name="Hipervínculo visitado" xfId="48879" builtinId="9" hidden="1"/>
    <cellStyle name="Hipervínculo visitado" xfId="49474" builtinId="9" hidden="1"/>
    <cellStyle name="Hipervínculo visitado" xfId="49475" builtinId="9" hidden="1"/>
    <cellStyle name="Hipervínculo visitado" xfId="49476" builtinId="9" hidden="1"/>
    <cellStyle name="Hipervínculo visitado" xfId="49477" builtinId="9" hidden="1"/>
    <cellStyle name="Hipervínculo visitado" xfId="49478" builtinId="9" hidden="1"/>
    <cellStyle name="Hipervínculo visitado" xfId="49479" builtinId="9" hidden="1"/>
    <cellStyle name="Hipervínculo visitado" xfId="49480" builtinId="9" hidden="1"/>
    <cellStyle name="Hipervínculo visitado" xfId="49481" builtinId="9" hidden="1"/>
    <cellStyle name="Hipervínculo visitado" xfId="49482" builtinId="9" hidden="1"/>
    <cellStyle name="Hipervínculo visitado" xfId="49483" builtinId="9" hidden="1"/>
    <cellStyle name="Hipervínculo visitado" xfId="49484" builtinId="9" hidden="1"/>
    <cellStyle name="Hipervínculo visitado" xfId="49485" builtinId="9" hidden="1"/>
    <cellStyle name="Hipervínculo visitado" xfId="49486" builtinId="9" hidden="1"/>
    <cellStyle name="Hipervínculo visitado" xfId="49487" builtinId="9" hidden="1"/>
    <cellStyle name="Hipervínculo visitado" xfId="49488" builtinId="9" hidden="1"/>
    <cellStyle name="Hipervínculo visitado" xfId="49489" builtinId="9" hidden="1"/>
    <cellStyle name="Hipervínculo visitado" xfId="49490" builtinId="9" hidden="1"/>
    <cellStyle name="Hipervínculo visitado" xfId="49491" builtinId="9" hidden="1"/>
    <cellStyle name="Hipervínculo visitado" xfId="49501" builtinId="9" hidden="1"/>
    <cellStyle name="Hipervínculo visitado" xfId="49502" builtinId="9" hidden="1"/>
    <cellStyle name="Hipervínculo visitado" xfId="49503" builtinId="9" hidden="1"/>
    <cellStyle name="Hipervínculo visitado" xfId="49504" builtinId="9" hidden="1"/>
    <cellStyle name="Hipervínculo visitado" xfId="49505" builtinId="9" hidden="1"/>
    <cellStyle name="Hipervínculo visitado" xfId="49506" builtinId="9" hidden="1"/>
    <cellStyle name="Hipervínculo visitado" xfId="49507" builtinId="9" hidden="1"/>
    <cellStyle name="Hipervínculo visitado" xfId="49508" builtinId="9" hidden="1"/>
    <cellStyle name="Hipervínculo visitado" xfId="49509" builtinId="9" hidden="1"/>
    <cellStyle name="Hipervínculo visitado" xfId="49510" builtinId="9" hidden="1"/>
    <cellStyle name="Hipervínculo visitado" xfId="49511" builtinId="9" hidden="1"/>
    <cellStyle name="Hipervínculo visitado" xfId="49512" builtinId="9" hidden="1"/>
    <cellStyle name="Hipervínculo visitado" xfId="49513" builtinId="9" hidden="1"/>
    <cellStyle name="Hipervínculo visitado" xfId="49514" builtinId="9" hidden="1"/>
    <cellStyle name="Hipervínculo visitado" xfId="49515" builtinId="9" hidden="1"/>
    <cellStyle name="Hipervínculo visitado" xfId="49516" builtinId="9" hidden="1"/>
    <cellStyle name="Hipervínculo visitado" xfId="49517" builtinId="9" hidden="1"/>
    <cellStyle name="Hipervínculo visitado" xfId="49518" builtinId="9" hidden="1"/>
    <cellStyle name="Hipervínculo visitado" xfId="49519" builtinId="9" hidden="1"/>
    <cellStyle name="Hipervínculo visitado" xfId="49520" builtinId="9" hidden="1"/>
    <cellStyle name="Hipervínculo visitado" xfId="49521" builtinId="9" hidden="1"/>
    <cellStyle name="Hipervínculo visitado" xfId="49184" builtinId="9" hidden="1"/>
    <cellStyle name="Hipervínculo visitado" xfId="49277" builtinId="9" hidden="1"/>
    <cellStyle name="Hipervínculo visitado" xfId="48877" builtinId="9" hidden="1"/>
    <cellStyle name="Hipervínculo visitado" xfId="49524" builtinId="9" hidden="1"/>
    <cellStyle name="Hipervínculo visitado" xfId="49525" builtinId="9" hidden="1"/>
    <cellStyle name="Hipervínculo visitado" xfId="49526" builtinId="9" hidden="1"/>
    <cellStyle name="Hipervínculo visitado" xfId="49527" builtinId="9" hidden="1"/>
    <cellStyle name="Hipervínculo visitado" xfId="49528" builtinId="9" hidden="1"/>
    <cellStyle name="Hipervínculo visitado" xfId="49529" builtinId="9" hidden="1"/>
    <cellStyle name="Hipervínculo visitado" xfId="49530" builtinId="9" hidden="1"/>
    <cellStyle name="Hipervínculo visitado" xfId="49531" builtinId="9" hidden="1"/>
    <cellStyle name="Hipervínculo visitado" xfId="49532" builtinId="9" hidden="1"/>
    <cellStyle name="Hipervínculo visitado" xfId="49533" builtinId="9" hidden="1"/>
    <cellStyle name="Hipervínculo visitado" xfId="49534" builtinId="9" hidden="1"/>
    <cellStyle name="Hipervínculo visitado" xfId="49535" builtinId="9" hidden="1"/>
    <cellStyle name="Hipervínculo visitado" xfId="49536" builtinId="9" hidden="1"/>
    <cellStyle name="Hipervínculo visitado" xfId="49537" builtinId="9" hidden="1"/>
    <cellStyle name="Hipervínculo visitado" xfId="49538" builtinId="9" hidden="1"/>
    <cellStyle name="Hipervínculo visitado" xfId="49539" builtinId="9" hidden="1"/>
    <cellStyle name="Hipervínculo visitado" xfId="49540" builtinId="9" hidden="1"/>
    <cellStyle name="Hipervínculo visitado" xfId="49541" builtinId="9" hidden="1"/>
    <cellStyle name="Hipervínculo visitado" xfId="49551" builtinId="9" hidden="1"/>
    <cellStyle name="Hipervínculo visitado" xfId="49552" builtinId="9" hidden="1"/>
    <cellStyle name="Hipervínculo visitado" xfId="49553" builtinId="9" hidden="1"/>
    <cellStyle name="Hipervínculo visitado" xfId="49554" builtinId="9" hidden="1"/>
    <cellStyle name="Hipervínculo visitado" xfId="49555" builtinId="9" hidden="1"/>
    <cellStyle name="Hipervínculo visitado" xfId="49556" builtinId="9" hidden="1"/>
    <cellStyle name="Hipervínculo visitado" xfId="49557" builtinId="9" hidden="1"/>
    <cellStyle name="Hipervínculo visitado" xfId="49558" builtinId="9" hidden="1"/>
    <cellStyle name="Hipervínculo visitado" xfId="49559" builtinId="9" hidden="1"/>
    <cellStyle name="Hipervínculo visitado" xfId="49560" builtinId="9" hidden="1"/>
    <cellStyle name="Hipervínculo visitado" xfId="49561" builtinId="9" hidden="1"/>
    <cellStyle name="Hipervínculo visitado" xfId="49562" builtinId="9" hidden="1"/>
    <cellStyle name="Hipervínculo visitado" xfId="49563" builtinId="9" hidden="1"/>
    <cellStyle name="Hipervínculo visitado" xfId="49564" builtinId="9" hidden="1"/>
    <cellStyle name="Hipervínculo visitado" xfId="49565" builtinId="9" hidden="1"/>
    <cellStyle name="Hipervínculo visitado" xfId="49566" builtinId="9" hidden="1"/>
    <cellStyle name="Hipervínculo visitado" xfId="49567" builtinId="9" hidden="1"/>
    <cellStyle name="Hipervínculo visitado" xfId="49568" builtinId="9" hidden="1"/>
    <cellStyle name="Hipervínculo visitado" xfId="49569" builtinId="9" hidden="1"/>
    <cellStyle name="Hipervínculo visitado" xfId="49570" builtinId="9" hidden="1"/>
    <cellStyle name="Hipervínculo visitado" xfId="49571" builtinId="9" hidden="1"/>
    <cellStyle name="Hipervínculo visitado" xfId="49231" builtinId="9" hidden="1"/>
    <cellStyle name="Hipervínculo visitado" xfId="49323" builtinId="9" hidden="1"/>
    <cellStyle name="Hipervínculo visitado" xfId="48872" builtinId="9" hidden="1"/>
    <cellStyle name="Hipervínculo visitado" xfId="49574" builtinId="9" hidden="1"/>
    <cellStyle name="Hipervínculo visitado" xfId="49575" builtinId="9" hidden="1"/>
    <cellStyle name="Hipervínculo visitado" xfId="49576" builtinId="9" hidden="1"/>
    <cellStyle name="Hipervínculo visitado" xfId="49577" builtinId="9" hidden="1"/>
    <cellStyle name="Hipervínculo visitado" xfId="49578" builtinId="9" hidden="1"/>
    <cellStyle name="Hipervínculo visitado" xfId="49579" builtinId="9" hidden="1"/>
    <cellStyle name="Hipervínculo visitado" xfId="49580" builtinId="9" hidden="1"/>
    <cellStyle name="Hipervínculo visitado" xfId="49581" builtinId="9" hidden="1"/>
    <cellStyle name="Hipervínculo visitado" xfId="49582" builtinId="9" hidden="1"/>
    <cellStyle name="Hipervínculo visitado" xfId="49583" builtinId="9" hidden="1"/>
    <cellStyle name="Hipervínculo visitado" xfId="49584" builtinId="9" hidden="1"/>
    <cellStyle name="Hipervínculo visitado" xfId="49585" builtinId="9" hidden="1"/>
    <cellStyle name="Hipervínculo visitado" xfId="49586" builtinId="9" hidden="1"/>
    <cellStyle name="Hipervínculo visitado" xfId="49587" builtinId="9" hidden="1"/>
    <cellStyle name="Hipervínculo visitado" xfId="49588" builtinId="9" hidden="1"/>
    <cellStyle name="Hipervínculo visitado" xfId="49589" builtinId="9" hidden="1"/>
    <cellStyle name="Hipervínculo visitado" xfId="49590" builtinId="9" hidden="1"/>
    <cellStyle name="Hipervínculo visitado" xfId="49591" builtinId="9" hidden="1"/>
    <cellStyle name="Hipervínculo visitado" xfId="49599" builtinId="9" hidden="1"/>
    <cellStyle name="Hipervínculo visitado" xfId="49600" builtinId="9" hidden="1"/>
    <cellStyle name="Hipervínculo visitado" xfId="49601" builtinId="9" hidden="1"/>
    <cellStyle name="Hipervínculo visitado" xfId="49602" builtinId="9" hidden="1"/>
    <cellStyle name="Hipervínculo visitado" xfId="49603" builtinId="9" hidden="1"/>
    <cellStyle name="Hipervínculo visitado" xfId="49604" builtinId="9" hidden="1"/>
    <cellStyle name="Hipervínculo visitado" xfId="49605" builtinId="9" hidden="1"/>
    <cellStyle name="Hipervínculo visitado" xfId="49606" builtinId="9" hidden="1"/>
    <cellStyle name="Hipervínculo visitado" xfId="49607" builtinId="9" hidden="1"/>
    <cellStyle name="Hipervínculo visitado" xfId="49608" builtinId="9" hidden="1"/>
    <cellStyle name="Hipervínculo visitado" xfId="49609" builtinId="9" hidden="1"/>
    <cellStyle name="Hipervínculo visitado" xfId="49610" builtinId="9" hidden="1"/>
    <cellStyle name="Hipervínculo visitado" xfId="49611" builtinId="9" hidden="1"/>
    <cellStyle name="Hipervínculo visitado" xfId="49612" builtinId="9" hidden="1"/>
    <cellStyle name="Hipervínculo visitado" xfId="49613" builtinId="9" hidden="1"/>
    <cellStyle name="Hipervínculo visitado" xfId="49614" builtinId="9" hidden="1"/>
    <cellStyle name="Hipervínculo visitado" xfId="49615" builtinId="9" hidden="1"/>
    <cellStyle name="Hipervínculo visitado" xfId="49616" builtinId="9" hidden="1"/>
    <cellStyle name="Hipervínculo visitado" xfId="49617" builtinId="9" hidden="1"/>
    <cellStyle name="Hipervínculo visitado" xfId="49618" builtinId="9" hidden="1"/>
    <cellStyle name="Hipervínculo visitado" xfId="49619" builtinId="9" hidden="1"/>
    <cellStyle name="Hipervínculo visitado" xfId="49371" builtinId="9" hidden="1"/>
    <cellStyle name="Hipervínculo visitado" xfId="48869" builtinId="9" hidden="1"/>
    <cellStyle name="Hipervínculo visitado" xfId="49620" builtinId="9" hidden="1"/>
    <cellStyle name="Hipervínculo visitado" xfId="49621" builtinId="9" hidden="1"/>
    <cellStyle name="Hipervínculo visitado" xfId="49622" builtinId="9" hidden="1"/>
    <cellStyle name="Hipervínculo visitado" xfId="49623" builtinId="9" hidden="1"/>
    <cellStyle name="Hipervínculo visitado" xfId="49624" builtinId="9" hidden="1"/>
    <cellStyle name="Hipervínculo visitado" xfId="49625" builtinId="9" hidden="1"/>
    <cellStyle name="Hipervínculo visitado" xfId="49626" builtinId="9" hidden="1"/>
    <cellStyle name="Hipervínculo visitado" xfId="49627" builtinId="9" hidden="1"/>
    <cellStyle name="Hipervínculo visitado" xfId="49628" builtinId="9" hidden="1"/>
    <cellStyle name="Hipervínculo visitado" xfId="49629" builtinId="9" hidden="1"/>
    <cellStyle name="Hipervínculo visitado" xfId="49630" builtinId="9" hidden="1"/>
    <cellStyle name="Hipervínculo visitado" xfId="49631" builtinId="9" hidden="1"/>
    <cellStyle name="Hipervínculo visitado" xfId="49632" builtinId="9" hidden="1"/>
    <cellStyle name="Hipervínculo visitado" xfId="49633" builtinId="9" hidden="1"/>
    <cellStyle name="Hipervínculo visitado" xfId="49634" builtinId="9" hidden="1"/>
    <cellStyle name="Hipervínculo visitado" xfId="49635" builtinId="9" hidden="1"/>
    <cellStyle name="Hipervínculo visitado" xfId="49636" builtinId="9" hidden="1"/>
    <cellStyle name="Hipervínculo visitado" xfId="49637" builtinId="9" hidden="1"/>
    <cellStyle name="Hipervínculo visitado" xfId="49638" builtinId="9" hidden="1"/>
    <cellStyle name="Hipervínculo visitado" xfId="49647" builtinId="9" hidden="1"/>
    <cellStyle name="Hipervínculo visitado" xfId="49648" builtinId="9" hidden="1"/>
    <cellStyle name="Hipervínculo visitado" xfId="49649" builtinId="9" hidden="1"/>
    <cellStyle name="Hipervínculo visitado" xfId="49650" builtinId="9" hidden="1"/>
    <cellStyle name="Hipervínculo visitado" xfId="49651" builtinId="9" hidden="1"/>
    <cellStyle name="Hipervínculo visitado" xfId="49652" builtinId="9" hidden="1"/>
    <cellStyle name="Hipervínculo visitado" xfId="49653" builtinId="9" hidden="1"/>
    <cellStyle name="Hipervínculo visitado" xfId="49654" builtinId="9" hidden="1"/>
    <cellStyle name="Hipervínculo visitado" xfId="49655" builtinId="9" hidden="1"/>
    <cellStyle name="Hipervínculo visitado" xfId="49656" builtinId="9" hidden="1"/>
    <cellStyle name="Hipervínculo visitado" xfId="49657" builtinId="9" hidden="1"/>
    <cellStyle name="Hipervínculo visitado" xfId="49658" builtinId="9" hidden="1"/>
    <cellStyle name="Hipervínculo visitado" xfId="49659" builtinId="9" hidden="1"/>
    <cellStyle name="Hipervínculo visitado" xfId="49660" builtinId="9" hidden="1"/>
    <cellStyle name="Hipervínculo visitado" xfId="49661" builtinId="9" hidden="1"/>
    <cellStyle name="Hipervínculo visitado" xfId="49662" builtinId="9" hidden="1"/>
    <cellStyle name="Hipervínculo visitado" xfId="49663" builtinId="9" hidden="1"/>
    <cellStyle name="Hipervínculo visitado" xfId="49664" builtinId="9" hidden="1"/>
    <cellStyle name="Hipervínculo visitado" xfId="49665" builtinId="9" hidden="1"/>
    <cellStyle name="Hipervínculo visitado" xfId="49666" builtinId="9" hidden="1"/>
    <cellStyle name="Hipervínculo visitado" xfId="49667" builtinId="9" hidden="1"/>
    <cellStyle name="Hipervínculo visitado" xfId="49322" builtinId="9" hidden="1"/>
    <cellStyle name="Hipervínculo visitado" xfId="49421" builtinId="9" hidden="1"/>
    <cellStyle name="Hipervínculo visitado" xfId="48866" builtinId="9" hidden="1"/>
    <cellStyle name="Hipervínculo visitado" xfId="49669" builtinId="9" hidden="1"/>
    <cellStyle name="Hipervínculo visitado" xfId="49670" builtinId="9" hidden="1"/>
    <cellStyle name="Hipervínculo visitado" xfId="49671" builtinId="9" hidden="1"/>
    <cellStyle name="Hipervínculo visitado" xfId="49672" builtinId="9" hidden="1"/>
    <cellStyle name="Hipervínculo visitado" xfId="49673" builtinId="9" hidden="1"/>
    <cellStyle name="Hipervínculo visitado" xfId="49674" builtinId="9" hidden="1"/>
    <cellStyle name="Hipervínculo visitado" xfId="49675" builtinId="9" hidden="1"/>
    <cellStyle name="Hipervínculo visitado" xfId="49676" builtinId="9" hidden="1"/>
    <cellStyle name="Hipervínculo visitado" xfId="49677" builtinId="9" hidden="1"/>
    <cellStyle name="Hipervínculo visitado" xfId="49678" builtinId="9" hidden="1"/>
    <cellStyle name="Hipervínculo visitado" xfId="49679" builtinId="9" hidden="1"/>
    <cellStyle name="Hipervínculo visitado" xfId="49680" builtinId="9" hidden="1"/>
    <cellStyle name="Hipervínculo visitado" xfId="49681" builtinId="9" hidden="1"/>
    <cellStyle name="Hipervínculo visitado" xfId="49682" builtinId="9" hidden="1"/>
    <cellStyle name="Hipervínculo visitado" xfId="49683" builtinId="9" hidden="1"/>
    <cellStyle name="Hipervínculo visitado" xfId="49684" builtinId="9" hidden="1"/>
    <cellStyle name="Hipervínculo visitado" xfId="49685" builtinId="9" hidden="1"/>
    <cellStyle name="Hipervínculo visitado" xfId="49686" builtinId="9" hidden="1"/>
    <cellStyle name="Hipervínculo visitado" xfId="49694" builtinId="9" hidden="1"/>
    <cellStyle name="Hipervínculo visitado" xfId="49695" builtinId="9" hidden="1"/>
    <cellStyle name="Hipervínculo visitado" xfId="49696" builtinId="9" hidden="1"/>
    <cellStyle name="Hipervínculo visitado" xfId="49697" builtinId="9" hidden="1"/>
    <cellStyle name="Hipervínculo visitado" xfId="49698" builtinId="9" hidden="1"/>
    <cellStyle name="Hipervínculo visitado" xfId="49699" builtinId="9" hidden="1"/>
    <cellStyle name="Hipervínculo visitado" xfId="49700" builtinId="9" hidden="1"/>
    <cellStyle name="Hipervínculo visitado" xfId="49701" builtinId="9" hidden="1"/>
    <cellStyle name="Hipervínculo visitado" xfId="49702" builtinId="9" hidden="1"/>
    <cellStyle name="Hipervínculo visitado" xfId="49703" builtinId="9" hidden="1"/>
    <cellStyle name="Hipervínculo visitado" xfId="49704" builtinId="9" hidden="1"/>
    <cellStyle name="Hipervínculo visitado" xfId="49705" builtinId="9" hidden="1"/>
    <cellStyle name="Hipervínculo visitado" xfId="49706" builtinId="9" hidden="1"/>
    <cellStyle name="Hipervínculo visitado" xfId="49707" builtinId="9" hidden="1"/>
    <cellStyle name="Hipervínculo visitado" xfId="49708" builtinId="9" hidden="1"/>
    <cellStyle name="Hipervínculo visitado" xfId="49709" builtinId="9" hidden="1"/>
    <cellStyle name="Hipervínculo visitado" xfId="49710" builtinId="9" hidden="1"/>
    <cellStyle name="Hipervínculo visitado" xfId="49711" builtinId="9" hidden="1"/>
    <cellStyle name="Hipervínculo visitado" xfId="49712" builtinId="9" hidden="1"/>
    <cellStyle name="Hipervínculo visitado" xfId="49713" builtinId="9" hidden="1"/>
    <cellStyle name="Hipervínculo visitado" xfId="49714" builtinId="9" hidden="1"/>
    <cellStyle name="Hipervínculo visitado" xfId="49718" builtinId="9" hidden="1"/>
    <cellStyle name="Hipervínculo visitado" xfId="49719" builtinId="9" hidden="1"/>
    <cellStyle name="Hipervínculo visitado" xfId="49720" builtinId="9" hidden="1"/>
    <cellStyle name="Hipervínculo visitado" xfId="49721" builtinId="9" hidden="1"/>
    <cellStyle name="Hipervínculo visitado" xfId="49722" builtinId="9" hidden="1"/>
    <cellStyle name="Hipervínculo visitado" xfId="49723" builtinId="9" hidden="1"/>
    <cellStyle name="Hipervínculo visitado" xfId="49724" builtinId="9" hidden="1"/>
    <cellStyle name="Hipervínculo visitado" xfId="49725" builtinId="9" hidden="1"/>
    <cellStyle name="Hipervínculo visitado" xfId="49726" builtinId="9" hidden="1"/>
    <cellStyle name="Hipervínculo visitado" xfId="49727" builtinId="9" hidden="1"/>
    <cellStyle name="Hipervínculo visitado" xfId="49728" builtinId="9" hidden="1"/>
    <cellStyle name="Hipervínculo visitado" xfId="49729" builtinId="9" hidden="1"/>
    <cellStyle name="Hipervínculo visitado" xfId="49730" builtinId="9" hidden="1"/>
    <cellStyle name="Hipervínculo visitado" xfId="49731" builtinId="9" hidden="1"/>
    <cellStyle name="Hipervínculo visitado" xfId="49732" builtinId="9" hidden="1"/>
    <cellStyle name="Hipervínculo visitado" xfId="49733" builtinId="9" hidden="1"/>
    <cellStyle name="Hipervínculo visitado" xfId="49734" builtinId="9" hidden="1"/>
    <cellStyle name="Hipervínculo visitado" xfId="49735" builtinId="9" hidden="1"/>
    <cellStyle name="Hipervínculo visitado" xfId="49736" builtinId="9" hidden="1"/>
    <cellStyle name="Hipervínculo visitado" xfId="49737" builtinId="9" hidden="1"/>
    <cellStyle name="Hipervínculo visitado" xfId="49738" builtinId="9" hidden="1"/>
    <cellStyle name="Hipervínculo visitado" xfId="49753" builtinId="9" hidden="1"/>
    <cellStyle name="Hipervínculo visitado" xfId="49754" builtinId="9" hidden="1"/>
    <cellStyle name="Hipervínculo visitado" xfId="49755" builtinId="9" hidden="1"/>
    <cellStyle name="Hipervínculo visitado" xfId="49756" builtinId="9" hidden="1"/>
    <cellStyle name="Hipervínculo visitado" xfId="49757" builtinId="9" hidden="1"/>
    <cellStyle name="Hipervínculo visitado" xfId="49758" builtinId="9" hidden="1"/>
    <cellStyle name="Hipervínculo visitado" xfId="49759" builtinId="9" hidden="1"/>
    <cellStyle name="Hipervínculo visitado" xfId="49760" builtinId="9" hidden="1"/>
    <cellStyle name="Hipervínculo visitado" xfId="49761" builtinId="9" hidden="1"/>
    <cellStyle name="Hipervínculo visitado" xfId="49762" builtinId="9" hidden="1"/>
    <cellStyle name="Hipervínculo visitado" xfId="49763" builtinId="9" hidden="1"/>
    <cellStyle name="Hipervínculo visitado" xfId="49764" builtinId="9" hidden="1"/>
    <cellStyle name="Hipervínculo visitado" xfId="49765" builtinId="9" hidden="1"/>
    <cellStyle name="Hipervínculo visitado" xfId="49766" builtinId="9" hidden="1"/>
    <cellStyle name="Hipervínculo visitado" xfId="49767" builtinId="9" hidden="1"/>
    <cellStyle name="Hipervínculo visitado" xfId="49768" builtinId="9" hidden="1"/>
    <cellStyle name="Hipervínculo visitado" xfId="49769" builtinId="9" hidden="1"/>
    <cellStyle name="Hipervínculo visitado" xfId="49770" builtinId="9" hidden="1"/>
    <cellStyle name="Hipervínculo visitado" xfId="49771" builtinId="9" hidden="1"/>
    <cellStyle name="Hipervínculo visitado" xfId="49772" builtinId="9" hidden="1"/>
    <cellStyle name="Hipervínculo visitado" xfId="49773" builtinId="9" hidden="1"/>
    <cellStyle name="Hipervínculo visitado" xfId="49780" builtinId="9" hidden="1"/>
    <cellStyle name="Hipervínculo visitado" xfId="49781" builtinId="9" hidden="1"/>
    <cellStyle name="Hipervínculo visitado" xfId="49782" builtinId="9" hidden="1"/>
    <cellStyle name="Hipervínculo visitado" xfId="49783" builtinId="9" hidden="1"/>
    <cellStyle name="Hipervínculo visitado" xfId="49784" builtinId="9" hidden="1"/>
    <cellStyle name="Hipervínculo visitado" xfId="49785" builtinId="9" hidden="1"/>
    <cellStyle name="Hipervínculo visitado" xfId="49786" builtinId="9" hidden="1"/>
    <cellStyle name="Hipervínculo visitado" xfId="49787" builtinId="9" hidden="1"/>
    <cellStyle name="Hipervínculo visitado" xfId="49788" builtinId="9" hidden="1"/>
    <cellStyle name="Hipervínculo visitado" xfId="49789" builtinId="9" hidden="1"/>
    <cellStyle name="Hipervínculo visitado" xfId="49790" builtinId="9" hidden="1"/>
    <cellStyle name="Hipervínculo visitado" xfId="49791" builtinId="9" hidden="1"/>
    <cellStyle name="Hipervínculo visitado" xfId="49792" builtinId="9" hidden="1"/>
    <cellStyle name="Hipervínculo visitado" xfId="49793" builtinId="9" hidden="1"/>
    <cellStyle name="Hipervínculo visitado" xfId="49794" builtinId="9" hidden="1"/>
    <cellStyle name="Hipervínculo visitado" xfId="49795" builtinId="9" hidden="1"/>
    <cellStyle name="Hipervínculo visitado" xfId="49796" builtinId="9" hidden="1"/>
    <cellStyle name="Hipervínculo visitado" xfId="49797" builtinId="9" hidden="1"/>
    <cellStyle name="Hipervínculo visitado" xfId="49798" builtinId="9" hidden="1"/>
    <cellStyle name="Hipervínculo visitado" xfId="49799" builtinId="9" hidden="1"/>
    <cellStyle name="Hipervínculo visitado" xfId="49800" builtinId="9" hidden="1"/>
    <cellStyle name="Hipervínculo visitado" xfId="49809" builtinId="9" hidden="1"/>
    <cellStyle name="Hipervínculo visitado" xfId="49810" builtinId="9" hidden="1"/>
    <cellStyle name="Hipervínculo visitado" xfId="49811" builtinId="9" hidden="1"/>
    <cellStyle name="Hipervínculo visitado" xfId="49812" builtinId="9" hidden="1"/>
    <cellStyle name="Hipervínculo visitado" xfId="49813" builtinId="9" hidden="1"/>
    <cellStyle name="Hipervínculo visitado" xfId="49814" builtinId="9" hidden="1"/>
    <cellStyle name="Hipervínculo visitado" xfId="49815" builtinId="9" hidden="1"/>
    <cellStyle name="Hipervínculo visitado" xfId="49816" builtinId="9" hidden="1"/>
    <cellStyle name="Hipervínculo visitado" xfId="49817" builtinId="9" hidden="1"/>
    <cellStyle name="Hipervínculo visitado" xfId="49818" builtinId="9" hidden="1"/>
    <cellStyle name="Hipervínculo visitado" xfId="49819" builtinId="9" hidden="1"/>
    <cellStyle name="Hipervínculo visitado" xfId="49820" builtinId="9" hidden="1"/>
    <cellStyle name="Hipervínculo visitado" xfId="49821" builtinId="9" hidden="1"/>
    <cellStyle name="Hipervínculo visitado" xfId="49822" builtinId="9" hidden="1"/>
    <cellStyle name="Hipervínculo visitado" xfId="49823" builtinId="9" hidden="1"/>
    <cellStyle name="Hipervínculo visitado" xfId="49824" builtinId="9" hidden="1"/>
    <cellStyle name="Hipervínculo visitado" xfId="49825" builtinId="9" hidden="1"/>
    <cellStyle name="Hipervínculo visitado" xfId="49826" builtinId="9" hidden="1"/>
    <cellStyle name="Hipervínculo visitado" xfId="49827" builtinId="9" hidden="1"/>
    <cellStyle name="Hipervínculo visitado" xfId="49828" builtinId="9" hidden="1"/>
    <cellStyle name="Hipervínculo visitado" xfId="49829" builtinId="9" hidden="1"/>
    <cellStyle name="Hipervínculo visitado" xfId="49840" builtinId="9" hidden="1"/>
    <cellStyle name="Hipervínculo visitado" xfId="49841" builtinId="9" hidden="1"/>
    <cellStyle name="Hipervínculo visitado" xfId="49842" builtinId="9" hidden="1"/>
    <cellStyle name="Hipervínculo visitado" xfId="49843" builtinId="9" hidden="1"/>
    <cellStyle name="Hipervínculo visitado" xfId="49844" builtinId="9" hidden="1"/>
    <cellStyle name="Hipervínculo visitado" xfId="49845" builtinId="9" hidden="1"/>
    <cellStyle name="Hipervínculo visitado" xfId="49846" builtinId="9" hidden="1"/>
    <cellStyle name="Hipervínculo visitado" xfId="49847" builtinId="9" hidden="1"/>
    <cellStyle name="Hipervínculo visitado" xfId="49848" builtinId="9" hidden="1"/>
    <cellStyle name="Hipervínculo visitado" xfId="49849" builtinId="9" hidden="1"/>
    <cellStyle name="Hipervínculo visitado" xfId="49850" builtinId="9" hidden="1"/>
    <cellStyle name="Hipervínculo visitado" xfId="49851" builtinId="9" hidden="1"/>
    <cellStyle name="Hipervínculo visitado" xfId="49852" builtinId="9" hidden="1"/>
    <cellStyle name="Hipervínculo visitado" xfId="49853" builtinId="9" hidden="1"/>
    <cellStyle name="Hipervínculo visitado" xfId="49854" builtinId="9" hidden="1"/>
    <cellStyle name="Hipervínculo visitado" xfId="49855" builtinId="9" hidden="1"/>
    <cellStyle name="Hipervínculo visitado" xfId="49856" builtinId="9" hidden="1"/>
    <cellStyle name="Hipervínculo visitado" xfId="49857" builtinId="9" hidden="1"/>
    <cellStyle name="Hipervínculo visitado" xfId="49858" builtinId="9" hidden="1"/>
    <cellStyle name="Hipervínculo visitado" xfId="49859" builtinId="9" hidden="1"/>
    <cellStyle name="Hipervínculo visitado" xfId="49860" builtinId="9" hidden="1"/>
    <cellStyle name="Hipervínculo visitado" xfId="49806" builtinId="9" hidden="1"/>
    <cellStyle name="Hipervínculo visitado" xfId="49807" builtinId="9" hidden="1"/>
    <cellStyle name="Hipervínculo visitado" xfId="49861" builtinId="9" hidden="1"/>
    <cellStyle name="Hipervínculo visitado" xfId="49862" builtinId="9" hidden="1"/>
    <cellStyle name="Hipervínculo visitado" xfId="49863" builtinId="9" hidden="1"/>
    <cellStyle name="Hipervínculo visitado" xfId="49864" builtinId="9" hidden="1"/>
    <cellStyle name="Hipervínculo visitado" xfId="49865" builtinId="9" hidden="1"/>
    <cellStyle name="Hipervínculo visitado" xfId="49866" builtinId="9" hidden="1"/>
    <cellStyle name="Hipervínculo visitado" xfId="49867" builtinId="9" hidden="1"/>
    <cellStyle name="Hipervínculo visitado" xfId="49868" builtinId="9" hidden="1"/>
    <cellStyle name="Hipervínculo visitado" xfId="49869" builtinId="9" hidden="1"/>
    <cellStyle name="Hipervínculo visitado" xfId="49870" builtinId="9" hidden="1"/>
    <cellStyle name="Hipervínculo visitado" xfId="49871" builtinId="9" hidden="1"/>
    <cellStyle name="Hipervínculo visitado" xfId="49872" builtinId="9" hidden="1"/>
    <cellStyle name="Hipervínculo visitado" xfId="49873" builtinId="9" hidden="1"/>
    <cellStyle name="Hipervínculo visitado" xfId="49874" builtinId="9" hidden="1"/>
    <cellStyle name="Hipervínculo visitado" xfId="49875" builtinId="9" hidden="1"/>
    <cellStyle name="Hipervínculo visitado" xfId="49876" builtinId="9" hidden="1"/>
    <cellStyle name="Hipervínculo visitado" xfId="49877" builtinId="9" hidden="1"/>
    <cellStyle name="Hipervínculo visitado" xfId="49878" builtinId="9" hidden="1"/>
    <cellStyle name="Hipervínculo visitado" xfId="49879" builtinId="9" hidden="1"/>
    <cellStyle name="Hipervínculo visitado" xfId="49888" builtinId="9" hidden="1"/>
    <cellStyle name="Hipervínculo visitado" xfId="49889" builtinId="9" hidden="1"/>
    <cellStyle name="Hipervínculo visitado" xfId="49890" builtinId="9" hidden="1"/>
    <cellStyle name="Hipervínculo visitado" xfId="49891" builtinId="9" hidden="1"/>
    <cellStyle name="Hipervínculo visitado" xfId="49892" builtinId="9" hidden="1"/>
    <cellStyle name="Hipervínculo visitado" xfId="49893" builtinId="9" hidden="1"/>
    <cellStyle name="Hipervínculo visitado" xfId="49894" builtinId="9" hidden="1"/>
    <cellStyle name="Hipervínculo visitado" xfId="49895" builtinId="9" hidden="1"/>
    <cellStyle name="Hipervínculo visitado" xfId="49896" builtinId="9" hidden="1"/>
    <cellStyle name="Hipervínculo visitado" xfId="49897" builtinId="9" hidden="1"/>
    <cellStyle name="Hipervínculo visitado" xfId="49898" builtinId="9" hidden="1"/>
    <cellStyle name="Hipervínculo visitado" xfId="49899" builtinId="9" hidden="1"/>
    <cellStyle name="Hipervínculo visitado" xfId="49900" builtinId="9" hidden="1"/>
    <cellStyle name="Hipervínculo visitado" xfId="49901" builtinId="9" hidden="1"/>
    <cellStyle name="Hipervínculo visitado" xfId="49902" builtinId="9" hidden="1"/>
    <cellStyle name="Hipervínculo visitado" xfId="49903" builtinId="9" hidden="1"/>
    <cellStyle name="Hipervínculo visitado" xfId="49904" builtinId="9" hidden="1"/>
    <cellStyle name="Hipervínculo visitado" xfId="49905" builtinId="9" hidden="1"/>
    <cellStyle name="Hipervínculo visitado" xfId="49906" builtinId="9" hidden="1"/>
    <cellStyle name="Hipervínculo visitado" xfId="49907" builtinId="9" hidden="1"/>
    <cellStyle name="Hipervínculo visitado" xfId="49908" builtinId="9" hidden="1"/>
    <cellStyle name="Hipervínculo visitado" xfId="49740" builtinId="9" hidden="1"/>
    <cellStyle name="Hipervínculo visitado" xfId="49804" builtinId="9" hidden="1"/>
    <cellStyle name="Hipervínculo visitado" xfId="49909" builtinId="9" hidden="1"/>
    <cellStyle name="Hipervínculo visitado" xfId="49910" builtinId="9" hidden="1"/>
    <cellStyle name="Hipervínculo visitado" xfId="49911" builtinId="9" hidden="1"/>
    <cellStyle name="Hipervínculo visitado" xfId="49912" builtinId="9" hidden="1"/>
    <cellStyle name="Hipervínculo visitado" xfId="49913" builtinId="9" hidden="1"/>
    <cellStyle name="Hipervínculo visitado" xfId="49914" builtinId="9" hidden="1"/>
    <cellStyle name="Hipervínculo visitado" xfId="49915" builtinId="9" hidden="1"/>
    <cellStyle name="Hipervínculo visitado" xfId="49916" builtinId="9" hidden="1"/>
    <cellStyle name="Hipervínculo visitado" xfId="49917" builtinId="9" hidden="1"/>
    <cellStyle name="Hipervínculo visitado" xfId="49918" builtinId="9" hidden="1"/>
    <cellStyle name="Hipervínculo visitado" xfId="49919" builtinId="9" hidden="1"/>
    <cellStyle name="Hipervínculo visitado" xfId="49920" builtinId="9" hidden="1"/>
    <cellStyle name="Hipervínculo visitado" xfId="49921" builtinId="9" hidden="1"/>
    <cellStyle name="Hipervínculo visitado" xfId="49922" builtinId="9" hidden="1"/>
    <cellStyle name="Hipervínculo visitado" xfId="49923" builtinId="9" hidden="1"/>
    <cellStyle name="Hipervínculo visitado" xfId="49924" builtinId="9" hidden="1"/>
    <cellStyle name="Hipervínculo visitado" xfId="49925" builtinId="9" hidden="1"/>
    <cellStyle name="Hipervínculo visitado" xfId="49926" builtinId="9" hidden="1"/>
    <cellStyle name="Hipervínculo visitado" xfId="49927" builtinId="9" hidden="1"/>
    <cellStyle name="Hipervínculo visitado" xfId="49939" builtinId="9" hidden="1"/>
    <cellStyle name="Hipervínculo visitado" xfId="49940" builtinId="9" hidden="1"/>
    <cellStyle name="Hipervínculo visitado" xfId="49941" builtinId="9" hidden="1"/>
    <cellStyle name="Hipervínculo visitado" xfId="49942" builtinId="9" hidden="1"/>
    <cellStyle name="Hipervínculo visitado" xfId="49943" builtinId="9" hidden="1"/>
    <cellStyle name="Hipervínculo visitado" xfId="49944" builtinId="9" hidden="1"/>
    <cellStyle name="Hipervínculo visitado" xfId="49945" builtinId="9" hidden="1"/>
    <cellStyle name="Hipervínculo visitado" xfId="49946" builtinId="9" hidden="1"/>
    <cellStyle name="Hipervínculo visitado" xfId="49947" builtinId="9" hidden="1"/>
    <cellStyle name="Hipervínculo visitado" xfId="49948" builtinId="9" hidden="1"/>
    <cellStyle name="Hipervínculo visitado" xfId="49949" builtinId="9" hidden="1"/>
    <cellStyle name="Hipervínculo visitado" xfId="49950" builtinId="9" hidden="1"/>
    <cellStyle name="Hipervínculo visitado" xfId="49951" builtinId="9" hidden="1"/>
    <cellStyle name="Hipervínculo visitado" xfId="49952" builtinId="9" hidden="1"/>
    <cellStyle name="Hipervínculo visitado" xfId="49953" builtinId="9" hidden="1"/>
    <cellStyle name="Hipervínculo visitado" xfId="49954" builtinId="9" hidden="1"/>
    <cellStyle name="Hipervínculo visitado" xfId="49955" builtinId="9" hidden="1"/>
    <cellStyle name="Hipervínculo visitado" xfId="49956" builtinId="9" hidden="1"/>
    <cellStyle name="Hipervínculo visitado" xfId="49957" builtinId="9" hidden="1"/>
    <cellStyle name="Hipervínculo visitado" xfId="49958" builtinId="9" hidden="1"/>
    <cellStyle name="Hipervínculo visitado" xfId="49959" builtinId="9" hidden="1"/>
    <cellStyle name="Hipervínculo visitado" xfId="49446" builtinId="9" hidden="1"/>
    <cellStyle name="Hipervínculo visitado" xfId="49495" builtinId="9" hidden="1"/>
    <cellStyle name="Hipervínculo visitado" xfId="49960" builtinId="9" hidden="1"/>
    <cellStyle name="Hipervínculo visitado" xfId="49961" builtinId="9" hidden="1"/>
    <cellStyle name="Hipervínculo visitado" xfId="49962" builtinId="9" hidden="1"/>
    <cellStyle name="Hipervínculo visitado" xfId="49963" builtinId="9" hidden="1"/>
    <cellStyle name="Hipervínculo visitado" xfId="49964" builtinId="9" hidden="1"/>
    <cellStyle name="Hipervínculo visitado" xfId="49965" builtinId="9" hidden="1"/>
    <cellStyle name="Hipervínculo visitado" xfId="49966" builtinId="9" hidden="1"/>
    <cellStyle name="Hipervínculo visitado" xfId="49967" builtinId="9" hidden="1"/>
    <cellStyle name="Hipervínculo visitado" xfId="49968" builtinId="9" hidden="1"/>
    <cellStyle name="Hipervínculo visitado" xfId="49969" builtinId="9" hidden="1"/>
    <cellStyle name="Hipervínculo visitado" xfId="49970" builtinId="9" hidden="1"/>
    <cellStyle name="Hipervínculo visitado" xfId="49971" builtinId="9" hidden="1"/>
    <cellStyle name="Hipervínculo visitado" xfId="49972" builtinId="9" hidden="1"/>
    <cellStyle name="Hipervínculo visitado" xfId="49973" builtinId="9" hidden="1"/>
    <cellStyle name="Hipervínculo visitado" xfId="49974" builtinId="9" hidden="1"/>
    <cellStyle name="Hipervínculo visitado" xfId="49975" builtinId="9" hidden="1"/>
    <cellStyle name="Hipervínculo visitado" xfId="49976" builtinId="9" hidden="1"/>
    <cellStyle name="Hipervínculo visitado" xfId="49977" builtinId="9" hidden="1"/>
    <cellStyle name="Hipervínculo visitado" xfId="49978" builtinId="9" hidden="1"/>
    <cellStyle name="Hipervínculo visitado" xfId="49936" builtinId="9" hidden="1"/>
    <cellStyle name="Hipervínculo visitado" xfId="49937" builtinId="9" hidden="1"/>
    <cellStyle name="Hipervínculo visitado" xfId="49979" builtinId="9" hidden="1"/>
    <cellStyle name="Hipervínculo visitado" xfId="49980" builtinId="9" hidden="1"/>
    <cellStyle name="Hipervínculo visitado" xfId="49981" builtinId="9" hidden="1"/>
    <cellStyle name="Hipervínculo visitado" xfId="49982" builtinId="9" hidden="1"/>
    <cellStyle name="Hipervínculo visitado" xfId="49983" builtinId="9" hidden="1"/>
    <cellStyle name="Hipervínculo visitado" xfId="49984" builtinId="9" hidden="1"/>
    <cellStyle name="Hipervínculo visitado" xfId="49985" builtinId="9" hidden="1"/>
    <cellStyle name="Hipervínculo visitado" xfId="49986" builtinId="9" hidden="1"/>
    <cellStyle name="Hipervínculo visitado" xfId="49987" builtinId="9" hidden="1"/>
    <cellStyle name="Hipervínculo visitado" xfId="49988" builtinId="9" hidden="1"/>
    <cellStyle name="Hipervínculo visitado" xfId="49989" builtinId="9" hidden="1"/>
    <cellStyle name="Hipervínculo visitado" xfId="49990" builtinId="9" hidden="1"/>
    <cellStyle name="Hipervínculo visitado" xfId="49991" builtinId="9" hidden="1"/>
    <cellStyle name="Hipervínculo visitado" xfId="49992" builtinId="9" hidden="1"/>
    <cellStyle name="Hipervínculo visitado" xfId="49993" builtinId="9" hidden="1"/>
    <cellStyle name="Hipervínculo visitado" xfId="49994" builtinId="9" hidden="1"/>
    <cellStyle name="Hipervínculo visitado" xfId="49995" builtinId="9" hidden="1"/>
    <cellStyle name="Hipervínculo visitado" xfId="49996" builtinId="9" hidden="1"/>
    <cellStyle name="Hipervínculo visitado" xfId="49997" builtinId="9" hidden="1"/>
    <cellStyle name="Hipervínculo visitado" xfId="50006" builtinId="9" hidden="1"/>
    <cellStyle name="Hipervínculo visitado" xfId="50007" builtinId="9" hidden="1"/>
    <cellStyle name="Hipervínculo visitado" xfId="50008" builtinId="9" hidden="1"/>
    <cellStyle name="Hipervínculo visitado" xfId="50009" builtinId="9" hidden="1"/>
    <cellStyle name="Hipervínculo visitado" xfId="50010" builtinId="9" hidden="1"/>
    <cellStyle name="Hipervínculo visitado" xfId="50011" builtinId="9" hidden="1"/>
    <cellStyle name="Hipervínculo visitado" xfId="50012" builtinId="9" hidden="1"/>
    <cellStyle name="Hipervínculo visitado" xfId="50013" builtinId="9" hidden="1"/>
    <cellStyle name="Hipervínculo visitado" xfId="50014" builtinId="9" hidden="1"/>
    <cellStyle name="Hipervínculo visitado" xfId="50015" builtinId="9" hidden="1"/>
    <cellStyle name="Hipervínculo visitado" xfId="50016" builtinId="9" hidden="1"/>
    <cellStyle name="Hipervínculo visitado" xfId="50017" builtinId="9" hidden="1"/>
    <cellStyle name="Hipervínculo visitado" xfId="50018" builtinId="9" hidden="1"/>
    <cellStyle name="Hipervínculo visitado" xfId="50019" builtinId="9" hidden="1"/>
    <cellStyle name="Hipervínculo visitado" xfId="50020" builtinId="9" hidden="1"/>
    <cellStyle name="Hipervínculo visitado" xfId="50021" builtinId="9" hidden="1"/>
    <cellStyle name="Hipervínculo visitado" xfId="50022" builtinId="9" hidden="1"/>
    <cellStyle name="Hipervínculo visitado" xfId="50023" builtinId="9" hidden="1"/>
    <cellStyle name="Hipervínculo visitado" xfId="50024" builtinId="9" hidden="1"/>
    <cellStyle name="Hipervínculo visitado" xfId="50025" builtinId="9" hidden="1"/>
    <cellStyle name="Hipervínculo visitado" xfId="50026" builtinId="9" hidden="1"/>
    <cellStyle name="Hipervínculo visitado" xfId="50035" builtinId="9" hidden="1"/>
    <cellStyle name="Hipervínculo visitado" xfId="50036" builtinId="9" hidden="1"/>
    <cellStyle name="Hipervínculo visitado" xfId="50037" builtinId="9" hidden="1"/>
    <cellStyle name="Hipervínculo visitado" xfId="50038" builtinId="9" hidden="1"/>
    <cellStyle name="Hipervínculo visitado" xfId="50039" builtinId="9" hidden="1"/>
    <cellStyle name="Hipervínculo visitado" xfId="50040" builtinId="9" hidden="1"/>
    <cellStyle name="Hipervínculo visitado" xfId="50041" builtinId="9" hidden="1"/>
    <cellStyle name="Hipervínculo visitado" xfId="50042" builtinId="9" hidden="1"/>
    <cellStyle name="Hipervínculo visitado" xfId="50043" builtinId="9" hidden="1"/>
    <cellStyle name="Hipervínculo visitado" xfId="50044" builtinId="9" hidden="1"/>
    <cellStyle name="Hipervínculo visitado" xfId="50045" builtinId="9" hidden="1"/>
    <cellStyle name="Hipervínculo visitado" xfId="50046" builtinId="9" hidden="1"/>
    <cellStyle name="Hipervínculo visitado" xfId="50047" builtinId="9" hidden="1"/>
    <cellStyle name="Hipervínculo visitado" xfId="50048" builtinId="9" hidden="1"/>
    <cellStyle name="Hipervínculo visitado" xfId="50049" builtinId="9" hidden="1"/>
    <cellStyle name="Hipervínculo visitado" xfId="50050" builtinId="9" hidden="1"/>
    <cellStyle name="Hipervínculo visitado" xfId="50051" builtinId="9" hidden="1"/>
    <cellStyle name="Hipervínculo visitado" xfId="50052" builtinId="9" hidden="1"/>
    <cellStyle name="Hipervínculo visitado" xfId="50053" builtinId="9" hidden="1"/>
    <cellStyle name="Hipervínculo visitado" xfId="50054" builtinId="9" hidden="1"/>
    <cellStyle name="Hipervínculo visitado" xfId="50055" builtinId="9" hidden="1"/>
    <cellStyle name="Hipervínculo visitado" xfId="50060" builtinId="9" hidden="1"/>
    <cellStyle name="Hipervínculo visitado" xfId="50061" builtinId="9" hidden="1"/>
    <cellStyle name="Hipervínculo visitado" xfId="50062" builtinId="9" hidden="1"/>
    <cellStyle name="Hipervínculo visitado" xfId="50063" builtinId="9" hidden="1"/>
    <cellStyle name="Hipervínculo visitado" xfId="50064" builtinId="9" hidden="1"/>
    <cellStyle name="Hipervínculo visitado" xfId="50065" builtinId="9" hidden="1"/>
    <cellStyle name="Hipervínculo visitado" xfId="50066" builtinId="9" hidden="1"/>
    <cellStyle name="Hipervínculo visitado" xfId="50067" builtinId="9" hidden="1"/>
    <cellStyle name="Hipervínculo visitado" xfId="50068" builtinId="9" hidden="1"/>
    <cellStyle name="Hipervínculo visitado" xfId="50069" builtinId="9" hidden="1"/>
    <cellStyle name="Hipervínculo visitado" xfId="50070" builtinId="9" hidden="1"/>
    <cellStyle name="Hipervínculo visitado" xfId="50071" builtinId="9" hidden="1"/>
    <cellStyle name="Hipervínculo visitado" xfId="50072" builtinId="9" hidden="1"/>
    <cellStyle name="Hipervínculo visitado" xfId="50073" builtinId="9" hidden="1"/>
    <cellStyle name="Hipervínculo visitado" xfId="50074" builtinId="9" hidden="1"/>
    <cellStyle name="Hipervínculo visitado" xfId="50075" builtinId="9" hidden="1"/>
    <cellStyle name="Hipervínculo visitado" xfId="50076" builtinId="9" hidden="1"/>
    <cellStyle name="Hipervínculo visitado" xfId="50077" builtinId="9" hidden="1"/>
    <cellStyle name="Hipervínculo visitado" xfId="50078" builtinId="9" hidden="1"/>
    <cellStyle name="Hipervínculo visitado" xfId="50079" builtinId="9" hidden="1"/>
    <cellStyle name="Hipervínculo visitado" xfId="50080" builtinId="9" hidden="1"/>
    <cellStyle name="Hipervínculo visitado" xfId="50084" builtinId="9" hidden="1"/>
    <cellStyle name="Hipervínculo visitado" xfId="50085" builtinId="9" hidden="1"/>
    <cellStyle name="Hipervínculo visitado" xfId="50086" builtinId="9" hidden="1"/>
    <cellStyle name="Hipervínculo visitado" xfId="50087" builtinId="9" hidden="1"/>
    <cellStyle name="Hipervínculo visitado" xfId="50088" builtinId="9" hidden="1"/>
    <cellStyle name="Hipervínculo visitado" xfId="50089" builtinId="9" hidden="1"/>
    <cellStyle name="Hipervínculo visitado" xfId="50090" builtinId="9" hidden="1"/>
    <cellStyle name="Hipervínculo visitado" xfId="50091" builtinId="9" hidden="1"/>
    <cellStyle name="Hipervínculo visitado" xfId="50092" builtinId="9" hidden="1"/>
    <cellStyle name="Hipervínculo visitado" xfId="50093" builtinId="9" hidden="1"/>
    <cellStyle name="Hipervínculo visitado" xfId="50094" builtinId="9" hidden="1"/>
    <cellStyle name="Hipervínculo visitado" xfId="50095" builtinId="9" hidden="1"/>
    <cellStyle name="Hipervínculo visitado" xfId="50096" builtinId="9" hidden="1"/>
    <cellStyle name="Hipervínculo visitado" xfId="50097" builtinId="9" hidden="1"/>
    <cellStyle name="Hipervínculo visitado" xfId="50098" builtinId="9" hidden="1"/>
    <cellStyle name="Hipervínculo visitado" xfId="50099" builtinId="9" hidden="1"/>
    <cellStyle name="Hipervínculo visitado" xfId="50100" builtinId="9" hidden="1"/>
    <cellStyle name="Hipervínculo visitado" xfId="50101" builtinId="9" hidden="1"/>
    <cellStyle name="Hipervínculo visitado" xfId="50102" builtinId="9" hidden="1"/>
    <cellStyle name="Hipervínculo visitado" xfId="50103" builtinId="9" hidden="1"/>
    <cellStyle name="Hipervínculo visitado" xfId="50104" builtinId="9" hidden="1"/>
    <cellStyle name="Hipervínculo visitado" xfId="50113" builtinId="9" hidden="1"/>
    <cellStyle name="Hipervínculo visitado" xfId="50114" builtinId="9" hidden="1"/>
    <cellStyle name="Hipervínculo visitado" xfId="50115" builtinId="9" hidden="1"/>
    <cellStyle name="Hipervínculo visitado" xfId="50116" builtinId="9" hidden="1"/>
    <cellStyle name="Hipervínculo visitado" xfId="50117" builtinId="9" hidden="1"/>
    <cellStyle name="Hipervínculo visitado" xfId="50118" builtinId="9" hidden="1"/>
    <cellStyle name="Hipervínculo visitado" xfId="50119" builtinId="9" hidden="1"/>
    <cellStyle name="Hipervínculo visitado" xfId="50120" builtinId="9" hidden="1"/>
    <cellStyle name="Hipervínculo visitado" xfId="50121" builtinId="9" hidden="1"/>
    <cellStyle name="Hipervínculo visitado" xfId="50122" builtinId="9" hidden="1"/>
    <cellStyle name="Hipervínculo visitado" xfId="50123" builtinId="9" hidden="1"/>
    <cellStyle name="Hipervínculo visitado" xfId="50124" builtinId="9" hidden="1"/>
    <cellStyle name="Hipervínculo visitado" xfId="50125" builtinId="9" hidden="1"/>
    <cellStyle name="Hipervínculo visitado" xfId="50126" builtinId="9" hidden="1"/>
    <cellStyle name="Hipervínculo visitado" xfId="50127" builtinId="9" hidden="1"/>
    <cellStyle name="Hipervínculo visitado" xfId="50128" builtinId="9" hidden="1"/>
    <cellStyle name="Hipervínculo visitado" xfId="50129" builtinId="9" hidden="1"/>
    <cellStyle name="Hipervínculo visitado" xfId="50130" builtinId="9" hidden="1"/>
    <cellStyle name="Hipervínculo visitado" xfId="50131" builtinId="9" hidden="1"/>
    <cellStyle name="Hipervínculo visitado" xfId="50132" builtinId="9" hidden="1"/>
    <cellStyle name="Hipervínculo visitado" xfId="50133" builtinId="9" hidden="1"/>
    <cellStyle name="Hipervínculo visitado" xfId="50134" builtinId="9" hidden="1"/>
    <cellStyle name="Hipervínculo visitado" xfId="50135" builtinId="9" hidden="1"/>
    <cellStyle name="Hipervínculo visitado" xfId="50136" builtinId="9" hidden="1"/>
    <cellStyle name="Hipervínculo visitado" xfId="50137" builtinId="9" hidden="1"/>
    <cellStyle name="Hipervínculo visitado" xfId="50138" builtinId="9" hidden="1"/>
    <cellStyle name="Hipervínculo visitado" xfId="50139" builtinId="9" hidden="1"/>
    <cellStyle name="Hipervínculo visitado" xfId="50140" builtinId="9" hidden="1"/>
    <cellStyle name="Hipervínculo visitado" xfId="50141" builtinId="9" hidden="1"/>
    <cellStyle name="Hipervínculo visitado" xfId="50142" builtinId="9" hidden="1"/>
    <cellStyle name="Hipervínculo visitado" xfId="50143" builtinId="9" hidden="1"/>
    <cellStyle name="Hipervínculo visitado" xfId="50144" builtinId="9" hidden="1"/>
    <cellStyle name="Hipervínculo visitado" xfId="50145" builtinId="9" hidden="1"/>
    <cellStyle name="Hipervínculo visitado" xfId="50146" builtinId="9" hidden="1"/>
    <cellStyle name="Hipervínculo visitado" xfId="50147" builtinId="9" hidden="1"/>
    <cellStyle name="Hipervínculo visitado" xfId="50148" builtinId="9" hidden="1"/>
    <cellStyle name="Hipervínculo visitado" xfId="50149" builtinId="9" hidden="1"/>
    <cellStyle name="Hipervínculo visitado" xfId="50150" builtinId="9" hidden="1"/>
    <cellStyle name="Hipervínculo visitado" xfId="50151" builtinId="9" hidden="1"/>
    <cellStyle name="Hipervínculo visitado" xfId="50152" builtinId="9" hidden="1"/>
    <cellStyle name="Hipervínculo visitado" xfId="50153" builtinId="9" hidden="1"/>
    <cellStyle name="Hipervínculo visitado" xfId="50154" builtinId="9" hidden="1"/>
    <cellStyle name="Hipervínculo visitado" xfId="50155" builtinId="9" hidden="1"/>
    <cellStyle name="Hipervínculo visitado" xfId="50156" builtinId="9" hidden="1"/>
    <cellStyle name="Hipervínculo visitado" xfId="50157" builtinId="9" hidden="1"/>
    <cellStyle name="Hipervínculo visitado" xfId="50158" builtinId="9" hidden="1"/>
    <cellStyle name="Hipervínculo visitado" xfId="50159" builtinId="9" hidden="1"/>
    <cellStyle name="Hipervínculo visitado" xfId="50160" builtinId="9" hidden="1"/>
    <cellStyle name="Hipervínculo visitado" xfId="50161" builtinId="9" hidden="1"/>
    <cellStyle name="Hipervínculo visitado" xfId="50162" builtinId="9" hidden="1"/>
    <cellStyle name="Hipervínculo visitado" xfId="50163" builtinId="9" hidden="1"/>
    <cellStyle name="Hipervínculo visitado" xfId="50164" builtinId="9" hidden="1"/>
    <cellStyle name="Hipervínculo visitado" xfId="50165" builtinId="9" hidden="1"/>
    <cellStyle name="Hipervínculo visitado" xfId="50166" builtinId="9" hidden="1"/>
    <cellStyle name="Hipervínculo visitado" xfId="50167" builtinId="9" hidden="1"/>
    <cellStyle name="Hipervínculo visitado" xfId="50168" builtinId="9" hidden="1"/>
    <cellStyle name="Hipervínculo visitado" xfId="50169" builtinId="9" hidden="1"/>
    <cellStyle name="Hipervínculo visitado" xfId="50170" builtinId="9" hidden="1"/>
    <cellStyle name="Hipervínculo visitado" xfId="50171" builtinId="9" hidden="1"/>
    <cellStyle name="Hipervínculo visitado" xfId="50172" builtinId="9" hidden="1"/>
    <cellStyle name="Hipervínculo visitado" xfId="50173" builtinId="9" hidden="1"/>
    <cellStyle name="Hipervínculo visitado" xfId="50174" builtinId="9" hidden="1"/>
    <cellStyle name="Hipervínculo visitado" xfId="50175" builtinId="9" hidden="1"/>
    <cellStyle name="Hipervínculo visitado" xfId="50176" builtinId="9" hidden="1"/>
    <cellStyle name="Hipervínculo visitado" xfId="50177" builtinId="9" hidden="1"/>
    <cellStyle name="Hipervínculo visitado" xfId="50178" builtinId="9" hidden="1"/>
    <cellStyle name="Hipervínculo visitado" xfId="50179" builtinId="9" hidden="1"/>
    <cellStyle name="Hipervínculo visitado" xfId="50180" builtinId="9" hidden="1"/>
    <cellStyle name="Hipervínculo visitado" xfId="50181" builtinId="9" hidden="1"/>
    <cellStyle name="Hipervínculo visitado" xfId="50182" builtinId="9" hidden="1"/>
    <cellStyle name="Hipervínculo visitado" xfId="50183" builtinId="9" hidden="1"/>
    <cellStyle name="Hipervínculo visitado" xfId="50184" builtinId="9" hidden="1"/>
    <cellStyle name="Hipervínculo visitado" xfId="50185" builtinId="9" hidden="1"/>
    <cellStyle name="Hipervínculo visitado" xfId="50186" builtinId="9" hidden="1"/>
    <cellStyle name="Hipervínculo visitado" xfId="50187" builtinId="9" hidden="1"/>
    <cellStyle name="Hipervínculo visitado" xfId="50188" builtinId="9" hidden="1"/>
    <cellStyle name="Hipervínculo visitado" xfId="50189" builtinId="9" hidden="1"/>
    <cellStyle name="Hipervínculo visitado" xfId="50190" builtinId="9" hidden="1"/>
    <cellStyle name="Hipervínculo visitado" xfId="50191" builtinId="9" hidden="1"/>
    <cellStyle name="Hipervínculo visitado" xfId="50192" builtinId="9" hidden="1"/>
    <cellStyle name="Hipervínculo visitado" xfId="50193" builtinId="9" hidden="1"/>
    <cellStyle name="Hipervínculo visitado" xfId="50194" builtinId="9" hidden="1"/>
    <cellStyle name="Hipervínculo visitado" xfId="50195" builtinId="9" hidden="1"/>
    <cellStyle name="Hipervínculo visitado" xfId="50196" builtinId="9" hidden="1"/>
    <cellStyle name="Hipervínculo visitado" xfId="50197" builtinId="9" hidden="1"/>
    <cellStyle name="Hipervínculo visitado" xfId="50198" builtinId="9" hidden="1"/>
    <cellStyle name="Hipervínculo visitado" xfId="50199" builtinId="9" hidden="1"/>
    <cellStyle name="Hipervínculo visitado" xfId="50200" builtinId="9" hidden="1"/>
    <cellStyle name="Hipervínculo visitado" xfId="50201" builtinId="9" hidden="1"/>
    <cellStyle name="Hipervínculo visitado" xfId="50202" builtinId="9" hidden="1"/>
    <cellStyle name="Hipervínculo visitado" xfId="50203" builtinId="9" hidden="1"/>
    <cellStyle name="Input [yellow]" xfId="44" xr:uid="{00000000-0005-0000-0000-0000CD950000}"/>
    <cellStyle name="Input [yellow] 2" xfId="45" xr:uid="{00000000-0005-0000-0000-0000CE950000}"/>
    <cellStyle name="Input [yellow] 2 2" xfId="398" xr:uid="{00000000-0005-0000-0000-0000CF950000}"/>
    <cellStyle name="Input [yellow] 2 2 2" xfId="713" xr:uid="{00000000-0005-0000-0000-0000D0950000}"/>
    <cellStyle name="Input [yellow] 2 2 2 10" xfId="30806" xr:uid="{00000000-0005-0000-0000-0000D1950000}"/>
    <cellStyle name="Input [yellow] 2 2 2 11" xfId="33695" xr:uid="{00000000-0005-0000-0000-0000D2950000}"/>
    <cellStyle name="Input [yellow] 2 2 2 12" xfId="36601" xr:uid="{00000000-0005-0000-0000-0000D3950000}"/>
    <cellStyle name="Input [yellow] 2 2 2 13" xfId="41708" xr:uid="{00000000-0005-0000-0000-0000D4950000}"/>
    <cellStyle name="Input [yellow] 2 2 2 14" xfId="44726" xr:uid="{00000000-0005-0000-0000-0000D5950000}"/>
    <cellStyle name="Input [yellow] 2 2 2 2" xfId="4652" xr:uid="{00000000-0005-0000-0000-0000D6950000}"/>
    <cellStyle name="Input [yellow] 2 2 2 3" xfId="8487" xr:uid="{00000000-0005-0000-0000-0000D7950000}"/>
    <cellStyle name="Input [yellow] 2 2 2 4" xfId="11380" xr:uid="{00000000-0005-0000-0000-0000D8950000}"/>
    <cellStyle name="Input [yellow] 2 2 2 5" xfId="14248" xr:uid="{00000000-0005-0000-0000-0000D9950000}"/>
    <cellStyle name="Input [yellow] 2 2 2 6" xfId="17177" xr:uid="{00000000-0005-0000-0000-0000DA950000}"/>
    <cellStyle name="Input [yellow] 2 2 2 7" xfId="20288" xr:uid="{00000000-0005-0000-0000-0000DB950000}"/>
    <cellStyle name="Input [yellow] 2 2 2 8" xfId="20086" xr:uid="{00000000-0005-0000-0000-0000DC950000}"/>
    <cellStyle name="Input [yellow] 2 2 2 9" xfId="27951" xr:uid="{00000000-0005-0000-0000-0000DD950000}"/>
    <cellStyle name="Input [yellow] 2 3" xfId="399" xr:uid="{00000000-0005-0000-0000-0000DE950000}"/>
    <cellStyle name="Input [yellow] 2 3 2" xfId="624" xr:uid="{00000000-0005-0000-0000-0000DF950000}"/>
    <cellStyle name="Input [yellow] 2 3 2 10" xfId="30717" xr:uid="{00000000-0005-0000-0000-0000E0950000}"/>
    <cellStyle name="Input [yellow] 2 3 2 11" xfId="33606" xr:uid="{00000000-0005-0000-0000-0000E1950000}"/>
    <cellStyle name="Input [yellow] 2 3 2 12" xfId="36512" xr:uid="{00000000-0005-0000-0000-0000E2950000}"/>
    <cellStyle name="Input [yellow] 2 3 2 13" xfId="41619" xr:uid="{00000000-0005-0000-0000-0000E3950000}"/>
    <cellStyle name="Input [yellow] 2 3 2 14" xfId="44637" xr:uid="{00000000-0005-0000-0000-0000E4950000}"/>
    <cellStyle name="Input [yellow] 2 3 2 2" xfId="5382" xr:uid="{00000000-0005-0000-0000-0000E5950000}"/>
    <cellStyle name="Input [yellow] 2 3 2 3" xfId="8398" xr:uid="{00000000-0005-0000-0000-0000E6950000}"/>
    <cellStyle name="Input [yellow] 2 3 2 4" xfId="11291" xr:uid="{00000000-0005-0000-0000-0000E7950000}"/>
    <cellStyle name="Input [yellow] 2 3 2 5" xfId="14159" xr:uid="{00000000-0005-0000-0000-0000E8950000}"/>
    <cellStyle name="Input [yellow] 2 3 2 6" xfId="17088" xr:uid="{00000000-0005-0000-0000-0000E9950000}"/>
    <cellStyle name="Input [yellow] 2 3 2 7" xfId="20199" xr:uid="{00000000-0005-0000-0000-0000EA950000}"/>
    <cellStyle name="Input [yellow] 2 3 2 8" xfId="19966" xr:uid="{00000000-0005-0000-0000-0000EB950000}"/>
    <cellStyle name="Input [yellow] 2 3 2 9" xfId="27862" xr:uid="{00000000-0005-0000-0000-0000EC950000}"/>
    <cellStyle name="Input [yellow] 2 4" xfId="628" xr:uid="{00000000-0005-0000-0000-0000ED950000}"/>
    <cellStyle name="Input [yellow] 2 4 10" xfId="30721" xr:uid="{00000000-0005-0000-0000-0000EE950000}"/>
    <cellStyle name="Input [yellow] 2 4 11" xfId="33610" xr:uid="{00000000-0005-0000-0000-0000EF950000}"/>
    <cellStyle name="Input [yellow] 2 4 12" xfId="36516" xr:uid="{00000000-0005-0000-0000-0000F0950000}"/>
    <cellStyle name="Input [yellow] 2 4 13" xfId="41623" xr:uid="{00000000-0005-0000-0000-0000F1950000}"/>
    <cellStyle name="Input [yellow] 2 4 14" xfId="44641" xr:uid="{00000000-0005-0000-0000-0000F2950000}"/>
    <cellStyle name="Input [yellow] 2 4 2" xfId="3760" xr:uid="{00000000-0005-0000-0000-0000F3950000}"/>
    <cellStyle name="Input [yellow] 2 4 3" xfId="8402" xr:uid="{00000000-0005-0000-0000-0000F4950000}"/>
    <cellStyle name="Input [yellow] 2 4 4" xfId="11295" xr:uid="{00000000-0005-0000-0000-0000F5950000}"/>
    <cellStyle name="Input [yellow] 2 4 5" xfId="14163" xr:uid="{00000000-0005-0000-0000-0000F6950000}"/>
    <cellStyle name="Input [yellow] 2 4 6" xfId="17092" xr:uid="{00000000-0005-0000-0000-0000F7950000}"/>
    <cellStyle name="Input [yellow] 2 4 7" xfId="20203" xr:uid="{00000000-0005-0000-0000-0000F8950000}"/>
    <cellStyle name="Input [yellow] 2 4 8" xfId="19872" xr:uid="{00000000-0005-0000-0000-0000F9950000}"/>
    <cellStyle name="Input [yellow] 2 4 9" xfId="27866" xr:uid="{00000000-0005-0000-0000-0000FA950000}"/>
    <cellStyle name="Input [yellow] 3" xfId="400" xr:uid="{00000000-0005-0000-0000-0000FB950000}"/>
    <cellStyle name="Input [yellow] 3 2" xfId="800" xr:uid="{00000000-0005-0000-0000-0000FC950000}"/>
    <cellStyle name="Input [yellow] 3 2 10" xfId="30893" xr:uid="{00000000-0005-0000-0000-0000FD950000}"/>
    <cellStyle name="Input [yellow] 3 2 11" xfId="33782" xr:uid="{00000000-0005-0000-0000-0000FE950000}"/>
    <cellStyle name="Input [yellow] 3 2 12" xfId="36688" xr:uid="{00000000-0005-0000-0000-0000FF950000}"/>
    <cellStyle name="Input [yellow] 3 2 13" xfId="41795" xr:uid="{00000000-0005-0000-0000-000000960000}"/>
    <cellStyle name="Input [yellow] 3 2 14" xfId="44813" xr:uid="{00000000-0005-0000-0000-000001960000}"/>
    <cellStyle name="Input [yellow] 3 2 2" xfId="4647" xr:uid="{00000000-0005-0000-0000-000002960000}"/>
    <cellStyle name="Input [yellow] 3 2 3" xfId="8574" xr:uid="{00000000-0005-0000-0000-000003960000}"/>
    <cellStyle name="Input [yellow] 3 2 4" xfId="11467" xr:uid="{00000000-0005-0000-0000-000004960000}"/>
    <cellStyle name="Input [yellow] 3 2 5" xfId="14335" xr:uid="{00000000-0005-0000-0000-000005960000}"/>
    <cellStyle name="Input [yellow] 3 2 6" xfId="17264" xr:uid="{00000000-0005-0000-0000-000006960000}"/>
    <cellStyle name="Input [yellow] 3 2 7" xfId="20375" xr:uid="{00000000-0005-0000-0000-000007960000}"/>
    <cellStyle name="Input [yellow] 3 2 8" xfId="25154" xr:uid="{00000000-0005-0000-0000-000008960000}"/>
    <cellStyle name="Input [yellow] 3 2 9" xfId="28038" xr:uid="{00000000-0005-0000-0000-000009960000}"/>
    <cellStyle name="Input [yellow] 4" xfId="401" xr:uid="{00000000-0005-0000-0000-00000A960000}"/>
    <cellStyle name="Input [yellow] 4 2" xfId="520" xr:uid="{00000000-0005-0000-0000-00000B960000}"/>
    <cellStyle name="Input [yellow] 4 2 10" xfId="30613" xr:uid="{00000000-0005-0000-0000-00000C960000}"/>
    <cellStyle name="Input [yellow] 4 2 11" xfId="33502" xr:uid="{00000000-0005-0000-0000-00000D960000}"/>
    <cellStyle name="Input [yellow] 4 2 12" xfId="36408" xr:uid="{00000000-0005-0000-0000-00000E960000}"/>
    <cellStyle name="Input [yellow] 4 2 13" xfId="41515" xr:uid="{00000000-0005-0000-0000-00000F960000}"/>
    <cellStyle name="Input [yellow] 4 2 14" xfId="44533" xr:uid="{00000000-0005-0000-0000-000010960000}"/>
    <cellStyle name="Input [yellow] 4 2 2" xfId="5925" xr:uid="{00000000-0005-0000-0000-000011960000}"/>
    <cellStyle name="Input [yellow] 4 2 3" xfId="8294" xr:uid="{00000000-0005-0000-0000-000012960000}"/>
    <cellStyle name="Input [yellow] 4 2 4" xfId="11187" xr:uid="{00000000-0005-0000-0000-000013960000}"/>
    <cellStyle name="Input [yellow] 4 2 5" xfId="14055" xr:uid="{00000000-0005-0000-0000-000014960000}"/>
    <cellStyle name="Input [yellow] 4 2 6" xfId="16984" xr:uid="{00000000-0005-0000-0000-000015960000}"/>
    <cellStyle name="Input [yellow] 4 2 7" xfId="20095" xr:uid="{00000000-0005-0000-0000-000016960000}"/>
    <cellStyle name="Input [yellow] 4 2 8" xfId="19826" xr:uid="{00000000-0005-0000-0000-000017960000}"/>
    <cellStyle name="Input [yellow] 4 2 9" xfId="27758" xr:uid="{00000000-0005-0000-0000-000018960000}"/>
    <cellStyle name="Input [yellow] 5" xfId="634" xr:uid="{00000000-0005-0000-0000-000019960000}"/>
    <cellStyle name="Input [yellow] 5 10" xfId="30727" xr:uid="{00000000-0005-0000-0000-00001A960000}"/>
    <cellStyle name="Input [yellow] 5 11" xfId="33616" xr:uid="{00000000-0005-0000-0000-00001B960000}"/>
    <cellStyle name="Input [yellow] 5 12" xfId="36522" xr:uid="{00000000-0005-0000-0000-00001C960000}"/>
    <cellStyle name="Input [yellow] 5 13" xfId="41629" xr:uid="{00000000-0005-0000-0000-00001D960000}"/>
    <cellStyle name="Input [yellow] 5 14" xfId="44647" xr:uid="{00000000-0005-0000-0000-00001E960000}"/>
    <cellStyle name="Input [yellow] 5 2" xfId="5138" xr:uid="{00000000-0005-0000-0000-00001F960000}"/>
    <cellStyle name="Input [yellow] 5 3" xfId="8408" xr:uid="{00000000-0005-0000-0000-000020960000}"/>
    <cellStyle name="Input [yellow] 5 4" xfId="11301" xr:uid="{00000000-0005-0000-0000-000021960000}"/>
    <cellStyle name="Input [yellow] 5 5" xfId="14169" xr:uid="{00000000-0005-0000-0000-000022960000}"/>
    <cellStyle name="Input [yellow] 5 6" xfId="17098" xr:uid="{00000000-0005-0000-0000-000023960000}"/>
    <cellStyle name="Input [yellow] 5 7" xfId="20209" xr:uid="{00000000-0005-0000-0000-000024960000}"/>
    <cellStyle name="Input [yellow] 5 8" xfId="19969" xr:uid="{00000000-0005-0000-0000-000025960000}"/>
    <cellStyle name="Input [yellow] 5 9" xfId="27872" xr:uid="{00000000-0005-0000-0000-000026960000}"/>
    <cellStyle name="Millares" xfId="6" builtinId="3"/>
    <cellStyle name="Millares [0] 2" xfId="50223" xr:uid="{7B0FE4F9-8646-4E52-A0B2-89D44DD51E51}"/>
    <cellStyle name="Millares [0] 3" xfId="50209" xr:uid="{765F24EC-41B1-46ED-BAAD-D65314396EDB}"/>
    <cellStyle name="Millares 10" xfId="50224" xr:uid="{13233581-DEF3-483F-813A-71DDA633CE7E}"/>
    <cellStyle name="Millares 2" xfId="46" xr:uid="{00000000-0005-0000-0000-000028960000}"/>
    <cellStyle name="Millares 2 2" xfId="47" xr:uid="{00000000-0005-0000-0000-000029960000}"/>
    <cellStyle name="Millares 2 2 2" xfId="402" xr:uid="{00000000-0005-0000-0000-00002A960000}"/>
    <cellStyle name="Millares 2 2 2 2" xfId="403" xr:uid="{00000000-0005-0000-0000-00002B960000}"/>
    <cellStyle name="Millares 2 2 2 3" xfId="404" xr:uid="{00000000-0005-0000-0000-00002C960000}"/>
    <cellStyle name="Millares 2 2 3" xfId="405" xr:uid="{00000000-0005-0000-0000-00002D960000}"/>
    <cellStyle name="Millares 2 2 4" xfId="406" xr:uid="{00000000-0005-0000-0000-00002E960000}"/>
    <cellStyle name="Millares 2 2 5" xfId="294" xr:uid="{00000000-0005-0000-0000-00002F960000}"/>
    <cellStyle name="Millares 2 2 6" xfId="172" xr:uid="{00000000-0005-0000-0000-000030960000}"/>
    <cellStyle name="Millares 2 3" xfId="407" xr:uid="{00000000-0005-0000-0000-000031960000}"/>
    <cellStyle name="Millares 2 4" xfId="293" xr:uid="{00000000-0005-0000-0000-000032960000}"/>
    <cellStyle name="Millares 2 5" xfId="171" xr:uid="{00000000-0005-0000-0000-000033960000}"/>
    <cellStyle name="Millares 2 6" xfId="50222" xr:uid="{E02730CC-3DD6-43E7-B1EC-26E599200B25}"/>
    <cellStyle name="Millares 3" xfId="48" xr:uid="{00000000-0005-0000-0000-000034960000}"/>
    <cellStyle name="Millares 3 2" xfId="408" xr:uid="{00000000-0005-0000-0000-000035960000}"/>
    <cellStyle name="Millares 3 3" xfId="409" xr:uid="{00000000-0005-0000-0000-000036960000}"/>
    <cellStyle name="Millares 3 4" xfId="295" xr:uid="{00000000-0005-0000-0000-000037960000}"/>
    <cellStyle name="Millares 3 5" xfId="173" xr:uid="{00000000-0005-0000-0000-000038960000}"/>
    <cellStyle name="Millares 4" xfId="49" xr:uid="{00000000-0005-0000-0000-000039960000}"/>
    <cellStyle name="Millares 4 2" xfId="410" xr:uid="{00000000-0005-0000-0000-00003A960000}"/>
    <cellStyle name="Millares 4 3" xfId="411" xr:uid="{00000000-0005-0000-0000-00003B960000}"/>
    <cellStyle name="Millares 4 4" xfId="296" xr:uid="{00000000-0005-0000-0000-00003C960000}"/>
    <cellStyle name="Millares 4 5" xfId="174" xr:uid="{00000000-0005-0000-0000-00003D960000}"/>
    <cellStyle name="Millares 5" xfId="50" xr:uid="{00000000-0005-0000-0000-00003E960000}"/>
    <cellStyle name="Millares 5 2" xfId="51" xr:uid="{00000000-0005-0000-0000-00003F960000}"/>
    <cellStyle name="Millares 5 2 2" xfId="412" xr:uid="{00000000-0005-0000-0000-000040960000}"/>
    <cellStyle name="Millares 5 2 3" xfId="413" xr:uid="{00000000-0005-0000-0000-000041960000}"/>
    <cellStyle name="Millares 5 2 4" xfId="298" xr:uid="{00000000-0005-0000-0000-000042960000}"/>
    <cellStyle name="Millares 5 2 5" xfId="176" xr:uid="{00000000-0005-0000-0000-000043960000}"/>
    <cellStyle name="Millares 5 3" xfId="414" xr:uid="{00000000-0005-0000-0000-000044960000}"/>
    <cellStyle name="Millares 5 4" xfId="415" xr:uid="{00000000-0005-0000-0000-000045960000}"/>
    <cellStyle name="Millares 5 5" xfId="297" xr:uid="{00000000-0005-0000-0000-000046960000}"/>
    <cellStyle name="Millares 5 6" xfId="175" xr:uid="{00000000-0005-0000-0000-000047960000}"/>
    <cellStyle name="Millares 6" xfId="52" xr:uid="{00000000-0005-0000-0000-000048960000}"/>
    <cellStyle name="Millares 6 2" xfId="416" xr:uid="{00000000-0005-0000-0000-000049960000}"/>
    <cellStyle name="Millares 6 3" xfId="417" xr:uid="{00000000-0005-0000-0000-00004A960000}"/>
    <cellStyle name="Millares 6 4" xfId="299" xr:uid="{00000000-0005-0000-0000-00004B960000}"/>
    <cellStyle name="Millares 6 5" xfId="177" xr:uid="{00000000-0005-0000-0000-00004C960000}"/>
    <cellStyle name="Millares 7" xfId="53" xr:uid="{00000000-0005-0000-0000-00004D960000}"/>
    <cellStyle name="Millares 7 2" xfId="418" xr:uid="{00000000-0005-0000-0000-00004E960000}"/>
    <cellStyle name="Millares 7 3" xfId="419" xr:uid="{00000000-0005-0000-0000-00004F960000}"/>
    <cellStyle name="Millares 7 4" xfId="300" xr:uid="{00000000-0005-0000-0000-000050960000}"/>
    <cellStyle name="Millares 7 5" xfId="178" xr:uid="{00000000-0005-0000-0000-000051960000}"/>
    <cellStyle name="Millares 8" xfId="420" xr:uid="{00000000-0005-0000-0000-000052960000}"/>
    <cellStyle name="Millares 8 2" xfId="421" xr:uid="{00000000-0005-0000-0000-000053960000}"/>
    <cellStyle name="Millares 8 2 2" xfId="44464" xr:uid="{00000000-0005-0000-0000-000054960000}"/>
    <cellStyle name="Millares 8 3" xfId="422" xr:uid="{00000000-0005-0000-0000-000055960000}"/>
    <cellStyle name="Millares 8 3 2" xfId="44465" xr:uid="{00000000-0005-0000-0000-000056960000}"/>
    <cellStyle name="Millares 8 4" xfId="3076" xr:uid="{00000000-0005-0000-0000-000057960000}"/>
    <cellStyle name="Millares 8 4 2" xfId="47089" xr:uid="{00000000-0005-0000-0000-000058960000}"/>
    <cellStyle name="Millares 8 5" xfId="44359" xr:uid="{00000000-0005-0000-0000-000059960000}"/>
    <cellStyle name="Millares 8 6" xfId="48954" xr:uid="{00000000-0005-0000-0000-00005A960000}"/>
    <cellStyle name="Millares 9" xfId="50208" xr:uid="{E88EFAFB-E75C-4DEF-97E9-34BA9730CE26}"/>
    <cellStyle name="Moneda" xfId="18" builtinId="4"/>
    <cellStyle name="Moneda 10" xfId="54" xr:uid="{00000000-0005-0000-0000-00005C960000}"/>
    <cellStyle name="Moneda 10 2" xfId="55" xr:uid="{00000000-0005-0000-0000-00005D960000}"/>
    <cellStyle name="Moneda 10 2 2" xfId="423" xr:uid="{00000000-0005-0000-0000-00005E960000}"/>
    <cellStyle name="Moneda 10 2 3" xfId="424" xr:uid="{00000000-0005-0000-0000-00005F960000}"/>
    <cellStyle name="Moneda 10 2 4" xfId="302" xr:uid="{00000000-0005-0000-0000-000060960000}"/>
    <cellStyle name="Moneda 10 2 5" xfId="180" xr:uid="{00000000-0005-0000-0000-000061960000}"/>
    <cellStyle name="Moneda 10 3" xfId="425" xr:uid="{00000000-0005-0000-0000-000062960000}"/>
    <cellStyle name="Moneda 10 4" xfId="426" xr:uid="{00000000-0005-0000-0000-000063960000}"/>
    <cellStyle name="Moneda 10 5" xfId="301" xr:uid="{00000000-0005-0000-0000-000064960000}"/>
    <cellStyle name="Moneda 10 6" xfId="179" xr:uid="{00000000-0005-0000-0000-000065960000}"/>
    <cellStyle name="Moneda 11" xfId="427" xr:uid="{00000000-0005-0000-0000-000066960000}"/>
    <cellStyle name="Moneda 12" xfId="428" xr:uid="{00000000-0005-0000-0000-000067960000}"/>
    <cellStyle name="Moneda 13" xfId="50210" xr:uid="{01AADBB7-4236-4564-853C-A300A4EA70F8}"/>
    <cellStyle name="Moneda 2" xfId="56" xr:uid="{00000000-0005-0000-0000-000068960000}"/>
    <cellStyle name="Moneda 2 2" xfId="57" xr:uid="{00000000-0005-0000-0000-000069960000}"/>
    <cellStyle name="Moneda 2 2 2" xfId="429" xr:uid="{00000000-0005-0000-0000-00006A960000}"/>
    <cellStyle name="Moneda 2 2 2 2" xfId="430" xr:uid="{00000000-0005-0000-0000-00006B960000}"/>
    <cellStyle name="Moneda 2 2 2 3" xfId="431" xr:uid="{00000000-0005-0000-0000-00006C960000}"/>
    <cellStyle name="Moneda 2 2 3" xfId="432" xr:uid="{00000000-0005-0000-0000-00006D960000}"/>
    <cellStyle name="Moneda 2 2 4" xfId="433" xr:uid="{00000000-0005-0000-0000-00006E960000}"/>
    <cellStyle name="Moneda 2 2 5" xfId="304" xr:uid="{00000000-0005-0000-0000-00006F960000}"/>
    <cellStyle name="Moneda 2 2 6" xfId="182" xr:uid="{00000000-0005-0000-0000-000070960000}"/>
    <cellStyle name="Moneda 2 3" xfId="434" xr:uid="{00000000-0005-0000-0000-000071960000}"/>
    <cellStyle name="Moneda 2 4" xfId="435" xr:uid="{00000000-0005-0000-0000-000072960000}"/>
    <cellStyle name="Moneda 2 5" xfId="303" xr:uid="{00000000-0005-0000-0000-000073960000}"/>
    <cellStyle name="Moneda 2 6" xfId="181" xr:uid="{00000000-0005-0000-0000-000074960000}"/>
    <cellStyle name="Moneda 2 7" xfId="50215" xr:uid="{A5FA8307-6554-4023-8132-8F2F333F2637}"/>
    <cellStyle name="Moneda 3" xfId="58" xr:uid="{00000000-0005-0000-0000-000075960000}"/>
    <cellStyle name="Moneda 3 2" xfId="436" xr:uid="{00000000-0005-0000-0000-000076960000}"/>
    <cellStyle name="Moneda 3 3" xfId="437" xr:uid="{00000000-0005-0000-0000-000077960000}"/>
    <cellStyle name="Moneda 3 4" xfId="305" xr:uid="{00000000-0005-0000-0000-000078960000}"/>
    <cellStyle name="Moneda 3 5" xfId="183" xr:uid="{00000000-0005-0000-0000-000079960000}"/>
    <cellStyle name="Moneda 3 6" xfId="50205" xr:uid="{CFC3E7FB-B7EB-4513-81F5-782CB300B07F}"/>
    <cellStyle name="Moneda 3 7" xfId="50217" xr:uid="{3D8123BD-4C49-4F01-87C8-423E4CEC1D88}"/>
    <cellStyle name="Moneda 4" xfId="59" xr:uid="{00000000-0005-0000-0000-00007A960000}"/>
    <cellStyle name="Moneda 4 2" xfId="438" xr:uid="{00000000-0005-0000-0000-00007B960000}"/>
    <cellStyle name="Moneda 4 3" xfId="439" xr:uid="{00000000-0005-0000-0000-00007C960000}"/>
    <cellStyle name="Moneda 4 4" xfId="306" xr:uid="{00000000-0005-0000-0000-00007D960000}"/>
    <cellStyle name="Moneda 4 5" xfId="184" xr:uid="{00000000-0005-0000-0000-00007E960000}"/>
    <cellStyle name="Moneda 4 6" xfId="50221" xr:uid="{3D613586-BC07-4065-AD20-07E4D50CC2DC}"/>
    <cellStyle name="Moneda 5" xfId="60" xr:uid="{00000000-0005-0000-0000-00007F960000}"/>
    <cellStyle name="Moneda 5 2" xfId="440" xr:uid="{00000000-0005-0000-0000-000080960000}"/>
    <cellStyle name="Moneda 5 3" xfId="441" xr:uid="{00000000-0005-0000-0000-000081960000}"/>
    <cellStyle name="Moneda 5 4" xfId="307" xr:uid="{00000000-0005-0000-0000-000082960000}"/>
    <cellStyle name="Moneda 5 5" xfId="185" xr:uid="{00000000-0005-0000-0000-000083960000}"/>
    <cellStyle name="Moneda 6" xfId="61" xr:uid="{00000000-0005-0000-0000-000084960000}"/>
    <cellStyle name="Moneda 6 2" xfId="442" xr:uid="{00000000-0005-0000-0000-000085960000}"/>
    <cellStyle name="Moneda 6 3" xfId="443" xr:uid="{00000000-0005-0000-0000-000086960000}"/>
    <cellStyle name="Moneda 6 4" xfId="308" xr:uid="{00000000-0005-0000-0000-000087960000}"/>
    <cellStyle name="Moneda 6 5" xfId="186" xr:uid="{00000000-0005-0000-0000-000088960000}"/>
    <cellStyle name="Moneda 7" xfId="62" xr:uid="{00000000-0005-0000-0000-000089960000}"/>
    <cellStyle name="Moneda 7 2" xfId="444" xr:uid="{00000000-0005-0000-0000-00008A960000}"/>
    <cellStyle name="Moneda 7 3" xfId="445" xr:uid="{00000000-0005-0000-0000-00008B960000}"/>
    <cellStyle name="Moneda 7 4" xfId="309" xr:uid="{00000000-0005-0000-0000-00008C960000}"/>
    <cellStyle name="Moneda 7 5" xfId="187" xr:uid="{00000000-0005-0000-0000-00008D960000}"/>
    <cellStyle name="Moneda 8" xfId="63" xr:uid="{00000000-0005-0000-0000-00008E960000}"/>
    <cellStyle name="Moneda 8 2" xfId="446" xr:uid="{00000000-0005-0000-0000-00008F960000}"/>
    <cellStyle name="Moneda 8 3" xfId="447" xr:uid="{00000000-0005-0000-0000-000090960000}"/>
    <cellStyle name="Moneda 8 4" xfId="310" xr:uid="{00000000-0005-0000-0000-000091960000}"/>
    <cellStyle name="Moneda 8 5" xfId="188" xr:uid="{00000000-0005-0000-0000-000092960000}"/>
    <cellStyle name="Moneda 9" xfId="64" xr:uid="{00000000-0005-0000-0000-000093960000}"/>
    <cellStyle name="Moneda 9 2" xfId="448" xr:uid="{00000000-0005-0000-0000-000094960000}"/>
    <cellStyle name="Moneda 9 3" xfId="449" xr:uid="{00000000-0005-0000-0000-000095960000}"/>
    <cellStyle name="Moneda 9 4" xfId="311" xr:uid="{00000000-0005-0000-0000-000096960000}"/>
    <cellStyle name="Moneda 9 5" xfId="189" xr:uid="{00000000-0005-0000-0000-000097960000}"/>
    <cellStyle name="no dec" xfId="65" xr:uid="{00000000-0005-0000-0000-000098960000}"/>
    <cellStyle name="Normal" xfId="0" builtinId="0"/>
    <cellStyle name="Normal - Style1" xfId="66" xr:uid="{00000000-0005-0000-0000-00009A960000}"/>
    <cellStyle name="Normal 10" xfId="67" xr:uid="{00000000-0005-0000-0000-00009B960000}"/>
    <cellStyle name="Normal 10 2" xfId="450" xr:uid="{00000000-0005-0000-0000-00009C960000}"/>
    <cellStyle name="Normal 10 3" xfId="451" xr:uid="{00000000-0005-0000-0000-00009D960000}"/>
    <cellStyle name="Normal 10 4" xfId="313" xr:uid="{00000000-0005-0000-0000-00009E960000}"/>
    <cellStyle name="Normal 10 5" xfId="192" xr:uid="{00000000-0005-0000-0000-00009F960000}"/>
    <cellStyle name="Normal 108" xfId="50107" xr:uid="{00000000-0005-0000-0000-0000A0960000}"/>
    <cellStyle name="Normal 109" xfId="50108" xr:uid="{00000000-0005-0000-0000-0000A1960000}"/>
    <cellStyle name="Normal 11" xfId="68" xr:uid="{00000000-0005-0000-0000-0000A2960000}"/>
    <cellStyle name="Normal 11 2" xfId="452" xr:uid="{00000000-0005-0000-0000-0000A3960000}"/>
    <cellStyle name="Normal 11 3" xfId="453" xr:uid="{00000000-0005-0000-0000-0000A4960000}"/>
    <cellStyle name="Normal 11 4" xfId="314" xr:uid="{00000000-0005-0000-0000-0000A5960000}"/>
    <cellStyle name="Normal 11 5" xfId="193" xr:uid="{00000000-0005-0000-0000-0000A6960000}"/>
    <cellStyle name="Normal 110" xfId="50109" xr:uid="{00000000-0005-0000-0000-0000A7960000}"/>
    <cellStyle name="Normal 111" xfId="50110" xr:uid="{00000000-0005-0000-0000-0000A8960000}"/>
    <cellStyle name="Normal 12" xfId="69" xr:uid="{00000000-0005-0000-0000-0000A9960000}"/>
    <cellStyle name="Normal 12 2" xfId="454" xr:uid="{00000000-0005-0000-0000-0000AA960000}"/>
    <cellStyle name="Normal 12 3" xfId="455" xr:uid="{00000000-0005-0000-0000-0000AB960000}"/>
    <cellStyle name="Normal 12 4" xfId="315" xr:uid="{00000000-0005-0000-0000-0000AC960000}"/>
    <cellStyle name="Normal 12 5" xfId="194" xr:uid="{00000000-0005-0000-0000-0000AD960000}"/>
    <cellStyle name="Normal 13" xfId="70" xr:uid="{00000000-0005-0000-0000-0000AE960000}"/>
    <cellStyle name="Normal 13 2" xfId="456" xr:uid="{00000000-0005-0000-0000-0000AF960000}"/>
    <cellStyle name="Normal 13 3" xfId="457" xr:uid="{00000000-0005-0000-0000-0000B0960000}"/>
    <cellStyle name="Normal 13 4" xfId="316" xr:uid="{00000000-0005-0000-0000-0000B1960000}"/>
    <cellStyle name="Normal 13 5" xfId="195" xr:uid="{00000000-0005-0000-0000-0000B2960000}"/>
    <cellStyle name="Normal 14" xfId="458" xr:uid="{00000000-0005-0000-0000-0000B3960000}"/>
    <cellStyle name="Normal 14 2" xfId="459" xr:uid="{00000000-0005-0000-0000-0000B4960000}"/>
    <cellStyle name="Normal 14 2 2" xfId="44473" xr:uid="{00000000-0005-0000-0000-0000B5960000}"/>
    <cellStyle name="Normal 14 3" xfId="460" xr:uid="{00000000-0005-0000-0000-0000B6960000}"/>
    <cellStyle name="Normal 14 3 2" xfId="44474" xr:uid="{00000000-0005-0000-0000-0000B7960000}"/>
    <cellStyle name="Normal 14 4" xfId="3075" xr:uid="{00000000-0005-0000-0000-0000B8960000}"/>
    <cellStyle name="Normal 14 4 2" xfId="47088" xr:uid="{00000000-0005-0000-0000-0000B9960000}"/>
    <cellStyle name="Normal 14 5" xfId="44358" xr:uid="{00000000-0005-0000-0000-0000BA960000}"/>
    <cellStyle name="Normal 14 6" xfId="48952" xr:uid="{00000000-0005-0000-0000-0000BB960000}"/>
    <cellStyle name="Normal 15" xfId="1699" xr:uid="{00000000-0005-0000-0000-0000BC960000}"/>
    <cellStyle name="Normal 16" xfId="1730" xr:uid="{00000000-0005-0000-0000-0000BD960000}"/>
    <cellStyle name="Normal 17" xfId="1762" xr:uid="{00000000-0005-0000-0000-0000BE960000}"/>
    <cellStyle name="Normal 18" xfId="1794" xr:uid="{00000000-0005-0000-0000-0000BF960000}"/>
    <cellStyle name="Normal 19" xfId="1826" xr:uid="{00000000-0005-0000-0000-0000C0960000}"/>
    <cellStyle name="Normal 2" xfId="71" xr:uid="{00000000-0005-0000-0000-0000C1960000}"/>
    <cellStyle name="Normal 2 10" xfId="50112" xr:uid="{00000000-0005-0000-0000-0000C2960000}"/>
    <cellStyle name="Normal 2 2" xfId="72" xr:uid="{00000000-0005-0000-0000-0000C3960000}"/>
    <cellStyle name="Normal 2 2 2" xfId="461" xr:uid="{00000000-0005-0000-0000-0000C4960000}"/>
    <cellStyle name="Normal 2 2 3" xfId="462" xr:uid="{00000000-0005-0000-0000-0000C5960000}"/>
    <cellStyle name="Normal 2 2 4" xfId="318" xr:uid="{00000000-0005-0000-0000-0000C6960000}"/>
    <cellStyle name="Normal 2 2 5" xfId="197" xr:uid="{00000000-0005-0000-0000-0000C7960000}"/>
    <cellStyle name="Normal 2 3" xfId="463" xr:uid="{00000000-0005-0000-0000-0000C8960000}"/>
    <cellStyle name="Normal 2 4" xfId="317" xr:uid="{00000000-0005-0000-0000-0000C9960000}"/>
    <cellStyle name="Normal 2 5" xfId="196" xr:uid="{00000000-0005-0000-0000-0000CA960000}"/>
    <cellStyle name="Normal 2 6" xfId="50211" xr:uid="{1D4FF9E7-60A2-454C-AEC8-2C215F5183DF}"/>
    <cellStyle name="Normal 20" xfId="1858" xr:uid="{00000000-0005-0000-0000-0000CB960000}"/>
    <cellStyle name="Normal 21" xfId="1890" xr:uid="{00000000-0005-0000-0000-0000CC960000}"/>
    <cellStyle name="Normal 22" xfId="1921" xr:uid="{00000000-0005-0000-0000-0000CD960000}"/>
    <cellStyle name="Normal 23" xfId="1953" xr:uid="{00000000-0005-0000-0000-0000CE960000}"/>
    <cellStyle name="Normal 24" xfId="1984" xr:uid="{00000000-0005-0000-0000-0000CF960000}"/>
    <cellStyle name="Normal 25" xfId="2016" xr:uid="{00000000-0005-0000-0000-0000D0960000}"/>
    <cellStyle name="Normal 26" xfId="2047" xr:uid="{00000000-0005-0000-0000-0000D1960000}"/>
    <cellStyle name="Normal 27" xfId="2079" xr:uid="{00000000-0005-0000-0000-0000D2960000}"/>
    <cellStyle name="Normal 28" xfId="2109" xr:uid="{00000000-0005-0000-0000-0000D3960000}"/>
    <cellStyle name="Normal 29" xfId="2140" xr:uid="{00000000-0005-0000-0000-0000D4960000}"/>
    <cellStyle name="Normal 3" xfId="73" xr:uid="{00000000-0005-0000-0000-0000D5960000}"/>
    <cellStyle name="Normal 3 2" xfId="464" xr:uid="{00000000-0005-0000-0000-0000D6960000}"/>
    <cellStyle name="Normal 3 3" xfId="465" xr:uid="{00000000-0005-0000-0000-0000D7960000}"/>
    <cellStyle name="Normal 3 4" xfId="319" xr:uid="{00000000-0005-0000-0000-0000D8960000}"/>
    <cellStyle name="Normal 3 5" xfId="198" xr:uid="{00000000-0005-0000-0000-0000D9960000}"/>
    <cellStyle name="Normal 3 6" xfId="50214" xr:uid="{7D63A460-3E61-449C-AB01-6F67A3546FD4}"/>
    <cellStyle name="Normal 30" xfId="2170" xr:uid="{00000000-0005-0000-0000-0000DA960000}"/>
    <cellStyle name="Normal 31" xfId="2202" xr:uid="{00000000-0005-0000-0000-0000DB960000}"/>
    <cellStyle name="Normal 32" xfId="2232" xr:uid="{00000000-0005-0000-0000-0000DC960000}"/>
    <cellStyle name="Normal 33" xfId="2264" xr:uid="{00000000-0005-0000-0000-0000DD960000}"/>
    <cellStyle name="Normal 34" xfId="2293" xr:uid="{00000000-0005-0000-0000-0000DE960000}"/>
    <cellStyle name="Normal 35" xfId="2325" xr:uid="{00000000-0005-0000-0000-0000DF960000}"/>
    <cellStyle name="Normal 36" xfId="2355" xr:uid="{00000000-0005-0000-0000-0000E0960000}"/>
    <cellStyle name="Normal 37" xfId="2387" xr:uid="{00000000-0005-0000-0000-0000E1960000}"/>
    <cellStyle name="Normal 38" xfId="2417" xr:uid="{00000000-0005-0000-0000-0000E2960000}"/>
    <cellStyle name="Normal 39" xfId="2448" xr:uid="{00000000-0005-0000-0000-0000E3960000}"/>
    <cellStyle name="Normal 4" xfId="74" xr:uid="{00000000-0005-0000-0000-0000E4960000}"/>
    <cellStyle name="Normal 4 2" xfId="466" xr:uid="{00000000-0005-0000-0000-0000E5960000}"/>
    <cellStyle name="Normal 4 3" xfId="467" xr:uid="{00000000-0005-0000-0000-0000E6960000}"/>
    <cellStyle name="Normal 4 4" xfId="320" xr:uid="{00000000-0005-0000-0000-0000E7960000}"/>
    <cellStyle name="Normal 4 5" xfId="199" xr:uid="{00000000-0005-0000-0000-0000E8960000}"/>
    <cellStyle name="Normal 4 6" xfId="50204" xr:uid="{D2BD9BF6-0BCC-4550-A13C-C8579600003D}"/>
    <cellStyle name="Normal 4 7" xfId="50216" xr:uid="{B96184DC-947B-4221-9FC1-D0F8FABC5D97}"/>
    <cellStyle name="Normal 40" xfId="2477" xr:uid="{00000000-0005-0000-0000-0000E9960000}"/>
    <cellStyle name="Normal 41" xfId="2508" xr:uid="{00000000-0005-0000-0000-0000EA960000}"/>
    <cellStyle name="Normal 42" xfId="2536" xr:uid="{00000000-0005-0000-0000-0000EB960000}"/>
    <cellStyle name="Normal 43" xfId="2570" xr:uid="{00000000-0005-0000-0000-0000EC960000}"/>
    <cellStyle name="Normal 44" xfId="2599" xr:uid="{00000000-0005-0000-0000-0000ED960000}"/>
    <cellStyle name="Normal 45" xfId="2567" xr:uid="{00000000-0005-0000-0000-0000EE960000}"/>
    <cellStyle name="Normal 46" xfId="2596" xr:uid="{00000000-0005-0000-0000-0000EF960000}"/>
    <cellStyle name="Normal 47" xfId="2673" xr:uid="{00000000-0005-0000-0000-0000F0960000}"/>
    <cellStyle name="Normal 48" xfId="2701" xr:uid="{00000000-0005-0000-0000-0000F1960000}"/>
    <cellStyle name="Normal 49" xfId="2670" xr:uid="{00000000-0005-0000-0000-0000F2960000}"/>
    <cellStyle name="Normal 5" xfId="75" xr:uid="{00000000-0005-0000-0000-0000F3960000}"/>
    <cellStyle name="Normal 5 2" xfId="468" xr:uid="{00000000-0005-0000-0000-0000F4960000}"/>
    <cellStyle name="Normal 5 3" xfId="469" xr:uid="{00000000-0005-0000-0000-0000F5960000}"/>
    <cellStyle name="Normal 5 4" xfId="321" xr:uid="{00000000-0005-0000-0000-0000F6960000}"/>
    <cellStyle name="Normal 5 5" xfId="200" xr:uid="{00000000-0005-0000-0000-0000F7960000}"/>
    <cellStyle name="Normal 50" xfId="2751" xr:uid="{00000000-0005-0000-0000-0000F8960000}"/>
    <cellStyle name="Normal 51" xfId="2775" xr:uid="{00000000-0005-0000-0000-0000F9960000}"/>
    <cellStyle name="Normal 52" xfId="2749" xr:uid="{00000000-0005-0000-0000-0000FA960000}"/>
    <cellStyle name="Normal 53" xfId="2821" xr:uid="{00000000-0005-0000-0000-0000FB960000}"/>
    <cellStyle name="Normal 54" xfId="2594" xr:uid="{00000000-0005-0000-0000-0000FC960000}"/>
    <cellStyle name="Normal 55" xfId="2866" xr:uid="{00000000-0005-0000-0000-0000FD960000}"/>
    <cellStyle name="Normal 56" xfId="1882" xr:uid="{00000000-0005-0000-0000-0000FE960000}"/>
    <cellStyle name="Normal 57" xfId="2909" xr:uid="{00000000-0005-0000-0000-0000FF960000}"/>
    <cellStyle name="Normal 58" xfId="2316" xr:uid="{00000000-0005-0000-0000-000000970000}"/>
    <cellStyle name="Normal 59" xfId="2951" xr:uid="{00000000-0005-0000-0000-000001970000}"/>
    <cellStyle name="Normal 6" xfId="76" xr:uid="{00000000-0005-0000-0000-000002970000}"/>
    <cellStyle name="Normal 6 2" xfId="470" xr:uid="{00000000-0005-0000-0000-000003970000}"/>
    <cellStyle name="Normal 6 3" xfId="471" xr:uid="{00000000-0005-0000-0000-000004970000}"/>
    <cellStyle name="Normal 6 4" xfId="322" xr:uid="{00000000-0005-0000-0000-000005970000}"/>
    <cellStyle name="Normal 6 5" xfId="201" xr:uid="{00000000-0005-0000-0000-000006970000}"/>
    <cellStyle name="Normal 60" xfId="49160" xr:uid="{00000000-0005-0000-0000-000007970000}"/>
    <cellStyle name="Normal 61" xfId="49752" xr:uid="{00000000-0005-0000-0000-000008970000}"/>
    <cellStyle name="Normal 62" xfId="49779" xr:uid="{00000000-0005-0000-0000-000009970000}"/>
    <cellStyle name="Normal 63" xfId="49808" xr:uid="{00000000-0005-0000-0000-00000A970000}"/>
    <cellStyle name="Normal 64" xfId="49839" xr:uid="{00000000-0005-0000-0000-00000B970000}"/>
    <cellStyle name="Normal 65" xfId="49805" xr:uid="{00000000-0005-0000-0000-00000C970000}"/>
    <cellStyle name="Normal 66" xfId="49887" xr:uid="{00000000-0005-0000-0000-00000D970000}"/>
    <cellStyle name="Normal 67" xfId="49496" xr:uid="{00000000-0005-0000-0000-00000E970000}"/>
    <cellStyle name="Normal 68" xfId="49938" xr:uid="{00000000-0005-0000-0000-00000F970000}"/>
    <cellStyle name="Normal 69" xfId="49397" xr:uid="{00000000-0005-0000-0000-000010970000}"/>
    <cellStyle name="Normal 7" xfId="77" xr:uid="{00000000-0005-0000-0000-000011970000}"/>
    <cellStyle name="Normal 7 2" xfId="472" xr:uid="{00000000-0005-0000-0000-000012970000}"/>
    <cellStyle name="Normal 7 3" xfId="473" xr:uid="{00000000-0005-0000-0000-000013970000}"/>
    <cellStyle name="Normal 7 4" xfId="323" xr:uid="{00000000-0005-0000-0000-000014970000}"/>
    <cellStyle name="Normal 7 5" xfId="202" xr:uid="{00000000-0005-0000-0000-000015970000}"/>
    <cellStyle name="Normal 70" xfId="49935" xr:uid="{00000000-0005-0000-0000-000016970000}"/>
    <cellStyle name="Normal 71" xfId="50005" xr:uid="{00000000-0005-0000-0000-000017970000}"/>
    <cellStyle name="Normal 72" xfId="50034" xr:uid="{00000000-0005-0000-0000-000018970000}"/>
    <cellStyle name="Normal 73" xfId="50059" xr:uid="{00000000-0005-0000-0000-000019970000}"/>
    <cellStyle name="Normal 74" xfId="50105" xr:uid="{00000000-0005-0000-0000-00001A970000}"/>
    <cellStyle name="Normal 75" xfId="50106" xr:uid="{00000000-0005-0000-0000-00001B970000}"/>
    <cellStyle name="Normal 8" xfId="78" xr:uid="{00000000-0005-0000-0000-00001C970000}"/>
    <cellStyle name="Normal 8 2" xfId="474" xr:uid="{00000000-0005-0000-0000-00001D970000}"/>
    <cellStyle name="Normal 8 3" xfId="475" xr:uid="{00000000-0005-0000-0000-00001E970000}"/>
    <cellStyle name="Normal 8 4" xfId="324" xr:uid="{00000000-0005-0000-0000-00001F970000}"/>
    <cellStyle name="Normal 8 5" xfId="203" xr:uid="{00000000-0005-0000-0000-000020970000}"/>
    <cellStyle name="Normal 9" xfId="79" xr:uid="{00000000-0005-0000-0000-000021970000}"/>
    <cellStyle name="Normal 9 2" xfId="476" xr:uid="{00000000-0005-0000-0000-000022970000}"/>
    <cellStyle name="Normal 9 3" xfId="477" xr:uid="{00000000-0005-0000-0000-000023970000}"/>
    <cellStyle name="Normal 9 4" xfId="325" xr:uid="{00000000-0005-0000-0000-000024970000}"/>
    <cellStyle name="Normal 9 5" xfId="204" xr:uid="{00000000-0005-0000-0000-000025970000}"/>
    <cellStyle name="Number()" xfId="80" xr:uid="{00000000-0005-0000-0000-000026970000}"/>
    <cellStyle name="Number() 2" xfId="81" xr:uid="{00000000-0005-0000-0000-000027970000}"/>
    <cellStyle name="Number() 2 2" xfId="478" xr:uid="{00000000-0005-0000-0000-000028970000}"/>
    <cellStyle name="Number() 2 3" xfId="479" xr:uid="{00000000-0005-0000-0000-000029970000}"/>
    <cellStyle name="Number() 2 4" xfId="328" xr:uid="{00000000-0005-0000-0000-00002A970000}"/>
    <cellStyle name="Number() 2 5" xfId="208" xr:uid="{00000000-0005-0000-0000-00002B970000}"/>
    <cellStyle name="Number() 3" xfId="480" xr:uid="{00000000-0005-0000-0000-00002C970000}"/>
    <cellStyle name="Number() 4" xfId="481" xr:uid="{00000000-0005-0000-0000-00002D970000}"/>
    <cellStyle name="Number() 5" xfId="327" xr:uid="{00000000-0005-0000-0000-00002E970000}"/>
    <cellStyle name="Number() 6" xfId="207" xr:uid="{00000000-0005-0000-0000-00002F970000}"/>
    <cellStyle name="Percent [2]" xfId="83" xr:uid="{00000000-0005-0000-0000-000030970000}"/>
    <cellStyle name="Percent [2] 2" xfId="84" xr:uid="{00000000-0005-0000-0000-000031970000}"/>
    <cellStyle name="Percent [2] 2 2" xfId="482" xr:uid="{00000000-0005-0000-0000-000032970000}"/>
    <cellStyle name="Percent [2] 2 3" xfId="483" xr:uid="{00000000-0005-0000-0000-000033970000}"/>
    <cellStyle name="Percent [2] 2 4" xfId="331" xr:uid="{00000000-0005-0000-0000-000034970000}"/>
    <cellStyle name="Percent [2] 2 5" xfId="211" xr:uid="{00000000-0005-0000-0000-000035970000}"/>
    <cellStyle name="Percent [2] 3" xfId="85" xr:uid="{00000000-0005-0000-0000-000036970000}"/>
    <cellStyle name="Percent [2] 3 2" xfId="484" xr:uid="{00000000-0005-0000-0000-000037970000}"/>
    <cellStyle name="Percent [2] 3 3" xfId="485" xr:uid="{00000000-0005-0000-0000-000038970000}"/>
    <cellStyle name="Percent [2] 3 4" xfId="332" xr:uid="{00000000-0005-0000-0000-000039970000}"/>
    <cellStyle name="Percent [2] 3 5" xfId="212" xr:uid="{00000000-0005-0000-0000-00003A970000}"/>
    <cellStyle name="Porcentaje" xfId="82" builtinId="5"/>
    <cellStyle name="Porcentaje 2" xfId="50218" xr:uid="{907E2886-7694-4A70-A6EF-4F4E1C6F8393}"/>
    <cellStyle name="Porcentaje 3" xfId="50212" xr:uid="{6751EC22-2575-40AB-8CDB-D293223D5601}"/>
    <cellStyle name="Porcentaje 4 2" xfId="50213" xr:uid="{A6C6CB64-9849-4104-A8A6-944E20A2498A}"/>
    <cellStyle name="Porcentual 2" xfId="86" xr:uid="{00000000-0005-0000-0000-00003C970000}"/>
    <cellStyle name="Porcentual 2 2" xfId="486" xr:uid="{00000000-0005-0000-0000-00003D970000}"/>
    <cellStyle name="Porcentual 2 3" xfId="487" xr:uid="{00000000-0005-0000-0000-00003E970000}"/>
    <cellStyle name="Porcentual 2 4" xfId="333" xr:uid="{00000000-0005-0000-0000-00003F970000}"/>
    <cellStyle name="Porcentual 2 5" xfId="213" xr:uid="{00000000-0005-0000-0000-000040970000}"/>
    <cellStyle name="Porcentual 3" xfId="87" xr:uid="{00000000-0005-0000-0000-000041970000}"/>
    <cellStyle name="Porcentual 3 2" xfId="488" xr:uid="{00000000-0005-0000-0000-000042970000}"/>
    <cellStyle name="Porcentual 3 3" xfId="489" xr:uid="{00000000-0005-0000-0000-000043970000}"/>
    <cellStyle name="Porcentual 3 4" xfId="334" xr:uid="{00000000-0005-0000-0000-000044970000}"/>
    <cellStyle name="Porcentual 3 5" xfId="214" xr:uid="{00000000-0005-0000-0000-000045970000}"/>
    <cellStyle name="SAPBEXaggData" xfId="88" xr:uid="{00000000-0005-0000-0000-000046970000}"/>
    <cellStyle name="SAPBEXaggData 10" xfId="869" xr:uid="{00000000-0005-0000-0000-000047970000}"/>
    <cellStyle name="SAPBEXaggData 10 10" xfId="30962" xr:uid="{00000000-0005-0000-0000-000048970000}"/>
    <cellStyle name="SAPBEXaggData 10 11" xfId="33851" xr:uid="{00000000-0005-0000-0000-000049970000}"/>
    <cellStyle name="SAPBEXaggData 10 12" xfId="36757" xr:uid="{00000000-0005-0000-0000-00004A970000}"/>
    <cellStyle name="SAPBEXaggData 10 13" xfId="41864" xr:uid="{00000000-0005-0000-0000-00004B970000}"/>
    <cellStyle name="SAPBEXaggData 10 14" xfId="44882" xr:uid="{00000000-0005-0000-0000-00004C970000}"/>
    <cellStyle name="SAPBEXaggData 10 2" xfId="4003" xr:uid="{00000000-0005-0000-0000-00004D970000}"/>
    <cellStyle name="SAPBEXaggData 10 3" xfId="8643" xr:uid="{00000000-0005-0000-0000-00004E970000}"/>
    <cellStyle name="SAPBEXaggData 10 4" xfId="11536" xr:uid="{00000000-0005-0000-0000-00004F970000}"/>
    <cellStyle name="SAPBEXaggData 10 5" xfId="14404" xr:uid="{00000000-0005-0000-0000-000050970000}"/>
    <cellStyle name="SAPBEXaggData 10 6" xfId="17333" xr:uid="{00000000-0005-0000-0000-000051970000}"/>
    <cellStyle name="SAPBEXaggData 10 7" xfId="20444" xr:uid="{00000000-0005-0000-0000-000052970000}"/>
    <cellStyle name="SAPBEXaggData 10 8" xfId="25223" xr:uid="{00000000-0005-0000-0000-000053970000}"/>
    <cellStyle name="SAPBEXaggData 10 9" xfId="28107" xr:uid="{00000000-0005-0000-0000-000054970000}"/>
    <cellStyle name="SAPBEXaggData 100" xfId="47675" xr:uid="{00000000-0005-0000-0000-000055970000}"/>
    <cellStyle name="SAPBEXaggData 101" xfId="47729" xr:uid="{00000000-0005-0000-0000-000056970000}"/>
    <cellStyle name="SAPBEXaggData 102" xfId="44361" xr:uid="{00000000-0005-0000-0000-000057970000}"/>
    <cellStyle name="SAPBEXaggData 103" xfId="44417" xr:uid="{00000000-0005-0000-0000-000058970000}"/>
    <cellStyle name="SAPBEXaggData 104" xfId="47914" xr:uid="{00000000-0005-0000-0000-000059970000}"/>
    <cellStyle name="SAPBEXaggData 105" xfId="47676" xr:uid="{00000000-0005-0000-0000-00005A970000}"/>
    <cellStyle name="SAPBEXaggData 106" xfId="47364" xr:uid="{00000000-0005-0000-0000-00005B970000}"/>
    <cellStyle name="SAPBEXaggData 107" xfId="47469" xr:uid="{00000000-0005-0000-0000-00005C970000}"/>
    <cellStyle name="SAPBEXaggData 108" xfId="48158" xr:uid="{00000000-0005-0000-0000-00005D970000}"/>
    <cellStyle name="SAPBEXaggData 109" xfId="47388" xr:uid="{00000000-0005-0000-0000-00005E970000}"/>
    <cellStyle name="SAPBEXaggData 11" xfId="547" xr:uid="{00000000-0005-0000-0000-00005F970000}"/>
    <cellStyle name="SAPBEXaggData 11 10" xfId="30640" xr:uid="{00000000-0005-0000-0000-000060970000}"/>
    <cellStyle name="SAPBEXaggData 11 11" xfId="33529" xr:uid="{00000000-0005-0000-0000-000061970000}"/>
    <cellStyle name="SAPBEXaggData 11 12" xfId="36435" xr:uid="{00000000-0005-0000-0000-000062970000}"/>
    <cellStyle name="SAPBEXaggData 11 13" xfId="41542" xr:uid="{00000000-0005-0000-0000-000063970000}"/>
    <cellStyle name="SAPBEXaggData 11 14" xfId="44560" xr:uid="{00000000-0005-0000-0000-000064970000}"/>
    <cellStyle name="SAPBEXaggData 11 2" xfId="5058" xr:uid="{00000000-0005-0000-0000-000065970000}"/>
    <cellStyle name="SAPBEXaggData 11 3" xfId="8321" xr:uid="{00000000-0005-0000-0000-000066970000}"/>
    <cellStyle name="SAPBEXaggData 11 4" xfId="11214" xr:uid="{00000000-0005-0000-0000-000067970000}"/>
    <cellStyle name="SAPBEXaggData 11 5" xfId="14082" xr:uid="{00000000-0005-0000-0000-000068970000}"/>
    <cellStyle name="SAPBEXaggData 11 6" xfId="17011" xr:uid="{00000000-0005-0000-0000-000069970000}"/>
    <cellStyle name="SAPBEXaggData 11 7" xfId="20122" xr:uid="{00000000-0005-0000-0000-00006A970000}"/>
    <cellStyle name="SAPBEXaggData 11 8" xfId="18695" xr:uid="{00000000-0005-0000-0000-00006B970000}"/>
    <cellStyle name="SAPBEXaggData 11 9" xfId="27785" xr:uid="{00000000-0005-0000-0000-00006C970000}"/>
    <cellStyle name="SAPBEXaggData 110" xfId="48235" xr:uid="{00000000-0005-0000-0000-00006D970000}"/>
    <cellStyle name="SAPBEXaggData 111" xfId="46683" xr:uid="{00000000-0005-0000-0000-00006E970000}"/>
    <cellStyle name="SAPBEXaggData 112" xfId="47941" xr:uid="{00000000-0005-0000-0000-00006F970000}"/>
    <cellStyle name="SAPBEXaggData 113" xfId="48430" xr:uid="{00000000-0005-0000-0000-000070970000}"/>
    <cellStyle name="SAPBEXaggData 114" xfId="48198" xr:uid="{00000000-0005-0000-0000-000071970000}"/>
    <cellStyle name="SAPBEXaggData 115" xfId="48139" xr:uid="{00000000-0005-0000-0000-000072970000}"/>
    <cellStyle name="SAPBEXaggData 116" xfId="48257" xr:uid="{00000000-0005-0000-0000-000073970000}"/>
    <cellStyle name="SAPBEXaggData 117" xfId="48335" xr:uid="{00000000-0005-0000-0000-000074970000}"/>
    <cellStyle name="SAPBEXaggData 118" xfId="48710" xr:uid="{00000000-0005-0000-0000-000075970000}"/>
    <cellStyle name="SAPBEXaggData 119" xfId="48845" xr:uid="{00000000-0005-0000-0000-000076970000}"/>
    <cellStyle name="SAPBEXaggData 12" xfId="896" xr:uid="{00000000-0005-0000-0000-000077970000}"/>
    <cellStyle name="SAPBEXaggData 12 10" xfId="30989" xr:uid="{00000000-0005-0000-0000-000078970000}"/>
    <cellStyle name="SAPBEXaggData 12 11" xfId="33878" xr:uid="{00000000-0005-0000-0000-000079970000}"/>
    <cellStyle name="SAPBEXaggData 12 12" xfId="36784" xr:uid="{00000000-0005-0000-0000-00007A970000}"/>
    <cellStyle name="SAPBEXaggData 12 13" xfId="41891" xr:uid="{00000000-0005-0000-0000-00007B970000}"/>
    <cellStyle name="SAPBEXaggData 12 14" xfId="44909" xr:uid="{00000000-0005-0000-0000-00007C970000}"/>
    <cellStyle name="SAPBEXaggData 12 2" xfId="4230" xr:uid="{00000000-0005-0000-0000-00007D970000}"/>
    <cellStyle name="SAPBEXaggData 12 3" xfId="8670" xr:uid="{00000000-0005-0000-0000-00007E970000}"/>
    <cellStyle name="SAPBEXaggData 12 4" xfId="11563" xr:uid="{00000000-0005-0000-0000-00007F970000}"/>
    <cellStyle name="SAPBEXaggData 12 5" xfId="14431" xr:uid="{00000000-0005-0000-0000-000080970000}"/>
    <cellStyle name="SAPBEXaggData 12 6" xfId="17360" xr:uid="{00000000-0005-0000-0000-000081970000}"/>
    <cellStyle name="SAPBEXaggData 12 7" xfId="20471" xr:uid="{00000000-0005-0000-0000-000082970000}"/>
    <cellStyle name="SAPBEXaggData 12 8" xfId="25250" xr:uid="{00000000-0005-0000-0000-000083970000}"/>
    <cellStyle name="SAPBEXaggData 12 9" xfId="28134" xr:uid="{00000000-0005-0000-0000-000084970000}"/>
    <cellStyle name="SAPBEXaggData 120" xfId="48921" xr:uid="{00000000-0005-0000-0000-000085970000}"/>
    <cellStyle name="SAPBEXaggData 121" xfId="48849" xr:uid="{00000000-0005-0000-0000-000086970000}"/>
    <cellStyle name="SAPBEXaggData 122" xfId="48909" xr:uid="{00000000-0005-0000-0000-000087970000}"/>
    <cellStyle name="SAPBEXaggData 123" xfId="48897" xr:uid="{00000000-0005-0000-0000-000088970000}"/>
    <cellStyle name="SAPBEXaggData 124" xfId="48890" xr:uid="{00000000-0005-0000-0000-000089970000}"/>
    <cellStyle name="SAPBEXaggData 125" xfId="49156" xr:uid="{00000000-0005-0000-0000-00008A970000}"/>
    <cellStyle name="SAPBEXaggData 126" xfId="49207" xr:uid="{00000000-0005-0000-0000-00008B970000}"/>
    <cellStyle name="SAPBEXaggData 127" xfId="49254" xr:uid="{00000000-0005-0000-0000-00008C970000}"/>
    <cellStyle name="SAPBEXaggData 128" xfId="49299" xr:uid="{00000000-0005-0000-0000-00008D970000}"/>
    <cellStyle name="SAPBEXaggData 129" xfId="49345" xr:uid="{00000000-0005-0000-0000-00008E970000}"/>
    <cellStyle name="SAPBEXaggData 13" xfId="1173" xr:uid="{00000000-0005-0000-0000-00008F970000}"/>
    <cellStyle name="SAPBEXaggData 13 10" xfId="31266" xr:uid="{00000000-0005-0000-0000-000090970000}"/>
    <cellStyle name="SAPBEXaggData 13 11" xfId="34155" xr:uid="{00000000-0005-0000-0000-000091970000}"/>
    <cellStyle name="SAPBEXaggData 13 12" xfId="37061" xr:uid="{00000000-0005-0000-0000-000092970000}"/>
    <cellStyle name="SAPBEXaggData 13 13" xfId="42168" xr:uid="{00000000-0005-0000-0000-000093970000}"/>
    <cellStyle name="SAPBEXaggData 13 14" xfId="45186" xr:uid="{00000000-0005-0000-0000-000094970000}"/>
    <cellStyle name="SAPBEXaggData 13 2" xfId="3414" xr:uid="{00000000-0005-0000-0000-000095970000}"/>
    <cellStyle name="SAPBEXaggData 13 3" xfId="8947" xr:uid="{00000000-0005-0000-0000-000096970000}"/>
    <cellStyle name="SAPBEXaggData 13 4" xfId="11840" xr:uid="{00000000-0005-0000-0000-000097970000}"/>
    <cellStyle name="SAPBEXaggData 13 5" xfId="14708" xr:uid="{00000000-0005-0000-0000-000098970000}"/>
    <cellStyle name="SAPBEXaggData 13 6" xfId="17637" xr:uid="{00000000-0005-0000-0000-000099970000}"/>
    <cellStyle name="SAPBEXaggData 13 7" xfId="20748" xr:uid="{00000000-0005-0000-0000-00009A970000}"/>
    <cellStyle name="SAPBEXaggData 13 8" xfId="25527" xr:uid="{00000000-0005-0000-0000-00009B970000}"/>
    <cellStyle name="SAPBEXaggData 13 9" xfId="28411" xr:uid="{00000000-0005-0000-0000-00009C970000}"/>
    <cellStyle name="SAPBEXaggData 130" xfId="49393" xr:uid="{00000000-0005-0000-0000-00009D970000}"/>
    <cellStyle name="SAPBEXaggData 131" xfId="49443" xr:uid="{00000000-0005-0000-0000-00009E970000}"/>
    <cellStyle name="SAPBEXaggData 132" xfId="48859" xr:uid="{00000000-0005-0000-0000-00009F970000}"/>
    <cellStyle name="SAPBEXaggData 133" xfId="49544" xr:uid="{00000000-0005-0000-0000-0000A0970000}"/>
    <cellStyle name="SAPBEXaggData 134" xfId="49597" xr:uid="{00000000-0005-0000-0000-0000A1970000}"/>
    <cellStyle name="SAPBEXaggData 135" xfId="49639" xr:uid="{00000000-0005-0000-0000-0000A2970000}"/>
    <cellStyle name="SAPBEXaggData 136" xfId="49692" xr:uid="{00000000-0005-0000-0000-0000A3970000}"/>
    <cellStyle name="SAPBEXaggData 137" xfId="49572" xr:uid="{00000000-0005-0000-0000-0000A4970000}"/>
    <cellStyle name="SAPBEXaggData 138" xfId="49642" xr:uid="{00000000-0005-0000-0000-0000A5970000}"/>
    <cellStyle name="SAPBEXaggData 139" xfId="49497" xr:uid="{00000000-0005-0000-0000-0000A6970000}"/>
    <cellStyle name="SAPBEXaggData 14" xfId="866" xr:uid="{00000000-0005-0000-0000-0000A7970000}"/>
    <cellStyle name="SAPBEXaggData 14 10" xfId="30959" xr:uid="{00000000-0005-0000-0000-0000A8970000}"/>
    <cellStyle name="SAPBEXaggData 14 11" xfId="33848" xr:uid="{00000000-0005-0000-0000-0000A9970000}"/>
    <cellStyle name="SAPBEXaggData 14 12" xfId="36754" xr:uid="{00000000-0005-0000-0000-0000AA970000}"/>
    <cellStyle name="SAPBEXaggData 14 13" xfId="41861" xr:uid="{00000000-0005-0000-0000-0000AB970000}"/>
    <cellStyle name="SAPBEXaggData 14 14" xfId="44879" xr:uid="{00000000-0005-0000-0000-0000AC970000}"/>
    <cellStyle name="SAPBEXaggData 14 2" xfId="4453" xr:uid="{00000000-0005-0000-0000-0000AD970000}"/>
    <cellStyle name="SAPBEXaggData 14 3" xfId="8640" xr:uid="{00000000-0005-0000-0000-0000AE970000}"/>
    <cellStyle name="SAPBEXaggData 14 4" xfId="11533" xr:uid="{00000000-0005-0000-0000-0000AF970000}"/>
    <cellStyle name="SAPBEXaggData 14 5" xfId="14401" xr:uid="{00000000-0005-0000-0000-0000B0970000}"/>
    <cellStyle name="SAPBEXaggData 14 6" xfId="17330" xr:uid="{00000000-0005-0000-0000-0000B1970000}"/>
    <cellStyle name="SAPBEXaggData 14 7" xfId="20441" xr:uid="{00000000-0005-0000-0000-0000B2970000}"/>
    <cellStyle name="SAPBEXaggData 14 8" xfId="25220" xr:uid="{00000000-0005-0000-0000-0000B3970000}"/>
    <cellStyle name="SAPBEXaggData 14 9" xfId="28104" xr:uid="{00000000-0005-0000-0000-0000B4970000}"/>
    <cellStyle name="SAPBEXaggData 140" xfId="49398" xr:uid="{00000000-0005-0000-0000-0000B5970000}"/>
    <cellStyle name="SAPBEXaggData 141" xfId="49838" xr:uid="{00000000-0005-0000-0000-0000B6970000}"/>
    <cellStyle name="SAPBEXaggData 142" xfId="49775" xr:uid="{00000000-0005-0000-0000-0000B7970000}"/>
    <cellStyle name="SAPBEXaggData 143" xfId="49835" xr:uid="{00000000-0005-0000-0000-0000B8970000}"/>
    <cellStyle name="SAPBEXaggData 144" xfId="49346" xr:uid="{00000000-0005-0000-0000-0000B9970000}"/>
    <cellStyle name="SAPBEXaggData 145" xfId="49832" xr:uid="{00000000-0005-0000-0000-0000BA970000}"/>
    <cellStyle name="SAPBEXaggData 15" xfId="1125" xr:uid="{00000000-0005-0000-0000-0000BB970000}"/>
    <cellStyle name="SAPBEXaggData 15 10" xfId="31218" xr:uid="{00000000-0005-0000-0000-0000BC970000}"/>
    <cellStyle name="SAPBEXaggData 15 11" xfId="34107" xr:uid="{00000000-0005-0000-0000-0000BD970000}"/>
    <cellStyle name="SAPBEXaggData 15 12" xfId="37013" xr:uid="{00000000-0005-0000-0000-0000BE970000}"/>
    <cellStyle name="SAPBEXaggData 15 13" xfId="42120" xr:uid="{00000000-0005-0000-0000-0000BF970000}"/>
    <cellStyle name="SAPBEXaggData 15 14" xfId="45138" xr:uid="{00000000-0005-0000-0000-0000C0970000}"/>
    <cellStyle name="SAPBEXaggData 15 2" xfId="3540" xr:uid="{00000000-0005-0000-0000-0000C1970000}"/>
    <cellStyle name="SAPBEXaggData 15 3" xfId="8899" xr:uid="{00000000-0005-0000-0000-0000C2970000}"/>
    <cellStyle name="SAPBEXaggData 15 4" xfId="11792" xr:uid="{00000000-0005-0000-0000-0000C3970000}"/>
    <cellStyle name="SAPBEXaggData 15 5" xfId="14660" xr:uid="{00000000-0005-0000-0000-0000C4970000}"/>
    <cellStyle name="SAPBEXaggData 15 6" xfId="17589" xr:uid="{00000000-0005-0000-0000-0000C5970000}"/>
    <cellStyle name="SAPBEXaggData 15 7" xfId="20700" xr:uid="{00000000-0005-0000-0000-0000C6970000}"/>
    <cellStyle name="SAPBEXaggData 15 8" xfId="25479" xr:uid="{00000000-0005-0000-0000-0000C7970000}"/>
    <cellStyle name="SAPBEXaggData 15 9" xfId="28363" xr:uid="{00000000-0005-0000-0000-0000C8970000}"/>
    <cellStyle name="SAPBEXaggData 16" xfId="1117" xr:uid="{00000000-0005-0000-0000-0000C9970000}"/>
    <cellStyle name="SAPBEXaggData 16 10" xfId="31210" xr:uid="{00000000-0005-0000-0000-0000CA970000}"/>
    <cellStyle name="SAPBEXaggData 16 11" xfId="34099" xr:uid="{00000000-0005-0000-0000-0000CB970000}"/>
    <cellStyle name="SAPBEXaggData 16 12" xfId="37005" xr:uid="{00000000-0005-0000-0000-0000CC970000}"/>
    <cellStyle name="SAPBEXaggData 16 13" xfId="42112" xr:uid="{00000000-0005-0000-0000-0000CD970000}"/>
    <cellStyle name="SAPBEXaggData 16 14" xfId="45130" xr:uid="{00000000-0005-0000-0000-0000CE970000}"/>
    <cellStyle name="SAPBEXaggData 16 2" xfId="126" xr:uid="{00000000-0005-0000-0000-0000CF970000}"/>
    <cellStyle name="SAPBEXaggData 16 3" xfId="8891" xr:uid="{00000000-0005-0000-0000-0000D0970000}"/>
    <cellStyle name="SAPBEXaggData 16 4" xfId="11784" xr:uid="{00000000-0005-0000-0000-0000D1970000}"/>
    <cellStyle name="SAPBEXaggData 16 5" xfId="14652" xr:uid="{00000000-0005-0000-0000-0000D2970000}"/>
    <cellStyle name="SAPBEXaggData 16 6" xfId="17581" xr:uid="{00000000-0005-0000-0000-0000D3970000}"/>
    <cellStyle name="SAPBEXaggData 16 7" xfId="20692" xr:uid="{00000000-0005-0000-0000-0000D4970000}"/>
    <cellStyle name="SAPBEXaggData 16 8" xfId="25471" xr:uid="{00000000-0005-0000-0000-0000D5970000}"/>
    <cellStyle name="SAPBEXaggData 16 9" xfId="28355" xr:uid="{00000000-0005-0000-0000-0000D6970000}"/>
    <cellStyle name="SAPBEXaggData 17" xfId="1345" xr:uid="{00000000-0005-0000-0000-0000D7970000}"/>
    <cellStyle name="SAPBEXaggData 17 10" xfId="31438" xr:uid="{00000000-0005-0000-0000-0000D8970000}"/>
    <cellStyle name="SAPBEXaggData 17 11" xfId="34327" xr:uid="{00000000-0005-0000-0000-0000D9970000}"/>
    <cellStyle name="SAPBEXaggData 17 12" xfId="37233" xr:uid="{00000000-0005-0000-0000-0000DA970000}"/>
    <cellStyle name="SAPBEXaggData 17 13" xfId="42340" xr:uid="{00000000-0005-0000-0000-0000DB970000}"/>
    <cellStyle name="SAPBEXaggData 17 14" xfId="45358" xr:uid="{00000000-0005-0000-0000-0000DC970000}"/>
    <cellStyle name="SAPBEXaggData 17 2" xfId="6325" xr:uid="{00000000-0005-0000-0000-0000DD970000}"/>
    <cellStyle name="SAPBEXaggData 17 3" xfId="9119" xr:uid="{00000000-0005-0000-0000-0000DE970000}"/>
    <cellStyle name="SAPBEXaggData 17 4" xfId="12012" xr:uid="{00000000-0005-0000-0000-0000DF970000}"/>
    <cellStyle name="SAPBEXaggData 17 5" xfId="14880" xr:uid="{00000000-0005-0000-0000-0000E0970000}"/>
    <cellStyle name="SAPBEXaggData 17 6" xfId="17809" xr:uid="{00000000-0005-0000-0000-0000E1970000}"/>
    <cellStyle name="SAPBEXaggData 17 7" xfId="20920" xr:uid="{00000000-0005-0000-0000-0000E2970000}"/>
    <cellStyle name="SAPBEXaggData 17 8" xfId="25699" xr:uid="{00000000-0005-0000-0000-0000E3970000}"/>
    <cellStyle name="SAPBEXaggData 17 9" xfId="28583" xr:uid="{00000000-0005-0000-0000-0000E4970000}"/>
    <cellStyle name="SAPBEXaggData 18" xfId="1283" xr:uid="{00000000-0005-0000-0000-0000E5970000}"/>
    <cellStyle name="SAPBEXaggData 18 10" xfId="31376" xr:uid="{00000000-0005-0000-0000-0000E6970000}"/>
    <cellStyle name="SAPBEXaggData 18 11" xfId="34265" xr:uid="{00000000-0005-0000-0000-0000E7970000}"/>
    <cellStyle name="SAPBEXaggData 18 12" xfId="37171" xr:uid="{00000000-0005-0000-0000-0000E8970000}"/>
    <cellStyle name="SAPBEXaggData 18 13" xfId="42278" xr:uid="{00000000-0005-0000-0000-0000E9970000}"/>
    <cellStyle name="SAPBEXaggData 18 14" xfId="45296" xr:uid="{00000000-0005-0000-0000-0000EA970000}"/>
    <cellStyle name="SAPBEXaggData 18 2" xfId="6263" xr:uid="{00000000-0005-0000-0000-0000EB970000}"/>
    <cellStyle name="SAPBEXaggData 18 3" xfId="9057" xr:uid="{00000000-0005-0000-0000-0000EC970000}"/>
    <cellStyle name="SAPBEXaggData 18 4" xfId="11950" xr:uid="{00000000-0005-0000-0000-0000ED970000}"/>
    <cellStyle name="SAPBEXaggData 18 5" xfId="14818" xr:uid="{00000000-0005-0000-0000-0000EE970000}"/>
    <cellStyle name="SAPBEXaggData 18 6" xfId="17747" xr:uid="{00000000-0005-0000-0000-0000EF970000}"/>
    <cellStyle name="SAPBEXaggData 18 7" xfId="20858" xr:uid="{00000000-0005-0000-0000-0000F0970000}"/>
    <cellStyle name="SAPBEXaggData 18 8" xfId="25637" xr:uid="{00000000-0005-0000-0000-0000F1970000}"/>
    <cellStyle name="SAPBEXaggData 18 9" xfId="28521" xr:uid="{00000000-0005-0000-0000-0000F2970000}"/>
    <cellStyle name="SAPBEXaggData 19" xfId="1291" xr:uid="{00000000-0005-0000-0000-0000F3970000}"/>
    <cellStyle name="SAPBEXaggData 19 10" xfId="31384" xr:uid="{00000000-0005-0000-0000-0000F4970000}"/>
    <cellStyle name="SAPBEXaggData 19 11" xfId="34273" xr:uid="{00000000-0005-0000-0000-0000F5970000}"/>
    <cellStyle name="SAPBEXaggData 19 12" xfId="37179" xr:uid="{00000000-0005-0000-0000-0000F6970000}"/>
    <cellStyle name="SAPBEXaggData 19 13" xfId="42286" xr:uid="{00000000-0005-0000-0000-0000F7970000}"/>
    <cellStyle name="SAPBEXaggData 19 14" xfId="45304" xr:uid="{00000000-0005-0000-0000-0000F8970000}"/>
    <cellStyle name="SAPBEXaggData 19 2" xfId="6271" xr:uid="{00000000-0005-0000-0000-0000F9970000}"/>
    <cellStyle name="SAPBEXaggData 19 3" xfId="9065" xr:uid="{00000000-0005-0000-0000-0000FA970000}"/>
    <cellStyle name="SAPBEXaggData 19 4" xfId="11958" xr:uid="{00000000-0005-0000-0000-0000FB970000}"/>
    <cellStyle name="SAPBEXaggData 19 5" xfId="14826" xr:uid="{00000000-0005-0000-0000-0000FC970000}"/>
    <cellStyle name="SAPBEXaggData 19 6" xfId="17755" xr:uid="{00000000-0005-0000-0000-0000FD970000}"/>
    <cellStyle name="SAPBEXaggData 19 7" xfId="20866" xr:uid="{00000000-0005-0000-0000-0000FE970000}"/>
    <cellStyle name="SAPBEXaggData 19 8" xfId="25645" xr:uid="{00000000-0005-0000-0000-0000FF970000}"/>
    <cellStyle name="SAPBEXaggData 19 9" xfId="28529" xr:uid="{00000000-0005-0000-0000-000000980000}"/>
    <cellStyle name="SAPBEXaggData 2" xfId="490" xr:uid="{00000000-0005-0000-0000-000001980000}"/>
    <cellStyle name="SAPBEXaggData 2 10" xfId="33474" xr:uid="{00000000-0005-0000-0000-000002980000}"/>
    <cellStyle name="SAPBEXaggData 2 11" xfId="36379" xr:uid="{00000000-0005-0000-0000-000003980000}"/>
    <cellStyle name="SAPBEXaggData 2 12" xfId="41487" xr:uid="{00000000-0005-0000-0000-000004980000}"/>
    <cellStyle name="SAPBEXaggData 2 13" xfId="44504" xr:uid="{00000000-0005-0000-0000-000005980000}"/>
    <cellStyle name="SAPBEXaggData 2 2" xfId="562" xr:uid="{00000000-0005-0000-0000-000006980000}"/>
    <cellStyle name="SAPBEXaggData 2 2 10" xfId="30655" xr:uid="{00000000-0005-0000-0000-000007980000}"/>
    <cellStyle name="SAPBEXaggData 2 2 11" xfId="33544" xr:uid="{00000000-0005-0000-0000-000008980000}"/>
    <cellStyle name="SAPBEXaggData 2 2 12" xfId="36450" xr:uid="{00000000-0005-0000-0000-000009980000}"/>
    <cellStyle name="SAPBEXaggData 2 2 13" xfId="41557" xr:uid="{00000000-0005-0000-0000-00000A980000}"/>
    <cellStyle name="SAPBEXaggData 2 2 14" xfId="44575" xr:uid="{00000000-0005-0000-0000-00000B980000}"/>
    <cellStyle name="SAPBEXaggData 2 2 2" xfId="3925" xr:uid="{00000000-0005-0000-0000-00000C980000}"/>
    <cellStyle name="SAPBEXaggData 2 2 3" xfId="8336" xr:uid="{00000000-0005-0000-0000-00000D980000}"/>
    <cellStyle name="SAPBEXaggData 2 2 4" xfId="11229" xr:uid="{00000000-0005-0000-0000-00000E980000}"/>
    <cellStyle name="SAPBEXaggData 2 2 5" xfId="14097" xr:uid="{00000000-0005-0000-0000-00000F980000}"/>
    <cellStyle name="SAPBEXaggData 2 2 6" xfId="17026" xr:uid="{00000000-0005-0000-0000-000010980000}"/>
    <cellStyle name="SAPBEXaggData 2 2 7" xfId="20137" xr:uid="{00000000-0005-0000-0000-000011980000}"/>
    <cellStyle name="SAPBEXaggData 2 2 8" xfId="19861" xr:uid="{00000000-0005-0000-0000-000012980000}"/>
    <cellStyle name="SAPBEXaggData 2 2 9" xfId="27800" xr:uid="{00000000-0005-0000-0000-000013980000}"/>
    <cellStyle name="SAPBEXaggData 2 3" xfId="729" xr:uid="{00000000-0005-0000-0000-000014980000}"/>
    <cellStyle name="SAPBEXaggData 2 3 10" xfId="30822" xr:uid="{00000000-0005-0000-0000-000015980000}"/>
    <cellStyle name="SAPBEXaggData 2 3 11" xfId="33711" xr:uid="{00000000-0005-0000-0000-000016980000}"/>
    <cellStyle name="SAPBEXaggData 2 3 12" xfId="36617" xr:uid="{00000000-0005-0000-0000-000017980000}"/>
    <cellStyle name="SAPBEXaggData 2 3 13" xfId="41724" xr:uid="{00000000-0005-0000-0000-000018980000}"/>
    <cellStyle name="SAPBEXaggData 2 3 14" xfId="44742" xr:uid="{00000000-0005-0000-0000-000019980000}"/>
    <cellStyle name="SAPBEXaggData 2 3 2" xfId="3946" xr:uid="{00000000-0005-0000-0000-00001A980000}"/>
    <cellStyle name="SAPBEXaggData 2 3 3" xfId="8503" xr:uid="{00000000-0005-0000-0000-00001B980000}"/>
    <cellStyle name="SAPBEXaggData 2 3 4" xfId="11396" xr:uid="{00000000-0005-0000-0000-00001C980000}"/>
    <cellStyle name="SAPBEXaggData 2 3 5" xfId="14264" xr:uid="{00000000-0005-0000-0000-00001D980000}"/>
    <cellStyle name="SAPBEXaggData 2 3 6" xfId="17193" xr:uid="{00000000-0005-0000-0000-00001E980000}"/>
    <cellStyle name="SAPBEXaggData 2 3 7" xfId="20304" xr:uid="{00000000-0005-0000-0000-00001F980000}"/>
    <cellStyle name="SAPBEXaggData 2 3 8" xfId="25083" xr:uid="{00000000-0005-0000-0000-000020980000}"/>
    <cellStyle name="SAPBEXaggData 2 3 9" xfId="27967" xr:uid="{00000000-0005-0000-0000-000021980000}"/>
    <cellStyle name="SAPBEXaggData 2 4" xfId="843" xr:uid="{00000000-0005-0000-0000-000022980000}"/>
    <cellStyle name="SAPBEXaggData 2 4 10" xfId="30936" xr:uid="{00000000-0005-0000-0000-000023980000}"/>
    <cellStyle name="SAPBEXaggData 2 4 11" xfId="33825" xr:uid="{00000000-0005-0000-0000-000024980000}"/>
    <cellStyle name="SAPBEXaggData 2 4 12" xfId="36731" xr:uid="{00000000-0005-0000-0000-000025980000}"/>
    <cellStyle name="SAPBEXaggData 2 4 13" xfId="41838" xr:uid="{00000000-0005-0000-0000-000026980000}"/>
    <cellStyle name="SAPBEXaggData 2 4 14" xfId="44856" xr:uid="{00000000-0005-0000-0000-000027980000}"/>
    <cellStyle name="SAPBEXaggData 2 4 2" xfId="5951" xr:uid="{00000000-0005-0000-0000-000028980000}"/>
    <cellStyle name="SAPBEXaggData 2 4 3" xfId="8617" xr:uid="{00000000-0005-0000-0000-000029980000}"/>
    <cellStyle name="SAPBEXaggData 2 4 4" xfId="11510" xr:uid="{00000000-0005-0000-0000-00002A980000}"/>
    <cellStyle name="SAPBEXaggData 2 4 5" xfId="14378" xr:uid="{00000000-0005-0000-0000-00002B980000}"/>
    <cellStyle name="SAPBEXaggData 2 4 6" xfId="17307" xr:uid="{00000000-0005-0000-0000-00002C980000}"/>
    <cellStyle name="SAPBEXaggData 2 4 7" xfId="20418" xr:uid="{00000000-0005-0000-0000-00002D980000}"/>
    <cellStyle name="SAPBEXaggData 2 4 8" xfId="25197" xr:uid="{00000000-0005-0000-0000-00002E980000}"/>
    <cellStyle name="SAPBEXaggData 2 4 9" xfId="28081" xr:uid="{00000000-0005-0000-0000-00002F980000}"/>
    <cellStyle name="SAPBEXaggData 2 5" xfId="11159" xr:uid="{00000000-0005-0000-0000-000030980000}"/>
    <cellStyle name="SAPBEXaggData 2 6" xfId="16956" xr:uid="{00000000-0005-0000-0000-000031980000}"/>
    <cellStyle name="SAPBEXaggData 2 7" xfId="20065" xr:uid="{00000000-0005-0000-0000-000032980000}"/>
    <cellStyle name="SAPBEXaggData 2 8" xfId="22883" xr:uid="{00000000-0005-0000-0000-000033980000}"/>
    <cellStyle name="SAPBEXaggData 2 9" xfId="27730" xr:uid="{00000000-0005-0000-0000-000034980000}"/>
    <cellStyle name="SAPBEXaggData 20" xfId="884" xr:uid="{00000000-0005-0000-0000-000035980000}"/>
    <cellStyle name="SAPBEXaggData 20 10" xfId="30977" xr:uid="{00000000-0005-0000-0000-000036980000}"/>
    <cellStyle name="SAPBEXaggData 20 11" xfId="33866" xr:uid="{00000000-0005-0000-0000-000037980000}"/>
    <cellStyle name="SAPBEXaggData 20 12" xfId="36772" xr:uid="{00000000-0005-0000-0000-000038980000}"/>
    <cellStyle name="SAPBEXaggData 20 13" xfId="41879" xr:uid="{00000000-0005-0000-0000-000039980000}"/>
    <cellStyle name="SAPBEXaggData 20 14" xfId="44897" xr:uid="{00000000-0005-0000-0000-00003A980000}"/>
    <cellStyle name="SAPBEXaggData 20 2" xfId="4536" xr:uid="{00000000-0005-0000-0000-00003B980000}"/>
    <cellStyle name="SAPBEXaggData 20 3" xfId="8658" xr:uid="{00000000-0005-0000-0000-00003C980000}"/>
    <cellStyle name="SAPBEXaggData 20 4" xfId="11551" xr:uid="{00000000-0005-0000-0000-00003D980000}"/>
    <cellStyle name="SAPBEXaggData 20 5" xfId="14419" xr:uid="{00000000-0005-0000-0000-00003E980000}"/>
    <cellStyle name="SAPBEXaggData 20 6" xfId="17348" xr:uid="{00000000-0005-0000-0000-00003F980000}"/>
    <cellStyle name="SAPBEXaggData 20 7" xfId="20459" xr:uid="{00000000-0005-0000-0000-000040980000}"/>
    <cellStyle name="SAPBEXaggData 20 8" xfId="25238" xr:uid="{00000000-0005-0000-0000-000041980000}"/>
    <cellStyle name="SAPBEXaggData 20 9" xfId="28122" xr:uid="{00000000-0005-0000-0000-000042980000}"/>
    <cellStyle name="SAPBEXaggData 21" xfId="1122" xr:uid="{00000000-0005-0000-0000-000043980000}"/>
    <cellStyle name="SAPBEXaggData 21 10" xfId="31215" xr:uid="{00000000-0005-0000-0000-000044980000}"/>
    <cellStyle name="SAPBEXaggData 21 11" xfId="34104" xr:uid="{00000000-0005-0000-0000-000045980000}"/>
    <cellStyle name="SAPBEXaggData 21 12" xfId="37010" xr:uid="{00000000-0005-0000-0000-000046980000}"/>
    <cellStyle name="SAPBEXaggData 21 13" xfId="42117" xr:uid="{00000000-0005-0000-0000-000047980000}"/>
    <cellStyle name="SAPBEXaggData 21 14" xfId="45135" xr:uid="{00000000-0005-0000-0000-000048980000}"/>
    <cellStyle name="SAPBEXaggData 21 2" xfId="3427" xr:uid="{00000000-0005-0000-0000-000049980000}"/>
    <cellStyle name="SAPBEXaggData 21 3" xfId="8896" xr:uid="{00000000-0005-0000-0000-00004A980000}"/>
    <cellStyle name="SAPBEXaggData 21 4" xfId="11789" xr:uid="{00000000-0005-0000-0000-00004B980000}"/>
    <cellStyle name="SAPBEXaggData 21 5" xfId="14657" xr:uid="{00000000-0005-0000-0000-00004C980000}"/>
    <cellStyle name="SAPBEXaggData 21 6" xfId="17586" xr:uid="{00000000-0005-0000-0000-00004D980000}"/>
    <cellStyle name="SAPBEXaggData 21 7" xfId="20697" xr:uid="{00000000-0005-0000-0000-00004E980000}"/>
    <cellStyle name="SAPBEXaggData 21 8" xfId="25476" xr:uid="{00000000-0005-0000-0000-00004F980000}"/>
    <cellStyle name="SAPBEXaggData 21 9" xfId="28360" xr:uid="{00000000-0005-0000-0000-000050980000}"/>
    <cellStyle name="SAPBEXaggData 22" xfId="1148" xr:uid="{00000000-0005-0000-0000-000051980000}"/>
    <cellStyle name="SAPBEXaggData 22 10" xfId="31241" xr:uid="{00000000-0005-0000-0000-000052980000}"/>
    <cellStyle name="SAPBEXaggData 22 11" xfId="34130" xr:uid="{00000000-0005-0000-0000-000053980000}"/>
    <cellStyle name="SAPBEXaggData 22 12" xfId="37036" xr:uid="{00000000-0005-0000-0000-000054980000}"/>
    <cellStyle name="SAPBEXaggData 22 13" xfId="42143" xr:uid="{00000000-0005-0000-0000-000055980000}"/>
    <cellStyle name="SAPBEXaggData 22 14" xfId="45161" xr:uid="{00000000-0005-0000-0000-000056980000}"/>
    <cellStyle name="SAPBEXaggData 22 2" xfId="3530" xr:uid="{00000000-0005-0000-0000-000057980000}"/>
    <cellStyle name="SAPBEXaggData 22 3" xfId="8922" xr:uid="{00000000-0005-0000-0000-000058980000}"/>
    <cellStyle name="SAPBEXaggData 22 4" xfId="11815" xr:uid="{00000000-0005-0000-0000-000059980000}"/>
    <cellStyle name="SAPBEXaggData 22 5" xfId="14683" xr:uid="{00000000-0005-0000-0000-00005A980000}"/>
    <cellStyle name="SAPBEXaggData 22 6" xfId="17612" xr:uid="{00000000-0005-0000-0000-00005B980000}"/>
    <cellStyle name="SAPBEXaggData 22 7" xfId="20723" xr:uid="{00000000-0005-0000-0000-00005C980000}"/>
    <cellStyle name="SAPBEXaggData 22 8" xfId="25502" xr:uid="{00000000-0005-0000-0000-00005D980000}"/>
    <cellStyle name="SAPBEXaggData 22 9" xfId="28386" xr:uid="{00000000-0005-0000-0000-00005E980000}"/>
    <cellStyle name="SAPBEXaggData 23" xfId="1118" xr:uid="{00000000-0005-0000-0000-00005F980000}"/>
    <cellStyle name="SAPBEXaggData 23 10" xfId="31211" xr:uid="{00000000-0005-0000-0000-000060980000}"/>
    <cellStyle name="SAPBEXaggData 23 11" xfId="34100" xr:uid="{00000000-0005-0000-0000-000061980000}"/>
    <cellStyle name="SAPBEXaggData 23 12" xfId="37006" xr:uid="{00000000-0005-0000-0000-000062980000}"/>
    <cellStyle name="SAPBEXaggData 23 13" xfId="42113" xr:uid="{00000000-0005-0000-0000-000063980000}"/>
    <cellStyle name="SAPBEXaggData 23 14" xfId="45131" xr:uid="{00000000-0005-0000-0000-000064980000}"/>
    <cellStyle name="SAPBEXaggData 23 2" xfId="3429" xr:uid="{00000000-0005-0000-0000-000065980000}"/>
    <cellStyle name="SAPBEXaggData 23 3" xfId="8892" xr:uid="{00000000-0005-0000-0000-000066980000}"/>
    <cellStyle name="SAPBEXaggData 23 4" xfId="11785" xr:uid="{00000000-0005-0000-0000-000067980000}"/>
    <cellStyle name="SAPBEXaggData 23 5" xfId="14653" xr:uid="{00000000-0005-0000-0000-000068980000}"/>
    <cellStyle name="SAPBEXaggData 23 6" xfId="17582" xr:uid="{00000000-0005-0000-0000-000069980000}"/>
    <cellStyle name="SAPBEXaggData 23 7" xfId="20693" xr:uid="{00000000-0005-0000-0000-00006A980000}"/>
    <cellStyle name="SAPBEXaggData 23 8" xfId="25472" xr:uid="{00000000-0005-0000-0000-00006B980000}"/>
    <cellStyle name="SAPBEXaggData 23 9" xfId="28356" xr:uid="{00000000-0005-0000-0000-00006C980000}"/>
    <cellStyle name="SAPBEXaggData 24" xfId="905" xr:uid="{00000000-0005-0000-0000-00006D980000}"/>
    <cellStyle name="SAPBEXaggData 24 10" xfId="30998" xr:uid="{00000000-0005-0000-0000-00006E980000}"/>
    <cellStyle name="SAPBEXaggData 24 11" xfId="33887" xr:uid="{00000000-0005-0000-0000-00006F980000}"/>
    <cellStyle name="SAPBEXaggData 24 12" xfId="36793" xr:uid="{00000000-0005-0000-0000-000070980000}"/>
    <cellStyle name="SAPBEXaggData 24 13" xfId="41900" xr:uid="{00000000-0005-0000-0000-000071980000}"/>
    <cellStyle name="SAPBEXaggData 24 14" xfId="44918" xr:uid="{00000000-0005-0000-0000-000072980000}"/>
    <cellStyle name="SAPBEXaggData 24 2" xfId="4419" xr:uid="{00000000-0005-0000-0000-000073980000}"/>
    <cellStyle name="SAPBEXaggData 24 3" xfId="8679" xr:uid="{00000000-0005-0000-0000-000074980000}"/>
    <cellStyle name="SAPBEXaggData 24 4" xfId="11572" xr:uid="{00000000-0005-0000-0000-000075980000}"/>
    <cellStyle name="SAPBEXaggData 24 5" xfId="14440" xr:uid="{00000000-0005-0000-0000-000076980000}"/>
    <cellStyle name="SAPBEXaggData 24 6" xfId="17369" xr:uid="{00000000-0005-0000-0000-000077980000}"/>
    <cellStyle name="SAPBEXaggData 24 7" xfId="20480" xr:uid="{00000000-0005-0000-0000-000078980000}"/>
    <cellStyle name="SAPBEXaggData 24 8" xfId="25259" xr:uid="{00000000-0005-0000-0000-000079980000}"/>
    <cellStyle name="SAPBEXaggData 24 9" xfId="28143" xr:uid="{00000000-0005-0000-0000-00007A980000}"/>
    <cellStyle name="SAPBEXaggData 25" xfId="1070" xr:uid="{00000000-0005-0000-0000-00007B980000}"/>
    <cellStyle name="SAPBEXaggData 25 10" xfId="31163" xr:uid="{00000000-0005-0000-0000-00007C980000}"/>
    <cellStyle name="SAPBEXaggData 25 11" xfId="34052" xr:uid="{00000000-0005-0000-0000-00007D980000}"/>
    <cellStyle name="SAPBEXaggData 25 12" xfId="36958" xr:uid="{00000000-0005-0000-0000-00007E980000}"/>
    <cellStyle name="SAPBEXaggData 25 13" xfId="42065" xr:uid="{00000000-0005-0000-0000-00007F980000}"/>
    <cellStyle name="SAPBEXaggData 25 14" xfId="45083" xr:uid="{00000000-0005-0000-0000-000080980000}"/>
    <cellStyle name="SAPBEXaggData 25 2" xfId="3571" xr:uid="{00000000-0005-0000-0000-000081980000}"/>
    <cellStyle name="SAPBEXaggData 25 3" xfId="8844" xr:uid="{00000000-0005-0000-0000-000082980000}"/>
    <cellStyle name="SAPBEXaggData 25 4" xfId="11737" xr:uid="{00000000-0005-0000-0000-000083980000}"/>
    <cellStyle name="SAPBEXaggData 25 5" xfId="14605" xr:uid="{00000000-0005-0000-0000-000084980000}"/>
    <cellStyle name="SAPBEXaggData 25 6" xfId="17534" xr:uid="{00000000-0005-0000-0000-000085980000}"/>
    <cellStyle name="SAPBEXaggData 25 7" xfId="20645" xr:uid="{00000000-0005-0000-0000-000086980000}"/>
    <cellStyle name="SAPBEXaggData 25 8" xfId="25424" xr:uid="{00000000-0005-0000-0000-000087980000}"/>
    <cellStyle name="SAPBEXaggData 25 9" xfId="28308" xr:uid="{00000000-0005-0000-0000-000088980000}"/>
    <cellStyle name="SAPBEXaggData 26" xfId="1096" xr:uid="{00000000-0005-0000-0000-000089980000}"/>
    <cellStyle name="SAPBEXaggData 26 10" xfId="31189" xr:uid="{00000000-0005-0000-0000-00008A980000}"/>
    <cellStyle name="SAPBEXaggData 26 11" xfId="34078" xr:uid="{00000000-0005-0000-0000-00008B980000}"/>
    <cellStyle name="SAPBEXaggData 26 12" xfId="36984" xr:uid="{00000000-0005-0000-0000-00008C980000}"/>
    <cellStyle name="SAPBEXaggData 26 13" xfId="42091" xr:uid="{00000000-0005-0000-0000-00008D980000}"/>
    <cellStyle name="SAPBEXaggData 26 14" xfId="45109" xr:uid="{00000000-0005-0000-0000-00008E980000}"/>
    <cellStyle name="SAPBEXaggData 26 2" xfId="3555" xr:uid="{00000000-0005-0000-0000-00008F980000}"/>
    <cellStyle name="SAPBEXaggData 26 3" xfId="8870" xr:uid="{00000000-0005-0000-0000-000090980000}"/>
    <cellStyle name="SAPBEXaggData 26 4" xfId="11763" xr:uid="{00000000-0005-0000-0000-000091980000}"/>
    <cellStyle name="SAPBEXaggData 26 5" xfId="14631" xr:uid="{00000000-0005-0000-0000-000092980000}"/>
    <cellStyle name="SAPBEXaggData 26 6" xfId="17560" xr:uid="{00000000-0005-0000-0000-000093980000}"/>
    <cellStyle name="SAPBEXaggData 26 7" xfId="20671" xr:uid="{00000000-0005-0000-0000-000094980000}"/>
    <cellStyle name="SAPBEXaggData 26 8" xfId="25450" xr:uid="{00000000-0005-0000-0000-000095980000}"/>
    <cellStyle name="SAPBEXaggData 26 9" xfId="28334" xr:uid="{00000000-0005-0000-0000-000096980000}"/>
    <cellStyle name="SAPBEXaggData 27" xfId="1382" xr:uid="{00000000-0005-0000-0000-000097980000}"/>
    <cellStyle name="SAPBEXaggData 27 10" xfId="31475" xr:uid="{00000000-0005-0000-0000-000098980000}"/>
    <cellStyle name="SAPBEXaggData 27 11" xfId="34364" xr:uid="{00000000-0005-0000-0000-000099980000}"/>
    <cellStyle name="SAPBEXaggData 27 12" xfId="37270" xr:uid="{00000000-0005-0000-0000-00009A980000}"/>
    <cellStyle name="SAPBEXaggData 27 13" xfId="42377" xr:uid="{00000000-0005-0000-0000-00009B980000}"/>
    <cellStyle name="SAPBEXaggData 27 14" xfId="45395" xr:uid="{00000000-0005-0000-0000-00009C980000}"/>
    <cellStyle name="SAPBEXaggData 27 2" xfId="6362" xr:uid="{00000000-0005-0000-0000-00009D980000}"/>
    <cellStyle name="SAPBEXaggData 27 3" xfId="9156" xr:uid="{00000000-0005-0000-0000-00009E980000}"/>
    <cellStyle name="SAPBEXaggData 27 4" xfId="12049" xr:uid="{00000000-0005-0000-0000-00009F980000}"/>
    <cellStyle name="SAPBEXaggData 27 5" xfId="14917" xr:uid="{00000000-0005-0000-0000-0000A0980000}"/>
    <cellStyle name="SAPBEXaggData 27 6" xfId="17846" xr:uid="{00000000-0005-0000-0000-0000A1980000}"/>
    <cellStyle name="SAPBEXaggData 27 7" xfId="20957" xr:uid="{00000000-0005-0000-0000-0000A2980000}"/>
    <cellStyle name="SAPBEXaggData 27 8" xfId="25736" xr:uid="{00000000-0005-0000-0000-0000A3980000}"/>
    <cellStyle name="SAPBEXaggData 27 9" xfId="28620" xr:uid="{00000000-0005-0000-0000-0000A4980000}"/>
    <cellStyle name="SAPBEXaggData 28" xfId="1413" xr:uid="{00000000-0005-0000-0000-0000A5980000}"/>
    <cellStyle name="SAPBEXaggData 28 10" xfId="31506" xr:uid="{00000000-0005-0000-0000-0000A6980000}"/>
    <cellStyle name="SAPBEXaggData 28 11" xfId="34395" xr:uid="{00000000-0005-0000-0000-0000A7980000}"/>
    <cellStyle name="SAPBEXaggData 28 12" xfId="37301" xr:uid="{00000000-0005-0000-0000-0000A8980000}"/>
    <cellStyle name="SAPBEXaggData 28 13" xfId="42408" xr:uid="{00000000-0005-0000-0000-0000A9980000}"/>
    <cellStyle name="SAPBEXaggData 28 14" xfId="45426" xr:uid="{00000000-0005-0000-0000-0000AA980000}"/>
    <cellStyle name="SAPBEXaggData 28 2" xfId="6393" xr:uid="{00000000-0005-0000-0000-0000AB980000}"/>
    <cellStyle name="SAPBEXaggData 28 3" xfId="9187" xr:uid="{00000000-0005-0000-0000-0000AC980000}"/>
    <cellStyle name="SAPBEXaggData 28 4" xfId="12080" xr:uid="{00000000-0005-0000-0000-0000AD980000}"/>
    <cellStyle name="SAPBEXaggData 28 5" xfId="14948" xr:uid="{00000000-0005-0000-0000-0000AE980000}"/>
    <cellStyle name="SAPBEXaggData 28 6" xfId="17877" xr:uid="{00000000-0005-0000-0000-0000AF980000}"/>
    <cellStyle name="SAPBEXaggData 28 7" xfId="20988" xr:uid="{00000000-0005-0000-0000-0000B0980000}"/>
    <cellStyle name="SAPBEXaggData 28 8" xfId="25767" xr:uid="{00000000-0005-0000-0000-0000B1980000}"/>
    <cellStyle name="SAPBEXaggData 28 9" xfId="28651" xr:uid="{00000000-0005-0000-0000-0000B2980000}"/>
    <cellStyle name="SAPBEXaggData 29" xfId="1018" xr:uid="{00000000-0005-0000-0000-0000B3980000}"/>
    <cellStyle name="SAPBEXaggData 29 10" xfId="31111" xr:uid="{00000000-0005-0000-0000-0000B4980000}"/>
    <cellStyle name="SAPBEXaggData 29 11" xfId="34000" xr:uid="{00000000-0005-0000-0000-0000B5980000}"/>
    <cellStyle name="SAPBEXaggData 29 12" xfId="36906" xr:uid="{00000000-0005-0000-0000-0000B6980000}"/>
    <cellStyle name="SAPBEXaggData 29 13" xfId="42013" xr:uid="{00000000-0005-0000-0000-0000B7980000}"/>
    <cellStyle name="SAPBEXaggData 29 14" xfId="45031" xr:uid="{00000000-0005-0000-0000-0000B8980000}"/>
    <cellStyle name="SAPBEXaggData 29 2" xfId="4825" xr:uid="{00000000-0005-0000-0000-0000B9980000}"/>
    <cellStyle name="SAPBEXaggData 29 3" xfId="8792" xr:uid="{00000000-0005-0000-0000-0000BA980000}"/>
    <cellStyle name="SAPBEXaggData 29 4" xfId="11685" xr:uid="{00000000-0005-0000-0000-0000BB980000}"/>
    <cellStyle name="SAPBEXaggData 29 5" xfId="14553" xr:uid="{00000000-0005-0000-0000-0000BC980000}"/>
    <cellStyle name="SAPBEXaggData 29 6" xfId="17482" xr:uid="{00000000-0005-0000-0000-0000BD980000}"/>
    <cellStyle name="SAPBEXaggData 29 7" xfId="20593" xr:uid="{00000000-0005-0000-0000-0000BE980000}"/>
    <cellStyle name="SAPBEXaggData 29 8" xfId="25372" xr:uid="{00000000-0005-0000-0000-0000BF980000}"/>
    <cellStyle name="SAPBEXaggData 29 9" xfId="28256" xr:uid="{00000000-0005-0000-0000-0000C0980000}"/>
    <cellStyle name="SAPBEXaggData 3" xfId="491" xr:uid="{00000000-0005-0000-0000-0000C1980000}"/>
    <cellStyle name="SAPBEXaggData 3 10" xfId="33475" xr:uid="{00000000-0005-0000-0000-0000C2980000}"/>
    <cellStyle name="SAPBEXaggData 3 11" xfId="36380" xr:uid="{00000000-0005-0000-0000-0000C3980000}"/>
    <cellStyle name="SAPBEXaggData 3 12" xfId="41488" xr:uid="{00000000-0005-0000-0000-0000C4980000}"/>
    <cellStyle name="SAPBEXaggData 3 13" xfId="44505" xr:uid="{00000000-0005-0000-0000-0000C5980000}"/>
    <cellStyle name="SAPBEXaggData 3 2" xfId="731" xr:uid="{00000000-0005-0000-0000-0000C6980000}"/>
    <cellStyle name="SAPBEXaggData 3 2 10" xfId="30824" xr:uid="{00000000-0005-0000-0000-0000C7980000}"/>
    <cellStyle name="SAPBEXaggData 3 2 11" xfId="33713" xr:uid="{00000000-0005-0000-0000-0000C8980000}"/>
    <cellStyle name="SAPBEXaggData 3 2 12" xfId="36619" xr:uid="{00000000-0005-0000-0000-0000C9980000}"/>
    <cellStyle name="SAPBEXaggData 3 2 13" xfId="41726" xr:uid="{00000000-0005-0000-0000-0000CA980000}"/>
    <cellStyle name="SAPBEXaggData 3 2 14" xfId="44744" xr:uid="{00000000-0005-0000-0000-0000CB980000}"/>
    <cellStyle name="SAPBEXaggData 3 2 2" xfId="3851" xr:uid="{00000000-0005-0000-0000-0000CC980000}"/>
    <cellStyle name="SAPBEXaggData 3 2 3" xfId="8505" xr:uid="{00000000-0005-0000-0000-0000CD980000}"/>
    <cellStyle name="SAPBEXaggData 3 2 4" xfId="11398" xr:uid="{00000000-0005-0000-0000-0000CE980000}"/>
    <cellStyle name="SAPBEXaggData 3 2 5" xfId="14266" xr:uid="{00000000-0005-0000-0000-0000CF980000}"/>
    <cellStyle name="SAPBEXaggData 3 2 6" xfId="17195" xr:uid="{00000000-0005-0000-0000-0000D0980000}"/>
    <cellStyle name="SAPBEXaggData 3 2 7" xfId="20306" xr:uid="{00000000-0005-0000-0000-0000D1980000}"/>
    <cellStyle name="SAPBEXaggData 3 2 8" xfId="25085" xr:uid="{00000000-0005-0000-0000-0000D2980000}"/>
    <cellStyle name="SAPBEXaggData 3 2 9" xfId="27969" xr:uid="{00000000-0005-0000-0000-0000D3980000}"/>
    <cellStyle name="SAPBEXaggData 3 3" xfId="812" xr:uid="{00000000-0005-0000-0000-0000D4980000}"/>
    <cellStyle name="SAPBEXaggData 3 3 10" xfId="30905" xr:uid="{00000000-0005-0000-0000-0000D5980000}"/>
    <cellStyle name="SAPBEXaggData 3 3 11" xfId="33794" xr:uid="{00000000-0005-0000-0000-0000D6980000}"/>
    <cellStyle name="SAPBEXaggData 3 3 12" xfId="36700" xr:uid="{00000000-0005-0000-0000-0000D7980000}"/>
    <cellStyle name="SAPBEXaggData 3 3 13" xfId="41807" xr:uid="{00000000-0005-0000-0000-0000D8980000}"/>
    <cellStyle name="SAPBEXaggData 3 3 14" xfId="44825" xr:uid="{00000000-0005-0000-0000-0000D9980000}"/>
    <cellStyle name="SAPBEXaggData 3 3 2" xfId="4363" xr:uid="{00000000-0005-0000-0000-0000DA980000}"/>
    <cellStyle name="SAPBEXaggData 3 3 3" xfId="8586" xr:uid="{00000000-0005-0000-0000-0000DB980000}"/>
    <cellStyle name="SAPBEXaggData 3 3 4" xfId="11479" xr:uid="{00000000-0005-0000-0000-0000DC980000}"/>
    <cellStyle name="SAPBEXaggData 3 3 5" xfId="14347" xr:uid="{00000000-0005-0000-0000-0000DD980000}"/>
    <cellStyle name="SAPBEXaggData 3 3 6" xfId="17276" xr:uid="{00000000-0005-0000-0000-0000DE980000}"/>
    <cellStyle name="SAPBEXaggData 3 3 7" xfId="20387" xr:uid="{00000000-0005-0000-0000-0000DF980000}"/>
    <cellStyle name="SAPBEXaggData 3 3 8" xfId="25166" xr:uid="{00000000-0005-0000-0000-0000E0980000}"/>
    <cellStyle name="SAPBEXaggData 3 3 9" xfId="28050" xr:uid="{00000000-0005-0000-0000-0000E1980000}"/>
    <cellStyle name="SAPBEXaggData 3 4" xfId="844" xr:uid="{00000000-0005-0000-0000-0000E2980000}"/>
    <cellStyle name="SAPBEXaggData 3 4 10" xfId="30937" xr:uid="{00000000-0005-0000-0000-0000E3980000}"/>
    <cellStyle name="SAPBEXaggData 3 4 11" xfId="33826" xr:uid="{00000000-0005-0000-0000-0000E4980000}"/>
    <cellStyle name="SAPBEXaggData 3 4 12" xfId="36732" xr:uid="{00000000-0005-0000-0000-0000E5980000}"/>
    <cellStyle name="SAPBEXaggData 3 4 13" xfId="41839" xr:uid="{00000000-0005-0000-0000-0000E6980000}"/>
    <cellStyle name="SAPBEXaggData 3 4 14" xfId="44857" xr:uid="{00000000-0005-0000-0000-0000E7980000}"/>
    <cellStyle name="SAPBEXaggData 3 4 2" xfId="5957" xr:uid="{00000000-0005-0000-0000-0000E8980000}"/>
    <cellStyle name="SAPBEXaggData 3 4 3" xfId="8618" xr:uid="{00000000-0005-0000-0000-0000E9980000}"/>
    <cellStyle name="SAPBEXaggData 3 4 4" xfId="11511" xr:uid="{00000000-0005-0000-0000-0000EA980000}"/>
    <cellStyle name="SAPBEXaggData 3 4 5" xfId="14379" xr:uid="{00000000-0005-0000-0000-0000EB980000}"/>
    <cellStyle name="SAPBEXaggData 3 4 6" xfId="17308" xr:uid="{00000000-0005-0000-0000-0000EC980000}"/>
    <cellStyle name="SAPBEXaggData 3 4 7" xfId="20419" xr:uid="{00000000-0005-0000-0000-0000ED980000}"/>
    <cellStyle name="SAPBEXaggData 3 4 8" xfId="25198" xr:uid="{00000000-0005-0000-0000-0000EE980000}"/>
    <cellStyle name="SAPBEXaggData 3 4 9" xfId="28082" xr:uid="{00000000-0005-0000-0000-0000EF980000}"/>
    <cellStyle name="SAPBEXaggData 3 5" xfId="11160" xr:uid="{00000000-0005-0000-0000-0000F0980000}"/>
    <cellStyle name="SAPBEXaggData 3 6" xfId="16957" xr:uid="{00000000-0005-0000-0000-0000F1980000}"/>
    <cellStyle name="SAPBEXaggData 3 7" xfId="20066" xr:uid="{00000000-0005-0000-0000-0000F2980000}"/>
    <cellStyle name="SAPBEXaggData 3 8" xfId="22882" xr:uid="{00000000-0005-0000-0000-0000F3980000}"/>
    <cellStyle name="SAPBEXaggData 3 9" xfId="27731" xr:uid="{00000000-0005-0000-0000-0000F4980000}"/>
    <cellStyle name="SAPBEXaggData 30" xfId="1475" xr:uid="{00000000-0005-0000-0000-0000F5980000}"/>
    <cellStyle name="SAPBEXaggData 30 10" xfId="31568" xr:uid="{00000000-0005-0000-0000-0000F6980000}"/>
    <cellStyle name="SAPBEXaggData 30 11" xfId="34457" xr:uid="{00000000-0005-0000-0000-0000F7980000}"/>
    <cellStyle name="SAPBEXaggData 30 12" xfId="37363" xr:uid="{00000000-0005-0000-0000-0000F8980000}"/>
    <cellStyle name="SAPBEXaggData 30 13" xfId="42470" xr:uid="{00000000-0005-0000-0000-0000F9980000}"/>
    <cellStyle name="SAPBEXaggData 30 14" xfId="45488" xr:uid="{00000000-0005-0000-0000-0000FA980000}"/>
    <cellStyle name="SAPBEXaggData 30 2" xfId="6455" xr:uid="{00000000-0005-0000-0000-0000FB980000}"/>
    <cellStyle name="SAPBEXaggData 30 3" xfId="9249" xr:uid="{00000000-0005-0000-0000-0000FC980000}"/>
    <cellStyle name="SAPBEXaggData 30 4" xfId="12142" xr:uid="{00000000-0005-0000-0000-0000FD980000}"/>
    <cellStyle name="SAPBEXaggData 30 5" xfId="15010" xr:uid="{00000000-0005-0000-0000-0000FE980000}"/>
    <cellStyle name="SAPBEXaggData 30 6" xfId="17939" xr:uid="{00000000-0005-0000-0000-0000FF980000}"/>
    <cellStyle name="SAPBEXaggData 30 7" xfId="21050" xr:uid="{00000000-0005-0000-0000-000000990000}"/>
    <cellStyle name="SAPBEXaggData 30 8" xfId="25829" xr:uid="{00000000-0005-0000-0000-000001990000}"/>
    <cellStyle name="SAPBEXaggData 30 9" xfId="28713" xr:uid="{00000000-0005-0000-0000-000002990000}"/>
    <cellStyle name="SAPBEXaggData 31" xfId="1255" xr:uid="{00000000-0005-0000-0000-000003990000}"/>
    <cellStyle name="SAPBEXaggData 31 10" xfId="31348" xr:uid="{00000000-0005-0000-0000-000004990000}"/>
    <cellStyle name="SAPBEXaggData 31 11" xfId="34237" xr:uid="{00000000-0005-0000-0000-000005990000}"/>
    <cellStyle name="SAPBEXaggData 31 12" xfId="37143" xr:uid="{00000000-0005-0000-0000-000006990000}"/>
    <cellStyle name="SAPBEXaggData 31 13" xfId="42250" xr:uid="{00000000-0005-0000-0000-000007990000}"/>
    <cellStyle name="SAPBEXaggData 31 14" xfId="45268" xr:uid="{00000000-0005-0000-0000-000008990000}"/>
    <cellStyle name="SAPBEXaggData 31 2" xfId="6235" xr:uid="{00000000-0005-0000-0000-000009990000}"/>
    <cellStyle name="SAPBEXaggData 31 3" xfId="9029" xr:uid="{00000000-0005-0000-0000-00000A990000}"/>
    <cellStyle name="SAPBEXaggData 31 4" xfId="11922" xr:uid="{00000000-0005-0000-0000-00000B990000}"/>
    <cellStyle name="SAPBEXaggData 31 5" xfId="14790" xr:uid="{00000000-0005-0000-0000-00000C990000}"/>
    <cellStyle name="SAPBEXaggData 31 6" xfId="17719" xr:uid="{00000000-0005-0000-0000-00000D990000}"/>
    <cellStyle name="SAPBEXaggData 31 7" xfId="20830" xr:uid="{00000000-0005-0000-0000-00000E990000}"/>
    <cellStyle name="SAPBEXaggData 31 8" xfId="25609" xr:uid="{00000000-0005-0000-0000-00000F990000}"/>
    <cellStyle name="SAPBEXaggData 31 9" xfId="28493" xr:uid="{00000000-0005-0000-0000-000010990000}"/>
    <cellStyle name="SAPBEXaggData 32" xfId="1360" xr:uid="{00000000-0005-0000-0000-000011990000}"/>
    <cellStyle name="SAPBEXaggData 32 10" xfId="31453" xr:uid="{00000000-0005-0000-0000-000012990000}"/>
    <cellStyle name="SAPBEXaggData 32 11" xfId="34342" xr:uid="{00000000-0005-0000-0000-000013990000}"/>
    <cellStyle name="SAPBEXaggData 32 12" xfId="37248" xr:uid="{00000000-0005-0000-0000-000014990000}"/>
    <cellStyle name="SAPBEXaggData 32 13" xfId="42355" xr:uid="{00000000-0005-0000-0000-000015990000}"/>
    <cellStyle name="SAPBEXaggData 32 14" xfId="45373" xr:uid="{00000000-0005-0000-0000-000016990000}"/>
    <cellStyle name="SAPBEXaggData 32 2" xfId="6340" xr:uid="{00000000-0005-0000-0000-000017990000}"/>
    <cellStyle name="SAPBEXaggData 32 3" xfId="9134" xr:uid="{00000000-0005-0000-0000-000018990000}"/>
    <cellStyle name="SAPBEXaggData 32 4" xfId="12027" xr:uid="{00000000-0005-0000-0000-000019990000}"/>
    <cellStyle name="SAPBEXaggData 32 5" xfId="14895" xr:uid="{00000000-0005-0000-0000-00001A990000}"/>
    <cellStyle name="SAPBEXaggData 32 6" xfId="17824" xr:uid="{00000000-0005-0000-0000-00001B990000}"/>
    <cellStyle name="SAPBEXaggData 32 7" xfId="20935" xr:uid="{00000000-0005-0000-0000-00001C990000}"/>
    <cellStyle name="SAPBEXaggData 32 8" xfId="25714" xr:uid="{00000000-0005-0000-0000-00001D990000}"/>
    <cellStyle name="SAPBEXaggData 32 9" xfId="28598" xr:uid="{00000000-0005-0000-0000-00001E990000}"/>
    <cellStyle name="SAPBEXaggData 33" xfId="1317" xr:uid="{00000000-0005-0000-0000-00001F990000}"/>
    <cellStyle name="SAPBEXaggData 33 10" xfId="31410" xr:uid="{00000000-0005-0000-0000-000020990000}"/>
    <cellStyle name="SAPBEXaggData 33 11" xfId="34299" xr:uid="{00000000-0005-0000-0000-000021990000}"/>
    <cellStyle name="SAPBEXaggData 33 12" xfId="37205" xr:uid="{00000000-0005-0000-0000-000022990000}"/>
    <cellStyle name="SAPBEXaggData 33 13" xfId="42312" xr:uid="{00000000-0005-0000-0000-000023990000}"/>
    <cellStyle name="SAPBEXaggData 33 14" xfId="45330" xr:uid="{00000000-0005-0000-0000-000024990000}"/>
    <cellStyle name="SAPBEXaggData 33 2" xfId="6297" xr:uid="{00000000-0005-0000-0000-000025990000}"/>
    <cellStyle name="SAPBEXaggData 33 3" xfId="9091" xr:uid="{00000000-0005-0000-0000-000026990000}"/>
    <cellStyle name="SAPBEXaggData 33 4" xfId="11984" xr:uid="{00000000-0005-0000-0000-000027990000}"/>
    <cellStyle name="SAPBEXaggData 33 5" xfId="14852" xr:uid="{00000000-0005-0000-0000-000028990000}"/>
    <cellStyle name="SAPBEXaggData 33 6" xfId="17781" xr:uid="{00000000-0005-0000-0000-000029990000}"/>
    <cellStyle name="SAPBEXaggData 33 7" xfId="20892" xr:uid="{00000000-0005-0000-0000-00002A990000}"/>
    <cellStyle name="SAPBEXaggData 33 8" xfId="25671" xr:uid="{00000000-0005-0000-0000-00002B990000}"/>
    <cellStyle name="SAPBEXaggData 33 9" xfId="28555" xr:uid="{00000000-0005-0000-0000-00002C990000}"/>
    <cellStyle name="SAPBEXaggData 34" xfId="794" xr:uid="{00000000-0005-0000-0000-00002D990000}"/>
    <cellStyle name="SAPBEXaggData 34 10" xfId="30887" xr:uid="{00000000-0005-0000-0000-00002E990000}"/>
    <cellStyle name="SAPBEXaggData 34 11" xfId="33776" xr:uid="{00000000-0005-0000-0000-00002F990000}"/>
    <cellStyle name="SAPBEXaggData 34 12" xfId="36682" xr:uid="{00000000-0005-0000-0000-000030990000}"/>
    <cellStyle name="SAPBEXaggData 34 13" xfId="41789" xr:uid="{00000000-0005-0000-0000-000031990000}"/>
    <cellStyle name="SAPBEXaggData 34 14" xfId="44807" xr:uid="{00000000-0005-0000-0000-000032990000}"/>
    <cellStyle name="SAPBEXaggData 34 2" xfId="4730" xr:uid="{00000000-0005-0000-0000-000033990000}"/>
    <cellStyle name="SAPBEXaggData 34 3" xfId="8568" xr:uid="{00000000-0005-0000-0000-000034990000}"/>
    <cellStyle name="SAPBEXaggData 34 4" xfId="11461" xr:uid="{00000000-0005-0000-0000-000035990000}"/>
    <cellStyle name="SAPBEXaggData 34 5" xfId="14329" xr:uid="{00000000-0005-0000-0000-000036990000}"/>
    <cellStyle name="SAPBEXaggData 34 6" xfId="17258" xr:uid="{00000000-0005-0000-0000-000037990000}"/>
    <cellStyle name="SAPBEXaggData 34 7" xfId="20369" xr:uid="{00000000-0005-0000-0000-000038990000}"/>
    <cellStyle name="SAPBEXaggData 34 8" xfId="25148" xr:uid="{00000000-0005-0000-0000-000039990000}"/>
    <cellStyle name="SAPBEXaggData 34 9" xfId="28032" xr:uid="{00000000-0005-0000-0000-00003A990000}"/>
    <cellStyle name="SAPBEXaggData 35" xfId="1568" xr:uid="{00000000-0005-0000-0000-00003B990000}"/>
    <cellStyle name="SAPBEXaggData 35 10" xfId="31661" xr:uid="{00000000-0005-0000-0000-00003C990000}"/>
    <cellStyle name="SAPBEXaggData 35 11" xfId="34550" xr:uid="{00000000-0005-0000-0000-00003D990000}"/>
    <cellStyle name="SAPBEXaggData 35 12" xfId="37456" xr:uid="{00000000-0005-0000-0000-00003E990000}"/>
    <cellStyle name="SAPBEXaggData 35 13" xfId="42563" xr:uid="{00000000-0005-0000-0000-00003F990000}"/>
    <cellStyle name="SAPBEXaggData 35 14" xfId="45581" xr:uid="{00000000-0005-0000-0000-000040990000}"/>
    <cellStyle name="SAPBEXaggData 35 2" xfId="6548" xr:uid="{00000000-0005-0000-0000-000041990000}"/>
    <cellStyle name="SAPBEXaggData 35 3" xfId="9342" xr:uid="{00000000-0005-0000-0000-000042990000}"/>
    <cellStyle name="SAPBEXaggData 35 4" xfId="12235" xr:uid="{00000000-0005-0000-0000-000043990000}"/>
    <cellStyle name="SAPBEXaggData 35 5" xfId="15103" xr:uid="{00000000-0005-0000-0000-000044990000}"/>
    <cellStyle name="SAPBEXaggData 35 6" xfId="18032" xr:uid="{00000000-0005-0000-0000-000045990000}"/>
    <cellStyle name="SAPBEXaggData 35 7" xfId="21143" xr:uid="{00000000-0005-0000-0000-000046990000}"/>
    <cellStyle name="SAPBEXaggData 35 8" xfId="25922" xr:uid="{00000000-0005-0000-0000-000047990000}"/>
    <cellStyle name="SAPBEXaggData 35 9" xfId="28806" xr:uid="{00000000-0005-0000-0000-000048990000}"/>
    <cellStyle name="SAPBEXaggData 36" xfId="1344" xr:uid="{00000000-0005-0000-0000-000049990000}"/>
    <cellStyle name="SAPBEXaggData 36 10" xfId="31437" xr:uid="{00000000-0005-0000-0000-00004A990000}"/>
    <cellStyle name="SAPBEXaggData 36 11" xfId="34326" xr:uid="{00000000-0005-0000-0000-00004B990000}"/>
    <cellStyle name="SAPBEXaggData 36 12" xfId="37232" xr:uid="{00000000-0005-0000-0000-00004C990000}"/>
    <cellStyle name="SAPBEXaggData 36 13" xfId="42339" xr:uid="{00000000-0005-0000-0000-00004D990000}"/>
    <cellStyle name="SAPBEXaggData 36 14" xfId="45357" xr:uid="{00000000-0005-0000-0000-00004E990000}"/>
    <cellStyle name="SAPBEXaggData 36 2" xfId="6324" xr:uid="{00000000-0005-0000-0000-00004F990000}"/>
    <cellStyle name="SAPBEXaggData 36 3" xfId="9118" xr:uid="{00000000-0005-0000-0000-000050990000}"/>
    <cellStyle name="SAPBEXaggData 36 4" xfId="12011" xr:uid="{00000000-0005-0000-0000-000051990000}"/>
    <cellStyle name="SAPBEXaggData 36 5" xfId="14879" xr:uid="{00000000-0005-0000-0000-000052990000}"/>
    <cellStyle name="SAPBEXaggData 36 6" xfId="17808" xr:uid="{00000000-0005-0000-0000-000053990000}"/>
    <cellStyle name="SAPBEXaggData 36 7" xfId="20919" xr:uid="{00000000-0005-0000-0000-000054990000}"/>
    <cellStyle name="SAPBEXaggData 36 8" xfId="25698" xr:uid="{00000000-0005-0000-0000-000055990000}"/>
    <cellStyle name="SAPBEXaggData 36 9" xfId="28582" xr:uid="{00000000-0005-0000-0000-000056990000}"/>
    <cellStyle name="SAPBEXaggData 37" xfId="1453" xr:uid="{00000000-0005-0000-0000-000057990000}"/>
    <cellStyle name="SAPBEXaggData 37 10" xfId="31546" xr:uid="{00000000-0005-0000-0000-000058990000}"/>
    <cellStyle name="SAPBEXaggData 37 11" xfId="34435" xr:uid="{00000000-0005-0000-0000-000059990000}"/>
    <cellStyle name="SAPBEXaggData 37 12" xfId="37341" xr:uid="{00000000-0005-0000-0000-00005A990000}"/>
    <cellStyle name="SAPBEXaggData 37 13" xfId="42448" xr:uid="{00000000-0005-0000-0000-00005B990000}"/>
    <cellStyle name="SAPBEXaggData 37 14" xfId="45466" xr:uid="{00000000-0005-0000-0000-00005C990000}"/>
    <cellStyle name="SAPBEXaggData 37 2" xfId="6433" xr:uid="{00000000-0005-0000-0000-00005D990000}"/>
    <cellStyle name="SAPBEXaggData 37 3" xfId="9227" xr:uid="{00000000-0005-0000-0000-00005E990000}"/>
    <cellStyle name="SAPBEXaggData 37 4" xfId="12120" xr:uid="{00000000-0005-0000-0000-00005F990000}"/>
    <cellStyle name="SAPBEXaggData 37 5" xfId="14988" xr:uid="{00000000-0005-0000-0000-000060990000}"/>
    <cellStyle name="SAPBEXaggData 37 6" xfId="17917" xr:uid="{00000000-0005-0000-0000-000061990000}"/>
    <cellStyle name="SAPBEXaggData 37 7" xfId="21028" xr:uid="{00000000-0005-0000-0000-000062990000}"/>
    <cellStyle name="SAPBEXaggData 37 8" xfId="25807" xr:uid="{00000000-0005-0000-0000-000063990000}"/>
    <cellStyle name="SAPBEXaggData 37 9" xfId="28691" xr:uid="{00000000-0005-0000-0000-000064990000}"/>
    <cellStyle name="SAPBEXaggData 38" xfId="1661" xr:uid="{00000000-0005-0000-0000-000065990000}"/>
    <cellStyle name="SAPBEXaggData 38 10" xfId="31754" xr:uid="{00000000-0005-0000-0000-000066990000}"/>
    <cellStyle name="SAPBEXaggData 38 11" xfId="34643" xr:uid="{00000000-0005-0000-0000-000067990000}"/>
    <cellStyle name="SAPBEXaggData 38 12" xfId="37549" xr:uid="{00000000-0005-0000-0000-000068990000}"/>
    <cellStyle name="SAPBEXaggData 38 13" xfId="42656" xr:uid="{00000000-0005-0000-0000-000069990000}"/>
    <cellStyle name="SAPBEXaggData 38 14" xfId="45674" xr:uid="{00000000-0005-0000-0000-00006A990000}"/>
    <cellStyle name="SAPBEXaggData 38 2" xfId="6641" xr:uid="{00000000-0005-0000-0000-00006B990000}"/>
    <cellStyle name="SAPBEXaggData 38 3" xfId="9435" xr:uid="{00000000-0005-0000-0000-00006C990000}"/>
    <cellStyle name="SAPBEXaggData 38 4" xfId="12328" xr:uid="{00000000-0005-0000-0000-00006D990000}"/>
    <cellStyle name="SAPBEXaggData 38 5" xfId="15196" xr:uid="{00000000-0005-0000-0000-00006E990000}"/>
    <cellStyle name="SAPBEXaggData 38 6" xfId="18125" xr:uid="{00000000-0005-0000-0000-00006F990000}"/>
    <cellStyle name="SAPBEXaggData 38 7" xfId="21236" xr:uid="{00000000-0005-0000-0000-000070990000}"/>
    <cellStyle name="SAPBEXaggData 38 8" xfId="26015" xr:uid="{00000000-0005-0000-0000-000071990000}"/>
    <cellStyle name="SAPBEXaggData 38 9" xfId="28899" xr:uid="{00000000-0005-0000-0000-000072990000}"/>
    <cellStyle name="SAPBEXaggData 39" xfId="964" xr:uid="{00000000-0005-0000-0000-000073990000}"/>
    <cellStyle name="SAPBEXaggData 39 10" xfId="31057" xr:uid="{00000000-0005-0000-0000-000074990000}"/>
    <cellStyle name="SAPBEXaggData 39 11" xfId="33946" xr:uid="{00000000-0005-0000-0000-000075990000}"/>
    <cellStyle name="SAPBEXaggData 39 12" xfId="36852" xr:uid="{00000000-0005-0000-0000-000076990000}"/>
    <cellStyle name="SAPBEXaggData 39 13" xfId="41959" xr:uid="{00000000-0005-0000-0000-000077990000}"/>
    <cellStyle name="SAPBEXaggData 39 14" xfId="44977" xr:uid="{00000000-0005-0000-0000-000078990000}"/>
    <cellStyle name="SAPBEXaggData 39 2" xfId="5748" xr:uid="{00000000-0005-0000-0000-000079990000}"/>
    <cellStyle name="SAPBEXaggData 39 3" xfId="8738" xr:uid="{00000000-0005-0000-0000-00007A990000}"/>
    <cellStyle name="SAPBEXaggData 39 4" xfId="11631" xr:uid="{00000000-0005-0000-0000-00007B990000}"/>
    <cellStyle name="SAPBEXaggData 39 5" xfId="14499" xr:uid="{00000000-0005-0000-0000-00007C990000}"/>
    <cellStyle name="SAPBEXaggData 39 6" xfId="17428" xr:uid="{00000000-0005-0000-0000-00007D990000}"/>
    <cellStyle name="SAPBEXaggData 39 7" xfId="20539" xr:uid="{00000000-0005-0000-0000-00007E990000}"/>
    <cellStyle name="SAPBEXaggData 39 8" xfId="25318" xr:uid="{00000000-0005-0000-0000-00007F990000}"/>
    <cellStyle name="SAPBEXaggData 39 9" xfId="28202" xr:uid="{00000000-0005-0000-0000-000080990000}"/>
    <cellStyle name="SAPBEXaggData 4" xfId="278" xr:uid="{00000000-0005-0000-0000-000081990000}"/>
    <cellStyle name="SAPBEXaggData 4 10" xfId="30548" xr:uid="{00000000-0005-0000-0000-000082990000}"/>
    <cellStyle name="SAPBEXaggData 4 11" xfId="33414" xr:uid="{00000000-0005-0000-0000-000083990000}"/>
    <cellStyle name="SAPBEXaggData 4 12" xfId="36321" xr:uid="{00000000-0005-0000-0000-000084990000}"/>
    <cellStyle name="SAPBEXaggData 4 13" xfId="41431" xr:uid="{00000000-0005-0000-0000-000085990000}"/>
    <cellStyle name="SAPBEXaggData 4 14" xfId="44401" xr:uid="{00000000-0005-0000-0000-000086990000}"/>
    <cellStyle name="SAPBEXaggData 4 2" xfId="4427" xr:uid="{00000000-0005-0000-0000-000087990000}"/>
    <cellStyle name="SAPBEXaggData 4 3" xfId="5326" xr:uid="{00000000-0005-0000-0000-000088990000}"/>
    <cellStyle name="SAPBEXaggData 4 4" xfId="11096" xr:uid="{00000000-0005-0000-0000-000089990000}"/>
    <cellStyle name="SAPBEXaggData 4 5" xfId="13978" xr:uid="{00000000-0005-0000-0000-00008A990000}"/>
    <cellStyle name="SAPBEXaggData 4 6" xfId="16857" xr:uid="{00000000-0005-0000-0000-00008B990000}"/>
    <cellStyle name="SAPBEXaggData 4 7" xfId="19874" xr:uid="{00000000-0005-0000-0000-00008C990000}"/>
    <cellStyle name="SAPBEXaggData 4 8" xfId="23534" xr:uid="{00000000-0005-0000-0000-00008D990000}"/>
    <cellStyle name="SAPBEXaggData 4 9" xfId="27665" xr:uid="{00000000-0005-0000-0000-00008E990000}"/>
    <cellStyle name="SAPBEXaggData 40" xfId="1546" xr:uid="{00000000-0005-0000-0000-00008F990000}"/>
    <cellStyle name="SAPBEXaggData 40 10" xfId="31639" xr:uid="{00000000-0005-0000-0000-000090990000}"/>
    <cellStyle name="SAPBEXaggData 40 11" xfId="34528" xr:uid="{00000000-0005-0000-0000-000091990000}"/>
    <cellStyle name="SAPBEXaggData 40 12" xfId="37434" xr:uid="{00000000-0005-0000-0000-000092990000}"/>
    <cellStyle name="SAPBEXaggData 40 13" xfId="42541" xr:uid="{00000000-0005-0000-0000-000093990000}"/>
    <cellStyle name="SAPBEXaggData 40 14" xfId="45559" xr:uid="{00000000-0005-0000-0000-000094990000}"/>
    <cellStyle name="SAPBEXaggData 40 2" xfId="6526" xr:uid="{00000000-0005-0000-0000-000095990000}"/>
    <cellStyle name="SAPBEXaggData 40 3" xfId="9320" xr:uid="{00000000-0005-0000-0000-000096990000}"/>
    <cellStyle name="SAPBEXaggData 40 4" xfId="12213" xr:uid="{00000000-0005-0000-0000-000097990000}"/>
    <cellStyle name="SAPBEXaggData 40 5" xfId="15081" xr:uid="{00000000-0005-0000-0000-000098990000}"/>
    <cellStyle name="SAPBEXaggData 40 6" xfId="18010" xr:uid="{00000000-0005-0000-0000-000099990000}"/>
    <cellStyle name="SAPBEXaggData 40 7" xfId="21121" xr:uid="{00000000-0005-0000-0000-00009A990000}"/>
    <cellStyle name="SAPBEXaggData 40 8" xfId="25900" xr:uid="{00000000-0005-0000-0000-00009B990000}"/>
    <cellStyle name="SAPBEXaggData 40 9" xfId="28784" xr:uid="{00000000-0005-0000-0000-00009C990000}"/>
    <cellStyle name="SAPBEXaggData 41" xfId="1261" xr:uid="{00000000-0005-0000-0000-00009D990000}"/>
    <cellStyle name="SAPBEXaggData 41 10" xfId="31354" xr:uid="{00000000-0005-0000-0000-00009E990000}"/>
    <cellStyle name="SAPBEXaggData 41 11" xfId="34243" xr:uid="{00000000-0005-0000-0000-00009F990000}"/>
    <cellStyle name="SAPBEXaggData 41 12" xfId="37149" xr:uid="{00000000-0005-0000-0000-0000A0990000}"/>
    <cellStyle name="SAPBEXaggData 41 13" xfId="42256" xr:uid="{00000000-0005-0000-0000-0000A1990000}"/>
    <cellStyle name="SAPBEXaggData 41 14" xfId="45274" xr:uid="{00000000-0005-0000-0000-0000A2990000}"/>
    <cellStyle name="SAPBEXaggData 41 2" xfId="6241" xr:uid="{00000000-0005-0000-0000-0000A3990000}"/>
    <cellStyle name="SAPBEXaggData 41 3" xfId="9035" xr:uid="{00000000-0005-0000-0000-0000A4990000}"/>
    <cellStyle name="SAPBEXaggData 41 4" xfId="11928" xr:uid="{00000000-0005-0000-0000-0000A5990000}"/>
    <cellStyle name="SAPBEXaggData 41 5" xfId="14796" xr:uid="{00000000-0005-0000-0000-0000A6990000}"/>
    <cellStyle name="SAPBEXaggData 41 6" xfId="17725" xr:uid="{00000000-0005-0000-0000-0000A7990000}"/>
    <cellStyle name="SAPBEXaggData 41 7" xfId="20836" xr:uid="{00000000-0005-0000-0000-0000A8990000}"/>
    <cellStyle name="SAPBEXaggData 41 8" xfId="25615" xr:uid="{00000000-0005-0000-0000-0000A9990000}"/>
    <cellStyle name="SAPBEXaggData 41 9" xfId="28499" xr:uid="{00000000-0005-0000-0000-0000AA990000}"/>
    <cellStyle name="SAPBEXaggData 42" xfId="1257" xr:uid="{00000000-0005-0000-0000-0000AB990000}"/>
    <cellStyle name="SAPBEXaggData 42 10" xfId="31350" xr:uid="{00000000-0005-0000-0000-0000AC990000}"/>
    <cellStyle name="SAPBEXaggData 42 11" xfId="34239" xr:uid="{00000000-0005-0000-0000-0000AD990000}"/>
    <cellStyle name="SAPBEXaggData 42 12" xfId="37145" xr:uid="{00000000-0005-0000-0000-0000AE990000}"/>
    <cellStyle name="SAPBEXaggData 42 13" xfId="42252" xr:uid="{00000000-0005-0000-0000-0000AF990000}"/>
    <cellStyle name="SAPBEXaggData 42 14" xfId="45270" xr:uid="{00000000-0005-0000-0000-0000B0990000}"/>
    <cellStyle name="SAPBEXaggData 42 2" xfId="6237" xr:uid="{00000000-0005-0000-0000-0000B1990000}"/>
    <cellStyle name="SAPBEXaggData 42 3" xfId="9031" xr:uid="{00000000-0005-0000-0000-0000B2990000}"/>
    <cellStyle name="SAPBEXaggData 42 4" xfId="11924" xr:uid="{00000000-0005-0000-0000-0000B3990000}"/>
    <cellStyle name="SAPBEXaggData 42 5" xfId="14792" xr:uid="{00000000-0005-0000-0000-0000B4990000}"/>
    <cellStyle name="SAPBEXaggData 42 6" xfId="17721" xr:uid="{00000000-0005-0000-0000-0000B5990000}"/>
    <cellStyle name="SAPBEXaggData 42 7" xfId="20832" xr:uid="{00000000-0005-0000-0000-0000B6990000}"/>
    <cellStyle name="SAPBEXaggData 42 8" xfId="25611" xr:uid="{00000000-0005-0000-0000-0000B7990000}"/>
    <cellStyle name="SAPBEXaggData 42 9" xfId="28495" xr:uid="{00000000-0005-0000-0000-0000B8990000}"/>
    <cellStyle name="SAPBEXaggData 43" xfId="1577" xr:uid="{00000000-0005-0000-0000-0000B9990000}"/>
    <cellStyle name="SAPBEXaggData 43 10" xfId="31670" xr:uid="{00000000-0005-0000-0000-0000BA990000}"/>
    <cellStyle name="SAPBEXaggData 43 11" xfId="34559" xr:uid="{00000000-0005-0000-0000-0000BB990000}"/>
    <cellStyle name="SAPBEXaggData 43 12" xfId="37465" xr:uid="{00000000-0005-0000-0000-0000BC990000}"/>
    <cellStyle name="SAPBEXaggData 43 13" xfId="42572" xr:uid="{00000000-0005-0000-0000-0000BD990000}"/>
    <cellStyle name="SAPBEXaggData 43 14" xfId="45590" xr:uid="{00000000-0005-0000-0000-0000BE990000}"/>
    <cellStyle name="SAPBEXaggData 43 2" xfId="6557" xr:uid="{00000000-0005-0000-0000-0000BF990000}"/>
    <cellStyle name="SAPBEXaggData 43 3" xfId="9351" xr:uid="{00000000-0005-0000-0000-0000C0990000}"/>
    <cellStyle name="SAPBEXaggData 43 4" xfId="12244" xr:uid="{00000000-0005-0000-0000-0000C1990000}"/>
    <cellStyle name="SAPBEXaggData 43 5" xfId="15112" xr:uid="{00000000-0005-0000-0000-0000C2990000}"/>
    <cellStyle name="SAPBEXaggData 43 6" xfId="18041" xr:uid="{00000000-0005-0000-0000-0000C3990000}"/>
    <cellStyle name="SAPBEXaggData 43 7" xfId="21152" xr:uid="{00000000-0005-0000-0000-0000C4990000}"/>
    <cellStyle name="SAPBEXaggData 43 8" xfId="25931" xr:uid="{00000000-0005-0000-0000-0000C5990000}"/>
    <cellStyle name="SAPBEXaggData 43 9" xfId="28815" xr:uid="{00000000-0005-0000-0000-0000C6990000}"/>
    <cellStyle name="SAPBEXaggData 44" xfId="913" xr:uid="{00000000-0005-0000-0000-0000C7990000}"/>
    <cellStyle name="SAPBEXaggData 44 10" xfId="31006" xr:uid="{00000000-0005-0000-0000-0000C8990000}"/>
    <cellStyle name="SAPBEXaggData 44 11" xfId="33895" xr:uid="{00000000-0005-0000-0000-0000C9990000}"/>
    <cellStyle name="SAPBEXaggData 44 12" xfId="36801" xr:uid="{00000000-0005-0000-0000-0000CA990000}"/>
    <cellStyle name="SAPBEXaggData 44 13" xfId="41908" xr:uid="{00000000-0005-0000-0000-0000CB990000}"/>
    <cellStyle name="SAPBEXaggData 44 14" xfId="44926" xr:uid="{00000000-0005-0000-0000-0000CC990000}"/>
    <cellStyle name="SAPBEXaggData 44 2" xfId="3359" xr:uid="{00000000-0005-0000-0000-0000CD990000}"/>
    <cellStyle name="SAPBEXaggData 44 3" xfId="8687" xr:uid="{00000000-0005-0000-0000-0000CE990000}"/>
    <cellStyle name="SAPBEXaggData 44 4" xfId="11580" xr:uid="{00000000-0005-0000-0000-0000CF990000}"/>
    <cellStyle name="SAPBEXaggData 44 5" xfId="14448" xr:uid="{00000000-0005-0000-0000-0000D0990000}"/>
    <cellStyle name="SAPBEXaggData 44 6" xfId="17377" xr:uid="{00000000-0005-0000-0000-0000D1990000}"/>
    <cellStyle name="SAPBEXaggData 44 7" xfId="20488" xr:uid="{00000000-0005-0000-0000-0000D2990000}"/>
    <cellStyle name="SAPBEXaggData 44 8" xfId="25267" xr:uid="{00000000-0005-0000-0000-0000D3990000}"/>
    <cellStyle name="SAPBEXaggData 44 9" xfId="28151" xr:uid="{00000000-0005-0000-0000-0000D4990000}"/>
    <cellStyle name="SAPBEXaggData 45" xfId="962" xr:uid="{00000000-0005-0000-0000-0000D5990000}"/>
    <cellStyle name="SAPBEXaggData 45 10" xfId="31055" xr:uid="{00000000-0005-0000-0000-0000D6990000}"/>
    <cellStyle name="SAPBEXaggData 45 11" xfId="33944" xr:uid="{00000000-0005-0000-0000-0000D7990000}"/>
    <cellStyle name="SAPBEXaggData 45 12" xfId="36850" xr:uid="{00000000-0005-0000-0000-0000D8990000}"/>
    <cellStyle name="SAPBEXaggData 45 13" xfId="41957" xr:uid="{00000000-0005-0000-0000-0000D9990000}"/>
    <cellStyle name="SAPBEXaggData 45 14" xfId="44975" xr:uid="{00000000-0005-0000-0000-0000DA990000}"/>
    <cellStyle name="SAPBEXaggData 45 2" xfId="5793" xr:uid="{00000000-0005-0000-0000-0000DB990000}"/>
    <cellStyle name="SAPBEXaggData 45 3" xfId="8736" xr:uid="{00000000-0005-0000-0000-0000DC990000}"/>
    <cellStyle name="SAPBEXaggData 45 4" xfId="11629" xr:uid="{00000000-0005-0000-0000-0000DD990000}"/>
    <cellStyle name="SAPBEXaggData 45 5" xfId="14497" xr:uid="{00000000-0005-0000-0000-0000DE990000}"/>
    <cellStyle name="SAPBEXaggData 45 6" xfId="17426" xr:uid="{00000000-0005-0000-0000-0000DF990000}"/>
    <cellStyle name="SAPBEXaggData 45 7" xfId="20537" xr:uid="{00000000-0005-0000-0000-0000E0990000}"/>
    <cellStyle name="SAPBEXaggData 45 8" xfId="25316" xr:uid="{00000000-0005-0000-0000-0000E1990000}"/>
    <cellStyle name="SAPBEXaggData 45 9" xfId="28200" xr:uid="{00000000-0005-0000-0000-0000E2990000}"/>
    <cellStyle name="SAPBEXaggData 46" xfId="1669" xr:uid="{00000000-0005-0000-0000-0000E3990000}"/>
    <cellStyle name="SAPBEXaggData 46 10" xfId="31762" xr:uid="{00000000-0005-0000-0000-0000E4990000}"/>
    <cellStyle name="SAPBEXaggData 46 11" xfId="34651" xr:uid="{00000000-0005-0000-0000-0000E5990000}"/>
    <cellStyle name="SAPBEXaggData 46 12" xfId="37557" xr:uid="{00000000-0005-0000-0000-0000E6990000}"/>
    <cellStyle name="SAPBEXaggData 46 13" xfId="42664" xr:uid="{00000000-0005-0000-0000-0000E7990000}"/>
    <cellStyle name="SAPBEXaggData 46 14" xfId="45682" xr:uid="{00000000-0005-0000-0000-0000E8990000}"/>
    <cellStyle name="SAPBEXaggData 46 2" xfId="6649" xr:uid="{00000000-0005-0000-0000-0000E9990000}"/>
    <cellStyle name="SAPBEXaggData 46 3" xfId="9443" xr:uid="{00000000-0005-0000-0000-0000EA990000}"/>
    <cellStyle name="SAPBEXaggData 46 4" xfId="12336" xr:uid="{00000000-0005-0000-0000-0000EB990000}"/>
    <cellStyle name="SAPBEXaggData 46 5" xfId="15204" xr:uid="{00000000-0005-0000-0000-0000EC990000}"/>
    <cellStyle name="SAPBEXaggData 46 6" xfId="18133" xr:uid="{00000000-0005-0000-0000-0000ED990000}"/>
    <cellStyle name="SAPBEXaggData 46 7" xfId="21244" xr:uid="{00000000-0005-0000-0000-0000EE990000}"/>
    <cellStyle name="SAPBEXaggData 46 8" xfId="26023" xr:uid="{00000000-0005-0000-0000-0000EF990000}"/>
    <cellStyle name="SAPBEXaggData 46 9" xfId="28907" xr:uid="{00000000-0005-0000-0000-0000F0990000}"/>
    <cellStyle name="SAPBEXaggData 47" xfId="1383" xr:uid="{00000000-0005-0000-0000-0000F1990000}"/>
    <cellStyle name="SAPBEXaggData 47 10" xfId="31476" xr:uid="{00000000-0005-0000-0000-0000F2990000}"/>
    <cellStyle name="SAPBEXaggData 47 11" xfId="34365" xr:uid="{00000000-0005-0000-0000-0000F3990000}"/>
    <cellStyle name="SAPBEXaggData 47 12" xfId="37271" xr:uid="{00000000-0005-0000-0000-0000F4990000}"/>
    <cellStyle name="SAPBEXaggData 47 13" xfId="42378" xr:uid="{00000000-0005-0000-0000-0000F5990000}"/>
    <cellStyle name="SAPBEXaggData 47 14" xfId="45396" xr:uid="{00000000-0005-0000-0000-0000F6990000}"/>
    <cellStyle name="SAPBEXaggData 47 2" xfId="6363" xr:uid="{00000000-0005-0000-0000-0000F7990000}"/>
    <cellStyle name="SAPBEXaggData 47 3" xfId="9157" xr:uid="{00000000-0005-0000-0000-0000F8990000}"/>
    <cellStyle name="SAPBEXaggData 47 4" xfId="12050" xr:uid="{00000000-0005-0000-0000-0000F9990000}"/>
    <cellStyle name="SAPBEXaggData 47 5" xfId="14918" xr:uid="{00000000-0005-0000-0000-0000FA990000}"/>
    <cellStyle name="SAPBEXaggData 47 6" xfId="17847" xr:uid="{00000000-0005-0000-0000-0000FB990000}"/>
    <cellStyle name="SAPBEXaggData 47 7" xfId="20958" xr:uid="{00000000-0005-0000-0000-0000FC990000}"/>
    <cellStyle name="SAPBEXaggData 47 8" xfId="25737" xr:uid="{00000000-0005-0000-0000-0000FD990000}"/>
    <cellStyle name="SAPBEXaggData 47 9" xfId="28621" xr:uid="{00000000-0005-0000-0000-0000FE990000}"/>
    <cellStyle name="SAPBEXaggData 48" xfId="1318" xr:uid="{00000000-0005-0000-0000-0000FF990000}"/>
    <cellStyle name="SAPBEXaggData 48 10" xfId="31411" xr:uid="{00000000-0005-0000-0000-0000009A0000}"/>
    <cellStyle name="SAPBEXaggData 48 11" xfId="34300" xr:uid="{00000000-0005-0000-0000-0000019A0000}"/>
    <cellStyle name="SAPBEXaggData 48 12" xfId="37206" xr:uid="{00000000-0005-0000-0000-0000029A0000}"/>
    <cellStyle name="SAPBEXaggData 48 13" xfId="42313" xr:uid="{00000000-0005-0000-0000-0000039A0000}"/>
    <cellStyle name="SAPBEXaggData 48 14" xfId="45331" xr:uid="{00000000-0005-0000-0000-0000049A0000}"/>
    <cellStyle name="SAPBEXaggData 48 2" xfId="6298" xr:uid="{00000000-0005-0000-0000-0000059A0000}"/>
    <cellStyle name="SAPBEXaggData 48 3" xfId="9092" xr:uid="{00000000-0005-0000-0000-0000069A0000}"/>
    <cellStyle name="SAPBEXaggData 48 4" xfId="11985" xr:uid="{00000000-0005-0000-0000-0000079A0000}"/>
    <cellStyle name="SAPBEXaggData 48 5" xfId="14853" xr:uid="{00000000-0005-0000-0000-0000089A0000}"/>
    <cellStyle name="SAPBEXaggData 48 6" xfId="17782" xr:uid="{00000000-0005-0000-0000-0000099A0000}"/>
    <cellStyle name="SAPBEXaggData 48 7" xfId="20893" xr:uid="{00000000-0005-0000-0000-00000A9A0000}"/>
    <cellStyle name="SAPBEXaggData 48 8" xfId="25672" xr:uid="{00000000-0005-0000-0000-00000B9A0000}"/>
    <cellStyle name="SAPBEXaggData 48 9" xfId="28556" xr:uid="{00000000-0005-0000-0000-00000C9A0000}"/>
    <cellStyle name="SAPBEXaggData 49" xfId="1445" xr:uid="{00000000-0005-0000-0000-00000D9A0000}"/>
    <cellStyle name="SAPBEXaggData 49 10" xfId="31538" xr:uid="{00000000-0005-0000-0000-00000E9A0000}"/>
    <cellStyle name="SAPBEXaggData 49 11" xfId="34427" xr:uid="{00000000-0005-0000-0000-00000F9A0000}"/>
    <cellStyle name="SAPBEXaggData 49 12" xfId="37333" xr:uid="{00000000-0005-0000-0000-0000109A0000}"/>
    <cellStyle name="SAPBEXaggData 49 13" xfId="42440" xr:uid="{00000000-0005-0000-0000-0000119A0000}"/>
    <cellStyle name="SAPBEXaggData 49 14" xfId="45458" xr:uid="{00000000-0005-0000-0000-0000129A0000}"/>
    <cellStyle name="SAPBEXaggData 49 2" xfId="6425" xr:uid="{00000000-0005-0000-0000-0000139A0000}"/>
    <cellStyle name="SAPBEXaggData 49 3" xfId="9219" xr:uid="{00000000-0005-0000-0000-0000149A0000}"/>
    <cellStyle name="SAPBEXaggData 49 4" xfId="12112" xr:uid="{00000000-0005-0000-0000-0000159A0000}"/>
    <cellStyle name="SAPBEXaggData 49 5" xfId="14980" xr:uid="{00000000-0005-0000-0000-0000169A0000}"/>
    <cellStyle name="SAPBEXaggData 49 6" xfId="17909" xr:uid="{00000000-0005-0000-0000-0000179A0000}"/>
    <cellStyle name="SAPBEXaggData 49 7" xfId="21020" xr:uid="{00000000-0005-0000-0000-0000189A0000}"/>
    <cellStyle name="SAPBEXaggData 49 8" xfId="25799" xr:uid="{00000000-0005-0000-0000-0000199A0000}"/>
    <cellStyle name="SAPBEXaggData 49 9" xfId="28683" xr:uid="{00000000-0005-0000-0000-00001A9A0000}"/>
    <cellStyle name="SAPBEXaggData 5" xfId="552" xr:uid="{00000000-0005-0000-0000-00001B9A0000}"/>
    <cellStyle name="SAPBEXaggData 5 10" xfId="30645" xr:uid="{00000000-0005-0000-0000-00001C9A0000}"/>
    <cellStyle name="SAPBEXaggData 5 11" xfId="33534" xr:uid="{00000000-0005-0000-0000-00001D9A0000}"/>
    <cellStyle name="SAPBEXaggData 5 12" xfId="36440" xr:uid="{00000000-0005-0000-0000-00001E9A0000}"/>
    <cellStyle name="SAPBEXaggData 5 13" xfId="41547" xr:uid="{00000000-0005-0000-0000-00001F9A0000}"/>
    <cellStyle name="SAPBEXaggData 5 14" xfId="44565" xr:uid="{00000000-0005-0000-0000-0000209A0000}"/>
    <cellStyle name="SAPBEXaggData 5 2" xfId="4943" xr:uid="{00000000-0005-0000-0000-0000219A0000}"/>
    <cellStyle name="SAPBEXaggData 5 3" xfId="8326" xr:uid="{00000000-0005-0000-0000-0000229A0000}"/>
    <cellStyle name="SAPBEXaggData 5 4" xfId="11219" xr:uid="{00000000-0005-0000-0000-0000239A0000}"/>
    <cellStyle name="SAPBEXaggData 5 5" xfId="14087" xr:uid="{00000000-0005-0000-0000-0000249A0000}"/>
    <cellStyle name="SAPBEXaggData 5 6" xfId="17016" xr:uid="{00000000-0005-0000-0000-0000259A0000}"/>
    <cellStyle name="SAPBEXaggData 5 7" xfId="20127" xr:uid="{00000000-0005-0000-0000-0000269A0000}"/>
    <cellStyle name="SAPBEXaggData 5 8" xfId="18788" xr:uid="{00000000-0005-0000-0000-0000279A0000}"/>
    <cellStyle name="SAPBEXaggData 5 9" xfId="27790" xr:uid="{00000000-0005-0000-0000-0000289A0000}"/>
    <cellStyle name="SAPBEXaggData 50" xfId="1256" xr:uid="{00000000-0005-0000-0000-0000299A0000}"/>
    <cellStyle name="SAPBEXaggData 50 10" xfId="31349" xr:uid="{00000000-0005-0000-0000-00002A9A0000}"/>
    <cellStyle name="SAPBEXaggData 50 11" xfId="34238" xr:uid="{00000000-0005-0000-0000-00002B9A0000}"/>
    <cellStyle name="SAPBEXaggData 50 12" xfId="37144" xr:uid="{00000000-0005-0000-0000-00002C9A0000}"/>
    <cellStyle name="SAPBEXaggData 50 13" xfId="42251" xr:uid="{00000000-0005-0000-0000-00002D9A0000}"/>
    <cellStyle name="SAPBEXaggData 50 14" xfId="45269" xr:uid="{00000000-0005-0000-0000-00002E9A0000}"/>
    <cellStyle name="SAPBEXaggData 50 2" xfId="6236" xr:uid="{00000000-0005-0000-0000-00002F9A0000}"/>
    <cellStyle name="SAPBEXaggData 50 3" xfId="9030" xr:uid="{00000000-0005-0000-0000-0000309A0000}"/>
    <cellStyle name="SAPBEXaggData 50 4" xfId="11923" xr:uid="{00000000-0005-0000-0000-0000319A0000}"/>
    <cellStyle name="SAPBEXaggData 50 5" xfId="14791" xr:uid="{00000000-0005-0000-0000-0000329A0000}"/>
    <cellStyle name="SAPBEXaggData 50 6" xfId="17720" xr:uid="{00000000-0005-0000-0000-0000339A0000}"/>
    <cellStyle name="SAPBEXaggData 50 7" xfId="20831" xr:uid="{00000000-0005-0000-0000-0000349A0000}"/>
    <cellStyle name="SAPBEXaggData 50 8" xfId="25610" xr:uid="{00000000-0005-0000-0000-0000359A0000}"/>
    <cellStyle name="SAPBEXaggData 50 9" xfId="28494" xr:uid="{00000000-0005-0000-0000-0000369A0000}"/>
    <cellStyle name="SAPBEXaggData 51" xfId="1507" xr:uid="{00000000-0005-0000-0000-0000379A0000}"/>
    <cellStyle name="SAPBEXaggData 51 10" xfId="31600" xr:uid="{00000000-0005-0000-0000-0000389A0000}"/>
    <cellStyle name="SAPBEXaggData 51 11" xfId="34489" xr:uid="{00000000-0005-0000-0000-0000399A0000}"/>
    <cellStyle name="SAPBEXaggData 51 12" xfId="37395" xr:uid="{00000000-0005-0000-0000-00003A9A0000}"/>
    <cellStyle name="SAPBEXaggData 51 13" xfId="42502" xr:uid="{00000000-0005-0000-0000-00003B9A0000}"/>
    <cellStyle name="SAPBEXaggData 51 14" xfId="45520" xr:uid="{00000000-0005-0000-0000-00003C9A0000}"/>
    <cellStyle name="SAPBEXaggData 51 2" xfId="6487" xr:uid="{00000000-0005-0000-0000-00003D9A0000}"/>
    <cellStyle name="SAPBEXaggData 51 3" xfId="9281" xr:uid="{00000000-0005-0000-0000-00003E9A0000}"/>
    <cellStyle name="SAPBEXaggData 51 4" xfId="12174" xr:uid="{00000000-0005-0000-0000-00003F9A0000}"/>
    <cellStyle name="SAPBEXaggData 51 5" xfId="15042" xr:uid="{00000000-0005-0000-0000-0000409A0000}"/>
    <cellStyle name="SAPBEXaggData 51 6" xfId="17971" xr:uid="{00000000-0005-0000-0000-0000419A0000}"/>
    <cellStyle name="SAPBEXaggData 51 7" xfId="21082" xr:uid="{00000000-0005-0000-0000-0000429A0000}"/>
    <cellStyle name="SAPBEXaggData 51 8" xfId="25861" xr:uid="{00000000-0005-0000-0000-0000439A0000}"/>
    <cellStyle name="SAPBEXaggData 51 9" xfId="28745" xr:uid="{00000000-0005-0000-0000-0000449A0000}"/>
    <cellStyle name="SAPBEXaggData 52" xfId="1415" xr:uid="{00000000-0005-0000-0000-0000459A0000}"/>
    <cellStyle name="SAPBEXaggData 52 10" xfId="31508" xr:uid="{00000000-0005-0000-0000-0000469A0000}"/>
    <cellStyle name="SAPBEXaggData 52 11" xfId="34397" xr:uid="{00000000-0005-0000-0000-0000479A0000}"/>
    <cellStyle name="SAPBEXaggData 52 12" xfId="37303" xr:uid="{00000000-0005-0000-0000-0000489A0000}"/>
    <cellStyle name="SAPBEXaggData 52 13" xfId="42410" xr:uid="{00000000-0005-0000-0000-0000499A0000}"/>
    <cellStyle name="SAPBEXaggData 52 14" xfId="45428" xr:uid="{00000000-0005-0000-0000-00004A9A0000}"/>
    <cellStyle name="SAPBEXaggData 52 2" xfId="6395" xr:uid="{00000000-0005-0000-0000-00004B9A0000}"/>
    <cellStyle name="SAPBEXaggData 52 3" xfId="9189" xr:uid="{00000000-0005-0000-0000-00004C9A0000}"/>
    <cellStyle name="SAPBEXaggData 52 4" xfId="12082" xr:uid="{00000000-0005-0000-0000-00004D9A0000}"/>
    <cellStyle name="SAPBEXaggData 52 5" xfId="14950" xr:uid="{00000000-0005-0000-0000-00004E9A0000}"/>
    <cellStyle name="SAPBEXaggData 52 6" xfId="17879" xr:uid="{00000000-0005-0000-0000-00004F9A0000}"/>
    <cellStyle name="SAPBEXaggData 52 7" xfId="20990" xr:uid="{00000000-0005-0000-0000-0000509A0000}"/>
    <cellStyle name="SAPBEXaggData 52 8" xfId="25769" xr:uid="{00000000-0005-0000-0000-0000519A0000}"/>
    <cellStyle name="SAPBEXaggData 52 9" xfId="28653" xr:uid="{00000000-0005-0000-0000-0000529A0000}"/>
    <cellStyle name="SAPBEXaggData 53" xfId="1569" xr:uid="{00000000-0005-0000-0000-0000539A0000}"/>
    <cellStyle name="SAPBEXaggData 53 10" xfId="31662" xr:uid="{00000000-0005-0000-0000-0000549A0000}"/>
    <cellStyle name="SAPBEXaggData 53 11" xfId="34551" xr:uid="{00000000-0005-0000-0000-0000559A0000}"/>
    <cellStyle name="SAPBEXaggData 53 12" xfId="37457" xr:uid="{00000000-0005-0000-0000-0000569A0000}"/>
    <cellStyle name="SAPBEXaggData 53 13" xfId="42564" xr:uid="{00000000-0005-0000-0000-0000579A0000}"/>
    <cellStyle name="SAPBEXaggData 53 14" xfId="45582" xr:uid="{00000000-0005-0000-0000-0000589A0000}"/>
    <cellStyle name="SAPBEXaggData 53 2" xfId="6549" xr:uid="{00000000-0005-0000-0000-0000599A0000}"/>
    <cellStyle name="SAPBEXaggData 53 3" xfId="9343" xr:uid="{00000000-0005-0000-0000-00005A9A0000}"/>
    <cellStyle name="SAPBEXaggData 53 4" xfId="12236" xr:uid="{00000000-0005-0000-0000-00005B9A0000}"/>
    <cellStyle name="SAPBEXaggData 53 5" xfId="15104" xr:uid="{00000000-0005-0000-0000-00005C9A0000}"/>
    <cellStyle name="SAPBEXaggData 53 6" xfId="18033" xr:uid="{00000000-0005-0000-0000-00005D9A0000}"/>
    <cellStyle name="SAPBEXaggData 53 7" xfId="21144" xr:uid="{00000000-0005-0000-0000-00005E9A0000}"/>
    <cellStyle name="SAPBEXaggData 53 8" xfId="25923" xr:uid="{00000000-0005-0000-0000-00005F9A0000}"/>
    <cellStyle name="SAPBEXaggData 53 9" xfId="28807" xr:uid="{00000000-0005-0000-0000-0000609A0000}"/>
    <cellStyle name="SAPBEXaggData 54" xfId="1477" xr:uid="{00000000-0005-0000-0000-0000619A0000}"/>
    <cellStyle name="SAPBEXaggData 54 10" xfId="31570" xr:uid="{00000000-0005-0000-0000-0000629A0000}"/>
    <cellStyle name="SAPBEXaggData 54 11" xfId="34459" xr:uid="{00000000-0005-0000-0000-0000639A0000}"/>
    <cellStyle name="SAPBEXaggData 54 12" xfId="37365" xr:uid="{00000000-0005-0000-0000-0000649A0000}"/>
    <cellStyle name="SAPBEXaggData 54 13" xfId="42472" xr:uid="{00000000-0005-0000-0000-0000659A0000}"/>
    <cellStyle name="SAPBEXaggData 54 14" xfId="45490" xr:uid="{00000000-0005-0000-0000-0000669A0000}"/>
    <cellStyle name="SAPBEXaggData 54 2" xfId="6457" xr:uid="{00000000-0005-0000-0000-0000679A0000}"/>
    <cellStyle name="SAPBEXaggData 54 3" xfId="9251" xr:uid="{00000000-0005-0000-0000-0000689A0000}"/>
    <cellStyle name="SAPBEXaggData 54 4" xfId="12144" xr:uid="{00000000-0005-0000-0000-0000699A0000}"/>
    <cellStyle name="SAPBEXaggData 54 5" xfId="15012" xr:uid="{00000000-0005-0000-0000-00006A9A0000}"/>
    <cellStyle name="SAPBEXaggData 54 6" xfId="17941" xr:uid="{00000000-0005-0000-0000-00006B9A0000}"/>
    <cellStyle name="SAPBEXaggData 54 7" xfId="21052" xr:uid="{00000000-0005-0000-0000-00006C9A0000}"/>
    <cellStyle name="SAPBEXaggData 54 8" xfId="25831" xr:uid="{00000000-0005-0000-0000-00006D9A0000}"/>
    <cellStyle name="SAPBEXaggData 54 9" xfId="28715" xr:uid="{00000000-0005-0000-0000-00006E9A0000}"/>
    <cellStyle name="SAPBEXaggData 55" xfId="1631" xr:uid="{00000000-0005-0000-0000-00006F9A0000}"/>
    <cellStyle name="SAPBEXaggData 55 10" xfId="31724" xr:uid="{00000000-0005-0000-0000-0000709A0000}"/>
    <cellStyle name="SAPBEXaggData 55 11" xfId="34613" xr:uid="{00000000-0005-0000-0000-0000719A0000}"/>
    <cellStyle name="SAPBEXaggData 55 12" xfId="37519" xr:uid="{00000000-0005-0000-0000-0000729A0000}"/>
    <cellStyle name="SAPBEXaggData 55 13" xfId="42626" xr:uid="{00000000-0005-0000-0000-0000739A0000}"/>
    <cellStyle name="SAPBEXaggData 55 14" xfId="45644" xr:uid="{00000000-0005-0000-0000-0000749A0000}"/>
    <cellStyle name="SAPBEXaggData 55 2" xfId="6611" xr:uid="{00000000-0005-0000-0000-0000759A0000}"/>
    <cellStyle name="SAPBEXaggData 55 3" xfId="9405" xr:uid="{00000000-0005-0000-0000-0000769A0000}"/>
    <cellStyle name="SAPBEXaggData 55 4" xfId="12298" xr:uid="{00000000-0005-0000-0000-0000779A0000}"/>
    <cellStyle name="SAPBEXaggData 55 5" xfId="15166" xr:uid="{00000000-0005-0000-0000-0000789A0000}"/>
    <cellStyle name="SAPBEXaggData 55 6" xfId="18095" xr:uid="{00000000-0005-0000-0000-0000799A0000}"/>
    <cellStyle name="SAPBEXaggData 55 7" xfId="21206" xr:uid="{00000000-0005-0000-0000-00007A9A0000}"/>
    <cellStyle name="SAPBEXaggData 55 8" xfId="25985" xr:uid="{00000000-0005-0000-0000-00007B9A0000}"/>
    <cellStyle name="SAPBEXaggData 55 9" xfId="28869" xr:uid="{00000000-0005-0000-0000-00007C9A0000}"/>
    <cellStyle name="SAPBEXaggData 56" xfId="1662" xr:uid="{00000000-0005-0000-0000-00007D9A0000}"/>
    <cellStyle name="SAPBEXaggData 56 10" xfId="31755" xr:uid="{00000000-0005-0000-0000-00007E9A0000}"/>
    <cellStyle name="SAPBEXaggData 56 11" xfId="34644" xr:uid="{00000000-0005-0000-0000-00007F9A0000}"/>
    <cellStyle name="SAPBEXaggData 56 12" xfId="37550" xr:uid="{00000000-0005-0000-0000-0000809A0000}"/>
    <cellStyle name="SAPBEXaggData 56 13" xfId="42657" xr:uid="{00000000-0005-0000-0000-0000819A0000}"/>
    <cellStyle name="SAPBEXaggData 56 14" xfId="45675" xr:uid="{00000000-0005-0000-0000-0000829A0000}"/>
    <cellStyle name="SAPBEXaggData 56 2" xfId="6642" xr:uid="{00000000-0005-0000-0000-0000839A0000}"/>
    <cellStyle name="SAPBEXaggData 56 3" xfId="9436" xr:uid="{00000000-0005-0000-0000-0000849A0000}"/>
    <cellStyle name="SAPBEXaggData 56 4" xfId="12329" xr:uid="{00000000-0005-0000-0000-0000859A0000}"/>
    <cellStyle name="SAPBEXaggData 56 5" xfId="15197" xr:uid="{00000000-0005-0000-0000-0000869A0000}"/>
    <cellStyle name="SAPBEXaggData 56 6" xfId="18126" xr:uid="{00000000-0005-0000-0000-0000879A0000}"/>
    <cellStyle name="SAPBEXaggData 56 7" xfId="21237" xr:uid="{00000000-0005-0000-0000-0000889A0000}"/>
    <cellStyle name="SAPBEXaggData 56 8" xfId="26016" xr:uid="{00000000-0005-0000-0000-0000899A0000}"/>
    <cellStyle name="SAPBEXaggData 56 9" xfId="28900" xr:uid="{00000000-0005-0000-0000-00008A9A0000}"/>
    <cellStyle name="SAPBEXaggData 57" xfId="2315" xr:uid="{00000000-0005-0000-0000-00008B9A0000}"/>
    <cellStyle name="SAPBEXaggData 57 10" xfId="32398" xr:uid="{00000000-0005-0000-0000-00008C9A0000}"/>
    <cellStyle name="SAPBEXaggData 57 11" xfId="35289" xr:uid="{00000000-0005-0000-0000-00008D9A0000}"/>
    <cellStyle name="SAPBEXaggData 57 12" xfId="38187" xr:uid="{00000000-0005-0000-0000-00008E9A0000}"/>
    <cellStyle name="SAPBEXaggData 57 13" xfId="43302" xr:uid="{00000000-0005-0000-0000-00008F9A0000}"/>
    <cellStyle name="SAPBEXaggData 57 14" xfId="46328" xr:uid="{00000000-0005-0000-0000-0000909A0000}"/>
    <cellStyle name="SAPBEXaggData 57 2" xfId="7288" xr:uid="{00000000-0005-0000-0000-0000919A0000}"/>
    <cellStyle name="SAPBEXaggData 57 3" xfId="10082" xr:uid="{00000000-0005-0000-0000-0000929A0000}"/>
    <cellStyle name="SAPBEXaggData 57 4" xfId="12966" xr:uid="{00000000-0005-0000-0000-0000939A0000}"/>
    <cellStyle name="SAPBEXaggData 57 5" xfId="15842" xr:uid="{00000000-0005-0000-0000-0000949A0000}"/>
    <cellStyle name="SAPBEXaggData 57 6" xfId="18778" xr:uid="{00000000-0005-0000-0000-0000959A0000}"/>
    <cellStyle name="SAPBEXaggData 57 7" xfId="21878" xr:uid="{00000000-0005-0000-0000-0000969A0000}"/>
    <cellStyle name="SAPBEXaggData 57 8" xfId="26653" xr:uid="{00000000-0005-0000-0000-0000979A0000}"/>
    <cellStyle name="SAPBEXaggData 57 9" xfId="29536" xr:uid="{00000000-0005-0000-0000-0000989A0000}"/>
    <cellStyle name="SAPBEXaggData 58" xfId="1785" xr:uid="{00000000-0005-0000-0000-0000999A0000}"/>
    <cellStyle name="SAPBEXaggData 58 10" xfId="31875" xr:uid="{00000000-0005-0000-0000-00009A9A0000}"/>
    <cellStyle name="SAPBEXaggData 58 11" xfId="34767" xr:uid="{00000000-0005-0000-0000-00009B9A0000}"/>
    <cellStyle name="SAPBEXaggData 58 12" xfId="37673" xr:uid="{00000000-0005-0000-0000-00009C9A0000}"/>
    <cellStyle name="SAPBEXaggData 58 13" xfId="42780" xr:uid="{00000000-0005-0000-0000-00009D9A0000}"/>
    <cellStyle name="SAPBEXaggData 58 14" xfId="45798" xr:uid="{00000000-0005-0000-0000-00009E9A0000}"/>
    <cellStyle name="SAPBEXaggData 58 2" xfId="6763" xr:uid="{00000000-0005-0000-0000-00009F9A0000}"/>
    <cellStyle name="SAPBEXaggData 58 3" xfId="9556" xr:uid="{00000000-0005-0000-0000-0000A09A0000}"/>
    <cellStyle name="SAPBEXaggData 58 4" xfId="12452" xr:uid="{00000000-0005-0000-0000-0000A19A0000}"/>
    <cellStyle name="SAPBEXaggData 58 5" xfId="15317" xr:uid="{00000000-0005-0000-0000-0000A29A0000}"/>
    <cellStyle name="SAPBEXaggData 58 6" xfId="18249" xr:uid="{00000000-0005-0000-0000-0000A39A0000}"/>
    <cellStyle name="SAPBEXaggData 58 7" xfId="21360" xr:uid="{00000000-0005-0000-0000-0000A49A0000}"/>
    <cellStyle name="SAPBEXaggData 58 8" xfId="26139" xr:uid="{00000000-0005-0000-0000-0000A59A0000}"/>
    <cellStyle name="SAPBEXaggData 58 9" xfId="29023" xr:uid="{00000000-0005-0000-0000-0000A69A0000}"/>
    <cellStyle name="SAPBEXaggData 59" xfId="2530" xr:uid="{00000000-0005-0000-0000-0000A79A0000}"/>
    <cellStyle name="SAPBEXaggData 59 10" xfId="32610" xr:uid="{00000000-0005-0000-0000-0000A89A0000}"/>
    <cellStyle name="SAPBEXaggData 59 11" xfId="35498" xr:uid="{00000000-0005-0000-0000-0000A99A0000}"/>
    <cellStyle name="SAPBEXaggData 59 12" xfId="38394" xr:uid="{00000000-0005-0000-0000-0000AA9A0000}"/>
    <cellStyle name="SAPBEXaggData 59 13" xfId="43509" xr:uid="{00000000-0005-0000-0000-0000AB9A0000}"/>
    <cellStyle name="SAPBEXaggData 59 14" xfId="46543" xr:uid="{00000000-0005-0000-0000-0000AC9A0000}"/>
    <cellStyle name="SAPBEXaggData 59 2" xfId="7500" xr:uid="{00000000-0005-0000-0000-0000AD9A0000}"/>
    <cellStyle name="SAPBEXaggData 59 3" xfId="10292" xr:uid="{00000000-0005-0000-0000-0000AE9A0000}"/>
    <cellStyle name="SAPBEXaggData 59 4" xfId="13173" xr:uid="{00000000-0005-0000-0000-0000AF9A0000}"/>
    <cellStyle name="SAPBEXaggData 59 5" xfId="16053" xr:uid="{00000000-0005-0000-0000-0000B09A0000}"/>
    <cellStyle name="SAPBEXaggData 59 6" xfId="18993" xr:uid="{00000000-0005-0000-0000-0000B19A0000}"/>
    <cellStyle name="SAPBEXaggData 59 7" xfId="22086" xr:uid="{00000000-0005-0000-0000-0000B29A0000}"/>
    <cellStyle name="SAPBEXaggData 59 8" xfId="26860" xr:uid="{00000000-0005-0000-0000-0000B39A0000}"/>
    <cellStyle name="SAPBEXaggData 59 9" xfId="29743" xr:uid="{00000000-0005-0000-0000-0000B49A0000}"/>
    <cellStyle name="SAPBEXaggData 6" xfId="513" xr:uid="{00000000-0005-0000-0000-0000B59A0000}"/>
    <cellStyle name="SAPBEXaggData 6 10" xfId="30606" xr:uid="{00000000-0005-0000-0000-0000B69A0000}"/>
    <cellStyle name="SAPBEXaggData 6 11" xfId="33495" xr:uid="{00000000-0005-0000-0000-0000B79A0000}"/>
    <cellStyle name="SAPBEXaggData 6 12" xfId="36401" xr:uid="{00000000-0005-0000-0000-0000B89A0000}"/>
    <cellStyle name="SAPBEXaggData 6 13" xfId="41508" xr:uid="{00000000-0005-0000-0000-0000B99A0000}"/>
    <cellStyle name="SAPBEXaggData 6 14" xfId="44526" xr:uid="{00000000-0005-0000-0000-0000BA9A0000}"/>
    <cellStyle name="SAPBEXaggData 6 2" xfId="6011" xr:uid="{00000000-0005-0000-0000-0000BB9A0000}"/>
    <cellStyle name="SAPBEXaggData 6 3" xfId="8287" xr:uid="{00000000-0005-0000-0000-0000BC9A0000}"/>
    <cellStyle name="SAPBEXaggData 6 4" xfId="11180" xr:uid="{00000000-0005-0000-0000-0000BD9A0000}"/>
    <cellStyle name="SAPBEXaggData 6 5" xfId="14048" xr:uid="{00000000-0005-0000-0000-0000BE9A0000}"/>
    <cellStyle name="SAPBEXaggData 6 6" xfId="16977" xr:uid="{00000000-0005-0000-0000-0000BF9A0000}"/>
    <cellStyle name="SAPBEXaggData 6 7" xfId="20088" xr:uid="{00000000-0005-0000-0000-0000C09A0000}"/>
    <cellStyle name="SAPBEXaggData 6 8" xfId="22873" xr:uid="{00000000-0005-0000-0000-0000C19A0000}"/>
    <cellStyle name="SAPBEXaggData 6 9" xfId="27751" xr:uid="{00000000-0005-0000-0000-0000C29A0000}"/>
    <cellStyle name="SAPBEXaggData 60" xfId="2595" xr:uid="{00000000-0005-0000-0000-0000C39A0000}"/>
    <cellStyle name="SAPBEXaggData 60 10" xfId="32671" xr:uid="{00000000-0005-0000-0000-0000C49A0000}"/>
    <cellStyle name="SAPBEXaggData 60 11" xfId="35559" xr:uid="{00000000-0005-0000-0000-0000C59A0000}"/>
    <cellStyle name="SAPBEXaggData 60 12" xfId="38455" xr:uid="{00000000-0005-0000-0000-0000C69A0000}"/>
    <cellStyle name="SAPBEXaggData 60 13" xfId="43570" xr:uid="{00000000-0005-0000-0000-0000C79A0000}"/>
    <cellStyle name="SAPBEXaggData 60 14" xfId="46608" xr:uid="{00000000-0005-0000-0000-0000C89A0000}"/>
    <cellStyle name="SAPBEXaggData 60 2" xfId="7561" xr:uid="{00000000-0005-0000-0000-0000C99A0000}"/>
    <cellStyle name="SAPBEXaggData 60 3" xfId="10353" xr:uid="{00000000-0005-0000-0000-0000CA9A0000}"/>
    <cellStyle name="SAPBEXaggData 60 4" xfId="13234" xr:uid="{00000000-0005-0000-0000-0000CB9A0000}"/>
    <cellStyle name="SAPBEXaggData 60 5" xfId="16114" xr:uid="{00000000-0005-0000-0000-0000CC9A0000}"/>
    <cellStyle name="SAPBEXaggData 60 6" xfId="19058" xr:uid="{00000000-0005-0000-0000-0000CD9A0000}"/>
    <cellStyle name="SAPBEXaggData 60 7" xfId="22150" xr:uid="{00000000-0005-0000-0000-0000CE9A0000}"/>
    <cellStyle name="SAPBEXaggData 60 8" xfId="26921" xr:uid="{00000000-0005-0000-0000-0000CF9A0000}"/>
    <cellStyle name="SAPBEXaggData 60 9" xfId="29804" xr:uid="{00000000-0005-0000-0000-0000D09A0000}"/>
    <cellStyle name="SAPBEXaggData 61" xfId="2007" xr:uid="{00000000-0005-0000-0000-0000D19A0000}"/>
    <cellStyle name="SAPBEXaggData 61 10" xfId="32090" xr:uid="{00000000-0005-0000-0000-0000D29A0000}"/>
    <cellStyle name="SAPBEXaggData 61 11" xfId="34987" xr:uid="{00000000-0005-0000-0000-0000D39A0000}"/>
    <cellStyle name="SAPBEXaggData 61 12" xfId="37889" xr:uid="{00000000-0005-0000-0000-0000D49A0000}"/>
    <cellStyle name="SAPBEXaggData 61 13" xfId="42998" xr:uid="{00000000-0005-0000-0000-0000D59A0000}"/>
    <cellStyle name="SAPBEXaggData 61 14" xfId="46020" xr:uid="{00000000-0005-0000-0000-0000D69A0000}"/>
    <cellStyle name="SAPBEXaggData 61 2" xfId="6980" xr:uid="{00000000-0005-0000-0000-0000D79A0000}"/>
    <cellStyle name="SAPBEXaggData 61 3" xfId="9774" xr:uid="{00000000-0005-0000-0000-0000D89A0000}"/>
    <cellStyle name="SAPBEXaggData 61 4" xfId="12668" xr:uid="{00000000-0005-0000-0000-0000D99A0000}"/>
    <cellStyle name="SAPBEXaggData 61 5" xfId="15534" xr:uid="{00000000-0005-0000-0000-0000DA9A0000}"/>
    <cellStyle name="SAPBEXaggData 61 6" xfId="18470" xr:uid="{00000000-0005-0000-0000-0000DB9A0000}"/>
    <cellStyle name="SAPBEXaggData 61 7" xfId="21579" xr:uid="{00000000-0005-0000-0000-0000DC9A0000}"/>
    <cellStyle name="SAPBEXaggData 61 8" xfId="26355" xr:uid="{00000000-0005-0000-0000-0000DD9A0000}"/>
    <cellStyle name="SAPBEXaggData 61 9" xfId="29238" xr:uid="{00000000-0005-0000-0000-0000DE9A0000}"/>
    <cellStyle name="SAPBEXaggData 62" xfId="2664" xr:uid="{00000000-0005-0000-0000-0000DF9A0000}"/>
    <cellStyle name="SAPBEXaggData 62 10" xfId="32738" xr:uid="{00000000-0005-0000-0000-0000E09A0000}"/>
    <cellStyle name="SAPBEXaggData 62 11" xfId="35626" xr:uid="{00000000-0005-0000-0000-0000E19A0000}"/>
    <cellStyle name="SAPBEXaggData 62 12" xfId="38522" xr:uid="{00000000-0005-0000-0000-0000E29A0000}"/>
    <cellStyle name="SAPBEXaggData 62 13" xfId="43637" xr:uid="{00000000-0005-0000-0000-0000E39A0000}"/>
    <cellStyle name="SAPBEXaggData 62 14" xfId="46677" xr:uid="{00000000-0005-0000-0000-0000E49A0000}"/>
    <cellStyle name="SAPBEXaggData 62 2" xfId="7630" xr:uid="{00000000-0005-0000-0000-0000E59A0000}"/>
    <cellStyle name="SAPBEXaggData 62 3" xfId="10420" xr:uid="{00000000-0005-0000-0000-0000E69A0000}"/>
    <cellStyle name="SAPBEXaggData 62 4" xfId="13301" xr:uid="{00000000-0005-0000-0000-0000E79A0000}"/>
    <cellStyle name="SAPBEXaggData 62 5" xfId="16181" xr:uid="{00000000-0005-0000-0000-0000E89A0000}"/>
    <cellStyle name="SAPBEXaggData 62 6" xfId="19127" xr:uid="{00000000-0005-0000-0000-0000E99A0000}"/>
    <cellStyle name="SAPBEXaggData 62 7" xfId="22218" xr:uid="{00000000-0005-0000-0000-0000EA9A0000}"/>
    <cellStyle name="SAPBEXaggData 62 8" xfId="26988" xr:uid="{00000000-0005-0000-0000-0000EB9A0000}"/>
    <cellStyle name="SAPBEXaggData 62 9" xfId="29871" xr:uid="{00000000-0005-0000-0000-0000EC9A0000}"/>
    <cellStyle name="SAPBEXaggData 63" xfId="2559" xr:uid="{00000000-0005-0000-0000-0000ED9A0000}"/>
    <cellStyle name="SAPBEXaggData 63 10" xfId="32638" xr:uid="{00000000-0005-0000-0000-0000EE9A0000}"/>
    <cellStyle name="SAPBEXaggData 63 11" xfId="35526" xr:uid="{00000000-0005-0000-0000-0000EF9A0000}"/>
    <cellStyle name="SAPBEXaggData 63 12" xfId="38422" xr:uid="{00000000-0005-0000-0000-0000F09A0000}"/>
    <cellStyle name="SAPBEXaggData 63 13" xfId="43537" xr:uid="{00000000-0005-0000-0000-0000F19A0000}"/>
    <cellStyle name="SAPBEXaggData 63 14" xfId="46572" xr:uid="{00000000-0005-0000-0000-0000F29A0000}"/>
    <cellStyle name="SAPBEXaggData 63 2" xfId="7528" xr:uid="{00000000-0005-0000-0000-0000F39A0000}"/>
    <cellStyle name="SAPBEXaggData 63 3" xfId="10320" xr:uid="{00000000-0005-0000-0000-0000F49A0000}"/>
    <cellStyle name="SAPBEXaggData 63 4" xfId="13201" xr:uid="{00000000-0005-0000-0000-0000F59A0000}"/>
    <cellStyle name="SAPBEXaggData 63 5" xfId="16081" xr:uid="{00000000-0005-0000-0000-0000F69A0000}"/>
    <cellStyle name="SAPBEXaggData 63 6" xfId="19022" xr:uid="{00000000-0005-0000-0000-0000F79A0000}"/>
    <cellStyle name="SAPBEXaggData 63 7" xfId="22114" xr:uid="{00000000-0005-0000-0000-0000F89A0000}"/>
    <cellStyle name="SAPBEXaggData 63 8" xfId="26888" xr:uid="{00000000-0005-0000-0000-0000F99A0000}"/>
    <cellStyle name="SAPBEXaggData 63 9" xfId="29771" xr:uid="{00000000-0005-0000-0000-0000FA9A0000}"/>
    <cellStyle name="SAPBEXaggData 64" xfId="2798" xr:uid="{00000000-0005-0000-0000-0000FB9A0000}"/>
    <cellStyle name="SAPBEXaggData 64 10" xfId="32866" xr:uid="{00000000-0005-0000-0000-0000FC9A0000}"/>
    <cellStyle name="SAPBEXaggData 64 11" xfId="35754" xr:uid="{00000000-0005-0000-0000-0000FD9A0000}"/>
    <cellStyle name="SAPBEXaggData 64 12" xfId="38650" xr:uid="{00000000-0005-0000-0000-0000FE9A0000}"/>
    <cellStyle name="SAPBEXaggData 64 13" xfId="43765" xr:uid="{00000000-0005-0000-0000-0000FF9A0000}"/>
    <cellStyle name="SAPBEXaggData 64 14" xfId="46811" xr:uid="{00000000-0005-0000-0000-0000009B0000}"/>
    <cellStyle name="SAPBEXaggData 64 2" xfId="7762" xr:uid="{00000000-0005-0000-0000-0000019B0000}"/>
    <cellStyle name="SAPBEXaggData 64 3" xfId="10548" xr:uid="{00000000-0005-0000-0000-0000029B0000}"/>
    <cellStyle name="SAPBEXaggData 64 4" xfId="13429" xr:uid="{00000000-0005-0000-0000-0000039B0000}"/>
    <cellStyle name="SAPBEXaggData 64 5" xfId="16309" xr:uid="{00000000-0005-0000-0000-0000049B0000}"/>
    <cellStyle name="SAPBEXaggData 64 6" xfId="19261" xr:uid="{00000000-0005-0000-0000-0000059B0000}"/>
    <cellStyle name="SAPBEXaggData 64 7" xfId="22352" xr:uid="{00000000-0005-0000-0000-0000069B0000}"/>
    <cellStyle name="SAPBEXaggData 64 8" xfId="27116" xr:uid="{00000000-0005-0000-0000-0000079B0000}"/>
    <cellStyle name="SAPBEXaggData 64 9" xfId="29999" xr:uid="{00000000-0005-0000-0000-0000089B0000}"/>
    <cellStyle name="SAPBEXaggData 65" xfId="2843" xr:uid="{00000000-0005-0000-0000-0000099B0000}"/>
    <cellStyle name="SAPBEXaggData 65 10" xfId="32910" xr:uid="{00000000-0005-0000-0000-00000A9B0000}"/>
    <cellStyle name="SAPBEXaggData 65 11" xfId="35798" xr:uid="{00000000-0005-0000-0000-00000B9B0000}"/>
    <cellStyle name="SAPBEXaggData 65 12" xfId="38694" xr:uid="{00000000-0005-0000-0000-00000C9B0000}"/>
    <cellStyle name="SAPBEXaggData 65 13" xfId="43809" xr:uid="{00000000-0005-0000-0000-00000D9B0000}"/>
    <cellStyle name="SAPBEXaggData 65 14" xfId="46856" xr:uid="{00000000-0005-0000-0000-00000E9B0000}"/>
    <cellStyle name="SAPBEXaggData 65 2" xfId="7806" xr:uid="{00000000-0005-0000-0000-00000F9B0000}"/>
    <cellStyle name="SAPBEXaggData 65 3" xfId="10592" xr:uid="{00000000-0005-0000-0000-0000109B0000}"/>
    <cellStyle name="SAPBEXaggData 65 4" xfId="13473" xr:uid="{00000000-0005-0000-0000-0000119B0000}"/>
    <cellStyle name="SAPBEXaggData 65 5" xfId="16353" xr:uid="{00000000-0005-0000-0000-0000129B0000}"/>
    <cellStyle name="SAPBEXaggData 65 6" xfId="19306" xr:uid="{00000000-0005-0000-0000-0000139B0000}"/>
    <cellStyle name="SAPBEXaggData 65 7" xfId="22397" xr:uid="{00000000-0005-0000-0000-0000149B0000}"/>
    <cellStyle name="SAPBEXaggData 65 8" xfId="27160" xr:uid="{00000000-0005-0000-0000-0000159B0000}"/>
    <cellStyle name="SAPBEXaggData 65 9" xfId="30043" xr:uid="{00000000-0005-0000-0000-0000169B0000}"/>
    <cellStyle name="SAPBEXaggData 66" xfId="3006" xr:uid="{00000000-0005-0000-0000-0000179B0000}"/>
    <cellStyle name="SAPBEXaggData 66 10" xfId="33070" xr:uid="{00000000-0005-0000-0000-0000189B0000}"/>
    <cellStyle name="SAPBEXaggData 66 11" xfId="35958" xr:uid="{00000000-0005-0000-0000-0000199B0000}"/>
    <cellStyle name="SAPBEXaggData 66 12" xfId="38854" xr:uid="{00000000-0005-0000-0000-00001A9B0000}"/>
    <cellStyle name="SAPBEXaggData 66 13" xfId="43969" xr:uid="{00000000-0005-0000-0000-00001B9B0000}"/>
    <cellStyle name="SAPBEXaggData 66 14" xfId="47019" xr:uid="{00000000-0005-0000-0000-00001C9B0000}"/>
    <cellStyle name="SAPBEXaggData 66 2" xfId="7966" xr:uid="{00000000-0005-0000-0000-00001D9B0000}"/>
    <cellStyle name="SAPBEXaggData 66 3" xfId="10752" xr:uid="{00000000-0005-0000-0000-00001E9B0000}"/>
    <cellStyle name="SAPBEXaggData 66 4" xfId="13633" xr:uid="{00000000-0005-0000-0000-00001F9B0000}"/>
    <cellStyle name="SAPBEXaggData 66 5" xfId="16513" xr:uid="{00000000-0005-0000-0000-0000209B0000}"/>
    <cellStyle name="SAPBEXaggData 66 6" xfId="19467" xr:uid="{00000000-0005-0000-0000-0000219B0000}"/>
    <cellStyle name="SAPBEXaggData 66 7" xfId="22560" xr:uid="{00000000-0005-0000-0000-0000229B0000}"/>
    <cellStyle name="SAPBEXaggData 66 8" xfId="27320" xr:uid="{00000000-0005-0000-0000-0000239B0000}"/>
    <cellStyle name="SAPBEXaggData 66 9" xfId="30203" xr:uid="{00000000-0005-0000-0000-0000249B0000}"/>
    <cellStyle name="SAPBEXaggData 67" xfId="3045" xr:uid="{00000000-0005-0000-0000-0000259B0000}"/>
    <cellStyle name="SAPBEXaggData 67 10" xfId="33107" xr:uid="{00000000-0005-0000-0000-0000269B0000}"/>
    <cellStyle name="SAPBEXaggData 67 11" xfId="35995" xr:uid="{00000000-0005-0000-0000-0000279B0000}"/>
    <cellStyle name="SAPBEXaggData 67 12" xfId="38891" xr:uid="{00000000-0005-0000-0000-0000289B0000}"/>
    <cellStyle name="SAPBEXaggData 67 13" xfId="44006" xr:uid="{00000000-0005-0000-0000-0000299B0000}"/>
    <cellStyle name="SAPBEXaggData 67 14" xfId="47058" xr:uid="{00000000-0005-0000-0000-00002A9B0000}"/>
    <cellStyle name="SAPBEXaggData 67 2" xfId="8003" xr:uid="{00000000-0005-0000-0000-00002B9B0000}"/>
    <cellStyle name="SAPBEXaggData 67 3" xfId="10789" xr:uid="{00000000-0005-0000-0000-00002C9B0000}"/>
    <cellStyle name="SAPBEXaggData 67 4" xfId="13670" xr:uid="{00000000-0005-0000-0000-00002D9B0000}"/>
    <cellStyle name="SAPBEXaggData 67 5" xfId="16550" xr:uid="{00000000-0005-0000-0000-00002E9B0000}"/>
    <cellStyle name="SAPBEXaggData 67 6" xfId="19504" xr:uid="{00000000-0005-0000-0000-00002F9B0000}"/>
    <cellStyle name="SAPBEXaggData 67 7" xfId="22599" xr:uid="{00000000-0005-0000-0000-0000309B0000}"/>
    <cellStyle name="SAPBEXaggData 67 8" xfId="27357" xr:uid="{00000000-0005-0000-0000-0000319B0000}"/>
    <cellStyle name="SAPBEXaggData 67 9" xfId="30240" xr:uid="{00000000-0005-0000-0000-0000329B0000}"/>
    <cellStyle name="SAPBEXaggData 68" xfId="3035" xr:uid="{00000000-0005-0000-0000-0000339B0000}"/>
    <cellStyle name="SAPBEXaggData 68 10" xfId="33097" xr:uid="{00000000-0005-0000-0000-0000349B0000}"/>
    <cellStyle name="SAPBEXaggData 68 11" xfId="35985" xr:uid="{00000000-0005-0000-0000-0000359B0000}"/>
    <cellStyle name="SAPBEXaggData 68 12" xfId="38881" xr:uid="{00000000-0005-0000-0000-0000369B0000}"/>
    <cellStyle name="SAPBEXaggData 68 13" xfId="43996" xr:uid="{00000000-0005-0000-0000-0000379B0000}"/>
    <cellStyle name="SAPBEXaggData 68 14" xfId="47048" xr:uid="{00000000-0005-0000-0000-0000389B0000}"/>
    <cellStyle name="SAPBEXaggData 68 2" xfId="7993" xr:uid="{00000000-0005-0000-0000-0000399B0000}"/>
    <cellStyle name="SAPBEXaggData 68 3" xfId="10779" xr:uid="{00000000-0005-0000-0000-00003A9B0000}"/>
    <cellStyle name="SAPBEXaggData 68 4" xfId="13660" xr:uid="{00000000-0005-0000-0000-00003B9B0000}"/>
    <cellStyle name="SAPBEXaggData 68 5" xfId="16540" xr:uid="{00000000-0005-0000-0000-00003C9B0000}"/>
    <cellStyle name="SAPBEXaggData 68 6" xfId="19494" xr:uid="{00000000-0005-0000-0000-00003D9B0000}"/>
    <cellStyle name="SAPBEXaggData 68 7" xfId="22589" xr:uid="{00000000-0005-0000-0000-00003E9B0000}"/>
    <cellStyle name="SAPBEXaggData 68 8" xfId="27347" xr:uid="{00000000-0005-0000-0000-00003F9B0000}"/>
    <cellStyle name="SAPBEXaggData 68 9" xfId="30230" xr:uid="{00000000-0005-0000-0000-0000409B0000}"/>
    <cellStyle name="SAPBEXaggData 69" xfId="2995" xr:uid="{00000000-0005-0000-0000-0000419B0000}"/>
    <cellStyle name="SAPBEXaggData 69 10" xfId="33059" xr:uid="{00000000-0005-0000-0000-0000429B0000}"/>
    <cellStyle name="SAPBEXaggData 69 11" xfId="35947" xr:uid="{00000000-0005-0000-0000-0000439B0000}"/>
    <cellStyle name="SAPBEXaggData 69 12" xfId="38843" xr:uid="{00000000-0005-0000-0000-0000449B0000}"/>
    <cellStyle name="SAPBEXaggData 69 13" xfId="43958" xr:uid="{00000000-0005-0000-0000-0000459B0000}"/>
    <cellStyle name="SAPBEXaggData 69 14" xfId="47008" xr:uid="{00000000-0005-0000-0000-0000469B0000}"/>
    <cellStyle name="SAPBEXaggData 69 2" xfId="7955" xr:uid="{00000000-0005-0000-0000-0000479B0000}"/>
    <cellStyle name="SAPBEXaggData 69 3" xfId="10741" xr:uid="{00000000-0005-0000-0000-0000489B0000}"/>
    <cellStyle name="SAPBEXaggData 69 4" xfId="13622" xr:uid="{00000000-0005-0000-0000-0000499B0000}"/>
    <cellStyle name="SAPBEXaggData 69 5" xfId="16502" xr:uid="{00000000-0005-0000-0000-00004A9B0000}"/>
    <cellStyle name="SAPBEXaggData 69 6" xfId="19456" xr:uid="{00000000-0005-0000-0000-00004B9B0000}"/>
    <cellStyle name="SAPBEXaggData 69 7" xfId="22549" xr:uid="{00000000-0005-0000-0000-00004C9B0000}"/>
    <cellStyle name="SAPBEXaggData 69 8" xfId="27309" xr:uid="{00000000-0005-0000-0000-00004D9B0000}"/>
    <cellStyle name="SAPBEXaggData 69 9" xfId="30192" xr:uid="{00000000-0005-0000-0000-00004E9B0000}"/>
    <cellStyle name="SAPBEXaggData 7" xfId="687" xr:uid="{00000000-0005-0000-0000-00004F9B0000}"/>
    <cellStyle name="SAPBEXaggData 7 10" xfId="30780" xr:uid="{00000000-0005-0000-0000-0000509B0000}"/>
    <cellStyle name="SAPBEXaggData 7 11" xfId="33669" xr:uid="{00000000-0005-0000-0000-0000519B0000}"/>
    <cellStyle name="SAPBEXaggData 7 12" xfId="36575" xr:uid="{00000000-0005-0000-0000-0000529B0000}"/>
    <cellStyle name="SAPBEXaggData 7 13" xfId="41682" xr:uid="{00000000-0005-0000-0000-0000539B0000}"/>
    <cellStyle name="SAPBEXaggData 7 14" xfId="44700" xr:uid="{00000000-0005-0000-0000-0000549B0000}"/>
    <cellStyle name="SAPBEXaggData 7 2" xfId="5953" xr:uid="{00000000-0005-0000-0000-0000559B0000}"/>
    <cellStyle name="SAPBEXaggData 7 3" xfId="8461" xr:uid="{00000000-0005-0000-0000-0000569B0000}"/>
    <cellStyle name="SAPBEXaggData 7 4" xfId="11354" xr:uid="{00000000-0005-0000-0000-0000579B0000}"/>
    <cellStyle name="SAPBEXaggData 7 5" xfId="14222" xr:uid="{00000000-0005-0000-0000-0000589B0000}"/>
    <cellStyle name="SAPBEXaggData 7 6" xfId="17151" xr:uid="{00000000-0005-0000-0000-0000599B0000}"/>
    <cellStyle name="SAPBEXaggData 7 7" xfId="20262" xr:uid="{00000000-0005-0000-0000-00005A9B0000}"/>
    <cellStyle name="SAPBEXaggData 7 8" xfId="20026" xr:uid="{00000000-0005-0000-0000-00005B9B0000}"/>
    <cellStyle name="SAPBEXaggData 7 9" xfId="27925" xr:uid="{00000000-0005-0000-0000-00005C9B0000}"/>
    <cellStyle name="SAPBEXaggData 70" xfId="3019" xr:uid="{00000000-0005-0000-0000-00005D9B0000}"/>
    <cellStyle name="SAPBEXaggData 70 10" xfId="33081" xr:uid="{00000000-0005-0000-0000-00005E9B0000}"/>
    <cellStyle name="SAPBEXaggData 70 11" xfId="35969" xr:uid="{00000000-0005-0000-0000-00005F9B0000}"/>
    <cellStyle name="SAPBEXaggData 70 12" xfId="38865" xr:uid="{00000000-0005-0000-0000-0000609B0000}"/>
    <cellStyle name="SAPBEXaggData 70 13" xfId="43980" xr:uid="{00000000-0005-0000-0000-0000619B0000}"/>
    <cellStyle name="SAPBEXaggData 70 14" xfId="47032" xr:uid="{00000000-0005-0000-0000-0000629B0000}"/>
    <cellStyle name="SAPBEXaggData 70 2" xfId="7977" xr:uid="{00000000-0005-0000-0000-0000639B0000}"/>
    <cellStyle name="SAPBEXaggData 70 3" xfId="10763" xr:uid="{00000000-0005-0000-0000-0000649B0000}"/>
    <cellStyle name="SAPBEXaggData 70 4" xfId="13644" xr:uid="{00000000-0005-0000-0000-0000659B0000}"/>
    <cellStyle name="SAPBEXaggData 70 5" xfId="16524" xr:uid="{00000000-0005-0000-0000-0000669B0000}"/>
    <cellStyle name="SAPBEXaggData 70 6" xfId="19478" xr:uid="{00000000-0005-0000-0000-0000679B0000}"/>
    <cellStyle name="SAPBEXaggData 70 7" xfId="22573" xr:uid="{00000000-0005-0000-0000-0000689B0000}"/>
    <cellStyle name="SAPBEXaggData 70 8" xfId="27331" xr:uid="{00000000-0005-0000-0000-0000699B0000}"/>
    <cellStyle name="SAPBEXaggData 70 9" xfId="30214" xr:uid="{00000000-0005-0000-0000-00006A9B0000}"/>
    <cellStyle name="SAPBEXaggData 71" xfId="3028" xr:uid="{00000000-0005-0000-0000-00006B9B0000}"/>
    <cellStyle name="SAPBEXaggData 71 10" xfId="33090" xr:uid="{00000000-0005-0000-0000-00006C9B0000}"/>
    <cellStyle name="SAPBEXaggData 71 11" xfId="35978" xr:uid="{00000000-0005-0000-0000-00006D9B0000}"/>
    <cellStyle name="SAPBEXaggData 71 12" xfId="38874" xr:uid="{00000000-0005-0000-0000-00006E9B0000}"/>
    <cellStyle name="SAPBEXaggData 71 13" xfId="43989" xr:uid="{00000000-0005-0000-0000-00006F9B0000}"/>
    <cellStyle name="SAPBEXaggData 71 14" xfId="47041" xr:uid="{00000000-0005-0000-0000-0000709B0000}"/>
    <cellStyle name="SAPBEXaggData 71 2" xfId="7986" xr:uid="{00000000-0005-0000-0000-0000719B0000}"/>
    <cellStyle name="SAPBEXaggData 71 3" xfId="10772" xr:uid="{00000000-0005-0000-0000-0000729B0000}"/>
    <cellStyle name="SAPBEXaggData 71 4" xfId="13653" xr:uid="{00000000-0005-0000-0000-0000739B0000}"/>
    <cellStyle name="SAPBEXaggData 71 5" xfId="16533" xr:uid="{00000000-0005-0000-0000-0000749B0000}"/>
    <cellStyle name="SAPBEXaggData 71 6" xfId="19487" xr:uid="{00000000-0005-0000-0000-0000759B0000}"/>
    <cellStyle name="SAPBEXaggData 71 7" xfId="22582" xr:uid="{00000000-0005-0000-0000-0000769B0000}"/>
    <cellStyle name="SAPBEXaggData 71 8" xfId="27340" xr:uid="{00000000-0005-0000-0000-0000779B0000}"/>
    <cellStyle name="SAPBEXaggData 71 9" xfId="30223" xr:uid="{00000000-0005-0000-0000-0000789B0000}"/>
    <cellStyle name="SAPBEXaggData 72" xfId="3034" xr:uid="{00000000-0005-0000-0000-0000799B0000}"/>
    <cellStyle name="SAPBEXaggData 72 10" xfId="33096" xr:uid="{00000000-0005-0000-0000-00007A9B0000}"/>
    <cellStyle name="SAPBEXaggData 72 11" xfId="35984" xr:uid="{00000000-0005-0000-0000-00007B9B0000}"/>
    <cellStyle name="SAPBEXaggData 72 12" xfId="38880" xr:uid="{00000000-0005-0000-0000-00007C9B0000}"/>
    <cellStyle name="SAPBEXaggData 72 13" xfId="43995" xr:uid="{00000000-0005-0000-0000-00007D9B0000}"/>
    <cellStyle name="SAPBEXaggData 72 14" xfId="47047" xr:uid="{00000000-0005-0000-0000-00007E9B0000}"/>
    <cellStyle name="SAPBEXaggData 72 2" xfId="7992" xr:uid="{00000000-0005-0000-0000-00007F9B0000}"/>
    <cellStyle name="SAPBEXaggData 72 3" xfId="10778" xr:uid="{00000000-0005-0000-0000-0000809B0000}"/>
    <cellStyle name="SAPBEXaggData 72 4" xfId="13659" xr:uid="{00000000-0005-0000-0000-0000819B0000}"/>
    <cellStyle name="SAPBEXaggData 72 5" xfId="16539" xr:uid="{00000000-0005-0000-0000-0000829B0000}"/>
    <cellStyle name="SAPBEXaggData 72 6" xfId="19493" xr:uid="{00000000-0005-0000-0000-0000839B0000}"/>
    <cellStyle name="SAPBEXaggData 72 7" xfId="22588" xr:uid="{00000000-0005-0000-0000-0000849B0000}"/>
    <cellStyle name="SAPBEXaggData 72 8" xfId="27346" xr:uid="{00000000-0005-0000-0000-0000859B0000}"/>
    <cellStyle name="SAPBEXaggData 72 9" xfId="30229" xr:uid="{00000000-0005-0000-0000-0000869B0000}"/>
    <cellStyle name="SAPBEXaggData 73" xfId="8278" xr:uid="{00000000-0005-0000-0000-0000879B0000}"/>
    <cellStyle name="SAPBEXaggData 74" xfId="4795" xr:uid="{00000000-0005-0000-0000-0000889B0000}"/>
    <cellStyle name="SAPBEXaggData 75" xfId="16933" xr:uid="{00000000-0005-0000-0000-0000899B0000}"/>
    <cellStyle name="SAPBEXaggData 76" xfId="16950" xr:uid="{00000000-0005-0000-0000-00008A9B0000}"/>
    <cellStyle name="SAPBEXaggData 77" xfId="24813" xr:uid="{00000000-0005-0000-0000-00008B9B0000}"/>
    <cellStyle name="SAPBEXaggData 78" xfId="24926" xr:uid="{00000000-0005-0000-0000-00008C9B0000}"/>
    <cellStyle name="SAPBEXaggData 79" xfId="22993" xr:uid="{00000000-0005-0000-0000-00008D9B0000}"/>
    <cellStyle name="SAPBEXaggData 8" xfId="252" xr:uid="{00000000-0005-0000-0000-00008E9B0000}"/>
    <cellStyle name="SAPBEXaggData 8 10" xfId="30532" xr:uid="{00000000-0005-0000-0000-00008F9B0000}"/>
    <cellStyle name="SAPBEXaggData 8 11" xfId="33398" xr:uid="{00000000-0005-0000-0000-0000909B0000}"/>
    <cellStyle name="SAPBEXaggData 8 12" xfId="36305" xr:uid="{00000000-0005-0000-0000-0000919B0000}"/>
    <cellStyle name="SAPBEXaggData 8 13" xfId="41415" xr:uid="{00000000-0005-0000-0000-0000929B0000}"/>
    <cellStyle name="SAPBEXaggData 8 14" xfId="44383" xr:uid="{00000000-0005-0000-0000-0000939B0000}"/>
    <cellStyle name="SAPBEXaggData 8 2" xfId="4940" xr:uid="{00000000-0005-0000-0000-0000949B0000}"/>
    <cellStyle name="SAPBEXaggData 8 3" xfId="6989" xr:uid="{00000000-0005-0000-0000-0000959B0000}"/>
    <cellStyle name="SAPBEXaggData 8 4" xfId="11080" xr:uid="{00000000-0005-0000-0000-0000969B0000}"/>
    <cellStyle name="SAPBEXaggData 8 5" xfId="13962" xr:uid="{00000000-0005-0000-0000-0000979B0000}"/>
    <cellStyle name="SAPBEXaggData 8 6" xfId="16841" xr:uid="{00000000-0005-0000-0000-0000989B0000}"/>
    <cellStyle name="SAPBEXaggData 8 7" xfId="19848" xr:uid="{00000000-0005-0000-0000-0000999B0000}"/>
    <cellStyle name="SAPBEXaggData 8 8" xfId="24021" xr:uid="{00000000-0005-0000-0000-00009A9B0000}"/>
    <cellStyle name="SAPBEXaggData 8 9" xfId="27649" xr:uid="{00000000-0005-0000-0000-00009B9B0000}"/>
    <cellStyle name="SAPBEXaggData 80" xfId="30598" xr:uid="{00000000-0005-0000-0000-00009C9B0000}"/>
    <cellStyle name="SAPBEXaggData 81" xfId="30597" xr:uid="{00000000-0005-0000-0000-00009D9B0000}"/>
    <cellStyle name="SAPBEXaggData 82" xfId="40797" xr:uid="{00000000-0005-0000-0000-00009E9B0000}"/>
    <cellStyle name="SAPBEXaggData 83" xfId="40369" xr:uid="{00000000-0005-0000-0000-00009F9B0000}"/>
    <cellStyle name="SAPBEXaggData 84" xfId="43252" xr:uid="{00000000-0005-0000-0000-0000A09B0000}"/>
    <cellStyle name="SAPBEXaggData 85" xfId="40708" xr:uid="{00000000-0005-0000-0000-0000A19B0000}"/>
    <cellStyle name="SAPBEXaggData 86" xfId="44312" xr:uid="{00000000-0005-0000-0000-0000A29B0000}"/>
    <cellStyle name="SAPBEXaggData 87" xfId="44315" xr:uid="{00000000-0005-0000-0000-0000A39B0000}"/>
    <cellStyle name="SAPBEXaggData 88" xfId="45966" xr:uid="{00000000-0005-0000-0000-0000A49B0000}"/>
    <cellStyle name="SAPBEXaggData 89" xfId="44494" xr:uid="{00000000-0005-0000-0000-0000A59B0000}"/>
    <cellStyle name="SAPBEXaggData 9" xfId="760" xr:uid="{00000000-0005-0000-0000-0000A69B0000}"/>
    <cellStyle name="SAPBEXaggData 9 10" xfId="30853" xr:uid="{00000000-0005-0000-0000-0000A79B0000}"/>
    <cellStyle name="SAPBEXaggData 9 11" xfId="33742" xr:uid="{00000000-0005-0000-0000-0000A89B0000}"/>
    <cellStyle name="SAPBEXaggData 9 12" xfId="36648" xr:uid="{00000000-0005-0000-0000-0000A99B0000}"/>
    <cellStyle name="SAPBEXaggData 9 13" xfId="41755" xr:uid="{00000000-0005-0000-0000-0000AA9B0000}"/>
    <cellStyle name="SAPBEXaggData 9 14" xfId="44773" xr:uid="{00000000-0005-0000-0000-0000AB9B0000}"/>
    <cellStyle name="SAPBEXaggData 9 2" xfId="5949" xr:uid="{00000000-0005-0000-0000-0000AC9B0000}"/>
    <cellStyle name="SAPBEXaggData 9 3" xfId="8534" xr:uid="{00000000-0005-0000-0000-0000AD9B0000}"/>
    <cellStyle name="SAPBEXaggData 9 4" xfId="11427" xr:uid="{00000000-0005-0000-0000-0000AE9B0000}"/>
    <cellStyle name="SAPBEXaggData 9 5" xfId="14295" xr:uid="{00000000-0005-0000-0000-0000AF9B0000}"/>
    <cellStyle name="SAPBEXaggData 9 6" xfId="17224" xr:uid="{00000000-0005-0000-0000-0000B09B0000}"/>
    <cellStyle name="SAPBEXaggData 9 7" xfId="20335" xr:uid="{00000000-0005-0000-0000-0000B19B0000}"/>
    <cellStyle name="SAPBEXaggData 9 8" xfId="25114" xr:uid="{00000000-0005-0000-0000-0000B29B0000}"/>
    <cellStyle name="SAPBEXaggData 9 9" xfId="27998" xr:uid="{00000000-0005-0000-0000-0000B39B0000}"/>
    <cellStyle name="SAPBEXaggData 90" xfId="44478" xr:uid="{00000000-0005-0000-0000-0000B49B0000}"/>
    <cellStyle name="SAPBEXaggData 91" xfId="44330" xr:uid="{00000000-0005-0000-0000-0000B59B0000}"/>
    <cellStyle name="SAPBEXaggData 92" xfId="44493" xr:uid="{00000000-0005-0000-0000-0000B69B0000}"/>
    <cellStyle name="SAPBEXaggData 93" xfId="44326" xr:uid="{00000000-0005-0000-0000-0000B79B0000}"/>
    <cellStyle name="SAPBEXaggData 94" xfId="47448" xr:uid="{00000000-0005-0000-0000-0000B89B0000}"/>
    <cellStyle name="SAPBEXaggData 95" xfId="44419" xr:uid="{00000000-0005-0000-0000-0000B99B0000}"/>
    <cellStyle name="SAPBEXaggData 96" xfId="47352" xr:uid="{00000000-0005-0000-0000-0000BA9B0000}"/>
    <cellStyle name="SAPBEXaggData 97" xfId="47674" xr:uid="{00000000-0005-0000-0000-0000BB9B0000}"/>
    <cellStyle name="SAPBEXaggData 98" xfId="47727" xr:uid="{00000000-0005-0000-0000-0000BC9B0000}"/>
    <cellStyle name="SAPBEXaggData 99" xfId="47782" xr:uid="{00000000-0005-0000-0000-0000BD9B0000}"/>
    <cellStyle name="SAPBEXaggItem" xfId="89" xr:uid="{00000000-0005-0000-0000-0000BE9B0000}"/>
    <cellStyle name="SAPBEXaggItem 10" xfId="937" xr:uid="{00000000-0005-0000-0000-0000BF9B0000}"/>
    <cellStyle name="SAPBEXaggItem 10 10" xfId="31030" xr:uid="{00000000-0005-0000-0000-0000C09B0000}"/>
    <cellStyle name="SAPBEXaggItem 10 11" xfId="33919" xr:uid="{00000000-0005-0000-0000-0000C19B0000}"/>
    <cellStyle name="SAPBEXaggItem 10 12" xfId="36825" xr:uid="{00000000-0005-0000-0000-0000C29B0000}"/>
    <cellStyle name="SAPBEXaggItem 10 13" xfId="41932" xr:uid="{00000000-0005-0000-0000-0000C39B0000}"/>
    <cellStyle name="SAPBEXaggItem 10 14" xfId="44950" xr:uid="{00000000-0005-0000-0000-0000C49B0000}"/>
    <cellStyle name="SAPBEXaggItem 10 2" xfId="3612" xr:uid="{00000000-0005-0000-0000-0000C59B0000}"/>
    <cellStyle name="SAPBEXaggItem 10 3" xfId="8711" xr:uid="{00000000-0005-0000-0000-0000C69B0000}"/>
    <cellStyle name="SAPBEXaggItem 10 4" xfId="11604" xr:uid="{00000000-0005-0000-0000-0000C79B0000}"/>
    <cellStyle name="SAPBEXaggItem 10 5" xfId="14472" xr:uid="{00000000-0005-0000-0000-0000C89B0000}"/>
    <cellStyle name="SAPBEXaggItem 10 6" xfId="17401" xr:uid="{00000000-0005-0000-0000-0000C99B0000}"/>
    <cellStyle name="SAPBEXaggItem 10 7" xfId="20512" xr:uid="{00000000-0005-0000-0000-0000CA9B0000}"/>
    <cellStyle name="SAPBEXaggItem 10 8" xfId="25291" xr:uid="{00000000-0005-0000-0000-0000CB9B0000}"/>
    <cellStyle name="SAPBEXaggItem 10 9" xfId="28175" xr:uid="{00000000-0005-0000-0000-0000CC9B0000}"/>
    <cellStyle name="SAPBEXaggItem 100" xfId="47655" xr:uid="{00000000-0005-0000-0000-0000CD9B0000}"/>
    <cellStyle name="SAPBEXaggItem 101" xfId="47730" xr:uid="{00000000-0005-0000-0000-0000CE9B0000}"/>
    <cellStyle name="SAPBEXaggItem 102" xfId="47756" xr:uid="{00000000-0005-0000-0000-0000CF9B0000}"/>
    <cellStyle name="SAPBEXaggItem 103" xfId="44481" xr:uid="{00000000-0005-0000-0000-0000D09B0000}"/>
    <cellStyle name="SAPBEXaggItem 104" xfId="46686" xr:uid="{00000000-0005-0000-0000-0000D19B0000}"/>
    <cellStyle name="SAPBEXaggItem 105" xfId="47696" xr:uid="{00000000-0005-0000-0000-0000D29B0000}"/>
    <cellStyle name="SAPBEXaggItem 106" xfId="47960" xr:uid="{00000000-0005-0000-0000-0000D39B0000}"/>
    <cellStyle name="SAPBEXaggItem 107" xfId="47449" xr:uid="{00000000-0005-0000-0000-0000D49B0000}"/>
    <cellStyle name="SAPBEXaggItem 108" xfId="47695" xr:uid="{00000000-0005-0000-0000-0000D59B0000}"/>
    <cellStyle name="SAPBEXaggItem 109" xfId="47808" xr:uid="{00000000-0005-0000-0000-0000D69B0000}"/>
    <cellStyle name="SAPBEXaggItem 11" xfId="537" xr:uid="{00000000-0005-0000-0000-0000D79B0000}"/>
    <cellStyle name="SAPBEXaggItem 11 10" xfId="30630" xr:uid="{00000000-0005-0000-0000-0000D89B0000}"/>
    <cellStyle name="SAPBEXaggItem 11 11" xfId="33519" xr:uid="{00000000-0005-0000-0000-0000D99B0000}"/>
    <cellStyle name="SAPBEXaggItem 11 12" xfId="36425" xr:uid="{00000000-0005-0000-0000-0000DA9B0000}"/>
    <cellStyle name="SAPBEXaggItem 11 13" xfId="41532" xr:uid="{00000000-0005-0000-0000-0000DB9B0000}"/>
    <cellStyle name="SAPBEXaggItem 11 14" xfId="44550" xr:uid="{00000000-0005-0000-0000-0000DC9B0000}"/>
    <cellStyle name="SAPBEXaggItem 11 2" xfId="5303" xr:uid="{00000000-0005-0000-0000-0000DD9B0000}"/>
    <cellStyle name="SAPBEXaggItem 11 3" xfId="8311" xr:uid="{00000000-0005-0000-0000-0000DE9B0000}"/>
    <cellStyle name="SAPBEXaggItem 11 4" xfId="11204" xr:uid="{00000000-0005-0000-0000-0000DF9B0000}"/>
    <cellStyle name="SAPBEXaggItem 11 5" xfId="14072" xr:uid="{00000000-0005-0000-0000-0000E09B0000}"/>
    <cellStyle name="SAPBEXaggItem 11 6" xfId="17001" xr:uid="{00000000-0005-0000-0000-0000E19B0000}"/>
    <cellStyle name="SAPBEXaggItem 11 7" xfId="20112" xr:uid="{00000000-0005-0000-0000-0000E29B0000}"/>
    <cellStyle name="SAPBEXaggItem 11 8" xfId="22305" xr:uid="{00000000-0005-0000-0000-0000E39B0000}"/>
    <cellStyle name="SAPBEXaggItem 11 9" xfId="27775" xr:uid="{00000000-0005-0000-0000-0000E49B0000}"/>
    <cellStyle name="SAPBEXaggItem 110" xfId="48178" xr:uid="{00000000-0005-0000-0000-0000E59B0000}"/>
    <cellStyle name="SAPBEXaggItem 111" xfId="48019" xr:uid="{00000000-0005-0000-0000-0000E69B0000}"/>
    <cellStyle name="SAPBEXaggItem 112" xfId="48085" xr:uid="{00000000-0005-0000-0000-0000E79B0000}"/>
    <cellStyle name="SAPBEXaggItem 113" xfId="48082" xr:uid="{00000000-0005-0000-0000-0000E89B0000}"/>
    <cellStyle name="SAPBEXaggItem 114" xfId="48012" xr:uid="{00000000-0005-0000-0000-0000E99B0000}"/>
    <cellStyle name="SAPBEXaggItem 115" xfId="48424" xr:uid="{00000000-0005-0000-0000-0000EA9B0000}"/>
    <cellStyle name="SAPBEXaggItem 116" xfId="48481" xr:uid="{00000000-0005-0000-0000-0000EB9B0000}"/>
    <cellStyle name="SAPBEXaggItem 117" xfId="48354" xr:uid="{00000000-0005-0000-0000-0000EC9B0000}"/>
    <cellStyle name="SAPBEXaggItem 118" xfId="48657" xr:uid="{00000000-0005-0000-0000-0000ED9B0000}"/>
    <cellStyle name="SAPBEXaggItem 119" xfId="48844" xr:uid="{00000000-0005-0000-0000-0000EE9B0000}"/>
    <cellStyle name="SAPBEXaggItem 12" xfId="1045" xr:uid="{00000000-0005-0000-0000-0000EF9B0000}"/>
    <cellStyle name="SAPBEXaggItem 12 10" xfId="31138" xr:uid="{00000000-0005-0000-0000-0000F09B0000}"/>
    <cellStyle name="SAPBEXaggItem 12 11" xfId="34027" xr:uid="{00000000-0005-0000-0000-0000F19B0000}"/>
    <cellStyle name="SAPBEXaggItem 12 12" xfId="36933" xr:uid="{00000000-0005-0000-0000-0000F29B0000}"/>
    <cellStyle name="SAPBEXaggItem 12 13" xfId="42040" xr:uid="{00000000-0005-0000-0000-0000F39B0000}"/>
    <cellStyle name="SAPBEXaggItem 12 14" xfId="45058" xr:uid="{00000000-0005-0000-0000-0000F49B0000}"/>
    <cellStyle name="SAPBEXaggItem 12 2" xfId="3445" xr:uid="{00000000-0005-0000-0000-0000F59B0000}"/>
    <cellStyle name="SAPBEXaggItem 12 3" xfId="8819" xr:uid="{00000000-0005-0000-0000-0000F69B0000}"/>
    <cellStyle name="SAPBEXaggItem 12 4" xfId="11712" xr:uid="{00000000-0005-0000-0000-0000F79B0000}"/>
    <cellStyle name="SAPBEXaggItem 12 5" xfId="14580" xr:uid="{00000000-0005-0000-0000-0000F89B0000}"/>
    <cellStyle name="SAPBEXaggItem 12 6" xfId="17509" xr:uid="{00000000-0005-0000-0000-0000F99B0000}"/>
    <cellStyle name="SAPBEXaggItem 12 7" xfId="20620" xr:uid="{00000000-0005-0000-0000-0000FA9B0000}"/>
    <cellStyle name="SAPBEXaggItem 12 8" xfId="25399" xr:uid="{00000000-0005-0000-0000-0000FB9B0000}"/>
    <cellStyle name="SAPBEXaggItem 12 9" xfId="28283" xr:uid="{00000000-0005-0000-0000-0000FC9B0000}"/>
    <cellStyle name="SAPBEXaggItem 120" xfId="48922" xr:uid="{00000000-0005-0000-0000-0000FD9B0000}"/>
    <cellStyle name="SAPBEXaggItem 121" xfId="48848" xr:uid="{00000000-0005-0000-0000-0000FE9B0000}"/>
    <cellStyle name="SAPBEXaggItem 122" xfId="48910" xr:uid="{00000000-0005-0000-0000-0000FF9B0000}"/>
    <cellStyle name="SAPBEXaggItem 123" xfId="48898" xr:uid="{00000000-0005-0000-0000-0000009C0000}"/>
    <cellStyle name="SAPBEXaggItem 124" xfId="48830" xr:uid="{00000000-0005-0000-0000-0000019C0000}"/>
    <cellStyle name="SAPBEXaggItem 125" xfId="49010" xr:uid="{00000000-0005-0000-0000-0000029C0000}"/>
    <cellStyle name="SAPBEXaggItem 126" xfId="48881" xr:uid="{00000000-0005-0000-0000-0000039C0000}"/>
    <cellStyle name="SAPBEXaggItem 127" xfId="49040" xr:uid="{00000000-0005-0000-0000-0000049C0000}"/>
    <cellStyle name="SAPBEXaggItem 128" xfId="48876" xr:uid="{00000000-0005-0000-0000-0000059C0000}"/>
    <cellStyle name="SAPBEXaggItem 129" xfId="48986" xr:uid="{00000000-0005-0000-0000-0000069C0000}"/>
    <cellStyle name="SAPBEXaggItem 13" xfId="1174" xr:uid="{00000000-0005-0000-0000-0000079C0000}"/>
    <cellStyle name="SAPBEXaggItem 13 10" xfId="31267" xr:uid="{00000000-0005-0000-0000-0000089C0000}"/>
    <cellStyle name="SAPBEXaggItem 13 11" xfId="34156" xr:uid="{00000000-0005-0000-0000-0000099C0000}"/>
    <cellStyle name="SAPBEXaggItem 13 12" xfId="37062" xr:uid="{00000000-0005-0000-0000-00000A9C0000}"/>
    <cellStyle name="SAPBEXaggItem 13 13" xfId="42169" xr:uid="{00000000-0005-0000-0000-00000B9C0000}"/>
    <cellStyle name="SAPBEXaggItem 13 14" xfId="45187" xr:uid="{00000000-0005-0000-0000-00000C9C0000}"/>
    <cellStyle name="SAPBEXaggItem 13 2" xfId="3519" xr:uid="{00000000-0005-0000-0000-00000D9C0000}"/>
    <cellStyle name="SAPBEXaggItem 13 3" xfId="8948" xr:uid="{00000000-0005-0000-0000-00000E9C0000}"/>
    <cellStyle name="SAPBEXaggItem 13 4" xfId="11841" xr:uid="{00000000-0005-0000-0000-00000F9C0000}"/>
    <cellStyle name="SAPBEXaggItem 13 5" xfId="14709" xr:uid="{00000000-0005-0000-0000-0000109C0000}"/>
    <cellStyle name="SAPBEXaggItem 13 6" xfId="17638" xr:uid="{00000000-0005-0000-0000-0000119C0000}"/>
    <cellStyle name="SAPBEXaggItem 13 7" xfId="20749" xr:uid="{00000000-0005-0000-0000-0000129C0000}"/>
    <cellStyle name="SAPBEXaggItem 13 8" xfId="25528" xr:uid="{00000000-0005-0000-0000-0000139C0000}"/>
    <cellStyle name="SAPBEXaggItem 13 9" xfId="28412" xr:uid="{00000000-0005-0000-0000-0000149C0000}"/>
    <cellStyle name="SAPBEXaggItem 130" xfId="49039" xr:uid="{00000000-0005-0000-0000-0000159C0000}"/>
    <cellStyle name="SAPBEXaggItem 131" xfId="48865" xr:uid="{00000000-0005-0000-0000-0000169C0000}"/>
    <cellStyle name="SAPBEXaggItem 132" xfId="49500" xr:uid="{00000000-0005-0000-0000-0000179C0000}"/>
    <cellStyle name="SAPBEXaggItem 133" xfId="49158" xr:uid="{00000000-0005-0000-0000-0000189C0000}"/>
    <cellStyle name="SAPBEXaggItem 134" xfId="49640" xr:uid="{00000000-0005-0000-0000-0000199C0000}"/>
    <cellStyle name="SAPBEXaggItem 135" xfId="48880" xr:uid="{00000000-0005-0000-0000-00001A9C0000}"/>
    <cellStyle name="SAPBEXaggItem 136" xfId="49693" xr:uid="{00000000-0005-0000-0000-00001B9C0000}"/>
    <cellStyle name="SAPBEXaggItem 137" xfId="49594" xr:uid="{00000000-0005-0000-0000-00001C9C0000}"/>
    <cellStyle name="SAPBEXaggItem 138" xfId="49690" xr:uid="{00000000-0005-0000-0000-00001D9C0000}"/>
    <cellStyle name="SAPBEXaggItem 139" xfId="49498" xr:uid="{00000000-0005-0000-0000-00001E9C0000}"/>
    <cellStyle name="SAPBEXaggItem 14" xfId="898" xr:uid="{00000000-0005-0000-0000-00001F9C0000}"/>
    <cellStyle name="SAPBEXaggItem 14 10" xfId="30991" xr:uid="{00000000-0005-0000-0000-0000209C0000}"/>
    <cellStyle name="SAPBEXaggItem 14 11" xfId="33880" xr:uid="{00000000-0005-0000-0000-0000219C0000}"/>
    <cellStyle name="SAPBEXaggItem 14 12" xfId="36786" xr:uid="{00000000-0005-0000-0000-0000229C0000}"/>
    <cellStyle name="SAPBEXaggItem 14 13" xfId="41893" xr:uid="{00000000-0005-0000-0000-0000239C0000}"/>
    <cellStyle name="SAPBEXaggItem 14 14" xfId="44911" xr:uid="{00000000-0005-0000-0000-0000249C0000}"/>
    <cellStyle name="SAPBEXaggItem 14 2" xfId="3977" xr:uid="{00000000-0005-0000-0000-0000259C0000}"/>
    <cellStyle name="SAPBEXaggItem 14 3" xfId="8672" xr:uid="{00000000-0005-0000-0000-0000269C0000}"/>
    <cellStyle name="SAPBEXaggItem 14 4" xfId="11565" xr:uid="{00000000-0005-0000-0000-0000279C0000}"/>
    <cellStyle name="SAPBEXaggItem 14 5" xfId="14433" xr:uid="{00000000-0005-0000-0000-0000289C0000}"/>
    <cellStyle name="SAPBEXaggItem 14 6" xfId="17362" xr:uid="{00000000-0005-0000-0000-0000299C0000}"/>
    <cellStyle name="SAPBEXaggItem 14 7" xfId="20473" xr:uid="{00000000-0005-0000-0000-00002A9C0000}"/>
    <cellStyle name="SAPBEXaggItem 14 8" xfId="25252" xr:uid="{00000000-0005-0000-0000-00002B9C0000}"/>
    <cellStyle name="SAPBEXaggItem 14 9" xfId="28136" xr:uid="{00000000-0005-0000-0000-00002C9C0000}"/>
    <cellStyle name="SAPBEXaggItem 140" xfId="49444" xr:uid="{00000000-0005-0000-0000-00002D9C0000}"/>
    <cellStyle name="SAPBEXaggItem 141" xfId="49881" xr:uid="{00000000-0005-0000-0000-00002E9C0000}"/>
    <cellStyle name="SAPBEXaggItem 142" xfId="49394" xr:uid="{00000000-0005-0000-0000-00002F9C0000}"/>
    <cellStyle name="SAPBEXaggItem 143" xfId="49836" xr:uid="{00000000-0005-0000-0000-0000309C0000}"/>
    <cellStyle name="SAPBEXaggItem 144" xfId="49831" xr:uid="{00000000-0005-0000-0000-0000319C0000}"/>
    <cellStyle name="SAPBEXaggItem 145" xfId="49833" xr:uid="{00000000-0005-0000-0000-0000329C0000}"/>
    <cellStyle name="SAPBEXaggItem 15" xfId="1176" xr:uid="{00000000-0005-0000-0000-0000339C0000}"/>
    <cellStyle name="SAPBEXaggItem 15 10" xfId="31269" xr:uid="{00000000-0005-0000-0000-0000349C0000}"/>
    <cellStyle name="SAPBEXaggItem 15 11" xfId="34158" xr:uid="{00000000-0005-0000-0000-0000359C0000}"/>
    <cellStyle name="SAPBEXaggItem 15 12" xfId="37064" xr:uid="{00000000-0005-0000-0000-0000369C0000}"/>
    <cellStyle name="SAPBEXaggItem 15 13" xfId="42171" xr:uid="{00000000-0005-0000-0000-0000379C0000}"/>
    <cellStyle name="SAPBEXaggItem 15 14" xfId="45189" xr:uid="{00000000-0005-0000-0000-0000389C0000}"/>
    <cellStyle name="SAPBEXaggItem 15 2" xfId="152" xr:uid="{00000000-0005-0000-0000-0000399C0000}"/>
    <cellStyle name="SAPBEXaggItem 15 3" xfId="8950" xr:uid="{00000000-0005-0000-0000-00003A9C0000}"/>
    <cellStyle name="SAPBEXaggItem 15 4" xfId="11843" xr:uid="{00000000-0005-0000-0000-00003B9C0000}"/>
    <cellStyle name="SAPBEXaggItem 15 5" xfId="14711" xr:uid="{00000000-0005-0000-0000-00003C9C0000}"/>
    <cellStyle name="SAPBEXaggItem 15 6" xfId="17640" xr:uid="{00000000-0005-0000-0000-00003D9C0000}"/>
    <cellStyle name="SAPBEXaggItem 15 7" xfId="20751" xr:uid="{00000000-0005-0000-0000-00003E9C0000}"/>
    <cellStyle name="SAPBEXaggItem 15 8" xfId="25530" xr:uid="{00000000-0005-0000-0000-00003F9C0000}"/>
    <cellStyle name="SAPBEXaggItem 15 9" xfId="28414" xr:uid="{00000000-0005-0000-0000-0000409C0000}"/>
    <cellStyle name="SAPBEXaggItem 16" xfId="900" xr:uid="{00000000-0005-0000-0000-0000419C0000}"/>
    <cellStyle name="SAPBEXaggItem 16 10" xfId="30993" xr:uid="{00000000-0005-0000-0000-0000429C0000}"/>
    <cellStyle name="SAPBEXaggItem 16 11" xfId="33882" xr:uid="{00000000-0005-0000-0000-0000439C0000}"/>
    <cellStyle name="SAPBEXaggItem 16 12" xfId="36788" xr:uid="{00000000-0005-0000-0000-0000449C0000}"/>
    <cellStyle name="SAPBEXaggItem 16 13" xfId="41895" xr:uid="{00000000-0005-0000-0000-0000459C0000}"/>
    <cellStyle name="SAPBEXaggItem 16 14" xfId="44913" xr:uid="{00000000-0005-0000-0000-0000469C0000}"/>
    <cellStyle name="SAPBEXaggItem 16 2" xfId="3845" xr:uid="{00000000-0005-0000-0000-0000479C0000}"/>
    <cellStyle name="SAPBEXaggItem 16 3" xfId="8674" xr:uid="{00000000-0005-0000-0000-0000489C0000}"/>
    <cellStyle name="SAPBEXaggItem 16 4" xfId="11567" xr:uid="{00000000-0005-0000-0000-0000499C0000}"/>
    <cellStyle name="SAPBEXaggItem 16 5" xfId="14435" xr:uid="{00000000-0005-0000-0000-00004A9C0000}"/>
    <cellStyle name="SAPBEXaggItem 16 6" xfId="17364" xr:uid="{00000000-0005-0000-0000-00004B9C0000}"/>
    <cellStyle name="SAPBEXaggItem 16 7" xfId="20475" xr:uid="{00000000-0005-0000-0000-00004C9C0000}"/>
    <cellStyle name="SAPBEXaggItem 16 8" xfId="25254" xr:uid="{00000000-0005-0000-0000-00004D9C0000}"/>
    <cellStyle name="SAPBEXaggItem 16 9" xfId="28138" xr:uid="{00000000-0005-0000-0000-00004E9C0000}"/>
    <cellStyle name="SAPBEXaggItem 17" xfId="1346" xr:uid="{00000000-0005-0000-0000-00004F9C0000}"/>
    <cellStyle name="SAPBEXaggItem 17 10" xfId="31439" xr:uid="{00000000-0005-0000-0000-0000509C0000}"/>
    <cellStyle name="SAPBEXaggItem 17 11" xfId="34328" xr:uid="{00000000-0005-0000-0000-0000519C0000}"/>
    <cellStyle name="SAPBEXaggItem 17 12" xfId="37234" xr:uid="{00000000-0005-0000-0000-0000529C0000}"/>
    <cellStyle name="SAPBEXaggItem 17 13" xfId="42341" xr:uid="{00000000-0005-0000-0000-0000539C0000}"/>
    <cellStyle name="SAPBEXaggItem 17 14" xfId="45359" xr:uid="{00000000-0005-0000-0000-0000549C0000}"/>
    <cellStyle name="SAPBEXaggItem 17 2" xfId="6326" xr:uid="{00000000-0005-0000-0000-0000559C0000}"/>
    <cellStyle name="SAPBEXaggItem 17 3" xfId="9120" xr:uid="{00000000-0005-0000-0000-0000569C0000}"/>
    <cellStyle name="SAPBEXaggItem 17 4" xfId="12013" xr:uid="{00000000-0005-0000-0000-0000579C0000}"/>
    <cellStyle name="SAPBEXaggItem 17 5" xfId="14881" xr:uid="{00000000-0005-0000-0000-0000589C0000}"/>
    <cellStyle name="SAPBEXaggItem 17 6" xfId="17810" xr:uid="{00000000-0005-0000-0000-0000599C0000}"/>
    <cellStyle name="SAPBEXaggItem 17 7" xfId="20921" xr:uid="{00000000-0005-0000-0000-00005A9C0000}"/>
    <cellStyle name="SAPBEXaggItem 17 8" xfId="25700" xr:uid="{00000000-0005-0000-0000-00005B9C0000}"/>
    <cellStyle name="SAPBEXaggItem 17 9" xfId="28584" xr:uid="{00000000-0005-0000-0000-00005C9C0000}"/>
    <cellStyle name="SAPBEXaggItem 18" xfId="1044" xr:uid="{00000000-0005-0000-0000-00005D9C0000}"/>
    <cellStyle name="SAPBEXaggItem 18 10" xfId="31137" xr:uid="{00000000-0005-0000-0000-00005E9C0000}"/>
    <cellStyle name="SAPBEXaggItem 18 11" xfId="34026" xr:uid="{00000000-0005-0000-0000-00005F9C0000}"/>
    <cellStyle name="SAPBEXaggItem 18 12" xfId="36932" xr:uid="{00000000-0005-0000-0000-0000609C0000}"/>
    <cellStyle name="SAPBEXaggItem 18 13" xfId="42039" xr:uid="{00000000-0005-0000-0000-0000619C0000}"/>
    <cellStyle name="SAPBEXaggItem 18 14" xfId="45057" xr:uid="{00000000-0005-0000-0000-0000629C0000}"/>
    <cellStyle name="SAPBEXaggItem 18 2" xfId="3334" xr:uid="{00000000-0005-0000-0000-0000639C0000}"/>
    <cellStyle name="SAPBEXaggItem 18 3" xfId="8818" xr:uid="{00000000-0005-0000-0000-0000649C0000}"/>
    <cellStyle name="SAPBEXaggItem 18 4" xfId="11711" xr:uid="{00000000-0005-0000-0000-0000659C0000}"/>
    <cellStyle name="SAPBEXaggItem 18 5" xfId="14579" xr:uid="{00000000-0005-0000-0000-0000669C0000}"/>
    <cellStyle name="SAPBEXaggItem 18 6" xfId="17508" xr:uid="{00000000-0005-0000-0000-0000679C0000}"/>
    <cellStyle name="SAPBEXaggItem 18 7" xfId="20619" xr:uid="{00000000-0005-0000-0000-0000689C0000}"/>
    <cellStyle name="SAPBEXaggItem 18 8" xfId="25398" xr:uid="{00000000-0005-0000-0000-0000699C0000}"/>
    <cellStyle name="SAPBEXaggItem 18 9" xfId="28282" xr:uid="{00000000-0005-0000-0000-00006A9C0000}"/>
    <cellStyle name="SAPBEXaggItem 19" xfId="1292" xr:uid="{00000000-0005-0000-0000-00006B9C0000}"/>
    <cellStyle name="SAPBEXaggItem 19 10" xfId="31385" xr:uid="{00000000-0005-0000-0000-00006C9C0000}"/>
    <cellStyle name="SAPBEXaggItem 19 11" xfId="34274" xr:uid="{00000000-0005-0000-0000-00006D9C0000}"/>
    <cellStyle name="SAPBEXaggItem 19 12" xfId="37180" xr:uid="{00000000-0005-0000-0000-00006E9C0000}"/>
    <cellStyle name="SAPBEXaggItem 19 13" xfId="42287" xr:uid="{00000000-0005-0000-0000-00006F9C0000}"/>
    <cellStyle name="SAPBEXaggItem 19 14" xfId="45305" xr:uid="{00000000-0005-0000-0000-0000709C0000}"/>
    <cellStyle name="SAPBEXaggItem 19 2" xfId="6272" xr:uid="{00000000-0005-0000-0000-0000719C0000}"/>
    <cellStyle name="SAPBEXaggItem 19 3" xfId="9066" xr:uid="{00000000-0005-0000-0000-0000729C0000}"/>
    <cellStyle name="SAPBEXaggItem 19 4" xfId="11959" xr:uid="{00000000-0005-0000-0000-0000739C0000}"/>
    <cellStyle name="SAPBEXaggItem 19 5" xfId="14827" xr:uid="{00000000-0005-0000-0000-0000749C0000}"/>
    <cellStyle name="SAPBEXaggItem 19 6" xfId="17756" xr:uid="{00000000-0005-0000-0000-0000759C0000}"/>
    <cellStyle name="SAPBEXaggItem 19 7" xfId="20867" xr:uid="{00000000-0005-0000-0000-0000769C0000}"/>
    <cellStyle name="SAPBEXaggItem 19 8" xfId="25646" xr:uid="{00000000-0005-0000-0000-0000779C0000}"/>
    <cellStyle name="SAPBEXaggItem 19 9" xfId="28530" xr:uid="{00000000-0005-0000-0000-0000789C0000}"/>
    <cellStyle name="SAPBEXaggItem 2" xfId="492" xr:uid="{00000000-0005-0000-0000-0000799C0000}"/>
    <cellStyle name="SAPBEXaggItem 2 10" xfId="33476" xr:uid="{00000000-0005-0000-0000-00007A9C0000}"/>
    <cellStyle name="SAPBEXaggItem 2 11" xfId="36381" xr:uid="{00000000-0005-0000-0000-00007B9C0000}"/>
    <cellStyle name="SAPBEXaggItem 2 12" xfId="41489" xr:uid="{00000000-0005-0000-0000-00007C9C0000}"/>
    <cellStyle name="SAPBEXaggItem 2 13" xfId="44506" xr:uid="{00000000-0005-0000-0000-00007D9C0000}"/>
    <cellStyle name="SAPBEXaggItem 2 2" xfId="732" xr:uid="{00000000-0005-0000-0000-00007E9C0000}"/>
    <cellStyle name="SAPBEXaggItem 2 2 10" xfId="30825" xr:uid="{00000000-0005-0000-0000-00007F9C0000}"/>
    <cellStyle name="SAPBEXaggItem 2 2 11" xfId="33714" xr:uid="{00000000-0005-0000-0000-0000809C0000}"/>
    <cellStyle name="SAPBEXaggItem 2 2 12" xfId="36620" xr:uid="{00000000-0005-0000-0000-0000819C0000}"/>
    <cellStyle name="SAPBEXaggItem 2 2 13" xfId="41727" xr:uid="{00000000-0005-0000-0000-0000829C0000}"/>
    <cellStyle name="SAPBEXaggItem 2 2 14" xfId="44745" xr:uid="{00000000-0005-0000-0000-0000839C0000}"/>
    <cellStyle name="SAPBEXaggItem 2 2 2" xfId="3629" xr:uid="{00000000-0005-0000-0000-0000849C0000}"/>
    <cellStyle name="SAPBEXaggItem 2 2 3" xfId="8506" xr:uid="{00000000-0005-0000-0000-0000859C0000}"/>
    <cellStyle name="SAPBEXaggItem 2 2 4" xfId="11399" xr:uid="{00000000-0005-0000-0000-0000869C0000}"/>
    <cellStyle name="SAPBEXaggItem 2 2 5" xfId="14267" xr:uid="{00000000-0005-0000-0000-0000879C0000}"/>
    <cellStyle name="SAPBEXaggItem 2 2 6" xfId="17196" xr:uid="{00000000-0005-0000-0000-0000889C0000}"/>
    <cellStyle name="SAPBEXaggItem 2 2 7" xfId="20307" xr:uid="{00000000-0005-0000-0000-0000899C0000}"/>
    <cellStyle name="SAPBEXaggItem 2 2 8" xfId="25086" xr:uid="{00000000-0005-0000-0000-00008A9C0000}"/>
    <cellStyle name="SAPBEXaggItem 2 2 9" xfId="27970" xr:uid="{00000000-0005-0000-0000-00008B9C0000}"/>
    <cellStyle name="SAPBEXaggItem 2 3" xfId="813" xr:uid="{00000000-0005-0000-0000-00008C9C0000}"/>
    <cellStyle name="SAPBEXaggItem 2 3 10" xfId="30906" xr:uid="{00000000-0005-0000-0000-00008D9C0000}"/>
    <cellStyle name="SAPBEXaggItem 2 3 11" xfId="33795" xr:uid="{00000000-0005-0000-0000-00008E9C0000}"/>
    <cellStyle name="SAPBEXaggItem 2 3 12" xfId="36701" xr:uid="{00000000-0005-0000-0000-00008F9C0000}"/>
    <cellStyle name="SAPBEXaggItem 2 3 13" xfId="41808" xr:uid="{00000000-0005-0000-0000-0000909C0000}"/>
    <cellStyle name="SAPBEXaggItem 2 3 14" xfId="44826" xr:uid="{00000000-0005-0000-0000-0000919C0000}"/>
    <cellStyle name="SAPBEXaggItem 2 3 2" xfId="4107" xr:uid="{00000000-0005-0000-0000-0000929C0000}"/>
    <cellStyle name="SAPBEXaggItem 2 3 3" xfId="8587" xr:uid="{00000000-0005-0000-0000-0000939C0000}"/>
    <cellStyle name="SAPBEXaggItem 2 3 4" xfId="11480" xr:uid="{00000000-0005-0000-0000-0000949C0000}"/>
    <cellStyle name="SAPBEXaggItem 2 3 5" xfId="14348" xr:uid="{00000000-0005-0000-0000-0000959C0000}"/>
    <cellStyle name="SAPBEXaggItem 2 3 6" xfId="17277" xr:uid="{00000000-0005-0000-0000-0000969C0000}"/>
    <cellStyle name="SAPBEXaggItem 2 3 7" xfId="20388" xr:uid="{00000000-0005-0000-0000-0000979C0000}"/>
    <cellStyle name="SAPBEXaggItem 2 3 8" xfId="25167" xr:uid="{00000000-0005-0000-0000-0000989C0000}"/>
    <cellStyle name="SAPBEXaggItem 2 3 9" xfId="28051" xr:uid="{00000000-0005-0000-0000-0000999C0000}"/>
    <cellStyle name="SAPBEXaggItem 2 4" xfId="845" xr:uid="{00000000-0005-0000-0000-00009A9C0000}"/>
    <cellStyle name="SAPBEXaggItem 2 4 10" xfId="30938" xr:uid="{00000000-0005-0000-0000-00009B9C0000}"/>
    <cellStyle name="SAPBEXaggItem 2 4 11" xfId="33827" xr:uid="{00000000-0005-0000-0000-00009C9C0000}"/>
    <cellStyle name="SAPBEXaggItem 2 4 12" xfId="36733" xr:uid="{00000000-0005-0000-0000-00009D9C0000}"/>
    <cellStyle name="SAPBEXaggItem 2 4 13" xfId="41840" xr:uid="{00000000-0005-0000-0000-00009E9C0000}"/>
    <cellStyle name="SAPBEXaggItem 2 4 14" xfId="44858" xr:uid="{00000000-0005-0000-0000-00009F9C0000}"/>
    <cellStyle name="SAPBEXaggItem 2 4 2" xfId="5929" xr:uid="{00000000-0005-0000-0000-0000A09C0000}"/>
    <cellStyle name="SAPBEXaggItem 2 4 3" xfId="8619" xr:uid="{00000000-0005-0000-0000-0000A19C0000}"/>
    <cellStyle name="SAPBEXaggItem 2 4 4" xfId="11512" xr:uid="{00000000-0005-0000-0000-0000A29C0000}"/>
    <cellStyle name="SAPBEXaggItem 2 4 5" xfId="14380" xr:uid="{00000000-0005-0000-0000-0000A39C0000}"/>
    <cellStyle name="SAPBEXaggItem 2 4 6" xfId="17309" xr:uid="{00000000-0005-0000-0000-0000A49C0000}"/>
    <cellStyle name="SAPBEXaggItem 2 4 7" xfId="20420" xr:uid="{00000000-0005-0000-0000-0000A59C0000}"/>
    <cellStyle name="SAPBEXaggItem 2 4 8" xfId="25199" xr:uid="{00000000-0005-0000-0000-0000A69C0000}"/>
    <cellStyle name="SAPBEXaggItem 2 4 9" xfId="28083" xr:uid="{00000000-0005-0000-0000-0000A79C0000}"/>
    <cellStyle name="SAPBEXaggItem 2 5" xfId="11161" xr:uid="{00000000-0005-0000-0000-0000A89C0000}"/>
    <cellStyle name="SAPBEXaggItem 2 6" xfId="16958" xr:uid="{00000000-0005-0000-0000-0000A99C0000}"/>
    <cellStyle name="SAPBEXaggItem 2 7" xfId="20067" xr:uid="{00000000-0005-0000-0000-0000AA9C0000}"/>
    <cellStyle name="SAPBEXaggItem 2 8" xfId="22125" xr:uid="{00000000-0005-0000-0000-0000AB9C0000}"/>
    <cellStyle name="SAPBEXaggItem 2 9" xfId="27732" xr:uid="{00000000-0005-0000-0000-0000AC9C0000}"/>
    <cellStyle name="SAPBEXaggItem 20" xfId="1182" xr:uid="{00000000-0005-0000-0000-0000AD9C0000}"/>
    <cellStyle name="SAPBEXaggItem 20 10" xfId="31275" xr:uid="{00000000-0005-0000-0000-0000AE9C0000}"/>
    <cellStyle name="SAPBEXaggItem 20 11" xfId="34164" xr:uid="{00000000-0005-0000-0000-0000AF9C0000}"/>
    <cellStyle name="SAPBEXaggItem 20 12" xfId="37070" xr:uid="{00000000-0005-0000-0000-0000B09C0000}"/>
    <cellStyle name="SAPBEXaggItem 20 13" xfId="42177" xr:uid="{00000000-0005-0000-0000-0000B19C0000}"/>
    <cellStyle name="SAPBEXaggItem 20 14" xfId="45195" xr:uid="{00000000-0005-0000-0000-0000B29C0000}"/>
    <cellStyle name="SAPBEXaggItem 20 2" xfId="3411" xr:uid="{00000000-0005-0000-0000-0000B39C0000}"/>
    <cellStyle name="SAPBEXaggItem 20 3" xfId="8956" xr:uid="{00000000-0005-0000-0000-0000B49C0000}"/>
    <cellStyle name="SAPBEXaggItem 20 4" xfId="11849" xr:uid="{00000000-0005-0000-0000-0000B59C0000}"/>
    <cellStyle name="SAPBEXaggItem 20 5" xfId="14717" xr:uid="{00000000-0005-0000-0000-0000B69C0000}"/>
    <cellStyle name="SAPBEXaggItem 20 6" xfId="17646" xr:uid="{00000000-0005-0000-0000-0000B79C0000}"/>
    <cellStyle name="SAPBEXaggItem 20 7" xfId="20757" xr:uid="{00000000-0005-0000-0000-0000B89C0000}"/>
    <cellStyle name="SAPBEXaggItem 20 8" xfId="25536" xr:uid="{00000000-0005-0000-0000-0000B99C0000}"/>
    <cellStyle name="SAPBEXaggItem 20 9" xfId="28420" xr:uid="{00000000-0005-0000-0000-0000BA9C0000}"/>
    <cellStyle name="SAPBEXaggItem 21" xfId="1123" xr:uid="{00000000-0005-0000-0000-0000BB9C0000}"/>
    <cellStyle name="SAPBEXaggItem 21 10" xfId="31216" xr:uid="{00000000-0005-0000-0000-0000BC9C0000}"/>
    <cellStyle name="SAPBEXaggItem 21 11" xfId="34105" xr:uid="{00000000-0005-0000-0000-0000BD9C0000}"/>
    <cellStyle name="SAPBEXaggItem 21 12" xfId="37011" xr:uid="{00000000-0005-0000-0000-0000BE9C0000}"/>
    <cellStyle name="SAPBEXaggItem 21 13" xfId="42118" xr:uid="{00000000-0005-0000-0000-0000BF9C0000}"/>
    <cellStyle name="SAPBEXaggItem 21 14" xfId="45136" xr:uid="{00000000-0005-0000-0000-0000C09C0000}"/>
    <cellStyle name="SAPBEXaggItem 21 2" xfId="3541" xr:uid="{00000000-0005-0000-0000-0000C19C0000}"/>
    <cellStyle name="SAPBEXaggItem 21 3" xfId="8897" xr:uid="{00000000-0005-0000-0000-0000C29C0000}"/>
    <cellStyle name="SAPBEXaggItem 21 4" xfId="11790" xr:uid="{00000000-0005-0000-0000-0000C39C0000}"/>
    <cellStyle name="SAPBEXaggItem 21 5" xfId="14658" xr:uid="{00000000-0005-0000-0000-0000C49C0000}"/>
    <cellStyle name="SAPBEXaggItem 21 6" xfId="17587" xr:uid="{00000000-0005-0000-0000-0000C59C0000}"/>
    <cellStyle name="SAPBEXaggItem 21 7" xfId="20698" xr:uid="{00000000-0005-0000-0000-0000C69C0000}"/>
    <cellStyle name="SAPBEXaggItem 21 8" xfId="25477" xr:uid="{00000000-0005-0000-0000-0000C79C0000}"/>
    <cellStyle name="SAPBEXaggItem 21 9" xfId="28361" xr:uid="{00000000-0005-0000-0000-0000C89C0000}"/>
    <cellStyle name="SAPBEXaggItem 22" xfId="1342" xr:uid="{00000000-0005-0000-0000-0000C99C0000}"/>
    <cellStyle name="SAPBEXaggItem 22 10" xfId="31435" xr:uid="{00000000-0005-0000-0000-0000CA9C0000}"/>
    <cellStyle name="SAPBEXaggItem 22 11" xfId="34324" xr:uid="{00000000-0005-0000-0000-0000CB9C0000}"/>
    <cellStyle name="SAPBEXaggItem 22 12" xfId="37230" xr:uid="{00000000-0005-0000-0000-0000CC9C0000}"/>
    <cellStyle name="SAPBEXaggItem 22 13" xfId="42337" xr:uid="{00000000-0005-0000-0000-0000CD9C0000}"/>
    <cellStyle name="SAPBEXaggItem 22 14" xfId="45355" xr:uid="{00000000-0005-0000-0000-0000CE9C0000}"/>
    <cellStyle name="SAPBEXaggItem 22 2" xfId="6322" xr:uid="{00000000-0005-0000-0000-0000CF9C0000}"/>
    <cellStyle name="SAPBEXaggItem 22 3" xfId="9116" xr:uid="{00000000-0005-0000-0000-0000D09C0000}"/>
    <cellStyle name="SAPBEXaggItem 22 4" xfId="12009" xr:uid="{00000000-0005-0000-0000-0000D19C0000}"/>
    <cellStyle name="SAPBEXaggItem 22 5" xfId="14877" xr:uid="{00000000-0005-0000-0000-0000D29C0000}"/>
    <cellStyle name="SAPBEXaggItem 22 6" xfId="17806" xr:uid="{00000000-0005-0000-0000-0000D39C0000}"/>
    <cellStyle name="SAPBEXaggItem 22 7" xfId="20917" xr:uid="{00000000-0005-0000-0000-0000D49C0000}"/>
    <cellStyle name="SAPBEXaggItem 22 8" xfId="25696" xr:uid="{00000000-0005-0000-0000-0000D59C0000}"/>
    <cellStyle name="SAPBEXaggItem 22 9" xfId="28580" xr:uid="{00000000-0005-0000-0000-0000D69C0000}"/>
    <cellStyle name="SAPBEXaggItem 23" xfId="1119" xr:uid="{00000000-0005-0000-0000-0000D79C0000}"/>
    <cellStyle name="SAPBEXaggItem 23 10" xfId="31212" xr:uid="{00000000-0005-0000-0000-0000D89C0000}"/>
    <cellStyle name="SAPBEXaggItem 23 11" xfId="34101" xr:uid="{00000000-0005-0000-0000-0000D99C0000}"/>
    <cellStyle name="SAPBEXaggItem 23 12" xfId="37007" xr:uid="{00000000-0005-0000-0000-0000DA9C0000}"/>
    <cellStyle name="SAPBEXaggItem 23 13" xfId="42114" xr:uid="{00000000-0005-0000-0000-0000DB9C0000}"/>
    <cellStyle name="SAPBEXaggItem 23 14" xfId="45132" xr:uid="{00000000-0005-0000-0000-0000DC9C0000}"/>
    <cellStyle name="SAPBEXaggItem 23 2" xfId="3543" xr:uid="{00000000-0005-0000-0000-0000DD9C0000}"/>
    <cellStyle name="SAPBEXaggItem 23 3" xfId="8893" xr:uid="{00000000-0005-0000-0000-0000DE9C0000}"/>
    <cellStyle name="SAPBEXaggItem 23 4" xfId="11786" xr:uid="{00000000-0005-0000-0000-0000DF9C0000}"/>
    <cellStyle name="SAPBEXaggItem 23 5" xfId="14654" xr:uid="{00000000-0005-0000-0000-0000E09C0000}"/>
    <cellStyle name="SAPBEXaggItem 23 6" xfId="17583" xr:uid="{00000000-0005-0000-0000-0000E19C0000}"/>
    <cellStyle name="SAPBEXaggItem 23 7" xfId="20694" xr:uid="{00000000-0005-0000-0000-0000E29C0000}"/>
    <cellStyle name="SAPBEXaggItem 23 8" xfId="25473" xr:uid="{00000000-0005-0000-0000-0000E39C0000}"/>
    <cellStyle name="SAPBEXaggItem 23 9" xfId="28357" xr:uid="{00000000-0005-0000-0000-0000E49C0000}"/>
    <cellStyle name="SAPBEXaggItem 24" xfId="1147" xr:uid="{00000000-0005-0000-0000-0000E59C0000}"/>
    <cellStyle name="SAPBEXaggItem 24 10" xfId="31240" xr:uid="{00000000-0005-0000-0000-0000E69C0000}"/>
    <cellStyle name="SAPBEXaggItem 24 11" xfId="34129" xr:uid="{00000000-0005-0000-0000-0000E79C0000}"/>
    <cellStyle name="SAPBEXaggItem 24 12" xfId="37035" xr:uid="{00000000-0005-0000-0000-0000E89C0000}"/>
    <cellStyle name="SAPBEXaggItem 24 13" xfId="42142" xr:uid="{00000000-0005-0000-0000-0000E99C0000}"/>
    <cellStyle name="SAPBEXaggItem 24 14" xfId="45160" xr:uid="{00000000-0005-0000-0000-0000EA9C0000}"/>
    <cellStyle name="SAPBEXaggItem 24 2" xfId="3531" xr:uid="{00000000-0005-0000-0000-0000EB9C0000}"/>
    <cellStyle name="SAPBEXaggItem 24 3" xfId="8921" xr:uid="{00000000-0005-0000-0000-0000EC9C0000}"/>
    <cellStyle name="SAPBEXaggItem 24 4" xfId="11814" xr:uid="{00000000-0005-0000-0000-0000ED9C0000}"/>
    <cellStyle name="SAPBEXaggItem 24 5" xfId="14682" xr:uid="{00000000-0005-0000-0000-0000EE9C0000}"/>
    <cellStyle name="SAPBEXaggItem 24 6" xfId="17611" xr:uid="{00000000-0005-0000-0000-0000EF9C0000}"/>
    <cellStyle name="SAPBEXaggItem 24 7" xfId="20722" xr:uid="{00000000-0005-0000-0000-0000F09C0000}"/>
    <cellStyle name="SAPBEXaggItem 24 8" xfId="25501" xr:uid="{00000000-0005-0000-0000-0000F19C0000}"/>
    <cellStyle name="SAPBEXaggItem 24 9" xfId="28385" xr:uid="{00000000-0005-0000-0000-0000F29C0000}"/>
    <cellStyle name="SAPBEXaggItem 25" xfId="1071" xr:uid="{00000000-0005-0000-0000-0000F39C0000}"/>
    <cellStyle name="SAPBEXaggItem 25 10" xfId="31164" xr:uid="{00000000-0005-0000-0000-0000F49C0000}"/>
    <cellStyle name="SAPBEXaggItem 25 11" xfId="34053" xr:uid="{00000000-0005-0000-0000-0000F59C0000}"/>
    <cellStyle name="SAPBEXaggItem 25 12" xfId="36959" xr:uid="{00000000-0005-0000-0000-0000F69C0000}"/>
    <cellStyle name="SAPBEXaggItem 25 13" xfId="42066" xr:uid="{00000000-0005-0000-0000-0000F79C0000}"/>
    <cellStyle name="SAPBEXaggItem 25 14" xfId="45084" xr:uid="{00000000-0005-0000-0000-0000F89C0000}"/>
    <cellStyle name="SAPBEXaggItem 25 2" xfId="3570" xr:uid="{00000000-0005-0000-0000-0000F99C0000}"/>
    <cellStyle name="SAPBEXaggItem 25 3" xfId="8845" xr:uid="{00000000-0005-0000-0000-0000FA9C0000}"/>
    <cellStyle name="SAPBEXaggItem 25 4" xfId="11738" xr:uid="{00000000-0005-0000-0000-0000FB9C0000}"/>
    <cellStyle name="SAPBEXaggItem 25 5" xfId="14606" xr:uid="{00000000-0005-0000-0000-0000FC9C0000}"/>
    <cellStyle name="SAPBEXaggItem 25 6" xfId="17535" xr:uid="{00000000-0005-0000-0000-0000FD9C0000}"/>
    <cellStyle name="SAPBEXaggItem 25 7" xfId="20646" xr:uid="{00000000-0005-0000-0000-0000FE9C0000}"/>
    <cellStyle name="SAPBEXaggItem 25 8" xfId="25425" xr:uid="{00000000-0005-0000-0000-0000FF9C0000}"/>
    <cellStyle name="SAPBEXaggItem 25 9" xfId="28309" xr:uid="{00000000-0005-0000-0000-0000009D0000}"/>
    <cellStyle name="SAPBEXaggItem 26" xfId="907" xr:uid="{00000000-0005-0000-0000-0000019D0000}"/>
    <cellStyle name="SAPBEXaggItem 26 10" xfId="31000" xr:uid="{00000000-0005-0000-0000-0000029D0000}"/>
    <cellStyle name="SAPBEXaggItem 26 11" xfId="33889" xr:uid="{00000000-0005-0000-0000-0000039D0000}"/>
    <cellStyle name="SAPBEXaggItem 26 12" xfId="36795" xr:uid="{00000000-0005-0000-0000-0000049D0000}"/>
    <cellStyle name="SAPBEXaggItem 26 13" xfId="41902" xr:uid="{00000000-0005-0000-0000-0000059D0000}"/>
    <cellStyle name="SAPBEXaggItem 26 14" xfId="44920" xr:uid="{00000000-0005-0000-0000-0000069D0000}"/>
    <cellStyle name="SAPBEXaggItem 26 2" xfId="4207" xr:uid="{00000000-0005-0000-0000-0000079D0000}"/>
    <cellStyle name="SAPBEXaggItem 26 3" xfId="8681" xr:uid="{00000000-0005-0000-0000-0000089D0000}"/>
    <cellStyle name="SAPBEXaggItem 26 4" xfId="11574" xr:uid="{00000000-0005-0000-0000-0000099D0000}"/>
    <cellStyle name="SAPBEXaggItem 26 5" xfId="14442" xr:uid="{00000000-0005-0000-0000-00000A9D0000}"/>
    <cellStyle name="SAPBEXaggItem 26 6" xfId="17371" xr:uid="{00000000-0005-0000-0000-00000B9D0000}"/>
    <cellStyle name="SAPBEXaggItem 26 7" xfId="20482" xr:uid="{00000000-0005-0000-0000-00000C9D0000}"/>
    <cellStyle name="SAPBEXaggItem 26 8" xfId="25261" xr:uid="{00000000-0005-0000-0000-00000D9D0000}"/>
    <cellStyle name="SAPBEXaggItem 26 9" xfId="28145" xr:uid="{00000000-0005-0000-0000-00000E9D0000}"/>
    <cellStyle name="SAPBEXaggItem 27" xfId="1021" xr:uid="{00000000-0005-0000-0000-00000F9D0000}"/>
    <cellStyle name="SAPBEXaggItem 27 10" xfId="31114" xr:uid="{00000000-0005-0000-0000-0000109D0000}"/>
    <cellStyle name="SAPBEXaggItem 27 11" xfId="34003" xr:uid="{00000000-0005-0000-0000-0000119D0000}"/>
    <cellStyle name="SAPBEXaggItem 27 12" xfId="36909" xr:uid="{00000000-0005-0000-0000-0000129D0000}"/>
    <cellStyle name="SAPBEXaggItem 27 13" xfId="42016" xr:uid="{00000000-0005-0000-0000-0000139D0000}"/>
    <cellStyle name="SAPBEXaggItem 27 14" xfId="45034" xr:uid="{00000000-0005-0000-0000-0000149D0000}"/>
    <cellStyle name="SAPBEXaggItem 27 2" xfId="4735" xr:uid="{00000000-0005-0000-0000-0000159D0000}"/>
    <cellStyle name="SAPBEXaggItem 27 3" xfId="8795" xr:uid="{00000000-0005-0000-0000-0000169D0000}"/>
    <cellStyle name="SAPBEXaggItem 27 4" xfId="11688" xr:uid="{00000000-0005-0000-0000-0000179D0000}"/>
    <cellStyle name="SAPBEXaggItem 27 5" xfId="14556" xr:uid="{00000000-0005-0000-0000-0000189D0000}"/>
    <cellStyle name="SAPBEXaggItem 27 6" xfId="17485" xr:uid="{00000000-0005-0000-0000-0000199D0000}"/>
    <cellStyle name="SAPBEXaggItem 27 7" xfId="20596" xr:uid="{00000000-0005-0000-0000-00001A9D0000}"/>
    <cellStyle name="SAPBEXaggItem 27 8" xfId="25375" xr:uid="{00000000-0005-0000-0000-00001B9D0000}"/>
    <cellStyle name="SAPBEXaggItem 27 9" xfId="28259" xr:uid="{00000000-0005-0000-0000-00001C9D0000}"/>
    <cellStyle name="SAPBEXaggItem 28" xfId="1284" xr:uid="{00000000-0005-0000-0000-00001D9D0000}"/>
    <cellStyle name="SAPBEXaggItem 28 10" xfId="31377" xr:uid="{00000000-0005-0000-0000-00001E9D0000}"/>
    <cellStyle name="SAPBEXaggItem 28 11" xfId="34266" xr:uid="{00000000-0005-0000-0000-00001F9D0000}"/>
    <cellStyle name="SAPBEXaggItem 28 12" xfId="37172" xr:uid="{00000000-0005-0000-0000-0000209D0000}"/>
    <cellStyle name="SAPBEXaggItem 28 13" xfId="42279" xr:uid="{00000000-0005-0000-0000-0000219D0000}"/>
    <cellStyle name="SAPBEXaggItem 28 14" xfId="45297" xr:uid="{00000000-0005-0000-0000-0000229D0000}"/>
    <cellStyle name="SAPBEXaggItem 28 2" xfId="6264" xr:uid="{00000000-0005-0000-0000-0000239D0000}"/>
    <cellStyle name="SAPBEXaggItem 28 3" xfId="9058" xr:uid="{00000000-0005-0000-0000-0000249D0000}"/>
    <cellStyle name="SAPBEXaggItem 28 4" xfId="11951" xr:uid="{00000000-0005-0000-0000-0000259D0000}"/>
    <cellStyle name="SAPBEXaggItem 28 5" xfId="14819" xr:uid="{00000000-0005-0000-0000-0000269D0000}"/>
    <cellStyle name="SAPBEXaggItem 28 6" xfId="17748" xr:uid="{00000000-0005-0000-0000-0000279D0000}"/>
    <cellStyle name="SAPBEXaggItem 28 7" xfId="20859" xr:uid="{00000000-0005-0000-0000-0000289D0000}"/>
    <cellStyle name="SAPBEXaggItem 28 8" xfId="25638" xr:uid="{00000000-0005-0000-0000-0000299D0000}"/>
    <cellStyle name="SAPBEXaggItem 28 9" xfId="28522" xr:uid="{00000000-0005-0000-0000-00002A9D0000}"/>
    <cellStyle name="SAPBEXaggItem 29" xfId="1019" xr:uid="{00000000-0005-0000-0000-00002B9D0000}"/>
    <cellStyle name="SAPBEXaggItem 29 10" xfId="31112" xr:uid="{00000000-0005-0000-0000-00002C9D0000}"/>
    <cellStyle name="SAPBEXaggItem 29 11" xfId="34001" xr:uid="{00000000-0005-0000-0000-00002D9D0000}"/>
    <cellStyle name="SAPBEXaggItem 29 12" xfId="36907" xr:uid="{00000000-0005-0000-0000-00002E9D0000}"/>
    <cellStyle name="SAPBEXaggItem 29 13" xfId="42014" xr:uid="{00000000-0005-0000-0000-00002F9D0000}"/>
    <cellStyle name="SAPBEXaggItem 29 14" xfId="45032" xr:uid="{00000000-0005-0000-0000-0000309D0000}"/>
    <cellStyle name="SAPBEXaggItem 29 2" xfId="4796" xr:uid="{00000000-0005-0000-0000-0000319D0000}"/>
    <cellStyle name="SAPBEXaggItem 29 3" xfId="8793" xr:uid="{00000000-0005-0000-0000-0000329D0000}"/>
    <cellStyle name="SAPBEXaggItem 29 4" xfId="11686" xr:uid="{00000000-0005-0000-0000-0000339D0000}"/>
    <cellStyle name="SAPBEXaggItem 29 5" xfId="14554" xr:uid="{00000000-0005-0000-0000-0000349D0000}"/>
    <cellStyle name="SAPBEXaggItem 29 6" xfId="17483" xr:uid="{00000000-0005-0000-0000-0000359D0000}"/>
    <cellStyle name="SAPBEXaggItem 29 7" xfId="20594" xr:uid="{00000000-0005-0000-0000-0000369D0000}"/>
    <cellStyle name="SAPBEXaggItem 29 8" xfId="25373" xr:uid="{00000000-0005-0000-0000-0000379D0000}"/>
    <cellStyle name="SAPBEXaggItem 29 9" xfId="28257" xr:uid="{00000000-0005-0000-0000-0000389D0000}"/>
    <cellStyle name="SAPBEXaggItem 3" xfId="493" xr:uid="{00000000-0005-0000-0000-0000399D0000}"/>
    <cellStyle name="SAPBEXaggItem 3 10" xfId="33477" xr:uid="{00000000-0005-0000-0000-00003A9D0000}"/>
    <cellStyle name="SAPBEXaggItem 3 11" xfId="36382" xr:uid="{00000000-0005-0000-0000-00003B9D0000}"/>
    <cellStyle name="SAPBEXaggItem 3 12" xfId="41490" xr:uid="{00000000-0005-0000-0000-00003C9D0000}"/>
    <cellStyle name="SAPBEXaggItem 3 13" xfId="44507" xr:uid="{00000000-0005-0000-0000-00003D9D0000}"/>
    <cellStyle name="SAPBEXaggItem 3 2" xfId="733" xr:uid="{00000000-0005-0000-0000-00003E9D0000}"/>
    <cellStyle name="SAPBEXaggItem 3 2 10" xfId="30826" xr:uid="{00000000-0005-0000-0000-00003F9D0000}"/>
    <cellStyle name="SAPBEXaggItem 3 2 11" xfId="33715" xr:uid="{00000000-0005-0000-0000-0000409D0000}"/>
    <cellStyle name="SAPBEXaggItem 3 2 12" xfId="36621" xr:uid="{00000000-0005-0000-0000-0000419D0000}"/>
    <cellStyle name="SAPBEXaggItem 3 2 13" xfId="41728" xr:uid="{00000000-0005-0000-0000-0000429D0000}"/>
    <cellStyle name="SAPBEXaggItem 3 2 14" xfId="44746" xr:uid="{00000000-0005-0000-0000-0000439D0000}"/>
    <cellStyle name="SAPBEXaggItem 3 2 2" xfId="4106" xr:uid="{00000000-0005-0000-0000-0000449D0000}"/>
    <cellStyle name="SAPBEXaggItem 3 2 3" xfId="8507" xr:uid="{00000000-0005-0000-0000-0000459D0000}"/>
    <cellStyle name="SAPBEXaggItem 3 2 4" xfId="11400" xr:uid="{00000000-0005-0000-0000-0000469D0000}"/>
    <cellStyle name="SAPBEXaggItem 3 2 5" xfId="14268" xr:uid="{00000000-0005-0000-0000-0000479D0000}"/>
    <cellStyle name="SAPBEXaggItem 3 2 6" xfId="17197" xr:uid="{00000000-0005-0000-0000-0000489D0000}"/>
    <cellStyle name="SAPBEXaggItem 3 2 7" xfId="20308" xr:uid="{00000000-0005-0000-0000-0000499D0000}"/>
    <cellStyle name="SAPBEXaggItem 3 2 8" xfId="25087" xr:uid="{00000000-0005-0000-0000-00004A9D0000}"/>
    <cellStyle name="SAPBEXaggItem 3 2 9" xfId="27971" xr:uid="{00000000-0005-0000-0000-00004B9D0000}"/>
    <cellStyle name="SAPBEXaggItem 3 3" xfId="814" xr:uid="{00000000-0005-0000-0000-00004C9D0000}"/>
    <cellStyle name="SAPBEXaggItem 3 3 10" xfId="30907" xr:uid="{00000000-0005-0000-0000-00004D9D0000}"/>
    <cellStyle name="SAPBEXaggItem 3 3 11" xfId="33796" xr:uid="{00000000-0005-0000-0000-00004E9D0000}"/>
    <cellStyle name="SAPBEXaggItem 3 3 12" xfId="36702" xr:uid="{00000000-0005-0000-0000-00004F9D0000}"/>
    <cellStyle name="SAPBEXaggItem 3 3 13" xfId="41809" xr:uid="{00000000-0005-0000-0000-0000509D0000}"/>
    <cellStyle name="SAPBEXaggItem 3 3 14" xfId="44827" xr:uid="{00000000-0005-0000-0000-0000519D0000}"/>
    <cellStyle name="SAPBEXaggItem 3 3 2" xfId="3997" xr:uid="{00000000-0005-0000-0000-0000529D0000}"/>
    <cellStyle name="SAPBEXaggItem 3 3 3" xfId="8588" xr:uid="{00000000-0005-0000-0000-0000539D0000}"/>
    <cellStyle name="SAPBEXaggItem 3 3 4" xfId="11481" xr:uid="{00000000-0005-0000-0000-0000549D0000}"/>
    <cellStyle name="SAPBEXaggItem 3 3 5" xfId="14349" xr:uid="{00000000-0005-0000-0000-0000559D0000}"/>
    <cellStyle name="SAPBEXaggItem 3 3 6" xfId="17278" xr:uid="{00000000-0005-0000-0000-0000569D0000}"/>
    <cellStyle name="SAPBEXaggItem 3 3 7" xfId="20389" xr:uid="{00000000-0005-0000-0000-0000579D0000}"/>
    <cellStyle name="SAPBEXaggItem 3 3 8" xfId="25168" xr:uid="{00000000-0005-0000-0000-0000589D0000}"/>
    <cellStyle name="SAPBEXaggItem 3 3 9" xfId="28052" xr:uid="{00000000-0005-0000-0000-0000599D0000}"/>
    <cellStyle name="SAPBEXaggItem 3 4" xfId="846" xr:uid="{00000000-0005-0000-0000-00005A9D0000}"/>
    <cellStyle name="SAPBEXaggItem 3 4 10" xfId="30939" xr:uid="{00000000-0005-0000-0000-00005B9D0000}"/>
    <cellStyle name="SAPBEXaggItem 3 4 11" xfId="33828" xr:uid="{00000000-0005-0000-0000-00005C9D0000}"/>
    <cellStyle name="SAPBEXaggItem 3 4 12" xfId="36734" xr:uid="{00000000-0005-0000-0000-00005D9D0000}"/>
    <cellStyle name="SAPBEXaggItem 3 4 13" xfId="41841" xr:uid="{00000000-0005-0000-0000-00005E9D0000}"/>
    <cellStyle name="SAPBEXaggItem 3 4 14" xfId="44859" xr:uid="{00000000-0005-0000-0000-00005F9D0000}"/>
    <cellStyle name="SAPBEXaggItem 3 4 2" xfId="5770" xr:uid="{00000000-0005-0000-0000-0000609D0000}"/>
    <cellStyle name="SAPBEXaggItem 3 4 3" xfId="8620" xr:uid="{00000000-0005-0000-0000-0000619D0000}"/>
    <cellStyle name="SAPBEXaggItem 3 4 4" xfId="11513" xr:uid="{00000000-0005-0000-0000-0000629D0000}"/>
    <cellStyle name="SAPBEXaggItem 3 4 5" xfId="14381" xr:uid="{00000000-0005-0000-0000-0000639D0000}"/>
    <cellStyle name="SAPBEXaggItem 3 4 6" xfId="17310" xr:uid="{00000000-0005-0000-0000-0000649D0000}"/>
    <cellStyle name="SAPBEXaggItem 3 4 7" xfId="20421" xr:uid="{00000000-0005-0000-0000-0000659D0000}"/>
    <cellStyle name="SAPBEXaggItem 3 4 8" xfId="25200" xr:uid="{00000000-0005-0000-0000-0000669D0000}"/>
    <cellStyle name="SAPBEXaggItem 3 4 9" xfId="28084" xr:uid="{00000000-0005-0000-0000-0000679D0000}"/>
    <cellStyle name="SAPBEXaggItem 3 5" xfId="11162" xr:uid="{00000000-0005-0000-0000-0000689D0000}"/>
    <cellStyle name="SAPBEXaggItem 3 6" xfId="16959" xr:uid="{00000000-0005-0000-0000-0000699D0000}"/>
    <cellStyle name="SAPBEXaggItem 3 7" xfId="20068" xr:uid="{00000000-0005-0000-0000-00006A9D0000}"/>
    <cellStyle name="SAPBEXaggItem 3 8" xfId="22153" xr:uid="{00000000-0005-0000-0000-00006B9D0000}"/>
    <cellStyle name="SAPBEXaggItem 3 9" xfId="27733" xr:uid="{00000000-0005-0000-0000-00006C9D0000}"/>
    <cellStyle name="SAPBEXaggItem 30" xfId="1285" xr:uid="{00000000-0005-0000-0000-00006D9D0000}"/>
    <cellStyle name="SAPBEXaggItem 30 10" xfId="31378" xr:uid="{00000000-0005-0000-0000-00006E9D0000}"/>
    <cellStyle name="SAPBEXaggItem 30 11" xfId="34267" xr:uid="{00000000-0005-0000-0000-00006F9D0000}"/>
    <cellStyle name="SAPBEXaggItem 30 12" xfId="37173" xr:uid="{00000000-0005-0000-0000-0000709D0000}"/>
    <cellStyle name="SAPBEXaggItem 30 13" xfId="42280" xr:uid="{00000000-0005-0000-0000-0000719D0000}"/>
    <cellStyle name="SAPBEXaggItem 30 14" xfId="45298" xr:uid="{00000000-0005-0000-0000-0000729D0000}"/>
    <cellStyle name="SAPBEXaggItem 30 2" xfId="6265" xr:uid="{00000000-0005-0000-0000-0000739D0000}"/>
    <cellStyle name="SAPBEXaggItem 30 3" xfId="9059" xr:uid="{00000000-0005-0000-0000-0000749D0000}"/>
    <cellStyle name="SAPBEXaggItem 30 4" xfId="11952" xr:uid="{00000000-0005-0000-0000-0000759D0000}"/>
    <cellStyle name="SAPBEXaggItem 30 5" xfId="14820" xr:uid="{00000000-0005-0000-0000-0000769D0000}"/>
    <cellStyle name="SAPBEXaggItem 30 6" xfId="17749" xr:uid="{00000000-0005-0000-0000-0000779D0000}"/>
    <cellStyle name="SAPBEXaggItem 30 7" xfId="20860" xr:uid="{00000000-0005-0000-0000-0000789D0000}"/>
    <cellStyle name="SAPBEXaggItem 30 8" xfId="25639" xr:uid="{00000000-0005-0000-0000-0000799D0000}"/>
    <cellStyle name="SAPBEXaggItem 30 9" xfId="28523" xr:uid="{00000000-0005-0000-0000-00007A9D0000}"/>
    <cellStyle name="SAPBEXaggItem 31" xfId="1017" xr:uid="{00000000-0005-0000-0000-00007B9D0000}"/>
    <cellStyle name="SAPBEXaggItem 31 10" xfId="31110" xr:uid="{00000000-0005-0000-0000-00007C9D0000}"/>
    <cellStyle name="SAPBEXaggItem 31 11" xfId="33999" xr:uid="{00000000-0005-0000-0000-00007D9D0000}"/>
    <cellStyle name="SAPBEXaggItem 31 12" xfId="36905" xr:uid="{00000000-0005-0000-0000-00007E9D0000}"/>
    <cellStyle name="SAPBEXaggItem 31 13" xfId="42012" xr:uid="{00000000-0005-0000-0000-00007F9D0000}"/>
    <cellStyle name="SAPBEXaggItem 31 14" xfId="45030" xr:uid="{00000000-0005-0000-0000-0000809D0000}"/>
    <cellStyle name="SAPBEXaggItem 31 2" xfId="4855" xr:uid="{00000000-0005-0000-0000-0000819D0000}"/>
    <cellStyle name="SAPBEXaggItem 31 3" xfId="8791" xr:uid="{00000000-0005-0000-0000-0000829D0000}"/>
    <cellStyle name="SAPBEXaggItem 31 4" xfId="11684" xr:uid="{00000000-0005-0000-0000-0000839D0000}"/>
    <cellStyle name="SAPBEXaggItem 31 5" xfId="14552" xr:uid="{00000000-0005-0000-0000-0000849D0000}"/>
    <cellStyle name="SAPBEXaggItem 31 6" xfId="17481" xr:uid="{00000000-0005-0000-0000-0000859D0000}"/>
    <cellStyle name="SAPBEXaggItem 31 7" xfId="20592" xr:uid="{00000000-0005-0000-0000-0000869D0000}"/>
    <cellStyle name="SAPBEXaggItem 31 8" xfId="25371" xr:uid="{00000000-0005-0000-0000-0000879D0000}"/>
    <cellStyle name="SAPBEXaggItem 31 9" xfId="28255" xr:uid="{00000000-0005-0000-0000-0000889D0000}"/>
    <cellStyle name="SAPBEXaggItem 32" xfId="1343" xr:uid="{00000000-0005-0000-0000-0000899D0000}"/>
    <cellStyle name="SAPBEXaggItem 32 10" xfId="31436" xr:uid="{00000000-0005-0000-0000-00008A9D0000}"/>
    <cellStyle name="SAPBEXaggItem 32 11" xfId="34325" xr:uid="{00000000-0005-0000-0000-00008B9D0000}"/>
    <cellStyle name="SAPBEXaggItem 32 12" xfId="37231" xr:uid="{00000000-0005-0000-0000-00008C9D0000}"/>
    <cellStyle name="SAPBEXaggItem 32 13" xfId="42338" xr:uid="{00000000-0005-0000-0000-00008D9D0000}"/>
    <cellStyle name="SAPBEXaggItem 32 14" xfId="45356" xr:uid="{00000000-0005-0000-0000-00008E9D0000}"/>
    <cellStyle name="SAPBEXaggItem 32 2" xfId="6323" xr:uid="{00000000-0005-0000-0000-00008F9D0000}"/>
    <cellStyle name="SAPBEXaggItem 32 3" xfId="9117" xr:uid="{00000000-0005-0000-0000-0000909D0000}"/>
    <cellStyle name="SAPBEXaggItem 32 4" xfId="12010" xr:uid="{00000000-0005-0000-0000-0000919D0000}"/>
    <cellStyle name="SAPBEXaggItem 32 5" xfId="14878" xr:uid="{00000000-0005-0000-0000-0000929D0000}"/>
    <cellStyle name="SAPBEXaggItem 32 6" xfId="17807" xr:uid="{00000000-0005-0000-0000-0000939D0000}"/>
    <cellStyle name="SAPBEXaggItem 32 7" xfId="20918" xr:uid="{00000000-0005-0000-0000-0000949D0000}"/>
    <cellStyle name="SAPBEXaggItem 32 8" xfId="25697" xr:uid="{00000000-0005-0000-0000-0000959D0000}"/>
    <cellStyle name="SAPBEXaggItem 32 9" xfId="28581" xr:uid="{00000000-0005-0000-0000-0000969D0000}"/>
    <cellStyle name="SAPBEXaggItem 33" xfId="1506" xr:uid="{00000000-0005-0000-0000-0000979D0000}"/>
    <cellStyle name="SAPBEXaggItem 33 10" xfId="31599" xr:uid="{00000000-0005-0000-0000-0000989D0000}"/>
    <cellStyle name="SAPBEXaggItem 33 11" xfId="34488" xr:uid="{00000000-0005-0000-0000-0000999D0000}"/>
    <cellStyle name="SAPBEXaggItem 33 12" xfId="37394" xr:uid="{00000000-0005-0000-0000-00009A9D0000}"/>
    <cellStyle name="SAPBEXaggItem 33 13" xfId="42501" xr:uid="{00000000-0005-0000-0000-00009B9D0000}"/>
    <cellStyle name="SAPBEXaggItem 33 14" xfId="45519" xr:uid="{00000000-0005-0000-0000-00009C9D0000}"/>
    <cellStyle name="SAPBEXaggItem 33 2" xfId="6486" xr:uid="{00000000-0005-0000-0000-00009D9D0000}"/>
    <cellStyle name="SAPBEXaggItem 33 3" xfId="9280" xr:uid="{00000000-0005-0000-0000-00009E9D0000}"/>
    <cellStyle name="SAPBEXaggItem 33 4" xfId="12173" xr:uid="{00000000-0005-0000-0000-00009F9D0000}"/>
    <cellStyle name="SAPBEXaggItem 33 5" xfId="15041" xr:uid="{00000000-0005-0000-0000-0000A09D0000}"/>
    <cellStyle name="SAPBEXaggItem 33 6" xfId="17970" xr:uid="{00000000-0005-0000-0000-0000A19D0000}"/>
    <cellStyle name="SAPBEXaggItem 33 7" xfId="21081" xr:uid="{00000000-0005-0000-0000-0000A29D0000}"/>
    <cellStyle name="SAPBEXaggItem 33 8" xfId="25860" xr:uid="{00000000-0005-0000-0000-0000A39D0000}"/>
    <cellStyle name="SAPBEXaggItem 33 9" xfId="28744" xr:uid="{00000000-0005-0000-0000-0000A49D0000}"/>
    <cellStyle name="SAPBEXaggItem 34" xfId="910" xr:uid="{00000000-0005-0000-0000-0000A59D0000}"/>
    <cellStyle name="SAPBEXaggItem 34 10" xfId="31003" xr:uid="{00000000-0005-0000-0000-0000A69D0000}"/>
    <cellStyle name="SAPBEXaggItem 34 11" xfId="33892" xr:uid="{00000000-0005-0000-0000-0000A79D0000}"/>
    <cellStyle name="SAPBEXaggItem 34 12" xfId="36798" xr:uid="{00000000-0005-0000-0000-0000A89D0000}"/>
    <cellStyle name="SAPBEXaggItem 34 13" xfId="41905" xr:uid="{00000000-0005-0000-0000-0000A99D0000}"/>
    <cellStyle name="SAPBEXaggItem 34 14" xfId="44923" xr:uid="{00000000-0005-0000-0000-0000AA9D0000}"/>
    <cellStyle name="SAPBEXaggItem 34 2" xfId="3987" xr:uid="{00000000-0005-0000-0000-0000AB9D0000}"/>
    <cellStyle name="SAPBEXaggItem 34 3" xfId="8684" xr:uid="{00000000-0005-0000-0000-0000AC9D0000}"/>
    <cellStyle name="SAPBEXaggItem 34 4" xfId="11577" xr:uid="{00000000-0005-0000-0000-0000AD9D0000}"/>
    <cellStyle name="SAPBEXaggItem 34 5" xfId="14445" xr:uid="{00000000-0005-0000-0000-0000AE9D0000}"/>
    <cellStyle name="SAPBEXaggItem 34 6" xfId="17374" xr:uid="{00000000-0005-0000-0000-0000AF9D0000}"/>
    <cellStyle name="SAPBEXaggItem 34 7" xfId="20485" xr:uid="{00000000-0005-0000-0000-0000B09D0000}"/>
    <cellStyle name="SAPBEXaggItem 34 8" xfId="25264" xr:uid="{00000000-0005-0000-0000-0000B19D0000}"/>
    <cellStyle name="SAPBEXaggItem 34 9" xfId="28148" xr:uid="{00000000-0005-0000-0000-0000B29D0000}"/>
    <cellStyle name="SAPBEXaggItem 35" xfId="1391" xr:uid="{00000000-0005-0000-0000-0000B39D0000}"/>
    <cellStyle name="SAPBEXaggItem 35 10" xfId="31484" xr:uid="{00000000-0005-0000-0000-0000B49D0000}"/>
    <cellStyle name="SAPBEXaggItem 35 11" xfId="34373" xr:uid="{00000000-0005-0000-0000-0000B59D0000}"/>
    <cellStyle name="SAPBEXaggItem 35 12" xfId="37279" xr:uid="{00000000-0005-0000-0000-0000B69D0000}"/>
    <cellStyle name="SAPBEXaggItem 35 13" xfId="42386" xr:uid="{00000000-0005-0000-0000-0000B79D0000}"/>
    <cellStyle name="SAPBEXaggItem 35 14" xfId="45404" xr:uid="{00000000-0005-0000-0000-0000B89D0000}"/>
    <cellStyle name="SAPBEXaggItem 35 2" xfId="6371" xr:uid="{00000000-0005-0000-0000-0000B99D0000}"/>
    <cellStyle name="SAPBEXaggItem 35 3" xfId="9165" xr:uid="{00000000-0005-0000-0000-0000BA9D0000}"/>
    <cellStyle name="SAPBEXaggItem 35 4" xfId="12058" xr:uid="{00000000-0005-0000-0000-0000BB9D0000}"/>
    <cellStyle name="SAPBEXaggItem 35 5" xfId="14926" xr:uid="{00000000-0005-0000-0000-0000BC9D0000}"/>
    <cellStyle name="SAPBEXaggItem 35 6" xfId="17855" xr:uid="{00000000-0005-0000-0000-0000BD9D0000}"/>
    <cellStyle name="SAPBEXaggItem 35 7" xfId="20966" xr:uid="{00000000-0005-0000-0000-0000BE9D0000}"/>
    <cellStyle name="SAPBEXaggItem 35 8" xfId="25745" xr:uid="{00000000-0005-0000-0000-0000BF9D0000}"/>
    <cellStyle name="SAPBEXaggItem 35 9" xfId="28629" xr:uid="{00000000-0005-0000-0000-0000C09D0000}"/>
    <cellStyle name="SAPBEXaggItem 36" xfId="1599" xr:uid="{00000000-0005-0000-0000-0000C19D0000}"/>
    <cellStyle name="SAPBEXaggItem 36 10" xfId="31692" xr:uid="{00000000-0005-0000-0000-0000C29D0000}"/>
    <cellStyle name="SAPBEXaggItem 36 11" xfId="34581" xr:uid="{00000000-0005-0000-0000-0000C39D0000}"/>
    <cellStyle name="SAPBEXaggItem 36 12" xfId="37487" xr:uid="{00000000-0005-0000-0000-0000C49D0000}"/>
    <cellStyle name="SAPBEXaggItem 36 13" xfId="42594" xr:uid="{00000000-0005-0000-0000-0000C59D0000}"/>
    <cellStyle name="SAPBEXaggItem 36 14" xfId="45612" xr:uid="{00000000-0005-0000-0000-0000C69D0000}"/>
    <cellStyle name="SAPBEXaggItem 36 2" xfId="6579" xr:uid="{00000000-0005-0000-0000-0000C79D0000}"/>
    <cellStyle name="SAPBEXaggItem 36 3" xfId="9373" xr:uid="{00000000-0005-0000-0000-0000C89D0000}"/>
    <cellStyle name="SAPBEXaggItem 36 4" xfId="12266" xr:uid="{00000000-0005-0000-0000-0000C99D0000}"/>
    <cellStyle name="SAPBEXaggItem 36 5" xfId="15134" xr:uid="{00000000-0005-0000-0000-0000CA9D0000}"/>
    <cellStyle name="SAPBEXaggItem 36 6" xfId="18063" xr:uid="{00000000-0005-0000-0000-0000CB9D0000}"/>
    <cellStyle name="SAPBEXaggItem 36 7" xfId="21174" xr:uid="{00000000-0005-0000-0000-0000CC9D0000}"/>
    <cellStyle name="SAPBEXaggItem 36 8" xfId="25953" xr:uid="{00000000-0005-0000-0000-0000CD9D0000}"/>
    <cellStyle name="SAPBEXaggItem 36 9" xfId="28837" xr:uid="{00000000-0005-0000-0000-0000CE9D0000}"/>
    <cellStyle name="SAPBEXaggItem 37" xfId="966" xr:uid="{00000000-0005-0000-0000-0000CF9D0000}"/>
    <cellStyle name="SAPBEXaggItem 37 10" xfId="31059" xr:uid="{00000000-0005-0000-0000-0000D09D0000}"/>
    <cellStyle name="SAPBEXaggItem 37 11" xfId="33948" xr:uid="{00000000-0005-0000-0000-0000D19D0000}"/>
    <cellStyle name="SAPBEXaggItem 37 12" xfId="36854" xr:uid="{00000000-0005-0000-0000-0000D29D0000}"/>
    <cellStyle name="SAPBEXaggItem 37 13" xfId="41961" xr:uid="{00000000-0005-0000-0000-0000D39D0000}"/>
    <cellStyle name="SAPBEXaggItem 37 14" xfId="44979" xr:uid="{00000000-0005-0000-0000-0000D49D0000}"/>
    <cellStyle name="SAPBEXaggItem 37 2" xfId="5703" xr:uid="{00000000-0005-0000-0000-0000D59D0000}"/>
    <cellStyle name="SAPBEXaggItem 37 3" xfId="8740" xr:uid="{00000000-0005-0000-0000-0000D69D0000}"/>
    <cellStyle name="SAPBEXaggItem 37 4" xfId="11633" xr:uid="{00000000-0005-0000-0000-0000D79D0000}"/>
    <cellStyle name="SAPBEXaggItem 37 5" xfId="14501" xr:uid="{00000000-0005-0000-0000-0000D89D0000}"/>
    <cellStyle name="SAPBEXaggItem 37 6" xfId="17430" xr:uid="{00000000-0005-0000-0000-0000D99D0000}"/>
    <cellStyle name="SAPBEXaggItem 37 7" xfId="20541" xr:uid="{00000000-0005-0000-0000-0000DA9D0000}"/>
    <cellStyle name="SAPBEXaggItem 37 8" xfId="25320" xr:uid="{00000000-0005-0000-0000-0000DB9D0000}"/>
    <cellStyle name="SAPBEXaggItem 37 9" xfId="28204" xr:uid="{00000000-0005-0000-0000-0000DC9D0000}"/>
    <cellStyle name="SAPBEXaggItem 38" xfId="1484" xr:uid="{00000000-0005-0000-0000-0000DD9D0000}"/>
    <cellStyle name="SAPBEXaggItem 38 10" xfId="31577" xr:uid="{00000000-0005-0000-0000-0000DE9D0000}"/>
    <cellStyle name="SAPBEXaggItem 38 11" xfId="34466" xr:uid="{00000000-0005-0000-0000-0000DF9D0000}"/>
    <cellStyle name="SAPBEXaggItem 38 12" xfId="37372" xr:uid="{00000000-0005-0000-0000-0000E09D0000}"/>
    <cellStyle name="SAPBEXaggItem 38 13" xfId="42479" xr:uid="{00000000-0005-0000-0000-0000E19D0000}"/>
    <cellStyle name="SAPBEXaggItem 38 14" xfId="45497" xr:uid="{00000000-0005-0000-0000-0000E29D0000}"/>
    <cellStyle name="SAPBEXaggItem 38 2" xfId="6464" xr:uid="{00000000-0005-0000-0000-0000E39D0000}"/>
    <cellStyle name="SAPBEXaggItem 38 3" xfId="9258" xr:uid="{00000000-0005-0000-0000-0000E49D0000}"/>
    <cellStyle name="SAPBEXaggItem 38 4" xfId="12151" xr:uid="{00000000-0005-0000-0000-0000E59D0000}"/>
    <cellStyle name="SAPBEXaggItem 38 5" xfId="15019" xr:uid="{00000000-0005-0000-0000-0000E69D0000}"/>
    <cellStyle name="SAPBEXaggItem 38 6" xfId="17948" xr:uid="{00000000-0005-0000-0000-0000E79D0000}"/>
    <cellStyle name="SAPBEXaggItem 38 7" xfId="21059" xr:uid="{00000000-0005-0000-0000-0000E89D0000}"/>
    <cellStyle name="SAPBEXaggItem 38 8" xfId="25838" xr:uid="{00000000-0005-0000-0000-0000E99D0000}"/>
    <cellStyle name="SAPBEXaggItem 38 9" xfId="28722" xr:uid="{00000000-0005-0000-0000-0000EA9D0000}"/>
    <cellStyle name="SAPBEXaggItem 39" xfId="965" xr:uid="{00000000-0005-0000-0000-0000EB9D0000}"/>
    <cellStyle name="SAPBEXaggItem 39 10" xfId="31058" xr:uid="{00000000-0005-0000-0000-0000EC9D0000}"/>
    <cellStyle name="SAPBEXaggItem 39 11" xfId="33947" xr:uid="{00000000-0005-0000-0000-0000ED9D0000}"/>
    <cellStyle name="SAPBEXaggItem 39 12" xfId="36853" xr:uid="{00000000-0005-0000-0000-0000EE9D0000}"/>
    <cellStyle name="SAPBEXaggItem 39 13" xfId="41960" xr:uid="{00000000-0005-0000-0000-0000EF9D0000}"/>
    <cellStyle name="SAPBEXaggItem 39 14" xfId="44978" xr:uid="{00000000-0005-0000-0000-0000F09D0000}"/>
    <cellStyle name="SAPBEXaggItem 39 2" xfId="5678" xr:uid="{00000000-0005-0000-0000-0000F19D0000}"/>
    <cellStyle name="SAPBEXaggItem 39 3" xfId="8739" xr:uid="{00000000-0005-0000-0000-0000F29D0000}"/>
    <cellStyle name="SAPBEXaggItem 39 4" xfId="11632" xr:uid="{00000000-0005-0000-0000-0000F39D0000}"/>
    <cellStyle name="SAPBEXaggItem 39 5" xfId="14500" xr:uid="{00000000-0005-0000-0000-0000F49D0000}"/>
    <cellStyle name="SAPBEXaggItem 39 6" xfId="17429" xr:uid="{00000000-0005-0000-0000-0000F59D0000}"/>
    <cellStyle name="SAPBEXaggItem 39 7" xfId="20540" xr:uid="{00000000-0005-0000-0000-0000F69D0000}"/>
    <cellStyle name="SAPBEXaggItem 39 8" xfId="25319" xr:uid="{00000000-0005-0000-0000-0000F79D0000}"/>
    <cellStyle name="SAPBEXaggItem 39 9" xfId="28203" xr:uid="{00000000-0005-0000-0000-0000F89D0000}"/>
    <cellStyle name="SAPBEXaggItem 4" xfId="677" xr:uid="{00000000-0005-0000-0000-0000F99D0000}"/>
    <cellStyle name="SAPBEXaggItem 4 10" xfId="30770" xr:uid="{00000000-0005-0000-0000-0000FA9D0000}"/>
    <cellStyle name="SAPBEXaggItem 4 11" xfId="33659" xr:uid="{00000000-0005-0000-0000-0000FB9D0000}"/>
    <cellStyle name="SAPBEXaggItem 4 12" xfId="36565" xr:uid="{00000000-0005-0000-0000-0000FC9D0000}"/>
    <cellStyle name="SAPBEXaggItem 4 13" xfId="41672" xr:uid="{00000000-0005-0000-0000-0000FD9D0000}"/>
    <cellStyle name="SAPBEXaggItem 4 14" xfId="44690" xr:uid="{00000000-0005-0000-0000-0000FE9D0000}"/>
    <cellStyle name="SAPBEXaggItem 4 2" xfId="3984" xr:uid="{00000000-0005-0000-0000-0000FF9D0000}"/>
    <cellStyle name="SAPBEXaggItem 4 3" xfId="8451" xr:uid="{00000000-0005-0000-0000-0000009E0000}"/>
    <cellStyle name="SAPBEXaggItem 4 4" xfId="11344" xr:uid="{00000000-0005-0000-0000-0000019E0000}"/>
    <cellStyle name="SAPBEXaggItem 4 5" xfId="14212" xr:uid="{00000000-0005-0000-0000-0000029E0000}"/>
    <cellStyle name="SAPBEXaggItem 4 6" xfId="17141" xr:uid="{00000000-0005-0000-0000-0000039E0000}"/>
    <cellStyle name="SAPBEXaggItem 4 7" xfId="20252" xr:uid="{00000000-0005-0000-0000-0000049E0000}"/>
    <cellStyle name="SAPBEXaggItem 4 8" xfId="20058" xr:uid="{00000000-0005-0000-0000-0000059E0000}"/>
    <cellStyle name="SAPBEXaggItem 4 9" xfId="27915" xr:uid="{00000000-0005-0000-0000-0000069E0000}"/>
    <cellStyle name="SAPBEXaggItem 40" xfId="912" xr:uid="{00000000-0005-0000-0000-0000079E0000}"/>
    <cellStyle name="SAPBEXaggItem 40 10" xfId="31005" xr:uid="{00000000-0005-0000-0000-0000089E0000}"/>
    <cellStyle name="SAPBEXaggItem 40 11" xfId="33894" xr:uid="{00000000-0005-0000-0000-0000099E0000}"/>
    <cellStyle name="SAPBEXaggItem 40 12" xfId="36800" xr:uid="{00000000-0005-0000-0000-00000A9E0000}"/>
    <cellStyle name="SAPBEXaggItem 40 13" xfId="41907" xr:uid="{00000000-0005-0000-0000-00000B9E0000}"/>
    <cellStyle name="SAPBEXaggItem 40 14" xfId="44925" xr:uid="{00000000-0005-0000-0000-00000C9E0000}"/>
    <cellStyle name="SAPBEXaggItem 40 2" xfId="3962" xr:uid="{00000000-0005-0000-0000-00000D9E0000}"/>
    <cellStyle name="SAPBEXaggItem 40 3" xfId="8686" xr:uid="{00000000-0005-0000-0000-00000E9E0000}"/>
    <cellStyle name="SAPBEXaggItem 40 4" xfId="11579" xr:uid="{00000000-0005-0000-0000-00000F9E0000}"/>
    <cellStyle name="SAPBEXaggItem 40 5" xfId="14447" xr:uid="{00000000-0005-0000-0000-0000109E0000}"/>
    <cellStyle name="SAPBEXaggItem 40 6" xfId="17376" xr:uid="{00000000-0005-0000-0000-0000119E0000}"/>
    <cellStyle name="SAPBEXaggItem 40 7" xfId="20487" xr:uid="{00000000-0005-0000-0000-0000129E0000}"/>
    <cellStyle name="SAPBEXaggItem 40 8" xfId="25266" xr:uid="{00000000-0005-0000-0000-0000139E0000}"/>
    <cellStyle name="SAPBEXaggItem 40 9" xfId="28150" xr:uid="{00000000-0005-0000-0000-0000149E0000}"/>
    <cellStyle name="SAPBEXaggItem 41" xfId="1691" xr:uid="{00000000-0005-0000-0000-0000159E0000}"/>
    <cellStyle name="SAPBEXaggItem 41 10" xfId="31784" xr:uid="{00000000-0005-0000-0000-0000169E0000}"/>
    <cellStyle name="SAPBEXaggItem 41 11" xfId="34673" xr:uid="{00000000-0005-0000-0000-0000179E0000}"/>
    <cellStyle name="SAPBEXaggItem 41 12" xfId="37579" xr:uid="{00000000-0005-0000-0000-0000189E0000}"/>
    <cellStyle name="SAPBEXaggItem 41 13" xfId="42686" xr:uid="{00000000-0005-0000-0000-0000199E0000}"/>
    <cellStyle name="SAPBEXaggItem 41 14" xfId="45704" xr:uid="{00000000-0005-0000-0000-00001A9E0000}"/>
    <cellStyle name="SAPBEXaggItem 41 2" xfId="6671" xr:uid="{00000000-0005-0000-0000-00001B9E0000}"/>
    <cellStyle name="SAPBEXaggItem 41 3" xfId="9465" xr:uid="{00000000-0005-0000-0000-00001C9E0000}"/>
    <cellStyle name="SAPBEXaggItem 41 4" xfId="12358" xr:uid="{00000000-0005-0000-0000-00001D9E0000}"/>
    <cellStyle name="SAPBEXaggItem 41 5" xfId="15226" xr:uid="{00000000-0005-0000-0000-00001E9E0000}"/>
    <cellStyle name="SAPBEXaggItem 41 6" xfId="18155" xr:uid="{00000000-0005-0000-0000-00001F9E0000}"/>
    <cellStyle name="SAPBEXaggItem 41 7" xfId="21266" xr:uid="{00000000-0005-0000-0000-0000209E0000}"/>
    <cellStyle name="SAPBEXaggItem 41 8" xfId="26045" xr:uid="{00000000-0005-0000-0000-0000219E0000}"/>
    <cellStyle name="SAPBEXaggItem 41 9" xfId="28929" xr:uid="{00000000-0005-0000-0000-0000229E0000}"/>
    <cellStyle name="SAPBEXaggItem 42" xfId="808" xr:uid="{00000000-0005-0000-0000-0000239E0000}"/>
    <cellStyle name="SAPBEXaggItem 42 10" xfId="30901" xr:uid="{00000000-0005-0000-0000-0000249E0000}"/>
    <cellStyle name="SAPBEXaggItem 42 11" xfId="33790" xr:uid="{00000000-0005-0000-0000-0000259E0000}"/>
    <cellStyle name="SAPBEXaggItem 42 12" xfId="36696" xr:uid="{00000000-0005-0000-0000-0000269E0000}"/>
    <cellStyle name="SAPBEXaggItem 42 13" xfId="41803" xr:uid="{00000000-0005-0000-0000-0000279E0000}"/>
    <cellStyle name="SAPBEXaggItem 42 14" xfId="44821" xr:uid="{00000000-0005-0000-0000-0000289E0000}"/>
    <cellStyle name="SAPBEXaggItem 42 2" xfId="3919" xr:uid="{00000000-0005-0000-0000-0000299E0000}"/>
    <cellStyle name="SAPBEXaggItem 42 3" xfId="8582" xr:uid="{00000000-0005-0000-0000-00002A9E0000}"/>
    <cellStyle name="SAPBEXaggItem 42 4" xfId="11475" xr:uid="{00000000-0005-0000-0000-00002B9E0000}"/>
    <cellStyle name="SAPBEXaggItem 42 5" xfId="14343" xr:uid="{00000000-0005-0000-0000-00002C9E0000}"/>
    <cellStyle name="SAPBEXaggItem 42 6" xfId="17272" xr:uid="{00000000-0005-0000-0000-00002D9E0000}"/>
    <cellStyle name="SAPBEXaggItem 42 7" xfId="20383" xr:uid="{00000000-0005-0000-0000-00002E9E0000}"/>
    <cellStyle name="SAPBEXaggItem 42 8" xfId="25162" xr:uid="{00000000-0005-0000-0000-00002F9E0000}"/>
    <cellStyle name="SAPBEXaggItem 42 9" xfId="28046" xr:uid="{00000000-0005-0000-0000-0000309E0000}"/>
    <cellStyle name="SAPBEXaggItem 43" xfId="1752" xr:uid="{00000000-0005-0000-0000-0000319E0000}"/>
    <cellStyle name="SAPBEXaggItem 43 10" xfId="31843" xr:uid="{00000000-0005-0000-0000-0000329E0000}"/>
    <cellStyle name="SAPBEXaggItem 43 11" xfId="34734" xr:uid="{00000000-0005-0000-0000-0000339E0000}"/>
    <cellStyle name="SAPBEXaggItem 43 12" xfId="37640" xr:uid="{00000000-0005-0000-0000-0000349E0000}"/>
    <cellStyle name="SAPBEXaggItem 43 13" xfId="42747" xr:uid="{00000000-0005-0000-0000-0000359E0000}"/>
    <cellStyle name="SAPBEXaggItem 43 14" xfId="45765" xr:uid="{00000000-0005-0000-0000-0000369E0000}"/>
    <cellStyle name="SAPBEXaggItem 43 2" xfId="6730" xr:uid="{00000000-0005-0000-0000-0000379E0000}"/>
    <cellStyle name="SAPBEXaggItem 43 3" xfId="9524" xr:uid="{00000000-0005-0000-0000-0000389E0000}"/>
    <cellStyle name="SAPBEXaggItem 43 4" xfId="12419" xr:uid="{00000000-0005-0000-0000-0000399E0000}"/>
    <cellStyle name="SAPBEXaggItem 43 5" xfId="15285" xr:uid="{00000000-0005-0000-0000-00003A9E0000}"/>
    <cellStyle name="SAPBEXaggItem 43 6" xfId="18216" xr:uid="{00000000-0005-0000-0000-00003B9E0000}"/>
    <cellStyle name="SAPBEXaggItem 43 7" xfId="21327" xr:uid="{00000000-0005-0000-0000-00003C9E0000}"/>
    <cellStyle name="SAPBEXaggItem 43 8" xfId="26106" xr:uid="{00000000-0005-0000-0000-00003D9E0000}"/>
    <cellStyle name="SAPBEXaggItem 43 9" xfId="28990" xr:uid="{00000000-0005-0000-0000-00003E9E0000}"/>
    <cellStyle name="SAPBEXaggItem 44" xfId="1784" xr:uid="{00000000-0005-0000-0000-00003F9E0000}"/>
    <cellStyle name="SAPBEXaggItem 44 10" xfId="31874" xr:uid="{00000000-0005-0000-0000-0000409E0000}"/>
    <cellStyle name="SAPBEXaggItem 44 11" xfId="34766" xr:uid="{00000000-0005-0000-0000-0000419E0000}"/>
    <cellStyle name="SAPBEXaggItem 44 12" xfId="37672" xr:uid="{00000000-0005-0000-0000-0000429E0000}"/>
    <cellStyle name="SAPBEXaggItem 44 13" xfId="42779" xr:uid="{00000000-0005-0000-0000-0000439E0000}"/>
    <cellStyle name="SAPBEXaggItem 44 14" xfId="45797" xr:uid="{00000000-0005-0000-0000-0000449E0000}"/>
    <cellStyle name="SAPBEXaggItem 44 2" xfId="6762" xr:uid="{00000000-0005-0000-0000-0000459E0000}"/>
    <cellStyle name="SAPBEXaggItem 44 3" xfId="9555" xr:uid="{00000000-0005-0000-0000-0000469E0000}"/>
    <cellStyle name="SAPBEXaggItem 44 4" xfId="12451" xr:uid="{00000000-0005-0000-0000-0000479E0000}"/>
    <cellStyle name="SAPBEXaggItem 44 5" xfId="15316" xr:uid="{00000000-0005-0000-0000-0000489E0000}"/>
    <cellStyle name="SAPBEXaggItem 44 6" xfId="18248" xr:uid="{00000000-0005-0000-0000-0000499E0000}"/>
    <cellStyle name="SAPBEXaggItem 44 7" xfId="21359" xr:uid="{00000000-0005-0000-0000-00004A9E0000}"/>
    <cellStyle name="SAPBEXaggItem 44 8" xfId="26138" xr:uid="{00000000-0005-0000-0000-00004B9E0000}"/>
    <cellStyle name="SAPBEXaggItem 44 9" xfId="29022" xr:uid="{00000000-0005-0000-0000-00004C9E0000}"/>
    <cellStyle name="SAPBEXaggItem 45" xfId="1816" xr:uid="{00000000-0005-0000-0000-00004D9E0000}"/>
    <cellStyle name="SAPBEXaggItem 45 10" xfId="31905" xr:uid="{00000000-0005-0000-0000-00004E9E0000}"/>
    <cellStyle name="SAPBEXaggItem 45 11" xfId="34798" xr:uid="{00000000-0005-0000-0000-00004F9E0000}"/>
    <cellStyle name="SAPBEXaggItem 45 12" xfId="37704" xr:uid="{00000000-0005-0000-0000-0000509E0000}"/>
    <cellStyle name="SAPBEXaggItem 45 13" xfId="42811" xr:uid="{00000000-0005-0000-0000-0000519E0000}"/>
    <cellStyle name="SAPBEXaggItem 45 14" xfId="45829" xr:uid="{00000000-0005-0000-0000-0000529E0000}"/>
    <cellStyle name="SAPBEXaggItem 45 2" xfId="6793" xr:uid="{00000000-0005-0000-0000-0000539E0000}"/>
    <cellStyle name="SAPBEXaggItem 45 3" xfId="9586" xr:uid="{00000000-0005-0000-0000-0000549E0000}"/>
    <cellStyle name="SAPBEXaggItem 45 4" xfId="12483" xr:uid="{00000000-0005-0000-0000-0000559E0000}"/>
    <cellStyle name="SAPBEXaggItem 45 5" xfId="15347" xr:uid="{00000000-0005-0000-0000-0000569E0000}"/>
    <cellStyle name="SAPBEXaggItem 45 6" xfId="18280" xr:uid="{00000000-0005-0000-0000-0000579E0000}"/>
    <cellStyle name="SAPBEXaggItem 45 7" xfId="21391" xr:uid="{00000000-0005-0000-0000-0000589E0000}"/>
    <cellStyle name="SAPBEXaggItem 45 8" xfId="26170" xr:uid="{00000000-0005-0000-0000-0000599E0000}"/>
    <cellStyle name="SAPBEXaggItem 45 9" xfId="29054" xr:uid="{00000000-0005-0000-0000-00005A9E0000}"/>
    <cellStyle name="SAPBEXaggItem 46" xfId="1848" xr:uid="{00000000-0005-0000-0000-00005B9E0000}"/>
    <cellStyle name="SAPBEXaggItem 46 10" xfId="31936" xr:uid="{00000000-0005-0000-0000-00005C9E0000}"/>
    <cellStyle name="SAPBEXaggItem 46 11" xfId="34829" xr:uid="{00000000-0005-0000-0000-00005D9E0000}"/>
    <cellStyle name="SAPBEXaggItem 46 12" xfId="37736" xr:uid="{00000000-0005-0000-0000-00005E9E0000}"/>
    <cellStyle name="SAPBEXaggItem 46 13" xfId="42843" xr:uid="{00000000-0005-0000-0000-00005F9E0000}"/>
    <cellStyle name="SAPBEXaggItem 46 14" xfId="45861" xr:uid="{00000000-0005-0000-0000-0000609E0000}"/>
    <cellStyle name="SAPBEXaggItem 46 2" xfId="6824" xr:uid="{00000000-0005-0000-0000-0000619E0000}"/>
    <cellStyle name="SAPBEXaggItem 46 3" xfId="9617" xr:uid="{00000000-0005-0000-0000-0000629E0000}"/>
    <cellStyle name="SAPBEXaggItem 46 4" xfId="12515" xr:uid="{00000000-0005-0000-0000-0000639E0000}"/>
    <cellStyle name="SAPBEXaggItem 46 5" xfId="15378" xr:uid="{00000000-0005-0000-0000-0000649E0000}"/>
    <cellStyle name="SAPBEXaggItem 46 6" xfId="18312" xr:uid="{00000000-0005-0000-0000-0000659E0000}"/>
    <cellStyle name="SAPBEXaggItem 46 7" xfId="21423" xr:uid="{00000000-0005-0000-0000-0000669E0000}"/>
    <cellStyle name="SAPBEXaggItem 46 8" xfId="26202" xr:uid="{00000000-0005-0000-0000-0000679E0000}"/>
    <cellStyle name="SAPBEXaggItem 46 9" xfId="29085" xr:uid="{00000000-0005-0000-0000-0000689E0000}"/>
    <cellStyle name="SAPBEXaggItem 47" xfId="1880" xr:uid="{00000000-0005-0000-0000-0000699E0000}"/>
    <cellStyle name="SAPBEXaggItem 47 10" xfId="31967" xr:uid="{00000000-0005-0000-0000-00006A9E0000}"/>
    <cellStyle name="SAPBEXaggItem 47 11" xfId="34861" xr:uid="{00000000-0005-0000-0000-00006B9E0000}"/>
    <cellStyle name="SAPBEXaggItem 47 12" xfId="37767" xr:uid="{00000000-0005-0000-0000-00006C9E0000}"/>
    <cellStyle name="SAPBEXaggItem 47 13" xfId="42875" xr:uid="{00000000-0005-0000-0000-00006D9E0000}"/>
    <cellStyle name="SAPBEXaggItem 47 14" xfId="45893" xr:uid="{00000000-0005-0000-0000-00006E9E0000}"/>
    <cellStyle name="SAPBEXaggItem 47 2" xfId="6856" xr:uid="{00000000-0005-0000-0000-00006F9E0000}"/>
    <cellStyle name="SAPBEXaggItem 47 3" xfId="9648" xr:uid="{00000000-0005-0000-0000-0000709E0000}"/>
    <cellStyle name="SAPBEXaggItem 47 4" xfId="12546" xr:uid="{00000000-0005-0000-0000-0000719E0000}"/>
    <cellStyle name="SAPBEXaggItem 47 5" xfId="15409" xr:uid="{00000000-0005-0000-0000-0000729E0000}"/>
    <cellStyle name="SAPBEXaggItem 47 6" xfId="18344" xr:uid="{00000000-0005-0000-0000-0000739E0000}"/>
    <cellStyle name="SAPBEXaggItem 47 7" xfId="21454" xr:uid="{00000000-0005-0000-0000-0000749E0000}"/>
    <cellStyle name="SAPBEXaggItem 47 8" xfId="26233" xr:uid="{00000000-0005-0000-0000-0000759E0000}"/>
    <cellStyle name="SAPBEXaggItem 47 9" xfId="29116" xr:uid="{00000000-0005-0000-0000-0000769E0000}"/>
    <cellStyle name="SAPBEXaggItem 48" xfId="1912" xr:uid="{00000000-0005-0000-0000-0000779E0000}"/>
    <cellStyle name="SAPBEXaggItem 48 10" xfId="31997" xr:uid="{00000000-0005-0000-0000-0000789E0000}"/>
    <cellStyle name="SAPBEXaggItem 48 11" xfId="34892" xr:uid="{00000000-0005-0000-0000-0000799E0000}"/>
    <cellStyle name="SAPBEXaggItem 48 12" xfId="37797" xr:uid="{00000000-0005-0000-0000-00007A9E0000}"/>
    <cellStyle name="SAPBEXaggItem 48 13" xfId="42906" xr:uid="{00000000-0005-0000-0000-00007B9E0000}"/>
    <cellStyle name="SAPBEXaggItem 48 14" xfId="45925" xr:uid="{00000000-0005-0000-0000-00007C9E0000}"/>
    <cellStyle name="SAPBEXaggItem 48 2" xfId="6886" xr:uid="{00000000-0005-0000-0000-00007D9E0000}"/>
    <cellStyle name="SAPBEXaggItem 48 3" xfId="9679" xr:uid="{00000000-0005-0000-0000-00007E9E0000}"/>
    <cellStyle name="SAPBEXaggItem 48 4" xfId="12576" xr:uid="{00000000-0005-0000-0000-00007F9E0000}"/>
    <cellStyle name="SAPBEXaggItem 48 5" xfId="15439" xr:uid="{00000000-0005-0000-0000-0000809E0000}"/>
    <cellStyle name="SAPBEXaggItem 48 6" xfId="18375" xr:uid="{00000000-0005-0000-0000-0000819E0000}"/>
    <cellStyle name="SAPBEXaggItem 48 7" xfId="21486" xr:uid="{00000000-0005-0000-0000-0000829E0000}"/>
    <cellStyle name="SAPBEXaggItem 48 8" xfId="26263" xr:uid="{00000000-0005-0000-0000-0000839E0000}"/>
    <cellStyle name="SAPBEXaggItem 48 9" xfId="29146" xr:uid="{00000000-0005-0000-0000-0000849E0000}"/>
    <cellStyle name="SAPBEXaggItem 49" xfId="1943" xr:uid="{00000000-0005-0000-0000-0000859E0000}"/>
    <cellStyle name="SAPBEXaggItem 49 10" xfId="32027" xr:uid="{00000000-0005-0000-0000-0000869E0000}"/>
    <cellStyle name="SAPBEXaggItem 49 11" xfId="34923" xr:uid="{00000000-0005-0000-0000-0000879E0000}"/>
    <cellStyle name="SAPBEXaggItem 49 12" xfId="37827" xr:uid="{00000000-0005-0000-0000-0000889E0000}"/>
    <cellStyle name="SAPBEXaggItem 49 13" xfId="42936" xr:uid="{00000000-0005-0000-0000-0000899E0000}"/>
    <cellStyle name="SAPBEXaggItem 49 14" xfId="45956" xr:uid="{00000000-0005-0000-0000-00008A9E0000}"/>
    <cellStyle name="SAPBEXaggItem 49 2" xfId="6916" xr:uid="{00000000-0005-0000-0000-00008B9E0000}"/>
    <cellStyle name="SAPBEXaggItem 49 3" xfId="9710" xr:uid="{00000000-0005-0000-0000-00008C9E0000}"/>
    <cellStyle name="SAPBEXaggItem 49 4" xfId="12606" xr:uid="{00000000-0005-0000-0000-00008D9E0000}"/>
    <cellStyle name="SAPBEXaggItem 49 5" xfId="15470" xr:uid="{00000000-0005-0000-0000-00008E9E0000}"/>
    <cellStyle name="SAPBEXaggItem 49 6" xfId="18406" xr:uid="{00000000-0005-0000-0000-00008F9E0000}"/>
    <cellStyle name="SAPBEXaggItem 49 7" xfId="21517" xr:uid="{00000000-0005-0000-0000-0000909E0000}"/>
    <cellStyle name="SAPBEXaggItem 49 8" xfId="26293" xr:uid="{00000000-0005-0000-0000-0000919E0000}"/>
    <cellStyle name="SAPBEXaggItem 49 9" xfId="29176" xr:uid="{00000000-0005-0000-0000-0000929E0000}"/>
    <cellStyle name="SAPBEXaggItem 5" xfId="588" xr:uid="{00000000-0005-0000-0000-0000939E0000}"/>
    <cellStyle name="SAPBEXaggItem 5 10" xfId="30681" xr:uid="{00000000-0005-0000-0000-0000949E0000}"/>
    <cellStyle name="SAPBEXaggItem 5 11" xfId="33570" xr:uid="{00000000-0005-0000-0000-0000959E0000}"/>
    <cellStyle name="SAPBEXaggItem 5 12" xfId="36476" xr:uid="{00000000-0005-0000-0000-0000969E0000}"/>
    <cellStyle name="SAPBEXaggItem 5 13" xfId="41583" xr:uid="{00000000-0005-0000-0000-0000979E0000}"/>
    <cellStyle name="SAPBEXaggItem 5 14" xfId="44601" xr:uid="{00000000-0005-0000-0000-0000989E0000}"/>
    <cellStyle name="SAPBEXaggItem 5 2" xfId="3980" xr:uid="{00000000-0005-0000-0000-0000999E0000}"/>
    <cellStyle name="SAPBEXaggItem 5 3" xfId="8362" xr:uid="{00000000-0005-0000-0000-00009A9E0000}"/>
    <cellStyle name="SAPBEXaggItem 5 4" xfId="11255" xr:uid="{00000000-0005-0000-0000-00009B9E0000}"/>
    <cellStyle name="SAPBEXaggItem 5 5" xfId="14123" xr:uid="{00000000-0005-0000-0000-00009C9E0000}"/>
    <cellStyle name="SAPBEXaggItem 5 6" xfId="17052" xr:uid="{00000000-0005-0000-0000-00009D9E0000}"/>
    <cellStyle name="SAPBEXaggItem 5 7" xfId="20163" xr:uid="{00000000-0005-0000-0000-00009E9E0000}"/>
    <cellStyle name="SAPBEXaggItem 5 8" xfId="18940" xr:uid="{00000000-0005-0000-0000-00009F9E0000}"/>
    <cellStyle name="SAPBEXaggItem 5 9" xfId="27826" xr:uid="{00000000-0005-0000-0000-0000A09E0000}"/>
    <cellStyle name="SAPBEXaggItem 50" xfId="1975" xr:uid="{00000000-0005-0000-0000-0000A19E0000}"/>
    <cellStyle name="SAPBEXaggItem 50 10" xfId="32058" xr:uid="{00000000-0005-0000-0000-0000A29E0000}"/>
    <cellStyle name="SAPBEXaggItem 50 11" xfId="34955" xr:uid="{00000000-0005-0000-0000-0000A39E0000}"/>
    <cellStyle name="SAPBEXaggItem 50 12" xfId="37858" xr:uid="{00000000-0005-0000-0000-0000A49E0000}"/>
    <cellStyle name="SAPBEXaggItem 50 13" xfId="42967" xr:uid="{00000000-0005-0000-0000-0000A59E0000}"/>
    <cellStyle name="SAPBEXaggItem 50 14" xfId="45988" xr:uid="{00000000-0005-0000-0000-0000A69E0000}"/>
    <cellStyle name="SAPBEXaggItem 50 2" xfId="6948" xr:uid="{00000000-0005-0000-0000-0000A79E0000}"/>
    <cellStyle name="SAPBEXaggItem 50 3" xfId="9742" xr:uid="{00000000-0005-0000-0000-0000A89E0000}"/>
    <cellStyle name="SAPBEXaggItem 50 4" xfId="12637" xr:uid="{00000000-0005-0000-0000-0000A99E0000}"/>
    <cellStyle name="SAPBEXaggItem 50 5" xfId="15502" xr:uid="{00000000-0005-0000-0000-0000AA9E0000}"/>
    <cellStyle name="SAPBEXaggItem 50 6" xfId="18438" xr:uid="{00000000-0005-0000-0000-0000AB9E0000}"/>
    <cellStyle name="SAPBEXaggItem 50 7" xfId="21548" xr:uid="{00000000-0005-0000-0000-0000AC9E0000}"/>
    <cellStyle name="SAPBEXaggItem 50 8" xfId="26324" xr:uid="{00000000-0005-0000-0000-0000AD9E0000}"/>
    <cellStyle name="SAPBEXaggItem 50 9" xfId="29207" xr:uid="{00000000-0005-0000-0000-0000AE9E0000}"/>
    <cellStyle name="SAPBEXaggItem 51" xfId="2006" xr:uid="{00000000-0005-0000-0000-0000AF9E0000}"/>
    <cellStyle name="SAPBEXaggItem 51 10" xfId="32089" xr:uid="{00000000-0005-0000-0000-0000B09E0000}"/>
    <cellStyle name="SAPBEXaggItem 51 11" xfId="34986" xr:uid="{00000000-0005-0000-0000-0000B19E0000}"/>
    <cellStyle name="SAPBEXaggItem 51 12" xfId="37888" xr:uid="{00000000-0005-0000-0000-0000B29E0000}"/>
    <cellStyle name="SAPBEXaggItem 51 13" xfId="42997" xr:uid="{00000000-0005-0000-0000-0000B39E0000}"/>
    <cellStyle name="SAPBEXaggItem 51 14" xfId="46019" xr:uid="{00000000-0005-0000-0000-0000B49E0000}"/>
    <cellStyle name="SAPBEXaggItem 51 2" xfId="6979" xr:uid="{00000000-0005-0000-0000-0000B59E0000}"/>
    <cellStyle name="SAPBEXaggItem 51 3" xfId="9773" xr:uid="{00000000-0005-0000-0000-0000B69E0000}"/>
    <cellStyle name="SAPBEXaggItem 51 4" xfId="12667" xr:uid="{00000000-0005-0000-0000-0000B79E0000}"/>
    <cellStyle name="SAPBEXaggItem 51 5" xfId="15533" xr:uid="{00000000-0005-0000-0000-0000B89E0000}"/>
    <cellStyle name="SAPBEXaggItem 51 6" xfId="18469" xr:uid="{00000000-0005-0000-0000-0000B99E0000}"/>
    <cellStyle name="SAPBEXaggItem 51 7" xfId="21578" xr:uid="{00000000-0005-0000-0000-0000BA9E0000}"/>
    <cellStyle name="SAPBEXaggItem 51 8" xfId="26354" xr:uid="{00000000-0005-0000-0000-0000BB9E0000}"/>
    <cellStyle name="SAPBEXaggItem 51 9" xfId="29237" xr:uid="{00000000-0005-0000-0000-0000BC9E0000}"/>
    <cellStyle name="SAPBEXaggItem 52" xfId="2038" xr:uid="{00000000-0005-0000-0000-0000BD9E0000}"/>
    <cellStyle name="SAPBEXaggItem 52 10" xfId="32121" xr:uid="{00000000-0005-0000-0000-0000BE9E0000}"/>
    <cellStyle name="SAPBEXaggItem 52 11" xfId="35018" xr:uid="{00000000-0005-0000-0000-0000BF9E0000}"/>
    <cellStyle name="SAPBEXaggItem 52 12" xfId="37919" xr:uid="{00000000-0005-0000-0000-0000C09E0000}"/>
    <cellStyle name="SAPBEXaggItem 52 13" xfId="43028" xr:uid="{00000000-0005-0000-0000-0000C19E0000}"/>
    <cellStyle name="SAPBEXaggItem 52 14" xfId="46051" xr:uid="{00000000-0005-0000-0000-0000C29E0000}"/>
    <cellStyle name="SAPBEXaggItem 52 2" xfId="7011" xr:uid="{00000000-0005-0000-0000-0000C39E0000}"/>
    <cellStyle name="SAPBEXaggItem 52 3" xfId="9805" xr:uid="{00000000-0005-0000-0000-0000C49E0000}"/>
    <cellStyle name="SAPBEXaggItem 52 4" xfId="12698" xr:uid="{00000000-0005-0000-0000-0000C59E0000}"/>
    <cellStyle name="SAPBEXaggItem 52 5" xfId="15565" xr:uid="{00000000-0005-0000-0000-0000C69E0000}"/>
    <cellStyle name="SAPBEXaggItem 52 6" xfId="18501" xr:uid="{00000000-0005-0000-0000-0000C79E0000}"/>
    <cellStyle name="SAPBEXaggItem 52 7" xfId="21609" xr:uid="{00000000-0005-0000-0000-0000C89E0000}"/>
    <cellStyle name="SAPBEXaggItem 52 8" xfId="26385" xr:uid="{00000000-0005-0000-0000-0000C99E0000}"/>
    <cellStyle name="SAPBEXaggItem 52 9" xfId="29268" xr:uid="{00000000-0005-0000-0000-0000CA9E0000}"/>
    <cellStyle name="SAPBEXaggItem 53" xfId="2069" xr:uid="{00000000-0005-0000-0000-0000CB9E0000}"/>
    <cellStyle name="SAPBEXaggItem 53 10" xfId="32152" xr:uid="{00000000-0005-0000-0000-0000CC9E0000}"/>
    <cellStyle name="SAPBEXaggItem 53 11" xfId="35049" xr:uid="{00000000-0005-0000-0000-0000CD9E0000}"/>
    <cellStyle name="SAPBEXaggItem 53 12" xfId="37949" xr:uid="{00000000-0005-0000-0000-0000CE9E0000}"/>
    <cellStyle name="SAPBEXaggItem 53 13" xfId="43058" xr:uid="{00000000-0005-0000-0000-0000CF9E0000}"/>
    <cellStyle name="SAPBEXaggItem 53 14" xfId="46082" xr:uid="{00000000-0005-0000-0000-0000D09E0000}"/>
    <cellStyle name="SAPBEXaggItem 53 2" xfId="7042" xr:uid="{00000000-0005-0000-0000-0000D19E0000}"/>
    <cellStyle name="SAPBEXaggItem 53 3" xfId="9836" xr:uid="{00000000-0005-0000-0000-0000D29E0000}"/>
    <cellStyle name="SAPBEXaggItem 53 4" xfId="12728" xr:uid="{00000000-0005-0000-0000-0000D39E0000}"/>
    <cellStyle name="SAPBEXaggItem 53 5" xfId="15596" xr:uid="{00000000-0005-0000-0000-0000D49E0000}"/>
    <cellStyle name="SAPBEXaggItem 53 6" xfId="18532" xr:uid="{00000000-0005-0000-0000-0000D59E0000}"/>
    <cellStyle name="SAPBEXaggItem 53 7" xfId="21640" xr:uid="{00000000-0005-0000-0000-0000D69E0000}"/>
    <cellStyle name="SAPBEXaggItem 53 8" xfId="26415" xr:uid="{00000000-0005-0000-0000-0000D79E0000}"/>
    <cellStyle name="SAPBEXaggItem 53 9" xfId="29298" xr:uid="{00000000-0005-0000-0000-0000D89E0000}"/>
    <cellStyle name="SAPBEXaggItem 54" xfId="2101" xr:uid="{00000000-0005-0000-0000-0000D99E0000}"/>
    <cellStyle name="SAPBEXaggItem 54 10" xfId="32184" xr:uid="{00000000-0005-0000-0000-0000DA9E0000}"/>
    <cellStyle name="SAPBEXaggItem 54 11" xfId="35080" xr:uid="{00000000-0005-0000-0000-0000DB9E0000}"/>
    <cellStyle name="SAPBEXaggItem 54 12" xfId="37980" xr:uid="{00000000-0005-0000-0000-0000DC9E0000}"/>
    <cellStyle name="SAPBEXaggItem 54 13" xfId="43090" xr:uid="{00000000-0005-0000-0000-0000DD9E0000}"/>
    <cellStyle name="SAPBEXaggItem 54 14" xfId="46114" xr:uid="{00000000-0005-0000-0000-0000DE9E0000}"/>
    <cellStyle name="SAPBEXaggItem 54 2" xfId="7074" xr:uid="{00000000-0005-0000-0000-0000DF9E0000}"/>
    <cellStyle name="SAPBEXaggItem 54 3" xfId="9868" xr:uid="{00000000-0005-0000-0000-0000E09E0000}"/>
    <cellStyle name="SAPBEXaggItem 54 4" xfId="12759" xr:uid="{00000000-0005-0000-0000-0000E19E0000}"/>
    <cellStyle name="SAPBEXaggItem 54 5" xfId="15628" xr:uid="{00000000-0005-0000-0000-0000E29E0000}"/>
    <cellStyle name="SAPBEXaggItem 54 6" xfId="18564" xr:uid="{00000000-0005-0000-0000-0000E39E0000}"/>
    <cellStyle name="SAPBEXaggItem 54 7" xfId="21671" xr:uid="{00000000-0005-0000-0000-0000E49E0000}"/>
    <cellStyle name="SAPBEXaggItem 54 8" xfId="26446" xr:uid="{00000000-0005-0000-0000-0000E59E0000}"/>
    <cellStyle name="SAPBEXaggItem 54 9" xfId="29329" xr:uid="{00000000-0005-0000-0000-0000E69E0000}"/>
    <cellStyle name="SAPBEXaggItem 55" xfId="2131" xr:uid="{00000000-0005-0000-0000-0000E79E0000}"/>
    <cellStyle name="SAPBEXaggItem 55 10" xfId="32214" xr:uid="{00000000-0005-0000-0000-0000E89E0000}"/>
    <cellStyle name="SAPBEXaggItem 55 11" xfId="35110" xr:uid="{00000000-0005-0000-0000-0000E99E0000}"/>
    <cellStyle name="SAPBEXaggItem 55 12" xfId="38009" xr:uid="{00000000-0005-0000-0000-0000EA9E0000}"/>
    <cellStyle name="SAPBEXaggItem 55 13" xfId="43120" xr:uid="{00000000-0005-0000-0000-0000EB9E0000}"/>
    <cellStyle name="SAPBEXaggItem 55 14" xfId="46144" xr:uid="{00000000-0005-0000-0000-0000EC9E0000}"/>
    <cellStyle name="SAPBEXaggItem 55 2" xfId="7104" xr:uid="{00000000-0005-0000-0000-0000ED9E0000}"/>
    <cellStyle name="SAPBEXaggItem 55 3" xfId="9898" xr:uid="{00000000-0005-0000-0000-0000EE9E0000}"/>
    <cellStyle name="SAPBEXaggItem 55 4" xfId="12788" xr:uid="{00000000-0005-0000-0000-0000EF9E0000}"/>
    <cellStyle name="SAPBEXaggItem 55 5" xfId="15658" xr:uid="{00000000-0005-0000-0000-0000F09E0000}"/>
    <cellStyle name="SAPBEXaggItem 55 6" xfId="18594" xr:uid="{00000000-0005-0000-0000-0000F19E0000}"/>
    <cellStyle name="SAPBEXaggItem 55 7" xfId="21700" xr:uid="{00000000-0005-0000-0000-0000F29E0000}"/>
    <cellStyle name="SAPBEXaggItem 55 8" xfId="26475" xr:uid="{00000000-0005-0000-0000-0000F39E0000}"/>
    <cellStyle name="SAPBEXaggItem 55 9" xfId="29358" xr:uid="{00000000-0005-0000-0000-0000F49E0000}"/>
    <cellStyle name="SAPBEXaggItem 56" xfId="835" xr:uid="{00000000-0005-0000-0000-0000F59E0000}"/>
    <cellStyle name="SAPBEXaggItem 56 10" xfId="30928" xr:uid="{00000000-0005-0000-0000-0000F69E0000}"/>
    <cellStyle name="SAPBEXaggItem 56 11" xfId="33817" xr:uid="{00000000-0005-0000-0000-0000F79E0000}"/>
    <cellStyle name="SAPBEXaggItem 56 12" xfId="36723" xr:uid="{00000000-0005-0000-0000-0000F89E0000}"/>
    <cellStyle name="SAPBEXaggItem 56 13" xfId="41830" xr:uid="{00000000-0005-0000-0000-0000F99E0000}"/>
    <cellStyle name="SAPBEXaggItem 56 14" xfId="44848" xr:uid="{00000000-0005-0000-0000-0000FA9E0000}"/>
    <cellStyle name="SAPBEXaggItem 56 2" xfId="3360" xr:uid="{00000000-0005-0000-0000-0000FB9E0000}"/>
    <cellStyle name="SAPBEXaggItem 56 3" xfId="8609" xr:uid="{00000000-0005-0000-0000-0000FC9E0000}"/>
    <cellStyle name="SAPBEXaggItem 56 4" xfId="11502" xr:uid="{00000000-0005-0000-0000-0000FD9E0000}"/>
    <cellStyle name="SAPBEXaggItem 56 5" xfId="14370" xr:uid="{00000000-0005-0000-0000-0000FE9E0000}"/>
    <cellStyle name="SAPBEXaggItem 56 6" xfId="17299" xr:uid="{00000000-0005-0000-0000-0000FF9E0000}"/>
    <cellStyle name="SAPBEXaggItem 56 7" xfId="20410" xr:uid="{00000000-0005-0000-0000-0000009F0000}"/>
    <cellStyle name="SAPBEXaggItem 56 8" xfId="25189" xr:uid="{00000000-0005-0000-0000-0000019F0000}"/>
    <cellStyle name="SAPBEXaggItem 56 9" xfId="28073" xr:uid="{00000000-0005-0000-0000-0000029F0000}"/>
    <cellStyle name="SAPBEXaggItem 57" xfId="1817" xr:uid="{00000000-0005-0000-0000-0000039F0000}"/>
    <cellStyle name="SAPBEXaggItem 57 10" xfId="31906" xr:uid="{00000000-0005-0000-0000-0000049F0000}"/>
    <cellStyle name="SAPBEXaggItem 57 11" xfId="34799" xr:uid="{00000000-0005-0000-0000-0000059F0000}"/>
    <cellStyle name="SAPBEXaggItem 57 12" xfId="37705" xr:uid="{00000000-0005-0000-0000-0000069F0000}"/>
    <cellStyle name="SAPBEXaggItem 57 13" xfId="42812" xr:uid="{00000000-0005-0000-0000-0000079F0000}"/>
    <cellStyle name="SAPBEXaggItem 57 14" xfId="45830" xr:uid="{00000000-0005-0000-0000-0000089F0000}"/>
    <cellStyle name="SAPBEXaggItem 57 2" xfId="6794" xr:uid="{00000000-0005-0000-0000-0000099F0000}"/>
    <cellStyle name="SAPBEXaggItem 57 3" xfId="9587" xr:uid="{00000000-0005-0000-0000-00000A9F0000}"/>
    <cellStyle name="SAPBEXaggItem 57 4" xfId="12484" xr:uid="{00000000-0005-0000-0000-00000B9F0000}"/>
    <cellStyle name="SAPBEXaggItem 57 5" xfId="15348" xr:uid="{00000000-0005-0000-0000-00000C9F0000}"/>
    <cellStyle name="SAPBEXaggItem 57 6" xfId="18281" xr:uid="{00000000-0005-0000-0000-00000D9F0000}"/>
    <cellStyle name="SAPBEXaggItem 57 7" xfId="21392" xr:uid="{00000000-0005-0000-0000-00000E9F0000}"/>
    <cellStyle name="SAPBEXaggItem 57 8" xfId="26171" xr:uid="{00000000-0005-0000-0000-00000F9F0000}"/>
    <cellStyle name="SAPBEXaggItem 57 9" xfId="29055" xr:uid="{00000000-0005-0000-0000-0000109F0000}"/>
    <cellStyle name="SAPBEXaggItem 58" xfId="1601" xr:uid="{00000000-0005-0000-0000-0000119F0000}"/>
    <cellStyle name="SAPBEXaggItem 58 10" xfId="31694" xr:uid="{00000000-0005-0000-0000-0000129F0000}"/>
    <cellStyle name="SAPBEXaggItem 58 11" xfId="34583" xr:uid="{00000000-0005-0000-0000-0000139F0000}"/>
    <cellStyle name="SAPBEXaggItem 58 12" xfId="37489" xr:uid="{00000000-0005-0000-0000-0000149F0000}"/>
    <cellStyle name="SAPBEXaggItem 58 13" xfId="42596" xr:uid="{00000000-0005-0000-0000-0000159F0000}"/>
    <cellStyle name="SAPBEXaggItem 58 14" xfId="45614" xr:uid="{00000000-0005-0000-0000-0000169F0000}"/>
    <cellStyle name="SAPBEXaggItem 58 2" xfId="6581" xr:uid="{00000000-0005-0000-0000-0000179F0000}"/>
    <cellStyle name="SAPBEXaggItem 58 3" xfId="9375" xr:uid="{00000000-0005-0000-0000-0000189F0000}"/>
    <cellStyle name="SAPBEXaggItem 58 4" xfId="12268" xr:uid="{00000000-0005-0000-0000-0000199F0000}"/>
    <cellStyle name="SAPBEXaggItem 58 5" xfId="15136" xr:uid="{00000000-0005-0000-0000-00001A9F0000}"/>
    <cellStyle name="SAPBEXaggItem 58 6" xfId="18065" xr:uid="{00000000-0005-0000-0000-00001B9F0000}"/>
    <cellStyle name="SAPBEXaggItem 58 7" xfId="21176" xr:uid="{00000000-0005-0000-0000-00001C9F0000}"/>
    <cellStyle name="SAPBEXaggItem 58 8" xfId="25955" xr:uid="{00000000-0005-0000-0000-00001D9F0000}"/>
    <cellStyle name="SAPBEXaggItem 58 9" xfId="28839" xr:uid="{00000000-0005-0000-0000-00001E9F0000}"/>
    <cellStyle name="SAPBEXaggItem 59" xfId="2039" xr:uid="{00000000-0005-0000-0000-00001F9F0000}"/>
    <cellStyle name="SAPBEXaggItem 59 10" xfId="32122" xr:uid="{00000000-0005-0000-0000-0000209F0000}"/>
    <cellStyle name="SAPBEXaggItem 59 11" xfId="35019" xr:uid="{00000000-0005-0000-0000-0000219F0000}"/>
    <cellStyle name="SAPBEXaggItem 59 12" xfId="37920" xr:uid="{00000000-0005-0000-0000-0000229F0000}"/>
    <cellStyle name="SAPBEXaggItem 59 13" xfId="43029" xr:uid="{00000000-0005-0000-0000-0000239F0000}"/>
    <cellStyle name="SAPBEXaggItem 59 14" xfId="46052" xr:uid="{00000000-0005-0000-0000-0000249F0000}"/>
    <cellStyle name="SAPBEXaggItem 59 2" xfId="7012" xr:uid="{00000000-0005-0000-0000-0000259F0000}"/>
    <cellStyle name="SAPBEXaggItem 59 3" xfId="9806" xr:uid="{00000000-0005-0000-0000-0000269F0000}"/>
    <cellStyle name="SAPBEXaggItem 59 4" xfId="12699" xr:uid="{00000000-0005-0000-0000-0000279F0000}"/>
    <cellStyle name="SAPBEXaggItem 59 5" xfId="15566" xr:uid="{00000000-0005-0000-0000-0000289F0000}"/>
    <cellStyle name="SAPBEXaggItem 59 6" xfId="18502" xr:uid="{00000000-0005-0000-0000-0000299F0000}"/>
    <cellStyle name="SAPBEXaggItem 59 7" xfId="21610" xr:uid="{00000000-0005-0000-0000-00002A9F0000}"/>
    <cellStyle name="SAPBEXaggItem 59 8" xfId="26386" xr:uid="{00000000-0005-0000-0000-00002B9F0000}"/>
    <cellStyle name="SAPBEXaggItem 59 9" xfId="29269" xr:uid="{00000000-0005-0000-0000-00002C9F0000}"/>
    <cellStyle name="SAPBEXaggItem 6" xfId="756" xr:uid="{00000000-0005-0000-0000-00002D9F0000}"/>
    <cellStyle name="SAPBEXaggItem 6 10" xfId="30849" xr:uid="{00000000-0005-0000-0000-00002E9F0000}"/>
    <cellStyle name="SAPBEXaggItem 6 11" xfId="33738" xr:uid="{00000000-0005-0000-0000-00002F9F0000}"/>
    <cellStyle name="SAPBEXaggItem 6 12" xfId="36644" xr:uid="{00000000-0005-0000-0000-0000309F0000}"/>
    <cellStyle name="SAPBEXaggItem 6 13" xfId="41751" xr:uid="{00000000-0005-0000-0000-0000319F0000}"/>
    <cellStyle name="SAPBEXaggItem 6 14" xfId="44769" xr:uid="{00000000-0005-0000-0000-0000329F0000}"/>
    <cellStyle name="SAPBEXaggItem 6 2" xfId="4056" xr:uid="{00000000-0005-0000-0000-0000339F0000}"/>
    <cellStyle name="SAPBEXaggItem 6 3" xfId="8530" xr:uid="{00000000-0005-0000-0000-0000349F0000}"/>
    <cellStyle name="SAPBEXaggItem 6 4" xfId="11423" xr:uid="{00000000-0005-0000-0000-0000359F0000}"/>
    <cellStyle name="SAPBEXaggItem 6 5" xfId="14291" xr:uid="{00000000-0005-0000-0000-0000369F0000}"/>
    <cellStyle name="SAPBEXaggItem 6 6" xfId="17220" xr:uid="{00000000-0005-0000-0000-0000379F0000}"/>
    <cellStyle name="SAPBEXaggItem 6 7" xfId="20331" xr:uid="{00000000-0005-0000-0000-0000389F0000}"/>
    <cellStyle name="SAPBEXaggItem 6 8" xfId="25110" xr:uid="{00000000-0005-0000-0000-0000399F0000}"/>
    <cellStyle name="SAPBEXaggItem 6 9" xfId="27994" xr:uid="{00000000-0005-0000-0000-00003A9F0000}"/>
    <cellStyle name="SAPBEXaggItem 60" xfId="2695" xr:uid="{00000000-0005-0000-0000-00003B9F0000}"/>
    <cellStyle name="SAPBEXaggItem 60 10" xfId="32767" xr:uid="{00000000-0005-0000-0000-00003C9F0000}"/>
    <cellStyle name="SAPBEXaggItem 60 11" xfId="35655" xr:uid="{00000000-0005-0000-0000-00003D9F0000}"/>
    <cellStyle name="SAPBEXaggItem 60 12" xfId="38551" xr:uid="{00000000-0005-0000-0000-00003E9F0000}"/>
    <cellStyle name="SAPBEXaggItem 60 13" xfId="43666" xr:uid="{00000000-0005-0000-0000-00003F9F0000}"/>
    <cellStyle name="SAPBEXaggItem 60 14" xfId="46708" xr:uid="{00000000-0005-0000-0000-0000409F0000}"/>
    <cellStyle name="SAPBEXaggItem 60 2" xfId="7661" xr:uid="{00000000-0005-0000-0000-0000419F0000}"/>
    <cellStyle name="SAPBEXaggItem 60 3" xfId="10449" xr:uid="{00000000-0005-0000-0000-0000429F0000}"/>
    <cellStyle name="SAPBEXaggItem 60 4" xfId="13330" xr:uid="{00000000-0005-0000-0000-0000439F0000}"/>
    <cellStyle name="SAPBEXaggItem 60 5" xfId="16210" xr:uid="{00000000-0005-0000-0000-0000449F0000}"/>
    <cellStyle name="SAPBEXaggItem 60 6" xfId="19158" xr:uid="{00000000-0005-0000-0000-0000459F0000}"/>
    <cellStyle name="SAPBEXaggItem 60 7" xfId="22249" xr:uid="{00000000-0005-0000-0000-0000469F0000}"/>
    <cellStyle name="SAPBEXaggItem 60 8" xfId="27017" xr:uid="{00000000-0005-0000-0000-0000479F0000}"/>
    <cellStyle name="SAPBEXaggItem 60 9" xfId="29900" xr:uid="{00000000-0005-0000-0000-0000489F0000}"/>
    <cellStyle name="SAPBEXaggItem 61" xfId="1818" xr:uid="{00000000-0005-0000-0000-0000499F0000}"/>
    <cellStyle name="SAPBEXaggItem 61 10" xfId="31907" xr:uid="{00000000-0005-0000-0000-00004A9F0000}"/>
    <cellStyle name="SAPBEXaggItem 61 11" xfId="34800" xr:uid="{00000000-0005-0000-0000-00004B9F0000}"/>
    <cellStyle name="SAPBEXaggItem 61 12" xfId="37706" xr:uid="{00000000-0005-0000-0000-00004C9F0000}"/>
    <cellStyle name="SAPBEXaggItem 61 13" xfId="42813" xr:uid="{00000000-0005-0000-0000-00004D9F0000}"/>
    <cellStyle name="SAPBEXaggItem 61 14" xfId="45831" xr:uid="{00000000-0005-0000-0000-00004E9F0000}"/>
    <cellStyle name="SAPBEXaggItem 61 2" xfId="6795" xr:uid="{00000000-0005-0000-0000-00004F9F0000}"/>
    <cellStyle name="SAPBEXaggItem 61 3" xfId="9588" xr:uid="{00000000-0005-0000-0000-0000509F0000}"/>
    <cellStyle name="SAPBEXaggItem 61 4" xfId="12485" xr:uid="{00000000-0005-0000-0000-0000519F0000}"/>
    <cellStyle name="SAPBEXaggItem 61 5" xfId="15349" xr:uid="{00000000-0005-0000-0000-0000529F0000}"/>
    <cellStyle name="SAPBEXaggItem 61 6" xfId="18282" xr:uid="{00000000-0005-0000-0000-0000539F0000}"/>
    <cellStyle name="SAPBEXaggItem 61 7" xfId="21393" xr:uid="{00000000-0005-0000-0000-0000549F0000}"/>
    <cellStyle name="SAPBEXaggItem 61 8" xfId="26172" xr:uid="{00000000-0005-0000-0000-0000559F0000}"/>
    <cellStyle name="SAPBEXaggItem 61 9" xfId="29056" xr:uid="{00000000-0005-0000-0000-0000569F0000}"/>
    <cellStyle name="SAPBEXaggItem 62" xfId="2255" xr:uid="{00000000-0005-0000-0000-0000579F0000}"/>
    <cellStyle name="SAPBEXaggItem 62 10" xfId="32338" xr:uid="{00000000-0005-0000-0000-0000589F0000}"/>
    <cellStyle name="SAPBEXaggItem 62 11" xfId="35231" xr:uid="{00000000-0005-0000-0000-0000599F0000}"/>
    <cellStyle name="SAPBEXaggItem 62 12" xfId="38129" xr:uid="{00000000-0005-0000-0000-00005A9F0000}"/>
    <cellStyle name="SAPBEXaggItem 62 13" xfId="43243" xr:uid="{00000000-0005-0000-0000-00005B9F0000}"/>
    <cellStyle name="SAPBEXaggItem 62 14" xfId="46268" xr:uid="{00000000-0005-0000-0000-00005C9F0000}"/>
    <cellStyle name="SAPBEXaggItem 62 2" xfId="7228" xr:uid="{00000000-0005-0000-0000-00005D9F0000}"/>
    <cellStyle name="SAPBEXaggItem 62 3" xfId="10022" xr:uid="{00000000-0005-0000-0000-00005E9F0000}"/>
    <cellStyle name="SAPBEXaggItem 62 4" xfId="12908" xr:uid="{00000000-0005-0000-0000-00005F9F0000}"/>
    <cellStyle name="SAPBEXaggItem 62 5" xfId="15782" xr:uid="{00000000-0005-0000-0000-0000609F0000}"/>
    <cellStyle name="SAPBEXaggItem 62 6" xfId="18718" xr:uid="{00000000-0005-0000-0000-0000619F0000}"/>
    <cellStyle name="SAPBEXaggItem 62 7" xfId="21820" xr:uid="{00000000-0005-0000-0000-0000629F0000}"/>
    <cellStyle name="SAPBEXaggItem 62 8" xfId="26595" xr:uid="{00000000-0005-0000-0000-0000639F0000}"/>
    <cellStyle name="SAPBEXaggItem 62 9" xfId="29478" xr:uid="{00000000-0005-0000-0000-0000649F0000}"/>
    <cellStyle name="SAPBEXaggItem 63" xfId="2774" xr:uid="{00000000-0005-0000-0000-0000659F0000}"/>
    <cellStyle name="SAPBEXaggItem 63 10" xfId="32843" xr:uid="{00000000-0005-0000-0000-0000669F0000}"/>
    <cellStyle name="SAPBEXaggItem 63 11" xfId="35731" xr:uid="{00000000-0005-0000-0000-0000679F0000}"/>
    <cellStyle name="SAPBEXaggItem 63 12" xfId="38627" xr:uid="{00000000-0005-0000-0000-0000689F0000}"/>
    <cellStyle name="SAPBEXaggItem 63 13" xfId="43742" xr:uid="{00000000-0005-0000-0000-0000699F0000}"/>
    <cellStyle name="SAPBEXaggItem 63 14" xfId="46787" xr:uid="{00000000-0005-0000-0000-00006A9F0000}"/>
    <cellStyle name="SAPBEXaggItem 63 2" xfId="7739" xr:uid="{00000000-0005-0000-0000-00006B9F0000}"/>
    <cellStyle name="SAPBEXaggItem 63 3" xfId="10525" xr:uid="{00000000-0005-0000-0000-00006C9F0000}"/>
    <cellStyle name="SAPBEXaggItem 63 4" xfId="13406" xr:uid="{00000000-0005-0000-0000-00006D9F0000}"/>
    <cellStyle name="SAPBEXaggItem 63 5" xfId="16286" xr:uid="{00000000-0005-0000-0000-00006E9F0000}"/>
    <cellStyle name="SAPBEXaggItem 63 6" xfId="19237" xr:uid="{00000000-0005-0000-0000-00006F9F0000}"/>
    <cellStyle name="SAPBEXaggItem 63 7" xfId="22328" xr:uid="{00000000-0005-0000-0000-0000709F0000}"/>
    <cellStyle name="SAPBEXaggItem 63 8" xfId="27093" xr:uid="{00000000-0005-0000-0000-0000719F0000}"/>
    <cellStyle name="SAPBEXaggItem 63 9" xfId="29976" xr:uid="{00000000-0005-0000-0000-0000729F0000}"/>
    <cellStyle name="SAPBEXaggItem 64" xfId="915" xr:uid="{00000000-0005-0000-0000-0000739F0000}"/>
    <cellStyle name="SAPBEXaggItem 64 10" xfId="31008" xr:uid="{00000000-0005-0000-0000-0000749F0000}"/>
    <cellStyle name="SAPBEXaggItem 64 11" xfId="33897" xr:uid="{00000000-0005-0000-0000-0000759F0000}"/>
    <cellStyle name="SAPBEXaggItem 64 12" xfId="36803" xr:uid="{00000000-0005-0000-0000-0000769F0000}"/>
    <cellStyle name="SAPBEXaggItem 64 13" xfId="41910" xr:uid="{00000000-0005-0000-0000-0000779F0000}"/>
    <cellStyle name="SAPBEXaggItem 64 14" xfId="44928" xr:uid="{00000000-0005-0000-0000-0000789F0000}"/>
    <cellStyle name="SAPBEXaggItem 64 2" xfId="3623" xr:uid="{00000000-0005-0000-0000-0000799F0000}"/>
    <cellStyle name="SAPBEXaggItem 64 3" xfId="8689" xr:uid="{00000000-0005-0000-0000-00007A9F0000}"/>
    <cellStyle name="SAPBEXaggItem 64 4" xfId="11582" xr:uid="{00000000-0005-0000-0000-00007B9F0000}"/>
    <cellStyle name="SAPBEXaggItem 64 5" xfId="14450" xr:uid="{00000000-0005-0000-0000-00007C9F0000}"/>
    <cellStyle name="SAPBEXaggItem 64 6" xfId="17379" xr:uid="{00000000-0005-0000-0000-00007D9F0000}"/>
    <cellStyle name="SAPBEXaggItem 64 7" xfId="20490" xr:uid="{00000000-0005-0000-0000-00007E9F0000}"/>
    <cellStyle name="SAPBEXaggItem 64 8" xfId="25269" xr:uid="{00000000-0005-0000-0000-00007F9F0000}"/>
    <cellStyle name="SAPBEXaggItem 64 9" xfId="28153" xr:uid="{00000000-0005-0000-0000-0000809F0000}"/>
    <cellStyle name="SAPBEXaggItem 65" xfId="709" xr:uid="{00000000-0005-0000-0000-0000819F0000}"/>
    <cellStyle name="SAPBEXaggItem 65 10" xfId="30802" xr:uid="{00000000-0005-0000-0000-0000829F0000}"/>
    <cellStyle name="SAPBEXaggItem 65 11" xfId="33691" xr:uid="{00000000-0005-0000-0000-0000839F0000}"/>
    <cellStyle name="SAPBEXaggItem 65 12" xfId="36597" xr:uid="{00000000-0005-0000-0000-0000849F0000}"/>
    <cellStyle name="SAPBEXaggItem 65 13" xfId="41704" xr:uid="{00000000-0005-0000-0000-0000859F0000}"/>
    <cellStyle name="SAPBEXaggItem 65 14" xfId="44722" xr:uid="{00000000-0005-0000-0000-0000869F0000}"/>
    <cellStyle name="SAPBEXaggItem 65 2" xfId="4481" xr:uid="{00000000-0005-0000-0000-0000879F0000}"/>
    <cellStyle name="SAPBEXaggItem 65 3" xfId="8483" xr:uid="{00000000-0005-0000-0000-0000889F0000}"/>
    <cellStyle name="SAPBEXaggItem 65 4" xfId="11376" xr:uid="{00000000-0005-0000-0000-0000899F0000}"/>
    <cellStyle name="SAPBEXaggItem 65 5" xfId="14244" xr:uid="{00000000-0005-0000-0000-00008A9F0000}"/>
    <cellStyle name="SAPBEXaggItem 65 6" xfId="17173" xr:uid="{00000000-0005-0000-0000-00008B9F0000}"/>
    <cellStyle name="SAPBEXaggItem 65 7" xfId="20284" xr:uid="{00000000-0005-0000-0000-00008C9F0000}"/>
    <cellStyle name="SAPBEXaggItem 65 8" xfId="20030" xr:uid="{00000000-0005-0000-0000-00008D9F0000}"/>
    <cellStyle name="SAPBEXaggItem 65 9" xfId="27947" xr:uid="{00000000-0005-0000-0000-00008E9F0000}"/>
    <cellStyle name="SAPBEXaggItem 66" xfId="3005" xr:uid="{00000000-0005-0000-0000-00008F9F0000}"/>
    <cellStyle name="SAPBEXaggItem 66 10" xfId="33069" xr:uid="{00000000-0005-0000-0000-0000909F0000}"/>
    <cellStyle name="SAPBEXaggItem 66 11" xfId="35957" xr:uid="{00000000-0005-0000-0000-0000919F0000}"/>
    <cellStyle name="SAPBEXaggItem 66 12" xfId="38853" xr:uid="{00000000-0005-0000-0000-0000929F0000}"/>
    <cellStyle name="SAPBEXaggItem 66 13" xfId="43968" xr:uid="{00000000-0005-0000-0000-0000939F0000}"/>
    <cellStyle name="SAPBEXaggItem 66 14" xfId="47018" xr:uid="{00000000-0005-0000-0000-0000949F0000}"/>
    <cellStyle name="SAPBEXaggItem 66 2" xfId="7965" xr:uid="{00000000-0005-0000-0000-0000959F0000}"/>
    <cellStyle name="SAPBEXaggItem 66 3" xfId="10751" xr:uid="{00000000-0005-0000-0000-0000969F0000}"/>
    <cellStyle name="SAPBEXaggItem 66 4" xfId="13632" xr:uid="{00000000-0005-0000-0000-0000979F0000}"/>
    <cellStyle name="SAPBEXaggItem 66 5" xfId="16512" xr:uid="{00000000-0005-0000-0000-0000989F0000}"/>
    <cellStyle name="SAPBEXaggItem 66 6" xfId="19466" xr:uid="{00000000-0005-0000-0000-0000999F0000}"/>
    <cellStyle name="SAPBEXaggItem 66 7" xfId="22559" xr:uid="{00000000-0005-0000-0000-00009A9F0000}"/>
    <cellStyle name="SAPBEXaggItem 66 8" xfId="27319" xr:uid="{00000000-0005-0000-0000-00009B9F0000}"/>
    <cellStyle name="SAPBEXaggItem 66 9" xfId="30202" xr:uid="{00000000-0005-0000-0000-00009C9F0000}"/>
    <cellStyle name="SAPBEXaggItem 67" xfId="3046" xr:uid="{00000000-0005-0000-0000-00009D9F0000}"/>
    <cellStyle name="SAPBEXaggItem 67 10" xfId="33108" xr:uid="{00000000-0005-0000-0000-00009E9F0000}"/>
    <cellStyle name="SAPBEXaggItem 67 11" xfId="35996" xr:uid="{00000000-0005-0000-0000-00009F9F0000}"/>
    <cellStyle name="SAPBEXaggItem 67 12" xfId="38892" xr:uid="{00000000-0005-0000-0000-0000A09F0000}"/>
    <cellStyle name="SAPBEXaggItem 67 13" xfId="44007" xr:uid="{00000000-0005-0000-0000-0000A19F0000}"/>
    <cellStyle name="SAPBEXaggItem 67 14" xfId="47059" xr:uid="{00000000-0005-0000-0000-0000A29F0000}"/>
    <cellStyle name="SAPBEXaggItem 67 2" xfId="8004" xr:uid="{00000000-0005-0000-0000-0000A39F0000}"/>
    <cellStyle name="SAPBEXaggItem 67 3" xfId="10790" xr:uid="{00000000-0005-0000-0000-0000A49F0000}"/>
    <cellStyle name="SAPBEXaggItem 67 4" xfId="13671" xr:uid="{00000000-0005-0000-0000-0000A59F0000}"/>
    <cellStyle name="SAPBEXaggItem 67 5" xfId="16551" xr:uid="{00000000-0005-0000-0000-0000A69F0000}"/>
    <cellStyle name="SAPBEXaggItem 67 6" xfId="19505" xr:uid="{00000000-0005-0000-0000-0000A79F0000}"/>
    <cellStyle name="SAPBEXaggItem 67 7" xfId="22600" xr:uid="{00000000-0005-0000-0000-0000A89F0000}"/>
    <cellStyle name="SAPBEXaggItem 67 8" xfId="27358" xr:uid="{00000000-0005-0000-0000-0000A99F0000}"/>
    <cellStyle name="SAPBEXaggItem 67 9" xfId="30241" xr:uid="{00000000-0005-0000-0000-0000AA9F0000}"/>
    <cellStyle name="SAPBEXaggItem 68" xfId="3036" xr:uid="{00000000-0005-0000-0000-0000AB9F0000}"/>
    <cellStyle name="SAPBEXaggItem 68 10" xfId="33098" xr:uid="{00000000-0005-0000-0000-0000AC9F0000}"/>
    <cellStyle name="SAPBEXaggItem 68 11" xfId="35986" xr:uid="{00000000-0005-0000-0000-0000AD9F0000}"/>
    <cellStyle name="SAPBEXaggItem 68 12" xfId="38882" xr:uid="{00000000-0005-0000-0000-0000AE9F0000}"/>
    <cellStyle name="SAPBEXaggItem 68 13" xfId="43997" xr:uid="{00000000-0005-0000-0000-0000AF9F0000}"/>
    <cellStyle name="SAPBEXaggItem 68 14" xfId="47049" xr:uid="{00000000-0005-0000-0000-0000B09F0000}"/>
    <cellStyle name="SAPBEXaggItem 68 2" xfId="7994" xr:uid="{00000000-0005-0000-0000-0000B19F0000}"/>
    <cellStyle name="SAPBEXaggItem 68 3" xfId="10780" xr:uid="{00000000-0005-0000-0000-0000B29F0000}"/>
    <cellStyle name="SAPBEXaggItem 68 4" xfId="13661" xr:uid="{00000000-0005-0000-0000-0000B39F0000}"/>
    <cellStyle name="SAPBEXaggItem 68 5" xfId="16541" xr:uid="{00000000-0005-0000-0000-0000B49F0000}"/>
    <cellStyle name="SAPBEXaggItem 68 6" xfId="19495" xr:uid="{00000000-0005-0000-0000-0000B59F0000}"/>
    <cellStyle name="SAPBEXaggItem 68 7" xfId="22590" xr:uid="{00000000-0005-0000-0000-0000B69F0000}"/>
    <cellStyle name="SAPBEXaggItem 68 8" xfId="27348" xr:uid="{00000000-0005-0000-0000-0000B79F0000}"/>
    <cellStyle name="SAPBEXaggItem 68 9" xfId="30231" xr:uid="{00000000-0005-0000-0000-0000B89F0000}"/>
    <cellStyle name="SAPBEXaggItem 69" xfId="2994" xr:uid="{00000000-0005-0000-0000-0000B99F0000}"/>
    <cellStyle name="SAPBEXaggItem 69 10" xfId="33058" xr:uid="{00000000-0005-0000-0000-0000BA9F0000}"/>
    <cellStyle name="SAPBEXaggItem 69 11" xfId="35946" xr:uid="{00000000-0005-0000-0000-0000BB9F0000}"/>
    <cellStyle name="SAPBEXaggItem 69 12" xfId="38842" xr:uid="{00000000-0005-0000-0000-0000BC9F0000}"/>
    <cellStyle name="SAPBEXaggItem 69 13" xfId="43957" xr:uid="{00000000-0005-0000-0000-0000BD9F0000}"/>
    <cellStyle name="SAPBEXaggItem 69 14" xfId="47007" xr:uid="{00000000-0005-0000-0000-0000BE9F0000}"/>
    <cellStyle name="SAPBEXaggItem 69 2" xfId="7954" xr:uid="{00000000-0005-0000-0000-0000BF9F0000}"/>
    <cellStyle name="SAPBEXaggItem 69 3" xfId="10740" xr:uid="{00000000-0005-0000-0000-0000C09F0000}"/>
    <cellStyle name="SAPBEXaggItem 69 4" xfId="13621" xr:uid="{00000000-0005-0000-0000-0000C19F0000}"/>
    <cellStyle name="SAPBEXaggItem 69 5" xfId="16501" xr:uid="{00000000-0005-0000-0000-0000C29F0000}"/>
    <cellStyle name="SAPBEXaggItem 69 6" xfId="19455" xr:uid="{00000000-0005-0000-0000-0000C39F0000}"/>
    <cellStyle name="SAPBEXaggItem 69 7" xfId="22548" xr:uid="{00000000-0005-0000-0000-0000C49F0000}"/>
    <cellStyle name="SAPBEXaggItem 69 8" xfId="27308" xr:uid="{00000000-0005-0000-0000-0000C59F0000}"/>
    <cellStyle name="SAPBEXaggItem 69 9" xfId="30191" xr:uid="{00000000-0005-0000-0000-0000C69F0000}"/>
    <cellStyle name="SAPBEXaggItem 7" xfId="611" xr:uid="{00000000-0005-0000-0000-0000C79F0000}"/>
    <cellStyle name="SAPBEXaggItem 7 10" xfId="30704" xr:uid="{00000000-0005-0000-0000-0000C89F0000}"/>
    <cellStyle name="SAPBEXaggItem 7 11" xfId="33593" xr:uid="{00000000-0005-0000-0000-0000C99F0000}"/>
    <cellStyle name="SAPBEXaggItem 7 12" xfId="36499" xr:uid="{00000000-0005-0000-0000-0000CA9F0000}"/>
    <cellStyle name="SAPBEXaggItem 7 13" xfId="41606" xr:uid="{00000000-0005-0000-0000-0000CB9F0000}"/>
    <cellStyle name="SAPBEXaggItem 7 14" xfId="44624" xr:uid="{00000000-0005-0000-0000-0000CC9F0000}"/>
    <cellStyle name="SAPBEXaggItem 7 2" xfId="5582" xr:uid="{00000000-0005-0000-0000-0000CD9F0000}"/>
    <cellStyle name="SAPBEXaggItem 7 3" xfId="8385" xr:uid="{00000000-0005-0000-0000-0000CE9F0000}"/>
    <cellStyle name="SAPBEXaggItem 7 4" xfId="11278" xr:uid="{00000000-0005-0000-0000-0000CF9F0000}"/>
    <cellStyle name="SAPBEXaggItem 7 5" xfId="14146" xr:uid="{00000000-0005-0000-0000-0000D09F0000}"/>
    <cellStyle name="SAPBEXaggItem 7 6" xfId="17075" xr:uid="{00000000-0005-0000-0000-0000D19F0000}"/>
    <cellStyle name="SAPBEXaggItem 7 7" xfId="20186" xr:uid="{00000000-0005-0000-0000-0000D29F0000}"/>
    <cellStyle name="SAPBEXaggItem 7 8" xfId="22570" xr:uid="{00000000-0005-0000-0000-0000D39F0000}"/>
    <cellStyle name="SAPBEXaggItem 7 9" xfId="27849" xr:uid="{00000000-0005-0000-0000-0000D49F0000}"/>
    <cellStyle name="SAPBEXaggItem 70" xfId="3018" xr:uid="{00000000-0005-0000-0000-0000D59F0000}"/>
    <cellStyle name="SAPBEXaggItem 70 10" xfId="33080" xr:uid="{00000000-0005-0000-0000-0000D69F0000}"/>
    <cellStyle name="SAPBEXaggItem 70 11" xfId="35968" xr:uid="{00000000-0005-0000-0000-0000D79F0000}"/>
    <cellStyle name="SAPBEXaggItem 70 12" xfId="38864" xr:uid="{00000000-0005-0000-0000-0000D89F0000}"/>
    <cellStyle name="SAPBEXaggItem 70 13" xfId="43979" xr:uid="{00000000-0005-0000-0000-0000D99F0000}"/>
    <cellStyle name="SAPBEXaggItem 70 14" xfId="47031" xr:uid="{00000000-0005-0000-0000-0000DA9F0000}"/>
    <cellStyle name="SAPBEXaggItem 70 2" xfId="7976" xr:uid="{00000000-0005-0000-0000-0000DB9F0000}"/>
    <cellStyle name="SAPBEXaggItem 70 3" xfId="10762" xr:uid="{00000000-0005-0000-0000-0000DC9F0000}"/>
    <cellStyle name="SAPBEXaggItem 70 4" xfId="13643" xr:uid="{00000000-0005-0000-0000-0000DD9F0000}"/>
    <cellStyle name="SAPBEXaggItem 70 5" xfId="16523" xr:uid="{00000000-0005-0000-0000-0000DE9F0000}"/>
    <cellStyle name="SAPBEXaggItem 70 6" xfId="19477" xr:uid="{00000000-0005-0000-0000-0000DF9F0000}"/>
    <cellStyle name="SAPBEXaggItem 70 7" xfId="22572" xr:uid="{00000000-0005-0000-0000-0000E09F0000}"/>
    <cellStyle name="SAPBEXaggItem 70 8" xfId="27330" xr:uid="{00000000-0005-0000-0000-0000E19F0000}"/>
    <cellStyle name="SAPBEXaggItem 70 9" xfId="30213" xr:uid="{00000000-0005-0000-0000-0000E29F0000}"/>
    <cellStyle name="SAPBEXaggItem 71" xfId="3101" xr:uid="{00000000-0005-0000-0000-0000E39F0000}"/>
    <cellStyle name="SAPBEXaggItem 71 10" xfId="33161" xr:uid="{00000000-0005-0000-0000-0000E49F0000}"/>
    <cellStyle name="SAPBEXaggItem 71 11" xfId="36050" xr:uid="{00000000-0005-0000-0000-0000E59F0000}"/>
    <cellStyle name="SAPBEXaggItem 71 12" xfId="38946" xr:uid="{00000000-0005-0000-0000-0000E69F0000}"/>
    <cellStyle name="SAPBEXaggItem 71 13" xfId="44061" xr:uid="{00000000-0005-0000-0000-0000E79F0000}"/>
    <cellStyle name="SAPBEXaggItem 71 14" xfId="47114" xr:uid="{00000000-0005-0000-0000-0000E89F0000}"/>
    <cellStyle name="SAPBEXaggItem 71 2" xfId="8059" xr:uid="{00000000-0005-0000-0000-0000E99F0000}"/>
    <cellStyle name="SAPBEXaggItem 71 3" xfId="10843" xr:uid="{00000000-0005-0000-0000-0000EA9F0000}"/>
    <cellStyle name="SAPBEXaggItem 71 4" xfId="13725" xr:uid="{00000000-0005-0000-0000-0000EB9F0000}"/>
    <cellStyle name="SAPBEXaggItem 71 5" xfId="16604" xr:uid="{00000000-0005-0000-0000-0000EC9F0000}"/>
    <cellStyle name="SAPBEXaggItem 71 6" xfId="19559" xr:uid="{00000000-0005-0000-0000-0000ED9F0000}"/>
    <cellStyle name="SAPBEXaggItem 71 7" xfId="22655" xr:uid="{00000000-0005-0000-0000-0000EE9F0000}"/>
    <cellStyle name="SAPBEXaggItem 71 8" xfId="27412" xr:uid="{00000000-0005-0000-0000-0000EF9F0000}"/>
    <cellStyle name="SAPBEXaggItem 71 9" xfId="30295" xr:uid="{00000000-0005-0000-0000-0000F09F0000}"/>
    <cellStyle name="SAPBEXaggItem 72" xfId="3033" xr:uid="{00000000-0005-0000-0000-0000F19F0000}"/>
    <cellStyle name="SAPBEXaggItem 72 10" xfId="33095" xr:uid="{00000000-0005-0000-0000-0000F29F0000}"/>
    <cellStyle name="SAPBEXaggItem 72 11" xfId="35983" xr:uid="{00000000-0005-0000-0000-0000F39F0000}"/>
    <cellStyle name="SAPBEXaggItem 72 12" xfId="38879" xr:uid="{00000000-0005-0000-0000-0000F49F0000}"/>
    <cellStyle name="SAPBEXaggItem 72 13" xfId="43994" xr:uid="{00000000-0005-0000-0000-0000F59F0000}"/>
    <cellStyle name="SAPBEXaggItem 72 14" xfId="47046" xr:uid="{00000000-0005-0000-0000-0000F69F0000}"/>
    <cellStyle name="SAPBEXaggItem 72 2" xfId="7991" xr:uid="{00000000-0005-0000-0000-0000F79F0000}"/>
    <cellStyle name="SAPBEXaggItem 72 3" xfId="10777" xr:uid="{00000000-0005-0000-0000-0000F89F0000}"/>
    <cellStyle name="SAPBEXaggItem 72 4" xfId="13658" xr:uid="{00000000-0005-0000-0000-0000F99F0000}"/>
    <cellStyle name="SAPBEXaggItem 72 5" xfId="16538" xr:uid="{00000000-0005-0000-0000-0000FA9F0000}"/>
    <cellStyle name="SAPBEXaggItem 72 6" xfId="19492" xr:uid="{00000000-0005-0000-0000-0000FB9F0000}"/>
    <cellStyle name="SAPBEXaggItem 72 7" xfId="22587" xr:uid="{00000000-0005-0000-0000-0000FC9F0000}"/>
    <cellStyle name="SAPBEXaggItem 72 8" xfId="27345" xr:uid="{00000000-0005-0000-0000-0000FD9F0000}"/>
    <cellStyle name="SAPBEXaggItem 72 9" xfId="30228" xr:uid="{00000000-0005-0000-0000-0000FE9F0000}"/>
    <cellStyle name="SAPBEXaggItem 73" xfId="7636" xr:uid="{00000000-0005-0000-0000-0000FF9F0000}"/>
    <cellStyle name="SAPBEXaggItem 74" xfId="11157" xr:uid="{00000000-0005-0000-0000-000000A00000}"/>
    <cellStyle name="SAPBEXaggItem 75" xfId="16932" xr:uid="{00000000-0005-0000-0000-000001A00000}"/>
    <cellStyle name="SAPBEXaggItem 76" xfId="16951" xr:uid="{00000000-0005-0000-0000-000002A00000}"/>
    <cellStyle name="SAPBEXaggItem 77" xfId="24927" xr:uid="{00000000-0005-0000-0000-000003A00000}"/>
    <cellStyle name="SAPBEXaggItem 78" xfId="24812" xr:uid="{00000000-0005-0000-0000-000004A00000}"/>
    <cellStyle name="SAPBEXaggItem 79" xfId="24808" xr:uid="{00000000-0005-0000-0000-000005A00000}"/>
    <cellStyle name="SAPBEXaggItem 8" xfId="801" xr:uid="{00000000-0005-0000-0000-000006A00000}"/>
    <cellStyle name="SAPBEXaggItem 8 10" xfId="30894" xr:uid="{00000000-0005-0000-0000-000007A00000}"/>
    <cellStyle name="SAPBEXaggItem 8 11" xfId="33783" xr:uid="{00000000-0005-0000-0000-000008A00000}"/>
    <cellStyle name="SAPBEXaggItem 8 12" xfId="36689" xr:uid="{00000000-0005-0000-0000-000009A00000}"/>
    <cellStyle name="SAPBEXaggItem 8 13" xfId="41796" xr:uid="{00000000-0005-0000-0000-00000AA00000}"/>
    <cellStyle name="SAPBEXaggItem 8 14" xfId="44814" xr:uid="{00000000-0005-0000-0000-00000BA00000}"/>
    <cellStyle name="SAPBEXaggItem 8 2" xfId="4458" xr:uid="{00000000-0005-0000-0000-00000CA00000}"/>
    <cellStyle name="SAPBEXaggItem 8 3" xfId="8575" xr:uid="{00000000-0005-0000-0000-00000DA00000}"/>
    <cellStyle name="SAPBEXaggItem 8 4" xfId="11468" xr:uid="{00000000-0005-0000-0000-00000EA00000}"/>
    <cellStyle name="SAPBEXaggItem 8 5" xfId="14336" xr:uid="{00000000-0005-0000-0000-00000FA00000}"/>
    <cellStyle name="SAPBEXaggItem 8 6" xfId="17265" xr:uid="{00000000-0005-0000-0000-000010A00000}"/>
    <cellStyle name="SAPBEXaggItem 8 7" xfId="20376" xr:uid="{00000000-0005-0000-0000-000011A00000}"/>
    <cellStyle name="SAPBEXaggItem 8 8" xfId="25155" xr:uid="{00000000-0005-0000-0000-000012A00000}"/>
    <cellStyle name="SAPBEXaggItem 8 9" xfId="28039" xr:uid="{00000000-0005-0000-0000-000013A00000}"/>
    <cellStyle name="SAPBEXaggItem 80" xfId="30599" xr:uid="{00000000-0005-0000-0000-000014A00000}"/>
    <cellStyle name="SAPBEXaggItem 81" xfId="35119" xr:uid="{00000000-0005-0000-0000-000015A00000}"/>
    <cellStyle name="SAPBEXaggItem 82" xfId="40183" xr:uid="{00000000-0005-0000-0000-000016A00000}"/>
    <cellStyle name="SAPBEXaggItem 83" xfId="40392" xr:uid="{00000000-0005-0000-0000-000017A00000}"/>
    <cellStyle name="SAPBEXaggItem 84" xfId="43220" xr:uid="{00000000-0005-0000-0000-000018A00000}"/>
    <cellStyle name="SAPBEXaggItem 85" xfId="40685" xr:uid="{00000000-0005-0000-0000-000019A00000}"/>
    <cellStyle name="SAPBEXaggItem 86" xfId="44311" xr:uid="{00000000-0005-0000-0000-00001AA00000}"/>
    <cellStyle name="SAPBEXaggItem 87" xfId="44498" xr:uid="{00000000-0005-0000-0000-00001BA00000}"/>
    <cellStyle name="SAPBEXaggItem 88" xfId="45934" xr:uid="{00000000-0005-0000-0000-00001CA00000}"/>
    <cellStyle name="SAPBEXaggItem 89" xfId="44495" xr:uid="{00000000-0005-0000-0000-00001DA00000}"/>
    <cellStyle name="SAPBEXaggItem 9" xfId="890" xr:uid="{00000000-0005-0000-0000-00001EA00000}"/>
    <cellStyle name="SAPBEXaggItem 9 10" xfId="30983" xr:uid="{00000000-0005-0000-0000-00001FA00000}"/>
    <cellStyle name="SAPBEXaggItem 9 11" xfId="33872" xr:uid="{00000000-0005-0000-0000-000020A00000}"/>
    <cellStyle name="SAPBEXaggItem 9 12" xfId="36778" xr:uid="{00000000-0005-0000-0000-000021A00000}"/>
    <cellStyle name="SAPBEXaggItem 9 13" xfId="41885" xr:uid="{00000000-0005-0000-0000-000022A00000}"/>
    <cellStyle name="SAPBEXaggItem 9 14" xfId="44903" xr:uid="{00000000-0005-0000-0000-000023A00000}"/>
    <cellStyle name="SAPBEXaggItem 9 2" xfId="4480" xr:uid="{00000000-0005-0000-0000-000024A00000}"/>
    <cellStyle name="SAPBEXaggItem 9 3" xfId="8664" xr:uid="{00000000-0005-0000-0000-000025A00000}"/>
    <cellStyle name="SAPBEXaggItem 9 4" xfId="11557" xr:uid="{00000000-0005-0000-0000-000026A00000}"/>
    <cellStyle name="SAPBEXaggItem 9 5" xfId="14425" xr:uid="{00000000-0005-0000-0000-000027A00000}"/>
    <cellStyle name="SAPBEXaggItem 9 6" xfId="17354" xr:uid="{00000000-0005-0000-0000-000028A00000}"/>
    <cellStyle name="SAPBEXaggItem 9 7" xfId="20465" xr:uid="{00000000-0005-0000-0000-000029A00000}"/>
    <cellStyle name="SAPBEXaggItem 9 8" xfId="25244" xr:uid="{00000000-0005-0000-0000-00002AA00000}"/>
    <cellStyle name="SAPBEXaggItem 9 9" xfId="28128" xr:uid="{00000000-0005-0000-0000-00002BA00000}"/>
    <cellStyle name="SAPBEXaggItem 90" xfId="44331" xr:uid="{00000000-0005-0000-0000-00002CA00000}"/>
    <cellStyle name="SAPBEXaggItem 91" xfId="46461" xr:uid="{00000000-0005-0000-0000-00002DA00000}"/>
    <cellStyle name="SAPBEXaggItem 92" xfId="44425" xr:uid="{00000000-0005-0000-0000-00002EA00000}"/>
    <cellStyle name="SAPBEXaggItem 93" xfId="44488" xr:uid="{00000000-0005-0000-0000-00002FA00000}"/>
    <cellStyle name="SAPBEXaggItem 94" xfId="44480" xr:uid="{00000000-0005-0000-0000-000030A00000}"/>
    <cellStyle name="SAPBEXaggItem 95" xfId="44327" xr:uid="{00000000-0005-0000-0000-000031A00000}"/>
    <cellStyle name="SAPBEXaggItem 96" xfId="47422" xr:uid="{00000000-0005-0000-0000-000032A00000}"/>
    <cellStyle name="SAPBEXaggItem 97" xfId="46834" xr:uid="{00000000-0005-0000-0000-000033A00000}"/>
    <cellStyle name="SAPBEXaggItem 98" xfId="46788" xr:uid="{00000000-0005-0000-0000-000034A00000}"/>
    <cellStyle name="SAPBEXaggItem 99" xfId="47783" xr:uid="{00000000-0005-0000-0000-000035A00000}"/>
    <cellStyle name="SAPBEXaggItemX" xfId="90" xr:uid="{00000000-0005-0000-0000-000036A00000}"/>
    <cellStyle name="SAPBEXaggItemX 10" xfId="968" xr:uid="{00000000-0005-0000-0000-000037A00000}"/>
    <cellStyle name="SAPBEXaggItemX 10 10" xfId="31061" xr:uid="{00000000-0005-0000-0000-000038A00000}"/>
    <cellStyle name="SAPBEXaggItemX 10 11" xfId="33950" xr:uid="{00000000-0005-0000-0000-000039A00000}"/>
    <cellStyle name="SAPBEXaggItemX 10 12" xfId="36856" xr:uid="{00000000-0005-0000-0000-00003AA00000}"/>
    <cellStyle name="SAPBEXaggItemX 10 13" xfId="41963" xr:uid="{00000000-0005-0000-0000-00003BA00000}"/>
    <cellStyle name="SAPBEXaggItemX 10 14" xfId="44981" xr:uid="{00000000-0005-0000-0000-00003CA00000}"/>
    <cellStyle name="SAPBEXaggItemX 10 2" xfId="3455" xr:uid="{00000000-0005-0000-0000-00003DA00000}"/>
    <cellStyle name="SAPBEXaggItemX 10 3" xfId="8742" xr:uid="{00000000-0005-0000-0000-00003EA00000}"/>
    <cellStyle name="SAPBEXaggItemX 10 4" xfId="11635" xr:uid="{00000000-0005-0000-0000-00003FA00000}"/>
    <cellStyle name="SAPBEXaggItemX 10 5" xfId="14503" xr:uid="{00000000-0005-0000-0000-000040A00000}"/>
    <cellStyle name="SAPBEXaggItemX 10 6" xfId="17432" xr:uid="{00000000-0005-0000-0000-000041A00000}"/>
    <cellStyle name="SAPBEXaggItemX 10 7" xfId="20543" xr:uid="{00000000-0005-0000-0000-000042A00000}"/>
    <cellStyle name="SAPBEXaggItemX 10 8" xfId="25322" xr:uid="{00000000-0005-0000-0000-000043A00000}"/>
    <cellStyle name="SAPBEXaggItemX 10 9" xfId="28206" xr:uid="{00000000-0005-0000-0000-000044A00000}"/>
    <cellStyle name="SAPBEXaggItemX 100" xfId="47828" xr:uid="{00000000-0005-0000-0000-000045A00000}"/>
    <cellStyle name="SAPBEXaggItemX 101" xfId="47731" xr:uid="{00000000-0005-0000-0000-000046A00000}"/>
    <cellStyle name="SAPBEXaggItemX 102" xfId="47778" xr:uid="{00000000-0005-0000-0000-000047A00000}"/>
    <cellStyle name="SAPBEXaggItemX 103" xfId="46183" xr:uid="{00000000-0005-0000-0000-000048A00000}"/>
    <cellStyle name="SAPBEXaggItemX 104" xfId="46609" xr:uid="{00000000-0005-0000-0000-000049A00000}"/>
    <cellStyle name="SAPBEXaggItemX 105" xfId="44482" xr:uid="{00000000-0005-0000-0000-00004AA00000}"/>
    <cellStyle name="SAPBEXaggItemX 106" xfId="48111" xr:uid="{00000000-0005-0000-0000-00004BA00000}"/>
    <cellStyle name="SAPBEXaggItemX 107" xfId="47878" xr:uid="{00000000-0005-0000-0000-00004CA00000}"/>
    <cellStyle name="SAPBEXaggItemX 108" xfId="48011" xr:uid="{00000000-0005-0000-0000-00004DA00000}"/>
    <cellStyle name="SAPBEXaggItemX 109" xfId="48041" xr:uid="{00000000-0005-0000-0000-00004EA00000}"/>
    <cellStyle name="SAPBEXaggItemX 11" xfId="1015" xr:uid="{00000000-0005-0000-0000-00004FA00000}"/>
    <cellStyle name="SAPBEXaggItemX 11 10" xfId="31108" xr:uid="{00000000-0005-0000-0000-000050A00000}"/>
    <cellStyle name="SAPBEXaggItemX 11 11" xfId="33997" xr:uid="{00000000-0005-0000-0000-000051A00000}"/>
    <cellStyle name="SAPBEXaggItemX 11 12" xfId="36903" xr:uid="{00000000-0005-0000-0000-000052A00000}"/>
    <cellStyle name="SAPBEXaggItemX 11 13" xfId="42010" xr:uid="{00000000-0005-0000-0000-000053A00000}"/>
    <cellStyle name="SAPBEXaggItemX 11 14" xfId="45028" xr:uid="{00000000-0005-0000-0000-000054A00000}"/>
    <cellStyle name="SAPBEXaggItemX 11 2" xfId="3341" xr:uid="{00000000-0005-0000-0000-000055A00000}"/>
    <cellStyle name="SAPBEXaggItemX 11 3" xfId="8789" xr:uid="{00000000-0005-0000-0000-000056A00000}"/>
    <cellStyle name="SAPBEXaggItemX 11 4" xfId="11682" xr:uid="{00000000-0005-0000-0000-000057A00000}"/>
    <cellStyle name="SAPBEXaggItemX 11 5" xfId="14550" xr:uid="{00000000-0005-0000-0000-000058A00000}"/>
    <cellStyle name="SAPBEXaggItemX 11 6" xfId="17479" xr:uid="{00000000-0005-0000-0000-000059A00000}"/>
    <cellStyle name="SAPBEXaggItemX 11 7" xfId="20590" xr:uid="{00000000-0005-0000-0000-00005AA00000}"/>
    <cellStyle name="SAPBEXaggItemX 11 8" xfId="25369" xr:uid="{00000000-0005-0000-0000-00005BA00000}"/>
    <cellStyle name="SAPBEXaggItemX 11 9" xfId="28253" xr:uid="{00000000-0005-0000-0000-00005CA00000}"/>
    <cellStyle name="SAPBEXaggItemX 110" xfId="47984" xr:uid="{00000000-0005-0000-0000-00005DA00000}"/>
    <cellStyle name="SAPBEXaggItemX 111" xfId="47911" xr:uid="{00000000-0005-0000-0000-00005EA00000}"/>
    <cellStyle name="SAPBEXaggItemX 112" xfId="48422" xr:uid="{00000000-0005-0000-0000-00005FA00000}"/>
    <cellStyle name="SAPBEXaggItemX 113" xfId="48423" xr:uid="{00000000-0005-0000-0000-000060A00000}"/>
    <cellStyle name="SAPBEXaggItemX 114" xfId="46714" xr:uid="{00000000-0005-0000-0000-000061A00000}"/>
    <cellStyle name="SAPBEXaggItemX 115" xfId="48567" xr:uid="{00000000-0005-0000-0000-000062A00000}"/>
    <cellStyle name="SAPBEXaggItemX 116" xfId="48616" xr:uid="{00000000-0005-0000-0000-000063A00000}"/>
    <cellStyle name="SAPBEXaggItemX 117" xfId="48660" xr:uid="{00000000-0005-0000-0000-000064A00000}"/>
    <cellStyle name="SAPBEXaggItemX 118" xfId="48711" xr:uid="{00000000-0005-0000-0000-000065A00000}"/>
    <cellStyle name="SAPBEXaggItemX 119" xfId="48843" xr:uid="{00000000-0005-0000-0000-000066A00000}"/>
    <cellStyle name="SAPBEXaggItemX 12" xfId="1067" xr:uid="{00000000-0005-0000-0000-000067A00000}"/>
    <cellStyle name="SAPBEXaggItemX 12 10" xfId="31160" xr:uid="{00000000-0005-0000-0000-000068A00000}"/>
    <cellStyle name="SAPBEXaggItemX 12 11" xfId="34049" xr:uid="{00000000-0005-0000-0000-000069A00000}"/>
    <cellStyle name="SAPBEXaggItemX 12 12" xfId="36955" xr:uid="{00000000-0005-0000-0000-00006AA00000}"/>
    <cellStyle name="SAPBEXaggItemX 12 13" xfId="42062" xr:uid="{00000000-0005-0000-0000-00006BA00000}"/>
    <cellStyle name="SAPBEXaggItemX 12 14" xfId="45080" xr:uid="{00000000-0005-0000-0000-00006CA00000}"/>
    <cellStyle name="SAPBEXaggItemX 12 2" xfId="3572" xr:uid="{00000000-0005-0000-0000-00006DA00000}"/>
    <cellStyle name="SAPBEXaggItemX 12 3" xfId="8841" xr:uid="{00000000-0005-0000-0000-00006EA00000}"/>
    <cellStyle name="SAPBEXaggItemX 12 4" xfId="11734" xr:uid="{00000000-0005-0000-0000-00006FA00000}"/>
    <cellStyle name="SAPBEXaggItemX 12 5" xfId="14602" xr:uid="{00000000-0005-0000-0000-000070A00000}"/>
    <cellStyle name="SAPBEXaggItemX 12 6" xfId="17531" xr:uid="{00000000-0005-0000-0000-000071A00000}"/>
    <cellStyle name="SAPBEXaggItemX 12 7" xfId="20642" xr:uid="{00000000-0005-0000-0000-000072A00000}"/>
    <cellStyle name="SAPBEXaggItemX 12 8" xfId="25421" xr:uid="{00000000-0005-0000-0000-000073A00000}"/>
    <cellStyle name="SAPBEXaggItemX 12 9" xfId="28305" xr:uid="{00000000-0005-0000-0000-000074A00000}"/>
    <cellStyle name="SAPBEXaggItemX 120" xfId="48923" xr:uid="{00000000-0005-0000-0000-000075A00000}"/>
    <cellStyle name="SAPBEXaggItemX 121" xfId="48847" xr:uid="{00000000-0005-0000-0000-000076A00000}"/>
    <cellStyle name="SAPBEXaggItemX 122" xfId="48911" xr:uid="{00000000-0005-0000-0000-000077A00000}"/>
    <cellStyle name="SAPBEXaggItemX 123" xfId="49070" xr:uid="{00000000-0005-0000-0000-000078A00000}"/>
    <cellStyle name="SAPBEXaggItemX 124" xfId="48852" xr:uid="{00000000-0005-0000-0000-000079A00000}"/>
    <cellStyle name="SAPBEXaggItemX 125" xfId="49162" xr:uid="{00000000-0005-0000-0000-00007AA00000}"/>
    <cellStyle name="SAPBEXaggItemX 126" xfId="49209" xr:uid="{00000000-0005-0000-0000-00007BA00000}"/>
    <cellStyle name="SAPBEXaggItemX 127" xfId="49255" xr:uid="{00000000-0005-0000-0000-00007CA00000}"/>
    <cellStyle name="SAPBEXaggItemX 128" xfId="49300" xr:uid="{00000000-0005-0000-0000-00007DA00000}"/>
    <cellStyle name="SAPBEXaggItemX 129" xfId="49348" xr:uid="{00000000-0005-0000-0000-00007EA00000}"/>
    <cellStyle name="SAPBEXaggItemX 13" xfId="1175" xr:uid="{00000000-0005-0000-0000-00007FA00000}"/>
    <cellStyle name="SAPBEXaggItemX 13 10" xfId="31268" xr:uid="{00000000-0005-0000-0000-000080A00000}"/>
    <cellStyle name="SAPBEXaggItemX 13 11" xfId="34157" xr:uid="{00000000-0005-0000-0000-000081A00000}"/>
    <cellStyle name="SAPBEXaggItemX 13 12" xfId="37063" xr:uid="{00000000-0005-0000-0000-000082A00000}"/>
    <cellStyle name="SAPBEXaggItemX 13 13" xfId="42170" xr:uid="{00000000-0005-0000-0000-000083A00000}"/>
    <cellStyle name="SAPBEXaggItemX 13 14" xfId="45188" xr:uid="{00000000-0005-0000-0000-000084A00000}"/>
    <cellStyle name="SAPBEXaggItemX 13 2" xfId="3518" xr:uid="{00000000-0005-0000-0000-000085A00000}"/>
    <cellStyle name="SAPBEXaggItemX 13 3" xfId="8949" xr:uid="{00000000-0005-0000-0000-000086A00000}"/>
    <cellStyle name="SAPBEXaggItemX 13 4" xfId="11842" xr:uid="{00000000-0005-0000-0000-000087A00000}"/>
    <cellStyle name="SAPBEXaggItemX 13 5" xfId="14710" xr:uid="{00000000-0005-0000-0000-000088A00000}"/>
    <cellStyle name="SAPBEXaggItemX 13 6" xfId="17639" xr:uid="{00000000-0005-0000-0000-000089A00000}"/>
    <cellStyle name="SAPBEXaggItemX 13 7" xfId="20750" xr:uid="{00000000-0005-0000-0000-00008AA00000}"/>
    <cellStyle name="SAPBEXaggItemX 13 8" xfId="25529" xr:uid="{00000000-0005-0000-0000-00008BA00000}"/>
    <cellStyle name="SAPBEXaggItemX 13 9" xfId="28413" xr:uid="{00000000-0005-0000-0000-00008CA00000}"/>
    <cellStyle name="SAPBEXaggItemX 130" xfId="49399" xr:uid="{00000000-0005-0000-0000-00008DA00000}"/>
    <cellStyle name="SAPBEXaggItemX 131" xfId="49450" xr:uid="{00000000-0005-0000-0000-00008EA00000}"/>
    <cellStyle name="SAPBEXaggItemX 132" xfId="48860" xr:uid="{00000000-0005-0000-0000-00008FA00000}"/>
    <cellStyle name="SAPBEXaggItemX 133" xfId="49550" xr:uid="{00000000-0005-0000-0000-000090A00000}"/>
    <cellStyle name="SAPBEXaggItemX 134" xfId="49641" xr:uid="{00000000-0005-0000-0000-000091A00000}"/>
    <cellStyle name="SAPBEXaggItemX 135" xfId="49159" xr:uid="{00000000-0005-0000-0000-000092A00000}"/>
    <cellStyle name="SAPBEXaggItemX 136" xfId="49739" xr:uid="{00000000-0005-0000-0000-000093A00000}"/>
    <cellStyle name="SAPBEXaggItemX 137" xfId="49208" xr:uid="{00000000-0005-0000-0000-000094A00000}"/>
    <cellStyle name="SAPBEXaggItemX 138" xfId="49691" xr:uid="{00000000-0005-0000-0000-000095A00000}"/>
    <cellStyle name="SAPBEXaggItemX 139" xfId="49499" xr:uid="{00000000-0005-0000-0000-000096A00000}"/>
    <cellStyle name="SAPBEXaggItemX 14" xfId="897" xr:uid="{00000000-0005-0000-0000-000097A00000}"/>
    <cellStyle name="SAPBEXaggItemX 14 10" xfId="30990" xr:uid="{00000000-0005-0000-0000-000098A00000}"/>
    <cellStyle name="SAPBEXaggItemX 14 11" xfId="33879" xr:uid="{00000000-0005-0000-0000-000099A00000}"/>
    <cellStyle name="SAPBEXaggItemX 14 12" xfId="36785" xr:uid="{00000000-0005-0000-0000-00009AA00000}"/>
    <cellStyle name="SAPBEXaggItemX 14 13" xfId="41892" xr:uid="{00000000-0005-0000-0000-00009BA00000}"/>
    <cellStyle name="SAPBEXaggItemX 14 14" xfId="44910" xr:uid="{00000000-0005-0000-0000-00009CA00000}"/>
    <cellStyle name="SAPBEXaggItemX 14 2" xfId="4204" xr:uid="{00000000-0005-0000-0000-00009DA00000}"/>
    <cellStyle name="SAPBEXaggItemX 14 3" xfId="8671" xr:uid="{00000000-0005-0000-0000-00009EA00000}"/>
    <cellStyle name="SAPBEXaggItemX 14 4" xfId="11564" xr:uid="{00000000-0005-0000-0000-00009FA00000}"/>
    <cellStyle name="SAPBEXaggItemX 14 5" xfId="14432" xr:uid="{00000000-0005-0000-0000-0000A0A00000}"/>
    <cellStyle name="SAPBEXaggItemX 14 6" xfId="17361" xr:uid="{00000000-0005-0000-0000-0000A1A00000}"/>
    <cellStyle name="SAPBEXaggItemX 14 7" xfId="20472" xr:uid="{00000000-0005-0000-0000-0000A2A00000}"/>
    <cellStyle name="SAPBEXaggItemX 14 8" xfId="25251" xr:uid="{00000000-0005-0000-0000-0000A3A00000}"/>
    <cellStyle name="SAPBEXaggItemX 14 9" xfId="28135" xr:uid="{00000000-0005-0000-0000-0000A4A00000}"/>
    <cellStyle name="SAPBEXaggItemX 140" xfId="49445" xr:uid="{00000000-0005-0000-0000-0000A5A00000}"/>
    <cellStyle name="SAPBEXaggItemX 141" xfId="49882" xr:uid="{00000000-0005-0000-0000-0000A6A00000}"/>
    <cellStyle name="SAPBEXaggItemX 142" xfId="49880" xr:uid="{00000000-0005-0000-0000-0000A7A00000}"/>
    <cellStyle name="SAPBEXaggItemX 143" xfId="49837" xr:uid="{00000000-0005-0000-0000-0000A8A00000}"/>
    <cellStyle name="SAPBEXaggItemX 144" xfId="49347" xr:uid="{00000000-0005-0000-0000-0000A9A00000}"/>
    <cellStyle name="SAPBEXaggItemX 145" xfId="49834" xr:uid="{00000000-0005-0000-0000-0000AAA00000}"/>
    <cellStyle name="SAPBEXaggItemX 15" xfId="1229" xr:uid="{00000000-0005-0000-0000-0000ABA00000}"/>
    <cellStyle name="SAPBEXaggItemX 15 10" xfId="31322" xr:uid="{00000000-0005-0000-0000-0000ACA00000}"/>
    <cellStyle name="SAPBEXaggItemX 15 11" xfId="34211" xr:uid="{00000000-0005-0000-0000-0000ADA00000}"/>
    <cellStyle name="SAPBEXaggItemX 15 12" xfId="37117" xr:uid="{00000000-0005-0000-0000-0000AEA00000}"/>
    <cellStyle name="SAPBEXaggItemX 15 13" xfId="42224" xr:uid="{00000000-0005-0000-0000-0000AFA00000}"/>
    <cellStyle name="SAPBEXaggItemX 15 14" xfId="45242" xr:uid="{00000000-0005-0000-0000-0000B0A00000}"/>
    <cellStyle name="SAPBEXaggItemX 15 2" xfId="3501" xr:uid="{00000000-0005-0000-0000-0000B1A00000}"/>
    <cellStyle name="SAPBEXaggItemX 15 3" xfId="9003" xr:uid="{00000000-0005-0000-0000-0000B2A00000}"/>
    <cellStyle name="SAPBEXaggItemX 15 4" xfId="11896" xr:uid="{00000000-0005-0000-0000-0000B3A00000}"/>
    <cellStyle name="SAPBEXaggItemX 15 5" xfId="14764" xr:uid="{00000000-0005-0000-0000-0000B4A00000}"/>
    <cellStyle name="SAPBEXaggItemX 15 6" xfId="17693" xr:uid="{00000000-0005-0000-0000-0000B5A00000}"/>
    <cellStyle name="SAPBEXaggItemX 15 7" xfId="20804" xr:uid="{00000000-0005-0000-0000-0000B6A00000}"/>
    <cellStyle name="SAPBEXaggItemX 15 8" xfId="25583" xr:uid="{00000000-0005-0000-0000-0000B7A00000}"/>
    <cellStyle name="SAPBEXaggItemX 15 9" xfId="28467" xr:uid="{00000000-0005-0000-0000-0000B8A00000}"/>
    <cellStyle name="SAPBEXaggItemX 16" xfId="899" xr:uid="{00000000-0005-0000-0000-0000B9A00000}"/>
    <cellStyle name="SAPBEXaggItemX 16 10" xfId="30992" xr:uid="{00000000-0005-0000-0000-0000BAA00000}"/>
    <cellStyle name="SAPBEXaggItemX 16 11" xfId="33881" xr:uid="{00000000-0005-0000-0000-0000BBA00000}"/>
    <cellStyle name="SAPBEXaggItemX 16 12" xfId="36787" xr:uid="{00000000-0005-0000-0000-0000BCA00000}"/>
    <cellStyle name="SAPBEXaggItemX 16 13" xfId="41894" xr:uid="{00000000-0005-0000-0000-0000BDA00000}"/>
    <cellStyle name="SAPBEXaggItemX 16 14" xfId="44912" xr:uid="{00000000-0005-0000-0000-0000BEA00000}"/>
    <cellStyle name="SAPBEXaggItemX 16 2" xfId="3941" xr:uid="{00000000-0005-0000-0000-0000BFA00000}"/>
    <cellStyle name="SAPBEXaggItemX 16 3" xfId="8673" xr:uid="{00000000-0005-0000-0000-0000C0A00000}"/>
    <cellStyle name="SAPBEXaggItemX 16 4" xfId="11566" xr:uid="{00000000-0005-0000-0000-0000C1A00000}"/>
    <cellStyle name="SAPBEXaggItemX 16 5" xfId="14434" xr:uid="{00000000-0005-0000-0000-0000C2A00000}"/>
    <cellStyle name="SAPBEXaggItemX 16 6" xfId="17363" xr:uid="{00000000-0005-0000-0000-0000C3A00000}"/>
    <cellStyle name="SAPBEXaggItemX 16 7" xfId="20474" xr:uid="{00000000-0005-0000-0000-0000C4A00000}"/>
    <cellStyle name="SAPBEXaggItemX 16 8" xfId="25253" xr:uid="{00000000-0005-0000-0000-0000C5A00000}"/>
    <cellStyle name="SAPBEXaggItemX 16 9" xfId="28137" xr:uid="{00000000-0005-0000-0000-0000C6A00000}"/>
    <cellStyle name="SAPBEXaggItemX 17" xfId="1347" xr:uid="{00000000-0005-0000-0000-0000C7A00000}"/>
    <cellStyle name="SAPBEXaggItemX 17 10" xfId="31440" xr:uid="{00000000-0005-0000-0000-0000C8A00000}"/>
    <cellStyle name="SAPBEXaggItemX 17 11" xfId="34329" xr:uid="{00000000-0005-0000-0000-0000C9A00000}"/>
    <cellStyle name="SAPBEXaggItemX 17 12" xfId="37235" xr:uid="{00000000-0005-0000-0000-0000CAA00000}"/>
    <cellStyle name="SAPBEXaggItemX 17 13" xfId="42342" xr:uid="{00000000-0005-0000-0000-0000CBA00000}"/>
    <cellStyle name="SAPBEXaggItemX 17 14" xfId="45360" xr:uid="{00000000-0005-0000-0000-0000CCA00000}"/>
    <cellStyle name="SAPBEXaggItemX 17 2" xfId="6327" xr:uid="{00000000-0005-0000-0000-0000CDA00000}"/>
    <cellStyle name="SAPBEXaggItemX 17 3" xfId="9121" xr:uid="{00000000-0005-0000-0000-0000CEA00000}"/>
    <cellStyle name="SAPBEXaggItemX 17 4" xfId="12014" xr:uid="{00000000-0005-0000-0000-0000CFA00000}"/>
    <cellStyle name="SAPBEXaggItemX 17 5" xfId="14882" xr:uid="{00000000-0005-0000-0000-0000D0A00000}"/>
    <cellStyle name="SAPBEXaggItemX 17 6" xfId="17811" xr:uid="{00000000-0005-0000-0000-0000D1A00000}"/>
    <cellStyle name="SAPBEXaggItemX 17 7" xfId="20922" xr:uid="{00000000-0005-0000-0000-0000D2A00000}"/>
    <cellStyle name="SAPBEXaggItemX 17 8" xfId="25701" xr:uid="{00000000-0005-0000-0000-0000D3A00000}"/>
    <cellStyle name="SAPBEXaggItemX 17 9" xfId="28585" xr:uid="{00000000-0005-0000-0000-0000D4A00000}"/>
    <cellStyle name="SAPBEXaggItemX 18" xfId="538" xr:uid="{00000000-0005-0000-0000-0000D5A00000}"/>
    <cellStyle name="SAPBEXaggItemX 18 10" xfId="30631" xr:uid="{00000000-0005-0000-0000-0000D6A00000}"/>
    <cellStyle name="SAPBEXaggItemX 18 11" xfId="33520" xr:uid="{00000000-0005-0000-0000-0000D7A00000}"/>
    <cellStyle name="SAPBEXaggItemX 18 12" xfId="36426" xr:uid="{00000000-0005-0000-0000-0000D8A00000}"/>
    <cellStyle name="SAPBEXaggItemX 18 13" xfId="41533" xr:uid="{00000000-0005-0000-0000-0000D9A00000}"/>
    <cellStyle name="SAPBEXaggItemX 18 14" xfId="44551" xr:uid="{00000000-0005-0000-0000-0000DAA00000}"/>
    <cellStyle name="SAPBEXaggItemX 18 2" xfId="5274" xr:uid="{00000000-0005-0000-0000-0000DBA00000}"/>
    <cellStyle name="SAPBEXaggItemX 18 3" xfId="8312" xr:uid="{00000000-0005-0000-0000-0000DCA00000}"/>
    <cellStyle name="SAPBEXaggItemX 18 4" xfId="11205" xr:uid="{00000000-0005-0000-0000-0000DDA00000}"/>
    <cellStyle name="SAPBEXaggItemX 18 5" xfId="14073" xr:uid="{00000000-0005-0000-0000-0000DEA00000}"/>
    <cellStyle name="SAPBEXaggItemX 18 6" xfId="17002" xr:uid="{00000000-0005-0000-0000-0000DFA00000}"/>
    <cellStyle name="SAPBEXaggItemX 18 7" xfId="20113" xr:uid="{00000000-0005-0000-0000-0000E0A00000}"/>
    <cellStyle name="SAPBEXaggItemX 18 8" xfId="20004" xr:uid="{00000000-0005-0000-0000-0000E1A00000}"/>
    <cellStyle name="SAPBEXaggItemX 18 9" xfId="27776" xr:uid="{00000000-0005-0000-0000-0000E2A00000}"/>
    <cellStyle name="SAPBEXaggItemX 19" xfId="1293" xr:uid="{00000000-0005-0000-0000-0000E3A00000}"/>
    <cellStyle name="SAPBEXaggItemX 19 10" xfId="31386" xr:uid="{00000000-0005-0000-0000-0000E4A00000}"/>
    <cellStyle name="SAPBEXaggItemX 19 11" xfId="34275" xr:uid="{00000000-0005-0000-0000-0000E5A00000}"/>
    <cellStyle name="SAPBEXaggItemX 19 12" xfId="37181" xr:uid="{00000000-0005-0000-0000-0000E6A00000}"/>
    <cellStyle name="SAPBEXaggItemX 19 13" xfId="42288" xr:uid="{00000000-0005-0000-0000-0000E7A00000}"/>
    <cellStyle name="SAPBEXaggItemX 19 14" xfId="45306" xr:uid="{00000000-0005-0000-0000-0000E8A00000}"/>
    <cellStyle name="SAPBEXaggItemX 19 2" xfId="6273" xr:uid="{00000000-0005-0000-0000-0000E9A00000}"/>
    <cellStyle name="SAPBEXaggItemX 19 3" xfId="9067" xr:uid="{00000000-0005-0000-0000-0000EAA00000}"/>
    <cellStyle name="SAPBEXaggItemX 19 4" xfId="11960" xr:uid="{00000000-0005-0000-0000-0000EBA00000}"/>
    <cellStyle name="SAPBEXaggItemX 19 5" xfId="14828" xr:uid="{00000000-0005-0000-0000-0000ECA00000}"/>
    <cellStyle name="SAPBEXaggItemX 19 6" xfId="17757" xr:uid="{00000000-0005-0000-0000-0000EDA00000}"/>
    <cellStyle name="SAPBEXaggItemX 19 7" xfId="20868" xr:uid="{00000000-0005-0000-0000-0000EEA00000}"/>
    <cellStyle name="SAPBEXaggItemX 19 8" xfId="25647" xr:uid="{00000000-0005-0000-0000-0000EFA00000}"/>
    <cellStyle name="SAPBEXaggItemX 19 9" xfId="28531" xr:uid="{00000000-0005-0000-0000-0000F0A00000}"/>
    <cellStyle name="SAPBEXaggItemX 2" xfId="494" xr:uid="{00000000-0005-0000-0000-0000F1A00000}"/>
    <cellStyle name="SAPBEXaggItemX 2 10" xfId="33478" xr:uid="{00000000-0005-0000-0000-0000F2A00000}"/>
    <cellStyle name="SAPBEXaggItemX 2 11" xfId="36383" xr:uid="{00000000-0005-0000-0000-0000F3A00000}"/>
    <cellStyle name="SAPBEXaggItemX 2 12" xfId="41491" xr:uid="{00000000-0005-0000-0000-0000F4A00000}"/>
    <cellStyle name="SAPBEXaggItemX 2 13" xfId="44508" xr:uid="{00000000-0005-0000-0000-0000F5A00000}"/>
    <cellStyle name="SAPBEXaggItemX 2 2" xfId="734" xr:uid="{00000000-0005-0000-0000-0000F6A00000}"/>
    <cellStyle name="SAPBEXaggItemX 2 2 10" xfId="30827" xr:uid="{00000000-0005-0000-0000-0000F7A00000}"/>
    <cellStyle name="SAPBEXaggItemX 2 2 11" xfId="33716" xr:uid="{00000000-0005-0000-0000-0000F8A00000}"/>
    <cellStyle name="SAPBEXaggItemX 2 2 12" xfId="36622" xr:uid="{00000000-0005-0000-0000-0000F9A00000}"/>
    <cellStyle name="SAPBEXaggItemX 2 2 13" xfId="41729" xr:uid="{00000000-0005-0000-0000-0000FAA00000}"/>
    <cellStyle name="SAPBEXaggItemX 2 2 14" xfId="44747" xr:uid="{00000000-0005-0000-0000-0000FBA00000}"/>
    <cellStyle name="SAPBEXaggItemX 2 2 2" xfId="3998" xr:uid="{00000000-0005-0000-0000-0000FCA00000}"/>
    <cellStyle name="SAPBEXaggItemX 2 2 3" xfId="8508" xr:uid="{00000000-0005-0000-0000-0000FDA00000}"/>
    <cellStyle name="SAPBEXaggItemX 2 2 4" xfId="11401" xr:uid="{00000000-0005-0000-0000-0000FEA00000}"/>
    <cellStyle name="SAPBEXaggItemX 2 2 5" xfId="14269" xr:uid="{00000000-0005-0000-0000-0000FFA00000}"/>
    <cellStyle name="SAPBEXaggItemX 2 2 6" xfId="17198" xr:uid="{00000000-0005-0000-0000-000000A10000}"/>
    <cellStyle name="SAPBEXaggItemX 2 2 7" xfId="20309" xr:uid="{00000000-0005-0000-0000-000001A10000}"/>
    <cellStyle name="SAPBEXaggItemX 2 2 8" xfId="25088" xr:uid="{00000000-0005-0000-0000-000002A10000}"/>
    <cellStyle name="SAPBEXaggItemX 2 2 9" xfId="27972" xr:uid="{00000000-0005-0000-0000-000003A10000}"/>
    <cellStyle name="SAPBEXaggItemX 2 3" xfId="815" xr:uid="{00000000-0005-0000-0000-000004A10000}"/>
    <cellStyle name="SAPBEXaggItemX 2 3 10" xfId="30908" xr:uid="{00000000-0005-0000-0000-000005A10000}"/>
    <cellStyle name="SAPBEXaggItemX 2 3 11" xfId="33797" xr:uid="{00000000-0005-0000-0000-000006A10000}"/>
    <cellStyle name="SAPBEXaggItemX 2 3 12" xfId="36703" xr:uid="{00000000-0005-0000-0000-000007A10000}"/>
    <cellStyle name="SAPBEXaggItemX 2 3 13" xfId="41810" xr:uid="{00000000-0005-0000-0000-000008A10000}"/>
    <cellStyle name="SAPBEXaggItemX 2 3 14" xfId="44828" xr:uid="{00000000-0005-0000-0000-000009A10000}"/>
    <cellStyle name="SAPBEXaggItemX 2 3 2" xfId="4154" xr:uid="{00000000-0005-0000-0000-00000AA10000}"/>
    <cellStyle name="SAPBEXaggItemX 2 3 3" xfId="8589" xr:uid="{00000000-0005-0000-0000-00000BA10000}"/>
    <cellStyle name="SAPBEXaggItemX 2 3 4" xfId="11482" xr:uid="{00000000-0005-0000-0000-00000CA10000}"/>
    <cellStyle name="SAPBEXaggItemX 2 3 5" xfId="14350" xr:uid="{00000000-0005-0000-0000-00000DA10000}"/>
    <cellStyle name="SAPBEXaggItemX 2 3 6" xfId="17279" xr:uid="{00000000-0005-0000-0000-00000EA10000}"/>
    <cellStyle name="SAPBEXaggItemX 2 3 7" xfId="20390" xr:uid="{00000000-0005-0000-0000-00000FA10000}"/>
    <cellStyle name="SAPBEXaggItemX 2 3 8" xfId="25169" xr:uid="{00000000-0005-0000-0000-000010A10000}"/>
    <cellStyle name="SAPBEXaggItemX 2 3 9" xfId="28053" xr:uid="{00000000-0005-0000-0000-000011A10000}"/>
    <cellStyle name="SAPBEXaggItemX 2 4" xfId="847" xr:uid="{00000000-0005-0000-0000-000012A10000}"/>
    <cellStyle name="SAPBEXaggItemX 2 4 10" xfId="30940" xr:uid="{00000000-0005-0000-0000-000013A10000}"/>
    <cellStyle name="SAPBEXaggItemX 2 4 11" xfId="33829" xr:uid="{00000000-0005-0000-0000-000014A10000}"/>
    <cellStyle name="SAPBEXaggItemX 2 4 12" xfId="36735" xr:uid="{00000000-0005-0000-0000-000015A10000}"/>
    <cellStyle name="SAPBEXaggItemX 2 4 13" xfId="41842" xr:uid="{00000000-0005-0000-0000-000016A10000}"/>
    <cellStyle name="SAPBEXaggItemX 2 4 14" xfId="44860" xr:uid="{00000000-0005-0000-0000-000017A10000}"/>
    <cellStyle name="SAPBEXaggItemX 2 4 2" xfId="5725" xr:uid="{00000000-0005-0000-0000-000018A10000}"/>
    <cellStyle name="SAPBEXaggItemX 2 4 3" xfId="8621" xr:uid="{00000000-0005-0000-0000-000019A10000}"/>
    <cellStyle name="SAPBEXaggItemX 2 4 4" xfId="11514" xr:uid="{00000000-0005-0000-0000-00001AA10000}"/>
    <cellStyle name="SAPBEXaggItemX 2 4 5" xfId="14382" xr:uid="{00000000-0005-0000-0000-00001BA10000}"/>
    <cellStyle name="SAPBEXaggItemX 2 4 6" xfId="17311" xr:uid="{00000000-0005-0000-0000-00001CA10000}"/>
    <cellStyle name="SAPBEXaggItemX 2 4 7" xfId="20422" xr:uid="{00000000-0005-0000-0000-00001DA10000}"/>
    <cellStyle name="SAPBEXaggItemX 2 4 8" xfId="25201" xr:uid="{00000000-0005-0000-0000-00001EA10000}"/>
    <cellStyle name="SAPBEXaggItemX 2 4 9" xfId="28085" xr:uid="{00000000-0005-0000-0000-00001FA10000}"/>
    <cellStyle name="SAPBEXaggItemX 2 5" xfId="11163" xr:uid="{00000000-0005-0000-0000-000020A10000}"/>
    <cellStyle name="SAPBEXaggItemX 2 6" xfId="16960" xr:uid="{00000000-0005-0000-0000-000021A10000}"/>
    <cellStyle name="SAPBEXaggItemX 2 7" xfId="20069" xr:uid="{00000000-0005-0000-0000-000022A10000}"/>
    <cellStyle name="SAPBEXaggItemX 2 8" xfId="23860" xr:uid="{00000000-0005-0000-0000-000023A10000}"/>
    <cellStyle name="SAPBEXaggItemX 2 9" xfId="27734" xr:uid="{00000000-0005-0000-0000-000024A10000}"/>
    <cellStyle name="SAPBEXaggItemX 20" xfId="903" xr:uid="{00000000-0005-0000-0000-000025A10000}"/>
    <cellStyle name="SAPBEXaggItemX 20 10" xfId="30996" xr:uid="{00000000-0005-0000-0000-000026A10000}"/>
    <cellStyle name="SAPBEXaggItemX 20 11" xfId="33885" xr:uid="{00000000-0005-0000-0000-000027A10000}"/>
    <cellStyle name="SAPBEXaggItemX 20 12" xfId="36791" xr:uid="{00000000-0005-0000-0000-000028A10000}"/>
    <cellStyle name="SAPBEXaggItemX 20 13" xfId="41898" xr:uid="{00000000-0005-0000-0000-000029A10000}"/>
    <cellStyle name="SAPBEXaggItemX 20 14" xfId="44916" xr:uid="{00000000-0005-0000-0000-00002AA10000}"/>
    <cellStyle name="SAPBEXaggItemX 20 2" xfId="4367" xr:uid="{00000000-0005-0000-0000-00002BA10000}"/>
    <cellStyle name="SAPBEXaggItemX 20 3" xfId="8677" xr:uid="{00000000-0005-0000-0000-00002CA10000}"/>
    <cellStyle name="SAPBEXaggItemX 20 4" xfId="11570" xr:uid="{00000000-0005-0000-0000-00002DA10000}"/>
    <cellStyle name="SAPBEXaggItemX 20 5" xfId="14438" xr:uid="{00000000-0005-0000-0000-00002EA10000}"/>
    <cellStyle name="SAPBEXaggItemX 20 6" xfId="17367" xr:uid="{00000000-0005-0000-0000-00002FA10000}"/>
    <cellStyle name="SAPBEXaggItemX 20 7" xfId="20478" xr:uid="{00000000-0005-0000-0000-000030A10000}"/>
    <cellStyle name="SAPBEXaggItemX 20 8" xfId="25257" xr:uid="{00000000-0005-0000-0000-000031A10000}"/>
    <cellStyle name="SAPBEXaggItemX 20 9" xfId="28141" xr:uid="{00000000-0005-0000-0000-000032A10000}"/>
    <cellStyle name="SAPBEXaggItemX 21" xfId="1124" xr:uid="{00000000-0005-0000-0000-000033A10000}"/>
    <cellStyle name="SAPBEXaggItemX 21 10" xfId="31217" xr:uid="{00000000-0005-0000-0000-000034A10000}"/>
    <cellStyle name="SAPBEXaggItemX 21 11" xfId="34106" xr:uid="{00000000-0005-0000-0000-000035A10000}"/>
    <cellStyle name="SAPBEXaggItemX 21 12" xfId="37012" xr:uid="{00000000-0005-0000-0000-000036A10000}"/>
    <cellStyle name="SAPBEXaggItemX 21 13" xfId="42119" xr:uid="{00000000-0005-0000-0000-000037A10000}"/>
    <cellStyle name="SAPBEXaggItemX 21 14" xfId="45137" xr:uid="{00000000-0005-0000-0000-000038A10000}"/>
    <cellStyle name="SAPBEXaggItemX 21 2" xfId="3428" xr:uid="{00000000-0005-0000-0000-000039A10000}"/>
    <cellStyle name="SAPBEXaggItemX 21 3" xfId="8898" xr:uid="{00000000-0005-0000-0000-00003AA10000}"/>
    <cellStyle name="SAPBEXaggItemX 21 4" xfId="11791" xr:uid="{00000000-0005-0000-0000-00003BA10000}"/>
    <cellStyle name="SAPBEXaggItemX 21 5" xfId="14659" xr:uid="{00000000-0005-0000-0000-00003CA10000}"/>
    <cellStyle name="SAPBEXaggItemX 21 6" xfId="17588" xr:uid="{00000000-0005-0000-0000-00003DA10000}"/>
    <cellStyle name="SAPBEXaggItemX 21 7" xfId="20699" xr:uid="{00000000-0005-0000-0000-00003EA10000}"/>
    <cellStyle name="SAPBEXaggItemX 21 8" xfId="25478" xr:uid="{00000000-0005-0000-0000-00003FA10000}"/>
    <cellStyle name="SAPBEXaggItemX 21 9" xfId="28362" xr:uid="{00000000-0005-0000-0000-000040A10000}"/>
    <cellStyle name="SAPBEXaggItemX 22" xfId="1233" xr:uid="{00000000-0005-0000-0000-000041A10000}"/>
    <cellStyle name="SAPBEXaggItemX 22 10" xfId="31326" xr:uid="{00000000-0005-0000-0000-000042A10000}"/>
    <cellStyle name="SAPBEXaggItemX 22 11" xfId="34215" xr:uid="{00000000-0005-0000-0000-000043A10000}"/>
    <cellStyle name="SAPBEXaggItemX 22 12" xfId="37121" xr:uid="{00000000-0005-0000-0000-000044A10000}"/>
    <cellStyle name="SAPBEXaggItemX 22 13" xfId="42228" xr:uid="{00000000-0005-0000-0000-000045A10000}"/>
    <cellStyle name="SAPBEXaggItemX 22 14" xfId="45246" xr:uid="{00000000-0005-0000-0000-000046A10000}"/>
    <cellStyle name="SAPBEXaggItemX 22 2" xfId="3499" xr:uid="{00000000-0005-0000-0000-000047A10000}"/>
    <cellStyle name="SAPBEXaggItemX 22 3" xfId="9007" xr:uid="{00000000-0005-0000-0000-000048A10000}"/>
    <cellStyle name="SAPBEXaggItemX 22 4" xfId="11900" xr:uid="{00000000-0005-0000-0000-000049A10000}"/>
    <cellStyle name="SAPBEXaggItemX 22 5" xfId="14768" xr:uid="{00000000-0005-0000-0000-00004AA10000}"/>
    <cellStyle name="SAPBEXaggItemX 22 6" xfId="17697" xr:uid="{00000000-0005-0000-0000-00004BA10000}"/>
    <cellStyle name="SAPBEXaggItemX 22 7" xfId="20808" xr:uid="{00000000-0005-0000-0000-00004CA10000}"/>
    <cellStyle name="SAPBEXaggItemX 22 8" xfId="25587" xr:uid="{00000000-0005-0000-0000-00004DA10000}"/>
    <cellStyle name="SAPBEXaggItemX 22 9" xfId="28471" xr:uid="{00000000-0005-0000-0000-00004EA10000}"/>
    <cellStyle name="SAPBEXaggItemX 23" xfId="1120" xr:uid="{00000000-0005-0000-0000-00004FA10000}"/>
    <cellStyle name="SAPBEXaggItemX 23 10" xfId="31213" xr:uid="{00000000-0005-0000-0000-000050A10000}"/>
    <cellStyle name="SAPBEXaggItemX 23 11" xfId="34102" xr:uid="{00000000-0005-0000-0000-000051A10000}"/>
    <cellStyle name="SAPBEXaggItemX 23 12" xfId="37008" xr:uid="{00000000-0005-0000-0000-000052A10000}"/>
    <cellStyle name="SAPBEXaggItemX 23 13" xfId="42115" xr:uid="{00000000-0005-0000-0000-000053A10000}"/>
    <cellStyle name="SAPBEXaggItemX 23 14" xfId="45133" xr:uid="{00000000-0005-0000-0000-000054A10000}"/>
    <cellStyle name="SAPBEXaggItemX 23 2" xfId="3542" xr:uid="{00000000-0005-0000-0000-000055A10000}"/>
    <cellStyle name="SAPBEXaggItemX 23 3" xfId="8894" xr:uid="{00000000-0005-0000-0000-000056A10000}"/>
    <cellStyle name="SAPBEXaggItemX 23 4" xfId="11787" xr:uid="{00000000-0005-0000-0000-000057A10000}"/>
    <cellStyle name="SAPBEXaggItemX 23 5" xfId="14655" xr:uid="{00000000-0005-0000-0000-000058A10000}"/>
    <cellStyle name="SAPBEXaggItemX 23 6" xfId="17584" xr:uid="{00000000-0005-0000-0000-000059A10000}"/>
    <cellStyle name="SAPBEXaggItemX 23 7" xfId="20695" xr:uid="{00000000-0005-0000-0000-00005AA10000}"/>
    <cellStyle name="SAPBEXaggItemX 23 8" xfId="25474" xr:uid="{00000000-0005-0000-0000-00005BA10000}"/>
    <cellStyle name="SAPBEXaggItemX 23 9" xfId="28358" xr:uid="{00000000-0005-0000-0000-00005CA10000}"/>
    <cellStyle name="SAPBEXaggItemX 24" xfId="871" xr:uid="{00000000-0005-0000-0000-00005DA10000}"/>
    <cellStyle name="SAPBEXaggItemX 24 10" xfId="30964" xr:uid="{00000000-0005-0000-0000-00005EA10000}"/>
    <cellStyle name="SAPBEXaggItemX 24 11" xfId="33853" xr:uid="{00000000-0005-0000-0000-00005FA10000}"/>
    <cellStyle name="SAPBEXaggItemX 24 12" xfId="36759" xr:uid="{00000000-0005-0000-0000-000060A10000}"/>
    <cellStyle name="SAPBEXaggItemX 24 13" xfId="41866" xr:uid="{00000000-0005-0000-0000-000061A10000}"/>
    <cellStyle name="SAPBEXaggItemX 24 14" xfId="44884" xr:uid="{00000000-0005-0000-0000-000062A10000}"/>
    <cellStyle name="SAPBEXaggItemX 24 2" xfId="4337" xr:uid="{00000000-0005-0000-0000-000063A10000}"/>
    <cellStyle name="SAPBEXaggItemX 24 3" xfId="8645" xr:uid="{00000000-0005-0000-0000-000064A10000}"/>
    <cellStyle name="SAPBEXaggItemX 24 4" xfId="11538" xr:uid="{00000000-0005-0000-0000-000065A10000}"/>
    <cellStyle name="SAPBEXaggItemX 24 5" xfId="14406" xr:uid="{00000000-0005-0000-0000-000066A10000}"/>
    <cellStyle name="SAPBEXaggItemX 24 6" xfId="17335" xr:uid="{00000000-0005-0000-0000-000067A10000}"/>
    <cellStyle name="SAPBEXaggItemX 24 7" xfId="20446" xr:uid="{00000000-0005-0000-0000-000068A10000}"/>
    <cellStyle name="SAPBEXaggItemX 24 8" xfId="25225" xr:uid="{00000000-0005-0000-0000-000069A10000}"/>
    <cellStyle name="SAPBEXaggItemX 24 9" xfId="28109" xr:uid="{00000000-0005-0000-0000-00006AA10000}"/>
    <cellStyle name="SAPBEXaggItemX 25" xfId="1072" xr:uid="{00000000-0005-0000-0000-00006BA10000}"/>
    <cellStyle name="SAPBEXaggItemX 25 10" xfId="31165" xr:uid="{00000000-0005-0000-0000-00006CA10000}"/>
    <cellStyle name="SAPBEXaggItemX 25 11" xfId="34054" xr:uid="{00000000-0005-0000-0000-00006DA10000}"/>
    <cellStyle name="SAPBEXaggItemX 25 12" xfId="36960" xr:uid="{00000000-0005-0000-0000-00006EA10000}"/>
    <cellStyle name="SAPBEXaggItemX 25 13" xfId="42067" xr:uid="{00000000-0005-0000-0000-00006FA10000}"/>
    <cellStyle name="SAPBEXaggItemX 25 14" xfId="45085" xr:uid="{00000000-0005-0000-0000-000070A10000}"/>
    <cellStyle name="SAPBEXaggItemX 25 2" xfId="3327" xr:uid="{00000000-0005-0000-0000-000071A10000}"/>
    <cellStyle name="SAPBEXaggItemX 25 3" xfId="8846" xr:uid="{00000000-0005-0000-0000-000072A10000}"/>
    <cellStyle name="SAPBEXaggItemX 25 4" xfId="11739" xr:uid="{00000000-0005-0000-0000-000073A10000}"/>
    <cellStyle name="SAPBEXaggItemX 25 5" xfId="14607" xr:uid="{00000000-0005-0000-0000-000074A10000}"/>
    <cellStyle name="SAPBEXaggItemX 25 6" xfId="17536" xr:uid="{00000000-0005-0000-0000-000075A10000}"/>
    <cellStyle name="SAPBEXaggItemX 25 7" xfId="20647" xr:uid="{00000000-0005-0000-0000-000076A10000}"/>
    <cellStyle name="SAPBEXaggItemX 25 8" xfId="25426" xr:uid="{00000000-0005-0000-0000-000077A10000}"/>
    <cellStyle name="SAPBEXaggItemX 25 9" xfId="28310" xr:uid="{00000000-0005-0000-0000-000078A10000}"/>
    <cellStyle name="SAPBEXaggItemX 26" xfId="906" xr:uid="{00000000-0005-0000-0000-000079A10000}"/>
    <cellStyle name="SAPBEXaggItemX 26 10" xfId="30999" xr:uid="{00000000-0005-0000-0000-00007AA10000}"/>
    <cellStyle name="SAPBEXaggItemX 26 11" xfId="33888" xr:uid="{00000000-0005-0000-0000-00007BA10000}"/>
    <cellStyle name="SAPBEXaggItemX 26 12" xfId="36794" xr:uid="{00000000-0005-0000-0000-00007CA10000}"/>
    <cellStyle name="SAPBEXaggItemX 26 13" xfId="41901" xr:uid="{00000000-0005-0000-0000-00007DA10000}"/>
    <cellStyle name="SAPBEXaggItemX 26 14" xfId="44919" xr:uid="{00000000-0005-0000-0000-00007EA10000}"/>
    <cellStyle name="SAPBEXaggItemX 26 2" xfId="4199" xr:uid="{00000000-0005-0000-0000-00007FA10000}"/>
    <cellStyle name="SAPBEXaggItemX 26 3" xfId="8680" xr:uid="{00000000-0005-0000-0000-000080A10000}"/>
    <cellStyle name="SAPBEXaggItemX 26 4" xfId="11573" xr:uid="{00000000-0005-0000-0000-000081A10000}"/>
    <cellStyle name="SAPBEXaggItemX 26 5" xfId="14441" xr:uid="{00000000-0005-0000-0000-000082A10000}"/>
    <cellStyle name="SAPBEXaggItemX 26 6" xfId="17370" xr:uid="{00000000-0005-0000-0000-000083A10000}"/>
    <cellStyle name="SAPBEXaggItemX 26 7" xfId="20481" xr:uid="{00000000-0005-0000-0000-000084A10000}"/>
    <cellStyle name="SAPBEXaggItemX 26 8" xfId="25260" xr:uid="{00000000-0005-0000-0000-000085A10000}"/>
    <cellStyle name="SAPBEXaggItemX 26 9" xfId="28144" xr:uid="{00000000-0005-0000-0000-000086A10000}"/>
    <cellStyle name="SAPBEXaggItemX 27" xfId="1068" xr:uid="{00000000-0005-0000-0000-000087A10000}"/>
    <cellStyle name="SAPBEXaggItemX 27 10" xfId="31161" xr:uid="{00000000-0005-0000-0000-000088A10000}"/>
    <cellStyle name="SAPBEXaggItemX 27 11" xfId="34050" xr:uid="{00000000-0005-0000-0000-000089A10000}"/>
    <cellStyle name="SAPBEXaggItemX 27 12" xfId="36956" xr:uid="{00000000-0005-0000-0000-00008AA10000}"/>
    <cellStyle name="SAPBEXaggItemX 27 13" xfId="42063" xr:uid="{00000000-0005-0000-0000-00008BA10000}"/>
    <cellStyle name="SAPBEXaggItemX 27 14" xfId="45081" xr:uid="{00000000-0005-0000-0000-00008CA10000}"/>
    <cellStyle name="SAPBEXaggItemX 27 2" xfId="3328" xr:uid="{00000000-0005-0000-0000-00008DA10000}"/>
    <cellStyle name="SAPBEXaggItemX 27 3" xfId="8842" xr:uid="{00000000-0005-0000-0000-00008EA10000}"/>
    <cellStyle name="SAPBEXaggItemX 27 4" xfId="11735" xr:uid="{00000000-0005-0000-0000-00008FA10000}"/>
    <cellStyle name="SAPBEXaggItemX 27 5" xfId="14603" xr:uid="{00000000-0005-0000-0000-000090A10000}"/>
    <cellStyle name="SAPBEXaggItemX 27 6" xfId="17532" xr:uid="{00000000-0005-0000-0000-000091A10000}"/>
    <cellStyle name="SAPBEXaggItemX 27 7" xfId="20643" xr:uid="{00000000-0005-0000-0000-000092A10000}"/>
    <cellStyle name="SAPBEXaggItemX 27 8" xfId="25422" xr:uid="{00000000-0005-0000-0000-000093A10000}"/>
    <cellStyle name="SAPBEXaggItemX 27 9" xfId="28306" xr:uid="{00000000-0005-0000-0000-000094A10000}"/>
    <cellStyle name="SAPBEXaggItemX 28" xfId="908" xr:uid="{00000000-0005-0000-0000-000095A10000}"/>
    <cellStyle name="SAPBEXaggItemX 28 10" xfId="31001" xr:uid="{00000000-0005-0000-0000-000096A10000}"/>
    <cellStyle name="SAPBEXaggItemX 28 11" xfId="33890" xr:uid="{00000000-0005-0000-0000-000097A10000}"/>
    <cellStyle name="SAPBEXaggItemX 28 12" xfId="36796" xr:uid="{00000000-0005-0000-0000-000098A10000}"/>
    <cellStyle name="SAPBEXaggItemX 28 13" xfId="41903" xr:uid="{00000000-0005-0000-0000-000099A10000}"/>
    <cellStyle name="SAPBEXaggItemX 28 14" xfId="44921" xr:uid="{00000000-0005-0000-0000-00009AA10000}"/>
    <cellStyle name="SAPBEXaggItemX 28 2" xfId="3959" xr:uid="{00000000-0005-0000-0000-00009BA10000}"/>
    <cellStyle name="SAPBEXaggItemX 28 3" xfId="8682" xr:uid="{00000000-0005-0000-0000-00009CA10000}"/>
    <cellStyle name="SAPBEXaggItemX 28 4" xfId="11575" xr:uid="{00000000-0005-0000-0000-00009DA10000}"/>
    <cellStyle name="SAPBEXaggItemX 28 5" xfId="14443" xr:uid="{00000000-0005-0000-0000-00009EA10000}"/>
    <cellStyle name="SAPBEXaggItemX 28 6" xfId="17372" xr:uid="{00000000-0005-0000-0000-00009FA10000}"/>
    <cellStyle name="SAPBEXaggItemX 28 7" xfId="20483" xr:uid="{00000000-0005-0000-0000-0000A0A10000}"/>
    <cellStyle name="SAPBEXaggItemX 28 8" xfId="25262" xr:uid="{00000000-0005-0000-0000-0000A1A10000}"/>
    <cellStyle name="SAPBEXaggItemX 28 9" xfId="28146" xr:uid="{00000000-0005-0000-0000-0000A2A10000}"/>
    <cellStyle name="SAPBEXaggItemX 29" xfId="1020" xr:uid="{00000000-0005-0000-0000-0000A3A10000}"/>
    <cellStyle name="SAPBEXaggItemX 29 10" xfId="31113" xr:uid="{00000000-0005-0000-0000-0000A4A10000}"/>
    <cellStyle name="SAPBEXaggItemX 29 11" xfId="34002" xr:uid="{00000000-0005-0000-0000-0000A5A10000}"/>
    <cellStyle name="SAPBEXaggItemX 29 12" xfId="36908" xr:uid="{00000000-0005-0000-0000-0000A6A10000}"/>
    <cellStyle name="SAPBEXaggItemX 29 13" xfId="42015" xr:uid="{00000000-0005-0000-0000-0000A7A10000}"/>
    <cellStyle name="SAPBEXaggItemX 29 14" xfId="45033" xr:uid="{00000000-0005-0000-0000-0000A8A10000}"/>
    <cellStyle name="SAPBEXaggItemX 29 2" xfId="4764" xr:uid="{00000000-0005-0000-0000-0000A9A10000}"/>
    <cellStyle name="SAPBEXaggItemX 29 3" xfId="8794" xr:uid="{00000000-0005-0000-0000-0000AAA10000}"/>
    <cellStyle name="SAPBEXaggItemX 29 4" xfId="11687" xr:uid="{00000000-0005-0000-0000-0000ABA10000}"/>
    <cellStyle name="SAPBEXaggItemX 29 5" xfId="14555" xr:uid="{00000000-0005-0000-0000-0000ACA10000}"/>
    <cellStyle name="SAPBEXaggItemX 29 6" xfId="17484" xr:uid="{00000000-0005-0000-0000-0000ADA10000}"/>
    <cellStyle name="SAPBEXaggItemX 29 7" xfId="20595" xr:uid="{00000000-0005-0000-0000-0000AEA10000}"/>
    <cellStyle name="SAPBEXaggItemX 29 8" xfId="25374" xr:uid="{00000000-0005-0000-0000-0000AFA10000}"/>
    <cellStyle name="SAPBEXaggItemX 29 9" xfId="28258" xr:uid="{00000000-0005-0000-0000-0000B0A10000}"/>
    <cellStyle name="SAPBEXaggItemX 3" xfId="495" xr:uid="{00000000-0005-0000-0000-0000B1A10000}"/>
    <cellStyle name="SAPBEXaggItemX 3 10" xfId="33479" xr:uid="{00000000-0005-0000-0000-0000B2A10000}"/>
    <cellStyle name="SAPBEXaggItemX 3 11" xfId="36384" xr:uid="{00000000-0005-0000-0000-0000B3A10000}"/>
    <cellStyle name="SAPBEXaggItemX 3 12" xfId="41492" xr:uid="{00000000-0005-0000-0000-0000B4A10000}"/>
    <cellStyle name="SAPBEXaggItemX 3 13" xfId="44509" xr:uid="{00000000-0005-0000-0000-0000B5A10000}"/>
    <cellStyle name="SAPBEXaggItemX 3 2" xfId="735" xr:uid="{00000000-0005-0000-0000-0000B6A10000}"/>
    <cellStyle name="SAPBEXaggItemX 3 2 10" xfId="30828" xr:uid="{00000000-0005-0000-0000-0000B7A10000}"/>
    <cellStyle name="SAPBEXaggItemX 3 2 11" xfId="33717" xr:uid="{00000000-0005-0000-0000-0000B8A10000}"/>
    <cellStyle name="SAPBEXaggItemX 3 2 12" xfId="36623" xr:uid="{00000000-0005-0000-0000-0000B9A10000}"/>
    <cellStyle name="SAPBEXaggItemX 3 2 13" xfId="41730" xr:uid="{00000000-0005-0000-0000-0000BAA10000}"/>
    <cellStyle name="SAPBEXaggItemX 3 2 14" xfId="44748" xr:uid="{00000000-0005-0000-0000-0000BBA10000}"/>
    <cellStyle name="SAPBEXaggItemX 3 2 2" xfId="4152" xr:uid="{00000000-0005-0000-0000-0000BCA10000}"/>
    <cellStyle name="SAPBEXaggItemX 3 2 3" xfId="8509" xr:uid="{00000000-0005-0000-0000-0000BDA10000}"/>
    <cellStyle name="SAPBEXaggItemX 3 2 4" xfId="11402" xr:uid="{00000000-0005-0000-0000-0000BEA10000}"/>
    <cellStyle name="SAPBEXaggItemX 3 2 5" xfId="14270" xr:uid="{00000000-0005-0000-0000-0000BFA10000}"/>
    <cellStyle name="SAPBEXaggItemX 3 2 6" xfId="17199" xr:uid="{00000000-0005-0000-0000-0000C0A10000}"/>
    <cellStyle name="SAPBEXaggItemX 3 2 7" xfId="20310" xr:uid="{00000000-0005-0000-0000-0000C1A10000}"/>
    <cellStyle name="SAPBEXaggItemX 3 2 8" xfId="25089" xr:uid="{00000000-0005-0000-0000-0000C2A10000}"/>
    <cellStyle name="SAPBEXaggItemX 3 2 9" xfId="27973" xr:uid="{00000000-0005-0000-0000-0000C3A10000}"/>
    <cellStyle name="SAPBEXaggItemX 3 3" xfId="816" xr:uid="{00000000-0005-0000-0000-0000C4A10000}"/>
    <cellStyle name="SAPBEXaggItemX 3 3 10" xfId="30909" xr:uid="{00000000-0005-0000-0000-0000C5A10000}"/>
    <cellStyle name="SAPBEXaggItemX 3 3 11" xfId="33798" xr:uid="{00000000-0005-0000-0000-0000C6A10000}"/>
    <cellStyle name="SAPBEXaggItemX 3 3 12" xfId="36704" xr:uid="{00000000-0005-0000-0000-0000C7A10000}"/>
    <cellStyle name="SAPBEXaggItemX 3 3 13" xfId="41811" xr:uid="{00000000-0005-0000-0000-0000C8A10000}"/>
    <cellStyle name="SAPBEXaggItemX 3 3 14" xfId="44829" xr:uid="{00000000-0005-0000-0000-0000C9A10000}"/>
    <cellStyle name="SAPBEXaggItemX 3 3 2" xfId="4229" xr:uid="{00000000-0005-0000-0000-0000CAA10000}"/>
    <cellStyle name="SAPBEXaggItemX 3 3 3" xfId="8590" xr:uid="{00000000-0005-0000-0000-0000CBA10000}"/>
    <cellStyle name="SAPBEXaggItemX 3 3 4" xfId="11483" xr:uid="{00000000-0005-0000-0000-0000CCA10000}"/>
    <cellStyle name="SAPBEXaggItemX 3 3 5" xfId="14351" xr:uid="{00000000-0005-0000-0000-0000CDA10000}"/>
    <cellStyle name="SAPBEXaggItemX 3 3 6" xfId="17280" xr:uid="{00000000-0005-0000-0000-0000CEA10000}"/>
    <cellStyle name="SAPBEXaggItemX 3 3 7" xfId="20391" xr:uid="{00000000-0005-0000-0000-0000CFA10000}"/>
    <cellStyle name="SAPBEXaggItemX 3 3 8" xfId="25170" xr:uid="{00000000-0005-0000-0000-0000D0A10000}"/>
    <cellStyle name="SAPBEXaggItemX 3 3 9" xfId="28054" xr:uid="{00000000-0005-0000-0000-0000D1A10000}"/>
    <cellStyle name="SAPBEXaggItemX 3 4" xfId="848" xr:uid="{00000000-0005-0000-0000-0000D2A10000}"/>
    <cellStyle name="SAPBEXaggItemX 3 4 10" xfId="30941" xr:uid="{00000000-0005-0000-0000-0000D3A10000}"/>
    <cellStyle name="SAPBEXaggItemX 3 4 11" xfId="33830" xr:uid="{00000000-0005-0000-0000-0000D4A10000}"/>
    <cellStyle name="SAPBEXaggItemX 3 4 12" xfId="36736" xr:uid="{00000000-0005-0000-0000-0000D5A10000}"/>
    <cellStyle name="SAPBEXaggItemX 3 4 13" xfId="41843" xr:uid="{00000000-0005-0000-0000-0000D6A10000}"/>
    <cellStyle name="SAPBEXaggItemX 3 4 14" xfId="44861" xr:uid="{00000000-0005-0000-0000-0000D7A10000}"/>
    <cellStyle name="SAPBEXaggItemX 3 4 2" xfId="5507" xr:uid="{00000000-0005-0000-0000-0000D8A10000}"/>
    <cellStyle name="SAPBEXaggItemX 3 4 3" xfId="8622" xr:uid="{00000000-0005-0000-0000-0000D9A10000}"/>
    <cellStyle name="SAPBEXaggItemX 3 4 4" xfId="11515" xr:uid="{00000000-0005-0000-0000-0000DAA10000}"/>
    <cellStyle name="SAPBEXaggItemX 3 4 5" xfId="14383" xr:uid="{00000000-0005-0000-0000-0000DBA10000}"/>
    <cellStyle name="SAPBEXaggItemX 3 4 6" xfId="17312" xr:uid="{00000000-0005-0000-0000-0000DCA10000}"/>
    <cellStyle name="SAPBEXaggItemX 3 4 7" xfId="20423" xr:uid="{00000000-0005-0000-0000-0000DDA10000}"/>
    <cellStyle name="SAPBEXaggItemX 3 4 8" xfId="25202" xr:uid="{00000000-0005-0000-0000-0000DEA10000}"/>
    <cellStyle name="SAPBEXaggItemX 3 4 9" xfId="28086" xr:uid="{00000000-0005-0000-0000-0000DFA10000}"/>
    <cellStyle name="SAPBEXaggItemX 3 5" xfId="11164" xr:uid="{00000000-0005-0000-0000-0000E0A10000}"/>
    <cellStyle name="SAPBEXaggItemX 3 6" xfId="16961" xr:uid="{00000000-0005-0000-0000-0000E1A10000}"/>
    <cellStyle name="SAPBEXaggItemX 3 7" xfId="20070" xr:uid="{00000000-0005-0000-0000-0000E2A10000}"/>
    <cellStyle name="SAPBEXaggItemX 3 8" xfId="23835" xr:uid="{00000000-0005-0000-0000-0000E3A10000}"/>
    <cellStyle name="SAPBEXaggItemX 3 9" xfId="27735" xr:uid="{00000000-0005-0000-0000-0000E4A10000}"/>
    <cellStyle name="SAPBEXaggItemX 30" xfId="1226" xr:uid="{00000000-0005-0000-0000-0000E5A10000}"/>
    <cellStyle name="SAPBEXaggItemX 30 10" xfId="31319" xr:uid="{00000000-0005-0000-0000-0000E6A10000}"/>
    <cellStyle name="SAPBEXaggItemX 30 11" xfId="34208" xr:uid="{00000000-0005-0000-0000-0000E7A10000}"/>
    <cellStyle name="SAPBEXaggItemX 30 12" xfId="37114" xr:uid="{00000000-0005-0000-0000-0000E8A10000}"/>
    <cellStyle name="SAPBEXaggItemX 30 13" xfId="42221" xr:uid="{00000000-0005-0000-0000-0000E9A10000}"/>
    <cellStyle name="SAPBEXaggItemX 30 14" xfId="45239" xr:uid="{00000000-0005-0000-0000-0000EAA10000}"/>
    <cellStyle name="SAPBEXaggItemX 30 2" xfId="223" xr:uid="{00000000-0005-0000-0000-0000EBA10000}"/>
    <cellStyle name="SAPBEXaggItemX 30 3" xfId="9000" xr:uid="{00000000-0005-0000-0000-0000ECA10000}"/>
    <cellStyle name="SAPBEXaggItemX 30 4" xfId="11893" xr:uid="{00000000-0005-0000-0000-0000EDA10000}"/>
    <cellStyle name="SAPBEXaggItemX 30 5" xfId="14761" xr:uid="{00000000-0005-0000-0000-0000EEA10000}"/>
    <cellStyle name="SAPBEXaggItemX 30 6" xfId="17690" xr:uid="{00000000-0005-0000-0000-0000EFA10000}"/>
    <cellStyle name="SAPBEXaggItemX 30 7" xfId="20801" xr:uid="{00000000-0005-0000-0000-0000F0A10000}"/>
    <cellStyle name="SAPBEXaggItemX 30 8" xfId="25580" xr:uid="{00000000-0005-0000-0000-0000F1A10000}"/>
    <cellStyle name="SAPBEXaggItemX 30 9" xfId="28464" xr:uid="{00000000-0005-0000-0000-0000F2A10000}"/>
    <cellStyle name="SAPBEXaggItemX 31" xfId="1444" xr:uid="{00000000-0005-0000-0000-0000F3A10000}"/>
    <cellStyle name="SAPBEXaggItemX 31 10" xfId="31537" xr:uid="{00000000-0005-0000-0000-0000F4A10000}"/>
    <cellStyle name="SAPBEXaggItemX 31 11" xfId="34426" xr:uid="{00000000-0005-0000-0000-0000F5A10000}"/>
    <cellStyle name="SAPBEXaggItemX 31 12" xfId="37332" xr:uid="{00000000-0005-0000-0000-0000F6A10000}"/>
    <cellStyle name="SAPBEXaggItemX 31 13" xfId="42439" xr:uid="{00000000-0005-0000-0000-0000F7A10000}"/>
    <cellStyle name="SAPBEXaggItemX 31 14" xfId="45457" xr:uid="{00000000-0005-0000-0000-0000F8A10000}"/>
    <cellStyle name="SAPBEXaggItemX 31 2" xfId="6424" xr:uid="{00000000-0005-0000-0000-0000F9A10000}"/>
    <cellStyle name="SAPBEXaggItemX 31 3" xfId="9218" xr:uid="{00000000-0005-0000-0000-0000FAA10000}"/>
    <cellStyle name="SAPBEXaggItemX 31 4" xfId="12111" xr:uid="{00000000-0005-0000-0000-0000FBA10000}"/>
    <cellStyle name="SAPBEXaggItemX 31 5" xfId="14979" xr:uid="{00000000-0005-0000-0000-0000FCA10000}"/>
    <cellStyle name="SAPBEXaggItemX 31 6" xfId="17908" xr:uid="{00000000-0005-0000-0000-0000FDA10000}"/>
    <cellStyle name="SAPBEXaggItemX 31 7" xfId="21019" xr:uid="{00000000-0005-0000-0000-0000FEA10000}"/>
    <cellStyle name="SAPBEXaggItemX 31 8" xfId="25798" xr:uid="{00000000-0005-0000-0000-0000FFA10000}"/>
    <cellStyle name="SAPBEXaggItemX 31 9" xfId="28682" xr:uid="{00000000-0005-0000-0000-000000A20000}"/>
    <cellStyle name="SAPBEXaggItemX 32" xfId="909" xr:uid="{00000000-0005-0000-0000-000001A20000}"/>
    <cellStyle name="SAPBEXaggItemX 32 10" xfId="31002" xr:uid="{00000000-0005-0000-0000-000002A20000}"/>
    <cellStyle name="SAPBEXaggItemX 32 11" xfId="33891" xr:uid="{00000000-0005-0000-0000-000003A20000}"/>
    <cellStyle name="SAPBEXaggItemX 32 12" xfId="36797" xr:uid="{00000000-0005-0000-0000-000004A20000}"/>
    <cellStyle name="SAPBEXaggItemX 32 13" xfId="41904" xr:uid="{00000000-0005-0000-0000-000005A20000}"/>
    <cellStyle name="SAPBEXaggItemX 32 14" xfId="44922" xr:uid="{00000000-0005-0000-0000-000006A20000}"/>
    <cellStyle name="SAPBEXaggItemX 32 2" xfId="4255" xr:uid="{00000000-0005-0000-0000-000007A20000}"/>
    <cellStyle name="SAPBEXaggItemX 32 3" xfId="8683" xr:uid="{00000000-0005-0000-0000-000008A20000}"/>
    <cellStyle name="SAPBEXaggItemX 32 4" xfId="11576" xr:uid="{00000000-0005-0000-0000-000009A20000}"/>
    <cellStyle name="SAPBEXaggItemX 32 5" xfId="14444" xr:uid="{00000000-0005-0000-0000-00000AA20000}"/>
    <cellStyle name="SAPBEXaggItemX 32 6" xfId="17373" xr:uid="{00000000-0005-0000-0000-00000BA20000}"/>
    <cellStyle name="SAPBEXaggItemX 32 7" xfId="20484" xr:uid="{00000000-0005-0000-0000-00000CA20000}"/>
    <cellStyle name="SAPBEXaggItemX 32 8" xfId="25263" xr:uid="{00000000-0005-0000-0000-00000DA20000}"/>
    <cellStyle name="SAPBEXaggItemX 32 9" xfId="28147" xr:uid="{00000000-0005-0000-0000-00000EA20000}"/>
    <cellStyle name="SAPBEXaggItemX 33" xfId="870" xr:uid="{00000000-0005-0000-0000-00000FA20000}"/>
    <cellStyle name="SAPBEXaggItemX 33 10" xfId="30963" xr:uid="{00000000-0005-0000-0000-000010A20000}"/>
    <cellStyle name="SAPBEXaggItemX 33 11" xfId="33852" xr:uid="{00000000-0005-0000-0000-000011A20000}"/>
    <cellStyle name="SAPBEXaggItemX 33 12" xfId="36758" xr:uid="{00000000-0005-0000-0000-000012A20000}"/>
    <cellStyle name="SAPBEXaggItemX 33 13" xfId="41865" xr:uid="{00000000-0005-0000-0000-000013A20000}"/>
    <cellStyle name="SAPBEXaggItemX 33 14" xfId="44883" xr:uid="{00000000-0005-0000-0000-000014A20000}"/>
    <cellStyle name="SAPBEXaggItemX 33 2" xfId="4625" xr:uid="{00000000-0005-0000-0000-000015A20000}"/>
    <cellStyle name="SAPBEXaggItemX 33 3" xfId="8644" xr:uid="{00000000-0005-0000-0000-000016A20000}"/>
    <cellStyle name="SAPBEXaggItemX 33 4" xfId="11537" xr:uid="{00000000-0005-0000-0000-000017A20000}"/>
    <cellStyle name="SAPBEXaggItemX 33 5" xfId="14405" xr:uid="{00000000-0005-0000-0000-000018A20000}"/>
    <cellStyle name="SAPBEXaggItemX 33 6" xfId="17334" xr:uid="{00000000-0005-0000-0000-000019A20000}"/>
    <cellStyle name="SAPBEXaggItemX 33 7" xfId="20445" xr:uid="{00000000-0005-0000-0000-00001AA20000}"/>
    <cellStyle name="SAPBEXaggItemX 33 8" xfId="25224" xr:uid="{00000000-0005-0000-0000-00001BA20000}"/>
    <cellStyle name="SAPBEXaggItemX 33 9" xfId="28108" xr:uid="{00000000-0005-0000-0000-00001CA20000}"/>
    <cellStyle name="SAPBEXaggItemX 34" xfId="1537" xr:uid="{00000000-0005-0000-0000-00001DA20000}"/>
    <cellStyle name="SAPBEXaggItemX 34 10" xfId="31630" xr:uid="{00000000-0005-0000-0000-00001EA20000}"/>
    <cellStyle name="SAPBEXaggItemX 34 11" xfId="34519" xr:uid="{00000000-0005-0000-0000-00001FA20000}"/>
    <cellStyle name="SAPBEXaggItemX 34 12" xfId="37425" xr:uid="{00000000-0005-0000-0000-000020A20000}"/>
    <cellStyle name="SAPBEXaggItemX 34 13" xfId="42532" xr:uid="{00000000-0005-0000-0000-000021A20000}"/>
    <cellStyle name="SAPBEXaggItemX 34 14" xfId="45550" xr:uid="{00000000-0005-0000-0000-000022A20000}"/>
    <cellStyle name="SAPBEXaggItemX 34 2" xfId="6517" xr:uid="{00000000-0005-0000-0000-000023A20000}"/>
    <cellStyle name="SAPBEXaggItemX 34 3" xfId="9311" xr:uid="{00000000-0005-0000-0000-000024A20000}"/>
    <cellStyle name="SAPBEXaggItemX 34 4" xfId="12204" xr:uid="{00000000-0005-0000-0000-000025A20000}"/>
    <cellStyle name="SAPBEXaggItemX 34 5" xfId="15072" xr:uid="{00000000-0005-0000-0000-000026A20000}"/>
    <cellStyle name="SAPBEXaggItemX 34 6" xfId="18001" xr:uid="{00000000-0005-0000-0000-000027A20000}"/>
    <cellStyle name="SAPBEXaggItemX 34 7" xfId="21112" xr:uid="{00000000-0005-0000-0000-000028A20000}"/>
    <cellStyle name="SAPBEXaggItemX 34 8" xfId="25891" xr:uid="{00000000-0005-0000-0000-000029A20000}"/>
    <cellStyle name="SAPBEXaggItemX 34 9" xfId="28775" xr:uid="{00000000-0005-0000-0000-00002AA20000}"/>
    <cellStyle name="SAPBEXaggItemX 35" xfId="1016" xr:uid="{00000000-0005-0000-0000-00002BA20000}"/>
    <cellStyle name="SAPBEXaggItemX 35 10" xfId="31109" xr:uid="{00000000-0005-0000-0000-00002CA20000}"/>
    <cellStyle name="SAPBEXaggItemX 35 11" xfId="33998" xr:uid="{00000000-0005-0000-0000-00002DA20000}"/>
    <cellStyle name="SAPBEXaggItemX 35 12" xfId="36904" xr:uid="{00000000-0005-0000-0000-00002EA20000}"/>
    <cellStyle name="SAPBEXaggItemX 35 13" xfId="42011" xr:uid="{00000000-0005-0000-0000-00002FA20000}"/>
    <cellStyle name="SAPBEXaggItemX 35 14" xfId="45029" xr:uid="{00000000-0005-0000-0000-000030A20000}"/>
    <cellStyle name="SAPBEXaggItemX 35 2" xfId="3340" xr:uid="{00000000-0005-0000-0000-000031A20000}"/>
    <cellStyle name="SAPBEXaggItemX 35 3" xfId="8790" xr:uid="{00000000-0005-0000-0000-000032A20000}"/>
    <cellStyle name="SAPBEXaggItemX 35 4" xfId="11683" xr:uid="{00000000-0005-0000-0000-000033A20000}"/>
    <cellStyle name="SAPBEXaggItemX 35 5" xfId="14551" xr:uid="{00000000-0005-0000-0000-000034A20000}"/>
    <cellStyle name="SAPBEXaggItemX 35 6" xfId="17480" xr:uid="{00000000-0005-0000-0000-000035A20000}"/>
    <cellStyle name="SAPBEXaggItemX 35 7" xfId="20591" xr:uid="{00000000-0005-0000-0000-000036A20000}"/>
    <cellStyle name="SAPBEXaggItemX 35 8" xfId="25370" xr:uid="{00000000-0005-0000-0000-000037A20000}"/>
    <cellStyle name="SAPBEXaggItemX 35 9" xfId="28254" xr:uid="{00000000-0005-0000-0000-000038A20000}"/>
    <cellStyle name="SAPBEXaggItemX 36" xfId="1422" xr:uid="{00000000-0005-0000-0000-000039A20000}"/>
    <cellStyle name="SAPBEXaggItemX 36 10" xfId="31515" xr:uid="{00000000-0005-0000-0000-00003AA20000}"/>
    <cellStyle name="SAPBEXaggItemX 36 11" xfId="34404" xr:uid="{00000000-0005-0000-0000-00003BA20000}"/>
    <cellStyle name="SAPBEXaggItemX 36 12" xfId="37310" xr:uid="{00000000-0005-0000-0000-00003CA20000}"/>
    <cellStyle name="SAPBEXaggItemX 36 13" xfId="42417" xr:uid="{00000000-0005-0000-0000-00003DA20000}"/>
    <cellStyle name="SAPBEXaggItemX 36 14" xfId="45435" xr:uid="{00000000-0005-0000-0000-00003EA20000}"/>
    <cellStyle name="SAPBEXaggItemX 36 2" xfId="6402" xr:uid="{00000000-0005-0000-0000-00003FA20000}"/>
    <cellStyle name="SAPBEXaggItemX 36 3" xfId="9196" xr:uid="{00000000-0005-0000-0000-000040A20000}"/>
    <cellStyle name="SAPBEXaggItemX 36 4" xfId="12089" xr:uid="{00000000-0005-0000-0000-000041A20000}"/>
    <cellStyle name="SAPBEXaggItemX 36 5" xfId="14957" xr:uid="{00000000-0005-0000-0000-000042A20000}"/>
    <cellStyle name="SAPBEXaggItemX 36 6" xfId="17886" xr:uid="{00000000-0005-0000-0000-000043A20000}"/>
    <cellStyle name="SAPBEXaggItemX 36 7" xfId="20997" xr:uid="{00000000-0005-0000-0000-000044A20000}"/>
    <cellStyle name="SAPBEXaggItemX 36 8" xfId="25776" xr:uid="{00000000-0005-0000-0000-000045A20000}"/>
    <cellStyle name="SAPBEXaggItemX 36 9" xfId="28660" xr:uid="{00000000-0005-0000-0000-000046A20000}"/>
    <cellStyle name="SAPBEXaggItemX 37" xfId="967" xr:uid="{00000000-0005-0000-0000-000047A20000}"/>
    <cellStyle name="SAPBEXaggItemX 37 10" xfId="31060" xr:uid="{00000000-0005-0000-0000-000048A20000}"/>
    <cellStyle name="SAPBEXaggItemX 37 11" xfId="33949" xr:uid="{00000000-0005-0000-0000-000049A20000}"/>
    <cellStyle name="SAPBEXaggItemX 37 12" xfId="36855" xr:uid="{00000000-0005-0000-0000-00004AA20000}"/>
    <cellStyle name="SAPBEXaggItemX 37 13" xfId="41962" xr:uid="{00000000-0005-0000-0000-00004BA20000}"/>
    <cellStyle name="SAPBEXaggItemX 37 14" xfId="44980" xr:uid="{00000000-0005-0000-0000-00004CA20000}"/>
    <cellStyle name="SAPBEXaggItemX 37 2" xfId="5680" xr:uid="{00000000-0005-0000-0000-00004DA20000}"/>
    <cellStyle name="SAPBEXaggItemX 37 3" xfId="8741" xr:uid="{00000000-0005-0000-0000-00004EA20000}"/>
    <cellStyle name="SAPBEXaggItemX 37 4" xfId="11634" xr:uid="{00000000-0005-0000-0000-00004FA20000}"/>
    <cellStyle name="SAPBEXaggItemX 37 5" xfId="14502" xr:uid="{00000000-0005-0000-0000-000050A20000}"/>
    <cellStyle name="SAPBEXaggItemX 37 6" xfId="17431" xr:uid="{00000000-0005-0000-0000-000051A20000}"/>
    <cellStyle name="SAPBEXaggItemX 37 7" xfId="20542" xr:uid="{00000000-0005-0000-0000-000052A20000}"/>
    <cellStyle name="SAPBEXaggItemX 37 8" xfId="25321" xr:uid="{00000000-0005-0000-0000-000053A20000}"/>
    <cellStyle name="SAPBEXaggItemX 37 9" xfId="28205" xr:uid="{00000000-0005-0000-0000-000054A20000}"/>
    <cellStyle name="SAPBEXaggItemX 38" xfId="911" xr:uid="{00000000-0005-0000-0000-000055A20000}"/>
    <cellStyle name="SAPBEXaggItemX 38 10" xfId="31004" xr:uid="{00000000-0005-0000-0000-000056A20000}"/>
    <cellStyle name="SAPBEXaggItemX 38 11" xfId="33893" xr:uid="{00000000-0005-0000-0000-000057A20000}"/>
    <cellStyle name="SAPBEXaggItemX 38 12" xfId="36799" xr:uid="{00000000-0005-0000-0000-000058A20000}"/>
    <cellStyle name="SAPBEXaggItemX 38 13" xfId="41906" xr:uid="{00000000-0005-0000-0000-000059A20000}"/>
    <cellStyle name="SAPBEXaggItemX 38 14" xfId="44924" xr:uid="{00000000-0005-0000-0000-00005AA20000}"/>
    <cellStyle name="SAPBEXaggItemX 38 2" xfId="3674" xr:uid="{00000000-0005-0000-0000-00005BA20000}"/>
    <cellStyle name="SAPBEXaggItemX 38 3" xfId="8685" xr:uid="{00000000-0005-0000-0000-00005CA20000}"/>
    <cellStyle name="SAPBEXaggItemX 38 4" xfId="11578" xr:uid="{00000000-0005-0000-0000-00005DA20000}"/>
    <cellStyle name="SAPBEXaggItemX 38 5" xfId="14446" xr:uid="{00000000-0005-0000-0000-00005EA20000}"/>
    <cellStyle name="SAPBEXaggItemX 38 6" xfId="17375" xr:uid="{00000000-0005-0000-0000-00005FA20000}"/>
    <cellStyle name="SAPBEXaggItemX 38 7" xfId="20486" xr:uid="{00000000-0005-0000-0000-000060A20000}"/>
    <cellStyle name="SAPBEXaggItemX 38 8" xfId="25265" xr:uid="{00000000-0005-0000-0000-000061A20000}"/>
    <cellStyle name="SAPBEXaggItemX 38 9" xfId="28149" xr:uid="{00000000-0005-0000-0000-000062A20000}"/>
    <cellStyle name="SAPBEXaggItemX 39" xfId="1630" xr:uid="{00000000-0005-0000-0000-000063A20000}"/>
    <cellStyle name="SAPBEXaggItemX 39 10" xfId="31723" xr:uid="{00000000-0005-0000-0000-000064A20000}"/>
    <cellStyle name="SAPBEXaggItemX 39 11" xfId="34612" xr:uid="{00000000-0005-0000-0000-000065A20000}"/>
    <cellStyle name="SAPBEXaggItemX 39 12" xfId="37518" xr:uid="{00000000-0005-0000-0000-000066A20000}"/>
    <cellStyle name="SAPBEXaggItemX 39 13" xfId="42625" xr:uid="{00000000-0005-0000-0000-000067A20000}"/>
    <cellStyle name="SAPBEXaggItemX 39 14" xfId="45643" xr:uid="{00000000-0005-0000-0000-000068A20000}"/>
    <cellStyle name="SAPBEXaggItemX 39 2" xfId="6610" xr:uid="{00000000-0005-0000-0000-000069A20000}"/>
    <cellStyle name="SAPBEXaggItemX 39 3" xfId="9404" xr:uid="{00000000-0005-0000-0000-00006AA20000}"/>
    <cellStyle name="SAPBEXaggItemX 39 4" xfId="12297" xr:uid="{00000000-0005-0000-0000-00006BA20000}"/>
    <cellStyle name="SAPBEXaggItemX 39 5" xfId="15165" xr:uid="{00000000-0005-0000-0000-00006CA20000}"/>
    <cellStyle name="SAPBEXaggItemX 39 6" xfId="18094" xr:uid="{00000000-0005-0000-0000-00006DA20000}"/>
    <cellStyle name="SAPBEXaggItemX 39 7" xfId="21205" xr:uid="{00000000-0005-0000-0000-00006EA20000}"/>
    <cellStyle name="SAPBEXaggItemX 39 8" xfId="25984" xr:uid="{00000000-0005-0000-0000-00006FA20000}"/>
    <cellStyle name="SAPBEXaggItemX 39 9" xfId="28868" xr:uid="{00000000-0005-0000-0000-000070A20000}"/>
    <cellStyle name="SAPBEXaggItemX 4" xfId="275" xr:uid="{00000000-0005-0000-0000-000071A20000}"/>
    <cellStyle name="SAPBEXaggItemX 4 10" xfId="30547" xr:uid="{00000000-0005-0000-0000-000072A20000}"/>
    <cellStyle name="SAPBEXaggItemX 4 11" xfId="33413" xr:uid="{00000000-0005-0000-0000-000073A20000}"/>
    <cellStyle name="SAPBEXaggItemX 4 12" xfId="36320" xr:uid="{00000000-0005-0000-0000-000074A20000}"/>
    <cellStyle name="SAPBEXaggItemX 4 13" xfId="41430" xr:uid="{00000000-0005-0000-0000-000075A20000}"/>
    <cellStyle name="SAPBEXaggItemX 4 14" xfId="44400" xr:uid="{00000000-0005-0000-0000-000076A20000}"/>
    <cellStyle name="SAPBEXaggItemX 4 2" xfId="3637" xr:uid="{00000000-0005-0000-0000-000077A20000}"/>
    <cellStyle name="SAPBEXaggItemX 4 3" xfId="5086" xr:uid="{00000000-0005-0000-0000-000078A20000}"/>
    <cellStyle name="SAPBEXaggItemX 4 4" xfId="11095" xr:uid="{00000000-0005-0000-0000-000079A20000}"/>
    <cellStyle name="SAPBEXaggItemX 4 5" xfId="13977" xr:uid="{00000000-0005-0000-0000-00007AA20000}"/>
    <cellStyle name="SAPBEXaggItemX 4 6" xfId="16856" xr:uid="{00000000-0005-0000-0000-00007BA20000}"/>
    <cellStyle name="SAPBEXaggItemX 4 7" xfId="19871" xr:uid="{00000000-0005-0000-0000-00007CA20000}"/>
    <cellStyle name="SAPBEXaggItemX 4 8" xfId="23606" xr:uid="{00000000-0005-0000-0000-00007DA20000}"/>
    <cellStyle name="SAPBEXaggItemX 4 9" xfId="27664" xr:uid="{00000000-0005-0000-0000-00007EA20000}"/>
    <cellStyle name="SAPBEXaggItemX 40" xfId="959" xr:uid="{00000000-0005-0000-0000-00007FA20000}"/>
    <cellStyle name="SAPBEXaggItemX 40 10" xfId="31052" xr:uid="{00000000-0005-0000-0000-000080A20000}"/>
    <cellStyle name="SAPBEXaggItemX 40 11" xfId="33941" xr:uid="{00000000-0005-0000-0000-000081A20000}"/>
    <cellStyle name="SAPBEXaggItemX 40 12" xfId="36847" xr:uid="{00000000-0005-0000-0000-000082A20000}"/>
    <cellStyle name="SAPBEXaggItemX 40 13" xfId="41954" xr:uid="{00000000-0005-0000-0000-000083A20000}"/>
    <cellStyle name="SAPBEXaggItemX 40 14" xfId="44972" xr:uid="{00000000-0005-0000-0000-000084A20000}"/>
    <cellStyle name="SAPBEXaggItemX 40 2" xfId="5298" xr:uid="{00000000-0005-0000-0000-000085A20000}"/>
    <cellStyle name="SAPBEXaggItemX 40 3" xfId="8733" xr:uid="{00000000-0005-0000-0000-000086A20000}"/>
    <cellStyle name="SAPBEXaggItemX 40 4" xfId="11626" xr:uid="{00000000-0005-0000-0000-000087A20000}"/>
    <cellStyle name="SAPBEXaggItemX 40 5" xfId="14494" xr:uid="{00000000-0005-0000-0000-000088A20000}"/>
    <cellStyle name="SAPBEXaggItemX 40 6" xfId="17423" xr:uid="{00000000-0005-0000-0000-000089A20000}"/>
    <cellStyle name="SAPBEXaggItemX 40 7" xfId="20534" xr:uid="{00000000-0005-0000-0000-00008AA20000}"/>
    <cellStyle name="SAPBEXaggItemX 40 8" xfId="25313" xr:uid="{00000000-0005-0000-0000-00008BA20000}"/>
    <cellStyle name="SAPBEXaggItemX 40 9" xfId="28197" xr:uid="{00000000-0005-0000-0000-00008CA20000}"/>
    <cellStyle name="SAPBEXaggItemX 41" xfId="1515" xr:uid="{00000000-0005-0000-0000-00008DA20000}"/>
    <cellStyle name="SAPBEXaggItemX 41 10" xfId="31608" xr:uid="{00000000-0005-0000-0000-00008EA20000}"/>
    <cellStyle name="SAPBEXaggItemX 41 11" xfId="34497" xr:uid="{00000000-0005-0000-0000-00008FA20000}"/>
    <cellStyle name="SAPBEXaggItemX 41 12" xfId="37403" xr:uid="{00000000-0005-0000-0000-000090A20000}"/>
    <cellStyle name="SAPBEXaggItemX 41 13" xfId="42510" xr:uid="{00000000-0005-0000-0000-000091A20000}"/>
    <cellStyle name="SAPBEXaggItemX 41 14" xfId="45528" xr:uid="{00000000-0005-0000-0000-000092A20000}"/>
    <cellStyle name="SAPBEXaggItemX 41 2" xfId="6495" xr:uid="{00000000-0005-0000-0000-000093A20000}"/>
    <cellStyle name="SAPBEXaggItemX 41 3" xfId="9289" xr:uid="{00000000-0005-0000-0000-000094A20000}"/>
    <cellStyle name="SAPBEXaggItemX 41 4" xfId="12182" xr:uid="{00000000-0005-0000-0000-000095A20000}"/>
    <cellStyle name="SAPBEXaggItemX 41 5" xfId="15050" xr:uid="{00000000-0005-0000-0000-000096A20000}"/>
    <cellStyle name="SAPBEXaggItemX 41 6" xfId="17979" xr:uid="{00000000-0005-0000-0000-000097A20000}"/>
    <cellStyle name="SAPBEXaggItemX 41 7" xfId="21090" xr:uid="{00000000-0005-0000-0000-000098A20000}"/>
    <cellStyle name="SAPBEXaggItemX 41 8" xfId="25869" xr:uid="{00000000-0005-0000-0000-000099A20000}"/>
    <cellStyle name="SAPBEXaggItemX 41 9" xfId="28753" xr:uid="{00000000-0005-0000-0000-00009AA20000}"/>
    <cellStyle name="SAPBEXaggItemX 42" xfId="1721" xr:uid="{00000000-0005-0000-0000-00009BA20000}"/>
    <cellStyle name="SAPBEXaggItemX 42 10" xfId="31813" xr:uid="{00000000-0005-0000-0000-00009CA20000}"/>
    <cellStyle name="SAPBEXaggItemX 42 11" xfId="34703" xr:uid="{00000000-0005-0000-0000-00009DA20000}"/>
    <cellStyle name="SAPBEXaggItemX 42 12" xfId="37609" xr:uid="{00000000-0005-0000-0000-00009EA20000}"/>
    <cellStyle name="SAPBEXaggItemX 42 13" xfId="42716" xr:uid="{00000000-0005-0000-0000-00009FA20000}"/>
    <cellStyle name="SAPBEXaggItemX 42 14" xfId="45734" xr:uid="{00000000-0005-0000-0000-0000A0A20000}"/>
    <cellStyle name="SAPBEXaggItemX 42 2" xfId="6700" xr:uid="{00000000-0005-0000-0000-0000A1A20000}"/>
    <cellStyle name="SAPBEXaggItemX 42 3" xfId="9494" xr:uid="{00000000-0005-0000-0000-0000A2A20000}"/>
    <cellStyle name="SAPBEXaggItemX 42 4" xfId="12388" xr:uid="{00000000-0005-0000-0000-0000A3A20000}"/>
    <cellStyle name="SAPBEXaggItemX 42 5" xfId="15255" xr:uid="{00000000-0005-0000-0000-0000A4A20000}"/>
    <cellStyle name="SAPBEXaggItemX 42 6" xfId="18185" xr:uid="{00000000-0005-0000-0000-0000A5A20000}"/>
    <cellStyle name="SAPBEXaggItemX 42 7" xfId="21296" xr:uid="{00000000-0005-0000-0000-0000A6A20000}"/>
    <cellStyle name="SAPBEXaggItemX 42 8" xfId="26075" xr:uid="{00000000-0005-0000-0000-0000A7A20000}"/>
    <cellStyle name="SAPBEXaggItemX 42 9" xfId="28959" xr:uid="{00000000-0005-0000-0000-0000A8A20000}"/>
    <cellStyle name="SAPBEXaggItemX 43" xfId="758" xr:uid="{00000000-0005-0000-0000-0000A9A20000}"/>
    <cellStyle name="SAPBEXaggItemX 43 10" xfId="30851" xr:uid="{00000000-0005-0000-0000-0000AAA20000}"/>
    <cellStyle name="SAPBEXaggItemX 43 11" xfId="33740" xr:uid="{00000000-0005-0000-0000-0000ABA20000}"/>
    <cellStyle name="SAPBEXaggItemX 43 12" xfId="36646" xr:uid="{00000000-0005-0000-0000-0000ACA20000}"/>
    <cellStyle name="SAPBEXaggItemX 43 13" xfId="41753" xr:uid="{00000000-0005-0000-0000-0000ADA20000}"/>
    <cellStyle name="SAPBEXaggItemX 43 14" xfId="44771" xr:uid="{00000000-0005-0000-0000-0000AEA20000}"/>
    <cellStyle name="SAPBEXaggItemX 43 2" xfId="3982" xr:uid="{00000000-0005-0000-0000-0000AFA20000}"/>
    <cellStyle name="SAPBEXaggItemX 43 3" xfId="8532" xr:uid="{00000000-0005-0000-0000-0000B0A20000}"/>
    <cellStyle name="SAPBEXaggItemX 43 4" xfId="11425" xr:uid="{00000000-0005-0000-0000-0000B1A20000}"/>
    <cellStyle name="SAPBEXaggItemX 43 5" xfId="14293" xr:uid="{00000000-0005-0000-0000-0000B2A20000}"/>
    <cellStyle name="SAPBEXaggItemX 43 6" xfId="17222" xr:uid="{00000000-0005-0000-0000-0000B3A20000}"/>
    <cellStyle name="SAPBEXaggItemX 43 7" xfId="20333" xr:uid="{00000000-0005-0000-0000-0000B4A20000}"/>
    <cellStyle name="SAPBEXaggItemX 43 8" xfId="25112" xr:uid="{00000000-0005-0000-0000-0000B5A20000}"/>
    <cellStyle name="SAPBEXaggItemX 43 9" xfId="27996" xr:uid="{00000000-0005-0000-0000-0000B6A20000}"/>
    <cellStyle name="SAPBEXaggItemX 44" xfId="1608" xr:uid="{00000000-0005-0000-0000-0000B7A20000}"/>
    <cellStyle name="SAPBEXaggItemX 44 10" xfId="31701" xr:uid="{00000000-0005-0000-0000-0000B8A20000}"/>
    <cellStyle name="SAPBEXaggItemX 44 11" xfId="34590" xr:uid="{00000000-0005-0000-0000-0000B9A20000}"/>
    <cellStyle name="SAPBEXaggItemX 44 12" xfId="37496" xr:uid="{00000000-0005-0000-0000-0000BAA20000}"/>
    <cellStyle name="SAPBEXaggItemX 44 13" xfId="42603" xr:uid="{00000000-0005-0000-0000-0000BBA20000}"/>
    <cellStyle name="SAPBEXaggItemX 44 14" xfId="45621" xr:uid="{00000000-0005-0000-0000-0000BCA20000}"/>
    <cellStyle name="SAPBEXaggItemX 44 2" xfId="6588" xr:uid="{00000000-0005-0000-0000-0000BDA20000}"/>
    <cellStyle name="SAPBEXaggItemX 44 3" xfId="9382" xr:uid="{00000000-0005-0000-0000-0000BEA20000}"/>
    <cellStyle name="SAPBEXaggItemX 44 4" xfId="12275" xr:uid="{00000000-0005-0000-0000-0000BFA20000}"/>
    <cellStyle name="SAPBEXaggItemX 44 5" xfId="15143" xr:uid="{00000000-0005-0000-0000-0000C0A20000}"/>
    <cellStyle name="SAPBEXaggItemX 44 6" xfId="18072" xr:uid="{00000000-0005-0000-0000-0000C1A20000}"/>
    <cellStyle name="SAPBEXaggItemX 44 7" xfId="21183" xr:uid="{00000000-0005-0000-0000-0000C2A20000}"/>
    <cellStyle name="SAPBEXaggItemX 44 8" xfId="25962" xr:uid="{00000000-0005-0000-0000-0000C3A20000}"/>
    <cellStyle name="SAPBEXaggItemX 44 9" xfId="28846" xr:uid="{00000000-0005-0000-0000-0000C4A20000}"/>
    <cellStyle name="SAPBEXaggItemX 45" xfId="963" xr:uid="{00000000-0005-0000-0000-0000C5A20000}"/>
    <cellStyle name="SAPBEXaggItemX 45 10" xfId="31056" xr:uid="{00000000-0005-0000-0000-0000C6A20000}"/>
    <cellStyle name="SAPBEXaggItemX 45 11" xfId="33945" xr:uid="{00000000-0005-0000-0000-0000C7A20000}"/>
    <cellStyle name="SAPBEXaggItemX 45 12" xfId="36851" xr:uid="{00000000-0005-0000-0000-0000C8A20000}"/>
    <cellStyle name="SAPBEXaggItemX 45 13" xfId="41958" xr:uid="{00000000-0005-0000-0000-0000C9A20000}"/>
    <cellStyle name="SAPBEXaggItemX 45 14" xfId="44976" xr:uid="{00000000-0005-0000-0000-0000CAA20000}"/>
    <cellStyle name="SAPBEXaggItemX 45 2" xfId="5534" xr:uid="{00000000-0005-0000-0000-0000CBA20000}"/>
    <cellStyle name="SAPBEXaggItemX 45 3" xfId="8737" xr:uid="{00000000-0005-0000-0000-0000CCA20000}"/>
    <cellStyle name="SAPBEXaggItemX 45 4" xfId="11630" xr:uid="{00000000-0005-0000-0000-0000CDA20000}"/>
    <cellStyle name="SAPBEXaggItemX 45 5" xfId="14498" xr:uid="{00000000-0005-0000-0000-0000CEA20000}"/>
    <cellStyle name="SAPBEXaggItemX 45 6" xfId="17427" xr:uid="{00000000-0005-0000-0000-0000CFA20000}"/>
    <cellStyle name="SAPBEXaggItemX 45 7" xfId="20538" xr:uid="{00000000-0005-0000-0000-0000D0A20000}"/>
    <cellStyle name="SAPBEXaggItemX 45 8" xfId="25317" xr:uid="{00000000-0005-0000-0000-0000D1A20000}"/>
    <cellStyle name="SAPBEXaggItemX 45 9" xfId="28201" xr:uid="{00000000-0005-0000-0000-0000D2A20000}"/>
    <cellStyle name="SAPBEXaggItemX 46" xfId="914" xr:uid="{00000000-0005-0000-0000-0000D3A20000}"/>
    <cellStyle name="SAPBEXaggItemX 46 10" xfId="31007" xr:uid="{00000000-0005-0000-0000-0000D4A20000}"/>
    <cellStyle name="SAPBEXaggItemX 46 11" xfId="33896" xr:uid="{00000000-0005-0000-0000-0000D5A20000}"/>
    <cellStyle name="SAPBEXaggItemX 46 12" xfId="36802" xr:uid="{00000000-0005-0000-0000-0000D6A20000}"/>
    <cellStyle name="SAPBEXaggItemX 46 13" xfId="41909" xr:uid="{00000000-0005-0000-0000-0000D7A20000}"/>
    <cellStyle name="SAPBEXaggItemX 46 14" xfId="44927" xr:uid="{00000000-0005-0000-0000-0000D8A20000}"/>
    <cellStyle name="SAPBEXaggItemX 46 2" xfId="3468" xr:uid="{00000000-0005-0000-0000-0000D9A20000}"/>
    <cellStyle name="SAPBEXaggItemX 46 3" xfId="8688" xr:uid="{00000000-0005-0000-0000-0000DAA20000}"/>
    <cellStyle name="SAPBEXaggItemX 46 4" xfId="11581" xr:uid="{00000000-0005-0000-0000-0000DBA20000}"/>
    <cellStyle name="SAPBEXaggItemX 46 5" xfId="14449" xr:uid="{00000000-0005-0000-0000-0000DCA20000}"/>
    <cellStyle name="SAPBEXaggItemX 46 6" xfId="17378" xr:uid="{00000000-0005-0000-0000-0000DDA20000}"/>
    <cellStyle name="SAPBEXaggItemX 46 7" xfId="20489" xr:uid="{00000000-0005-0000-0000-0000DEA20000}"/>
    <cellStyle name="SAPBEXaggItemX 46 8" xfId="25268" xr:uid="{00000000-0005-0000-0000-0000DFA20000}"/>
    <cellStyle name="SAPBEXaggItemX 46 9" xfId="28152" xr:uid="{00000000-0005-0000-0000-0000E0A20000}"/>
    <cellStyle name="SAPBEXaggItemX 47" xfId="1639" xr:uid="{00000000-0005-0000-0000-0000E1A20000}"/>
    <cellStyle name="SAPBEXaggItemX 47 10" xfId="31732" xr:uid="{00000000-0005-0000-0000-0000E2A20000}"/>
    <cellStyle name="SAPBEXaggItemX 47 11" xfId="34621" xr:uid="{00000000-0005-0000-0000-0000E3A20000}"/>
    <cellStyle name="SAPBEXaggItemX 47 12" xfId="37527" xr:uid="{00000000-0005-0000-0000-0000E4A20000}"/>
    <cellStyle name="SAPBEXaggItemX 47 13" xfId="42634" xr:uid="{00000000-0005-0000-0000-0000E5A20000}"/>
    <cellStyle name="SAPBEXaggItemX 47 14" xfId="45652" xr:uid="{00000000-0005-0000-0000-0000E6A20000}"/>
    <cellStyle name="SAPBEXaggItemX 47 2" xfId="6619" xr:uid="{00000000-0005-0000-0000-0000E7A20000}"/>
    <cellStyle name="SAPBEXaggItemX 47 3" xfId="9413" xr:uid="{00000000-0005-0000-0000-0000E8A20000}"/>
    <cellStyle name="SAPBEXaggItemX 47 4" xfId="12306" xr:uid="{00000000-0005-0000-0000-0000E9A20000}"/>
    <cellStyle name="SAPBEXaggItemX 47 5" xfId="15174" xr:uid="{00000000-0005-0000-0000-0000EAA20000}"/>
    <cellStyle name="SAPBEXaggItemX 47 6" xfId="18103" xr:uid="{00000000-0005-0000-0000-0000EBA20000}"/>
    <cellStyle name="SAPBEXaggItemX 47 7" xfId="21214" xr:uid="{00000000-0005-0000-0000-0000ECA20000}"/>
    <cellStyle name="SAPBEXaggItemX 47 8" xfId="25993" xr:uid="{00000000-0005-0000-0000-0000EDA20000}"/>
    <cellStyle name="SAPBEXaggItemX 47 9" xfId="28877" xr:uid="{00000000-0005-0000-0000-0000EEA20000}"/>
    <cellStyle name="SAPBEXaggItemX 48" xfId="1414" xr:uid="{00000000-0005-0000-0000-0000EFA20000}"/>
    <cellStyle name="SAPBEXaggItemX 48 10" xfId="31507" xr:uid="{00000000-0005-0000-0000-0000F0A20000}"/>
    <cellStyle name="SAPBEXaggItemX 48 11" xfId="34396" xr:uid="{00000000-0005-0000-0000-0000F1A20000}"/>
    <cellStyle name="SAPBEXaggItemX 48 12" xfId="37302" xr:uid="{00000000-0005-0000-0000-0000F2A20000}"/>
    <cellStyle name="SAPBEXaggItemX 48 13" xfId="42409" xr:uid="{00000000-0005-0000-0000-0000F3A20000}"/>
    <cellStyle name="SAPBEXaggItemX 48 14" xfId="45427" xr:uid="{00000000-0005-0000-0000-0000F4A20000}"/>
    <cellStyle name="SAPBEXaggItemX 48 2" xfId="6394" xr:uid="{00000000-0005-0000-0000-0000F5A20000}"/>
    <cellStyle name="SAPBEXaggItemX 48 3" xfId="9188" xr:uid="{00000000-0005-0000-0000-0000F6A20000}"/>
    <cellStyle name="SAPBEXaggItemX 48 4" xfId="12081" xr:uid="{00000000-0005-0000-0000-0000F7A20000}"/>
    <cellStyle name="SAPBEXaggItemX 48 5" xfId="14949" xr:uid="{00000000-0005-0000-0000-0000F8A20000}"/>
    <cellStyle name="SAPBEXaggItemX 48 6" xfId="17878" xr:uid="{00000000-0005-0000-0000-0000F9A20000}"/>
    <cellStyle name="SAPBEXaggItemX 48 7" xfId="20989" xr:uid="{00000000-0005-0000-0000-0000FAA20000}"/>
    <cellStyle name="SAPBEXaggItemX 48 8" xfId="25768" xr:uid="{00000000-0005-0000-0000-0000FBA20000}"/>
    <cellStyle name="SAPBEXaggItemX 48 9" xfId="28652" xr:uid="{00000000-0005-0000-0000-0000FCA20000}"/>
    <cellStyle name="SAPBEXaggItemX 49" xfId="961" xr:uid="{00000000-0005-0000-0000-0000FDA20000}"/>
    <cellStyle name="SAPBEXaggItemX 49 10" xfId="31054" xr:uid="{00000000-0005-0000-0000-0000FEA20000}"/>
    <cellStyle name="SAPBEXaggItemX 49 11" xfId="33943" xr:uid="{00000000-0005-0000-0000-0000FFA20000}"/>
    <cellStyle name="SAPBEXaggItemX 49 12" xfId="36849" xr:uid="{00000000-0005-0000-0000-000000A30000}"/>
    <cellStyle name="SAPBEXaggItemX 49 13" xfId="41956" xr:uid="{00000000-0005-0000-0000-000001A30000}"/>
    <cellStyle name="SAPBEXaggItemX 49 14" xfId="44974" xr:uid="{00000000-0005-0000-0000-000002A30000}"/>
    <cellStyle name="SAPBEXaggItemX 49 2" xfId="4909" xr:uid="{00000000-0005-0000-0000-000003A30000}"/>
    <cellStyle name="SAPBEXaggItemX 49 3" xfId="8735" xr:uid="{00000000-0005-0000-0000-000004A30000}"/>
    <cellStyle name="SAPBEXaggItemX 49 4" xfId="11628" xr:uid="{00000000-0005-0000-0000-000005A30000}"/>
    <cellStyle name="SAPBEXaggItemX 49 5" xfId="14496" xr:uid="{00000000-0005-0000-0000-000006A30000}"/>
    <cellStyle name="SAPBEXaggItemX 49 6" xfId="17425" xr:uid="{00000000-0005-0000-0000-000007A30000}"/>
    <cellStyle name="SAPBEXaggItemX 49 7" xfId="20536" xr:uid="{00000000-0005-0000-0000-000008A30000}"/>
    <cellStyle name="SAPBEXaggItemX 49 8" xfId="25315" xr:uid="{00000000-0005-0000-0000-000009A30000}"/>
    <cellStyle name="SAPBEXaggItemX 49 9" xfId="28199" xr:uid="{00000000-0005-0000-0000-00000AA30000}"/>
    <cellStyle name="SAPBEXaggItemX 5" xfId="698" xr:uid="{00000000-0005-0000-0000-00000BA30000}"/>
    <cellStyle name="SAPBEXaggItemX 5 10" xfId="30791" xr:uid="{00000000-0005-0000-0000-00000CA30000}"/>
    <cellStyle name="SAPBEXaggItemX 5 11" xfId="33680" xr:uid="{00000000-0005-0000-0000-00000DA30000}"/>
    <cellStyle name="SAPBEXaggItemX 5 12" xfId="36586" xr:uid="{00000000-0005-0000-0000-00000EA30000}"/>
    <cellStyle name="SAPBEXaggItemX 5 13" xfId="41693" xr:uid="{00000000-0005-0000-0000-00000FA30000}"/>
    <cellStyle name="SAPBEXaggItemX 5 14" xfId="44711" xr:uid="{00000000-0005-0000-0000-000010A30000}"/>
    <cellStyle name="SAPBEXaggItemX 5 2" xfId="5215" xr:uid="{00000000-0005-0000-0000-000011A30000}"/>
    <cellStyle name="SAPBEXaggItemX 5 3" xfId="8472" xr:uid="{00000000-0005-0000-0000-000012A30000}"/>
    <cellStyle name="SAPBEXaggItemX 5 4" xfId="11365" xr:uid="{00000000-0005-0000-0000-000013A30000}"/>
    <cellStyle name="SAPBEXaggItemX 5 5" xfId="14233" xr:uid="{00000000-0005-0000-0000-000014A30000}"/>
    <cellStyle name="SAPBEXaggItemX 5 6" xfId="17162" xr:uid="{00000000-0005-0000-0000-000015A30000}"/>
    <cellStyle name="SAPBEXaggItemX 5 7" xfId="20273" xr:uid="{00000000-0005-0000-0000-000016A30000}"/>
    <cellStyle name="SAPBEXaggItemX 5 8" xfId="19919" xr:uid="{00000000-0005-0000-0000-000017A30000}"/>
    <cellStyle name="SAPBEXaggItemX 5 9" xfId="27936" xr:uid="{00000000-0005-0000-0000-000018A30000}"/>
    <cellStyle name="SAPBEXaggItemX 50" xfId="1476" xr:uid="{00000000-0005-0000-0000-000019A30000}"/>
    <cellStyle name="SAPBEXaggItemX 50 10" xfId="31569" xr:uid="{00000000-0005-0000-0000-00001AA30000}"/>
    <cellStyle name="SAPBEXaggItemX 50 11" xfId="34458" xr:uid="{00000000-0005-0000-0000-00001BA30000}"/>
    <cellStyle name="SAPBEXaggItemX 50 12" xfId="37364" xr:uid="{00000000-0005-0000-0000-00001CA30000}"/>
    <cellStyle name="SAPBEXaggItemX 50 13" xfId="42471" xr:uid="{00000000-0005-0000-0000-00001DA30000}"/>
    <cellStyle name="SAPBEXaggItemX 50 14" xfId="45489" xr:uid="{00000000-0005-0000-0000-00001EA30000}"/>
    <cellStyle name="SAPBEXaggItemX 50 2" xfId="6456" xr:uid="{00000000-0005-0000-0000-00001FA30000}"/>
    <cellStyle name="SAPBEXaggItemX 50 3" xfId="9250" xr:uid="{00000000-0005-0000-0000-000020A30000}"/>
    <cellStyle name="SAPBEXaggItemX 50 4" xfId="12143" xr:uid="{00000000-0005-0000-0000-000021A30000}"/>
    <cellStyle name="SAPBEXaggItemX 50 5" xfId="15011" xr:uid="{00000000-0005-0000-0000-000022A30000}"/>
    <cellStyle name="SAPBEXaggItemX 50 6" xfId="17940" xr:uid="{00000000-0005-0000-0000-000023A30000}"/>
    <cellStyle name="SAPBEXaggItemX 50 7" xfId="21051" xr:uid="{00000000-0005-0000-0000-000024A30000}"/>
    <cellStyle name="SAPBEXaggItemX 50 8" xfId="25830" xr:uid="{00000000-0005-0000-0000-000025A30000}"/>
    <cellStyle name="SAPBEXaggItemX 50 9" xfId="28714" xr:uid="{00000000-0005-0000-0000-000026A30000}"/>
    <cellStyle name="SAPBEXaggItemX 51" xfId="960" xr:uid="{00000000-0005-0000-0000-000027A30000}"/>
    <cellStyle name="SAPBEXaggItemX 51 10" xfId="31053" xr:uid="{00000000-0005-0000-0000-000028A30000}"/>
    <cellStyle name="SAPBEXaggItemX 51 11" xfId="33942" xr:uid="{00000000-0005-0000-0000-000029A30000}"/>
    <cellStyle name="SAPBEXaggItemX 51 12" xfId="36848" xr:uid="{00000000-0005-0000-0000-00002AA30000}"/>
    <cellStyle name="SAPBEXaggItemX 51 13" xfId="41955" xr:uid="{00000000-0005-0000-0000-00002BA30000}"/>
    <cellStyle name="SAPBEXaggItemX 51 14" xfId="44973" xr:uid="{00000000-0005-0000-0000-00002CA30000}"/>
    <cellStyle name="SAPBEXaggItemX 51 2" xfId="5836" xr:uid="{00000000-0005-0000-0000-00002DA30000}"/>
    <cellStyle name="SAPBEXaggItemX 51 3" xfId="8734" xr:uid="{00000000-0005-0000-0000-00002EA30000}"/>
    <cellStyle name="SAPBEXaggItemX 51 4" xfId="11627" xr:uid="{00000000-0005-0000-0000-00002FA30000}"/>
    <cellStyle name="SAPBEXaggItemX 51 5" xfId="14495" xr:uid="{00000000-0005-0000-0000-000030A30000}"/>
    <cellStyle name="SAPBEXaggItemX 51 6" xfId="17424" xr:uid="{00000000-0005-0000-0000-000031A30000}"/>
    <cellStyle name="SAPBEXaggItemX 51 7" xfId="20535" xr:uid="{00000000-0005-0000-0000-000032A30000}"/>
    <cellStyle name="SAPBEXaggItemX 51 8" xfId="25314" xr:uid="{00000000-0005-0000-0000-000033A30000}"/>
    <cellStyle name="SAPBEXaggItemX 51 9" xfId="28198" xr:uid="{00000000-0005-0000-0000-000034A30000}"/>
    <cellStyle name="SAPBEXaggItemX 52" xfId="1538" xr:uid="{00000000-0005-0000-0000-000035A30000}"/>
    <cellStyle name="SAPBEXaggItemX 52 10" xfId="31631" xr:uid="{00000000-0005-0000-0000-000036A30000}"/>
    <cellStyle name="SAPBEXaggItemX 52 11" xfId="34520" xr:uid="{00000000-0005-0000-0000-000037A30000}"/>
    <cellStyle name="SAPBEXaggItemX 52 12" xfId="37426" xr:uid="{00000000-0005-0000-0000-000038A30000}"/>
    <cellStyle name="SAPBEXaggItemX 52 13" xfId="42533" xr:uid="{00000000-0005-0000-0000-000039A30000}"/>
    <cellStyle name="SAPBEXaggItemX 52 14" xfId="45551" xr:uid="{00000000-0005-0000-0000-00003AA30000}"/>
    <cellStyle name="SAPBEXaggItemX 52 2" xfId="6518" xr:uid="{00000000-0005-0000-0000-00003BA30000}"/>
    <cellStyle name="SAPBEXaggItemX 52 3" xfId="9312" xr:uid="{00000000-0005-0000-0000-00003CA30000}"/>
    <cellStyle name="SAPBEXaggItemX 52 4" xfId="12205" xr:uid="{00000000-0005-0000-0000-00003DA30000}"/>
    <cellStyle name="SAPBEXaggItemX 52 5" xfId="15073" xr:uid="{00000000-0005-0000-0000-00003EA30000}"/>
    <cellStyle name="SAPBEXaggItemX 52 6" xfId="18002" xr:uid="{00000000-0005-0000-0000-00003FA30000}"/>
    <cellStyle name="SAPBEXaggItemX 52 7" xfId="21113" xr:uid="{00000000-0005-0000-0000-000040A30000}"/>
    <cellStyle name="SAPBEXaggItemX 52 8" xfId="25892" xr:uid="{00000000-0005-0000-0000-000041A30000}"/>
    <cellStyle name="SAPBEXaggItemX 52 9" xfId="28776" xr:uid="{00000000-0005-0000-0000-000042A30000}"/>
    <cellStyle name="SAPBEXaggItemX 53" xfId="1384" xr:uid="{00000000-0005-0000-0000-000043A30000}"/>
    <cellStyle name="SAPBEXaggItemX 53 10" xfId="31477" xr:uid="{00000000-0005-0000-0000-000044A30000}"/>
    <cellStyle name="SAPBEXaggItemX 53 11" xfId="34366" xr:uid="{00000000-0005-0000-0000-000045A30000}"/>
    <cellStyle name="SAPBEXaggItemX 53 12" xfId="37272" xr:uid="{00000000-0005-0000-0000-000046A30000}"/>
    <cellStyle name="SAPBEXaggItemX 53 13" xfId="42379" xr:uid="{00000000-0005-0000-0000-000047A30000}"/>
    <cellStyle name="SAPBEXaggItemX 53 14" xfId="45397" xr:uid="{00000000-0005-0000-0000-000048A30000}"/>
    <cellStyle name="SAPBEXaggItemX 53 2" xfId="6364" xr:uid="{00000000-0005-0000-0000-000049A30000}"/>
    <cellStyle name="SAPBEXaggItemX 53 3" xfId="9158" xr:uid="{00000000-0005-0000-0000-00004AA30000}"/>
    <cellStyle name="SAPBEXaggItemX 53 4" xfId="12051" xr:uid="{00000000-0005-0000-0000-00004BA30000}"/>
    <cellStyle name="SAPBEXaggItemX 53 5" xfId="14919" xr:uid="{00000000-0005-0000-0000-00004CA30000}"/>
    <cellStyle name="SAPBEXaggItemX 53 6" xfId="17848" xr:uid="{00000000-0005-0000-0000-00004DA30000}"/>
    <cellStyle name="SAPBEXaggItemX 53 7" xfId="20959" xr:uid="{00000000-0005-0000-0000-00004EA30000}"/>
    <cellStyle name="SAPBEXaggItemX 53 8" xfId="25738" xr:uid="{00000000-0005-0000-0000-00004FA30000}"/>
    <cellStyle name="SAPBEXaggItemX 53 9" xfId="28622" xr:uid="{00000000-0005-0000-0000-000050A30000}"/>
    <cellStyle name="SAPBEXaggItemX 54" xfId="1600" xr:uid="{00000000-0005-0000-0000-000051A30000}"/>
    <cellStyle name="SAPBEXaggItemX 54 10" xfId="31693" xr:uid="{00000000-0005-0000-0000-000052A30000}"/>
    <cellStyle name="SAPBEXaggItemX 54 11" xfId="34582" xr:uid="{00000000-0005-0000-0000-000053A30000}"/>
    <cellStyle name="SAPBEXaggItemX 54 12" xfId="37488" xr:uid="{00000000-0005-0000-0000-000054A30000}"/>
    <cellStyle name="SAPBEXaggItemX 54 13" xfId="42595" xr:uid="{00000000-0005-0000-0000-000055A30000}"/>
    <cellStyle name="SAPBEXaggItemX 54 14" xfId="45613" xr:uid="{00000000-0005-0000-0000-000056A30000}"/>
    <cellStyle name="SAPBEXaggItemX 54 2" xfId="6580" xr:uid="{00000000-0005-0000-0000-000057A30000}"/>
    <cellStyle name="SAPBEXaggItemX 54 3" xfId="9374" xr:uid="{00000000-0005-0000-0000-000058A30000}"/>
    <cellStyle name="SAPBEXaggItemX 54 4" xfId="12267" xr:uid="{00000000-0005-0000-0000-000059A30000}"/>
    <cellStyle name="SAPBEXaggItemX 54 5" xfId="15135" xr:uid="{00000000-0005-0000-0000-00005AA30000}"/>
    <cellStyle name="SAPBEXaggItemX 54 6" xfId="18064" xr:uid="{00000000-0005-0000-0000-00005BA30000}"/>
    <cellStyle name="SAPBEXaggItemX 54 7" xfId="21175" xr:uid="{00000000-0005-0000-0000-00005CA30000}"/>
    <cellStyle name="SAPBEXaggItemX 54 8" xfId="25954" xr:uid="{00000000-0005-0000-0000-00005DA30000}"/>
    <cellStyle name="SAPBEXaggItemX 54 9" xfId="28838" xr:uid="{00000000-0005-0000-0000-00005EA30000}"/>
    <cellStyle name="SAPBEXaggItemX 55" xfId="1446" xr:uid="{00000000-0005-0000-0000-00005FA30000}"/>
    <cellStyle name="SAPBEXaggItemX 55 10" xfId="31539" xr:uid="{00000000-0005-0000-0000-000060A30000}"/>
    <cellStyle name="SAPBEXaggItemX 55 11" xfId="34428" xr:uid="{00000000-0005-0000-0000-000061A30000}"/>
    <cellStyle name="SAPBEXaggItemX 55 12" xfId="37334" xr:uid="{00000000-0005-0000-0000-000062A30000}"/>
    <cellStyle name="SAPBEXaggItemX 55 13" xfId="42441" xr:uid="{00000000-0005-0000-0000-000063A30000}"/>
    <cellStyle name="SAPBEXaggItemX 55 14" xfId="45459" xr:uid="{00000000-0005-0000-0000-000064A30000}"/>
    <cellStyle name="SAPBEXaggItemX 55 2" xfId="6426" xr:uid="{00000000-0005-0000-0000-000065A30000}"/>
    <cellStyle name="SAPBEXaggItemX 55 3" xfId="9220" xr:uid="{00000000-0005-0000-0000-000066A30000}"/>
    <cellStyle name="SAPBEXaggItemX 55 4" xfId="12113" xr:uid="{00000000-0005-0000-0000-000067A30000}"/>
    <cellStyle name="SAPBEXaggItemX 55 5" xfId="14981" xr:uid="{00000000-0005-0000-0000-000068A30000}"/>
    <cellStyle name="SAPBEXaggItemX 55 6" xfId="17910" xr:uid="{00000000-0005-0000-0000-000069A30000}"/>
    <cellStyle name="SAPBEXaggItemX 55 7" xfId="21021" xr:uid="{00000000-0005-0000-0000-00006AA30000}"/>
    <cellStyle name="SAPBEXaggItemX 55 8" xfId="25800" xr:uid="{00000000-0005-0000-0000-00006BA30000}"/>
    <cellStyle name="SAPBEXaggItemX 55 9" xfId="28684" xr:uid="{00000000-0005-0000-0000-00006CA30000}"/>
    <cellStyle name="SAPBEXaggItemX 56" xfId="2504" xr:uid="{00000000-0005-0000-0000-00006DA30000}"/>
    <cellStyle name="SAPBEXaggItemX 56 10" xfId="32585" xr:uid="{00000000-0005-0000-0000-00006EA30000}"/>
    <cellStyle name="SAPBEXaggItemX 56 11" xfId="35472" xr:uid="{00000000-0005-0000-0000-00006FA30000}"/>
    <cellStyle name="SAPBEXaggItemX 56 12" xfId="38369" xr:uid="{00000000-0005-0000-0000-000070A30000}"/>
    <cellStyle name="SAPBEXaggItemX 56 13" xfId="43484" xr:uid="{00000000-0005-0000-0000-000071A30000}"/>
    <cellStyle name="SAPBEXaggItemX 56 14" xfId="46517" xr:uid="{00000000-0005-0000-0000-000072A30000}"/>
    <cellStyle name="SAPBEXaggItemX 56 2" xfId="7475" xr:uid="{00000000-0005-0000-0000-000073A30000}"/>
    <cellStyle name="SAPBEXaggItemX 56 3" xfId="10267" xr:uid="{00000000-0005-0000-0000-000074A30000}"/>
    <cellStyle name="SAPBEXaggItemX 56 4" xfId="13148" xr:uid="{00000000-0005-0000-0000-000075A30000}"/>
    <cellStyle name="SAPBEXaggItemX 56 5" xfId="16028" xr:uid="{00000000-0005-0000-0000-000076A30000}"/>
    <cellStyle name="SAPBEXaggItemX 56 6" xfId="18967" xr:uid="{00000000-0005-0000-0000-000077A30000}"/>
    <cellStyle name="SAPBEXaggItemX 56 7" xfId="22061" xr:uid="{00000000-0005-0000-0000-000078A30000}"/>
    <cellStyle name="SAPBEXaggItemX 56 8" xfId="26835" xr:uid="{00000000-0005-0000-0000-000079A30000}"/>
    <cellStyle name="SAPBEXaggItemX 56 9" xfId="29718" xr:uid="{00000000-0005-0000-0000-00007AA30000}"/>
    <cellStyle name="SAPBEXaggItemX 57" xfId="1570" xr:uid="{00000000-0005-0000-0000-00007BA30000}"/>
    <cellStyle name="SAPBEXaggItemX 57 10" xfId="31663" xr:uid="{00000000-0005-0000-0000-00007CA30000}"/>
    <cellStyle name="SAPBEXaggItemX 57 11" xfId="34552" xr:uid="{00000000-0005-0000-0000-00007DA30000}"/>
    <cellStyle name="SAPBEXaggItemX 57 12" xfId="37458" xr:uid="{00000000-0005-0000-0000-00007EA30000}"/>
    <cellStyle name="SAPBEXaggItemX 57 13" xfId="42565" xr:uid="{00000000-0005-0000-0000-00007FA30000}"/>
    <cellStyle name="SAPBEXaggItemX 57 14" xfId="45583" xr:uid="{00000000-0005-0000-0000-000080A30000}"/>
    <cellStyle name="SAPBEXaggItemX 57 2" xfId="6550" xr:uid="{00000000-0005-0000-0000-000081A30000}"/>
    <cellStyle name="SAPBEXaggItemX 57 3" xfId="9344" xr:uid="{00000000-0005-0000-0000-000082A30000}"/>
    <cellStyle name="SAPBEXaggItemX 57 4" xfId="12237" xr:uid="{00000000-0005-0000-0000-000083A30000}"/>
    <cellStyle name="SAPBEXaggItemX 57 5" xfId="15105" xr:uid="{00000000-0005-0000-0000-000084A30000}"/>
    <cellStyle name="SAPBEXaggItemX 57 6" xfId="18034" xr:uid="{00000000-0005-0000-0000-000085A30000}"/>
    <cellStyle name="SAPBEXaggItemX 57 7" xfId="21145" xr:uid="{00000000-0005-0000-0000-000086A30000}"/>
    <cellStyle name="SAPBEXaggItemX 57 8" xfId="25924" xr:uid="{00000000-0005-0000-0000-000087A30000}"/>
    <cellStyle name="SAPBEXaggItemX 57 9" xfId="28808" xr:uid="{00000000-0005-0000-0000-000088A30000}"/>
    <cellStyle name="SAPBEXaggItemX 58" xfId="2224" xr:uid="{00000000-0005-0000-0000-000089A30000}"/>
    <cellStyle name="SAPBEXaggItemX 58 10" xfId="32307" xr:uid="{00000000-0005-0000-0000-00008AA30000}"/>
    <cellStyle name="SAPBEXaggItemX 58 11" xfId="35201" xr:uid="{00000000-0005-0000-0000-00008BA30000}"/>
    <cellStyle name="SAPBEXaggItemX 58 12" xfId="38099" xr:uid="{00000000-0005-0000-0000-00008CA30000}"/>
    <cellStyle name="SAPBEXaggItemX 58 13" xfId="43212" xr:uid="{00000000-0005-0000-0000-00008DA30000}"/>
    <cellStyle name="SAPBEXaggItemX 58 14" xfId="46237" xr:uid="{00000000-0005-0000-0000-00008EA30000}"/>
    <cellStyle name="SAPBEXaggItemX 58 2" xfId="7197" xr:uid="{00000000-0005-0000-0000-00008FA30000}"/>
    <cellStyle name="SAPBEXaggItemX 58 3" xfId="9991" xr:uid="{00000000-0005-0000-0000-000090A30000}"/>
    <cellStyle name="SAPBEXaggItemX 58 4" xfId="12878" xr:uid="{00000000-0005-0000-0000-000091A30000}"/>
    <cellStyle name="SAPBEXaggItemX 58 5" xfId="15751" xr:uid="{00000000-0005-0000-0000-000092A30000}"/>
    <cellStyle name="SAPBEXaggItemX 58 6" xfId="18687" xr:uid="{00000000-0005-0000-0000-000093A30000}"/>
    <cellStyle name="SAPBEXaggItemX 58 7" xfId="21790" xr:uid="{00000000-0005-0000-0000-000094A30000}"/>
    <cellStyle name="SAPBEXaggItemX 58 8" xfId="26565" xr:uid="{00000000-0005-0000-0000-000095A30000}"/>
    <cellStyle name="SAPBEXaggItemX 58 9" xfId="29448" xr:uid="{00000000-0005-0000-0000-000096A30000}"/>
    <cellStyle name="SAPBEXaggItemX 59" xfId="1850" xr:uid="{00000000-0005-0000-0000-000097A30000}"/>
    <cellStyle name="SAPBEXaggItemX 59 10" xfId="31938" xr:uid="{00000000-0005-0000-0000-000098A30000}"/>
    <cellStyle name="SAPBEXaggItemX 59 11" xfId="34831" xr:uid="{00000000-0005-0000-0000-000099A30000}"/>
    <cellStyle name="SAPBEXaggItemX 59 12" xfId="37738" xr:uid="{00000000-0005-0000-0000-00009AA30000}"/>
    <cellStyle name="SAPBEXaggItemX 59 13" xfId="42845" xr:uid="{00000000-0005-0000-0000-00009BA30000}"/>
    <cellStyle name="SAPBEXaggItemX 59 14" xfId="45863" xr:uid="{00000000-0005-0000-0000-00009CA30000}"/>
    <cellStyle name="SAPBEXaggItemX 59 2" xfId="6826" xr:uid="{00000000-0005-0000-0000-00009DA30000}"/>
    <cellStyle name="SAPBEXaggItemX 59 3" xfId="9619" xr:uid="{00000000-0005-0000-0000-00009EA30000}"/>
    <cellStyle name="SAPBEXaggItemX 59 4" xfId="12517" xr:uid="{00000000-0005-0000-0000-00009FA30000}"/>
    <cellStyle name="SAPBEXaggItemX 59 5" xfId="15380" xr:uid="{00000000-0005-0000-0000-0000A0A30000}"/>
    <cellStyle name="SAPBEXaggItemX 59 6" xfId="18314" xr:uid="{00000000-0005-0000-0000-0000A1A30000}"/>
    <cellStyle name="SAPBEXaggItemX 59 7" xfId="21425" xr:uid="{00000000-0005-0000-0000-0000A2A30000}"/>
    <cellStyle name="SAPBEXaggItemX 59 8" xfId="26204" xr:uid="{00000000-0005-0000-0000-0000A3A30000}"/>
    <cellStyle name="SAPBEXaggItemX 59 9" xfId="29087" xr:uid="{00000000-0005-0000-0000-0000A4A30000}"/>
    <cellStyle name="SAPBEXaggItemX 6" xfId="789" xr:uid="{00000000-0005-0000-0000-0000A5A30000}"/>
    <cellStyle name="SAPBEXaggItemX 6 10" xfId="30882" xr:uid="{00000000-0005-0000-0000-0000A6A30000}"/>
    <cellStyle name="SAPBEXaggItemX 6 11" xfId="33771" xr:uid="{00000000-0005-0000-0000-0000A7A30000}"/>
    <cellStyle name="SAPBEXaggItemX 6 12" xfId="36677" xr:uid="{00000000-0005-0000-0000-0000A8A30000}"/>
    <cellStyle name="SAPBEXaggItemX 6 13" xfId="41784" xr:uid="{00000000-0005-0000-0000-0000A9A30000}"/>
    <cellStyle name="SAPBEXaggItemX 6 14" xfId="44802" xr:uid="{00000000-0005-0000-0000-0000AAA30000}"/>
    <cellStyle name="SAPBEXaggItemX 6 2" xfId="4877" xr:uid="{00000000-0005-0000-0000-0000ABA30000}"/>
    <cellStyle name="SAPBEXaggItemX 6 3" xfId="8563" xr:uid="{00000000-0005-0000-0000-0000ACA30000}"/>
    <cellStyle name="SAPBEXaggItemX 6 4" xfId="11456" xr:uid="{00000000-0005-0000-0000-0000ADA30000}"/>
    <cellStyle name="SAPBEXaggItemX 6 5" xfId="14324" xr:uid="{00000000-0005-0000-0000-0000AEA30000}"/>
    <cellStyle name="SAPBEXaggItemX 6 6" xfId="17253" xr:uid="{00000000-0005-0000-0000-0000AFA30000}"/>
    <cellStyle name="SAPBEXaggItemX 6 7" xfId="20364" xr:uid="{00000000-0005-0000-0000-0000B0A30000}"/>
    <cellStyle name="SAPBEXaggItemX 6 8" xfId="25143" xr:uid="{00000000-0005-0000-0000-0000B1A30000}"/>
    <cellStyle name="SAPBEXaggItemX 6 9" xfId="28027" xr:uid="{00000000-0005-0000-0000-0000B2A30000}"/>
    <cellStyle name="SAPBEXaggItemX 60" xfId="2696" xr:uid="{00000000-0005-0000-0000-0000B3A30000}"/>
    <cellStyle name="SAPBEXaggItemX 60 10" xfId="32768" xr:uid="{00000000-0005-0000-0000-0000B4A30000}"/>
    <cellStyle name="SAPBEXaggItemX 60 11" xfId="35656" xr:uid="{00000000-0005-0000-0000-0000B5A30000}"/>
    <cellStyle name="SAPBEXaggItemX 60 12" xfId="38552" xr:uid="{00000000-0005-0000-0000-0000B6A30000}"/>
    <cellStyle name="SAPBEXaggItemX 60 13" xfId="43667" xr:uid="{00000000-0005-0000-0000-0000B7A30000}"/>
    <cellStyle name="SAPBEXaggItemX 60 14" xfId="46709" xr:uid="{00000000-0005-0000-0000-0000B8A30000}"/>
    <cellStyle name="SAPBEXaggItemX 60 2" xfId="7662" xr:uid="{00000000-0005-0000-0000-0000B9A30000}"/>
    <cellStyle name="SAPBEXaggItemX 60 3" xfId="10450" xr:uid="{00000000-0005-0000-0000-0000BAA30000}"/>
    <cellStyle name="SAPBEXaggItemX 60 4" xfId="13331" xr:uid="{00000000-0005-0000-0000-0000BBA30000}"/>
    <cellStyle name="SAPBEXaggItemX 60 5" xfId="16211" xr:uid="{00000000-0005-0000-0000-0000BCA30000}"/>
    <cellStyle name="SAPBEXaggItemX 60 6" xfId="19159" xr:uid="{00000000-0005-0000-0000-0000BDA30000}"/>
    <cellStyle name="SAPBEXaggItemX 60 7" xfId="22250" xr:uid="{00000000-0005-0000-0000-0000BEA30000}"/>
    <cellStyle name="SAPBEXaggItemX 60 8" xfId="27018" xr:uid="{00000000-0005-0000-0000-0000BFA30000}"/>
    <cellStyle name="SAPBEXaggItemX 60 9" xfId="29901" xr:uid="{00000000-0005-0000-0000-0000C0A30000}"/>
    <cellStyle name="SAPBEXaggItemX 61" xfId="2439" xr:uid="{00000000-0005-0000-0000-0000C1A30000}"/>
    <cellStyle name="SAPBEXaggItemX 61 10" xfId="32521" xr:uid="{00000000-0005-0000-0000-0000C2A30000}"/>
    <cellStyle name="SAPBEXaggItemX 61 11" xfId="35408" xr:uid="{00000000-0005-0000-0000-0000C3A30000}"/>
    <cellStyle name="SAPBEXaggItemX 61 12" xfId="38306" xr:uid="{00000000-0005-0000-0000-0000C4A30000}"/>
    <cellStyle name="SAPBEXaggItemX 61 13" xfId="43421" xr:uid="{00000000-0005-0000-0000-0000C5A30000}"/>
    <cellStyle name="SAPBEXaggItemX 61 14" xfId="46452" xr:uid="{00000000-0005-0000-0000-0000C6A30000}"/>
    <cellStyle name="SAPBEXaggItemX 61 2" xfId="7411" xr:uid="{00000000-0005-0000-0000-0000C7A30000}"/>
    <cellStyle name="SAPBEXaggItemX 61 3" xfId="10204" xr:uid="{00000000-0005-0000-0000-0000C8A30000}"/>
    <cellStyle name="SAPBEXaggItemX 61 4" xfId="13085" xr:uid="{00000000-0005-0000-0000-0000C9A30000}"/>
    <cellStyle name="SAPBEXaggItemX 61 5" xfId="15965" xr:uid="{00000000-0005-0000-0000-0000CAA30000}"/>
    <cellStyle name="SAPBEXaggItemX 61 6" xfId="18902" xr:uid="{00000000-0005-0000-0000-0000CBA30000}"/>
    <cellStyle name="SAPBEXaggItemX 61 7" xfId="21998" xr:uid="{00000000-0005-0000-0000-0000CCA30000}"/>
    <cellStyle name="SAPBEXaggItemX 61 8" xfId="26772" xr:uid="{00000000-0005-0000-0000-0000CDA30000}"/>
    <cellStyle name="SAPBEXaggItemX 61 9" xfId="29655" xr:uid="{00000000-0005-0000-0000-0000CEA30000}"/>
    <cellStyle name="SAPBEXaggItemX 62" xfId="2071" xr:uid="{00000000-0005-0000-0000-0000CFA30000}"/>
    <cellStyle name="SAPBEXaggItemX 62 10" xfId="32154" xr:uid="{00000000-0005-0000-0000-0000D0A30000}"/>
    <cellStyle name="SAPBEXaggItemX 62 11" xfId="35051" xr:uid="{00000000-0005-0000-0000-0000D1A30000}"/>
    <cellStyle name="SAPBEXaggItemX 62 12" xfId="37951" xr:uid="{00000000-0005-0000-0000-0000D2A30000}"/>
    <cellStyle name="SAPBEXaggItemX 62 13" xfId="43060" xr:uid="{00000000-0005-0000-0000-0000D3A30000}"/>
    <cellStyle name="SAPBEXaggItemX 62 14" xfId="46084" xr:uid="{00000000-0005-0000-0000-0000D4A30000}"/>
    <cellStyle name="SAPBEXaggItemX 62 2" xfId="7044" xr:uid="{00000000-0005-0000-0000-0000D5A30000}"/>
    <cellStyle name="SAPBEXaggItemX 62 3" xfId="9838" xr:uid="{00000000-0005-0000-0000-0000D6A30000}"/>
    <cellStyle name="SAPBEXaggItemX 62 4" xfId="12730" xr:uid="{00000000-0005-0000-0000-0000D7A30000}"/>
    <cellStyle name="SAPBEXaggItemX 62 5" xfId="15598" xr:uid="{00000000-0005-0000-0000-0000D8A30000}"/>
    <cellStyle name="SAPBEXaggItemX 62 6" xfId="18534" xr:uid="{00000000-0005-0000-0000-0000D9A30000}"/>
    <cellStyle name="SAPBEXaggItemX 62 7" xfId="21642" xr:uid="{00000000-0005-0000-0000-0000DAA30000}"/>
    <cellStyle name="SAPBEXaggItemX 62 8" xfId="26417" xr:uid="{00000000-0005-0000-0000-0000DBA30000}"/>
    <cellStyle name="SAPBEXaggItemX 62 9" xfId="29300" xr:uid="{00000000-0005-0000-0000-0000DCA30000}"/>
    <cellStyle name="SAPBEXaggItemX 63" xfId="2379" xr:uid="{00000000-0005-0000-0000-0000DDA30000}"/>
    <cellStyle name="SAPBEXaggItemX 63 10" xfId="32461" xr:uid="{00000000-0005-0000-0000-0000DEA30000}"/>
    <cellStyle name="SAPBEXaggItemX 63 11" xfId="35350" xr:uid="{00000000-0005-0000-0000-0000DFA30000}"/>
    <cellStyle name="SAPBEXaggItemX 63 12" xfId="38248" xr:uid="{00000000-0005-0000-0000-0000E0A30000}"/>
    <cellStyle name="SAPBEXaggItemX 63 13" xfId="43363" xr:uid="{00000000-0005-0000-0000-0000E1A30000}"/>
    <cellStyle name="SAPBEXaggItemX 63 14" xfId="46392" xr:uid="{00000000-0005-0000-0000-0000E2A30000}"/>
    <cellStyle name="SAPBEXaggItemX 63 2" xfId="7351" xr:uid="{00000000-0005-0000-0000-0000E3A30000}"/>
    <cellStyle name="SAPBEXaggItemX 63 3" xfId="10145" xr:uid="{00000000-0005-0000-0000-0000E4A30000}"/>
    <cellStyle name="SAPBEXaggItemX 63 4" xfId="13027" xr:uid="{00000000-0005-0000-0000-0000E5A30000}"/>
    <cellStyle name="SAPBEXaggItemX 63 5" xfId="15905" xr:uid="{00000000-0005-0000-0000-0000E6A30000}"/>
    <cellStyle name="SAPBEXaggItemX 63 6" xfId="18842" xr:uid="{00000000-0005-0000-0000-0000E7A30000}"/>
    <cellStyle name="SAPBEXaggItemX 63 7" xfId="21940" xr:uid="{00000000-0005-0000-0000-0000E8A30000}"/>
    <cellStyle name="SAPBEXaggItemX 63 8" xfId="26714" xr:uid="{00000000-0005-0000-0000-0000E9A30000}"/>
    <cellStyle name="SAPBEXaggItemX 63 9" xfId="29597" xr:uid="{00000000-0005-0000-0000-0000EAA30000}"/>
    <cellStyle name="SAPBEXaggItemX 64" xfId="2820" xr:uid="{00000000-0005-0000-0000-0000EBA30000}"/>
    <cellStyle name="SAPBEXaggItemX 64 10" xfId="32888" xr:uid="{00000000-0005-0000-0000-0000ECA30000}"/>
    <cellStyle name="SAPBEXaggItemX 64 11" xfId="35776" xr:uid="{00000000-0005-0000-0000-0000EDA30000}"/>
    <cellStyle name="SAPBEXaggItemX 64 12" xfId="38672" xr:uid="{00000000-0005-0000-0000-0000EEA30000}"/>
    <cellStyle name="SAPBEXaggItemX 64 13" xfId="43787" xr:uid="{00000000-0005-0000-0000-0000EFA30000}"/>
    <cellStyle name="SAPBEXaggItemX 64 14" xfId="46833" xr:uid="{00000000-0005-0000-0000-0000F0A30000}"/>
    <cellStyle name="SAPBEXaggItemX 64 2" xfId="7784" xr:uid="{00000000-0005-0000-0000-0000F1A30000}"/>
    <cellStyle name="SAPBEXaggItemX 64 3" xfId="10570" xr:uid="{00000000-0005-0000-0000-0000F2A30000}"/>
    <cellStyle name="SAPBEXaggItemX 64 4" xfId="13451" xr:uid="{00000000-0005-0000-0000-0000F3A30000}"/>
    <cellStyle name="SAPBEXaggItemX 64 5" xfId="16331" xr:uid="{00000000-0005-0000-0000-0000F4A30000}"/>
    <cellStyle name="SAPBEXaggItemX 64 6" xfId="19283" xr:uid="{00000000-0005-0000-0000-0000F5A30000}"/>
    <cellStyle name="SAPBEXaggItemX 64 7" xfId="22374" xr:uid="{00000000-0005-0000-0000-0000F6A30000}"/>
    <cellStyle name="SAPBEXaggItemX 64 8" xfId="27138" xr:uid="{00000000-0005-0000-0000-0000F7A30000}"/>
    <cellStyle name="SAPBEXaggItemX 64 9" xfId="30021" xr:uid="{00000000-0005-0000-0000-0000F8A30000}"/>
    <cellStyle name="SAPBEXaggItemX 65" xfId="2865" xr:uid="{00000000-0005-0000-0000-0000F9A30000}"/>
    <cellStyle name="SAPBEXaggItemX 65 10" xfId="32932" xr:uid="{00000000-0005-0000-0000-0000FAA30000}"/>
    <cellStyle name="SAPBEXaggItemX 65 11" xfId="35820" xr:uid="{00000000-0005-0000-0000-0000FBA30000}"/>
    <cellStyle name="SAPBEXaggItemX 65 12" xfId="38716" xr:uid="{00000000-0005-0000-0000-0000FCA30000}"/>
    <cellStyle name="SAPBEXaggItemX 65 13" xfId="43831" xr:uid="{00000000-0005-0000-0000-0000FDA30000}"/>
    <cellStyle name="SAPBEXaggItemX 65 14" xfId="46878" xr:uid="{00000000-0005-0000-0000-0000FEA30000}"/>
    <cellStyle name="SAPBEXaggItemX 65 2" xfId="7828" xr:uid="{00000000-0005-0000-0000-0000FFA30000}"/>
    <cellStyle name="SAPBEXaggItemX 65 3" xfId="10614" xr:uid="{00000000-0005-0000-0000-000000A40000}"/>
    <cellStyle name="SAPBEXaggItemX 65 4" xfId="13495" xr:uid="{00000000-0005-0000-0000-000001A40000}"/>
    <cellStyle name="SAPBEXaggItemX 65 5" xfId="16375" xr:uid="{00000000-0005-0000-0000-000002A40000}"/>
    <cellStyle name="SAPBEXaggItemX 65 6" xfId="19328" xr:uid="{00000000-0005-0000-0000-000003A40000}"/>
    <cellStyle name="SAPBEXaggItemX 65 7" xfId="22419" xr:uid="{00000000-0005-0000-0000-000004A40000}"/>
    <cellStyle name="SAPBEXaggItemX 65 8" xfId="27182" xr:uid="{00000000-0005-0000-0000-000005A40000}"/>
    <cellStyle name="SAPBEXaggItemX 65 9" xfId="30065" xr:uid="{00000000-0005-0000-0000-000006A40000}"/>
    <cellStyle name="SAPBEXaggItemX 66" xfId="3004" xr:uid="{00000000-0005-0000-0000-000007A40000}"/>
    <cellStyle name="SAPBEXaggItemX 66 10" xfId="33068" xr:uid="{00000000-0005-0000-0000-000008A40000}"/>
    <cellStyle name="SAPBEXaggItemX 66 11" xfId="35956" xr:uid="{00000000-0005-0000-0000-000009A40000}"/>
    <cellStyle name="SAPBEXaggItemX 66 12" xfId="38852" xr:uid="{00000000-0005-0000-0000-00000AA40000}"/>
    <cellStyle name="SAPBEXaggItemX 66 13" xfId="43967" xr:uid="{00000000-0005-0000-0000-00000BA40000}"/>
    <cellStyle name="SAPBEXaggItemX 66 14" xfId="47017" xr:uid="{00000000-0005-0000-0000-00000CA40000}"/>
    <cellStyle name="SAPBEXaggItemX 66 2" xfId="7964" xr:uid="{00000000-0005-0000-0000-00000DA40000}"/>
    <cellStyle name="SAPBEXaggItemX 66 3" xfId="10750" xr:uid="{00000000-0005-0000-0000-00000EA40000}"/>
    <cellStyle name="SAPBEXaggItemX 66 4" xfId="13631" xr:uid="{00000000-0005-0000-0000-00000FA40000}"/>
    <cellStyle name="SAPBEXaggItemX 66 5" xfId="16511" xr:uid="{00000000-0005-0000-0000-000010A40000}"/>
    <cellStyle name="SAPBEXaggItemX 66 6" xfId="19465" xr:uid="{00000000-0005-0000-0000-000011A40000}"/>
    <cellStyle name="SAPBEXaggItemX 66 7" xfId="22558" xr:uid="{00000000-0005-0000-0000-000012A40000}"/>
    <cellStyle name="SAPBEXaggItemX 66 8" xfId="27318" xr:uid="{00000000-0005-0000-0000-000013A40000}"/>
    <cellStyle name="SAPBEXaggItemX 66 9" xfId="30201" xr:uid="{00000000-0005-0000-0000-000014A40000}"/>
    <cellStyle name="SAPBEXaggItemX 67" xfId="3047" xr:uid="{00000000-0005-0000-0000-000015A40000}"/>
    <cellStyle name="SAPBEXaggItemX 67 10" xfId="33109" xr:uid="{00000000-0005-0000-0000-000016A40000}"/>
    <cellStyle name="SAPBEXaggItemX 67 11" xfId="35997" xr:uid="{00000000-0005-0000-0000-000017A40000}"/>
    <cellStyle name="SAPBEXaggItemX 67 12" xfId="38893" xr:uid="{00000000-0005-0000-0000-000018A40000}"/>
    <cellStyle name="SAPBEXaggItemX 67 13" xfId="44008" xr:uid="{00000000-0005-0000-0000-000019A40000}"/>
    <cellStyle name="SAPBEXaggItemX 67 14" xfId="47060" xr:uid="{00000000-0005-0000-0000-00001AA40000}"/>
    <cellStyle name="SAPBEXaggItemX 67 2" xfId="8005" xr:uid="{00000000-0005-0000-0000-00001BA40000}"/>
    <cellStyle name="SAPBEXaggItemX 67 3" xfId="10791" xr:uid="{00000000-0005-0000-0000-00001CA40000}"/>
    <cellStyle name="SAPBEXaggItemX 67 4" xfId="13672" xr:uid="{00000000-0005-0000-0000-00001DA40000}"/>
    <cellStyle name="SAPBEXaggItemX 67 5" xfId="16552" xr:uid="{00000000-0005-0000-0000-00001EA40000}"/>
    <cellStyle name="SAPBEXaggItemX 67 6" xfId="19506" xr:uid="{00000000-0005-0000-0000-00001FA40000}"/>
    <cellStyle name="SAPBEXaggItemX 67 7" xfId="22601" xr:uid="{00000000-0005-0000-0000-000020A40000}"/>
    <cellStyle name="SAPBEXaggItemX 67 8" xfId="27359" xr:uid="{00000000-0005-0000-0000-000021A40000}"/>
    <cellStyle name="SAPBEXaggItemX 67 9" xfId="30242" xr:uid="{00000000-0005-0000-0000-000022A40000}"/>
    <cellStyle name="SAPBEXaggItemX 68" xfId="3037" xr:uid="{00000000-0005-0000-0000-000023A40000}"/>
    <cellStyle name="SAPBEXaggItemX 68 10" xfId="33099" xr:uid="{00000000-0005-0000-0000-000024A40000}"/>
    <cellStyle name="SAPBEXaggItemX 68 11" xfId="35987" xr:uid="{00000000-0005-0000-0000-000025A40000}"/>
    <cellStyle name="SAPBEXaggItemX 68 12" xfId="38883" xr:uid="{00000000-0005-0000-0000-000026A40000}"/>
    <cellStyle name="SAPBEXaggItemX 68 13" xfId="43998" xr:uid="{00000000-0005-0000-0000-000027A40000}"/>
    <cellStyle name="SAPBEXaggItemX 68 14" xfId="47050" xr:uid="{00000000-0005-0000-0000-000028A40000}"/>
    <cellStyle name="SAPBEXaggItemX 68 2" xfId="7995" xr:uid="{00000000-0005-0000-0000-000029A40000}"/>
    <cellStyle name="SAPBEXaggItemX 68 3" xfId="10781" xr:uid="{00000000-0005-0000-0000-00002AA40000}"/>
    <cellStyle name="SAPBEXaggItemX 68 4" xfId="13662" xr:uid="{00000000-0005-0000-0000-00002BA40000}"/>
    <cellStyle name="SAPBEXaggItemX 68 5" xfId="16542" xr:uid="{00000000-0005-0000-0000-00002CA40000}"/>
    <cellStyle name="SAPBEXaggItemX 68 6" xfId="19496" xr:uid="{00000000-0005-0000-0000-00002DA40000}"/>
    <cellStyle name="SAPBEXaggItemX 68 7" xfId="22591" xr:uid="{00000000-0005-0000-0000-00002EA40000}"/>
    <cellStyle name="SAPBEXaggItemX 68 8" xfId="27349" xr:uid="{00000000-0005-0000-0000-00002FA40000}"/>
    <cellStyle name="SAPBEXaggItemX 68 9" xfId="30232" xr:uid="{00000000-0005-0000-0000-000030A40000}"/>
    <cellStyle name="SAPBEXaggItemX 69" xfId="2993" xr:uid="{00000000-0005-0000-0000-000031A40000}"/>
    <cellStyle name="SAPBEXaggItemX 69 10" xfId="33057" xr:uid="{00000000-0005-0000-0000-000032A40000}"/>
    <cellStyle name="SAPBEXaggItemX 69 11" xfId="35945" xr:uid="{00000000-0005-0000-0000-000033A40000}"/>
    <cellStyle name="SAPBEXaggItemX 69 12" xfId="38841" xr:uid="{00000000-0005-0000-0000-000034A40000}"/>
    <cellStyle name="SAPBEXaggItemX 69 13" xfId="43956" xr:uid="{00000000-0005-0000-0000-000035A40000}"/>
    <cellStyle name="SAPBEXaggItemX 69 14" xfId="47006" xr:uid="{00000000-0005-0000-0000-000036A40000}"/>
    <cellStyle name="SAPBEXaggItemX 69 2" xfId="7953" xr:uid="{00000000-0005-0000-0000-000037A40000}"/>
    <cellStyle name="SAPBEXaggItemX 69 3" xfId="10739" xr:uid="{00000000-0005-0000-0000-000038A40000}"/>
    <cellStyle name="SAPBEXaggItemX 69 4" xfId="13620" xr:uid="{00000000-0005-0000-0000-000039A40000}"/>
    <cellStyle name="SAPBEXaggItemX 69 5" xfId="16500" xr:uid="{00000000-0005-0000-0000-00003AA40000}"/>
    <cellStyle name="SAPBEXaggItemX 69 6" xfId="19454" xr:uid="{00000000-0005-0000-0000-00003BA40000}"/>
    <cellStyle name="SAPBEXaggItemX 69 7" xfId="22547" xr:uid="{00000000-0005-0000-0000-00003CA40000}"/>
    <cellStyle name="SAPBEXaggItemX 69 8" xfId="27307" xr:uid="{00000000-0005-0000-0000-00003DA40000}"/>
    <cellStyle name="SAPBEXaggItemX 69 9" xfId="30190" xr:uid="{00000000-0005-0000-0000-00003EA40000}"/>
    <cellStyle name="SAPBEXaggItemX 7" xfId="883" xr:uid="{00000000-0005-0000-0000-00003FA40000}"/>
    <cellStyle name="SAPBEXaggItemX 7 10" xfId="30976" xr:uid="{00000000-0005-0000-0000-000040A40000}"/>
    <cellStyle name="SAPBEXaggItemX 7 11" xfId="33865" xr:uid="{00000000-0005-0000-0000-000041A40000}"/>
    <cellStyle name="SAPBEXaggItemX 7 12" xfId="36771" xr:uid="{00000000-0005-0000-0000-000042A40000}"/>
    <cellStyle name="SAPBEXaggItemX 7 13" xfId="41878" xr:uid="{00000000-0005-0000-0000-000043A40000}"/>
    <cellStyle name="SAPBEXaggItemX 7 14" xfId="44896" xr:uid="{00000000-0005-0000-0000-000044A40000}"/>
    <cellStyle name="SAPBEXaggItemX 7 2" xfId="4335" xr:uid="{00000000-0005-0000-0000-000045A40000}"/>
    <cellStyle name="SAPBEXaggItemX 7 3" xfId="8657" xr:uid="{00000000-0005-0000-0000-000046A40000}"/>
    <cellStyle name="SAPBEXaggItemX 7 4" xfId="11550" xr:uid="{00000000-0005-0000-0000-000047A40000}"/>
    <cellStyle name="SAPBEXaggItemX 7 5" xfId="14418" xr:uid="{00000000-0005-0000-0000-000048A40000}"/>
    <cellStyle name="SAPBEXaggItemX 7 6" xfId="17347" xr:uid="{00000000-0005-0000-0000-000049A40000}"/>
    <cellStyle name="SAPBEXaggItemX 7 7" xfId="20458" xr:uid="{00000000-0005-0000-0000-00004AA40000}"/>
    <cellStyle name="SAPBEXaggItemX 7 8" xfId="25237" xr:uid="{00000000-0005-0000-0000-00004BA40000}"/>
    <cellStyle name="SAPBEXaggItemX 7 9" xfId="28121" xr:uid="{00000000-0005-0000-0000-00004CA40000}"/>
    <cellStyle name="SAPBEXaggItemX 70" xfId="3017" xr:uid="{00000000-0005-0000-0000-00004DA40000}"/>
    <cellStyle name="SAPBEXaggItemX 70 10" xfId="33079" xr:uid="{00000000-0005-0000-0000-00004EA40000}"/>
    <cellStyle name="SAPBEXaggItemX 70 11" xfId="35967" xr:uid="{00000000-0005-0000-0000-00004FA40000}"/>
    <cellStyle name="SAPBEXaggItemX 70 12" xfId="38863" xr:uid="{00000000-0005-0000-0000-000050A40000}"/>
    <cellStyle name="SAPBEXaggItemX 70 13" xfId="43978" xr:uid="{00000000-0005-0000-0000-000051A40000}"/>
    <cellStyle name="SAPBEXaggItemX 70 14" xfId="47030" xr:uid="{00000000-0005-0000-0000-000052A40000}"/>
    <cellStyle name="SAPBEXaggItemX 70 2" xfId="7975" xr:uid="{00000000-0005-0000-0000-000053A40000}"/>
    <cellStyle name="SAPBEXaggItemX 70 3" xfId="10761" xr:uid="{00000000-0005-0000-0000-000054A40000}"/>
    <cellStyle name="SAPBEXaggItemX 70 4" xfId="13642" xr:uid="{00000000-0005-0000-0000-000055A40000}"/>
    <cellStyle name="SAPBEXaggItemX 70 5" xfId="16522" xr:uid="{00000000-0005-0000-0000-000056A40000}"/>
    <cellStyle name="SAPBEXaggItemX 70 6" xfId="19476" xr:uid="{00000000-0005-0000-0000-000057A40000}"/>
    <cellStyle name="SAPBEXaggItemX 70 7" xfId="22571" xr:uid="{00000000-0005-0000-0000-000058A40000}"/>
    <cellStyle name="SAPBEXaggItemX 70 8" xfId="27329" xr:uid="{00000000-0005-0000-0000-000059A40000}"/>
    <cellStyle name="SAPBEXaggItemX 70 9" xfId="30212" xr:uid="{00000000-0005-0000-0000-00005AA40000}"/>
    <cellStyle name="SAPBEXaggItemX 71" xfId="3027" xr:uid="{00000000-0005-0000-0000-00005BA40000}"/>
    <cellStyle name="SAPBEXaggItemX 71 10" xfId="33089" xr:uid="{00000000-0005-0000-0000-00005CA40000}"/>
    <cellStyle name="SAPBEXaggItemX 71 11" xfId="35977" xr:uid="{00000000-0005-0000-0000-00005DA40000}"/>
    <cellStyle name="SAPBEXaggItemX 71 12" xfId="38873" xr:uid="{00000000-0005-0000-0000-00005EA40000}"/>
    <cellStyle name="SAPBEXaggItemX 71 13" xfId="43988" xr:uid="{00000000-0005-0000-0000-00005FA40000}"/>
    <cellStyle name="SAPBEXaggItemX 71 14" xfId="47040" xr:uid="{00000000-0005-0000-0000-000060A40000}"/>
    <cellStyle name="SAPBEXaggItemX 71 2" xfId="7985" xr:uid="{00000000-0005-0000-0000-000061A40000}"/>
    <cellStyle name="SAPBEXaggItemX 71 3" xfId="10771" xr:uid="{00000000-0005-0000-0000-000062A40000}"/>
    <cellStyle name="SAPBEXaggItemX 71 4" xfId="13652" xr:uid="{00000000-0005-0000-0000-000063A40000}"/>
    <cellStyle name="SAPBEXaggItemX 71 5" xfId="16532" xr:uid="{00000000-0005-0000-0000-000064A40000}"/>
    <cellStyle name="SAPBEXaggItemX 71 6" xfId="19486" xr:uid="{00000000-0005-0000-0000-000065A40000}"/>
    <cellStyle name="SAPBEXaggItemX 71 7" xfId="22581" xr:uid="{00000000-0005-0000-0000-000066A40000}"/>
    <cellStyle name="SAPBEXaggItemX 71 8" xfId="27339" xr:uid="{00000000-0005-0000-0000-000067A40000}"/>
    <cellStyle name="SAPBEXaggItemX 71 9" xfId="30222" xr:uid="{00000000-0005-0000-0000-000068A40000}"/>
    <cellStyle name="SAPBEXaggItemX 72" xfId="3198" xr:uid="{00000000-0005-0000-0000-000069A40000}"/>
    <cellStyle name="SAPBEXaggItemX 72 10" xfId="33258" xr:uid="{00000000-0005-0000-0000-00006AA40000}"/>
    <cellStyle name="SAPBEXaggItemX 72 11" xfId="36147" xr:uid="{00000000-0005-0000-0000-00006BA40000}"/>
    <cellStyle name="SAPBEXaggItemX 72 12" xfId="39043" xr:uid="{00000000-0005-0000-0000-00006CA40000}"/>
    <cellStyle name="SAPBEXaggItemX 72 13" xfId="44158" xr:uid="{00000000-0005-0000-0000-00006DA40000}"/>
    <cellStyle name="SAPBEXaggItemX 72 14" xfId="47211" xr:uid="{00000000-0005-0000-0000-00006EA40000}"/>
    <cellStyle name="SAPBEXaggItemX 72 2" xfId="8156" xr:uid="{00000000-0005-0000-0000-00006FA40000}"/>
    <cellStyle name="SAPBEXaggItemX 72 3" xfId="10940" xr:uid="{00000000-0005-0000-0000-000070A40000}"/>
    <cellStyle name="SAPBEXaggItemX 72 4" xfId="13822" xr:uid="{00000000-0005-0000-0000-000071A40000}"/>
    <cellStyle name="SAPBEXaggItemX 72 5" xfId="16701" xr:uid="{00000000-0005-0000-0000-000072A40000}"/>
    <cellStyle name="SAPBEXaggItemX 72 6" xfId="19656" xr:uid="{00000000-0005-0000-0000-000073A40000}"/>
    <cellStyle name="SAPBEXaggItemX 72 7" xfId="22752" xr:uid="{00000000-0005-0000-0000-000074A40000}"/>
    <cellStyle name="SAPBEXaggItemX 72 8" xfId="27509" xr:uid="{00000000-0005-0000-0000-000075A40000}"/>
    <cellStyle name="SAPBEXaggItemX 72 9" xfId="30392" xr:uid="{00000000-0005-0000-0000-000076A40000}"/>
    <cellStyle name="SAPBEXaggItemX 73" xfId="7667" xr:uid="{00000000-0005-0000-0000-000077A40000}"/>
    <cellStyle name="SAPBEXaggItemX 74" xfId="14037" xr:uid="{00000000-0005-0000-0000-000078A40000}"/>
    <cellStyle name="SAPBEXaggItemX 75" xfId="4763" xr:uid="{00000000-0005-0000-0000-000079A40000}"/>
    <cellStyle name="SAPBEXaggItemX 76" xfId="16886" xr:uid="{00000000-0005-0000-0000-00007AA40000}"/>
    <cellStyle name="SAPBEXaggItemX 77" xfId="23151" xr:uid="{00000000-0005-0000-0000-00007BA40000}"/>
    <cellStyle name="SAPBEXaggItemX 78" xfId="24860" xr:uid="{00000000-0005-0000-0000-00007CA40000}"/>
    <cellStyle name="SAPBEXaggItemX 79" xfId="23975" xr:uid="{00000000-0005-0000-0000-00007DA40000}"/>
    <cellStyle name="SAPBEXaggItemX 8" xfId="592" xr:uid="{00000000-0005-0000-0000-00007EA40000}"/>
    <cellStyle name="SAPBEXaggItemX 8 10" xfId="30685" xr:uid="{00000000-0005-0000-0000-00007FA40000}"/>
    <cellStyle name="SAPBEXaggItemX 8 11" xfId="33574" xr:uid="{00000000-0005-0000-0000-000080A40000}"/>
    <cellStyle name="SAPBEXaggItemX 8 12" xfId="36480" xr:uid="{00000000-0005-0000-0000-000081A40000}"/>
    <cellStyle name="SAPBEXaggItemX 8 13" xfId="41587" xr:uid="{00000000-0005-0000-0000-000082A40000}"/>
    <cellStyle name="SAPBEXaggItemX 8 14" xfId="44605" xr:uid="{00000000-0005-0000-0000-000083A40000}"/>
    <cellStyle name="SAPBEXaggItemX 8 2" xfId="4312" xr:uid="{00000000-0005-0000-0000-000084A40000}"/>
    <cellStyle name="SAPBEXaggItemX 8 3" xfId="8366" xr:uid="{00000000-0005-0000-0000-000085A40000}"/>
    <cellStyle name="SAPBEXaggItemX 8 4" xfId="11259" xr:uid="{00000000-0005-0000-0000-000086A40000}"/>
    <cellStyle name="SAPBEXaggItemX 8 5" xfId="14127" xr:uid="{00000000-0005-0000-0000-000087A40000}"/>
    <cellStyle name="SAPBEXaggItemX 8 6" xfId="17056" xr:uid="{00000000-0005-0000-0000-000088A40000}"/>
    <cellStyle name="SAPBEXaggItemX 8 7" xfId="20167" xr:uid="{00000000-0005-0000-0000-000089A40000}"/>
    <cellStyle name="SAPBEXaggItemX 8 8" xfId="18971" xr:uid="{00000000-0005-0000-0000-00008AA40000}"/>
    <cellStyle name="SAPBEXaggItemX 8 9" xfId="27830" xr:uid="{00000000-0005-0000-0000-00008BA40000}"/>
    <cellStyle name="SAPBEXaggItemX 80" xfId="27725" xr:uid="{00000000-0005-0000-0000-00008CA40000}"/>
    <cellStyle name="SAPBEXaggItemX 81" xfId="35088" xr:uid="{00000000-0005-0000-0000-00008DA40000}"/>
    <cellStyle name="SAPBEXaggItemX 82" xfId="39449" xr:uid="{00000000-0005-0000-0000-00008EA40000}"/>
    <cellStyle name="SAPBEXaggItemX 83" xfId="40415" xr:uid="{00000000-0005-0000-0000-00008FA40000}"/>
    <cellStyle name="SAPBEXaggItemX 84" xfId="43190" xr:uid="{00000000-0005-0000-0000-000090A40000}"/>
    <cellStyle name="SAPBEXaggItemX 85" xfId="40663" xr:uid="{00000000-0005-0000-0000-000091A40000}"/>
    <cellStyle name="SAPBEXaggItemX 86" xfId="44310" xr:uid="{00000000-0005-0000-0000-000092A40000}"/>
    <cellStyle name="SAPBEXaggItemX 87" xfId="44499" xr:uid="{00000000-0005-0000-0000-000093A40000}"/>
    <cellStyle name="SAPBEXaggItemX 88" xfId="45903" xr:uid="{00000000-0005-0000-0000-000094A40000}"/>
    <cellStyle name="SAPBEXaggItemX 89" xfId="44424" xr:uid="{00000000-0005-0000-0000-000095A40000}"/>
    <cellStyle name="SAPBEXaggItemX 9" xfId="610" xr:uid="{00000000-0005-0000-0000-000096A40000}"/>
    <cellStyle name="SAPBEXaggItemX 9 10" xfId="30703" xr:uid="{00000000-0005-0000-0000-000097A40000}"/>
    <cellStyle name="SAPBEXaggItemX 9 11" xfId="33592" xr:uid="{00000000-0005-0000-0000-000098A40000}"/>
    <cellStyle name="SAPBEXaggItemX 9 12" xfId="36498" xr:uid="{00000000-0005-0000-0000-000099A40000}"/>
    <cellStyle name="SAPBEXaggItemX 9 13" xfId="41605" xr:uid="{00000000-0005-0000-0000-00009AA40000}"/>
    <cellStyle name="SAPBEXaggItemX 9 14" xfId="44623" xr:uid="{00000000-0005-0000-0000-00009BA40000}"/>
    <cellStyle name="SAPBEXaggItemX 9 2" xfId="5926" xr:uid="{00000000-0005-0000-0000-00009CA40000}"/>
    <cellStyle name="SAPBEXaggItemX 9 3" xfId="8384" xr:uid="{00000000-0005-0000-0000-00009DA40000}"/>
    <cellStyle name="SAPBEXaggItemX 9 4" xfId="11277" xr:uid="{00000000-0005-0000-0000-00009EA40000}"/>
    <cellStyle name="SAPBEXaggItemX 9 5" xfId="14145" xr:uid="{00000000-0005-0000-0000-00009FA40000}"/>
    <cellStyle name="SAPBEXaggItemX 9 6" xfId="17074" xr:uid="{00000000-0005-0000-0000-0000A0A40000}"/>
    <cellStyle name="SAPBEXaggItemX 9 7" xfId="20185" xr:uid="{00000000-0005-0000-0000-0000A1A40000}"/>
    <cellStyle name="SAPBEXaggItemX 9 8" xfId="22895" xr:uid="{00000000-0005-0000-0000-0000A2A40000}"/>
    <cellStyle name="SAPBEXaggItemX 9 9" xfId="27848" xr:uid="{00000000-0005-0000-0000-0000A3A40000}"/>
    <cellStyle name="SAPBEXaggItemX 90" xfId="46153" xr:uid="{00000000-0005-0000-0000-0000A4A40000}"/>
    <cellStyle name="SAPBEXaggItemX 91" xfId="47386" xr:uid="{00000000-0005-0000-0000-0000A5A40000}"/>
    <cellStyle name="SAPBEXaggItemX 92" xfId="44318" xr:uid="{00000000-0005-0000-0000-0000A6A40000}"/>
    <cellStyle name="SAPBEXaggItemX 93" xfId="44489" xr:uid="{00000000-0005-0000-0000-0000A7A40000}"/>
    <cellStyle name="SAPBEXaggItemX 94" xfId="46430" xr:uid="{00000000-0005-0000-0000-0000A8A40000}"/>
    <cellStyle name="SAPBEXaggItemX 95" xfId="47570" xr:uid="{00000000-0005-0000-0000-0000A9A40000}"/>
    <cellStyle name="SAPBEXaggItemX 96" xfId="47622" xr:uid="{00000000-0005-0000-0000-0000AAA40000}"/>
    <cellStyle name="SAPBEXaggItemX 97" xfId="47627" xr:uid="{00000000-0005-0000-0000-0000ABA40000}"/>
    <cellStyle name="SAPBEXaggItemX 98" xfId="47734" xr:uid="{00000000-0005-0000-0000-0000ACA40000}"/>
    <cellStyle name="SAPBEXaggItemX 99" xfId="47784" xr:uid="{00000000-0005-0000-0000-0000ADA40000}"/>
    <cellStyle name="SAPBEXchaText" xfId="91" xr:uid="{00000000-0005-0000-0000-0000AEA40000}"/>
    <cellStyle name="SAPBEXformats" xfId="92" xr:uid="{00000000-0005-0000-0000-0000AFA40000}"/>
    <cellStyle name="SAPBEXformats 10" xfId="893" xr:uid="{00000000-0005-0000-0000-0000B0A40000}"/>
    <cellStyle name="SAPBEXformats 10 10" xfId="30986" xr:uid="{00000000-0005-0000-0000-0000B1A40000}"/>
    <cellStyle name="SAPBEXformats 10 11" xfId="33875" xr:uid="{00000000-0005-0000-0000-0000B2A40000}"/>
    <cellStyle name="SAPBEXformats 10 12" xfId="36781" xr:uid="{00000000-0005-0000-0000-0000B3A40000}"/>
    <cellStyle name="SAPBEXformats 10 13" xfId="41888" xr:uid="{00000000-0005-0000-0000-0000B4A40000}"/>
    <cellStyle name="SAPBEXformats 10 14" xfId="44906" xr:uid="{00000000-0005-0000-0000-0000B5A40000}"/>
    <cellStyle name="SAPBEXformats 10 2" xfId="4153" xr:uid="{00000000-0005-0000-0000-0000B6A40000}"/>
    <cellStyle name="SAPBEXformats 10 3" xfId="8667" xr:uid="{00000000-0005-0000-0000-0000B7A40000}"/>
    <cellStyle name="SAPBEXformats 10 4" xfId="11560" xr:uid="{00000000-0005-0000-0000-0000B8A40000}"/>
    <cellStyle name="SAPBEXformats 10 5" xfId="14428" xr:uid="{00000000-0005-0000-0000-0000B9A40000}"/>
    <cellStyle name="SAPBEXformats 10 6" xfId="17357" xr:uid="{00000000-0005-0000-0000-0000BAA40000}"/>
    <cellStyle name="SAPBEXformats 10 7" xfId="20468" xr:uid="{00000000-0005-0000-0000-0000BBA40000}"/>
    <cellStyle name="SAPBEXformats 10 8" xfId="25247" xr:uid="{00000000-0005-0000-0000-0000BCA40000}"/>
    <cellStyle name="SAPBEXformats 10 9" xfId="28131" xr:uid="{00000000-0005-0000-0000-0000BDA40000}"/>
    <cellStyle name="SAPBEXformats 100" xfId="44418" xr:uid="{00000000-0005-0000-0000-0000BEA40000}"/>
    <cellStyle name="SAPBEXformats 101" xfId="47733" xr:uid="{00000000-0005-0000-0000-0000BFA40000}"/>
    <cellStyle name="SAPBEXformats 102" xfId="47785" xr:uid="{00000000-0005-0000-0000-0000C0A40000}"/>
    <cellStyle name="SAPBEXformats 103" xfId="47578" xr:uid="{00000000-0005-0000-0000-0000C1A40000}"/>
    <cellStyle name="SAPBEXformats 104" xfId="46580" xr:uid="{00000000-0005-0000-0000-0000C2A40000}"/>
    <cellStyle name="SAPBEXformats 105" xfId="47913" xr:uid="{00000000-0005-0000-0000-0000C3A40000}"/>
    <cellStyle name="SAPBEXformats 106" xfId="44467" xr:uid="{00000000-0005-0000-0000-0000C4A40000}"/>
    <cellStyle name="SAPBEXformats 107" xfId="47912" xr:uid="{00000000-0005-0000-0000-0000C5A40000}"/>
    <cellStyle name="SAPBEXformats 108" xfId="47540" xr:uid="{00000000-0005-0000-0000-0000C6A40000}"/>
    <cellStyle name="SAPBEXformats 109" xfId="47829" xr:uid="{00000000-0005-0000-0000-0000C7A40000}"/>
    <cellStyle name="SAPBEXformats 11" xfId="1022" xr:uid="{00000000-0005-0000-0000-0000C8A40000}"/>
    <cellStyle name="SAPBEXformats 11 10" xfId="31115" xr:uid="{00000000-0005-0000-0000-0000C9A40000}"/>
    <cellStyle name="SAPBEXformats 11 11" xfId="34004" xr:uid="{00000000-0005-0000-0000-0000CAA40000}"/>
    <cellStyle name="SAPBEXformats 11 12" xfId="36910" xr:uid="{00000000-0005-0000-0000-0000CBA40000}"/>
    <cellStyle name="SAPBEXformats 11 13" xfId="42017" xr:uid="{00000000-0005-0000-0000-0000CCA40000}"/>
    <cellStyle name="SAPBEXformats 11 14" xfId="45035" xr:uid="{00000000-0005-0000-0000-0000CDA40000}"/>
    <cellStyle name="SAPBEXformats 11 2" xfId="5983" xr:uid="{00000000-0005-0000-0000-0000CEA40000}"/>
    <cellStyle name="SAPBEXformats 11 3" xfId="8796" xr:uid="{00000000-0005-0000-0000-0000CFA40000}"/>
    <cellStyle name="SAPBEXformats 11 4" xfId="11689" xr:uid="{00000000-0005-0000-0000-0000D0A40000}"/>
    <cellStyle name="SAPBEXformats 11 5" xfId="14557" xr:uid="{00000000-0005-0000-0000-0000D1A40000}"/>
    <cellStyle name="SAPBEXformats 11 6" xfId="17486" xr:uid="{00000000-0005-0000-0000-0000D2A40000}"/>
    <cellStyle name="SAPBEXformats 11 7" xfId="20597" xr:uid="{00000000-0005-0000-0000-0000D3A40000}"/>
    <cellStyle name="SAPBEXformats 11 8" xfId="25376" xr:uid="{00000000-0005-0000-0000-0000D4A40000}"/>
    <cellStyle name="SAPBEXformats 11 9" xfId="28260" xr:uid="{00000000-0005-0000-0000-0000D5A40000}"/>
    <cellStyle name="SAPBEXformats 110" xfId="47490" xr:uid="{00000000-0005-0000-0000-0000D6A40000}"/>
    <cellStyle name="SAPBEXformats 111" xfId="47653" xr:uid="{00000000-0005-0000-0000-0000D7A40000}"/>
    <cellStyle name="SAPBEXformats 112" xfId="47879" xr:uid="{00000000-0005-0000-0000-0000D8A40000}"/>
    <cellStyle name="SAPBEXformats 113" xfId="48042" xr:uid="{00000000-0005-0000-0000-0000D9A40000}"/>
    <cellStyle name="SAPBEXformats 114" xfId="48429" xr:uid="{00000000-0005-0000-0000-0000DAA40000}"/>
    <cellStyle name="SAPBEXformats 115" xfId="48062" xr:uid="{00000000-0005-0000-0000-0000DBA40000}"/>
    <cellStyle name="SAPBEXformats 116" xfId="48473" xr:uid="{00000000-0005-0000-0000-0000DCA40000}"/>
    <cellStyle name="SAPBEXformats 117" xfId="48394" xr:uid="{00000000-0005-0000-0000-0000DDA40000}"/>
    <cellStyle name="SAPBEXformats 118" xfId="48709" xr:uid="{00000000-0005-0000-0000-0000DEA40000}"/>
    <cellStyle name="SAPBEXformats 119" xfId="48841" xr:uid="{00000000-0005-0000-0000-0000DFA40000}"/>
    <cellStyle name="SAPBEXformats 12" xfId="1074" xr:uid="{00000000-0005-0000-0000-0000E0A40000}"/>
    <cellStyle name="SAPBEXformats 12 10" xfId="31167" xr:uid="{00000000-0005-0000-0000-0000E1A40000}"/>
    <cellStyle name="SAPBEXformats 12 11" xfId="34056" xr:uid="{00000000-0005-0000-0000-0000E2A40000}"/>
    <cellStyle name="SAPBEXformats 12 12" xfId="36962" xr:uid="{00000000-0005-0000-0000-0000E3A40000}"/>
    <cellStyle name="SAPBEXformats 12 13" xfId="42069" xr:uid="{00000000-0005-0000-0000-0000E4A40000}"/>
    <cellStyle name="SAPBEXformats 12 14" xfId="45087" xr:uid="{00000000-0005-0000-0000-0000E5A40000}"/>
    <cellStyle name="SAPBEXformats 12 2" xfId="3569" xr:uid="{00000000-0005-0000-0000-0000E6A40000}"/>
    <cellStyle name="SAPBEXformats 12 3" xfId="8848" xr:uid="{00000000-0005-0000-0000-0000E7A40000}"/>
    <cellStyle name="SAPBEXformats 12 4" xfId="11741" xr:uid="{00000000-0005-0000-0000-0000E8A40000}"/>
    <cellStyle name="SAPBEXformats 12 5" xfId="14609" xr:uid="{00000000-0005-0000-0000-0000E9A40000}"/>
    <cellStyle name="SAPBEXformats 12 6" xfId="17538" xr:uid="{00000000-0005-0000-0000-0000EAA40000}"/>
    <cellStyle name="SAPBEXformats 12 7" xfId="20649" xr:uid="{00000000-0005-0000-0000-0000EBA40000}"/>
    <cellStyle name="SAPBEXformats 12 8" xfId="25428" xr:uid="{00000000-0005-0000-0000-0000ECA40000}"/>
    <cellStyle name="SAPBEXformats 12 9" xfId="28312" xr:uid="{00000000-0005-0000-0000-0000EDA40000}"/>
    <cellStyle name="SAPBEXformats 120" xfId="48925" xr:uid="{00000000-0005-0000-0000-0000EEA40000}"/>
    <cellStyle name="SAPBEXformats 121" xfId="48842" xr:uid="{00000000-0005-0000-0000-0000EFA40000}"/>
    <cellStyle name="SAPBEXformats 122" xfId="48913" xr:uid="{00000000-0005-0000-0000-0000F0A40000}"/>
    <cellStyle name="SAPBEXformats 123" xfId="48900" xr:uid="{00000000-0005-0000-0000-0000F1A40000}"/>
    <cellStyle name="SAPBEXformats 124" xfId="48892" xr:uid="{00000000-0005-0000-0000-0000F2A40000}"/>
    <cellStyle name="SAPBEXformats 125" xfId="49155" xr:uid="{00000000-0005-0000-0000-0000F3A40000}"/>
    <cellStyle name="SAPBEXformats 126" xfId="49206" xr:uid="{00000000-0005-0000-0000-0000F4A40000}"/>
    <cellStyle name="SAPBEXformats 127" xfId="49253" xr:uid="{00000000-0005-0000-0000-0000F5A40000}"/>
    <cellStyle name="SAPBEXformats 128" xfId="49298" xr:uid="{00000000-0005-0000-0000-0000F6A40000}"/>
    <cellStyle name="SAPBEXformats 129" xfId="49344" xr:uid="{00000000-0005-0000-0000-0000F7A40000}"/>
    <cellStyle name="SAPBEXformats 13" xfId="1177" xr:uid="{00000000-0005-0000-0000-0000F8A40000}"/>
    <cellStyle name="SAPBEXformats 13 10" xfId="31270" xr:uid="{00000000-0005-0000-0000-0000F9A40000}"/>
    <cellStyle name="SAPBEXformats 13 11" xfId="34159" xr:uid="{00000000-0005-0000-0000-0000FAA40000}"/>
    <cellStyle name="SAPBEXformats 13 12" xfId="37065" xr:uid="{00000000-0005-0000-0000-0000FBA40000}"/>
    <cellStyle name="SAPBEXformats 13 13" xfId="42172" xr:uid="{00000000-0005-0000-0000-0000FCA40000}"/>
    <cellStyle name="SAPBEXformats 13 14" xfId="45190" xr:uid="{00000000-0005-0000-0000-0000FDA40000}"/>
    <cellStyle name="SAPBEXformats 13 2" xfId="155" xr:uid="{00000000-0005-0000-0000-0000FEA40000}"/>
    <cellStyle name="SAPBEXformats 13 3" xfId="8951" xr:uid="{00000000-0005-0000-0000-0000FFA40000}"/>
    <cellStyle name="SAPBEXformats 13 4" xfId="11844" xr:uid="{00000000-0005-0000-0000-000000A50000}"/>
    <cellStyle name="SAPBEXformats 13 5" xfId="14712" xr:uid="{00000000-0005-0000-0000-000001A50000}"/>
    <cellStyle name="SAPBEXformats 13 6" xfId="17641" xr:uid="{00000000-0005-0000-0000-000002A50000}"/>
    <cellStyle name="SAPBEXformats 13 7" xfId="20752" xr:uid="{00000000-0005-0000-0000-000003A50000}"/>
    <cellStyle name="SAPBEXformats 13 8" xfId="25531" xr:uid="{00000000-0005-0000-0000-000004A50000}"/>
    <cellStyle name="SAPBEXformats 13 9" xfId="28415" xr:uid="{00000000-0005-0000-0000-000005A50000}"/>
    <cellStyle name="SAPBEXformats 130" xfId="49392" xr:uid="{00000000-0005-0000-0000-000006A50000}"/>
    <cellStyle name="SAPBEXformats 131" xfId="49442" xr:uid="{00000000-0005-0000-0000-000007A50000}"/>
    <cellStyle name="SAPBEXformats 132" xfId="49473" xr:uid="{00000000-0005-0000-0000-000008A50000}"/>
    <cellStyle name="SAPBEXformats 133" xfId="49543" xr:uid="{00000000-0005-0000-0000-000009A50000}"/>
    <cellStyle name="SAPBEXformats 134" xfId="49643" xr:uid="{00000000-0005-0000-0000-00000AA50000}"/>
    <cellStyle name="SAPBEXformats 135" xfId="49522" xr:uid="{00000000-0005-0000-0000-00000BA50000}"/>
    <cellStyle name="SAPBEXformats 136" xfId="49741" xr:uid="{00000000-0005-0000-0000-00000CA50000}"/>
    <cellStyle name="SAPBEXformats 137" xfId="49598" xr:uid="{00000000-0005-0000-0000-00000DA50000}"/>
    <cellStyle name="SAPBEXformats 138" xfId="49748" xr:uid="{00000000-0005-0000-0000-00000EA50000}"/>
    <cellStyle name="SAPBEXformats 139" xfId="49545" xr:uid="{00000000-0005-0000-0000-00000FA50000}"/>
    <cellStyle name="SAPBEXformats 14" xfId="708" xr:uid="{00000000-0005-0000-0000-000010A50000}"/>
    <cellStyle name="SAPBEXformats 14 10" xfId="30801" xr:uid="{00000000-0005-0000-0000-000011A50000}"/>
    <cellStyle name="SAPBEXformats 14 11" xfId="33690" xr:uid="{00000000-0005-0000-0000-000012A50000}"/>
    <cellStyle name="SAPBEXformats 14 12" xfId="36596" xr:uid="{00000000-0005-0000-0000-000013A50000}"/>
    <cellStyle name="SAPBEXformats 14 13" xfId="41703" xr:uid="{00000000-0005-0000-0000-000014A50000}"/>
    <cellStyle name="SAPBEXformats 14 14" xfId="44721" xr:uid="{00000000-0005-0000-0000-000015A50000}"/>
    <cellStyle name="SAPBEXformats 14 2" xfId="4049" xr:uid="{00000000-0005-0000-0000-000016A50000}"/>
    <cellStyle name="SAPBEXformats 14 3" xfId="8482" xr:uid="{00000000-0005-0000-0000-000017A50000}"/>
    <cellStyle name="SAPBEXformats 14 4" xfId="11375" xr:uid="{00000000-0005-0000-0000-000018A50000}"/>
    <cellStyle name="SAPBEXformats 14 5" xfId="14243" xr:uid="{00000000-0005-0000-0000-000019A50000}"/>
    <cellStyle name="SAPBEXformats 14 6" xfId="17172" xr:uid="{00000000-0005-0000-0000-00001AA50000}"/>
    <cellStyle name="SAPBEXformats 14 7" xfId="20283" xr:uid="{00000000-0005-0000-0000-00001BA50000}"/>
    <cellStyle name="SAPBEXformats 14 8" xfId="19823" xr:uid="{00000000-0005-0000-0000-00001CA50000}"/>
    <cellStyle name="SAPBEXformats 14 9" xfId="27946" xr:uid="{00000000-0005-0000-0000-00001DA50000}"/>
    <cellStyle name="SAPBEXformats 140" xfId="49715" xr:uid="{00000000-0005-0000-0000-00001EA50000}"/>
    <cellStyle name="SAPBEXformats 141" xfId="49883" xr:uid="{00000000-0005-0000-0000-00001FA50000}"/>
    <cellStyle name="SAPBEXformats 142" xfId="49668" xr:uid="{00000000-0005-0000-0000-000020A50000}"/>
    <cellStyle name="SAPBEXformats 143" xfId="49931" xr:uid="{00000000-0005-0000-0000-000021A50000}"/>
    <cellStyle name="SAPBEXformats 144" xfId="50001" xr:uid="{00000000-0005-0000-0000-000022A50000}"/>
    <cellStyle name="SAPBEXformats 145" xfId="50030" xr:uid="{00000000-0005-0000-0000-000023A50000}"/>
    <cellStyle name="SAPBEXformats 15" xfId="1231" xr:uid="{00000000-0005-0000-0000-000024A50000}"/>
    <cellStyle name="SAPBEXformats 15 10" xfId="31324" xr:uid="{00000000-0005-0000-0000-000025A50000}"/>
    <cellStyle name="SAPBEXformats 15 11" xfId="34213" xr:uid="{00000000-0005-0000-0000-000026A50000}"/>
    <cellStyle name="SAPBEXformats 15 12" xfId="37119" xr:uid="{00000000-0005-0000-0000-000027A50000}"/>
    <cellStyle name="SAPBEXformats 15 13" xfId="42226" xr:uid="{00000000-0005-0000-0000-000028A50000}"/>
    <cellStyle name="SAPBEXformats 15 14" xfId="45244" xr:uid="{00000000-0005-0000-0000-000029A50000}"/>
    <cellStyle name="SAPBEXformats 15 2" xfId="225" xr:uid="{00000000-0005-0000-0000-00002AA50000}"/>
    <cellStyle name="SAPBEXformats 15 3" xfId="9005" xr:uid="{00000000-0005-0000-0000-00002BA50000}"/>
    <cellStyle name="SAPBEXformats 15 4" xfId="11898" xr:uid="{00000000-0005-0000-0000-00002CA50000}"/>
    <cellStyle name="SAPBEXformats 15 5" xfId="14766" xr:uid="{00000000-0005-0000-0000-00002DA50000}"/>
    <cellStyle name="SAPBEXformats 15 6" xfId="17695" xr:uid="{00000000-0005-0000-0000-00002EA50000}"/>
    <cellStyle name="SAPBEXformats 15 7" xfId="20806" xr:uid="{00000000-0005-0000-0000-00002FA50000}"/>
    <cellStyle name="SAPBEXformats 15 8" xfId="25585" xr:uid="{00000000-0005-0000-0000-000030A50000}"/>
    <cellStyle name="SAPBEXformats 15 9" xfId="28469" xr:uid="{00000000-0005-0000-0000-000031A50000}"/>
    <cellStyle name="SAPBEXformats 16" xfId="1097" xr:uid="{00000000-0005-0000-0000-000032A50000}"/>
    <cellStyle name="SAPBEXformats 16 10" xfId="31190" xr:uid="{00000000-0005-0000-0000-000033A50000}"/>
    <cellStyle name="SAPBEXformats 16 11" xfId="34079" xr:uid="{00000000-0005-0000-0000-000034A50000}"/>
    <cellStyle name="SAPBEXformats 16 12" xfId="36985" xr:uid="{00000000-0005-0000-0000-000035A50000}"/>
    <cellStyle name="SAPBEXformats 16 13" xfId="42092" xr:uid="{00000000-0005-0000-0000-000036A50000}"/>
    <cellStyle name="SAPBEXformats 16 14" xfId="45110" xr:uid="{00000000-0005-0000-0000-000037A50000}"/>
    <cellStyle name="SAPBEXformats 16 2" xfId="3554" xr:uid="{00000000-0005-0000-0000-000038A50000}"/>
    <cellStyle name="SAPBEXformats 16 3" xfId="8871" xr:uid="{00000000-0005-0000-0000-000039A50000}"/>
    <cellStyle name="SAPBEXformats 16 4" xfId="11764" xr:uid="{00000000-0005-0000-0000-00003AA50000}"/>
    <cellStyle name="SAPBEXformats 16 5" xfId="14632" xr:uid="{00000000-0005-0000-0000-00003BA50000}"/>
    <cellStyle name="SAPBEXformats 16 6" xfId="17561" xr:uid="{00000000-0005-0000-0000-00003CA50000}"/>
    <cellStyle name="SAPBEXformats 16 7" xfId="20672" xr:uid="{00000000-0005-0000-0000-00003DA50000}"/>
    <cellStyle name="SAPBEXformats 16 8" xfId="25451" xr:uid="{00000000-0005-0000-0000-00003EA50000}"/>
    <cellStyle name="SAPBEXformats 16 9" xfId="28335" xr:uid="{00000000-0005-0000-0000-00003FA50000}"/>
    <cellStyle name="SAPBEXformats 17" xfId="1349" xr:uid="{00000000-0005-0000-0000-000040A50000}"/>
    <cellStyle name="SAPBEXformats 17 10" xfId="31442" xr:uid="{00000000-0005-0000-0000-000041A50000}"/>
    <cellStyle name="SAPBEXformats 17 11" xfId="34331" xr:uid="{00000000-0005-0000-0000-000042A50000}"/>
    <cellStyle name="SAPBEXformats 17 12" xfId="37237" xr:uid="{00000000-0005-0000-0000-000043A50000}"/>
    <cellStyle name="SAPBEXformats 17 13" xfId="42344" xr:uid="{00000000-0005-0000-0000-000044A50000}"/>
    <cellStyle name="SAPBEXformats 17 14" xfId="45362" xr:uid="{00000000-0005-0000-0000-000045A50000}"/>
    <cellStyle name="SAPBEXformats 17 2" xfId="6329" xr:uid="{00000000-0005-0000-0000-000046A50000}"/>
    <cellStyle name="SAPBEXformats 17 3" xfId="9123" xr:uid="{00000000-0005-0000-0000-000047A50000}"/>
    <cellStyle name="SAPBEXformats 17 4" xfId="12016" xr:uid="{00000000-0005-0000-0000-000048A50000}"/>
    <cellStyle name="SAPBEXformats 17 5" xfId="14884" xr:uid="{00000000-0005-0000-0000-000049A50000}"/>
    <cellStyle name="SAPBEXformats 17 6" xfId="17813" xr:uid="{00000000-0005-0000-0000-00004AA50000}"/>
    <cellStyle name="SAPBEXformats 17 7" xfId="20924" xr:uid="{00000000-0005-0000-0000-00004BA50000}"/>
    <cellStyle name="SAPBEXformats 17 8" xfId="25703" xr:uid="{00000000-0005-0000-0000-00004CA50000}"/>
    <cellStyle name="SAPBEXformats 17 9" xfId="28587" xr:uid="{00000000-0005-0000-0000-00004DA50000}"/>
    <cellStyle name="SAPBEXformats 18" xfId="1224" xr:uid="{00000000-0005-0000-0000-00004EA50000}"/>
    <cellStyle name="SAPBEXformats 18 10" xfId="31317" xr:uid="{00000000-0005-0000-0000-00004FA50000}"/>
    <cellStyle name="SAPBEXformats 18 11" xfId="34206" xr:uid="{00000000-0005-0000-0000-000050A50000}"/>
    <cellStyle name="SAPBEXformats 18 12" xfId="37112" xr:uid="{00000000-0005-0000-0000-000051A50000}"/>
    <cellStyle name="SAPBEXformats 18 13" xfId="42219" xr:uid="{00000000-0005-0000-0000-000052A50000}"/>
    <cellStyle name="SAPBEXformats 18 14" xfId="45237" xr:uid="{00000000-0005-0000-0000-000053A50000}"/>
    <cellStyle name="SAPBEXformats 18 2" xfId="219" xr:uid="{00000000-0005-0000-0000-000054A50000}"/>
    <cellStyle name="SAPBEXformats 18 3" xfId="8998" xr:uid="{00000000-0005-0000-0000-000055A50000}"/>
    <cellStyle name="SAPBEXformats 18 4" xfId="11891" xr:uid="{00000000-0005-0000-0000-000056A50000}"/>
    <cellStyle name="SAPBEXformats 18 5" xfId="14759" xr:uid="{00000000-0005-0000-0000-000057A50000}"/>
    <cellStyle name="SAPBEXformats 18 6" xfId="17688" xr:uid="{00000000-0005-0000-0000-000058A50000}"/>
    <cellStyle name="SAPBEXformats 18 7" xfId="20799" xr:uid="{00000000-0005-0000-0000-000059A50000}"/>
    <cellStyle name="SAPBEXformats 18 8" xfId="25578" xr:uid="{00000000-0005-0000-0000-00005AA50000}"/>
    <cellStyle name="SAPBEXformats 18 9" xfId="28462" xr:uid="{00000000-0005-0000-0000-00005BA50000}"/>
    <cellStyle name="SAPBEXformats 19" xfId="1348" xr:uid="{00000000-0005-0000-0000-00005CA50000}"/>
    <cellStyle name="SAPBEXformats 19 10" xfId="31441" xr:uid="{00000000-0005-0000-0000-00005DA50000}"/>
    <cellStyle name="SAPBEXformats 19 11" xfId="34330" xr:uid="{00000000-0005-0000-0000-00005EA50000}"/>
    <cellStyle name="SAPBEXformats 19 12" xfId="37236" xr:uid="{00000000-0005-0000-0000-00005FA50000}"/>
    <cellStyle name="SAPBEXformats 19 13" xfId="42343" xr:uid="{00000000-0005-0000-0000-000060A50000}"/>
    <cellStyle name="SAPBEXformats 19 14" xfId="45361" xr:uid="{00000000-0005-0000-0000-000061A50000}"/>
    <cellStyle name="SAPBEXformats 19 2" xfId="6328" xr:uid="{00000000-0005-0000-0000-000062A50000}"/>
    <cellStyle name="SAPBEXformats 19 3" xfId="9122" xr:uid="{00000000-0005-0000-0000-000063A50000}"/>
    <cellStyle name="SAPBEXformats 19 4" xfId="12015" xr:uid="{00000000-0005-0000-0000-000064A50000}"/>
    <cellStyle name="SAPBEXformats 19 5" xfId="14883" xr:uid="{00000000-0005-0000-0000-000065A50000}"/>
    <cellStyle name="SAPBEXformats 19 6" xfId="17812" xr:uid="{00000000-0005-0000-0000-000066A50000}"/>
    <cellStyle name="SAPBEXformats 19 7" xfId="20923" xr:uid="{00000000-0005-0000-0000-000067A50000}"/>
    <cellStyle name="SAPBEXformats 19 8" xfId="25702" xr:uid="{00000000-0005-0000-0000-000068A50000}"/>
    <cellStyle name="SAPBEXformats 19 9" xfId="28586" xr:uid="{00000000-0005-0000-0000-000069A50000}"/>
    <cellStyle name="SAPBEXformats 2" xfId="496" xr:uid="{00000000-0005-0000-0000-00006AA50000}"/>
    <cellStyle name="SAPBEXformats 2 10" xfId="33480" xr:uid="{00000000-0005-0000-0000-00006BA50000}"/>
    <cellStyle name="SAPBEXformats 2 11" xfId="36385" xr:uid="{00000000-0005-0000-0000-00006CA50000}"/>
    <cellStyle name="SAPBEXformats 2 12" xfId="41493" xr:uid="{00000000-0005-0000-0000-00006DA50000}"/>
    <cellStyle name="SAPBEXformats 2 13" xfId="44510" xr:uid="{00000000-0005-0000-0000-00006EA50000}"/>
    <cellStyle name="SAPBEXformats 2 2" xfId="736" xr:uid="{00000000-0005-0000-0000-00006FA50000}"/>
    <cellStyle name="SAPBEXformats 2 2 10" xfId="30829" xr:uid="{00000000-0005-0000-0000-000070A50000}"/>
    <cellStyle name="SAPBEXformats 2 2 11" xfId="33718" xr:uid="{00000000-0005-0000-0000-000071A50000}"/>
    <cellStyle name="SAPBEXformats 2 2 12" xfId="36624" xr:uid="{00000000-0005-0000-0000-000072A50000}"/>
    <cellStyle name="SAPBEXformats 2 2 13" xfId="41731" xr:uid="{00000000-0005-0000-0000-000073A50000}"/>
    <cellStyle name="SAPBEXformats 2 2 14" xfId="44749" xr:uid="{00000000-0005-0000-0000-000074A50000}"/>
    <cellStyle name="SAPBEXformats 2 2 2" xfId="3996" xr:uid="{00000000-0005-0000-0000-000075A50000}"/>
    <cellStyle name="SAPBEXformats 2 2 3" xfId="8510" xr:uid="{00000000-0005-0000-0000-000076A50000}"/>
    <cellStyle name="SAPBEXformats 2 2 4" xfId="11403" xr:uid="{00000000-0005-0000-0000-000077A50000}"/>
    <cellStyle name="SAPBEXformats 2 2 5" xfId="14271" xr:uid="{00000000-0005-0000-0000-000078A50000}"/>
    <cellStyle name="SAPBEXformats 2 2 6" xfId="17200" xr:uid="{00000000-0005-0000-0000-000079A50000}"/>
    <cellStyle name="SAPBEXformats 2 2 7" xfId="20311" xr:uid="{00000000-0005-0000-0000-00007AA50000}"/>
    <cellStyle name="SAPBEXformats 2 2 8" xfId="25090" xr:uid="{00000000-0005-0000-0000-00007BA50000}"/>
    <cellStyle name="SAPBEXformats 2 2 9" xfId="27974" xr:uid="{00000000-0005-0000-0000-00007CA50000}"/>
    <cellStyle name="SAPBEXformats 2 3" xfId="817" xr:uid="{00000000-0005-0000-0000-00007DA50000}"/>
    <cellStyle name="SAPBEXformats 2 3 10" xfId="30910" xr:uid="{00000000-0005-0000-0000-00007EA50000}"/>
    <cellStyle name="SAPBEXformats 2 3 11" xfId="33799" xr:uid="{00000000-0005-0000-0000-00007FA50000}"/>
    <cellStyle name="SAPBEXformats 2 3 12" xfId="36705" xr:uid="{00000000-0005-0000-0000-000080A50000}"/>
    <cellStyle name="SAPBEXformats 2 3 13" xfId="41812" xr:uid="{00000000-0005-0000-0000-000081A50000}"/>
    <cellStyle name="SAPBEXformats 2 3 14" xfId="44830" xr:uid="{00000000-0005-0000-0000-000082A50000}"/>
    <cellStyle name="SAPBEXformats 2 3 2" xfId="4201" xr:uid="{00000000-0005-0000-0000-000083A50000}"/>
    <cellStyle name="SAPBEXformats 2 3 3" xfId="8591" xr:uid="{00000000-0005-0000-0000-000084A50000}"/>
    <cellStyle name="SAPBEXformats 2 3 4" xfId="11484" xr:uid="{00000000-0005-0000-0000-000085A50000}"/>
    <cellStyle name="SAPBEXformats 2 3 5" xfId="14352" xr:uid="{00000000-0005-0000-0000-000086A50000}"/>
    <cellStyle name="SAPBEXformats 2 3 6" xfId="17281" xr:uid="{00000000-0005-0000-0000-000087A50000}"/>
    <cellStyle name="SAPBEXformats 2 3 7" xfId="20392" xr:uid="{00000000-0005-0000-0000-000088A50000}"/>
    <cellStyle name="SAPBEXformats 2 3 8" xfId="25171" xr:uid="{00000000-0005-0000-0000-000089A50000}"/>
    <cellStyle name="SAPBEXformats 2 3 9" xfId="28055" xr:uid="{00000000-0005-0000-0000-00008AA50000}"/>
    <cellStyle name="SAPBEXformats 2 4" xfId="849" xr:uid="{00000000-0005-0000-0000-00008BA50000}"/>
    <cellStyle name="SAPBEXformats 2 4 10" xfId="30942" xr:uid="{00000000-0005-0000-0000-00008CA50000}"/>
    <cellStyle name="SAPBEXformats 2 4 11" xfId="33831" xr:uid="{00000000-0005-0000-0000-00008DA50000}"/>
    <cellStyle name="SAPBEXformats 2 4 12" xfId="36737" xr:uid="{00000000-0005-0000-0000-00008EA50000}"/>
    <cellStyle name="SAPBEXformats 2 4 13" xfId="41844" xr:uid="{00000000-0005-0000-0000-00008FA50000}"/>
    <cellStyle name="SAPBEXformats 2 4 14" xfId="44862" xr:uid="{00000000-0005-0000-0000-000090A50000}"/>
    <cellStyle name="SAPBEXformats 2 4 2" xfId="5603" xr:uid="{00000000-0005-0000-0000-000091A50000}"/>
    <cellStyle name="SAPBEXformats 2 4 3" xfId="8623" xr:uid="{00000000-0005-0000-0000-000092A50000}"/>
    <cellStyle name="SAPBEXformats 2 4 4" xfId="11516" xr:uid="{00000000-0005-0000-0000-000093A50000}"/>
    <cellStyle name="SAPBEXformats 2 4 5" xfId="14384" xr:uid="{00000000-0005-0000-0000-000094A50000}"/>
    <cellStyle name="SAPBEXformats 2 4 6" xfId="17313" xr:uid="{00000000-0005-0000-0000-000095A50000}"/>
    <cellStyle name="SAPBEXformats 2 4 7" xfId="20424" xr:uid="{00000000-0005-0000-0000-000096A50000}"/>
    <cellStyle name="SAPBEXformats 2 4 8" xfId="25203" xr:uid="{00000000-0005-0000-0000-000097A50000}"/>
    <cellStyle name="SAPBEXformats 2 4 9" xfId="28087" xr:uid="{00000000-0005-0000-0000-000098A50000}"/>
    <cellStyle name="SAPBEXformats 2 5" xfId="11165" xr:uid="{00000000-0005-0000-0000-000099A50000}"/>
    <cellStyle name="SAPBEXformats 2 6" xfId="16962" xr:uid="{00000000-0005-0000-0000-00009AA50000}"/>
    <cellStyle name="SAPBEXformats 2 7" xfId="20071" xr:uid="{00000000-0005-0000-0000-00009BA50000}"/>
    <cellStyle name="SAPBEXformats 2 8" xfId="23812" xr:uid="{00000000-0005-0000-0000-00009CA50000}"/>
    <cellStyle name="SAPBEXformats 2 9" xfId="27736" xr:uid="{00000000-0005-0000-0000-00009DA50000}"/>
    <cellStyle name="SAPBEXformats 20" xfId="689" xr:uid="{00000000-0005-0000-0000-00009EA50000}"/>
    <cellStyle name="SAPBEXformats 20 10" xfId="30782" xr:uid="{00000000-0005-0000-0000-00009FA50000}"/>
    <cellStyle name="SAPBEXformats 20 11" xfId="33671" xr:uid="{00000000-0005-0000-0000-0000A0A50000}"/>
    <cellStyle name="SAPBEXformats 20 12" xfId="36577" xr:uid="{00000000-0005-0000-0000-0000A1A50000}"/>
    <cellStyle name="SAPBEXformats 20 13" xfId="41684" xr:uid="{00000000-0005-0000-0000-0000A2A50000}"/>
    <cellStyle name="SAPBEXformats 20 14" xfId="44702" xr:uid="{00000000-0005-0000-0000-0000A3A50000}"/>
    <cellStyle name="SAPBEXformats 20 2" xfId="5927" xr:uid="{00000000-0005-0000-0000-0000A4A50000}"/>
    <cellStyle name="SAPBEXformats 20 3" xfId="8463" xr:uid="{00000000-0005-0000-0000-0000A5A50000}"/>
    <cellStyle name="SAPBEXformats 20 4" xfId="11356" xr:uid="{00000000-0005-0000-0000-0000A6A50000}"/>
    <cellStyle name="SAPBEXformats 20 5" xfId="14224" xr:uid="{00000000-0005-0000-0000-0000A7A50000}"/>
    <cellStyle name="SAPBEXformats 20 6" xfId="17153" xr:uid="{00000000-0005-0000-0000-0000A8A50000}"/>
    <cellStyle name="SAPBEXformats 20 7" xfId="20264" xr:uid="{00000000-0005-0000-0000-0000A9A50000}"/>
    <cellStyle name="SAPBEXformats 20 8" xfId="19978" xr:uid="{00000000-0005-0000-0000-0000AAA50000}"/>
    <cellStyle name="SAPBEXformats 20 9" xfId="27927" xr:uid="{00000000-0005-0000-0000-0000ABA50000}"/>
    <cellStyle name="SAPBEXformats 21" xfId="1294" xr:uid="{00000000-0005-0000-0000-0000ACA50000}"/>
    <cellStyle name="SAPBEXformats 21 10" xfId="31387" xr:uid="{00000000-0005-0000-0000-0000ADA50000}"/>
    <cellStyle name="SAPBEXformats 21 11" xfId="34276" xr:uid="{00000000-0005-0000-0000-0000AEA50000}"/>
    <cellStyle name="SAPBEXformats 21 12" xfId="37182" xr:uid="{00000000-0005-0000-0000-0000AFA50000}"/>
    <cellStyle name="SAPBEXformats 21 13" xfId="42289" xr:uid="{00000000-0005-0000-0000-0000B0A50000}"/>
    <cellStyle name="SAPBEXformats 21 14" xfId="45307" xr:uid="{00000000-0005-0000-0000-0000B1A50000}"/>
    <cellStyle name="SAPBEXformats 21 2" xfId="6274" xr:uid="{00000000-0005-0000-0000-0000B2A50000}"/>
    <cellStyle name="SAPBEXformats 21 3" xfId="9068" xr:uid="{00000000-0005-0000-0000-0000B3A50000}"/>
    <cellStyle name="SAPBEXformats 21 4" xfId="11961" xr:uid="{00000000-0005-0000-0000-0000B4A50000}"/>
    <cellStyle name="SAPBEXformats 21 5" xfId="14829" xr:uid="{00000000-0005-0000-0000-0000B5A50000}"/>
    <cellStyle name="SAPBEXformats 21 6" xfId="17758" xr:uid="{00000000-0005-0000-0000-0000B6A50000}"/>
    <cellStyle name="SAPBEXformats 21 7" xfId="20869" xr:uid="{00000000-0005-0000-0000-0000B7A50000}"/>
    <cellStyle name="SAPBEXformats 21 8" xfId="25648" xr:uid="{00000000-0005-0000-0000-0000B8A50000}"/>
    <cellStyle name="SAPBEXformats 21 9" xfId="28532" xr:uid="{00000000-0005-0000-0000-0000B9A50000}"/>
    <cellStyle name="SAPBEXformats 22" xfId="1171" xr:uid="{00000000-0005-0000-0000-0000BAA50000}"/>
    <cellStyle name="SAPBEXformats 22 10" xfId="31264" xr:uid="{00000000-0005-0000-0000-0000BBA50000}"/>
    <cellStyle name="SAPBEXformats 22 11" xfId="34153" xr:uid="{00000000-0005-0000-0000-0000BCA50000}"/>
    <cellStyle name="SAPBEXformats 22 12" xfId="37059" xr:uid="{00000000-0005-0000-0000-0000BDA50000}"/>
    <cellStyle name="SAPBEXformats 22 13" xfId="42166" xr:uid="{00000000-0005-0000-0000-0000BEA50000}"/>
    <cellStyle name="SAPBEXformats 22 14" xfId="45184" xr:uid="{00000000-0005-0000-0000-0000BFA50000}"/>
    <cellStyle name="SAPBEXformats 22 2" xfId="3520" xr:uid="{00000000-0005-0000-0000-0000C0A50000}"/>
    <cellStyle name="SAPBEXformats 22 3" xfId="8945" xr:uid="{00000000-0005-0000-0000-0000C1A50000}"/>
    <cellStyle name="SAPBEXformats 22 4" xfId="11838" xr:uid="{00000000-0005-0000-0000-0000C2A50000}"/>
    <cellStyle name="SAPBEXformats 22 5" xfId="14706" xr:uid="{00000000-0005-0000-0000-0000C3A50000}"/>
    <cellStyle name="SAPBEXformats 22 6" xfId="17635" xr:uid="{00000000-0005-0000-0000-0000C4A50000}"/>
    <cellStyle name="SAPBEXformats 22 7" xfId="20746" xr:uid="{00000000-0005-0000-0000-0000C5A50000}"/>
    <cellStyle name="SAPBEXformats 22 8" xfId="25525" xr:uid="{00000000-0005-0000-0000-0000C6A50000}"/>
    <cellStyle name="SAPBEXformats 22 9" xfId="28409" xr:uid="{00000000-0005-0000-0000-0000C7A50000}"/>
    <cellStyle name="SAPBEXformats 23" xfId="1230" xr:uid="{00000000-0005-0000-0000-0000C8A50000}"/>
    <cellStyle name="SAPBEXformats 23 10" xfId="31323" xr:uid="{00000000-0005-0000-0000-0000C9A50000}"/>
    <cellStyle name="SAPBEXformats 23 11" xfId="34212" xr:uid="{00000000-0005-0000-0000-0000CAA50000}"/>
    <cellStyle name="SAPBEXformats 23 12" xfId="37118" xr:uid="{00000000-0005-0000-0000-0000CBA50000}"/>
    <cellStyle name="SAPBEXformats 23 13" xfId="42225" xr:uid="{00000000-0005-0000-0000-0000CCA50000}"/>
    <cellStyle name="SAPBEXformats 23 14" xfId="45243" xr:uid="{00000000-0005-0000-0000-0000CDA50000}"/>
    <cellStyle name="SAPBEXformats 23 2" xfId="3500" xr:uid="{00000000-0005-0000-0000-0000CEA50000}"/>
    <cellStyle name="SAPBEXformats 23 3" xfId="9004" xr:uid="{00000000-0005-0000-0000-0000CFA50000}"/>
    <cellStyle name="SAPBEXformats 23 4" xfId="11897" xr:uid="{00000000-0005-0000-0000-0000D0A50000}"/>
    <cellStyle name="SAPBEXformats 23 5" xfId="14765" xr:uid="{00000000-0005-0000-0000-0000D1A50000}"/>
    <cellStyle name="SAPBEXformats 23 6" xfId="17694" xr:uid="{00000000-0005-0000-0000-0000D2A50000}"/>
    <cellStyle name="SAPBEXformats 23 7" xfId="20805" xr:uid="{00000000-0005-0000-0000-0000D3A50000}"/>
    <cellStyle name="SAPBEXformats 23 8" xfId="25584" xr:uid="{00000000-0005-0000-0000-0000D4A50000}"/>
    <cellStyle name="SAPBEXformats 23 9" xfId="28468" xr:uid="{00000000-0005-0000-0000-0000D5A50000}"/>
    <cellStyle name="SAPBEXformats 24" xfId="1172" xr:uid="{00000000-0005-0000-0000-0000D6A50000}"/>
    <cellStyle name="SAPBEXformats 24 10" xfId="31265" xr:uid="{00000000-0005-0000-0000-0000D7A50000}"/>
    <cellStyle name="SAPBEXformats 24 11" xfId="34154" xr:uid="{00000000-0005-0000-0000-0000D8A50000}"/>
    <cellStyle name="SAPBEXformats 24 12" xfId="37060" xr:uid="{00000000-0005-0000-0000-0000D9A50000}"/>
    <cellStyle name="SAPBEXformats 24 13" xfId="42167" xr:uid="{00000000-0005-0000-0000-0000DAA50000}"/>
    <cellStyle name="SAPBEXformats 24 14" xfId="45185" xr:uid="{00000000-0005-0000-0000-0000DBA50000}"/>
    <cellStyle name="SAPBEXformats 24 2" xfId="151" xr:uid="{00000000-0005-0000-0000-0000DCA50000}"/>
    <cellStyle name="SAPBEXformats 24 3" xfId="8946" xr:uid="{00000000-0005-0000-0000-0000DDA50000}"/>
    <cellStyle name="SAPBEXformats 24 4" xfId="11839" xr:uid="{00000000-0005-0000-0000-0000DEA50000}"/>
    <cellStyle name="SAPBEXformats 24 5" xfId="14707" xr:uid="{00000000-0005-0000-0000-0000DFA50000}"/>
    <cellStyle name="SAPBEXformats 24 6" xfId="17636" xr:uid="{00000000-0005-0000-0000-0000E0A50000}"/>
    <cellStyle name="SAPBEXformats 24 7" xfId="20747" xr:uid="{00000000-0005-0000-0000-0000E1A50000}"/>
    <cellStyle name="SAPBEXformats 24 8" xfId="25526" xr:uid="{00000000-0005-0000-0000-0000E2A50000}"/>
    <cellStyle name="SAPBEXformats 24 9" xfId="28410" xr:uid="{00000000-0005-0000-0000-0000E3A50000}"/>
    <cellStyle name="SAPBEXformats 25" xfId="1121" xr:uid="{00000000-0005-0000-0000-0000E4A50000}"/>
    <cellStyle name="SAPBEXformats 25 10" xfId="31214" xr:uid="{00000000-0005-0000-0000-0000E5A50000}"/>
    <cellStyle name="SAPBEXformats 25 11" xfId="34103" xr:uid="{00000000-0005-0000-0000-0000E6A50000}"/>
    <cellStyle name="SAPBEXformats 25 12" xfId="37009" xr:uid="{00000000-0005-0000-0000-0000E7A50000}"/>
    <cellStyle name="SAPBEXformats 25 13" xfId="42116" xr:uid="{00000000-0005-0000-0000-0000E8A50000}"/>
    <cellStyle name="SAPBEXformats 25 14" xfId="45134" xr:uid="{00000000-0005-0000-0000-0000E9A50000}"/>
    <cellStyle name="SAPBEXformats 25 2" xfId="127" xr:uid="{00000000-0005-0000-0000-0000EAA50000}"/>
    <cellStyle name="SAPBEXformats 25 3" xfId="8895" xr:uid="{00000000-0005-0000-0000-0000EBA50000}"/>
    <cellStyle name="SAPBEXformats 25 4" xfId="11788" xr:uid="{00000000-0005-0000-0000-0000ECA50000}"/>
    <cellStyle name="SAPBEXformats 25 5" xfId="14656" xr:uid="{00000000-0005-0000-0000-0000EDA50000}"/>
    <cellStyle name="SAPBEXformats 25 6" xfId="17585" xr:uid="{00000000-0005-0000-0000-0000EEA50000}"/>
    <cellStyle name="SAPBEXformats 25 7" xfId="20696" xr:uid="{00000000-0005-0000-0000-0000EFA50000}"/>
    <cellStyle name="SAPBEXformats 25 8" xfId="25475" xr:uid="{00000000-0005-0000-0000-0000F0A50000}"/>
    <cellStyle name="SAPBEXformats 25 9" xfId="28359" xr:uid="{00000000-0005-0000-0000-0000F1A50000}"/>
    <cellStyle name="SAPBEXformats 26" xfId="904" xr:uid="{00000000-0005-0000-0000-0000F2A50000}"/>
    <cellStyle name="SAPBEXformats 26 10" xfId="30997" xr:uid="{00000000-0005-0000-0000-0000F3A50000}"/>
    <cellStyle name="SAPBEXformats 26 11" xfId="33886" xr:uid="{00000000-0005-0000-0000-0000F4A50000}"/>
    <cellStyle name="SAPBEXformats 26 12" xfId="36792" xr:uid="{00000000-0005-0000-0000-0000F5A50000}"/>
    <cellStyle name="SAPBEXformats 26 13" xfId="41899" xr:uid="{00000000-0005-0000-0000-0000F6A50000}"/>
    <cellStyle name="SAPBEXformats 26 14" xfId="44917" xr:uid="{00000000-0005-0000-0000-0000F7A50000}"/>
    <cellStyle name="SAPBEXformats 26 2" xfId="4362" xr:uid="{00000000-0005-0000-0000-0000F8A50000}"/>
    <cellStyle name="SAPBEXformats 26 3" xfId="8678" xr:uid="{00000000-0005-0000-0000-0000F9A50000}"/>
    <cellStyle name="SAPBEXformats 26 4" xfId="11571" xr:uid="{00000000-0005-0000-0000-0000FAA50000}"/>
    <cellStyle name="SAPBEXformats 26 5" xfId="14439" xr:uid="{00000000-0005-0000-0000-0000FBA50000}"/>
    <cellStyle name="SAPBEXformats 26 6" xfId="17368" xr:uid="{00000000-0005-0000-0000-0000FCA50000}"/>
    <cellStyle name="SAPBEXformats 26 7" xfId="20479" xr:uid="{00000000-0005-0000-0000-0000FDA50000}"/>
    <cellStyle name="SAPBEXformats 26 8" xfId="25258" xr:uid="{00000000-0005-0000-0000-0000FEA50000}"/>
    <cellStyle name="SAPBEXformats 26 9" xfId="28142" xr:uid="{00000000-0005-0000-0000-0000FFA50000}"/>
    <cellStyle name="SAPBEXformats 27" xfId="1073" xr:uid="{00000000-0005-0000-0000-000000A60000}"/>
    <cellStyle name="SAPBEXformats 27 10" xfId="31166" xr:uid="{00000000-0005-0000-0000-000001A60000}"/>
    <cellStyle name="SAPBEXformats 27 11" xfId="34055" xr:uid="{00000000-0005-0000-0000-000002A60000}"/>
    <cellStyle name="SAPBEXformats 27 12" xfId="36961" xr:uid="{00000000-0005-0000-0000-000003A60000}"/>
    <cellStyle name="SAPBEXformats 27 13" xfId="42068" xr:uid="{00000000-0005-0000-0000-000004A60000}"/>
    <cellStyle name="SAPBEXformats 27 14" xfId="45086" xr:uid="{00000000-0005-0000-0000-000005A60000}"/>
    <cellStyle name="SAPBEXformats 27 2" xfId="3437" xr:uid="{00000000-0005-0000-0000-000006A60000}"/>
    <cellStyle name="SAPBEXformats 27 3" xfId="8847" xr:uid="{00000000-0005-0000-0000-000007A60000}"/>
    <cellStyle name="SAPBEXformats 27 4" xfId="11740" xr:uid="{00000000-0005-0000-0000-000008A60000}"/>
    <cellStyle name="SAPBEXformats 27 5" xfId="14608" xr:uid="{00000000-0005-0000-0000-000009A60000}"/>
    <cellStyle name="SAPBEXformats 27 6" xfId="17537" xr:uid="{00000000-0005-0000-0000-00000AA60000}"/>
    <cellStyle name="SAPBEXformats 27 7" xfId="20648" xr:uid="{00000000-0005-0000-0000-00000BA60000}"/>
    <cellStyle name="SAPBEXformats 27 8" xfId="25427" xr:uid="{00000000-0005-0000-0000-00000CA60000}"/>
    <cellStyle name="SAPBEXformats 27 9" xfId="28311" xr:uid="{00000000-0005-0000-0000-00000DA60000}"/>
    <cellStyle name="SAPBEXformats 28" xfId="1295" xr:uid="{00000000-0005-0000-0000-00000EA60000}"/>
    <cellStyle name="SAPBEXformats 28 10" xfId="31388" xr:uid="{00000000-0005-0000-0000-00000FA60000}"/>
    <cellStyle name="SAPBEXformats 28 11" xfId="34277" xr:uid="{00000000-0005-0000-0000-000010A60000}"/>
    <cellStyle name="SAPBEXformats 28 12" xfId="37183" xr:uid="{00000000-0005-0000-0000-000011A60000}"/>
    <cellStyle name="SAPBEXformats 28 13" xfId="42290" xr:uid="{00000000-0005-0000-0000-000012A60000}"/>
    <cellStyle name="SAPBEXformats 28 14" xfId="45308" xr:uid="{00000000-0005-0000-0000-000013A60000}"/>
    <cellStyle name="SAPBEXformats 28 2" xfId="6275" xr:uid="{00000000-0005-0000-0000-000014A60000}"/>
    <cellStyle name="SAPBEXformats 28 3" xfId="9069" xr:uid="{00000000-0005-0000-0000-000015A60000}"/>
    <cellStyle name="SAPBEXformats 28 4" xfId="11962" xr:uid="{00000000-0005-0000-0000-000016A60000}"/>
    <cellStyle name="SAPBEXformats 28 5" xfId="14830" xr:uid="{00000000-0005-0000-0000-000017A60000}"/>
    <cellStyle name="SAPBEXformats 28 6" xfId="17759" xr:uid="{00000000-0005-0000-0000-000018A60000}"/>
    <cellStyle name="SAPBEXformats 28 7" xfId="20870" xr:uid="{00000000-0005-0000-0000-000019A60000}"/>
    <cellStyle name="SAPBEXformats 28 8" xfId="25649" xr:uid="{00000000-0005-0000-0000-00001AA60000}"/>
    <cellStyle name="SAPBEXformats 28 9" xfId="28533" xr:uid="{00000000-0005-0000-0000-00001BA60000}"/>
    <cellStyle name="SAPBEXformats 29" xfId="1665" xr:uid="{00000000-0005-0000-0000-00001CA60000}"/>
    <cellStyle name="SAPBEXformats 29 10" xfId="31758" xr:uid="{00000000-0005-0000-0000-00001DA60000}"/>
    <cellStyle name="SAPBEXformats 29 11" xfId="34647" xr:uid="{00000000-0005-0000-0000-00001EA60000}"/>
    <cellStyle name="SAPBEXformats 29 12" xfId="37553" xr:uid="{00000000-0005-0000-0000-00001FA60000}"/>
    <cellStyle name="SAPBEXformats 29 13" xfId="42660" xr:uid="{00000000-0005-0000-0000-000020A60000}"/>
    <cellStyle name="SAPBEXformats 29 14" xfId="45678" xr:uid="{00000000-0005-0000-0000-000021A60000}"/>
    <cellStyle name="SAPBEXformats 29 2" xfId="6645" xr:uid="{00000000-0005-0000-0000-000022A60000}"/>
    <cellStyle name="SAPBEXformats 29 3" xfId="9439" xr:uid="{00000000-0005-0000-0000-000023A60000}"/>
    <cellStyle name="SAPBEXformats 29 4" xfId="12332" xr:uid="{00000000-0005-0000-0000-000024A60000}"/>
    <cellStyle name="SAPBEXformats 29 5" xfId="15200" xr:uid="{00000000-0005-0000-0000-000025A60000}"/>
    <cellStyle name="SAPBEXformats 29 6" xfId="18129" xr:uid="{00000000-0005-0000-0000-000026A60000}"/>
    <cellStyle name="SAPBEXformats 29 7" xfId="21240" xr:uid="{00000000-0005-0000-0000-000027A60000}"/>
    <cellStyle name="SAPBEXformats 29 8" xfId="26019" xr:uid="{00000000-0005-0000-0000-000028A60000}"/>
    <cellStyle name="SAPBEXformats 29 9" xfId="28903" xr:uid="{00000000-0005-0000-0000-000029A60000}"/>
    <cellStyle name="SAPBEXformats 3" xfId="497" xr:uid="{00000000-0005-0000-0000-00002AA60000}"/>
    <cellStyle name="SAPBEXformats 3 10" xfId="33481" xr:uid="{00000000-0005-0000-0000-00002BA60000}"/>
    <cellStyle name="SAPBEXformats 3 11" xfId="36386" xr:uid="{00000000-0005-0000-0000-00002CA60000}"/>
    <cellStyle name="SAPBEXformats 3 12" xfId="41494" xr:uid="{00000000-0005-0000-0000-00002DA60000}"/>
    <cellStyle name="SAPBEXformats 3 13" xfId="44511" xr:uid="{00000000-0005-0000-0000-00002EA60000}"/>
    <cellStyle name="SAPBEXformats 3 2" xfId="737" xr:uid="{00000000-0005-0000-0000-00002FA60000}"/>
    <cellStyle name="SAPBEXformats 3 2 10" xfId="30830" xr:uid="{00000000-0005-0000-0000-000030A60000}"/>
    <cellStyle name="SAPBEXformats 3 2 11" xfId="33719" xr:uid="{00000000-0005-0000-0000-000031A60000}"/>
    <cellStyle name="SAPBEXformats 3 2 12" xfId="36625" xr:uid="{00000000-0005-0000-0000-000032A60000}"/>
    <cellStyle name="SAPBEXformats 3 2 13" xfId="41732" xr:uid="{00000000-0005-0000-0000-000033A60000}"/>
    <cellStyle name="SAPBEXformats 3 2 14" xfId="44750" xr:uid="{00000000-0005-0000-0000-000034A60000}"/>
    <cellStyle name="SAPBEXformats 3 2 2" xfId="4155" xr:uid="{00000000-0005-0000-0000-000035A60000}"/>
    <cellStyle name="SAPBEXformats 3 2 3" xfId="8511" xr:uid="{00000000-0005-0000-0000-000036A60000}"/>
    <cellStyle name="SAPBEXformats 3 2 4" xfId="11404" xr:uid="{00000000-0005-0000-0000-000037A60000}"/>
    <cellStyle name="SAPBEXformats 3 2 5" xfId="14272" xr:uid="{00000000-0005-0000-0000-000038A60000}"/>
    <cellStyle name="SAPBEXformats 3 2 6" xfId="17201" xr:uid="{00000000-0005-0000-0000-000039A60000}"/>
    <cellStyle name="SAPBEXformats 3 2 7" xfId="20312" xr:uid="{00000000-0005-0000-0000-00003AA60000}"/>
    <cellStyle name="SAPBEXformats 3 2 8" xfId="25091" xr:uid="{00000000-0005-0000-0000-00003BA60000}"/>
    <cellStyle name="SAPBEXformats 3 2 9" xfId="27975" xr:uid="{00000000-0005-0000-0000-00003CA60000}"/>
    <cellStyle name="SAPBEXformats 3 3" xfId="818" xr:uid="{00000000-0005-0000-0000-00003DA60000}"/>
    <cellStyle name="SAPBEXformats 3 3 10" xfId="30911" xr:uid="{00000000-0005-0000-0000-00003EA60000}"/>
    <cellStyle name="SAPBEXformats 3 3 11" xfId="33800" xr:uid="{00000000-0005-0000-0000-00003FA60000}"/>
    <cellStyle name="SAPBEXformats 3 3 12" xfId="36706" xr:uid="{00000000-0005-0000-0000-000040A60000}"/>
    <cellStyle name="SAPBEXformats 3 3 13" xfId="41813" xr:uid="{00000000-0005-0000-0000-000041A60000}"/>
    <cellStyle name="SAPBEXformats 3 3 14" xfId="44831" xr:uid="{00000000-0005-0000-0000-000042A60000}"/>
    <cellStyle name="SAPBEXformats 3 3 2" xfId="4416" xr:uid="{00000000-0005-0000-0000-000043A60000}"/>
    <cellStyle name="SAPBEXformats 3 3 3" xfId="8592" xr:uid="{00000000-0005-0000-0000-000044A60000}"/>
    <cellStyle name="SAPBEXformats 3 3 4" xfId="11485" xr:uid="{00000000-0005-0000-0000-000045A60000}"/>
    <cellStyle name="SAPBEXformats 3 3 5" xfId="14353" xr:uid="{00000000-0005-0000-0000-000046A60000}"/>
    <cellStyle name="SAPBEXformats 3 3 6" xfId="17282" xr:uid="{00000000-0005-0000-0000-000047A60000}"/>
    <cellStyle name="SAPBEXformats 3 3 7" xfId="20393" xr:uid="{00000000-0005-0000-0000-000048A60000}"/>
    <cellStyle name="SAPBEXformats 3 3 8" xfId="25172" xr:uid="{00000000-0005-0000-0000-000049A60000}"/>
    <cellStyle name="SAPBEXformats 3 3 9" xfId="28056" xr:uid="{00000000-0005-0000-0000-00004AA60000}"/>
    <cellStyle name="SAPBEXformats 3 4" xfId="850" xr:uid="{00000000-0005-0000-0000-00004BA60000}"/>
    <cellStyle name="SAPBEXformats 3 4 10" xfId="30943" xr:uid="{00000000-0005-0000-0000-00004CA60000}"/>
    <cellStyle name="SAPBEXformats 3 4 11" xfId="33832" xr:uid="{00000000-0005-0000-0000-00004DA60000}"/>
    <cellStyle name="SAPBEXformats 3 4 12" xfId="36738" xr:uid="{00000000-0005-0000-0000-00004EA60000}"/>
    <cellStyle name="SAPBEXformats 3 4 13" xfId="41845" xr:uid="{00000000-0005-0000-0000-00004FA60000}"/>
    <cellStyle name="SAPBEXformats 3 4 14" xfId="44863" xr:uid="{00000000-0005-0000-0000-000050A60000}"/>
    <cellStyle name="SAPBEXformats 3 4 2" xfId="5026" xr:uid="{00000000-0005-0000-0000-000051A60000}"/>
    <cellStyle name="SAPBEXformats 3 4 3" xfId="8624" xr:uid="{00000000-0005-0000-0000-000052A60000}"/>
    <cellStyle name="SAPBEXformats 3 4 4" xfId="11517" xr:uid="{00000000-0005-0000-0000-000053A60000}"/>
    <cellStyle name="SAPBEXformats 3 4 5" xfId="14385" xr:uid="{00000000-0005-0000-0000-000054A60000}"/>
    <cellStyle name="SAPBEXformats 3 4 6" xfId="17314" xr:uid="{00000000-0005-0000-0000-000055A60000}"/>
    <cellStyle name="SAPBEXformats 3 4 7" xfId="20425" xr:uid="{00000000-0005-0000-0000-000056A60000}"/>
    <cellStyle name="SAPBEXformats 3 4 8" xfId="25204" xr:uid="{00000000-0005-0000-0000-000057A60000}"/>
    <cellStyle name="SAPBEXformats 3 4 9" xfId="28088" xr:uid="{00000000-0005-0000-0000-000058A60000}"/>
    <cellStyle name="SAPBEXformats 3 5" xfId="11166" xr:uid="{00000000-0005-0000-0000-000059A60000}"/>
    <cellStyle name="SAPBEXformats 3 6" xfId="16963" xr:uid="{00000000-0005-0000-0000-00005AA60000}"/>
    <cellStyle name="SAPBEXformats 3 7" xfId="20072" xr:uid="{00000000-0005-0000-0000-00005BA60000}"/>
    <cellStyle name="SAPBEXformats 3 8" xfId="23790" xr:uid="{00000000-0005-0000-0000-00005CA60000}"/>
    <cellStyle name="SAPBEXformats 3 9" xfId="27737" xr:uid="{00000000-0005-0000-0000-00005DA60000}"/>
    <cellStyle name="SAPBEXformats 30" xfId="1225" xr:uid="{00000000-0005-0000-0000-00005EA60000}"/>
    <cellStyle name="SAPBEXformats 30 10" xfId="31318" xr:uid="{00000000-0005-0000-0000-00005FA60000}"/>
    <cellStyle name="SAPBEXformats 30 11" xfId="34207" xr:uid="{00000000-0005-0000-0000-000060A60000}"/>
    <cellStyle name="SAPBEXformats 30 12" xfId="37113" xr:uid="{00000000-0005-0000-0000-000061A60000}"/>
    <cellStyle name="SAPBEXformats 30 13" xfId="42220" xr:uid="{00000000-0005-0000-0000-000062A60000}"/>
    <cellStyle name="SAPBEXformats 30 14" xfId="45238" xr:uid="{00000000-0005-0000-0000-000063A60000}"/>
    <cellStyle name="SAPBEXformats 30 2" xfId="220" xr:uid="{00000000-0005-0000-0000-000064A60000}"/>
    <cellStyle name="SAPBEXformats 30 3" xfId="8999" xr:uid="{00000000-0005-0000-0000-000065A60000}"/>
    <cellStyle name="SAPBEXformats 30 4" xfId="11892" xr:uid="{00000000-0005-0000-0000-000066A60000}"/>
    <cellStyle name="SAPBEXformats 30 5" xfId="14760" xr:uid="{00000000-0005-0000-0000-000067A60000}"/>
    <cellStyle name="SAPBEXformats 30 6" xfId="17689" xr:uid="{00000000-0005-0000-0000-000068A60000}"/>
    <cellStyle name="SAPBEXformats 30 7" xfId="20800" xr:uid="{00000000-0005-0000-0000-000069A60000}"/>
    <cellStyle name="SAPBEXformats 30 8" xfId="25579" xr:uid="{00000000-0005-0000-0000-00006AA60000}"/>
    <cellStyle name="SAPBEXformats 30 9" xfId="28463" xr:uid="{00000000-0005-0000-0000-00006BA60000}"/>
    <cellStyle name="SAPBEXformats 31" xfId="1726" xr:uid="{00000000-0005-0000-0000-00006CA60000}"/>
    <cellStyle name="SAPBEXformats 31 10" xfId="31818" xr:uid="{00000000-0005-0000-0000-00006DA60000}"/>
    <cellStyle name="SAPBEXformats 31 11" xfId="34708" xr:uid="{00000000-0005-0000-0000-00006EA60000}"/>
    <cellStyle name="SAPBEXformats 31 12" xfId="37614" xr:uid="{00000000-0005-0000-0000-00006FA60000}"/>
    <cellStyle name="SAPBEXformats 31 13" xfId="42721" xr:uid="{00000000-0005-0000-0000-000070A60000}"/>
    <cellStyle name="SAPBEXformats 31 14" xfId="45739" xr:uid="{00000000-0005-0000-0000-000071A60000}"/>
    <cellStyle name="SAPBEXformats 31 2" xfId="6705" xr:uid="{00000000-0005-0000-0000-000072A60000}"/>
    <cellStyle name="SAPBEXformats 31 3" xfId="9499" xr:uid="{00000000-0005-0000-0000-000073A60000}"/>
    <cellStyle name="SAPBEXformats 31 4" xfId="12393" xr:uid="{00000000-0005-0000-0000-000074A60000}"/>
    <cellStyle name="SAPBEXformats 31 5" xfId="15260" xr:uid="{00000000-0005-0000-0000-000075A60000}"/>
    <cellStyle name="SAPBEXformats 31 6" xfId="18190" xr:uid="{00000000-0005-0000-0000-000076A60000}"/>
    <cellStyle name="SAPBEXformats 31 7" xfId="21301" xr:uid="{00000000-0005-0000-0000-000077A60000}"/>
    <cellStyle name="SAPBEXformats 31 8" xfId="26080" xr:uid="{00000000-0005-0000-0000-000078A60000}"/>
    <cellStyle name="SAPBEXformats 31 9" xfId="28964" xr:uid="{00000000-0005-0000-0000-000079A60000}"/>
    <cellStyle name="SAPBEXformats 32" xfId="1758" xr:uid="{00000000-0005-0000-0000-00007AA60000}"/>
    <cellStyle name="SAPBEXformats 32 10" xfId="31849" xr:uid="{00000000-0005-0000-0000-00007BA60000}"/>
    <cellStyle name="SAPBEXformats 32 11" xfId="34740" xr:uid="{00000000-0005-0000-0000-00007CA60000}"/>
    <cellStyle name="SAPBEXformats 32 12" xfId="37646" xr:uid="{00000000-0005-0000-0000-00007DA60000}"/>
    <cellStyle name="SAPBEXformats 32 13" xfId="42753" xr:uid="{00000000-0005-0000-0000-00007EA60000}"/>
    <cellStyle name="SAPBEXformats 32 14" xfId="45771" xr:uid="{00000000-0005-0000-0000-00007FA60000}"/>
    <cellStyle name="SAPBEXformats 32 2" xfId="6736" xr:uid="{00000000-0005-0000-0000-000080A60000}"/>
    <cellStyle name="SAPBEXformats 32 3" xfId="9530" xr:uid="{00000000-0005-0000-0000-000081A60000}"/>
    <cellStyle name="SAPBEXformats 32 4" xfId="12425" xr:uid="{00000000-0005-0000-0000-000082A60000}"/>
    <cellStyle name="SAPBEXformats 32 5" xfId="15291" xr:uid="{00000000-0005-0000-0000-000083A60000}"/>
    <cellStyle name="SAPBEXformats 32 6" xfId="18222" xr:uid="{00000000-0005-0000-0000-000084A60000}"/>
    <cellStyle name="SAPBEXformats 32 7" xfId="21333" xr:uid="{00000000-0005-0000-0000-000085A60000}"/>
    <cellStyle name="SAPBEXformats 32 8" xfId="26112" xr:uid="{00000000-0005-0000-0000-000086A60000}"/>
    <cellStyle name="SAPBEXformats 32 9" xfId="28996" xr:uid="{00000000-0005-0000-0000-000087A60000}"/>
    <cellStyle name="SAPBEXformats 33" xfId="1790" xr:uid="{00000000-0005-0000-0000-000088A60000}"/>
    <cellStyle name="SAPBEXformats 33 10" xfId="31880" xr:uid="{00000000-0005-0000-0000-000089A60000}"/>
    <cellStyle name="SAPBEXformats 33 11" xfId="34772" xr:uid="{00000000-0005-0000-0000-00008AA60000}"/>
    <cellStyle name="SAPBEXformats 33 12" xfId="37678" xr:uid="{00000000-0005-0000-0000-00008BA60000}"/>
    <cellStyle name="SAPBEXformats 33 13" xfId="42785" xr:uid="{00000000-0005-0000-0000-00008CA60000}"/>
    <cellStyle name="SAPBEXformats 33 14" xfId="45803" xr:uid="{00000000-0005-0000-0000-00008DA60000}"/>
    <cellStyle name="SAPBEXformats 33 2" xfId="6768" xr:uid="{00000000-0005-0000-0000-00008EA60000}"/>
    <cellStyle name="SAPBEXformats 33 3" xfId="9561" xr:uid="{00000000-0005-0000-0000-00008FA60000}"/>
    <cellStyle name="SAPBEXformats 33 4" xfId="12457" xr:uid="{00000000-0005-0000-0000-000090A60000}"/>
    <cellStyle name="SAPBEXformats 33 5" xfId="15322" xr:uid="{00000000-0005-0000-0000-000091A60000}"/>
    <cellStyle name="SAPBEXformats 33 6" xfId="18254" xr:uid="{00000000-0005-0000-0000-000092A60000}"/>
    <cellStyle name="SAPBEXformats 33 7" xfId="21365" xr:uid="{00000000-0005-0000-0000-000093A60000}"/>
    <cellStyle name="SAPBEXformats 33 8" xfId="26144" xr:uid="{00000000-0005-0000-0000-000094A60000}"/>
    <cellStyle name="SAPBEXformats 33 9" xfId="29028" xr:uid="{00000000-0005-0000-0000-000095A60000}"/>
    <cellStyle name="SAPBEXformats 34" xfId="1822" xr:uid="{00000000-0005-0000-0000-000096A60000}"/>
    <cellStyle name="SAPBEXformats 34 10" xfId="31911" xr:uid="{00000000-0005-0000-0000-000097A60000}"/>
    <cellStyle name="SAPBEXformats 34 11" xfId="34804" xr:uid="{00000000-0005-0000-0000-000098A60000}"/>
    <cellStyle name="SAPBEXformats 34 12" xfId="37710" xr:uid="{00000000-0005-0000-0000-000099A60000}"/>
    <cellStyle name="SAPBEXformats 34 13" xfId="42817" xr:uid="{00000000-0005-0000-0000-00009AA60000}"/>
    <cellStyle name="SAPBEXformats 34 14" xfId="45835" xr:uid="{00000000-0005-0000-0000-00009BA60000}"/>
    <cellStyle name="SAPBEXformats 34 2" xfId="6799" xr:uid="{00000000-0005-0000-0000-00009CA60000}"/>
    <cellStyle name="SAPBEXformats 34 3" xfId="9592" xr:uid="{00000000-0005-0000-0000-00009DA60000}"/>
    <cellStyle name="SAPBEXformats 34 4" xfId="12489" xr:uid="{00000000-0005-0000-0000-00009EA60000}"/>
    <cellStyle name="SAPBEXformats 34 5" xfId="15353" xr:uid="{00000000-0005-0000-0000-00009FA60000}"/>
    <cellStyle name="SAPBEXformats 34 6" xfId="18286" xr:uid="{00000000-0005-0000-0000-0000A0A60000}"/>
    <cellStyle name="SAPBEXformats 34 7" xfId="21397" xr:uid="{00000000-0005-0000-0000-0000A1A60000}"/>
    <cellStyle name="SAPBEXformats 34 8" xfId="26176" xr:uid="{00000000-0005-0000-0000-0000A2A60000}"/>
    <cellStyle name="SAPBEXformats 34 9" xfId="29060" xr:uid="{00000000-0005-0000-0000-0000A3A60000}"/>
    <cellStyle name="SAPBEXformats 35" xfId="1854" xr:uid="{00000000-0005-0000-0000-0000A4A60000}"/>
    <cellStyle name="SAPBEXformats 35 10" xfId="31942" xr:uid="{00000000-0005-0000-0000-0000A5A60000}"/>
    <cellStyle name="SAPBEXformats 35 11" xfId="34835" xr:uid="{00000000-0005-0000-0000-0000A6A60000}"/>
    <cellStyle name="SAPBEXformats 35 12" xfId="37742" xr:uid="{00000000-0005-0000-0000-0000A7A60000}"/>
    <cellStyle name="SAPBEXformats 35 13" xfId="42849" xr:uid="{00000000-0005-0000-0000-0000A8A60000}"/>
    <cellStyle name="SAPBEXformats 35 14" xfId="45867" xr:uid="{00000000-0005-0000-0000-0000A9A60000}"/>
    <cellStyle name="SAPBEXformats 35 2" xfId="6830" xr:uid="{00000000-0005-0000-0000-0000AAA60000}"/>
    <cellStyle name="SAPBEXformats 35 3" xfId="9623" xr:uid="{00000000-0005-0000-0000-0000ABA60000}"/>
    <cellStyle name="SAPBEXformats 35 4" xfId="12521" xr:uid="{00000000-0005-0000-0000-0000ACA60000}"/>
    <cellStyle name="SAPBEXformats 35 5" xfId="15384" xr:uid="{00000000-0005-0000-0000-0000ADA60000}"/>
    <cellStyle name="SAPBEXformats 35 6" xfId="18318" xr:uid="{00000000-0005-0000-0000-0000AEA60000}"/>
    <cellStyle name="SAPBEXformats 35 7" xfId="21429" xr:uid="{00000000-0005-0000-0000-0000AFA60000}"/>
    <cellStyle name="SAPBEXformats 35 8" xfId="26208" xr:uid="{00000000-0005-0000-0000-0000B0A60000}"/>
    <cellStyle name="SAPBEXformats 35 9" xfId="29091" xr:uid="{00000000-0005-0000-0000-0000B1A60000}"/>
    <cellStyle name="SAPBEXformats 36" xfId="1886" xr:uid="{00000000-0005-0000-0000-0000B2A60000}"/>
    <cellStyle name="SAPBEXformats 36 10" xfId="31972" xr:uid="{00000000-0005-0000-0000-0000B3A60000}"/>
    <cellStyle name="SAPBEXformats 36 11" xfId="34866" xr:uid="{00000000-0005-0000-0000-0000B4A60000}"/>
    <cellStyle name="SAPBEXformats 36 12" xfId="37772" xr:uid="{00000000-0005-0000-0000-0000B5A60000}"/>
    <cellStyle name="SAPBEXformats 36 13" xfId="42880" xr:uid="{00000000-0005-0000-0000-0000B6A60000}"/>
    <cellStyle name="SAPBEXformats 36 14" xfId="45899" xr:uid="{00000000-0005-0000-0000-0000B7A60000}"/>
    <cellStyle name="SAPBEXformats 36 2" xfId="6861" xr:uid="{00000000-0005-0000-0000-0000B8A60000}"/>
    <cellStyle name="SAPBEXformats 36 3" xfId="9653" xr:uid="{00000000-0005-0000-0000-0000B9A60000}"/>
    <cellStyle name="SAPBEXformats 36 4" xfId="12551" xr:uid="{00000000-0005-0000-0000-0000BAA60000}"/>
    <cellStyle name="SAPBEXformats 36 5" xfId="15414" xr:uid="{00000000-0005-0000-0000-0000BBA60000}"/>
    <cellStyle name="SAPBEXformats 36 6" xfId="18349" xr:uid="{00000000-0005-0000-0000-0000BCA60000}"/>
    <cellStyle name="SAPBEXformats 36 7" xfId="21460" xr:uid="{00000000-0005-0000-0000-0000BDA60000}"/>
    <cellStyle name="SAPBEXformats 36 8" xfId="26238" xr:uid="{00000000-0005-0000-0000-0000BEA60000}"/>
    <cellStyle name="SAPBEXformats 36 9" xfId="29121" xr:uid="{00000000-0005-0000-0000-0000BFA60000}"/>
    <cellStyle name="SAPBEXformats 37" xfId="1917" xr:uid="{00000000-0005-0000-0000-0000C0A60000}"/>
    <cellStyle name="SAPBEXformats 37 10" xfId="32002" xr:uid="{00000000-0005-0000-0000-0000C1A60000}"/>
    <cellStyle name="SAPBEXformats 37 11" xfId="34897" xr:uid="{00000000-0005-0000-0000-0000C2A60000}"/>
    <cellStyle name="SAPBEXformats 37 12" xfId="37802" xr:uid="{00000000-0005-0000-0000-0000C3A60000}"/>
    <cellStyle name="SAPBEXformats 37 13" xfId="42911" xr:uid="{00000000-0005-0000-0000-0000C4A60000}"/>
    <cellStyle name="SAPBEXformats 37 14" xfId="45930" xr:uid="{00000000-0005-0000-0000-0000C5A60000}"/>
    <cellStyle name="SAPBEXformats 37 2" xfId="6891" xr:uid="{00000000-0005-0000-0000-0000C6A60000}"/>
    <cellStyle name="SAPBEXformats 37 3" xfId="9684" xr:uid="{00000000-0005-0000-0000-0000C7A60000}"/>
    <cellStyle name="SAPBEXformats 37 4" xfId="12581" xr:uid="{00000000-0005-0000-0000-0000C8A60000}"/>
    <cellStyle name="SAPBEXformats 37 5" xfId="15444" xr:uid="{00000000-0005-0000-0000-0000C9A60000}"/>
    <cellStyle name="SAPBEXformats 37 6" xfId="18380" xr:uid="{00000000-0005-0000-0000-0000CAA60000}"/>
    <cellStyle name="SAPBEXformats 37 7" xfId="21491" xr:uid="{00000000-0005-0000-0000-0000CBA60000}"/>
    <cellStyle name="SAPBEXformats 37 8" xfId="26268" xr:uid="{00000000-0005-0000-0000-0000CCA60000}"/>
    <cellStyle name="SAPBEXformats 37 9" xfId="29151" xr:uid="{00000000-0005-0000-0000-0000CDA60000}"/>
    <cellStyle name="SAPBEXformats 38" xfId="1949" xr:uid="{00000000-0005-0000-0000-0000CEA60000}"/>
    <cellStyle name="SAPBEXformats 38 10" xfId="32033" xr:uid="{00000000-0005-0000-0000-0000CFA60000}"/>
    <cellStyle name="SAPBEXformats 38 11" xfId="34929" xr:uid="{00000000-0005-0000-0000-0000D0A60000}"/>
    <cellStyle name="SAPBEXformats 38 12" xfId="37833" xr:uid="{00000000-0005-0000-0000-0000D1A60000}"/>
    <cellStyle name="SAPBEXformats 38 13" xfId="42942" xr:uid="{00000000-0005-0000-0000-0000D2A60000}"/>
    <cellStyle name="SAPBEXformats 38 14" xfId="45962" xr:uid="{00000000-0005-0000-0000-0000D3A60000}"/>
    <cellStyle name="SAPBEXformats 38 2" xfId="6922" xr:uid="{00000000-0005-0000-0000-0000D4A60000}"/>
    <cellStyle name="SAPBEXformats 38 3" xfId="9716" xr:uid="{00000000-0005-0000-0000-0000D5A60000}"/>
    <cellStyle name="SAPBEXformats 38 4" xfId="12612" xr:uid="{00000000-0005-0000-0000-0000D6A60000}"/>
    <cellStyle name="SAPBEXformats 38 5" xfId="15476" xr:uid="{00000000-0005-0000-0000-0000D7A60000}"/>
    <cellStyle name="SAPBEXformats 38 6" xfId="18412" xr:uid="{00000000-0005-0000-0000-0000D8A60000}"/>
    <cellStyle name="SAPBEXformats 38 7" xfId="21523" xr:uid="{00000000-0005-0000-0000-0000D9A60000}"/>
    <cellStyle name="SAPBEXformats 38 8" xfId="26299" xr:uid="{00000000-0005-0000-0000-0000DAA60000}"/>
    <cellStyle name="SAPBEXformats 38 9" xfId="29182" xr:uid="{00000000-0005-0000-0000-0000DBA60000}"/>
    <cellStyle name="SAPBEXformats 39" xfId="1980" xr:uid="{00000000-0005-0000-0000-0000DCA60000}"/>
    <cellStyle name="SAPBEXformats 39 10" xfId="32063" xr:uid="{00000000-0005-0000-0000-0000DDA60000}"/>
    <cellStyle name="SAPBEXformats 39 11" xfId="34960" xr:uid="{00000000-0005-0000-0000-0000DEA60000}"/>
    <cellStyle name="SAPBEXformats 39 12" xfId="37863" xr:uid="{00000000-0005-0000-0000-0000DFA60000}"/>
    <cellStyle name="SAPBEXformats 39 13" xfId="42972" xr:uid="{00000000-0005-0000-0000-0000E0A60000}"/>
    <cellStyle name="SAPBEXformats 39 14" xfId="45993" xr:uid="{00000000-0005-0000-0000-0000E1A60000}"/>
    <cellStyle name="SAPBEXformats 39 2" xfId="6953" xr:uid="{00000000-0005-0000-0000-0000E2A60000}"/>
    <cellStyle name="SAPBEXformats 39 3" xfId="9747" xr:uid="{00000000-0005-0000-0000-0000E3A60000}"/>
    <cellStyle name="SAPBEXformats 39 4" xfId="12642" xr:uid="{00000000-0005-0000-0000-0000E4A60000}"/>
    <cellStyle name="SAPBEXformats 39 5" xfId="15507" xr:uid="{00000000-0005-0000-0000-0000E5A60000}"/>
    <cellStyle name="SAPBEXformats 39 6" xfId="18443" xr:uid="{00000000-0005-0000-0000-0000E6A60000}"/>
    <cellStyle name="SAPBEXformats 39 7" xfId="21553" xr:uid="{00000000-0005-0000-0000-0000E7A60000}"/>
    <cellStyle name="SAPBEXformats 39 8" xfId="26329" xr:uid="{00000000-0005-0000-0000-0000E8A60000}"/>
    <cellStyle name="SAPBEXformats 39 9" xfId="29212" xr:uid="{00000000-0005-0000-0000-0000E9A60000}"/>
    <cellStyle name="SAPBEXformats 4" xfId="678" xr:uid="{00000000-0005-0000-0000-0000EAA60000}"/>
    <cellStyle name="SAPBEXformats 4 10" xfId="30771" xr:uid="{00000000-0005-0000-0000-0000EBA60000}"/>
    <cellStyle name="SAPBEXformats 4 11" xfId="33660" xr:uid="{00000000-0005-0000-0000-0000ECA60000}"/>
    <cellStyle name="SAPBEXformats 4 12" xfId="36566" xr:uid="{00000000-0005-0000-0000-0000EDA60000}"/>
    <cellStyle name="SAPBEXformats 4 13" xfId="41673" xr:uid="{00000000-0005-0000-0000-0000EEA60000}"/>
    <cellStyle name="SAPBEXformats 4 14" xfId="44691" xr:uid="{00000000-0005-0000-0000-0000EFA60000}"/>
    <cellStyle name="SAPBEXformats 4 2" xfId="3363" xr:uid="{00000000-0005-0000-0000-0000F0A60000}"/>
    <cellStyle name="SAPBEXformats 4 3" xfId="8452" xr:uid="{00000000-0005-0000-0000-0000F1A60000}"/>
    <cellStyle name="SAPBEXformats 4 4" xfId="11345" xr:uid="{00000000-0005-0000-0000-0000F2A60000}"/>
    <cellStyle name="SAPBEXformats 4 5" xfId="14213" xr:uid="{00000000-0005-0000-0000-0000F3A60000}"/>
    <cellStyle name="SAPBEXformats 4 6" xfId="17142" xr:uid="{00000000-0005-0000-0000-0000F4A60000}"/>
    <cellStyle name="SAPBEXformats 4 7" xfId="20253" xr:uid="{00000000-0005-0000-0000-0000F5A60000}"/>
    <cellStyle name="SAPBEXformats 4 8" xfId="19899" xr:uid="{00000000-0005-0000-0000-0000F6A60000}"/>
    <cellStyle name="SAPBEXformats 4 9" xfId="27916" xr:uid="{00000000-0005-0000-0000-0000F7A60000}"/>
    <cellStyle name="SAPBEXformats 40" xfId="2012" xr:uid="{00000000-0005-0000-0000-0000F8A60000}"/>
    <cellStyle name="SAPBEXformats 40 10" xfId="32095" xr:uid="{00000000-0005-0000-0000-0000F9A60000}"/>
    <cellStyle name="SAPBEXformats 40 11" xfId="34992" xr:uid="{00000000-0005-0000-0000-0000FAA60000}"/>
    <cellStyle name="SAPBEXformats 40 12" xfId="37894" xr:uid="{00000000-0005-0000-0000-0000FBA60000}"/>
    <cellStyle name="SAPBEXformats 40 13" xfId="43003" xr:uid="{00000000-0005-0000-0000-0000FCA60000}"/>
    <cellStyle name="SAPBEXformats 40 14" xfId="46025" xr:uid="{00000000-0005-0000-0000-0000FDA60000}"/>
    <cellStyle name="SAPBEXformats 40 2" xfId="6985" xr:uid="{00000000-0005-0000-0000-0000FEA60000}"/>
    <cellStyle name="SAPBEXformats 40 3" xfId="9779" xr:uid="{00000000-0005-0000-0000-0000FFA60000}"/>
    <cellStyle name="SAPBEXformats 40 4" xfId="12673" xr:uid="{00000000-0005-0000-0000-000000A70000}"/>
    <cellStyle name="SAPBEXformats 40 5" xfId="15539" xr:uid="{00000000-0005-0000-0000-000001A70000}"/>
    <cellStyle name="SAPBEXformats 40 6" xfId="18475" xr:uid="{00000000-0005-0000-0000-000002A70000}"/>
    <cellStyle name="SAPBEXformats 40 7" xfId="21584" xr:uid="{00000000-0005-0000-0000-000003A70000}"/>
    <cellStyle name="SAPBEXformats 40 8" xfId="26360" xr:uid="{00000000-0005-0000-0000-000004A70000}"/>
    <cellStyle name="SAPBEXformats 40 9" xfId="29243" xr:uid="{00000000-0005-0000-0000-000005A70000}"/>
    <cellStyle name="SAPBEXformats 41" xfId="2043" xr:uid="{00000000-0005-0000-0000-000006A70000}"/>
    <cellStyle name="SAPBEXformats 41 10" xfId="32126" xr:uid="{00000000-0005-0000-0000-000007A70000}"/>
    <cellStyle name="SAPBEXformats 41 11" xfId="35023" xr:uid="{00000000-0005-0000-0000-000008A70000}"/>
    <cellStyle name="SAPBEXformats 41 12" xfId="37924" xr:uid="{00000000-0005-0000-0000-000009A70000}"/>
    <cellStyle name="SAPBEXformats 41 13" xfId="43033" xr:uid="{00000000-0005-0000-0000-00000AA70000}"/>
    <cellStyle name="SAPBEXformats 41 14" xfId="46056" xr:uid="{00000000-0005-0000-0000-00000BA70000}"/>
    <cellStyle name="SAPBEXformats 41 2" xfId="7016" xr:uid="{00000000-0005-0000-0000-00000CA70000}"/>
    <cellStyle name="SAPBEXformats 41 3" xfId="9810" xr:uid="{00000000-0005-0000-0000-00000DA70000}"/>
    <cellStyle name="SAPBEXformats 41 4" xfId="12703" xr:uid="{00000000-0005-0000-0000-00000EA70000}"/>
    <cellStyle name="SAPBEXformats 41 5" xfId="15570" xr:uid="{00000000-0005-0000-0000-00000FA70000}"/>
    <cellStyle name="SAPBEXformats 41 6" xfId="18506" xr:uid="{00000000-0005-0000-0000-000010A70000}"/>
    <cellStyle name="SAPBEXformats 41 7" xfId="21614" xr:uid="{00000000-0005-0000-0000-000011A70000}"/>
    <cellStyle name="SAPBEXformats 41 8" xfId="26390" xr:uid="{00000000-0005-0000-0000-000012A70000}"/>
    <cellStyle name="SAPBEXformats 41 9" xfId="29273" xr:uid="{00000000-0005-0000-0000-000013A70000}"/>
    <cellStyle name="SAPBEXformats 42" xfId="2075" xr:uid="{00000000-0005-0000-0000-000014A70000}"/>
    <cellStyle name="SAPBEXformats 42 10" xfId="32158" xr:uid="{00000000-0005-0000-0000-000015A70000}"/>
    <cellStyle name="SAPBEXformats 42 11" xfId="35055" xr:uid="{00000000-0005-0000-0000-000016A70000}"/>
    <cellStyle name="SAPBEXformats 42 12" xfId="37955" xr:uid="{00000000-0005-0000-0000-000017A70000}"/>
    <cellStyle name="SAPBEXformats 42 13" xfId="43064" xr:uid="{00000000-0005-0000-0000-000018A70000}"/>
    <cellStyle name="SAPBEXformats 42 14" xfId="46088" xr:uid="{00000000-0005-0000-0000-000019A70000}"/>
    <cellStyle name="SAPBEXformats 42 2" xfId="7048" xr:uid="{00000000-0005-0000-0000-00001AA70000}"/>
    <cellStyle name="SAPBEXformats 42 3" xfId="9842" xr:uid="{00000000-0005-0000-0000-00001BA70000}"/>
    <cellStyle name="SAPBEXformats 42 4" xfId="12734" xr:uid="{00000000-0005-0000-0000-00001CA70000}"/>
    <cellStyle name="SAPBEXformats 42 5" xfId="15602" xr:uid="{00000000-0005-0000-0000-00001DA70000}"/>
    <cellStyle name="SAPBEXformats 42 6" xfId="18538" xr:uid="{00000000-0005-0000-0000-00001EA70000}"/>
    <cellStyle name="SAPBEXformats 42 7" xfId="21646" xr:uid="{00000000-0005-0000-0000-00001FA70000}"/>
    <cellStyle name="SAPBEXformats 42 8" xfId="26421" xr:uid="{00000000-0005-0000-0000-000020A70000}"/>
    <cellStyle name="SAPBEXformats 42 9" xfId="29304" xr:uid="{00000000-0005-0000-0000-000021A70000}"/>
    <cellStyle name="SAPBEXformats 43" xfId="2105" xr:uid="{00000000-0005-0000-0000-000022A70000}"/>
    <cellStyle name="SAPBEXformats 43 10" xfId="32188" xr:uid="{00000000-0005-0000-0000-000023A70000}"/>
    <cellStyle name="SAPBEXformats 43 11" xfId="35084" xr:uid="{00000000-0005-0000-0000-000024A70000}"/>
    <cellStyle name="SAPBEXformats 43 12" xfId="37984" xr:uid="{00000000-0005-0000-0000-000025A70000}"/>
    <cellStyle name="SAPBEXformats 43 13" xfId="43094" xr:uid="{00000000-0005-0000-0000-000026A70000}"/>
    <cellStyle name="SAPBEXformats 43 14" xfId="46118" xr:uid="{00000000-0005-0000-0000-000027A70000}"/>
    <cellStyle name="SAPBEXformats 43 2" xfId="7078" xr:uid="{00000000-0005-0000-0000-000028A70000}"/>
    <cellStyle name="SAPBEXformats 43 3" xfId="9872" xr:uid="{00000000-0005-0000-0000-000029A70000}"/>
    <cellStyle name="SAPBEXformats 43 4" xfId="12763" xr:uid="{00000000-0005-0000-0000-00002AA70000}"/>
    <cellStyle name="SAPBEXformats 43 5" xfId="15632" xr:uid="{00000000-0005-0000-0000-00002BA70000}"/>
    <cellStyle name="SAPBEXformats 43 6" xfId="18568" xr:uid="{00000000-0005-0000-0000-00002CA70000}"/>
    <cellStyle name="SAPBEXformats 43 7" xfId="21675" xr:uid="{00000000-0005-0000-0000-00002DA70000}"/>
    <cellStyle name="SAPBEXformats 43 8" xfId="26450" xr:uid="{00000000-0005-0000-0000-00002EA70000}"/>
    <cellStyle name="SAPBEXformats 43 9" xfId="29333" xr:uid="{00000000-0005-0000-0000-00002FA70000}"/>
    <cellStyle name="SAPBEXformats 44" xfId="2136" xr:uid="{00000000-0005-0000-0000-000030A70000}"/>
    <cellStyle name="SAPBEXformats 44 10" xfId="32219" xr:uid="{00000000-0005-0000-0000-000031A70000}"/>
    <cellStyle name="SAPBEXformats 44 11" xfId="35115" xr:uid="{00000000-0005-0000-0000-000032A70000}"/>
    <cellStyle name="SAPBEXformats 44 12" xfId="38014" xr:uid="{00000000-0005-0000-0000-000033A70000}"/>
    <cellStyle name="SAPBEXformats 44 13" xfId="43125" xr:uid="{00000000-0005-0000-0000-000034A70000}"/>
    <cellStyle name="SAPBEXformats 44 14" xfId="46149" xr:uid="{00000000-0005-0000-0000-000035A70000}"/>
    <cellStyle name="SAPBEXformats 44 2" xfId="7109" xr:uid="{00000000-0005-0000-0000-000036A70000}"/>
    <cellStyle name="SAPBEXformats 44 3" xfId="9903" xr:uid="{00000000-0005-0000-0000-000037A70000}"/>
    <cellStyle name="SAPBEXformats 44 4" xfId="12793" xr:uid="{00000000-0005-0000-0000-000038A70000}"/>
    <cellStyle name="SAPBEXformats 44 5" xfId="15663" xr:uid="{00000000-0005-0000-0000-000039A70000}"/>
    <cellStyle name="SAPBEXformats 44 6" xfId="18599" xr:uid="{00000000-0005-0000-0000-00003AA70000}"/>
    <cellStyle name="SAPBEXformats 44 7" xfId="21705" xr:uid="{00000000-0005-0000-0000-00003BA70000}"/>
    <cellStyle name="SAPBEXformats 44 8" xfId="26480" xr:uid="{00000000-0005-0000-0000-00003CA70000}"/>
    <cellStyle name="SAPBEXformats 44 9" xfId="29363" xr:uid="{00000000-0005-0000-0000-00003DA70000}"/>
    <cellStyle name="SAPBEXformats 45" xfId="2166" xr:uid="{00000000-0005-0000-0000-00003EA70000}"/>
    <cellStyle name="SAPBEXformats 45 10" xfId="32249" xr:uid="{00000000-0005-0000-0000-00003FA70000}"/>
    <cellStyle name="SAPBEXformats 45 11" xfId="35145" xr:uid="{00000000-0005-0000-0000-000040A70000}"/>
    <cellStyle name="SAPBEXformats 45 12" xfId="38043" xr:uid="{00000000-0005-0000-0000-000041A70000}"/>
    <cellStyle name="SAPBEXformats 45 13" xfId="43155" xr:uid="{00000000-0005-0000-0000-000042A70000}"/>
    <cellStyle name="SAPBEXformats 45 14" xfId="46179" xr:uid="{00000000-0005-0000-0000-000043A70000}"/>
    <cellStyle name="SAPBEXformats 45 2" xfId="7139" xr:uid="{00000000-0005-0000-0000-000044A70000}"/>
    <cellStyle name="SAPBEXformats 45 3" xfId="9933" xr:uid="{00000000-0005-0000-0000-000045A70000}"/>
    <cellStyle name="SAPBEXformats 45 4" xfId="12822" xr:uid="{00000000-0005-0000-0000-000046A70000}"/>
    <cellStyle name="SAPBEXformats 45 5" xfId="15693" xr:uid="{00000000-0005-0000-0000-000047A70000}"/>
    <cellStyle name="SAPBEXformats 45 6" xfId="18629" xr:uid="{00000000-0005-0000-0000-000048A70000}"/>
    <cellStyle name="SAPBEXformats 45 7" xfId="21734" xr:uid="{00000000-0005-0000-0000-000049A70000}"/>
    <cellStyle name="SAPBEXformats 45 8" xfId="26509" xr:uid="{00000000-0005-0000-0000-00004AA70000}"/>
    <cellStyle name="SAPBEXformats 45 9" xfId="29392" xr:uid="{00000000-0005-0000-0000-00004BA70000}"/>
    <cellStyle name="SAPBEXformats 46" xfId="2198" xr:uid="{00000000-0005-0000-0000-00004CA70000}"/>
    <cellStyle name="SAPBEXformats 46 10" xfId="32281" xr:uid="{00000000-0005-0000-0000-00004DA70000}"/>
    <cellStyle name="SAPBEXformats 46 11" xfId="35176" xr:uid="{00000000-0005-0000-0000-00004EA70000}"/>
    <cellStyle name="SAPBEXformats 46 12" xfId="38074" xr:uid="{00000000-0005-0000-0000-00004FA70000}"/>
    <cellStyle name="SAPBEXformats 46 13" xfId="43186" xr:uid="{00000000-0005-0000-0000-000050A70000}"/>
    <cellStyle name="SAPBEXformats 46 14" xfId="46211" xr:uid="{00000000-0005-0000-0000-000051A70000}"/>
    <cellStyle name="SAPBEXformats 46 2" xfId="7171" xr:uid="{00000000-0005-0000-0000-000052A70000}"/>
    <cellStyle name="SAPBEXformats 46 3" xfId="9965" xr:uid="{00000000-0005-0000-0000-000053A70000}"/>
    <cellStyle name="SAPBEXformats 46 4" xfId="12853" xr:uid="{00000000-0005-0000-0000-000054A70000}"/>
    <cellStyle name="SAPBEXformats 46 5" xfId="15725" xr:uid="{00000000-0005-0000-0000-000055A70000}"/>
    <cellStyle name="SAPBEXformats 46 6" xfId="18661" xr:uid="{00000000-0005-0000-0000-000056A70000}"/>
    <cellStyle name="SAPBEXformats 46 7" xfId="21765" xr:uid="{00000000-0005-0000-0000-000057A70000}"/>
    <cellStyle name="SAPBEXformats 46 8" xfId="26540" xr:uid="{00000000-0005-0000-0000-000058A70000}"/>
    <cellStyle name="SAPBEXformats 46 9" xfId="29423" xr:uid="{00000000-0005-0000-0000-000059A70000}"/>
    <cellStyle name="SAPBEXformats 47" xfId="2228" xr:uid="{00000000-0005-0000-0000-00005AA70000}"/>
    <cellStyle name="SAPBEXformats 47 10" xfId="32311" xr:uid="{00000000-0005-0000-0000-00005BA70000}"/>
    <cellStyle name="SAPBEXformats 47 11" xfId="35205" xr:uid="{00000000-0005-0000-0000-00005CA70000}"/>
    <cellStyle name="SAPBEXformats 47 12" xfId="38103" xr:uid="{00000000-0005-0000-0000-00005DA70000}"/>
    <cellStyle name="SAPBEXformats 47 13" xfId="43216" xr:uid="{00000000-0005-0000-0000-00005EA70000}"/>
    <cellStyle name="SAPBEXformats 47 14" xfId="46241" xr:uid="{00000000-0005-0000-0000-00005FA70000}"/>
    <cellStyle name="SAPBEXformats 47 2" xfId="7201" xr:uid="{00000000-0005-0000-0000-000060A70000}"/>
    <cellStyle name="SAPBEXformats 47 3" xfId="9995" xr:uid="{00000000-0005-0000-0000-000061A70000}"/>
    <cellStyle name="SAPBEXformats 47 4" xfId="12882" xr:uid="{00000000-0005-0000-0000-000062A70000}"/>
    <cellStyle name="SAPBEXformats 47 5" xfId="15755" xr:uid="{00000000-0005-0000-0000-000063A70000}"/>
    <cellStyle name="SAPBEXformats 47 6" xfId="18691" xr:uid="{00000000-0005-0000-0000-000064A70000}"/>
    <cellStyle name="SAPBEXformats 47 7" xfId="21794" xr:uid="{00000000-0005-0000-0000-000065A70000}"/>
    <cellStyle name="SAPBEXformats 47 8" xfId="26569" xr:uid="{00000000-0005-0000-0000-000066A70000}"/>
    <cellStyle name="SAPBEXformats 47 9" xfId="29452" xr:uid="{00000000-0005-0000-0000-000067A70000}"/>
    <cellStyle name="SAPBEXformats 48" xfId="2260" xr:uid="{00000000-0005-0000-0000-000068A70000}"/>
    <cellStyle name="SAPBEXformats 48 10" xfId="32343" xr:uid="{00000000-0005-0000-0000-000069A70000}"/>
    <cellStyle name="SAPBEXformats 48 11" xfId="35236" xr:uid="{00000000-0005-0000-0000-00006AA70000}"/>
    <cellStyle name="SAPBEXformats 48 12" xfId="38134" xr:uid="{00000000-0005-0000-0000-00006BA70000}"/>
    <cellStyle name="SAPBEXformats 48 13" xfId="43248" xr:uid="{00000000-0005-0000-0000-00006CA70000}"/>
    <cellStyle name="SAPBEXformats 48 14" xfId="46273" xr:uid="{00000000-0005-0000-0000-00006DA70000}"/>
    <cellStyle name="SAPBEXformats 48 2" xfId="7233" xr:uid="{00000000-0005-0000-0000-00006EA70000}"/>
    <cellStyle name="SAPBEXformats 48 3" xfId="10027" xr:uid="{00000000-0005-0000-0000-00006FA70000}"/>
    <cellStyle name="SAPBEXformats 48 4" xfId="12913" xr:uid="{00000000-0005-0000-0000-000070A70000}"/>
    <cellStyle name="SAPBEXformats 48 5" xfId="15787" xr:uid="{00000000-0005-0000-0000-000071A70000}"/>
    <cellStyle name="SAPBEXformats 48 6" xfId="18723" xr:uid="{00000000-0005-0000-0000-000072A70000}"/>
    <cellStyle name="SAPBEXformats 48 7" xfId="21825" xr:uid="{00000000-0005-0000-0000-000073A70000}"/>
    <cellStyle name="SAPBEXformats 48 8" xfId="26600" xr:uid="{00000000-0005-0000-0000-000074A70000}"/>
    <cellStyle name="SAPBEXformats 48 9" xfId="29483" xr:uid="{00000000-0005-0000-0000-000075A70000}"/>
    <cellStyle name="SAPBEXformats 49" xfId="2289" xr:uid="{00000000-0005-0000-0000-000076A70000}"/>
    <cellStyle name="SAPBEXformats 49 10" xfId="32372" xr:uid="{00000000-0005-0000-0000-000077A70000}"/>
    <cellStyle name="SAPBEXformats 49 11" xfId="35264" xr:uid="{00000000-0005-0000-0000-000078A70000}"/>
    <cellStyle name="SAPBEXformats 49 12" xfId="38162" xr:uid="{00000000-0005-0000-0000-000079A70000}"/>
    <cellStyle name="SAPBEXformats 49 13" xfId="43277" xr:uid="{00000000-0005-0000-0000-00007AA70000}"/>
    <cellStyle name="SAPBEXformats 49 14" xfId="46302" xr:uid="{00000000-0005-0000-0000-00007BA70000}"/>
    <cellStyle name="SAPBEXformats 49 2" xfId="7262" xr:uid="{00000000-0005-0000-0000-00007CA70000}"/>
    <cellStyle name="SAPBEXformats 49 3" xfId="10056" xr:uid="{00000000-0005-0000-0000-00007DA70000}"/>
    <cellStyle name="SAPBEXformats 49 4" xfId="12941" xr:uid="{00000000-0005-0000-0000-00007EA70000}"/>
    <cellStyle name="SAPBEXformats 49 5" xfId="15816" xr:uid="{00000000-0005-0000-0000-00007FA70000}"/>
    <cellStyle name="SAPBEXformats 49 6" xfId="18752" xr:uid="{00000000-0005-0000-0000-000080A70000}"/>
    <cellStyle name="SAPBEXformats 49 7" xfId="21853" xr:uid="{00000000-0005-0000-0000-000081A70000}"/>
    <cellStyle name="SAPBEXformats 49 8" xfId="26628" xr:uid="{00000000-0005-0000-0000-000082A70000}"/>
    <cellStyle name="SAPBEXformats 49 9" xfId="29511" xr:uid="{00000000-0005-0000-0000-000083A70000}"/>
    <cellStyle name="SAPBEXformats 5" xfId="640" xr:uid="{00000000-0005-0000-0000-000084A70000}"/>
    <cellStyle name="SAPBEXformats 5 10" xfId="30733" xr:uid="{00000000-0005-0000-0000-000085A70000}"/>
    <cellStyle name="SAPBEXformats 5 11" xfId="33622" xr:uid="{00000000-0005-0000-0000-000086A70000}"/>
    <cellStyle name="SAPBEXformats 5 12" xfId="36528" xr:uid="{00000000-0005-0000-0000-000087A70000}"/>
    <cellStyle name="SAPBEXformats 5 13" xfId="41635" xr:uid="{00000000-0005-0000-0000-000088A70000}"/>
    <cellStyle name="SAPBEXformats 5 14" xfId="44653" xr:uid="{00000000-0005-0000-0000-000089A70000}"/>
    <cellStyle name="SAPBEXformats 5 2" xfId="5000" xr:uid="{00000000-0005-0000-0000-00008AA70000}"/>
    <cellStyle name="SAPBEXformats 5 3" xfId="8414" xr:uid="{00000000-0005-0000-0000-00008BA70000}"/>
    <cellStyle name="SAPBEXformats 5 4" xfId="11307" xr:uid="{00000000-0005-0000-0000-00008CA70000}"/>
    <cellStyle name="SAPBEXformats 5 5" xfId="14175" xr:uid="{00000000-0005-0000-0000-00008DA70000}"/>
    <cellStyle name="SAPBEXformats 5 6" xfId="17104" xr:uid="{00000000-0005-0000-0000-00008EA70000}"/>
    <cellStyle name="SAPBEXformats 5 7" xfId="20215" xr:uid="{00000000-0005-0000-0000-00008FA70000}"/>
    <cellStyle name="SAPBEXformats 5 8" xfId="19911" xr:uid="{00000000-0005-0000-0000-000090A70000}"/>
    <cellStyle name="SAPBEXformats 5 9" xfId="27878" xr:uid="{00000000-0005-0000-0000-000091A70000}"/>
    <cellStyle name="SAPBEXformats 50" xfId="2321" xr:uid="{00000000-0005-0000-0000-000092A70000}"/>
    <cellStyle name="SAPBEXformats 50 10" xfId="32403" xr:uid="{00000000-0005-0000-0000-000093A70000}"/>
    <cellStyle name="SAPBEXformats 50 11" xfId="35294" xr:uid="{00000000-0005-0000-0000-000094A70000}"/>
    <cellStyle name="SAPBEXformats 50 12" xfId="38192" xr:uid="{00000000-0005-0000-0000-000095A70000}"/>
    <cellStyle name="SAPBEXformats 50 13" xfId="43307" xr:uid="{00000000-0005-0000-0000-000096A70000}"/>
    <cellStyle name="SAPBEXformats 50 14" xfId="46334" xr:uid="{00000000-0005-0000-0000-000097A70000}"/>
    <cellStyle name="SAPBEXformats 50 2" xfId="7293" xr:uid="{00000000-0005-0000-0000-000098A70000}"/>
    <cellStyle name="SAPBEXformats 50 3" xfId="10087" xr:uid="{00000000-0005-0000-0000-000099A70000}"/>
    <cellStyle name="SAPBEXformats 50 4" xfId="12971" xr:uid="{00000000-0005-0000-0000-00009AA70000}"/>
    <cellStyle name="SAPBEXformats 50 5" xfId="15847" xr:uid="{00000000-0005-0000-0000-00009BA70000}"/>
    <cellStyle name="SAPBEXformats 50 6" xfId="18784" xr:uid="{00000000-0005-0000-0000-00009CA70000}"/>
    <cellStyle name="SAPBEXformats 50 7" xfId="21884" xr:uid="{00000000-0005-0000-0000-00009DA70000}"/>
    <cellStyle name="SAPBEXformats 50 8" xfId="26658" xr:uid="{00000000-0005-0000-0000-00009EA70000}"/>
    <cellStyle name="SAPBEXformats 50 9" xfId="29541" xr:uid="{00000000-0005-0000-0000-00009FA70000}"/>
    <cellStyle name="SAPBEXformats 51" xfId="2351" xr:uid="{00000000-0005-0000-0000-0000A0A70000}"/>
    <cellStyle name="SAPBEXformats 51 10" xfId="32433" xr:uid="{00000000-0005-0000-0000-0000A1A70000}"/>
    <cellStyle name="SAPBEXformats 51 11" xfId="35323" xr:uid="{00000000-0005-0000-0000-0000A2A70000}"/>
    <cellStyle name="SAPBEXformats 51 12" xfId="38221" xr:uid="{00000000-0005-0000-0000-0000A3A70000}"/>
    <cellStyle name="SAPBEXformats 51 13" xfId="43336" xr:uid="{00000000-0005-0000-0000-0000A4A70000}"/>
    <cellStyle name="SAPBEXformats 51 14" xfId="46364" xr:uid="{00000000-0005-0000-0000-0000A5A70000}"/>
    <cellStyle name="SAPBEXformats 51 2" xfId="7323" xr:uid="{00000000-0005-0000-0000-0000A6A70000}"/>
    <cellStyle name="SAPBEXformats 51 3" xfId="10117" xr:uid="{00000000-0005-0000-0000-0000A7A70000}"/>
    <cellStyle name="SAPBEXformats 51 4" xfId="13000" xr:uid="{00000000-0005-0000-0000-0000A8A70000}"/>
    <cellStyle name="SAPBEXformats 51 5" xfId="15877" xr:uid="{00000000-0005-0000-0000-0000A9A70000}"/>
    <cellStyle name="SAPBEXformats 51 6" xfId="18814" xr:uid="{00000000-0005-0000-0000-0000AAA70000}"/>
    <cellStyle name="SAPBEXformats 51 7" xfId="21913" xr:uid="{00000000-0005-0000-0000-0000ABA70000}"/>
    <cellStyle name="SAPBEXformats 51 8" xfId="26687" xr:uid="{00000000-0005-0000-0000-0000ACA70000}"/>
    <cellStyle name="SAPBEXformats 51 9" xfId="29570" xr:uid="{00000000-0005-0000-0000-0000ADA70000}"/>
    <cellStyle name="SAPBEXformats 52" xfId="2383" xr:uid="{00000000-0005-0000-0000-0000AEA70000}"/>
    <cellStyle name="SAPBEXformats 52 10" xfId="32465" xr:uid="{00000000-0005-0000-0000-0000AFA70000}"/>
    <cellStyle name="SAPBEXformats 52 11" xfId="35354" xr:uid="{00000000-0005-0000-0000-0000B0A70000}"/>
    <cellStyle name="SAPBEXformats 52 12" xfId="38252" xr:uid="{00000000-0005-0000-0000-0000B1A70000}"/>
    <cellStyle name="SAPBEXformats 52 13" xfId="43367" xr:uid="{00000000-0005-0000-0000-0000B2A70000}"/>
    <cellStyle name="SAPBEXformats 52 14" xfId="46396" xr:uid="{00000000-0005-0000-0000-0000B3A70000}"/>
    <cellStyle name="SAPBEXformats 52 2" xfId="7355" xr:uid="{00000000-0005-0000-0000-0000B4A70000}"/>
    <cellStyle name="SAPBEXformats 52 3" xfId="10149" xr:uid="{00000000-0005-0000-0000-0000B5A70000}"/>
    <cellStyle name="SAPBEXformats 52 4" xfId="13031" xr:uid="{00000000-0005-0000-0000-0000B6A70000}"/>
    <cellStyle name="SAPBEXformats 52 5" xfId="15909" xr:uid="{00000000-0005-0000-0000-0000B7A70000}"/>
    <cellStyle name="SAPBEXformats 52 6" xfId="18846" xr:uid="{00000000-0005-0000-0000-0000B8A70000}"/>
    <cellStyle name="SAPBEXformats 52 7" xfId="21944" xr:uid="{00000000-0005-0000-0000-0000B9A70000}"/>
    <cellStyle name="SAPBEXformats 52 8" xfId="26718" xr:uid="{00000000-0005-0000-0000-0000BAA70000}"/>
    <cellStyle name="SAPBEXformats 52 9" xfId="29601" xr:uid="{00000000-0005-0000-0000-0000BBA70000}"/>
    <cellStyle name="SAPBEXformats 53" xfId="2413" xr:uid="{00000000-0005-0000-0000-0000BCA70000}"/>
    <cellStyle name="SAPBEXformats 53 10" xfId="32495" xr:uid="{00000000-0005-0000-0000-0000BDA70000}"/>
    <cellStyle name="SAPBEXformats 53 11" xfId="35383" xr:uid="{00000000-0005-0000-0000-0000BEA70000}"/>
    <cellStyle name="SAPBEXformats 53 12" xfId="38281" xr:uid="{00000000-0005-0000-0000-0000BFA70000}"/>
    <cellStyle name="SAPBEXformats 53 13" xfId="43396" xr:uid="{00000000-0005-0000-0000-0000C0A70000}"/>
    <cellStyle name="SAPBEXformats 53 14" xfId="46426" xr:uid="{00000000-0005-0000-0000-0000C1A70000}"/>
    <cellStyle name="SAPBEXformats 53 2" xfId="7385" xr:uid="{00000000-0005-0000-0000-0000C2A70000}"/>
    <cellStyle name="SAPBEXformats 53 3" xfId="10179" xr:uid="{00000000-0005-0000-0000-0000C3A70000}"/>
    <cellStyle name="SAPBEXformats 53 4" xfId="13060" xr:uid="{00000000-0005-0000-0000-0000C4A70000}"/>
    <cellStyle name="SAPBEXformats 53 5" xfId="15939" xr:uid="{00000000-0005-0000-0000-0000C5A70000}"/>
    <cellStyle name="SAPBEXformats 53 6" xfId="18876" xr:uid="{00000000-0005-0000-0000-0000C6A70000}"/>
    <cellStyle name="SAPBEXformats 53 7" xfId="21973" xr:uid="{00000000-0005-0000-0000-0000C7A70000}"/>
    <cellStyle name="SAPBEXformats 53 8" xfId="26747" xr:uid="{00000000-0005-0000-0000-0000C8A70000}"/>
    <cellStyle name="SAPBEXformats 53 9" xfId="29630" xr:uid="{00000000-0005-0000-0000-0000C9A70000}"/>
    <cellStyle name="SAPBEXformats 54" xfId="2444" xr:uid="{00000000-0005-0000-0000-0000CAA70000}"/>
    <cellStyle name="SAPBEXformats 54 10" xfId="32526" xr:uid="{00000000-0005-0000-0000-0000CBA70000}"/>
    <cellStyle name="SAPBEXformats 54 11" xfId="35413" xr:uid="{00000000-0005-0000-0000-0000CCA70000}"/>
    <cellStyle name="SAPBEXformats 54 12" xfId="38311" xr:uid="{00000000-0005-0000-0000-0000CDA70000}"/>
    <cellStyle name="SAPBEXformats 54 13" xfId="43426" xr:uid="{00000000-0005-0000-0000-0000CEA70000}"/>
    <cellStyle name="SAPBEXformats 54 14" xfId="46457" xr:uid="{00000000-0005-0000-0000-0000CFA70000}"/>
    <cellStyle name="SAPBEXformats 54 2" xfId="7416" xr:uid="{00000000-0005-0000-0000-0000D0A70000}"/>
    <cellStyle name="SAPBEXformats 54 3" xfId="10209" xr:uid="{00000000-0005-0000-0000-0000D1A70000}"/>
    <cellStyle name="SAPBEXformats 54 4" xfId="13090" xr:uid="{00000000-0005-0000-0000-0000D2A70000}"/>
    <cellStyle name="SAPBEXformats 54 5" xfId="15970" xr:uid="{00000000-0005-0000-0000-0000D3A70000}"/>
    <cellStyle name="SAPBEXformats 54 6" xfId="18907" xr:uid="{00000000-0005-0000-0000-0000D4A70000}"/>
    <cellStyle name="SAPBEXformats 54 7" xfId="22003" xr:uid="{00000000-0005-0000-0000-0000D5A70000}"/>
    <cellStyle name="SAPBEXformats 54 8" xfId="26777" xr:uid="{00000000-0005-0000-0000-0000D6A70000}"/>
    <cellStyle name="SAPBEXformats 54 9" xfId="29660" xr:uid="{00000000-0005-0000-0000-0000D7A70000}"/>
    <cellStyle name="SAPBEXformats 55" xfId="2473" xr:uid="{00000000-0005-0000-0000-0000D8A70000}"/>
    <cellStyle name="SAPBEXformats 55 10" xfId="32555" xr:uid="{00000000-0005-0000-0000-0000D9A70000}"/>
    <cellStyle name="SAPBEXformats 55 11" xfId="35441" xr:uid="{00000000-0005-0000-0000-0000DAA70000}"/>
    <cellStyle name="SAPBEXformats 55 12" xfId="38339" xr:uid="{00000000-0005-0000-0000-0000DBA70000}"/>
    <cellStyle name="SAPBEXformats 55 13" xfId="43454" xr:uid="{00000000-0005-0000-0000-0000DCA70000}"/>
    <cellStyle name="SAPBEXformats 55 14" xfId="46486" xr:uid="{00000000-0005-0000-0000-0000DDA70000}"/>
    <cellStyle name="SAPBEXformats 55 2" xfId="7445" xr:uid="{00000000-0005-0000-0000-0000DEA70000}"/>
    <cellStyle name="SAPBEXformats 55 3" xfId="10237" xr:uid="{00000000-0005-0000-0000-0000DFA70000}"/>
    <cellStyle name="SAPBEXformats 55 4" xfId="13118" xr:uid="{00000000-0005-0000-0000-0000E0A70000}"/>
    <cellStyle name="SAPBEXformats 55 5" xfId="15998" xr:uid="{00000000-0005-0000-0000-0000E1A70000}"/>
    <cellStyle name="SAPBEXformats 55 6" xfId="18936" xr:uid="{00000000-0005-0000-0000-0000E2A70000}"/>
    <cellStyle name="SAPBEXformats 55 7" xfId="22031" xr:uid="{00000000-0005-0000-0000-0000E3A70000}"/>
    <cellStyle name="SAPBEXformats 55 8" xfId="26805" xr:uid="{00000000-0005-0000-0000-0000E4A70000}"/>
    <cellStyle name="SAPBEXformats 55 9" xfId="29688" xr:uid="{00000000-0005-0000-0000-0000E5A70000}"/>
    <cellStyle name="SAPBEXformats 56" xfId="2506" xr:uid="{00000000-0005-0000-0000-0000E6A70000}"/>
    <cellStyle name="SAPBEXformats 56 10" xfId="32587" xr:uid="{00000000-0005-0000-0000-0000E7A70000}"/>
    <cellStyle name="SAPBEXformats 56 11" xfId="35474" xr:uid="{00000000-0005-0000-0000-0000E8A70000}"/>
    <cellStyle name="SAPBEXformats 56 12" xfId="38371" xr:uid="{00000000-0005-0000-0000-0000E9A70000}"/>
    <cellStyle name="SAPBEXformats 56 13" xfId="43486" xr:uid="{00000000-0005-0000-0000-0000EAA70000}"/>
    <cellStyle name="SAPBEXformats 56 14" xfId="46519" xr:uid="{00000000-0005-0000-0000-0000EBA70000}"/>
    <cellStyle name="SAPBEXformats 56 2" xfId="7477" xr:uid="{00000000-0005-0000-0000-0000ECA70000}"/>
    <cellStyle name="SAPBEXformats 56 3" xfId="10269" xr:uid="{00000000-0005-0000-0000-0000EDA70000}"/>
    <cellStyle name="SAPBEXformats 56 4" xfId="13150" xr:uid="{00000000-0005-0000-0000-0000EEA70000}"/>
    <cellStyle name="SAPBEXformats 56 5" xfId="16030" xr:uid="{00000000-0005-0000-0000-0000EFA70000}"/>
    <cellStyle name="SAPBEXformats 56 6" xfId="18969" xr:uid="{00000000-0005-0000-0000-0000F0A70000}"/>
    <cellStyle name="SAPBEXformats 56 7" xfId="22063" xr:uid="{00000000-0005-0000-0000-0000F1A70000}"/>
    <cellStyle name="SAPBEXformats 56 8" xfId="26837" xr:uid="{00000000-0005-0000-0000-0000F2A70000}"/>
    <cellStyle name="SAPBEXformats 56 9" xfId="29720" xr:uid="{00000000-0005-0000-0000-0000F3A70000}"/>
    <cellStyle name="SAPBEXformats 57" xfId="1753" xr:uid="{00000000-0005-0000-0000-0000F4A70000}"/>
    <cellStyle name="SAPBEXformats 57 10" xfId="31844" xr:uid="{00000000-0005-0000-0000-0000F5A70000}"/>
    <cellStyle name="SAPBEXformats 57 11" xfId="34735" xr:uid="{00000000-0005-0000-0000-0000F6A70000}"/>
    <cellStyle name="SAPBEXformats 57 12" xfId="37641" xr:uid="{00000000-0005-0000-0000-0000F7A70000}"/>
    <cellStyle name="SAPBEXformats 57 13" xfId="42748" xr:uid="{00000000-0005-0000-0000-0000F8A70000}"/>
    <cellStyle name="SAPBEXformats 57 14" xfId="45766" xr:uid="{00000000-0005-0000-0000-0000F9A70000}"/>
    <cellStyle name="SAPBEXformats 57 2" xfId="6731" xr:uid="{00000000-0005-0000-0000-0000FAA70000}"/>
    <cellStyle name="SAPBEXformats 57 3" xfId="9525" xr:uid="{00000000-0005-0000-0000-0000FBA70000}"/>
    <cellStyle name="SAPBEXformats 57 4" xfId="12420" xr:uid="{00000000-0005-0000-0000-0000FCA70000}"/>
    <cellStyle name="SAPBEXformats 57 5" xfId="15286" xr:uid="{00000000-0005-0000-0000-0000FDA70000}"/>
    <cellStyle name="SAPBEXformats 57 6" xfId="18217" xr:uid="{00000000-0005-0000-0000-0000FEA70000}"/>
    <cellStyle name="SAPBEXformats 57 7" xfId="21328" xr:uid="{00000000-0005-0000-0000-0000FFA70000}"/>
    <cellStyle name="SAPBEXformats 57 8" xfId="26107" xr:uid="{00000000-0005-0000-0000-000000A80000}"/>
    <cellStyle name="SAPBEXformats 57 9" xfId="28991" xr:uid="{00000000-0005-0000-0000-000001A80000}"/>
    <cellStyle name="SAPBEXformats 58" xfId="1539" xr:uid="{00000000-0005-0000-0000-000002A80000}"/>
    <cellStyle name="SAPBEXformats 58 10" xfId="31632" xr:uid="{00000000-0005-0000-0000-000003A80000}"/>
    <cellStyle name="SAPBEXformats 58 11" xfId="34521" xr:uid="{00000000-0005-0000-0000-000004A80000}"/>
    <cellStyle name="SAPBEXformats 58 12" xfId="37427" xr:uid="{00000000-0005-0000-0000-000005A80000}"/>
    <cellStyle name="SAPBEXformats 58 13" xfId="42534" xr:uid="{00000000-0005-0000-0000-000006A80000}"/>
    <cellStyle name="SAPBEXformats 58 14" xfId="45552" xr:uid="{00000000-0005-0000-0000-000007A80000}"/>
    <cellStyle name="SAPBEXformats 58 2" xfId="6519" xr:uid="{00000000-0005-0000-0000-000008A80000}"/>
    <cellStyle name="SAPBEXformats 58 3" xfId="9313" xr:uid="{00000000-0005-0000-0000-000009A80000}"/>
    <cellStyle name="SAPBEXformats 58 4" xfId="12206" xr:uid="{00000000-0005-0000-0000-00000AA80000}"/>
    <cellStyle name="SAPBEXformats 58 5" xfId="15074" xr:uid="{00000000-0005-0000-0000-00000BA80000}"/>
    <cellStyle name="SAPBEXformats 58 6" xfId="18003" xr:uid="{00000000-0005-0000-0000-00000CA80000}"/>
    <cellStyle name="SAPBEXformats 58 7" xfId="21114" xr:uid="{00000000-0005-0000-0000-00000DA80000}"/>
    <cellStyle name="SAPBEXformats 58 8" xfId="25893" xr:uid="{00000000-0005-0000-0000-00000EA80000}"/>
    <cellStyle name="SAPBEXformats 58 9" xfId="28777" xr:uid="{00000000-0005-0000-0000-00000FA80000}"/>
    <cellStyle name="SAPBEXformats 59" xfId="1976" xr:uid="{00000000-0005-0000-0000-000010A80000}"/>
    <cellStyle name="SAPBEXformats 59 10" xfId="32059" xr:uid="{00000000-0005-0000-0000-000011A80000}"/>
    <cellStyle name="SAPBEXformats 59 11" xfId="34956" xr:uid="{00000000-0005-0000-0000-000012A80000}"/>
    <cellStyle name="SAPBEXformats 59 12" xfId="37859" xr:uid="{00000000-0005-0000-0000-000013A80000}"/>
    <cellStyle name="SAPBEXformats 59 13" xfId="42968" xr:uid="{00000000-0005-0000-0000-000014A80000}"/>
    <cellStyle name="SAPBEXformats 59 14" xfId="45989" xr:uid="{00000000-0005-0000-0000-000015A80000}"/>
    <cellStyle name="SAPBEXformats 59 2" xfId="6949" xr:uid="{00000000-0005-0000-0000-000016A80000}"/>
    <cellStyle name="SAPBEXformats 59 3" xfId="9743" xr:uid="{00000000-0005-0000-0000-000017A80000}"/>
    <cellStyle name="SAPBEXformats 59 4" xfId="12638" xr:uid="{00000000-0005-0000-0000-000018A80000}"/>
    <cellStyle name="SAPBEXformats 59 5" xfId="15503" xr:uid="{00000000-0005-0000-0000-000019A80000}"/>
    <cellStyle name="SAPBEXformats 59 6" xfId="18439" xr:uid="{00000000-0005-0000-0000-00001AA80000}"/>
    <cellStyle name="SAPBEXformats 59 7" xfId="21549" xr:uid="{00000000-0005-0000-0000-00001BA80000}"/>
    <cellStyle name="SAPBEXformats 59 8" xfId="26325" xr:uid="{00000000-0005-0000-0000-00001CA80000}"/>
    <cellStyle name="SAPBEXformats 59 9" xfId="29208" xr:uid="{00000000-0005-0000-0000-00001DA80000}"/>
    <cellStyle name="SAPBEXformats 6" xfId="676" xr:uid="{00000000-0005-0000-0000-00001EA80000}"/>
    <cellStyle name="SAPBEXformats 6 10" xfId="30769" xr:uid="{00000000-0005-0000-0000-00001FA80000}"/>
    <cellStyle name="SAPBEXformats 6 11" xfId="33658" xr:uid="{00000000-0005-0000-0000-000020A80000}"/>
    <cellStyle name="SAPBEXformats 6 12" xfId="36564" xr:uid="{00000000-0005-0000-0000-000021A80000}"/>
    <cellStyle name="SAPBEXformats 6 13" xfId="41671" xr:uid="{00000000-0005-0000-0000-000022A80000}"/>
    <cellStyle name="SAPBEXformats 6 14" xfId="44689" xr:uid="{00000000-0005-0000-0000-000023A80000}"/>
    <cellStyle name="SAPBEXformats 6 2" xfId="4108" xr:uid="{00000000-0005-0000-0000-000024A80000}"/>
    <cellStyle name="SAPBEXformats 6 3" xfId="8450" xr:uid="{00000000-0005-0000-0000-000025A80000}"/>
    <cellStyle name="SAPBEXformats 6 4" xfId="11343" xr:uid="{00000000-0005-0000-0000-000026A80000}"/>
    <cellStyle name="SAPBEXformats 6 5" xfId="14211" xr:uid="{00000000-0005-0000-0000-000027A80000}"/>
    <cellStyle name="SAPBEXformats 6 6" xfId="17140" xr:uid="{00000000-0005-0000-0000-000028A80000}"/>
    <cellStyle name="SAPBEXformats 6 7" xfId="20251" xr:uid="{00000000-0005-0000-0000-000029A80000}"/>
    <cellStyle name="SAPBEXformats 6 8" xfId="20057" xr:uid="{00000000-0005-0000-0000-00002AA80000}"/>
    <cellStyle name="SAPBEXformats 6 9" xfId="27914" xr:uid="{00000000-0005-0000-0000-00002BA80000}"/>
    <cellStyle name="SAPBEXformats 60" xfId="2697" xr:uid="{00000000-0005-0000-0000-00002CA80000}"/>
    <cellStyle name="SAPBEXformats 60 10" xfId="32769" xr:uid="{00000000-0005-0000-0000-00002DA80000}"/>
    <cellStyle name="SAPBEXformats 60 11" xfId="35657" xr:uid="{00000000-0005-0000-0000-00002EA80000}"/>
    <cellStyle name="SAPBEXformats 60 12" xfId="38553" xr:uid="{00000000-0005-0000-0000-00002FA80000}"/>
    <cellStyle name="SAPBEXformats 60 13" xfId="43668" xr:uid="{00000000-0005-0000-0000-000030A80000}"/>
    <cellStyle name="SAPBEXformats 60 14" xfId="46710" xr:uid="{00000000-0005-0000-0000-000031A80000}"/>
    <cellStyle name="SAPBEXformats 60 2" xfId="7663" xr:uid="{00000000-0005-0000-0000-000032A80000}"/>
    <cellStyle name="SAPBEXformats 60 3" xfId="10451" xr:uid="{00000000-0005-0000-0000-000033A80000}"/>
    <cellStyle name="SAPBEXformats 60 4" xfId="13332" xr:uid="{00000000-0005-0000-0000-000034A80000}"/>
    <cellStyle name="SAPBEXformats 60 5" xfId="16212" xr:uid="{00000000-0005-0000-0000-000035A80000}"/>
    <cellStyle name="SAPBEXformats 60 6" xfId="19160" xr:uid="{00000000-0005-0000-0000-000036A80000}"/>
    <cellStyle name="SAPBEXformats 60 7" xfId="22251" xr:uid="{00000000-0005-0000-0000-000037A80000}"/>
    <cellStyle name="SAPBEXformats 60 8" xfId="27019" xr:uid="{00000000-0005-0000-0000-000038A80000}"/>
    <cellStyle name="SAPBEXformats 60 9" xfId="29902" xr:uid="{00000000-0005-0000-0000-000039A80000}"/>
    <cellStyle name="SAPBEXformats 61" xfId="1754" xr:uid="{00000000-0005-0000-0000-00003AA80000}"/>
    <cellStyle name="SAPBEXformats 61 10" xfId="31845" xr:uid="{00000000-0005-0000-0000-00003BA80000}"/>
    <cellStyle name="SAPBEXformats 61 11" xfId="34736" xr:uid="{00000000-0005-0000-0000-00003CA80000}"/>
    <cellStyle name="SAPBEXformats 61 12" xfId="37642" xr:uid="{00000000-0005-0000-0000-00003DA80000}"/>
    <cellStyle name="SAPBEXformats 61 13" xfId="42749" xr:uid="{00000000-0005-0000-0000-00003EA80000}"/>
    <cellStyle name="SAPBEXformats 61 14" xfId="45767" xr:uid="{00000000-0005-0000-0000-00003FA80000}"/>
    <cellStyle name="SAPBEXformats 61 2" xfId="6732" xr:uid="{00000000-0005-0000-0000-000040A80000}"/>
    <cellStyle name="SAPBEXformats 61 3" xfId="9526" xr:uid="{00000000-0005-0000-0000-000041A80000}"/>
    <cellStyle name="SAPBEXformats 61 4" xfId="12421" xr:uid="{00000000-0005-0000-0000-000042A80000}"/>
    <cellStyle name="SAPBEXformats 61 5" xfId="15287" xr:uid="{00000000-0005-0000-0000-000043A80000}"/>
    <cellStyle name="SAPBEXformats 61 6" xfId="18218" xr:uid="{00000000-0005-0000-0000-000044A80000}"/>
    <cellStyle name="SAPBEXformats 61 7" xfId="21329" xr:uid="{00000000-0005-0000-0000-000045A80000}"/>
    <cellStyle name="SAPBEXformats 61 8" xfId="26108" xr:uid="{00000000-0005-0000-0000-000046A80000}"/>
    <cellStyle name="SAPBEXformats 61 9" xfId="28992" xr:uid="{00000000-0005-0000-0000-000047A80000}"/>
    <cellStyle name="SAPBEXformats 62" xfId="2193" xr:uid="{00000000-0005-0000-0000-000048A80000}"/>
    <cellStyle name="SAPBEXformats 62 10" xfId="32276" xr:uid="{00000000-0005-0000-0000-000049A80000}"/>
    <cellStyle name="SAPBEXformats 62 11" xfId="35171" xr:uid="{00000000-0005-0000-0000-00004AA80000}"/>
    <cellStyle name="SAPBEXformats 62 12" xfId="38069" xr:uid="{00000000-0005-0000-0000-00004BA80000}"/>
    <cellStyle name="SAPBEXformats 62 13" xfId="43181" xr:uid="{00000000-0005-0000-0000-00004CA80000}"/>
    <cellStyle name="SAPBEXformats 62 14" xfId="46206" xr:uid="{00000000-0005-0000-0000-00004DA80000}"/>
    <cellStyle name="SAPBEXformats 62 2" xfId="7166" xr:uid="{00000000-0005-0000-0000-00004EA80000}"/>
    <cellStyle name="SAPBEXformats 62 3" xfId="9960" xr:uid="{00000000-0005-0000-0000-00004FA80000}"/>
    <cellStyle name="SAPBEXformats 62 4" xfId="12848" xr:uid="{00000000-0005-0000-0000-000050A80000}"/>
    <cellStyle name="SAPBEXformats 62 5" xfId="15720" xr:uid="{00000000-0005-0000-0000-000051A80000}"/>
    <cellStyle name="SAPBEXformats 62 6" xfId="18656" xr:uid="{00000000-0005-0000-0000-000052A80000}"/>
    <cellStyle name="SAPBEXformats 62 7" xfId="21760" xr:uid="{00000000-0005-0000-0000-000053A80000}"/>
    <cellStyle name="SAPBEXformats 62 8" xfId="26535" xr:uid="{00000000-0005-0000-0000-000054A80000}"/>
    <cellStyle name="SAPBEXformats 62 9" xfId="29418" xr:uid="{00000000-0005-0000-0000-000055A80000}"/>
    <cellStyle name="SAPBEXformats 63" xfId="2317" xr:uid="{00000000-0005-0000-0000-000056A80000}"/>
    <cellStyle name="SAPBEXformats 63 10" xfId="32399" xr:uid="{00000000-0005-0000-0000-000057A80000}"/>
    <cellStyle name="SAPBEXformats 63 11" xfId="35290" xr:uid="{00000000-0005-0000-0000-000058A80000}"/>
    <cellStyle name="SAPBEXformats 63 12" xfId="38188" xr:uid="{00000000-0005-0000-0000-000059A80000}"/>
    <cellStyle name="SAPBEXformats 63 13" xfId="43303" xr:uid="{00000000-0005-0000-0000-00005AA80000}"/>
    <cellStyle name="SAPBEXformats 63 14" xfId="46330" xr:uid="{00000000-0005-0000-0000-00005BA80000}"/>
    <cellStyle name="SAPBEXformats 63 2" xfId="7289" xr:uid="{00000000-0005-0000-0000-00005CA80000}"/>
    <cellStyle name="SAPBEXformats 63 3" xfId="10083" xr:uid="{00000000-0005-0000-0000-00005DA80000}"/>
    <cellStyle name="SAPBEXformats 63 4" xfId="12967" xr:uid="{00000000-0005-0000-0000-00005EA80000}"/>
    <cellStyle name="SAPBEXformats 63 5" xfId="15843" xr:uid="{00000000-0005-0000-0000-00005FA80000}"/>
    <cellStyle name="SAPBEXformats 63 6" xfId="18780" xr:uid="{00000000-0005-0000-0000-000060A80000}"/>
    <cellStyle name="SAPBEXformats 63 7" xfId="21880" xr:uid="{00000000-0005-0000-0000-000061A80000}"/>
    <cellStyle name="SAPBEXformats 63 8" xfId="26654" xr:uid="{00000000-0005-0000-0000-000062A80000}"/>
    <cellStyle name="SAPBEXformats 63 9" xfId="29537" xr:uid="{00000000-0005-0000-0000-000063A80000}"/>
    <cellStyle name="SAPBEXformats 64" xfId="2644" xr:uid="{00000000-0005-0000-0000-000064A80000}"/>
    <cellStyle name="SAPBEXformats 64 10" xfId="32718" xr:uid="{00000000-0005-0000-0000-000065A80000}"/>
    <cellStyle name="SAPBEXformats 64 11" xfId="35606" xr:uid="{00000000-0005-0000-0000-000066A80000}"/>
    <cellStyle name="SAPBEXformats 64 12" xfId="38502" xr:uid="{00000000-0005-0000-0000-000067A80000}"/>
    <cellStyle name="SAPBEXformats 64 13" xfId="43617" xr:uid="{00000000-0005-0000-0000-000068A80000}"/>
    <cellStyle name="SAPBEXformats 64 14" xfId="46657" xr:uid="{00000000-0005-0000-0000-000069A80000}"/>
    <cellStyle name="SAPBEXformats 64 2" xfId="7610" xr:uid="{00000000-0005-0000-0000-00006AA80000}"/>
    <cellStyle name="SAPBEXformats 64 3" xfId="10400" xr:uid="{00000000-0005-0000-0000-00006BA80000}"/>
    <cellStyle name="SAPBEXformats 64 4" xfId="13281" xr:uid="{00000000-0005-0000-0000-00006CA80000}"/>
    <cellStyle name="SAPBEXformats 64 5" xfId="16161" xr:uid="{00000000-0005-0000-0000-00006DA80000}"/>
    <cellStyle name="SAPBEXformats 64 6" xfId="19107" xr:uid="{00000000-0005-0000-0000-00006EA80000}"/>
    <cellStyle name="SAPBEXformats 64 7" xfId="22198" xr:uid="{00000000-0005-0000-0000-00006FA80000}"/>
    <cellStyle name="SAPBEXformats 64 8" xfId="26968" xr:uid="{00000000-0005-0000-0000-000070A80000}"/>
    <cellStyle name="SAPBEXformats 64 9" xfId="29851" xr:uid="{00000000-0005-0000-0000-000071A80000}"/>
    <cellStyle name="SAPBEXformats 65" xfId="2643" xr:uid="{00000000-0005-0000-0000-000072A80000}"/>
    <cellStyle name="SAPBEXformats 65 10" xfId="32717" xr:uid="{00000000-0005-0000-0000-000073A80000}"/>
    <cellStyle name="SAPBEXformats 65 11" xfId="35605" xr:uid="{00000000-0005-0000-0000-000074A80000}"/>
    <cellStyle name="SAPBEXformats 65 12" xfId="38501" xr:uid="{00000000-0005-0000-0000-000075A80000}"/>
    <cellStyle name="SAPBEXformats 65 13" xfId="43616" xr:uid="{00000000-0005-0000-0000-000076A80000}"/>
    <cellStyle name="SAPBEXformats 65 14" xfId="46656" xr:uid="{00000000-0005-0000-0000-000077A80000}"/>
    <cellStyle name="SAPBEXformats 65 2" xfId="7609" xr:uid="{00000000-0005-0000-0000-000078A80000}"/>
    <cellStyle name="SAPBEXformats 65 3" xfId="10399" xr:uid="{00000000-0005-0000-0000-000079A80000}"/>
    <cellStyle name="SAPBEXformats 65 4" xfId="13280" xr:uid="{00000000-0005-0000-0000-00007AA80000}"/>
    <cellStyle name="SAPBEXformats 65 5" xfId="16160" xr:uid="{00000000-0005-0000-0000-00007BA80000}"/>
    <cellStyle name="SAPBEXformats 65 6" xfId="19106" xr:uid="{00000000-0005-0000-0000-00007CA80000}"/>
    <cellStyle name="SAPBEXformats 65 7" xfId="22197" xr:uid="{00000000-0005-0000-0000-00007DA80000}"/>
    <cellStyle name="SAPBEXformats 65 8" xfId="26967" xr:uid="{00000000-0005-0000-0000-00007EA80000}"/>
    <cellStyle name="SAPBEXformats 65 9" xfId="29850" xr:uid="{00000000-0005-0000-0000-00007FA80000}"/>
    <cellStyle name="SAPBEXformats 66" xfId="3003" xr:uid="{00000000-0005-0000-0000-000080A80000}"/>
    <cellStyle name="SAPBEXformats 66 10" xfId="33067" xr:uid="{00000000-0005-0000-0000-000081A80000}"/>
    <cellStyle name="SAPBEXformats 66 11" xfId="35955" xr:uid="{00000000-0005-0000-0000-000082A80000}"/>
    <cellStyle name="SAPBEXformats 66 12" xfId="38851" xr:uid="{00000000-0005-0000-0000-000083A80000}"/>
    <cellStyle name="SAPBEXformats 66 13" xfId="43966" xr:uid="{00000000-0005-0000-0000-000084A80000}"/>
    <cellStyle name="SAPBEXformats 66 14" xfId="47016" xr:uid="{00000000-0005-0000-0000-000085A80000}"/>
    <cellStyle name="SAPBEXformats 66 2" xfId="7963" xr:uid="{00000000-0005-0000-0000-000086A80000}"/>
    <cellStyle name="SAPBEXformats 66 3" xfId="10749" xr:uid="{00000000-0005-0000-0000-000087A80000}"/>
    <cellStyle name="SAPBEXformats 66 4" xfId="13630" xr:uid="{00000000-0005-0000-0000-000088A80000}"/>
    <cellStyle name="SAPBEXformats 66 5" xfId="16510" xr:uid="{00000000-0005-0000-0000-000089A80000}"/>
    <cellStyle name="SAPBEXformats 66 6" xfId="19464" xr:uid="{00000000-0005-0000-0000-00008AA80000}"/>
    <cellStyle name="SAPBEXformats 66 7" xfId="22557" xr:uid="{00000000-0005-0000-0000-00008BA80000}"/>
    <cellStyle name="SAPBEXformats 66 8" xfId="27317" xr:uid="{00000000-0005-0000-0000-00008CA80000}"/>
    <cellStyle name="SAPBEXformats 66 9" xfId="30200" xr:uid="{00000000-0005-0000-0000-00008DA80000}"/>
    <cellStyle name="SAPBEXformats 67" xfId="3048" xr:uid="{00000000-0005-0000-0000-00008EA80000}"/>
    <cellStyle name="SAPBEXformats 67 10" xfId="33110" xr:uid="{00000000-0005-0000-0000-00008FA80000}"/>
    <cellStyle name="SAPBEXformats 67 11" xfId="35998" xr:uid="{00000000-0005-0000-0000-000090A80000}"/>
    <cellStyle name="SAPBEXformats 67 12" xfId="38894" xr:uid="{00000000-0005-0000-0000-000091A80000}"/>
    <cellStyle name="SAPBEXformats 67 13" xfId="44009" xr:uid="{00000000-0005-0000-0000-000092A80000}"/>
    <cellStyle name="SAPBEXformats 67 14" xfId="47061" xr:uid="{00000000-0005-0000-0000-000093A80000}"/>
    <cellStyle name="SAPBEXformats 67 2" xfId="8006" xr:uid="{00000000-0005-0000-0000-000094A80000}"/>
    <cellStyle name="SAPBEXformats 67 3" xfId="10792" xr:uid="{00000000-0005-0000-0000-000095A80000}"/>
    <cellStyle name="SAPBEXformats 67 4" xfId="13673" xr:uid="{00000000-0005-0000-0000-000096A80000}"/>
    <cellStyle name="SAPBEXformats 67 5" xfId="16553" xr:uid="{00000000-0005-0000-0000-000097A80000}"/>
    <cellStyle name="SAPBEXformats 67 6" xfId="19507" xr:uid="{00000000-0005-0000-0000-000098A80000}"/>
    <cellStyle name="SAPBEXformats 67 7" xfId="22602" xr:uid="{00000000-0005-0000-0000-000099A80000}"/>
    <cellStyle name="SAPBEXformats 67 8" xfId="27360" xr:uid="{00000000-0005-0000-0000-00009AA80000}"/>
    <cellStyle name="SAPBEXformats 67 9" xfId="30243" xr:uid="{00000000-0005-0000-0000-00009BA80000}"/>
    <cellStyle name="SAPBEXformats 68" xfId="3038" xr:uid="{00000000-0005-0000-0000-00009CA80000}"/>
    <cellStyle name="SAPBEXformats 68 10" xfId="33100" xr:uid="{00000000-0005-0000-0000-00009DA80000}"/>
    <cellStyle name="SAPBEXformats 68 11" xfId="35988" xr:uid="{00000000-0005-0000-0000-00009EA80000}"/>
    <cellStyle name="SAPBEXformats 68 12" xfId="38884" xr:uid="{00000000-0005-0000-0000-00009FA80000}"/>
    <cellStyle name="SAPBEXformats 68 13" xfId="43999" xr:uid="{00000000-0005-0000-0000-0000A0A80000}"/>
    <cellStyle name="SAPBEXformats 68 14" xfId="47051" xr:uid="{00000000-0005-0000-0000-0000A1A80000}"/>
    <cellStyle name="SAPBEXformats 68 2" xfId="7996" xr:uid="{00000000-0005-0000-0000-0000A2A80000}"/>
    <cellStyle name="SAPBEXformats 68 3" xfId="10782" xr:uid="{00000000-0005-0000-0000-0000A3A80000}"/>
    <cellStyle name="SAPBEXformats 68 4" xfId="13663" xr:uid="{00000000-0005-0000-0000-0000A4A80000}"/>
    <cellStyle name="SAPBEXformats 68 5" xfId="16543" xr:uid="{00000000-0005-0000-0000-0000A5A80000}"/>
    <cellStyle name="SAPBEXformats 68 6" xfId="19497" xr:uid="{00000000-0005-0000-0000-0000A6A80000}"/>
    <cellStyle name="SAPBEXformats 68 7" xfId="22592" xr:uid="{00000000-0005-0000-0000-0000A7A80000}"/>
    <cellStyle name="SAPBEXformats 68 8" xfId="27350" xr:uid="{00000000-0005-0000-0000-0000A8A80000}"/>
    <cellStyle name="SAPBEXformats 68 9" xfId="30233" xr:uid="{00000000-0005-0000-0000-0000A9A80000}"/>
    <cellStyle name="SAPBEXformats 69" xfId="3128" xr:uid="{00000000-0005-0000-0000-0000AAA80000}"/>
    <cellStyle name="SAPBEXformats 69 10" xfId="33188" xr:uid="{00000000-0005-0000-0000-0000ABA80000}"/>
    <cellStyle name="SAPBEXformats 69 11" xfId="36077" xr:uid="{00000000-0005-0000-0000-0000ACA80000}"/>
    <cellStyle name="SAPBEXformats 69 12" xfId="38973" xr:uid="{00000000-0005-0000-0000-0000ADA80000}"/>
    <cellStyle name="SAPBEXformats 69 13" xfId="44088" xr:uid="{00000000-0005-0000-0000-0000AEA80000}"/>
    <cellStyle name="SAPBEXformats 69 14" xfId="47141" xr:uid="{00000000-0005-0000-0000-0000AFA80000}"/>
    <cellStyle name="SAPBEXformats 69 2" xfId="8086" xr:uid="{00000000-0005-0000-0000-0000B0A80000}"/>
    <cellStyle name="SAPBEXformats 69 3" xfId="10870" xr:uid="{00000000-0005-0000-0000-0000B1A80000}"/>
    <cellStyle name="SAPBEXformats 69 4" xfId="13752" xr:uid="{00000000-0005-0000-0000-0000B2A80000}"/>
    <cellStyle name="SAPBEXformats 69 5" xfId="16631" xr:uid="{00000000-0005-0000-0000-0000B3A80000}"/>
    <cellStyle name="SAPBEXformats 69 6" xfId="19586" xr:uid="{00000000-0005-0000-0000-0000B4A80000}"/>
    <cellStyle name="SAPBEXformats 69 7" xfId="22682" xr:uid="{00000000-0005-0000-0000-0000B5A80000}"/>
    <cellStyle name="SAPBEXformats 69 8" xfId="27439" xr:uid="{00000000-0005-0000-0000-0000B6A80000}"/>
    <cellStyle name="SAPBEXformats 69 9" xfId="30322" xr:uid="{00000000-0005-0000-0000-0000B7A80000}"/>
    <cellStyle name="SAPBEXformats 7" xfId="806" xr:uid="{00000000-0005-0000-0000-0000B8A80000}"/>
    <cellStyle name="SAPBEXformats 7 10" xfId="30899" xr:uid="{00000000-0005-0000-0000-0000B9A80000}"/>
    <cellStyle name="SAPBEXformats 7 11" xfId="33788" xr:uid="{00000000-0005-0000-0000-0000BAA80000}"/>
    <cellStyle name="SAPBEXformats 7 12" xfId="36694" xr:uid="{00000000-0005-0000-0000-0000BBA80000}"/>
    <cellStyle name="SAPBEXformats 7 13" xfId="41801" xr:uid="{00000000-0005-0000-0000-0000BCA80000}"/>
    <cellStyle name="SAPBEXformats 7 14" xfId="44819" xr:uid="{00000000-0005-0000-0000-0000BDA80000}"/>
    <cellStyle name="SAPBEXformats 7 2" xfId="4364" xr:uid="{00000000-0005-0000-0000-0000BEA80000}"/>
    <cellStyle name="SAPBEXformats 7 3" xfId="8580" xr:uid="{00000000-0005-0000-0000-0000BFA80000}"/>
    <cellStyle name="SAPBEXformats 7 4" xfId="11473" xr:uid="{00000000-0005-0000-0000-0000C0A80000}"/>
    <cellStyle name="SAPBEXformats 7 5" xfId="14341" xr:uid="{00000000-0005-0000-0000-0000C1A80000}"/>
    <cellStyle name="SAPBEXformats 7 6" xfId="17270" xr:uid="{00000000-0005-0000-0000-0000C2A80000}"/>
    <cellStyle name="SAPBEXformats 7 7" xfId="20381" xr:uid="{00000000-0005-0000-0000-0000C3A80000}"/>
    <cellStyle name="SAPBEXformats 7 8" xfId="25160" xr:uid="{00000000-0005-0000-0000-0000C4A80000}"/>
    <cellStyle name="SAPBEXformats 7 9" xfId="28044" xr:uid="{00000000-0005-0000-0000-0000C5A80000}"/>
    <cellStyle name="SAPBEXformats 70" xfId="3013" xr:uid="{00000000-0005-0000-0000-0000C6A80000}"/>
    <cellStyle name="SAPBEXformats 70 10" xfId="33077" xr:uid="{00000000-0005-0000-0000-0000C7A80000}"/>
    <cellStyle name="SAPBEXformats 70 11" xfId="35965" xr:uid="{00000000-0005-0000-0000-0000C8A80000}"/>
    <cellStyle name="SAPBEXformats 70 12" xfId="38861" xr:uid="{00000000-0005-0000-0000-0000C9A80000}"/>
    <cellStyle name="SAPBEXformats 70 13" xfId="43976" xr:uid="{00000000-0005-0000-0000-0000CAA80000}"/>
    <cellStyle name="SAPBEXformats 70 14" xfId="47026" xr:uid="{00000000-0005-0000-0000-0000CBA80000}"/>
    <cellStyle name="SAPBEXformats 70 2" xfId="7973" xr:uid="{00000000-0005-0000-0000-0000CCA80000}"/>
    <cellStyle name="SAPBEXformats 70 3" xfId="10759" xr:uid="{00000000-0005-0000-0000-0000CDA80000}"/>
    <cellStyle name="SAPBEXformats 70 4" xfId="13640" xr:uid="{00000000-0005-0000-0000-0000CEA80000}"/>
    <cellStyle name="SAPBEXformats 70 5" xfId="16520" xr:uid="{00000000-0005-0000-0000-0000CFA80000}"/>
    <cellStyle name="SAPBEXformats 70 6" xfId="19474" xr:uid="{00000000-0005-0000-0000-0000D0A80000}"/>
    <cellStyle name="SAPBEXformats 70 7" xfId="22567" xr:uid="{00000000-0005-0000-0000-0000D1A80000}"/>
    <cellStyle name="SAPBEXformats 70 8" xfId="27327" xr:uid="{00000000-0005-0000-0000-0000D2A80000}"/>
    <cellStyle name="SAPBEXformats 70 9" xfId="30210" xr:uid="{00000000-0005-0000-0000-0000D3A80000}"/>
    <cellStyle name="SAPBEXformats 71" xfId="3098" xr:uid="{00000000-0005-0000-0000-0000D4A80000}"/>
    <cellStyle name="SAPBEXformats 71 10" xfId="33158" xr:uid="{00000000-0005-0000-0000-0000D5A80000}"/>
    <cellStyle name="SAPBEXformats 71 11" xfId="36047" xr:uid="{00000000-0005-0000-0000-0000D6A80000}"/>
    <cellStyle name="SAPBEXformats 71 12" xfId="38943" xr:uid="{00000000-0005-0000-0000-0000D7A80000}"/>
    <cellStyle name="SAPBEXformats 71 13" xfId="44058" xr:uid="{00000000-0005-0000-0000-0000D8A80000}"/>
    <cellStyle name="SAPBEXformats 71 14" xfId="47111" xr:uid="{00000000-0005-0000-0000-0000D9A80000}"/>
    <cellStyle name="SAPBEXformats 71 2" xfId="8056" xr:uid="{00000000-0005-0000-0000-0000DAA80000}"/>
    <cellStyle name="SAPBEXformats 71 3" xfId="10840" xr:uid="{00000000-0005-0000-0000-0000DBA80000}"/>
    <cellStyle name="SAPBEXformats 71 4" xfId="13722" xr:uid="{00000000-0005-0000-0000-0000DCA80000}"/>
    <cellStyle name="SAPBEXformats 71 5" xfId="16601" xr:uid="{00000000-0005-0000-0000-0000DDA80000}"/>
    <cellStyle name="SAPBEXformats 71 6" xfId="19556" xr:uid="{00000000-0005-0000-0000-0000DEA80000}"/>
    <cellStyle name="SAPBEXformats 71 7" xfId="22652" xr:uid="{00000000-0005-0000-0000-0000DFA80000}"/>
    <cellStyle name="SAPBEXformats 71 8" xfId="27409" xr:uid="{00000000-0005-0000-0000-0000E0A80000}"/>
    <cellStyle name="SAPBEXformats 71 9" xfId="30292" xr:uid="{00000000-0005-0000-0000-0000E1A80000}"/>
    <cellStyle name="SAPBEXformats 72" xfId="3032" xr:uid="{00000000-0005-0000-0000-0000E2A80000}"/>
    <cellStyle name="SAPBEXformats 72 10" xfId="33094" xr:uid="{00000000-0005-0000-0000-0000E3A80000}"/>
    <cellStyle name="SAPBEXformats 72 11" xfId="35982" xr:uid="{00000000-0005-0000-0000-0000E4A80000}"/>
    <cellStyle name="SAPBEXformats 72 12" xfId="38878" xr:uid="{00000000-0005-0000-0000-0000E5A80000}"/>
    <cellStyle name="SAPBEXformats 72 13" xfId="43993" xr:uid="{00000000-0005-0000-0000-0000E6A80000}"/>
    <cellStyle name="SAPBEXformats 72 14" xfId="47045" xr:uid="{00000000-0005-0000-0000-0000E7A80000}"/>
    <cellStyle name="SAPBEXformats 72 2" xfId="7990" xr:uid="{00000000-0005-0000-0000-0000E8A80000}"/>
    <cellStyle name="SAPBEXformats 72 3" xfId="10776" xr:uid="{00000000-0005-0000-0000-0000E9A80000}"/>
    <cellStyle name="SAPBEXformats 72 4" xfId="13657" xr:uid="{00000000-0005-0000-0000-0000EAA80000}"/>
    <cellStyle name="SAPBEXformats 72 5" xfId="16537" xr:uid="{00000000-0005-0000-0000-0000EBA80000}"/>
    <cellStyle name="SAPBEXformats 72 6" xfId="19491" xr:uid="{00000000-0005-0000-0000-0000ECA80000}"/>
    <cellStyle name="SAPBEXformats 72 7" xfId="22586" xr:uid="{00000000-0005-0000-0000-0000EDA80000}"/>
    <cellStyle name="SAPBEXformats 72 8" xfId="27344" xr:uid="{00000000-0005-0000-0000-0000EEA80000}"/>
    <cellStyle name="SAPBEXformats 72 9" xfId="30227" xr:uid="{00000000-0005-0000-0000-0000EFA80000}"/>
    <cellStyle name="SAPBEXformats 73" xfId="8280" xr:uid="{00000000-0005-0000-0000-0000F0A80000}"/>
    <cellStyle name="SAPBEXformats 74" xfId="11158" xr:uid="{00000000-0005-0000-0000-0000F1A80000}"/>
    <cellStyle name="SAPBEXformats 75" xfId="18572" xr:uid="{00000000-0005-0000-0000-0000F2A80000}"/>
    <cellStyle name="SAPBEXformats 76" xfId="16952" xr:uid="{00000000-0005-0000-0000-0000F3A80000}"/>
    <cellStyle name="SAPBEXformats 77" xfId="24805" xr:uid="{00000000-0005-0000-0000-0000F4A80000}"/>
    <cellStyle name="SAPBEXformats 78" xfId="24608" xr:uid="{00000000-0005-0000-0000-0000F5A80000}"/>
    <cellStyle name="SAPBEXformats 79" xfId="23834" xr:uid="{00000000-0005-0000-0000-0000F6A80000}"/>
    <cellStyle name="SAPBEXformats 8" xfId="838" xr:uid="{00000000-0005-0000-0000-0000F7A80000}"/>
    <cellStyle name="SAPBEXformats 8 10" xfId="30931" xr:uid="{00000000-0005-0000-0000-0000F8A80000}"/>
    <cellStyle name="SAPBEXformats 8 11" xfId="33820" xr:uid="{00000000-0005-0000-0000-0000F9A80000}"/>
    <cellStyle name="SAPBEXformats 8 12" xfId="36726" xr:uid="{00000000-0005-0000-0000-0000FAA80000}"/>
    <cellStyle name="SAPBEXformats 8 13" xfId="41833" xr:uid="{00000000-0005-0000-0000-0000FBA80000}"/>
    <cellStyle name="SAPBEXformats 8 14" xfId="44851" xr:uid="{00000000-0005-0000-0000-0000FCA80000}"/>
    <cellStyle name="SAPBEXformats 8 2" xfId="5950" xr:uid="{00000000-0005-0000-0000-0000FDA80000}"/>
    <cellStyle name="SAPBEXformats 8 3" xfId="8612" xr:uid="{00000000-0005-0000-0000-0000FEA80000}"/>
    <cellStyle name="SAPBEXformats 8 4" xfId="11505" xr:uid="{00000000-0005-0000-0000-0000FFA80000}"/>
    <cellStyle name="SAPBEXformats 8 5" xfId="14373" xr:uid="{00000000-0005-0000-0000-000000A90000}"/>
    <cellStyle name="SAPBEXformats 8 6" xfId="17302" xr:uid="{00000000-0005-0000-0000-000001A90000}"/>
    <cellStyle name="SAPBEXformats 8 7" xfId="20413" xr:uid="{00000000-0005-0000-0000-000002A90000}"/>
    <cellStyle name="SAPBEXformats 8 8" xfId="25192" xr:uid="{00000000-0005-0000-0000-000003A90000}"/>
    <cellStyle name="SAPBEXformats 8 9" xfId="28076" xr:uid="{00000000-0005-0000-0000-000004A90000}"/>
    <cellStyle name="SAPBEXformats 80" xfId="30600" xr:uid="{00000000-0005-0000-0000-000005A90000}"/>
    <cellStyle name="SAPBEXformats 81" xfId="35027" xr:uid="{00000000-0005-0000-0000-000006A90000}"/>
    <cellStyle name="SAPBEXformats 82" xfId="40733" xr:uid="{00000000-0005-0000-0000-000007A90000}"/>
    <cellStyle name="SAPBEXformats 83" xfId="40460" xr:uid="{00000000-0005-0000-0000-000008A90000}"/>
    <cellStyle name="SAPBEXformats 84" xfId="41444" xr:uid="{00000000-0005-0000-0000-000009A90000}"/>
    <cellStyle name="SAPBEXformats 85" xfId="40618" xr:uid="{00000000-0005-0000-0000-00000AA90000}"/>
    <cellStyle name="SAPBEXformats 86" xfId="44309" xr:uid="{00000000-0005-0000-0000-00000BA90000}"/>
    <cellStyle name="SAPBEXformats 87" xfId="44314" xr:uid="{00000000-0005-0000-0000-00000CA90000}"/>
    <cellStyle name="SAPBEXformats 88" xfId="47353" xr:uid="{00000000-0005-0000-0000-00000DA90000}"/>
    <cellStyle name="SAPBEXformats 89" xfId="44317" xr:uid="{00000000-0005-0000-0000-00000EA90000}"/>
    <cellStyle name="SAPBEXformats 9" xfId="872" xr:uid="{00000000-0005-0000-0000-00000FA90000}"/>
    <cellStyle name="SAPBEXformats 9 10" xfId="30965" xr:uid="{00000000-0005-0000-0000-000010A90000}"/>
    <cellStyle name="SAPBEXformats 9 11" xfId="33854" xr:uid="{00000000-0005-0000-0000-000011A90000}"/>
    <cellStyle name="SAPBEXformats 9 12" xfId="36760" xr:uid="{00000000-0005-0000-0000-000012A90000}"/>
    <cellStyle name="SAPBEXformats 9 13" xfId="41867" xr:uid="{00000000-0005-0000-0000-000013A90000}"/>
    <cellStyle name="SAPBEXformats 9 14" xfId="44885" xr:uid="{00000000-0005-0000-0000-000014A90000}"/>
    <cellStyle name="SAPBEXformats 9 2" xfId="4340" xr:uid="{00000000-0005-0000-0000-000015A90000}"/>
    <cellStyle name="SAPBEXformats 9 3" xfId="8646" xr:uid="{00000000-0005-0000-0000-000016A90000}"/>
    <cellStyle name="SAPBEXformats 9 4" xfId="11539" xr:uid="{00000000-0005-0000-0000-000017A90000}"/>
    <cellStyle name="SAPBEXformats 9 5" xfId="14407" xr:uid="{00000000-0005-0000-0000-000018A90000}"/>
    <cellStyle name="SAPBEXformats 9 6" xfId="17336" xr:uid="{00000000-0005-0000-0000-000019A90000}"/>
    <cellStyle name="SAPBEXformats 9 7" xfId="20447" xr:uid="{00000000-0005-0000-0000-00001AA90000}"/>
    <cellStyle name="SAPBEXformats 9 8" xfId="25226" xr:uid="{00000000-0005-0000-0000-00001BA90000}"/>
    <cellStyle name="SAPBEXformats 9 9" xfId="28110" xr:uid="{00000000-0005-0000-0000-00001CA90000}"/>
    <cellStyle name="SAPBEXformats 90" xfId="46092" xr:uid="{00000000-0005-0000-0000-00001DA90000}"/>
    <cellStyle name="SAPBEXformats 91" xfId="46400" xr:uid="{00000000-0005-0000-0000-00001EA90000}"/>
    <cellStyle name="SAPBEXformats 92" xfId="47493" xr:uid="{00000000-0005-0000-0000-00001FA90000}"/>
    <cellStyle name="SAPBEXformats 93" xfId="44325" xr:uid="{00000000-0005-0000-0000-000020A90000}"/>
    <cellStyle name="SAPBEXformats 94" xfId="44416" xr:uid="{00000000-0005-0000-0000-000021A90000}"/>
    <cellStyle name="SAPBEXformats 95" xfId="47417" xr:uid="{00000000-0005-0000-0000-000022A90000}"/>
    <cellStyle name="SAPBEXformats 96" xfId="46329" xr:uid="{00000000-0005-0000-0000-000023A90000}"/>
    <cellStyle name="SAPBEXformats 97" xfId="46607" xr:uid="{00000000-0005-0000-0000-000024A90000}"/>
    <cellStyle name="SAPBEXformats 98" xfId="47726" xr:uid="{00000000-0005-0000-0000-000025A90000}"/>
    <cellStyle name="SAPBEXformats 99" xfId="47831" xr:uid="{00000000-0005-0000-0000-000026A90000}"/>
    <cellStyle name="SAPBEXHLevel3" xfId="93" xr:uid="{00000000-0005-0000-0000-000027A90000}"/>
    <cellStyle name="SAPBEXHLevel3 10" xfId="661" xr:uid="{00000000-0005-0000-0000-000028A90000}"/>
    <cellStyle name="SAPBEXHLevel3 10 10" xfId="30754" xr:uid="{00000000-0005-0000-0000-000029A90000}"/>
    <cellStyle name="SAPBEXHLevel3 10 11" xfId="33643" xr:uid="{00000000-0005-0000-0000-00002AA90000}"/>
    <cellStyle name="SAPBEXHLevel3 10 12" xfId="36549" xr:uid="{00000000-0005-0000-0000-00002BA90000}"/>
    <cellStyle name="SAPBEXHLevel3 10 13" xfId="41656" xr:uid="{00000000-0005-0000-0000-00002CA90000}"/>
    <cellStyle name="SAPBEXHLevel3 10 14" xfId="44674" xr:uid="{00000000-0005-0000-0000-00002DA90000}"/>
    <cellStyle name="SAPBEXHLevel3 10 2" xfId="4253" xr:uid="{00000000-0005-0000-0000-00002EA90000}"/>
    <cellStyle name="SAPBEXHLevel3 10 3" xfId="8435" xr:uid="{00000000-0005-0000-0000-00002FA90000}"/>
    <cellStyle name="SAPBEXHLevel3 10 4" xfId="11328" xr:uid="{00000000-0005-0000-0000-000030A90000}"/>
    <cellStyle name="SAPBEXHLevel3 10 5" xfId="14196" xr:uid="{00000000-0005-0000-0000-000031A90000}"/>
    <cellStyle name="SAPBEXHLevel3 10 6" xfId="17125" xr:uid="{00000000-0005-0000-0000-000032A90000}"/>
    <cellStyle name="SAPBEXHLevel3 10 7" xfId="20236" xr:uid="{00000000-0005-0000-0000-000033A90000}"/>
    <cellStyle name="SAPBEXHLevel3 10 8" xfId="19133" xr:uid="{00000000-0005-0000-0000-000034A90000}"/>
    <cellStyle name="SAPBEXHLevel3 10 9" xfId="27899" xr:uid="{00000000-0005-0000-0000-000035A90000}"/>
    <cellStyle name="SAPBEXHLevel3 100" xfId="47624" xr:uid="{00000000-0005-0000-0000-000036A90000}"/>
    <cellStyle name="SAPBEXHLevel3 101" xfId="47832" xr:uid="{00000000-0005-0000-0000-000037A90000}"/>
    <cellStyle name="SAPBEXHLevel3 102" xfId="46764" xr:uid="{00000000-0005-0000-0000-000038A90000}"/>
    <cellStyle name="SAPBEXHLevel3 103" xfId="47779" xr:uid="{00000000-0005-0000-0000-000039A90000}"/>
    <cellStyle name="SAPBEXHLevel3 104" xfId="47697" xr:uid="{00000000-0005-0000-0000-00003AA90000}"/>
    <cellStyle name="SAPBEXHLevel3 105" xfId="47625" xr:uid="{00000000-0005-0000-0000-00003BA90000}"/>
    <cellStyle name="SAPBEXHLevel3 106" xfId="47858" xr:uid="{00000000-0005-0000-0000-00003CA90000}"/>
    <cellStyle name="SAPBEXHLevel3 107" xfId="48013" xr:uid="{00000000-0005-0000-0000-00003DA90000}"/>
    <cellStyle name="SAPBEXHLevel3 108" xfId="46549" xr:uid="{00000000-0005-0000-0000-00003EA90000}"/>
    <cellStyle name="SAPBEXHLevel3 109" xfId="48202" xr:uid="{00000000-0005-0000-0000-00003FA90000}"/>
    <cellStyle name="SAPBEXHLevel3 11" xfId="889" xr:uid="{00000000-0005-0000-0000-000040A90000}"/>
    <cellStyle name="SAPBEXHLevel3 11 10" xfId="30982" xr:uid="{00000000-0005-0000-0000-000041A90000}"/>
    <cellStyle name="SAPBEXHLevel3 11 11" xfId="33871" xr:uid="{00000000-0005-0000-0000-000042A90000}"/>
    <cellStyle name="SAPBEXHLevel3 11 12" xfId="36777" xr:uid="{00000000-0005-0000-0000-000043A90000}"/>
    <cellStyle name="SAPBEXHLevel3 11 13" xfId="41884" xr:uid="{00000000-0005-0000-0000-000044A90000}"/>
    <cellStyle name="SAPBEXHLevel3 11 14" xfId="44902" xr:uid="{00000000-0005-0000-0000-000045A90000}"/>
    <cellStyle name="SAPBEXHLevel3 11 2" xfId="4104" xr:uid="{00000000-0005-0000-0000-000046A90000}"/>
    <cellStyle name="SAPBEXHLevel3 11 3" xfId="8663" xr:uid="{00000000-0005-0000-0000-000047A90000}"/>
    <cellStyle name="SAPBEXHLevel3 11 4" xfId="11556" xr:uid="{00000000-0005-0000-0000-000048A90000}"/>
    <cellStyle name="SAPBEXHLevel3 11 5" xfId="14424" xr:uid="{00000000-0005-0000-0000-000049A90000}"/>
    <cellStyle name="SAPBEXHLevel3 11 6" xfId="17353" xr:uid="{00000000-0005-0000-0000-00004AA90000}"/>
    <cellStyle name="SAPBEXHLevel3 11 7" xfId="20464" xr:uid="{00000000-0005-0000-0000-00004BA90000}"/>
    <cellStyle name="SAPBEXHLevel3 11 8" xfId="25243" xr:uid="{00000000-0005-0000-0000-00004CA90000}"/>
    <cellStyle name="SAPBEXHLevel3 11 9" xfId="28127" xr:uid="{00000000-0005-0000-0000-00004DA90000}"/>
    <cellStyle name="SAPBEXHLevel3 110" xfId="47918" xr:uid="{00000000-0005-0000-0000-00004EA90000}"/>
    <cellStyle name="SAPBEXHLevel3 111" xfId="47491" xr:uid="{00000000-0005-0000-0000-00004FA90000}"/>
    <cellStyle name="SAPBEXHLevel3 112" xfId="44329" xr:uid="{00000000-0005-0000-0000-000050A90000}"/>
    <cellStyle name="SAPBEXHLevel3 113" xfId="48231" xr:uid="{00000000-0005-0000-0000-000051A90000}"/>
    <cellStyle name="SAPBEXHLevel3 114" xfId="48089" xr:uid="{00000000-0005-0000-0000-000052A90000}"/>
    <cellStyle name="SAPBEXHLevel3 115" xfId="48289" xr:uid="{00000000-0005-0000-0000-000053A90000}"/>
    <cellStyle name="SAPBEXHLevel3 116" xfId="48475" xr:uid="{00000000-0005-0000-0000-000054A90000}"/>
    <cellStyle name="SAPBEXHLevel3 117" xfId="48285" xr:uid="{00000000-0005-0000-0000-000055A90000}"/>
    <cellStyle name="SAPBEXHLevel3 118" xfId="48453" xr:uid="{00000000-0005-0000-0000-000056A90000}"/>
    <cellStyle name="SAPBEXHLevel3 119" xfId="48571" xr:uid="{00000000-0005-0000-0000-000057A90000}"/>
    <cellStyle name="SAPBEXHLevel3 12" xfId="892" xr:uid="{00000000-0005-0000-0000-000058A90000}"/>
    <cellStyle name="SAPBEXHLevel3 12 10" xfId="30985" xr:uid="{00000000-0005-0000-0000-000059A90000}"/>
    <cellStyle name="SAPBEXHLevel3 12 11" xfId="33874" xr:uid="{00000000-0005-0000-0000-00005AA90000}"/>
    <cellStyle name="SAPBEXHLevel3 12 12" xfId="36780" xr:uid="{00000000-0005-0000-0000-00005BA90000}"/>
    <cellStyle name="SAPBEXHLevel3 12 13" xfId="41887" xr:uid="{00000000-0005-0000-0000-00005CA90000}"/>
    <cellStyle name="SAPBEXHLevel3 12 14" xfId="44905" xr:uid="{00000000-0005-0000-0000-00005DA90000}"/>
    <cellStyle name="SAPBEXHLevel3 12 2" xfId="4179" xr:uid="{00000000-0005-0000-0000-00005EA90000}"/>
    <cellStyle name="SAPBEXHLevel3 12 3" xfId="8666" xr:uid="{00000000-0005-0000-0000-00005FA90000}"/>
    <cellStyle name="SAPBEXHLevel3 12 4" xfId="11559" xr:uid="{00000000-0005-0000-0000-000060A90000}"/>
    <cellStyle name="SAPBEXHLevel3 12 5" xfId="14427" xr:uid="{00000000-0005-0000-0000-000061A90000}"/>
    <cellStyle name="SAPBEXHLevel3 12 6" xfId="17356" xr:uid="{00000000-0005-0000-0000-000062A90000}"/>
    <cellStyle name="SAPBEXHLevel3 12 7" xfId="20467" xr:uid="{00000000-0005-0000-0000-000063A90000}"/>
    <cellStyle name="SAPBEXHLevel3 12 8" xfId="25246" xr:uid="{00000000-0005-0000-0000-000064A90000}"/>
    <cellStyle name="SAPBEXHLevel3 12 9" xfId="28130" xr:uid="{00000000-0005-0000-0000-000065A90000}"/>
    <cellStyle name="SAPBEXHLevel3 120" xfId="48540" xr:uid="{00000000-0005-0000-0000-000066A90000}"/>
    <cellStyle name="SAPBEXHLevel3 121" xfId="48840" xr:uid="{00000000-0005-0000-0000-000067A90000}"/>
    <cellStyle name="SAPBEXHLevel3 122" xfId="48926" xr:uid="{00000000-0005-0000-0000-000068A90000}"/>
    <cellStyle name="SAPBEXHLevel3 123" xfId="48834" xr:uid="{00000000-0005-0000-0000-000069A90000}"/>
    <cellStyle name="SAPBEXHLevel3 124" xfId="48914" xr:uid="{00000000-0005-0000-0000-00006AA90000}"/>
    <cellStyle name="SAPBEXHLevel3 125" xfId="48901" xr:uid="{00000000-0005-0000-0000-00006BA90000}"/>
    <cellStyle name="SAPBEXHLevel3 126" xfId="49013" xr:uid="{00000000-0005-0000-0000-00006CA90000}"/>
    <cellStyle name="SAPBEXHLevel3 127" xfId="49135" xr:uid="{00000000-0005-0000-0000-00006DA90000}"/>
    <cellStyle name="SAPBEXHLevel3 128" xfId="49186" xr:uid="{00000000-0005-0000-0000-00006EA90000}"/>
    <cellStyle name="SAPBEXHLevel3 129" xfId="49233" xr:uid="{00000000-0005-0000-0000-00006FA90000}"/>
    <cellStyle name="SAPBEXHLevel3 13" xfId="612" xr:uid="{00000000-0005-0000-0000-000070A90000}"/>
    <cellStyle name="SAPBEXHLevel3 13 10" xfId="30705" xr:uid="{00000000-0005-0000-0000-000071A90000}"/>
    <cellStyle name="SAPBEXHLevel3 13 11" xfId="33594" xr:uid="{00000000-0005-0000-0000-000072A90000}"/>
    <cellStyle name="SAPBEXHLevel3 13 12" xfId="36500" xr:uid="{00000000-0005-0000-0000-000073A90000}"/>
    <cellStyle name="SAPBEXHLevel3 13 13" xfId="41607" xr:uid="{00000000-0005-0000-0000-000074A90000}"/>
    <cellStyle name="SAPBEXHLevel3 13 14" xfId="44625" xr:uid="{00000000-0005-0000-0000-000075A90000}"/>
    <cellStyle name="SAPBEXHLevel3 13 2" xfId="5583" xr:uid="{00000000-0005-0000-0000-000076A90000}"/>
    <cellStyle name="SAPBEXHLevel3 13 3" xfId="8386" xr:uid="{00000000-0005-0000-0000-000077A90000}"/>
    <cellStyle name="SAPBEXHLevel3 13 4" xfId="11279" xr:uid="{00000000-0005-0000-0000-000078A90000}"/>
    <cellStyle name="SAPBEXHLevel3 13 5" xfId="14147" xr:uid="{00000000-0005-0000-0000-000079A90000}"/>
    <cellStyle name="SAPBEXHLevel3 13 6" xfId="17076" xr:uid="{00000000-0005-0000-0000-00007AA90000}"/>
    <cellStyle name="SAPBEXHLevel3 13 7" xfId="20187" xr:uid="{00000000-0005-0000-0000-00007BA90000}"/>
    <cellStyle name="SAPBEXHLevel3 13 8" xfId="23117" xr:uid="{00000000-0005-0000-0000-00007CA90000}"/>
    <cellStyle name="SAPBEXHLevel3 13 9" xfId="27850" xr:uid="{00000000-0005-0000-0000-00007DA90000}"/>
    <cellStyle name="SAPBEXHLevel3 130" xfId="49278" xr:uid="{00000000-0005-0000-0000-00007EA90000}"/>
    <cellStyle name="SAPBEXHLevel3 131" xfId="49324" xr:uid="{00000000-0005-0000-0000-00007FA90000}"/>
    <cellStyle name="SAPBEXHLevel3 132" xfId="49372" xr:uid="{00000000-0005-0000-0000-000080A90000}"/>
    <cellStyle name="SAPBEXHLevel3 133" xfId="49422" xr:uid="{00000000-0005-0000-0000-000081A90000}"/>
    <cellStyle name="SAPBEXHLevel3 134" xfId="48861" xr:uid="{00000000-0005-0000-0000-000082A90000}"/>
    <cellStyle name="SAPBEXHLevel3 135" xfId="49523" xr:uid="{00000000-0005-0000-0000-000083A90000}"/>
    <cellStyle name="SAPBEXHLevel3 136" xfId="49644" xr:uid="{00000000-0005-0000-0000-000084A90000}"/>
    <cellStyle name="SAPBEXHLevel3 137" xfId="49157" xr:uid="{00000000-0005-0000-0000-000085A90000}"/>
    <cellStyle name="SAPBEXHLevel3 138" xfId="49742" xr:uid="{00000000-0005-0000-0000-000086A90000}"/>
    <cellStyle name="SAPBEXHLevel3 139" xfId="49593" xr:uid="{00000000-0005-0000-0000-000087A90000}"/>
    <cellStyle name="SAPBEXHLevel3 14" xfId="936" xr:uid="{00000000-0005-0000-0000-000088A90000}"/>
    <cellStyle name="SAPBEXHLevel3 14 10" xfId="31029" xr:uid="{00000000-0005-0000-0000-000089A90000}"/>
    <cellStyle name="SAPBEXHLevel3 14 11" xfId="33918" xr:uid="{00000000-0005-0000-0000-00008AA90000}"/>
    <cellStyle name="SAPBEXHLevel3 14 12" xfId="36824" xr:uid="{00000000-0005-0000-0000-00008BA90000}"/>
    <cellStyle name="SAPBEXHLevel3 14 13" xfId="41931" xr:uid="{00000000-0005-0000-0000-00008CA90000}"/>
    <cellStyle name="SAPBEXHLevel3 14 14" xfId="44949" xr:uid="{00000000-0005-0000-0000-00008DA90000}"/>
    <cellStyle name="SAPBEXHLevel3 14 2" xfId="3613" xr:uid="{00000000-0005-0000-0000-00008EA90000}"/>
    <cellStyle name="SAPBEXHLevel3 14 3" xfId="8710" xr:uid="{00000000-0005-0000-0000-00008FA90000}"/>
    <cellStyle name="SAPBEXHLevel3 14 4" xfId="11603" xr:uid="{00000000-0005-0000-0000-000090A90000}"/>
    <cellStyle name="SAPBEXHLevel3 14 5" xfId="14471" xr:uid="{00000000-0005-0000-0000-000091A90000}"/>
    <cellStyle name="SAPBEXHLevel3 14 6" xfId="17400" xr:uid="{00000000-0005-0000-0000-000092A90000}"/>
    <cellStyle name="SAPBEXHLevel3 14 7" xfId="20511" xr:uid="{00000000-0005-0000-0000-000093A90000}"/>
    <cellStyle name="SAPBEXHLevel3 14 8" xfId="25290" xr:uid="{00000000-0005-0000-0000-000094A90000}"/>
    <cellStyle name="SAPBEXHLevel3 14 9" xfId="28174" xr:uid="{00000000-0005-0000-0000-000095A90000}"/>
    <cellStyle name="SAPBEXHLevel3 140" xfId="49749" xr:uid="{00000000-0005-0000-0000-000096A90000}"/>
    <cellStyle name="SAPBEXHLevel3 141" xfId="49546" xr:uid="{00000000-0005-0000-0000-000097A90000}"/>
    <cellStyle name="SAPBEXHLevel3 142" xfId="49447" xr:uid="{00000000-0005-0000-0000-000098A90000}"/>
    <cellStyle name="SAPBEXHLevel3 143" xfId="49884" xr:uid="{00000000-0005-0000-0000-000099A90000}"/>
    <cellStyle name="SAPBEXHLevel3 144" xfId="49395" xr:uid="{00000000-0005-0000-0000-00009AA90000}"/>
    <cellStyle name="SAPBEXHLevel3 145" xfId="49932" xr:uid="{00000000-0005-0000-0000-00009BA90000}"/>
    <cellStyle name="SAPBEXHLevel3 146" xfId="50002" xr:uid="{00000000-0005-0000-0000-00009CA90000}"/>
    <cellStyle name="SAPBEXHLevel3 147" xfId="50031" xr:uid="{00000000-0005-0000-0000-00009DA90000}"/>
    <cellStyle name="SAPBEXHLevel3 15" xfId="1178" xr:uid="{00000000-0005-0000-0000-00009EA90000}"/>
    <cellStyle name="SAPBEXHLevel3 15 10" xfId="31271" xr:uid="{00000000-0005-0000-0000-00009FA90000}"/>
    <cellStyle name="SAPBEXHLevel3 15 11" xfId="34160" xr:uid="{00000000-0005-0000-0000-0000A0A90000}"/>
    <cellStyle name="SAPBEXHLevel3 15 12" xfId="37066" xr:uid="{00000000-0005-0000-0000-0000A1A90000}"/>
    <cellStyle name="SAPBEXHLevel3 15 13" xfId="42173" xr:uid="{00000000-0005-0000-0000-0000A2A90000}"/>
    <cellStyle name="SAPBEXHLevel3 15 14" xfId="45191" xr:uid="{00000000-0005-0000-0000-0000A3A90000}"/>
    <cellStyle name="SAPBEXHLevel3 15 2" xfId="3412" xr:uid="{00000000-0005-0000-0000-0000A4A90000}"/>
    <cellStyle name="SAPBEXHLevel3 15 3" xfId="8952" xr:uid="{00000000-0005-0000-0000-0000A5A90000}"/>
    <cellStyle name="SAPBEXHLevel3 15 4" xfId="11845" xr:uid="{00000000-0005-0000-0000-0000A6A90000}"/>
    <cellStyle name="SAPBEXHLevel3 15 5" xfId="14713" xr:uid="{00000000-0005-0000-0000-0000A7A90000}"/>
    <cellStyle name="SAPBEXHLevel3 15 6" xfId="17642" xr:uid="{00000000-0005-0000-0000-0000A8A90000}"/>
    <cellStyle name="SAPBEXHLevel3 15 7" xfId="20753" xr:uid="{00000000-0005-0000-0000-0000A9A90000}"/>
    <cellStyle name="SAPBEXHLevel3 15 8" xfId="25532" xr:uid="{00000000-0005-0000-0000-0000AAA90000}"/>
    <cellStyle name="SAPBEXHLevel3 15 9" xfId="28416" xr:uid="{00000000-0005-0000-0000-0000ABA90000}"/>
    <cellStyle name="SAPBEXHLevel3 16" xfId="894" xr:uid="{00000000-0005-0000-0000-0000ACA90000}"/>
    <cellStyle name="SAPBEXHLevel3 16 10" xfId="30987" xr:uid="{00000000-0005-0000-0000-0000ADA90000}"/>
    <cellStyle name="SAPBEXHLevel3 16 11" xfId="33876" xr:uid="{00000000-0005-0000-0000-0000AEA90000}"/>
    <cellStyle name="SAPBEXHLevel3 16 12" xfId="36782" xr:uid="{00000000-0005-0000-0000-0000AFA90000}"/>
    <cellStyle name="SAPBEXHLevel3 16 13" xfId="41889" xr:uid="{00000000-0005-0000-0000-0000B0A90000}"/>
    <cellStyle name="SAPBEXHLevel3 16 14" xfId="44907" xr:uid="{00000000-0005-0000-0000-0000B1A90000}"/>
    <cellStyle name="SAPBEXHLevel3 16 2" xfId="3995" xr:uid="{00000000-0005-0000-0000-0000B2A90000}"/>
    <cellStyle name="SAPBEXHLevel3 16 3" xfId="8668" xr:uid="{00000000-0005-0000-0000-0000B3A90000}"/>
    <cellStyle name="SAPBEXHLevel3 16 4" xfId="11561" xr:uid="{00000000-0005-0000-0000-0000B4A90000}"/>
    <cellStyle name="SAPBEXHLevel3 16 5" xfId="14429" xr:uid="{00000000-0005-0000-0000-0000B5A90000}"/>
    <cellStyle name="SAPBEXHLevel3 16 6" xfId="17358" xr:uid="{00000000-0005-0000-0000-0000B6A90000}"/>
    <cellStyle name="SAPBEXHLevel3 16 7" xfId="20469" xr:uid="{00000000-0005-0000-0000-0000B7A90000}"/>
    <cellStyle name="SAPBEXHLevel3 16 8" xfId="25248" xr:uid="{00000000-0005-0000-0000-0000B8A90000}"/>
    <cellStyle name="SAPBEXHLevel3 16 9" xfId="28132" xr:uid="{00000000-0005-0000-0000-0000B9A90000}"/>
    <cellStyle name="SAPBEXHLevel3 17" xfId="1232" xr:uid="{00000000-0005-0000-0000-0000BAA90000}"/>
    <cellStyle name="SAPBEXHLevel3 17 10" xfId="31325" xr:uid="{00000000-0005-0000-0000-0000BBA90000}"/>
    <cellStyle name="SAPBEXHLevel3 17 11" xfId="34214" xr:uid="{00000000-0005-0000-0000-0000BCA90000}"/>
    <cellStyle name="SAPBEXHLevel3 17 12" xfId="37120" xr:uid="{00000000-0005-0000-0000-0000BDA90000}"/>
    <cellStyle name="SAPBEXHLevel3 17 13" xfId="42227" xr:uid="{00000000-0005-0000-0000-0000BEA90000}"/>
    <cellStyle name="SAPBEXHLevel3 17 14" xfId="45245" xr:uid="{00000000-0005-0000-0000-0000BFA90000}"/>
    <cellStyle name="SAPBEXHLevel3 17 2" xfId="3391" xr:uid="{00000000-0005-0000-0000-0000C0A90000}"/>
    <cellStyle name="SAPBEXHLevel3 17 3" xfId="9006" xr:uid="{00000000-0005-0000-0000-0000C1A90000}"/>
    <cellStyle name="SAPBEXHLevel3 17 4" xfId="11899" xr:uid="{00000000-0005-0000-0000-0000C2A90000}"/>
    <cellStyle name="SAPBEXHLevel3 17 5" xfId="14767" xr:uid="{00000000-0005-0000-0000-0000C3A90000}"/>
    <cellStyle name="SAPBEXHLevel3 17 6" xfId="17696" xr:uid="{00000000-0005-0000-0000-0000C4A90000}"/>
    <cellStyle name="SAPBEXHLevel3 17 7" xfId="20807" xr:uid="{00000000-0005-0000-0000-0000C5A90000}"/>
    <cellStyle name="SAPBEXHLevel3 17 8" xfId="25586" xr:uid="{00000000-0005-0000-0000-0000C6A90000}"/>
    <cellStyle name="SAPBEXHLevel3 17 9" xfId="28470" xr:uid="{00000000-0005-0000-0000-0000C7A90000}"/>
    <cellStyle name="SAPBEXHLevel3 18" xfId="1170" xr:uid="{00000000-0005-0000-0000-0000C8A90000}"/>
    <cellStyle name="SAPBEXHLevel3 18 10" xfId="31263" xr:uid="{00000000-0005-0000-0000-0000C9A90000}"/>
    <cellStyle name="SAPBEXHLevel3 18 11" xfId="34152" xr:uid="{00000000-0005-0000-0000-0000CAA90000}"/>
    <cellStyle name="SAPBEXHLevel3 18 12" xfId="37058" xr:uid="{00000000-0005-0000-0000-0000CBA90000}"/>
    <cellStyle name="SAPBEXHLevel3 18 13" xfId="42165" xr:uid="{00000000-0005-0000-0000-0000CCA90000}"/>
    <cellStyle name="SAPBEXHLevel3 18 14" xfId="45183" xr:uid="{00000000-0005-0000-0000-0000CDA90000}"/>
    <cellStyle name="SAPBEXHLevel3 18 2" xfId="3521" xr:uid="{00000000-0005-0000-0000-0000CEA90000}"/>
    <cellStyle name="SAPBEXHLevel3 18 3" xfId="8944" xr:uid="{00000000-0005-0000-0000-0000CFA90000}"/>
    <cellStyle name="SAPBEXHLevel3 18 4" xfId="11837" xr:uid="{00000000-0005-0000-0000-0000D0A90000}"/>
    <cellStyle name="SAPBEXHLevel3 18 5" xfId="14705" xr:uid="{00000000-0005-0000-0000-0000D1A90000}"/>
    <cellStyle name="SAPBEXHLevel3 18 6" xfId="17634" xr:uid="{00000000-0005-0000-0000-0000D2A90000}"/>
    <cellStyle name="SAPBEXHLevel3 18 7" xfId="20745" xr:uid="{00000000-0005-0000-0000-0000D3A90000}"/>
    <cellStyle name="SAPBEXHLevel3 18 8" xfId="25524" xr:uid="{00000000-0005-0000-0000-0000D4A90000}"/>
    <cellStyle name="SAPBEXHLevel3 18 9" xfId="28408" xr:uid="{00000000-0005-0000-0000-0000D5A90000}"/>
    <cellStyle name="SAPBEXHLevel3 19" xfId="1350" xr:uid="{00000000-0005-0000-0000-0000D6A90000}"/>
    <cellStyle name="SAPBEXHLevel3 19 10" xfId="31443" xr:uid="{00000000-0005-0000-0000-0000D7A90000}"/>
    <cellStyle name="SAPBEXHLevel3 19 11" xfId="34332" xr:uid="{00000000-0005-0000-0000-0000D8A90000}"/>
    <cellStyle name="SAPBEXHLevel3 19 12" xfId="37238" xr:uid="{00000000-0005-0000-0000-0000D9A90000}"/>
    <cellStyle name="SAPBEXHLevel3 19 13" xfId="42345" xr:uid="{00000000-0005-0000-0000-0000DAA90000}"/>
    <cellStyle name="SAPBEXHLevel3 19 14" xfId="45363" xr:uid="{00000000-0005-0000-0000-0000DBA90000}"/>
    <cellStyle name="SAPBEXHLevel3 19 2" xfId="6330" xr:uid="{00000000-0005-0000-0000-0000DCA90000}"/>
    <cellStyle name="SAPBEXHLevel3 19 3" xfId="9124" xr:uid="{00000000-0005-0000-0000-0000DDA90000}"/>
    <cellStyle name="SAPBEXHLevel3 19 4" xfId="12017" xr:uid="{00000000-0005-0000-0000-0000DEA90000}"/>
    <cellStyle name="SAPBEXHLevel3 19 5" xfId="14885" xr:uid="{00000000-0005-0000-0000-0000DFA90000}"/>
    <cellStyle name="SAPBEXHLevel3 19 6" xfId="17814" xr:uid="{00000000-0005-0000-0000-0000E0A90000}"/>
    <cellStyle name="SAPBEXHLevel3 19 7" xfId="20925" xr:uid="{00000000-0005-0000-0000-0000E1A90000}"/>
    <cellStyle name="SAPBEXHLevel3 19 8" xfId="25704" xr:uid="{00000000-0005-0000-0000-0000E2A90000}"/>
    <cellStyle name="SAPBEXHLevel3 19 9" xfId="28588" xr:uid="{00000000-0005-0000-0000-0000E3A90000}"/>
    <cellStyle name="SAPBEXHLevel3 2" xfId="94" xr:uid="{00000000-0005-0000-0000-0000E4A90000}"/>
    <cellStyle name="SAPBEXHLevel3 2 10" xfId="888" xr:uid="{00000000-0005-0000-0000-0000E5A90000}"/>
    <cellStyle name="SAPBEXHLevel3 2 10 10" xfId="30981" xr:uid="{00000000-0005-0000-0000-0000E6A90000}"/>
    <cellStyle name="SAPBEXHLevel3 2 10 11" xfId="33870" xr:uid="{00000000-0005-0000-0000-0000E7A90000}"/>
    <cellStyle name="SAPBEXHLevel3 2 10 12" xfId="36776" xr:uid="{00000000-0005-0000-0000-0000E8A90000}"/>
    <cellStyle name="SAPBEXHLevel3 2 10 13" xfId="41883" xr:uid="{00000000-0005-0000-0000-0000E9A90000}"/>
    <cellStyle name="SAPBEXHLevel3 2 10 14" xfId="44901" xr:uid="{00000000-0005-0000-0000-0000EAA90000}"/>
    <cellStyle name="SAPBEXHLevel3 2 10 2" xfId="3625" xr:uid="{00000000-0005-0000-0000-0000EBA90000}"/>
    <cellStyle name="SAPBEXHLevel3 2 10 3" xfId="8662" xr:uid="{00000000-0005-0000-0000-0000ECA90000}"/>
    <cellStyle name="SAPBEXHLevel3 2 10 4" xfId="11555" xr:uid="{00000000-0005-0000-0000-0000EDA90000}"/>
    <cellStyle name="SAPBEXHLevel3 2 10 5" xfId="14423" xr:uid="{00000000-0005-0000-0000-0000EEA90000}"/>
    <cellStyle name="SAPBEXHLevel3 2 10 6" xfId="17352" xr:uid="{00000000-0005-0000-0000-0000EFA90000}"/>
    <cellStyle name="SAPBEXHLevel3 2 10 7" xfId="20463" xr:uid="{00000000-0005-0000-0000-0000F0A90000}"/>
    <cellStyle name="SAPBEXHLevel3 2 10 8" xfId="25242" xr:uid="{00000000-0005-0000-0000-0000F1A90000}"/>
    <cellStyle name="SAPBEXHLevel3 2 10 9" xfId="28126" xr:uid="{00000000-0005-0000-0000-0000F2A90000}"/>
    <cellStyle name="SAPBEXHLevel3 2 100" xfId="46762" xr:uid="{00000000-0005-0000-0000-0000F3A90000}"/>
    <cellStyle name="SAPBEXHLevel3 2 101" xfId="47833" xr:uid="{00000000-0005-0000-0000-0000F4A90000}"/>
    <cellStyle name="SAPBEXHLevel3 2 102" xfId="47521" xr:uid="{00000000-0005-0000-0000-0000F5A90000}"/>
    <cellStyle name="SAPBEXHLevel3 2 103" xfId="47780" xr:uid="{00000000-0005-0000-0000-0000F6A90000}"/>
    <cellStyle name="SAPBEXHLevel3 2 104" xfId="47777" xr:uid="{00000000-0005-0000-0000-0000F7A90000}"/>
    <cellStyle name="SAPBEXHLevel3 2 105" xfId="47626" xr:uid="{00000000-0005-0000-0000-0000F8A90000}"/>
    <cellStyle name="SAPBEXHLevel3 2 106" xfId="48010" xr:uid="{00000000-0005-0000-0000-0000F9A90000}"/>
    <cellStyle name="SAPBEXHLevel3 2 107" xfId="48014" xr:uid="{00000000-0005-0000-0000-0000FAA90000}"/>
    <cellStyle name="SAPBEXHLevel3 2 108" xfId="47395" xr:uid="{00000000-0005-0000-0000-0000FBA90000}"/>
    <cellStyle name="SAPBEXHLevel3 2 109" xfId="48203" xr:uid="{00000000-0005-0000-0000-0000FCA90000}"/>
    <cellStyle name="SAPBEXHLevel3 2 11" xfId="958" xr:uid="{00000000-0005-0000-0000-0000FDA90000}"/>
    <cellStyle name="SAPBEXHLevel3 2 11 10" xfId="31051" xr:uid="{00000000-0005-0000-0000-0000FEA90000}"/>
    <cellStyle name="SAPBEXHLevel3 2 11 11" xfId="33940" xr:uid="{00000000-0005-0000-0000-0000FFA90000}"/>
    <cellStyle name="SAPBEXHLevel3 2 11 12" xfId="36846" xr:uid="{00000000-0005-0000-0000-000000AA0000}"/>
    <cellStyle name="SAPBEXHLevel3 2 11 13" xfId="41953" xr:uid="{00000000-0005-0000-0000-000001AA0000}"/>
    <cellStyle name="SAPBEXHLevel3 2 11 14" xfId="44971" xr:uid="{00000000-0005-0000-0000-000002AA0000}"/>
    <cellStyle name="SAPBEXHLevel3 2 11 2" xfId="5878" xr:uid="{00000000-0005-0000-0000-000003AA0000}"/>
    <cellStyle name="SAPBEXHLevel3 2 11 3" xfId="8732" xr:uid="{00000000-0005-0000-0000-000004AA0000}"/>
    <cellStyle name="SAPBEXHLevel3 2 11 4" xfId="11625" xr:uid="{00000000-0005-0000-0000-000005AA0000}"/>
    <cellStyle name="SAPBEXHLevel3 2 11 5" xfId="14493" xr:uid="{00000000-0005-0000-0000-000006AA0000}"/>
    <cellStyle name="SAPBEXHLevel3 2 11 6" xfId="17422" xr:uid="{00000000-0005-0000-0000-000007AA0000}"/>
    <cellStyle name="SAPBEXHLevel3 2 11 7" xfId="20533" xr:uid="{00000000-0005-0000-0000-000008AA0000}"/>
    <cellStyle name="SAPBEXHLevel3 2 11 8" xfId="25312" xr:uid="{00000000-0005-0000-0000-000009AA0000}"/>
    <cellStyle name="SAPBEXHLevel3 2 11 9" xfId="28196" xr:uid="{00000000-0005-0000-0000-00000AAA0000}"/>
    <cellStyle name="SAPBEXHLevel3 2 110" xfId="48061" xr:uid="{00000000-0005-0000-0000-00000BAA0000}"/>
    <cellStyle name="SAPBEXHLevel3 2 111" xfId="47980" xr:uid="{00000000-0005-0000-0000-00000CAA0000}"/>
    <cellStyle name="SAPBEXHLevel3 2 112" xfId="48284" xr:uid="{00000000-0005-0000-0000-00000DAA0000}"/>
    <cellStyle name="SAPBEXHLevel3 2 113" xfId="48232" xr:uid="{00000000-0005-0000-0000-00000EAA0000}"/>
    <cellStyle name="SAPBEXHLevel3 2 114" xfId="47859" xr:uid="{00000000-0005-0000-0000-00000FAA0000}"/>
    <cellStyle name="SAPBEXHLevel3 2 115" xfId="48472" xr:uid="{00000000-0005-0000-0000-000010AA0000}"/>
    <cellStyle name="SAPBEXHLevel3 2 116" xfId="48476" xr:uid="{00000000-0005-0000-0000-000011AA0000}"/>
    <cellStyle name="SAPBEXHLevel3 2 117" xfId="48374" xr:uid="{00000000-0005-0000-0000-000012AA0000}"/>
    <cellStyle name="SAPBEXHLevel3 2 118" xfId="48375" xr:uid="{00000000-0005-0000-0000-000013AA0000}"/>
    <cellStyle name="SAPBEXHLevel3 2 119" xfId="48568" xr:uid="{00000000-0005-0000-0000-000014AA0000}"/>
    <cellStyle name="SAPBEXHLevel3 2 12" xfId="1014" xr:uid="{00000000-0005-0000-0000-000015AA0000}"/>
    <cellStyle name="SAPBEXHLevel3 2 12 10" xfId="31107" xr:uid="{00000000-0005-0000-0000-000016AA0000}"/>
    <cellStyle name="SAPBEXHLevel3 2 12 11" xfId="33996" xr:uid="{00000000-0005-0000-0000-000017AA0000}"/>
    <cellStyle name="SAPBEXHLevel3 2 12 12" xfId="36902" xr:uid="{00000000-0005-0000-0000-000018AA0000}"/>
    <cellStyle name="SAPBEXHLevel3 2 12 13" xfId="42009" xr:uid="{00000000-0005-0000-0000-000019AA0000}"/>
    <cellStyle name="SAPBEXHLevel3 2 12 14" xfId="45027" xr:uid="{00000000-0005-0000-0000-00001AAA0000}"/>
    <cellStyle name="SAPBEXHLevel3 2 12 2" xfId="3595" xr:uid="{00000000-0005-0000-0000-00001BAA0000}"/>
    <cellStyle name="SAPBEXHLevel3 2 12 3" xfId="8788" xr:uid="{00000000-0005-0000-0000-00001CAA0000}"/>
    <cellStyle name="SAPBEXHLevel3 2 12 4" xfId="11681" xr:uid="{00000000-0005-0000-0000-00001DAA0000}"/>
    <cellStyle name="SAPBEXHLevel3 2 12 5" xfId="14549" xr:uid="{00000000-0005-0000-0000-00001EAA0000}"/>
    <cellStyle name="SAPBEXHLevel3 2 12 6" xfId="17478" xr:uid="{00000000-0005-0000-0000-00001FAA0000}"/>
    <cellStyle name="SAPBEXHLevel3 2 12 7" xfId="20589" xr:uid="{00000000-0005-0000-0000-000020AA0000}"/>
    <cellStyle name="SAPBEXHLevel3 2 12 8" xfId="25368" xr:uid="{00000000-0005-0000-0000-000021AA0000}"/>
    <cellStyle name="SAPBEXHLevel3 2 12 9" xfId="28252" xr:uid="{00000000-0005-0000-0000-000022AA0000}"/>
    <cellStyle name="SAPBEXHLevel3 2 120" xfId="48656" xr:uid="{00000000-0005-0000-0000-000023AA0000}"/>
    <cellStyle name="SAPBEXHLevel3 2 121" xfId="48839" xr:uid="{00000000-0005-0000-0000-000024AA0000}"/>
    <cellStyle name="SAPBEXHLevel3 2 122" xfId="48927" xr:uid="{00000000-0005-0000-0000-000025AA0000}"/>
    <cellStyle name="SAPBEXHLevel3 2 123" xfId="48833" xr:uid="{00000000-0005-0000-0000-000026AA0000}"/>
    <cellStyle name="SAPBEXHLevel3 2 124" xfId="48915" xr:uid="{00000000-0005-0000-0000-000027AA0000}"/>
    <cellStyle name="SAPBEXHLevel3 2 125" xfId="49008" xr:uid="{00000000-0005-0000-0000-000028AA0000}"/>
    <cellStyle name="SAPBEXHLevel3 2 126" xfId="48893" xr:uid="{00000000-0005-0000-0000-000029AA0000}"/>
    <cellStyle name="SAPBEXHLevel3 2 127" xfId="49113" xr:uid="{00000000-0005-0000-0000-00002AAA0000}"/>
    <cellStyle name="SAPBEXHLevel3 2 128" xfId="48883" xr:uid="{00000000-0005-0000-0000-00002BAA0000}"/>
    <cellStyle name="SAPBEXHLevel3 2 129" xfId="49048" xr:uid="{00000000-0005-0000-0000-00002CAA0000}"/>
    <cellStyle name="SAPBEXHLevel3 2 13" xfId="1066" xr:uid="{00000000-0005-0000-0000-00002DAA0000}"/>
    <cellStyle name="SAPBEXHLevel3 2 13 10" xfId="31159" xr:uid="{00000000-0005-0000-0000-00002EAA0000}"/>
    <cellStyle name="SAPBEXHLevel3 2 13 11" xfId="34048" xr:uid="{00000000-0005-0000-0000-00002FAA0000}"/>
    <cellStyle name="SAPBEXHLevel3 2 13 12" xfId="36954" xr:uid="{00000000-0005-0000-0000-000030AA0000}"/>
    <cellStyle name="SAPBEXHLevel3 2 13 13" xfId="42061" xr:uid="{00000000-0005-0000-0000-000031AA0000}"/>
    <cellStyle name="SAPBEXHLevel3 2 13 14" xfId="45079" xr:uid="{00000000-0005-0000-0000-000032AA0000}"/>
    <cellStyle name="SAPBEXHLevel3 2 13 2" xfId="3573" xr:uid="{00000000-0005-0000-0000-000033AA0000}"/>
    <cellStyle name="SAPBEXHLevel3 2 13 3" xfId="8840" xr:uid="{00000000-0005-0000-0000-000034AA0000}"/>
    <cellStyle name="SAPBEXHLevel3 2 13 4" xfId="11733" xr:uid="{00000000-0005-0000-0000-000035AA0000}"/>
    <cellStyle name="SAPBEXHLevel3 2 13 5" xfId="14601" xr:uid="{00000000-0005-0000-0000-000036AA0000}"/>
    <cellStyle name="SAPBEXHLevel3 2 13 6" xfId="17530" xr:uid="{00000000-0005-0000-0000-000037AA0000}"/>
    <cellStyle name="SAPBEXHLevel3 2 13 7" xfId="20641" xr:uid="{00000000-0005-0000-0000-000038AA0000}"/>
    <cellStyle name="SAPBEXHLevel3 2 13 8" xfId="25420" xr:uid="{00000000-0005-0000-0000-000039AA0000}"/>
    <cellStyle name="SAPBEXHLevel3 2 13 9" xfId="28304" xr:uid="{00000000-0005-0000-0000-00003AAA0000}"/>
    <cellStyle name="SAPBEXHLevel3 2 130" xfId="49091" xr:uid="{00000000-0005-0000-0000-00003BAA0000}"/>
    <cellStyle name="SAPBEXHLevel3 2 131" xfId="48873" xr:uid="{00000000-0005-0000-0000-00003CAA0000}"/>
    <cellStyle name="SAPBEXHLevel3 2 132" xfId="48870" xr:uid="{00000000-0005-0000-0000-00003DAA0000}"/>
    <cellStyle name="SAPBEXHLevel3 2 133" xfId="48977" xr:uid="{00000000-0005-0000-0000-00003EAA0000}"/>
    <cellStyle name="SAPBEXHLevel3 2 134" xfId="48862" xr:uid="{00000000-0005-0000-0000-00003FAA0000}"/>
    <cellStyle name="SAPBEXHLevel3 2 135" xfId="48853" xr:uid="{00000000-0005-0000-0000-000040AA0000}"/>
    <cellStyle name="SAPBEXHLevel3 2 136" xfId="49645" xr:uid="{00000000-0005-0000-0000-000041AA0000}"/>
    <cellStyle name="SAPBEXHLevel3 2 137" xfId="48858" xr:uid="{00000000-0005-0000-0000-000042AA0000}"/>
    <cellStyle name="SAPBEXHLevel3 2 138" xfId="49743" xr:uid="{00000000-0005-0000-0000-000043AA0000}"/>
    <cellStyle name="SAPBEXHLevel3 2 139" xfId="49573" xr:uid="{00000000-0005-0000-0000-000044AA0000}"/>
    <cellStyle name="SAPBEXHLevel3 2 14" xfId="1179" xr:uid="{00000000-0005-0000-0000-000045AA0000}"/>
    <cellStyle name="SAPBEXHLevel3 2 14 10" xfId="31272" xr:uid="{00000000-0005-0000-0000-000046AA0000}"/>
    <cellStyle name="SAPBEXHLevel3 2 14 11" xfId="34161" xr:uid="{00000000-0005-0000-0000-000047AA0000}"/>
    <cellStyle name="SAPBEXHLevel3 2 14 12" xfId="37067" xr:uid="{00000000-0005-0000-0000-000048AA0000}"/>
    <cellStyle name="SAPBEXHLevel3 2 14 13" xfId="42174" xr:uid="{00000000-0005-0000-0000-000049AA0000}"/>
    <cellStyle name="SAPBEXHLevel3 2 14 14" xfId="45192" xr:uid="{00000000-0005-0000-0000-00004AAA0000}"/>
    <cellStyle name="SAPBEXHLevel3 2 14 2" xfId="3517" xr:uid="{00000000-0005-0000-0000-00004BAA0000}"/>
    <cellStyle name="SAPBEXHLevel3 2 14 3" xfId="8953" xr:uid="{00000000-0005-0000-0000-00004CAA0000}"/>
    <cellStyle name="SAPBEXHLevel3 2 14 4" xfId="11846" xr:uid="{00000000-0005-0000-0000-00004DAA0000}"/>
    <cellStyle name="SAPBEXHLevel3 2 14 5" xfId="14714" xr:uid="{00000000-0005-0000-0000-00004EAA0000}"/>
    <cellStyle name="SAPBEXHLevel3 2 14 6" xfId="17643" xr:uid="{00000000-0005-0000-0000-00004FAA0000}"/>
    <cellStyle name="SAPBEXHLevel3 2 14 7" xfId="20754" xr:uid="{00000000-0005-0000-0000-000050AA0000}"/>
    <cellStyle name="SAPBEXHLevel3 2 14 8" xfId="25533" xr:uid="{00000000-0005-0000-0000-000051AA0000}"/>
    <cellStyle name="SAPBEXHLevel3 2 14 9" xfId="28417" xr:uid="{00000000-0005-0000-0000-000052AA0000}"/>
    <cellStyle name="SAPBEXHLevel3 2 140" xfId="49750" xr:uid="{00000000-0005-0000-0000-000053AA0000}"/>
    <cellStyle name="SAPBEXHLevel3 2 141" xfId="49547" xr:uid="{00000000-0005-0000-0000-000054AA0000}"/>
    <cellStyle name="SAPBEXHLevel3 2 142" xfId="49830" xr:uid="{00000000-0005-0000-0000-000055AA0000}"/>
    <cellStyle name="SAPBEXHLevel3 2 143" xfId="49885" xr:uid="{00000000-0005-0000-0000-000056AA0000}"/>
    <cellStyle name="SAPBEXHLevel3 2 144" xfId="49396" xr:uid="{00000000-0005-0000-0000-000057AA0000}"/>
    <cellStyle name="SAPBEXHLevel3 2 145" xfId="49933" xr:uid="{00000000-0005-0000-0000-000058AA0000}"/>
    <cellStyle name="SAPBEXHLevel3 2 146" xfId="50003" xr:uid="{00000000-0005-0000-0000-000059AA0000}"/>
    <cellStyle name="SAPBEXHLevel3 2 147" xfId="50032" xr:uid="{00000000-0005-0000-0000-00005AAA0000}"/>
    <cellStyle name="SAPBEXHLevel3 2 15" xfId="523" xr:uid="{00000000-0005-0000-0000-00005BAA0000}"/>
    <cellStyle name="SAPBEXHLevel3 2 15 10" xfId="30616" xr:uid="{00000000-0005-0000-0000-00005CAA0000}"/>
    <cellStyle name="SAPBEXHLevel3 2 15 11" xfId="33505" xr:uid="{00000000-0005-0000-0000-00005DAA0000}"/>
    <cellStyle name="SAPBEXHLevel3 2 15 12" xfId="36411" xr:uid="{00000000-0005-0000-0000-00005EAA0000}"/>
    <cellStyle name="SAPBEXHLevel3 2 15 13" xfId="41518" xr:uid="{00000000-0005-0000-0000-00005FAA0000}"/>
    <cellStyle name="SAPBEXHLevel3 2 15 14" xfId="44536" xr:uid="{00000000-0005-0000-0000-000060AA0000}"/>
    <cellStyle name="SAPBEXHLevel3 2 15 2" xfId="5746" xr:uid="{00000000-0005-0000-0000-000061AA0000}"/>
    <cellStyle name="SAPBEXHLevel3 2 15 3" xfId="8297" xr:uid="{00000000-0005-0000-0000-000062AA0000}"/>
    <cellStyle name="SAPBEXHLevel3 2 15 4" xfId="11190" xr:uid="{00000000-0005-0000-0000-000063AA0000}"/>
    <cellStyle name="SAPBEXHLevel3 2 15 5" xfId="14058" xr:uid="{00000000-0005-0000-0000-000064AA0000}"/>
    <cellStyle name="SAPBEXHLevel3 2 15 6" xfId="16987" xr:uid="{00000000-0005-0000-0000-000065AA0000}"/>
    <cellStyle name="SAPBEXHLevel3 2 15 7" xfId="20098" xr:uid="{00000000-0005-0000-0000-000066AA0000}"/>
    <cellStyle name="SAPBEXHLevel3 2 15 8" xfId="18322" xr:uid="{00000000-0005-0000-0000-000067AA0000}"/>
    <cellStyle name="SAPBEXHLevel3 2 15 9" xfId="27761" xr:uid="{00000000-0005-0000-0000-000068AA0000}"/>
    <cellStyle name="SAPBEXHLevel3 2 16" xfId="1286" xr:uid="{00000000-0005-0000-0000-000069AA0000}"/>
    <cellStyle name="SAPBEXHLevel3 2 16 10" xfId="31379" xr:uid="{00000000-0005-0000-0000-00006AAA0000}"/>
    <cellStyle name="SAPBEXHLevel3 2 16 11" xfId="34268" xr:uid="{00000000-0005-0000-0000-00006BAA0000}"/>
    <cellStyle name="SAPBEXHLevel3 2 16 12" xfId="37174" xr:uid="{00000000-0005-0000-0000-00006CAA0000}"/>
    <cellStyle name="SAPBEXHLevel3 2 16 13" xfId="42281" xr:uid="{00000000-0005-0000-0000-00006DAA0000}"/>
    <cellStyle name="SAPBEXHLevel3 2 16 14" xfId="45299" xr:uid="{00000000-0005-0000-0000-00006EAA0000}"/>
    <cellStyle name="SAPBEXHLevel3 2 16 2" xfId="6266" xr:uid="{00000000-0005-0000-0000-00006FAA0000}"/>
    <cellStyle name="SAPBEXHLevel3 2 16 3" xfId="9060" xr:uid="{00000000-0005-0000-0000-000070AA0000}"/>
    <cellStyle name="SAPBEXHLevel3 2 16 4" xfId="11953" xr:uid="{00000000-0005-0000-0000-000071AA0000}"/>
    <cellStyle name="SAPBEXHLevel3 2 16 5" xfId="14821" xr:uid="{00000000-0005-0000-0000-000072AA0000}"/>
    <cellStyle name="SAPBEXHLevel3 2 16 6" xfId="17750" xr:uid="{00000000-0005-0000-0000-000073AA0000}"/>
    <cellStyle name="SAPBEXHLevel3 2 16 7" xfId="20861" xr:uid="{00000000-0005-0000-0000-000074AA0000}"/>
    <cellStyle name="SAPBEXHLevel3 2 16 8" xfId="25640" xr:uid="{00000000-0005-0000-0000-000075AA0000}"/>
    <cellStyle name="SAPBEXHLevel3 2 16 9" xfId="28524" xr:uid="{00000000-0005-0000-0000-000076AA0000}"/>
    <cellStyle name="SAPBEXHLevel3 2 17" xfId="836" xr:uid="{00000000-0005-0000-0000-000077AA0000}"/>
    <cellStyle name="SAPBEXHLevel3 2 17 10" xfId="30929" xr:uid="{00000000-0005-0000-0000-000078AA0000}"/>
    <cellStyle name="SAPBEXHLevel3 2 17 11" xfId="33818" xr:uid="{00000000-0005-0000-0000-000079AA0000}"/>
    <cellStyle name="SAPBEXHLevel3 2 17 12" xfId="36724" xr:uid="{00000000-0005-0000-0000-00007AAA0000}"/>
    <cellStyle name="SAPBEXHLevel3 2 17 13" xfId="41831" xr:uid="{00000000-0005-0000-0000-00007BAA0000}"/>
    <cellStyle name="SAPBEXHLevel3 2 17 14" xfId="44849" xr:uid="{00000000-0005-0000-0000-00007CAA0000}"/>
    <cellStyle name="SAPBEXHLevel3 2 17 2" xfId="3871" xr:uid="{00000000-0005-0000-0000-00007DAA0000}"/>
    <cellStyle name="SAPBEXHLevel3 2 17 3" xfId="8610" xr:uid="{00000000-0005-0000-0000-00007EAA0000}"/>
    <cellStyle name="SAPBEXHLevel3 2 17 4" xfId="11503" xr:uid="{00000000-0005-0000-0000-00007FAA0000}"/>
    <cellStyle name="SAPBEXHLevel3 2 17 5" xfId="14371" xr:uid="{00000000-0005-0000-0000-000080AA0000}"/>
    <cellStyle name="SAPBEXHLevel3 2 17 6" xfId="17300" xr:uid="{00000000-0005-0000-0000-000081AA0000}"/>
    <cellStyle name="SAPBEXHLevel3 2 17 7" xfId="20411" xr:uid="{00000000-0005-0000-0000-000082AA0000}"/>
    <cellStyle name="SAPBEXHLevel3 2 17 8" xfId="25190" xr:uid="{00000000-0005-0000-0000-000083AA0000}"/>
    <cellStyle name="SAPBEXHLevel3 2 17 9" xfId="28074" xr:uid="{00000000-0005-0000-0000-000084AA0000}"/>
    <cellStyle name="SAPBEXHLevel3 2 18" xfId="1351" xr:uid="{00000000-0005-0000-0000-000085AA0000}"/>
    <cellStyle name="SAPBEXHLevel3 2 18 10" xfId="31444" xr:uid="{00000000-0005-0000-0000-000086AA0000}"/>
    <cellStyle name="SAPBEXHLevel3 2 18 11" xfId="34333" xr:uid="{00000000-0005-0000-0000-000087AA0000}"/>
    <cellStyle name="SAPBEXHLevel3 2 18 12" xfId="37239" xr:uid="{00000000-0005-0000-0000-000088AA0000}"/>
    <cellStyle name="SAPBEXHLevel3 2 18 13" xfId="42346" xr:uid="{00000000-0005-0000-0000-000089AA0000}"/>
    <cellStyle name="SAPBEXHLevel3 2 18 14" xfId="45364" xr:uid="{00000000-0005-0000-0000-00008AAA0000}"/>
    <cellStyle name="SAPBEXHLevel3 2 18 2" xfId="6331" xr:uid="{00000000-0005-0000-0000-00008BAA0000}"/>
    <cellStyle name="SAPBEXHLevel3 2 18 3" xfId="9125" xr:uid="{00000000-0005-0000-0000-00008CAA0000}"/>
    <cellStyle name="SAPBEXHLevel3 2 18 4" xfId="12018" xr:uid="{00000000-0005-0000-0000-00008DAA0000}"/>
    <cellStyle name="SAPBEXHLevel3 2 18 5" xfId="14886" xr:uid="{00000000-0005-0000-0000-00008EAA0000}"/>
    <cellStyle name="SAPBEXHLevel3 2 18 6" xfId="17815" xr:uid="{00000000-0005-0000-0000-00008FAA0000}"/>
    <cellStyle name="SAPBEXHLevel3 2 18 7" xfId="20926" xr:uid="{00000000-0005-0000-0000-000090AA0000}"/>
    <cellStyle name="SAPBEXHLevel3 2 18 8" xfId="25705" xr:uid="{00000000-0005-0000-0000-000091AA0000}"/>
    <cellStyle name="SAPBEXHLevel3 2 18 9" xfId="28589" xr:uid="{00000000-0005-0000-0000-000092AA0000}"/>
    <cellStyle name="SAPBEXHLevel3 2 19" xfId="901" xr:uid="{00000000-0005-0000-0000-000093AA0000}"/>
    <cellStyle name="SAPBEXHLevel3 2 19 10" xfId="30994" xr:uid="{00000000-0005-0000-0000-000094AA0000}"/>
    <cellStyle name="SAPBEXHLevel3 2 19 11" xfId="33883" xr:uid="{00000000-0005-0000-0000-000095AA0000}"/>
    <cellStyle name="SAPBEXHLevel3 2 19 12" xfId="36789" xr:uid="{00000000-0005-0000-0000-000096AA0000}"/>
    <cellStyle name="SAPBEXHLevel3 2 19 13" xfId="41896" xr:uid="{00000000-0005-0000-0000-000097AA0000}"/>
    <cellStyle name="SAPBEXHLevel3 2 19 14" xfId="44914" xr:uid="{00000000-0005-0000-0000-000098AA0000}"/>
    <cellStyle name="SAPBEXHLevel3 2 19 2" xfId="3688" xr:uid="{00000000-0005-0000-0000-000099AA0000}"/>
    <cellStyle name="SAPBEXHLevel3 2 19 3" xfId="8675" xr:uid="{00000000-0005-0000-0000-00009AAA0000}"/>
    <cellStyle name="SAPBEXHLevel3 2 19 4" xfId="11568" xr:uid="{00000000-0005-0000-0000-00009BAA0000}"/>
    <cellStyle name="SAPBEXHLevel3 2 19 5" xfId="14436" xr:uid="{00000000-0005-0000-0000-00009CAA0000}"/>
    <cellStyle name="SAPBEXHLevel3 2 19 6" xfId="17365" xr:uid="{00000000-0005-0000-0000-00009DAA0000}"/>
    <cellStyle name="SAPBEXHLevel3 2 19 7" xfId="20476" xr:uid="{00000000-0005-0000-0000-00009EAA0000}"/>
    <cellStyle name="SAPBEXHLevel3 2 19 8" xfId="25255" xr:uid="{00000000-0005-0000-0000-00009FAA0000}"/>
    <cellStyle name="SAPBEXHLevel3 2 19 9" xfId="28139" xr:uid="{00000000-0005-0000-0000-0000A0AA0000}"/>
    <cellStyle name="SAPBEXHLevel3 2 2" xfId="498" xr:uid="{00000000-0005-0000-0000-0000A1AA0000}"/>
    <cellStyle name="SAPBEXHLevel3 2 2 10" xfId="33482" xr:uid="{00000000-0005-0000-0000-0000A2AA0000}"/>
    <cellStyle name="SAPBEXHLevel3 2 2 11" xfId="36387" xr:uid="{00000000-0005-0000-0000-0000A3AA0000}"/>
    <cellStyle name="SAPBEXHLevel3 2 2 12" xfId="41495" xr:uid="{00000000-0005-0000-0000-0000A4AA0000}"/>
    <cellStyle name="SAPBEXHLevel3 2 2 13" xfId="44512" xr:uid="{00000000-0005-0000-0000-0000A5AA0000}"/>
    <cellStyle name="SAPBEXHLevel3 2 2 2" xfId="738" xr:uid="{00000000-0005-0000-0000-0000A6AA0000}"/>
    <cellStyle name="SAPBEXHLevel3 2 2 2 10" xfId="30831" xr:uid="{00000000-0005-0000-0000-0000A7AA0000}"/>
    <cellStyle name="SAPBEXHLevel3 2 2 2 11" xfId="33720" xr:uid="{00000000-0005-0000-0000-0000A8AA0000}"/>
    <cellStyle name="SAPBEXHLevel3 2 2 2 12" xfId="36626" xr:uid="{00000000-0005-0000-0000-0000A9AA0000}"/>
    <cellStyle name="SAPBEXHLevel3 2 2 2 13" xfId="41733" xr:uid="{00000000-0005-0000-0000-0000AAAA0000}"/>
    <cellStyle name="SAPBEXHLevel3 2 2 2 14" xfId="44751" xr:uid="{00000000-0005-0000-0000-0000ABAA0000}"/>
    <cellStyle name="SAPBEXHLevel3 2 2 2 2" xfId="3964" xr:uid="{00000000-0005-0000-0000-0000ACAA0000}"/>
    <cellStyle name="SAPBEXHLevel3 2 2 2 3" xfId="8512" xr:uid="{00000000-0005-0000-0000-0000ADAA0000}"/>
    <cellStyle name="SAPBEXHLevel3 2 2 2 4" xfId="11405" xr:uid="{00000000-0005-0000-0000-0000AEAA0000}"/>
    <cellStyle name="SAPBEXHLevel3 2 2 2 5" xfId="14273" xr:uid="{00000000-0005-0000-0000-0000AFAA0000}"/>
    <cellStyle name="SAPBEXHLevel3 2 2 2 6" xfId="17202" xr:uid="{00000000-0005-0000-0000-0000B0AA0000}"/>
    <cellStyle name="SAPBEXHLevel3 2 2 2 7" xfId="20313" xr:uid="{00000000-0005-0000-0000-0000B1AA0000}"/>
    <cellStyle name="SAPBEXHLevel3 2 2 2 8" xfId="25092" xr:uid="{00000000-0005-0000-0000-0000B2AA0000}"/>
    <cellStyle name="SAPBEXHLevel3 2 2 2 9" xfId="27976" xr:uid="{00000000-0005-0000-0000-0000B3AA0000}"/>
    <cellStyle name="SAPBEXHLevel3 2 2 3" xfId="819" xr:uid="{00000000-0005-0000-0000-0000B4AA0000}"/>
    <cellStyle name="SAPBEXHLevel3 2 2 3 10" xfId="30912" xr:uid="{00000000-0005-0000-0000-0000B5AA0000}"/>
    <cellStyle name="SAPBEXHLevel3 2 2 3 11" xfId="33801" xr:uid="{00000000-0005-0000-0000-0000B6AA0000}"/>
    <cellStyle name="SAPBEXHLevel3 2 2 3 12" xfId="36707" xr:uid="{00000000-0005-0000-0000-0000B7AA0000}"/>
    <cellStyle name="SAPBEXHLevel3 2 2 3 13" xfId="41814" xr:uid="{00000000-0005-0000-0000-0000B8AA0000}"/>
    <cellStyle name="SAPBEXHLevel3 2 2 3 14" xfId="44832" xr:uid="{00000000-0005-0000-0000-0000B9AA0000}"/>
    <cellStyle name="SAPBEXHLevel3 2 2 3 2" xfId="4205" xr:uid="{00000000-0005-0000-0000-0000BAAA0000}"/>
    <cellStyle name="SAPBEXHLevel3 2 2 3 3" xfId="8593" xr:uid="{00000000-0005-0000-0000-0000BBAA0000}"/>
    <cellStyle name="SAPBEXHLevel3 2 2 3 4" xfId="11486" xr:uid="{00000000-0005-0000-0000-0000BCAA0000}"/>
    <cellStyle name="SAPBEXHLevel3 2 2 3 5" xfId="14354" xr:uid="{00000000-0005-0000-0000-0000BDAA0000}"/>
    <cellStyle name="SAPBEXHLevel3 2 2 3 6" xfId="17283" xr:uid="{00000000-0005-0000-0000-0000BEAA0000}"/>
    <cellStyle name="SAPBEXHLevel3 2 2 3 7" xfId="20394" xr:uid="{00000000-0005-0000-0000-0000BFAA0000}"/>
    <cellStyle name="SAPBEXHLevel3 2 2 3 8" xfId="25173" xr:uid="{00000000-0005-0000-0000-0000C0AA0000}"/>
    <cellStyle name="SAPBEXHLevel3 2 2 3 9" xfId="28057" xr:uid="{00000000-0005-0000-0000-0000C1AA0000}"/>
    <cellStyle name="SAPBEXHLevel3 2 2 4" xfId="851" xr:uid="{00000000-0005-0000-0000-0000C2AA0000}"/>
    <cellStyle name="SAPBEXHLevel3 2 2 4 10" xfId="30944" xr:uid="{00000000-0005-0000-0000-0000C3AA0000}"/>
    <cellStyle name="SAPBEXHLevel3 2 2 4 11" xfId="33833" xr:uid="{00000000-0005-0000-0000-0000C4AA0000}"/>
    <cellStyle name="SAPBEXHLevel3 2 2 4 12" xfId="36739" xr:uid="{00000000-0005-0000-0000-0000C5AA0000}"/>
    <cellStyle name="SAPBEXHLevel3 2 2 4 13" xfId="41846" xr:uid="{00000000-0005-0000-0000-0000C6AA0000}"/>
    <cellStyle name="SAPBEXHLevel3 2 2 4 14" xfId="44864" xr:uid="{00000000-0005-0000-0000-0000C7AA0000}"/>
    <cellStyle name="SAPBEXHLevel3 2 2 4 2" xfId="5535" xr:uid="{00000000-0005-0000-0000-0000C8AA0000}"/>
    <cellStyle name="SAPBEXHLevel3 2 2 4 3" xfId="8625" xr:uid="{00000000-0005-0000-0000-0000C9AA0000}"/>
    <cellStyle name="SAPBEXHLevel3 2 2 4 4" xfId="11518" xr:uid="{00000000-0005-0000-0000-0000CAAA0000}"/>
    <cellStyle name="SAPBEXHLevel3 2 2 4 5" xfId="14386" xr:uid="{00000000-0005-0000-0000-0000CBAA0000}"/>
    <cellStyle name="SAPBEXHLevel3 2 2 4 6" xfId="17315" xr:uid="{00000000-0005-0000-0000-0000CCAA0000}"/>
    <cellStyle name="SAPBEXHLevel3 2 2 4 7" xfId="20426" xr:uid="{00000000-0005-0000-0000-0000CDAA0000}"/>
    <cellStyle name="SAPBEXHLevel3 2 2 4 8" xfId="25205" xr:uid="{00000000-0005-0000-0000-0000CEAA0000}"/>
    <cellStyle name="SAPBEXHLevel3 2 2 4 9" xfId="28089" xr:uid="{00000000-0005-0000-0000-0000CFAA0000}"/>
    <cellStyle name="SAPBEXHLevel3 2 2 5" xfId="11167" xr:uid="{00000000-0005-0000-0000-0000D0AA0000}"/>
    <cellStyle name="SAPBEXHLevel3 2 2 6" xfId="16964" xr:uid="{00000000-0005-0000-0000-0000D1AA0000}"/>
    <cellStyle name="SAPBEXHLevel3 2 2 7" xfId="20073" xr:uid="{00000000-0005-0000-0000-0000D2AA0000}"/>
    <cellStyle name="SAPBEXHLevel3 2 2 8" xfId="23768" xr:uid="{00000000-0005-0000-0000-0000D3AA0000}"/>
    <cellStyle name="SAPBEXHLevel3 2 2 9" xfId="27738" xr:uid="{00000000-0005-0000-0000-0000D4AA0000}"/>
    <cellStyle name="SAPBEXHLevel3 2 20" xfId="1357" xr:uid="{00000000-0005-0000-0000-0000D5AA0000}"/>
    <cellStyle name="SAPBEXHLevel3 2 20 10" xfId="31450" xr:uid="{00000000-0005-0000-0000-0000D6AA0000}"/>
    <cellStyle name="SAPBEXHLevel3 2 20 11" xfId="34339" xr:uid="{00000000-0005-0000-0000-0000D7AA0000}"/>
    <cellStyle name="SAPBEXHLevel3 2 20 12" xfId="37245" xr:uid="{00000000-0005-0000-0000-0000D8AA0000}"/>
    <cellStyle name="SAPBEXHLevel3 2 20 13" xfId="42352" xr:uid="{00000000-0005-0000-0000-0000D9AA0000}"/>
    <cellStyle name="SAPBEXHLevel3 2 20 14" xfId="45370" xr:uid="{00000000-0005-0000-0000-0000DAAA0000}"/>
    <cellStyle name="SAPBEXHLevel3 2 20 2" xfId="6337" xr:uid="{00000000-0005-0000-0000-0000DBAA0000}"/>
    <cellStyle name="SAPBEXHLevel3 2 20 3" xfId="9131" xr:uid="{00000000-0005-0000-0000-0000DCAA0000}"/>
    <cellStyle name="SAPBEXHLevel3 2 20 4" xfId="12024" xr:uid="{00000000-0005-0000-0000-0000DDAA0000}"/>
    <cellStyle name="SAPBEXHLevel3 2 20 5" xfId="14892" xr:uid="{00000000-0005-0000-0000-0000DEAA0000}"/>
    <cellStyle name="SAPBEXHLevel3 2 20 6" xfId="17821" xr:uid="{00000000-0005-0000-0000-0000DFAA0000}"/>
    <cellStyle name="SAPBEXHLevel3 2 20 7" xfId="20932" xr:uid="{00000000-0005-0000-0000-0000E0AA0000}"/>
    <cellStyle name="SAPBEXHLevel3 2 20 8" xfId="25711" xr:uid="{00000000-0005-0000-0000-0000E1AA0000}"/>
    <cellStyle name="SAPBEXHLevel3 2 20 9" xfId="28595" xr:uid="{00000000-0005-0000-0000-0000E2AA0000}"/>
    <cellStyle name="SAPBEXHLevel3 2 21" xfId="1388" xr:uid="{00000000-0005-0000-0000-0000E3AA0000}"/>
    <cellStyle name="SAPBEXHLevel3 2 21 10" xfId="31481" xr:uid="{00000000-0005-0000-0000-0000E4AA0000}"/>
    <cellStyle name="SAPBEXHLevel3 2 21 11" xfId="34370" xr:uid="{00000000-0005-0000-0000-0000E5AA0000}"/>
    <cellStyle name="SAPBEXHLevel3 2 21 12" xfId="37276" xr:uid="{00000000-0005-0000-0000-0000E6AA0000}"/>
    <cellStyle name="SAPBEXHLevel3 2 21 13" xfId="42383" xr:uid="{00000000-0005-0000-0000-0000E7AA0000}"/>
    <cellStyle name="SAPBEXHLevel3 2 21 14" xfId="45401" xr:uid="{00000000-0005-0000-0000-0000E8AA0000}"/>
    <cellStyle name="SAPBEXHLevel3 2 21 2" xfId="6368" xr:uid="{00000000-0005-0000-0000-0000E9AA0000}"/>
    <cellStyle name="SAPBEXHLevel3 2 21 3" xfId="9162" xr:uid="{00000000-0005-0000-0000-0000EAAA0000}"/>
    <cellStyle name="SAPBEXHLevel3 2 21 4" xfId="12055" xr:uid="{00000000-0005-0000-0000-0000EBAA0000}"/>
    <cellStyle name="SAPBEXHLevel3 2 21 5" xfId="14923" xr:uid="{00000000-0005-0000-0000-0000ECAA0000}"/>
    <cellStyle name="SAPBEXHLevel3 2 21 6" xfId="17852" xr:uid="{00000000-0005-0000-0000-0000EDAA0000}"/>
    <cellStyle name="SAPBEXHLevel3 2 21 7" xfId="20963" xr:uid="{00000000-0005-0000-0000-0000EEAA0000}"/>
    <cellStyle name="SAPBEXHLevel3 2 21 8" xfId="25742" xr:uid="{00000000-0005-0000-0000-0000EFAA0000}"/>
    <cellStyle name="SAPBEXHLevel3 2 21 9" xfId="28626" xr:uid="{00000000-0005-0000-0000-0000F0AA0000}"/>
    <cellStyle name="SAPBEXHLevel3 2 22" xfId="1419" xr:uid="{00000000-0005-0000-0000-0000F1AA0000}"/>
    <cellStyle name="SAPBEXHLevel3 2 22 10" xfId="31512" xr:uid="{00000000-0005-0000-0000-0000F2AA0000}"/>
    <cellStyle name="SAPBEXHLevel3 2 22 11" xfId="34401" xr:uid="{00000000-0005-0000-0000-0000F3AA0000}"/>
    <cellStyle name="SAPBEXHLevel3 2 22 12" xfId="37307" xr:uid="{00000000-0005-0000-0000-0000F4AA0000}"/>
    <cellStyle name="SAPBEXHLevel3 2 22 13" xfId="42414" xr:uid="{00000000-0005-0000-0000-0000F5AA0000}"/>
    <cellStyle name="SAPBEXHLevel3 2 22 14" xfId="45432" xr:uid="{00000000-0005-0000-0000-0000F6AA0000}"/>
    <cellStyle name="SAPBEXHLevel3 2 22 2" xfId="6399" xr:uid="{00000000-0005-0000-0000-0000F7AA0000}"/>
    <cellStyle name="SAPBEXHLevel3 2 22 3" xfId="9193" xr:uid="{00000000-0005-0000-0000-0000F8AA0000}"/>
    <cellStyle name="SAPBEXHLevel3 2 22 4" xfId="12086" xr:uid="{00000000-0005-0000-0000-0000F9AA0000}"/>
    <cellStyle name="SAPBEXHLevel3 2 22 5" xfId="14954" xr:uid="{00000000-0005-0000-0000-0000FAAA0000}"/>
    <cellStyle name="SAPBEXHLevel3 2 22 6" xfId="17883" xr:uid="{00000000-0005-0000-0000-0000FBAA0000}"/>
    <cellStyle name="SAPBEXHLevel3 2 22 7" xfId="20994" xr:uid="{00000000-0005-0000-0000-0000FCAA0000}"/>
    <cellStyle name="SAPBEXHLevel3 2 22 8" xfId="25773" xr:uid="{00000000-0005-0000-0000-0000FDAA0000}"/>
    <cellStyle name="SAPBEXHLevel3 2 22 9" xfId="28657" xr:uid="{00000000-0005-0000-0000-0000FEAA0000}"/>
    <cellStyle name="SAPBEXHLevel3 2 23" xfId="1450" xr:uid="{00000000-0005-0000-0000-0000FFAA0000}"/>
    <cellStyle name="SAPBEXHLevel3 2 23 10" xfId="31543" xr:uid="{00000000-0005-0000-0000-000000AB0000}"/>
    <cellStyle name="SAPBEXHLevel3 2 23 11" xfId="34432" xr:uid="{00000000-0005-0000-0000-000001AB0000}"/>
    <cellStyle name="SAPBEXHLevel3 2 23 12" xfId="37338" xr:uid="{00000000-0005-0000-0000-000002AB0000}"/>
    <cellStyle name="SAPBEXHLevel3 2 23 13" xfId="42445" xr:uid="{00000000-0005-0000-0000-000003AB0000}"/>
    <cellStyle name="SAPBEXHLevel3 2 23 14" xfId="45463" xr:uid="{00000000-0005-0000-0000-000004AB0000}"/>
    <cellStyle name="SAPBEXHLevel3 2 23 2" xfId="6430" xr:uid="{00000000-0005-0000-0000-000005AB0000}"/>
    <cellStyle name="SAPBEXHLevel3 2 23 3" xfId="9224" xr:uid="{00000000-0005-0000-0000-000006AB0000}"/>
    <cellStyle name="SAPBEXHLevel3 2 23 4" xfId="12117" xr:uid="{00000000-0005-0000-0000-000007AB0000}"/>
    <cellStyle name="SAPBEXHLevel3 2 23 5" xfId="14985" xr:uid="{00000000-0005-0000-0000-000008AB0000}"/>
    <cellStyle name="SAPBEXHLevel3 2 23 6" xfId="17914" xr:uid="{00000000-0005-0000-0000-000009AB0000}"/>
    <cellStyle name="SAPBEXHLevel3 2 23 7" xfId="21025" xr:uid="{00000000-0005-0000-0000-00000AAB0000}"/>
    <cellStyle name="SAPBEXHLevel3 2 23 8" xfId="25804" xr:uid="{00000000-0005-0000-0000-00000BAB0000}"/>
    <cellStyle name="SAPBEXHLevel3 2 23 9" xfId="28688" xr:uid="{00000000-0005-0000-0000-00000CAB0000}"/>
    <cellStyle name="SAPBEXHLevel3 2 24" xfId="1481" xr:uid="{00000000-0005-0000-0000-00000DAB0000}"/>
    <cellStyle name="SAPBEXHLevel3 2 24 10" xfId="31574" xr:uid="{00000000-0005-0000-0000-00000EAB0000}"/>
    <cellStyle name="SAPBEXHLevel3 2 24 11" xfId="34463" xr:uid="{00000000-0005-0000-0000-00000FAB0000}"/>
    <cellStyle name="SAPBEXHLevel3 2 24 12" xfId="37369" xr:uid="{00000000-0005-0000-0000-000010AB0000}"/>
    <cellStyle name="SAPBEXHLevel3 2 24 13" xfId="42476" xr:uid="{00000000-0005-0000-0000-000011AB0000}"/>
    <cellStyle name="SAPBEXHLevel3 2 24 14" xfId="45494" xr:uid="{00000000-0005-0000-0000-000012AB0000}"/>
    <cellStyle name="SAPBEXHLevel3 2 24 2" xfId="6461" xr:uid="{00000000-0005-0000-0000-000013AB0000}"/>
    <cellStyle name="SAPBEXHLevel3 2 24 3" xfId="9255" xr:uid="{00000000-0005-0000-0000-000014AB0000}"/>
    <cellStyle name="SAPBEXHLevel3 2 24 4" xfId="12148" xr:uid="{00000000-0005-0000-0000-000015AB0000}"/>
    <cellStyle name="SAPBEXHLevel3 2 24 5" xfId="15016" xr:uid="{00000000-0005-0000-0000-000016AB0000}"/>
    <cellStyle name="SAPBEXHLevel3 2 24 6" xfId="17945" xr:uid="{00000000-0005-0000-0000-000017AB0000}"/>
    <cellStyle name="SAPBEXHLevel3 2 24 7" xfId="21056" xr:uid="{00000000-0005-0000-0000-000018AB0000}"/>
    <cellStyle name="SAPBEXHLevel3 2 24 8" xfId="25835" xr:uid="{00000000-0005-0000-0000-000019AB0000}"/>
    <cellStyle name="SAPBEXHLevel3 2 24 9" xfId="28719" xr:uid="{00000000-0005-0000-0000-00001AAB0000}"/>
    <cellStyle name="SAPBEXHLevel3 2 25" xfId="1512" xr:uid="{00000000-0005-0000-0000-00001BAB0000}"/>
    <cellStyle name="SAPBEXHLevel3 2 25 10" xfId="31605" xr:uid="{00000000-0005-0000-0000-00001CAB0000}"/>
    <cellStyle name="SAPBEXHLevel3 2 25 11" xfId="34494" xr:uid="{00000000-0005-0000-0000-00001DAB0000}"/>
    <cellStyle name="SAPBEXHLevel3 2 25 12" xfId="37400" xr:uid="{00000000-0005-0000-0000-00001EAB0000}"/>
    <cellStyle name="SAPBEXHLevel3 2 25 13" xfId="42507" xr:uid="{00000000-0005-0000-0000-00001FAB0000}"/>
    <cellStyle name="SAPBEXHLevel3 2 25 14" xfId="45525" xr:uid="{00000000-0005-0000-0000-000020AB0000}"/>
    <cellStyle name="SAPBEXHLevel3 2 25 2" xfId="6492" xr:uid="{00000000-0005-0000-0000-000021AB0000}"/>
    <cellStyle name="SAPBEXHLevel3 2 25 3" xfId="9286" xr:uid="{00000000-0005-0000-0000-000022AB0000}"/>
    <cellStyle name="SAPBEXHLevel3 2 25 4" xfId="12179" xr:uid="{00000000-0005-0000-0000-000023AB0000}"/>
    <cellStyle name="SAPBEXHLevel3 2 25 5" xfId="15047" xr:uid="{00000000-0005-0000-0000-000024AB0000}"/>
    <cellStyle name="SAPBEXHLevel3 2 25 6" xfId="17976" xr:uid="{00000000-0005-0000-0000-000025AB0000}"/>
    <cellStyle name="SAPBEXHLevel3 2 25 7" xfId="21087" xr:uid="{00000000-0005-0000-0000-000026AB0000}"/>
    <cellStyle name="SAPBEXHLevel3 2 25 8" xfId="25866" xr:uid="{00000000-0005-0000-0000-000027AB0000}"/>
    <cellStyle name="SAPBEXHLevel3 2 25 9" xfId="28750" xr:uid="{00000000-0005-0000-0000-000028AB0000}"/>
    <cellStyle name="SAPBEXHLevel3 2 26" xfId="1543" xr:uid="{00000000-0005-0000-0000-000029AB0000}"/>
    <cellStyle name="SAPBEXHLevel3 2 26 10" xfId="31636" xr:uid="{00000000-0005-0000-0000-00002AAB0000}"/>
    <cellStyle name="SAPBEXHLevel3 2 26 11" xfId="34525" xr:uid="{00000000-0005-0000-0000-00002BAB0000}"/>
    <cellStyle name="SAPBEXHLevel3 2 26 12" xfId="37431" xr:uid="{00000000-0005-0000-0000-00002CAB0000}"/>
    <cellStyle name="SAPBEXHLevel3 2 26 13" xfId="42538" xr:uid="{00000000-0005-0000-0000-00002DAB0000}"/>
    <cellStyle name="SAPBEXHLevel3 2 26 14" xfId="45556" xr:uid="{00000000-0005-0000-0000-00002EAB0000}"/>
    <cellStyle name="SAPBEXHLevel3 2 26 2" xfId="6523" xr:uid="{00000000-0005-0000-0000-00002FAB0000}"/>
    <cellStyle name="SAPBEXHLevel3 2 26 3" xfId="9317" xr:uid="{00000000-0005-0000-0000-000030AB0000}"/>
    <cellStyle name="SAPBEXHLevel3 2 26 4" xfId="12210" xr:uid="{00000000-0005-0000-0000-000031AB0000}"/>
    <cellStyle name="SAPBEXHLevel3 2 26 5" xfId="15078" xr:uid="{00000000-0005-0000-0000-000032AB0000}"/>
    <cellStyle name="SAPBEXHLevel3 2 26 6" xfId="18007" xr:uid="{00000000-0005-0000-0000-000033AB0000}"/>
    <cellStyle name="SAPBEXHLevel3 2 26 7" xfId="21118" xr:uid="{00000000-0005-0000-0000-000034AB0000}"/>
    <cellStyle name="SAPBEXHLevel3 2 26 8" xfId="25897" xr:uid="{00000000-0005-0000-0000-000035AB0000}"/>
    <cellStyle name="SAPBEXHLevel3 2 26 9" xfId="28781" xr:uid="{00000000-0005-0000-0000-000036AB0000}"/>
    <cellStyle name="SAPBEXHLevel3 2 27" xfId="1574" xr:uid="{00000000-0005-0000-0000-000037AB0000}"/>
    <cellStyle name="SAPBEXHLevel3 2 27 10" xfId="31667" xr:uid="{00000000-0005-0000-0000-000038AB0000}"/>
    <cellStyle name="SAPBEXHLevel3 2 27 11" xfId="34556" xr:uid="{00000000-0005-0000-0000-000039AB0000}"/>
    <cellStyle name="SAPBEXHLevel3 2 27 12" xfId="37462" xr:uid="{00000000-0005-0000-0000-00003AAB0000}"/>
    <cellStyle name="SAPBEXHLevel3 2 27 13" xfId="42569" xr:uid="{00000000-0005-0000-0000-00003BAB0000}"/>
    <cellStyle name="SAPBEXHLevel3 2 27 14" xfId="45587" xr:uid="{00000000-0005-0000-0000-00003CAB0000}"/>
    <cellStyle name="SAPBEXHLevel3 2 27 2" xfId="6554" xr:uid="{00000000-0005-0000-0000-00003DAB0000}"/>
    <cellStyle name="SAPBEXHLevel3 2 27 3" xfId="9348" xr:uid="{00000000-0005-0000-0000-00003EAB0000}"/>
    <cellStyle name="SAPBEXHLevel3 2 27 4" xfId="12241" xr:uid="{00000000-0005-0000-0000-00003FAB0000}"/>
    <cellStyle name="SAPBEXHLevel3 2 27 5" xfId="15109" xr:uid="{00000000-0005-0000-0000-000040AB0000}"/>
    <cellStyle name="SAPBEXHLevel3 2 27 6" xfId="18038" xr:uid="{00000000-0005-0000-0000-000041AB0000}"/>
    <cellStyle name="SAPBEXHLevel3 2 27 7" xfId="21149" xr:uid="{00000000-0005-0000-0000-000042AB0000}"/>
    <cellStyle name="SAPBEXHLevel3 2 27 8" xfId="25928" xr:uid="{00000000-0005-0000-0000-000043AB0000}"/>
    <cellStyle name="SAPBEXHLevel3 2 27 9" xfId="28812" xr:uid="{00000000-0005-0000-0000-000044AB0000}"/>
    <cellStyle name="SAPBEXHLevel3 2 28" xfId="1605" xr:uid="{00000000-0005-0000-0000-000045AB0000}"/>
    <cellStyle name="SAPBEXHLevel3 2 28 10" xfId="31698" xr:uid="{00000000-0005-0000-0000-000046AB0000}"/>
    <cellStyle name="SAPBEXHLevel3 2 28 11" xfId="34587" xr:uid="{00000000-0005-0000-0000-000047AB0000}"/>
    <cellStyle name="SAPBEXHLevel3 2 28 12" xfId="37493" xr:uid="{00000000-0005-0000-0000-000048AB0000}"/>
    <cellStyle name="SAPBEXHLevel3 2 28 13" xfId="42600" xr:uid="{00000000-0005-0000-0000-000049AB0000}"/>
    <cellStyle name="SAPBEXHLevel3 2 28 14" xfId="45618" xr:uid="{00000000-0005-0000-0000-00004AAB0000}"/>
    <cellStyle name="SAPBEXHLevel3 2 28 2" xfId="6585" xr:uid="{00000000-0005-0000-0000-00004BAB0000}"/>
    <cellStyle name="SAPBEXHLevel3 2 28 3" xfId="9379" xr:uid="{00000000-0005-0000-0000-00004CAB0000}"/>
    <cellStyle name="SAPBEXHLevel3 2 28 4" xfId="12272" xr:uid="{00000000-0005-0000-0000-00004DAB0000}"/>
    <cellStyle name="SAPBEXHLevel3 2 28 5" xfId="15140" xr:uid="{00000000-0005-0000-0000-00004EAB0000}"/>
    <cellStyle name="SAPBEXHLevel3 2 28 6" xfId="18069" xr:uid="{00000000-0005-0000-0000-00004FAB0000}"/>
    <cellStyle name="SAPBEXHLevel3 2 28 7" xfId="21180" xr:uid="{00000000-0005-0000-0000-000050AB0000}"/>
    <cellStyle name="SAPBEXHLevel3 2 28 8" xfId="25959" xr:uid="{00000000-0005-0000-0000-000051AB0000}"/>
    <cellStyle name="SAPBEXHLevel3 2 28 9" xfId="28843" xr:uid="{00000000-0005-0000-0000-000052AB0000}"/>
    <cellStyle name="SAPBEXHLevel3 2 29" xfId="1636" xr:uid="{00000000-0005-0000-0000-000053AB0000}"/>
    <cellStyle name="SAPBEXHLevel3 2 29 10" xfId="31729" xr:uid="{00000000-0005-0000-0000-000054AB0000}"/>
    <cellStyle name="SAPBEXHLevel3 2 29 11" xfId="34618" xr:uid="{00000000-0005-0000-0000-000055AB0000}"/>
    <cellStyle name="SAPBEXHLevel3 2 29 12" xfId="37524" xr:uid="{00000000-0005-0000-0000-000056AB0000}"/>
    <cellStyle name="SAPBEXHLevel3 2 29 13" xfId="42631" xr:uid="{00000000-0005-0000-0000-000057AB0000}"/>
    <cellStyle name="SAPBEXHLevel3 2 29 14" xfId="45649" xr:uid="{00000000-0005-0000-0000-000058AB0000}"/>
    <cellStyle name="SAPBEXHLevel3 2 29 2" xfId="6616" xr:uid="{00000000-0005-0000-0000-000059AB0000}"/>
    <cellStyle name="SAPBEXHLevel3 2 29 3" xfId="9410" xr:uid="{00000000-0005-0000-0000-00005AAB0000}"/>
    <cellStyle name="SAPBEXHLevel3 2 29 4" xfId="12303" xr:uid="{00000000-0005-0000-0000-00005BAB0000}"/>
    <cellStyle name="SAPBEXHLevel3 2 29 5" xfId="15171" xr:uid="{00000000-0005-0000-0000-00005CAB0000}"/>
    <cellStyle name="SAPBEXHLevel3 2 29 6" xfId="18100" xr:uid="{00000000-0005-0000-0000-00005DAB0000}"/>
    <cellStyle name="SAPBEXHLevel3 2 29 7" xfId="21211" xr:uid="{00000000-0005-0000-0000-00005EAB0000}"/>
    <cellStyle name="SAPBEXHLevel3 2 29 8" xfId="25990" xr:uid="{00000000-0005-0000-0000-00005FAB0000}"/>
    <cellStyle name="SAPBEXHLevel3 2 29 9" xfId="28874" xr:uid="{00000000-0005-0000-0000-000060AB0000}"/>
    <cellStyle name="SAPBEXHLevel3 2 3" xfId="499" xr:uid="{00000000-0005-0000-0000-000061AB0000}"/>
    <cellStyle name="SAPBEXHLevel3 2 3 10" xfId="33483" xr:uid="{00000000-0005-0000-0000-000062AB0000}"/>
    <cellStyle name="SAPBEXHLevel3 2 3 11" xfId="36388" xr:uid="{00000000-0005-0000-0000-000063AB0000}"/>
    <cellStyle name="SAPBEXHLevel3 2 3 12" xfId="41496" xr:uid="{00000000-0005-0000-0000-000064AB0000}"/>
    <cellStyle name="SAPBEXHLevel3 2 3 13" xfId="44513" xr:uid="{00000000-0005-0000-0000-000065AB0000}"/>
    <cellStyle name="SAPBEXHLevel3 2 3 2" xfId="739" xr:uid="{00000000-0005-0000-0000-000066AB0000}"/>
    <cellStyle name="SAPBEXHLevel3 2 3 2 10" xfId="30832" xr:uid="{00000000-0005-0000-0000-000067AB0000}"/>
    <cellStyle name="SAPBEXHLevel3 2 3 2 11" xfId="33721" xr:uid="{00000000-0005-0000-0000-000068AB0000}"/>
    <cellStyle name="SAPBEXHLevel3 2 3 2 12" xfId="36627" xr:uid="{00000000-0005-0000-0000-000069AB0000}"/>
    <cellStyle name="SAPBEXHLevel3 2 3 2 13" xfId="41734" xr:uid="{00000000-0005-0000-0000-00006AAB0000}"/>
    <cellStyle name="SAPBEXHLevel3 2 3 2 14" xfId="44752" xr:uid="{00000000-0005-0000-0000-00006BAB0000}"/>
    <cellStyle name="SAPBEXHLevel3 2 3 2 2" xfId="4202" xr:uid="{00000000-0005-0000-0000-00006CAB0000}"/>
    <cellStyle name="SAPBEXHLevel3 2 3 2 3" xfId="8513" xr:uid="{00000000-0005-0000-0000-00006DAB0000}"/>
    <cellStyle name="SAPBEXHLevel3 2 3 2 4" xfId="11406" xr:uid="{00000000-0005-0000-0000-00006EAB0000}"/>
    <cellStyle name="SAPBEXHLevel3 2 3 2 5" xfId="14274" xr:uid="{00000000-0005-0000-0000-00006FAB0000}"/>
    <cellStyle name="SAPBEXHLevel3 2 3 2 6" xfId="17203" xr:uid="{00000000-0005-0000-0000-000070AB0000}"/>
    <cellStyle name="SAPBEXHLevel3 2 3 2 7" xfId="20314" xr:uid="{00000000-0005-0000-0000-000071AB0000}"/>
    <cellStyle name="SAPBEXHLevel3 2 3 2 8" xfId="25093" xr:uid="{00000000-0005-0000-0000-000072AB0000}"/>
    <cellStyle name="SAPBEXHLevel3 2 3 2 9" xfId="27977" xr:uid="{00000000-0005-0000-0000-000073AB0000}"/>
    <cellStyle name="SAPBEXHLevel3 2 3 3" xfId="820" xr:uid="{00000000-0005-0000-0000-000074AB0000}"/>
    <cellStyle name="SAPBEXHLevel3 2 3 3 10" xfId="30913" xr:uid="{00000000-0005-0000-0000-000075AB0000}"/>
    <cellStyle name="SAPBEXHLevel3 2 3 3 11" xfId="33802" xr:uid="{00000000-0005-0000-0000-000076AB0000}"/>
    <cellStyle name="SAPBEXHLevel3 2 3 3 12" xfId="36708" xr:uid="{00000000-0005-0000-0000-000077AB0000}"/>
    <cellStyle name="SAPBEXHLevel3 2 3 3 13" xfId="41815" xr:uid="{00000000-0005-0000-0000-000078AB0000}"/>
    <cellStyle name="SAPBEXHLevel3 2 3 3 14" xfId="44833" xr:uid="{00000000-0005-0000-0000-000079AB0000}"/>
    <cellStyle name="SAPBEXHLevel3 2 3 3 2" xfId="4263" xr:uid="{00000000-0005-0000-0000-00007AAB0000}"/>
    <cellStyle name="SAPBEXHLevel3 2 3 3 3" xfId="8594" xr:uid="{00000000-0005-0000-0000-00007BAB0000}"/>
    <cellStyle name="SAPBEXHLevel3 2 3 3 4" xfId="11487" xr:uid="{00000000-0005-0000-0000-00007CAB0000}"/>
    <cellStyle name="SAPBEXHLevel3 2 3 3 5" xfId="14355" xr:uid="{00000000-0005-0000-0000-00007DAB0000}"/>
    <cellStyle name="SAPBEXHLevel3 2 3 3 6" xfId="17284" xr:uid="{00000000-0005-0000-0000-00007EAB0000}"/>
    <cellStyle name="SAPBEXHLevel3 2 3 3 7" xfId="20395" xr:uid="{00000000-0005-0000-0000-00007FAB0000}"/>
    <cellStyle name="SAPBEXHLevel3 2 3 3 8" xfId="25174" xr:uid="{00000000-0005-0000-0000-000080AB0000}"/>
    <cellStyle name="SAPBEXHLevel3 2 3 3 9" xfId="28058" xr:uid="{00000000-0005-0000-0000-000081AB0000}"/>
    <cellStyle name="SAPBEXHLevel3 2 3 4" xfId="852" xr:uid="{00000000-0005-0000-0000-000082AB0000}"/>
    <cellStyle name="SAPBEXHLevel3 2 3 4 10" xfId="30945" xr:uid="{00000000-0005-0000-0000-000083AB0000}"/>
    <cellStyle name="SAPBEXHLevel3 2 3 4 11" xfId="33834" xr:uid="{00000000-0005-0000-0000-000084AB0000}"/>
    <cellStyle name="SAPBEXHLevel3 2 3 4 12" xfId="36740" xr:uid="{00000000-0005-0000-0000-000085AB0000}"/>
    <cellStyle name="SAPBEXHLevel3 2 3 4 13" xfId="41847" xr:uid="{00000000-0005-0000-0000-000086AB0000}"/>
    <cellStyle name="SAPBEXHLevel3 2 3 4 14" xfId="44865" xr:uid="{00000000-0005-0000-0000-000087AB0000}"/>
    <cellStyle name="SAPBEXHLevel3 2 3 4 2" xfId="3641" xr:uid="{00000000-0005-0000-0000-000088AB0000}"/>
    <cellStyle name="SAPBEXHLevel3 2 3 4 3" xfId="8626" xr:uid="{00000000-0005-0000-0000-000089AB0000}"/>
    <cellStyle name="SAPBEXHLevel3 2 3 4 4" xfId="11519" xr:uid="{00000000-0005-0000-0000-00008AAB0000}"/>
    <cellStyle name="SAPBEXHLevel3 2 3 4 5" xfId="14387" xr:uid="{00000000-0005-0000-0000-00008BAB0000}"/>
    <cellStyle name="SAPBEXHLevel3 2 3 4 6" xfId="17316" xr:uid="{00000000-0005-0000-0000-00008CAB0000}"/>
    <cellStyle name="SAPBEXHLevel3 2 3 4 7" xfId="20427" xr:uid="{00000000-0005-0000-0000-00008DAB0000}"/>
    <cellStyle name="SAPBEXHLevel3 2 3 4 8" xfId="25206" xr:uid="{00000000-0005-0000-0000-00008EAB0000}"/>
    <cellStyle name="SAPBEXHLevel3 2 3 4 9" xfId="28090" xr:uid="{00000000-0005-0000-0000-00008FAB0000}"/>
    <cellStyle name="SAPBEXHLevel3 2 3 5" xfId="11168" xr:uid="{00000000-0005-0000-0000-000090AB0000}"/>
    <cellStyle name="SAPBEXHLevel3 2 3 6" xfId="16965" xr:uid="{00000000-0005-0000-0000-000091AB0000}"/>
    <cellStyle name="SAPBEXHLevel3 2 3 7" xfId="20074" xr:uid="{00000000-0005-0000-0000-000092AB0000}"/>
    <cellStyle name="SAPBEXHLevel3 2 3 8" xfId="24837" xr:uid="{00000000-0005-0000-0000-000093AB0000}"/>
    <cellStyle name="SAPBEXHLevel3 2 3 9" xfId="27739" xr:uid="{00000000-0005-0000-0000-000094AB0000}"/>
    <cellStyle name="SAPBEXHLevel3 2 30" xfId="1667" xr:uid="{00000000-0005-0000-0000-000095AB0000}"/>
    <cellStyle name="SAPBEXHLevel3 2 30 10" xfId="31760" xr:uid="{00000000-0005-0000-0000-000096AB0000}"/>
    <cellStyle name="SAPBEXHLevel3 2 30 11" xfId="34649" xr:uid="{00000000-0005-0000-0000-000097AB0000}"/>
    <cellStyle name="SAPBEXHLevel3 2 30 12" xfId="37555" xr:uid="{00000000-0005-0000-0000-000098AB0000}"/>
    <cellStyle name="SAPBEXHLevel3 2 30 13" xfId="42662" xr:uid="{00000000-0005-0000-0000-000099AB0000}"/>
    <cellStyle name="SAPBEXHLevel3 2 30 14" xfId="45680" xr:uid="{00000000-0005-0000-0000-00009AAB0000}"/>
    <cellStyle name="SAPBEXHLevel3 2 30 2" xfId="6647" xr:uid="{00000000-0005-0000-0000-00009BAB0000}"/>
    <cellStyle name="SAPBEXHLevel3 2 30 3" xfId="9441" xr:uid="{00000000-0005-0000-0000-00009CAB0000}"/>
    <cellStyle name="SAPBEXHLevel3 2 30 4" xfId="12334" xr:uid="{00000000-0005-0000-0000-00009DAB0000}"/>
    <cellStyle name="SAPBEXHLevel3 2 30 5" xfId="15202" xr:uid="{00000000-0005-0000-0000-00009EAB0000}"/>
    <cellStyle name="SAPBEXHLevel3 2 30 6" xfId="18131" xr:uid="{00000000-0005-0000-0000-00009FAB0000}"/>
    <cellStyle name="SAPBEXHLevel3 2 30 7" xfId="21242" xr:uid="{00000000-0005-0000-0000-0000A0AB0000}"/>
    <cellStyle name="SAPBEXHLevel3 2 30 8" xfId="26021" xr:uid="{00000000-0005-0000-0000-0000A1AB0000}"/>
    <cellStyle name="SAPBEXHLevel3 2 30 9" xfId="28905" xr:uid="{00000000-0005-0000-0000-0000A2AB0000}"/>
    <cellStyle name="SAPBEXHLevel3 2 31" xfId="1697" xr:uid="{00000000-0005-0000-0000-0000A3AB0000}"/>
    <cellStyle name="SAPBEXHLevel3 2 31 10" xfId="31790" xr:uid="{00000000-0005-0000-0000-0000A4AB0000}"/>
    <cellStyle name="SAPBEXHLevel3 2 31 11" xfId="34679" xr:uid="{00000000-0005-0000-0000-0000A5AB0000}"/>
    <cellStyle name="SAPBEXHLevel3 2 31 12" xfId="37585" xr:uid="{00000000-0005-0000-0000-0000A6AB0000}"/>
    <cellStyle name="SAPBEXHLevel3 2 31 13" xfId="42692" xr:uid="{00000000-0005-0000-0000-0000A7AB0000}"/>
    <cellStyle name="SAPBEXHLevel3 2 31 14" xfId="45710" xr:uid="{00000000-0005-0000-0000-0000A8AB0000}"/>
    <cellStyle name="SAPBEXHLevel3 2 31 2" xfId="6677" xr:uid="{00000000-0005-0000-0000-0000A9AB0000}"/>
    <cellStyle name="SAPBEXHLevel3 2 31 3" xfId="9471" xr:uid="{00000000-0005-0000-0000-0000AAAB0000}"/>
    <cellStyle name="SAPBEXHLevel3 2 31 4" xfId="12364" xr:uid="{00000000-0005-0000-0000-0000ABAB0000}"/>
    <cellStyle name="SAPBEXHLevel3 2 31 5" xfId="15232" xr:uid="{00000000-0005-0000-0000-0000ACAB0000}"/>
    <cellStyle name="SAPBEXHLevel3 2 31 6" xfId="18161" xr:uid="{00000000-0005-0000-0000-0000ADAB0000}"/>
    <cellStyle name="SAPBEXHLevel3 2 31 7" xfId="21272" xr:uid="{00000000-0005-0000-0000-0000AEAB0000}"/>
    <cellStyle name="SAPBEXHLevel3 2 31 8" xfId="26051" xr:uid="{00000000-0005-0000-0000-0000AFAB0000}"/>
    <cellStyle name="SAPBEXHLevel3 2 31 9" xfId="28935" xr:uid="{00000000-0005-0000-0000-0000B0AB0000}"/>
    <cellStyle name="SAPBEXHLevel3 2 32" xfId="1728" xr:uid="{00000000-0005-0000-0000-0000B1AB0000}"/>
    <cellStyle name="SAPBEXHLevel3 2 32 10" xfId="31820" xr:uid="{00000000-0005-0000-0000-0000B2AB0000}"/>
    <cellStyle name="SAPBEXHLevel3 2 32 11" xfId="34710" xr:uid="{00000000-0005-0000-0000-0000B3AB0000}"/>
    <cellStyle name="SAPBEXHLevel3 2 32 12" xfId="37616" xr:uid="{00000000-0005-0000-0000-0000B4AB0000}"/>
    <cellStyle name="SAPBEXHLevel3 2 32 13" xfId="42723" xr:uid="{00000000-0005-0000-0000-0000B5AB0000}"/>
    <cellStyle name="SAPBEXHLevel3 2 32 14" xfId="45741" xr:uid="{00000000-0005-0000-0000-0000B6AB0000}"/>
    <cellStyle name="SAPBEXHLevel3 2 32 2" xfId="6707" xr:uid="{00000000-0005-0000-0000-0000B7AB0000}"/>
    <cellStyle name="SAPBEXHLevel3 2 32 3" xfId="9501" xr:uid="{00000000-0005-0000-0000-0000B8AB0000}"/>
    <cellStyle name="SAPBEXHLevel3 2 32 4" xfId="12395" xr:uid="{00000000-0005-0000-0000-0000B9AB0000}"/>
    <cellStyle name="SAPBEXHLevel3 2 32 5" xfId="15262" xr:uid="{00000000-0005-0000-0000-0000BAAB0000}"/>
    <cellStyle name="SAPBEXHLevel3 2 32 6" xfId="18192" xr:uid="{00000000-0005-0000-0000-0000BBAB0000}"/>
    <cellStyle name="SAPBEXHLevel3 2 32 7" xfId="21303" xr:uid="{00000000-0005-0000-0000-0000BCAB0000}"/>
    <cellStyle name="SAPBEXHLevel3 2 32 8" xfId="26082" xr:uid="{00000000-0005-0000-0000-0000BDAB0000}"/>
    <cellStyle name="SAPBEXHLevel3 2 32 9" xfId="28966" xr:uid="{00000000-0005-0000-0000-0000BEAB0000}"/>
    <cellStyle name="SAPBEXHLevel3 2 33" xfId="1760" xr:uid="{00000000-0005-0000-0000-0000BFAB0000}"/>
    <cellStyle name="SAPBEXHLevel3 2 33 10" xfId="31851" xr:uid="{00000000-0005-0000-0000-0000C0AB0000}"/>
    <cellStyle name="SAPBEXHLevel3 2 33 11" xfId="34742" xr:uid="{00000000-0005-0000-0000-0000C1AB0000}"/>
    <cellStyle name="SAPBEXHLevel3 2 33 12" xfId="37648" xr:uid="{00000000-0005-0000-0000-0000C2AB0000}"/>
    <cellStyle name="SAPBEXHLevel3 2 33 13" xfId="42755" xr:uid="{00000000-0005-0000-0000-0000C3AB0000}"/>
    <cellStyle name="SAPBEXHLevel3 2 33 14" xfId="45773" xr:uid="{00000000-0005-0000-0000-0000C4AB0000}"/>
    <cellStyle name="SAPBEXHLevel3 2 33 2" xfId="6738" xr:uid="{00000000-0005-0000-0000-0000C5AB0000}"/>
    <cellStyle name="SAPBEXHLevel3 2 33 3" xfId="9532" xr:uid="{00000000-0005-0000-0000-0000C6AB0000}"/>
    <cellStyle name="SAPBEXHLevel3 2 33 4" xfId="12427" xr:uid="{00000000-0005-0000-0000-0000C7AB0000}"/>
    <cellStyle name="SAPBEXHLevel3 2 33 5" xfId="15293" xr:uid="{00000000-0005-0000-0000-0000C8AB0000}"/>
    <cellStyle name="SAPBEXHLevel3 2 33 6" xfId="18224" xr:uid="{00000000-0005-0000-0000-0000C9AB0000}"/>
    <cellStyle name="SAPBEXHLevel3 2 33 7" xfId="21335" xr:uid="{00000000-0005-0000-0000-0000CAAB0000}"/>
    <cellStyle name="SAPBEXHLevel3 2 33 8" xfId="26114" xr:uid="{00000000-0005-0000-0000-0000CBAB0000}"/>
    <cellStyle name="SAPBEXHLevel3 2 33 9" xfId="28998" xr:uid="{00000000-0005-0000-0000-0000CCAB0000}"/>
    <cellStyle name="SAPBEXHLevel3 2 34" xfId="1792" xr:uid="{00000000-0005-0000-0000-0000CDAB0000}"/>
    <cellStyle name="SAPBEXHLevel3 2 34 10" xfId="31882" xr:uid="{00000000-0005-0000-0000-0000CEAB0000}"/>
    <cellStyle name="SAPBEXHLevel3 2 34 11" xfId="34774" xr:uid="{00000000-0005-0000-0000-0000CFAB0000}"/>
    <cellStyle name="SAPBEXHLevel3 2 34 12" xfId="37680" xr:uid="{00000000-0005-0000-0000-0000D0AB0000}"/>
    <cellStyle name="SAPBEXHLevel3 2 34 13" xfId="42787" xr:uid="{00000000-0005-0000-0000-0000D1AB0000}"/>
    <cellStyle name="SAPBEXHLevel3 2 34 14" xfId="45805" xr:uid="{00000000-0005-0000-0000-0000D2AB0000}"/>
    <cellStyle name="SAPBEXHLevel3 2 34 2" xfId="6770" xr:uid="{00000000-0005-0000-0000-0000D3AB0000}"/>
    <cellStyle name="SAPBEXHLevel3 2 34 3" xfId="9563" xr:uid="{00000000-0005-0000-0000-0000D4AB0000}"/>
    <cellStyle name="SAPBEXHLevel3 2 34 4" xfId="12459" xr:uid="{00000000-0005-0000-0000-0000D5AB0000}"/>
    <cellStyle name="SAPBEXHLevel3 2 34 5" xfId="15324" xr:uid="{00000000-0005-0000-0000-0000D6AB0000}"/>
    <cellStyle name="SAPBEXHLevel3 2 34 6" xfId="18256" xr:uid="{00000000-0005-0000-0000-0000D7AB0000}"/>
    <cellStyle name="SAPBEXHLevel3 2 34 7" xfId="21367" xr:uid="{00000000-0005-0000-0000-0000D8AB0000}"/>
    <cellStyle name="SAPBEXHLevel3 2 34 8" xfId="26146" xr:uid="{00000000-0005-0000-0000-0000D9AB0000}"/>
    <cellStyle name="SAPBEXHLevel3 2 34 9" xfId="29030" xr:uid="{00000000-0005-0000-0000-0000DAAB0000}"/>
    <cellStyle name="SAPBEXHLevel3 2 35" xfId="1824" xr:uid="{00000000-0005-0000-0000-0000DBAB0000}"/>
    <cellStyle name="SAPBEXHLevel3 2 35 10" xfId="31913" xr:uid="{00000000-0005-0000-0000-0000DCAB0000}"/>
    <cellStyle name="SAPBEXHLevel3 2 35 11" xfId="34806" xr:uid="{00000000-0005-0000-0000-0000DDAB0000}"/>
    <cellStyle name="SAPBEXHLevel3 2 35 12" xfId="37712" xr:uid="{00000000-0005-0000-0000-0000DEAB0000}"/>
    <cellStyle name="SAPBEXHLevel3 2 35 13" xfId="42819" xr:uid="{00000000-0005-0000-0000-0000DFAB0000}"/>
    <cellStyle name="SAPBEXHLevel3 2 35 14" xfId="45837" xr:uid="{00000000-0005-0000-0000-0000E0AB0000}"/>
    <cellStyle name="SAPBEXHLevel3 2 35 2" xfId="6801" xr:uid="{00000000-0005-0000-0000-0000E1AB0000}"/>
    <cellStyle name="SAPBEXHLevel3 2 35 3" xfId="9594" xr:uid="{00000000-0005-0000-0000-0000E2AB0000}"/>
    <cellStyle name="SAPBEXHLevel3 2 35 4" xfId="12491" xr:uid="{00000000-0005-0000-0000-0000E3AB0000}"/>
    <cellStyle name="SAPBEXHLevel3 2 35 5" xfId="15355" xr:uid="{00000000-0005-0000-0000-0000E4AB0000}"/>
    <cellStyle name="SAPBEXHLevel3 2 35 6" xfId="18288" xr:uid="{00000000-0005-0000-0000-0000E5AB0000}"/>
    <cellStyle name="SAPBEXHLevel3 2 35 7" xfId="21399" xr:uid="{00000000-0005-0000-0000-0000E6AB0000}"/>
    <cellStyle name="SAPBEXHLevel3 2 35 8" xfId="26178" xr:uid="{00000000-0005-0000-0000-0000E7AB0000}"/>
    <cellStyle name="SAPBEXHLevel3 2 35 9" xfId="29062" xr:uid="{00000000-0005-0000-0000-0000E8AB0000}"/>
    <cellStyle name="SAPBEXHLevel3 2 36" xfId="1856" xr:uid="{00000000-0005-0000-0000-0000E9AB0000}"/>
    <cellStyle name="SAPBEXHLevel3 2 36 10" xfId="31944" xr:uid="{00000000-0005-0000-0000-0000EAAB0000}"/>
    <cellStyle name="SAPBEXHLevel3 2 36 11" xfId="34837" xr:uid="{00000000-0005-0000-0000-0000EBAB0000}"/>
    <cellStyle name="SAPBEXHLevel3 2 36 12" xfId="37744" xr:uid="{00000000-0005-0000-0000-0000ECAB0000}"/>
    <cellStyle name="SAPBEXHLevel3 2 36 13" xfId="42851" xr:uid="{00000000-0005-0000-0000-0000EDAB0000}"/>
    <cellStyle name="SAPBEXHLevel3 2 36 14" xfId="45869" xr:uid="{00000000-0005-0000-0000-0000EEAB0000}"/>
    <cellStyle name="SAPBEXHLevel3 2 36 2" xfId="6832" xr:uid="{00000000-0005-0000-0000-0000EFAB0000}"/>
    <cellStyle name="SAPBEXHLevel3 2 36 3" xfId="9625" xr:uid="{00000000-0005-0000-0000-0000F0AB0000}"/>
    <cellStyle name="SAPBEXHLevel3 2 36 4" xfId="12523" xr:uid="{00000000-0005-0000-0000-0000F1AB0000}"/>
    <cellStyle name="SAPBEXHLevel3 2 36 5" xfId="15386" xr:uid="{00000000-0005-0000-0000-0000F2AB0000}"/>
    <cellStyle name="SAPBEXHLevel3 2 36 6" xfId="18320" xr:uid="{00000000-0005-0000-0000-0000F3AB0000}"/>
    <cellStyle name="SAPBEXHLevel3 2 36 7" xfId="21431" xr:uid="{00000000-0005-0000-0000-0000F4AB0000}"/>
    <cellStyle name="SAPBEXHLevel3 2 36 8" xfId="26210" xr:uid="{00000000-0005-0000-0000-0000F5AB0000}"/>
    <cellStyle name="SAPBEXHLevel3 2 36 9" xfId="29093" xr:uid="{00000000-0005-0000-0000-0000F6AB0000}"/>
    <cellStyle name="SAPBEXHLevel3 2 37" xfId="1888" xr:uid="{00000000-0005-0000-0000-0000F7AB0000}"/>
    <cellStyle name="SAPBEXHLevel3 2 37 10" xfId="31974" xr:uid="{00000000-0005-0000-0000-0000F8AB0000}"/>
    <cellStyle name="SAPBEXHLevel3 2 37 11" xfId="34868" xr:uid="{00000000-0005-0000-0000-0000F9AB0000}"/>
    <cellStyle name="SAPBEXHLevel3 2 37 12" xfId="37774" xr:uid="{00000000-0005-0000-0000-0000FAAB0000}"/>
    <cellStyle name="SAPBEXHLevel3 2 37 13" xfId="42882" xr:uid="{00000000-0005-0000-0000-0000FBAB0000}"/>
    <cellStyle name="SAPBEXHLevel3 2 37 14" xfId="45901" xr:uid="{00000000-0005-0000-0000-0000FCAB0000}"/>
    <cellStyle name="SAPBEXHLevel3 2 37 2" xfId="6863" xr:uid="{00000000-0005-0000-0000-0000FDAB0000}"/>
    <cellStyle name="SAPBEXHLevel3 2 37 3" xfId="9655" xr:uid="{00000000-0005-0000-0000-0000FEAB0000}"/>
    <cellStyle name="SAPBEXHLevel3 2 37 4" xfId="12553" xr:uid="{00000000-0005-0000-0000-0000FFAB0000}"/>
    <cellStyle name="SAPBEXHLevel3 2 37 5" xfId="15416" xr:uid="{00000000-0005-0000-0000-000000AC0000}"/>
    <cellStyle name="SAPBEXHLevel3 2 37 6" xfId="18351" xr:uid="{00000000-0005-0000-0000-000001AC0000}"/>
    <cellStyle name="SAPBEXHLevel3 2 37 7" xfId="21462" xr:uid="{00000000-0005-0000-0000-000002AC0000}"/>
    <cellStyle name="SAPBEXHLevel3 2 37 8" xfId="26240" xr:uid="{00000000-0005-0000-0000-000003AC0000}"/>
    <cellStyle name="SAPBEXHLevel3 2 37 9" xfId="29123" xr:uid="{00000000-0005-0000-0000-000004AC0000}"/>
    <cellStyle name="SAPBEXHLevel3 2 38" xfId="1919" xr:uid="{00000000-0005-0000-0000-000005AC0000}"/>
    <cellStyle name="SAPBEXHLevel3 2 38 10" xfId="32004" xr:uid="{00000000-0005-0000-0000-000006AC0000}"/>
    <cellStyle name="SAPBEXHLevel3 2 38 11" xfId="34899" xr:uid="{00000000-0005-0000-0000-000007AC0000}"/>
    <cellStyle name="SAPBEXHLevel3 2 38 12" xfId="37804" xr:uid="{00000000-0005-0000-0000-000008AC0000}"/>
    <cellStyle name="SAPBEXHLevel3 2 38 13" xfId="42913" xr:uid="{00000000-0005-0000-0000-000009AC0000}"/>
    <cellStyle name="SAPBEXHLevel3 2 38 14" xfId="45932" xr:uid="{00000000-0005-0000-0000-00000AAC0000}"/>
    <cellStyle name="SAPBEXHLevel3 2 38 2" xfId="6893" xr:uid="{00000000-0005-0000-0000-00000BAC0000}"/>
    <cellStyle name="SAPBEXHLevel3 2 38 3" xfId="9686" xr:uid="{00000000-0005-0000-0000-00000CAC0000}"/>
    <cellStyle name="SAPBEXHLevel3 2 38 4" xfId="12583" xr:uid="{00000000-0005-0000-0000-00000DAC0000}"/>
    <cellStyle name="SAPBEXHLevel3 2 38 5" xfId="15446" xr:uid="{00000000-0005-0000-0000-00000EAC0000}"/>
    <cellStyle name="SAPBEXHLevel3 2 38 6" xfId="18382" xr:uid="{00000000-0005-0000-0000-00000FAC0000}"/>
    <cellStyle name="SAPBEXHLevel3 2 38 7" xfId="21493" xr:uid="{00000000-0005-0000-0000-000010AC0000}"/>
    <cellStyle name="SAPBEXHLevel3 2 38 8" xfId="26270" xr:uid="{00000000-0005-0000-0000-000011AC0000}"/>
    <cellStyle name="SAPBEXHLevel3 2 38 9" xfId="29153" xr:uid="{00000000-0005-0000-0000-000012AC0000}"/>
    <cellStyle name="SAPBEXHLevel3 2 39" xfId="1951" xr:uid="{00000000-0005-0000-0000-000013AC0000}"/>
    <cellStyle name="SAPBEXHLevel3 2 39 10" xfId="32035" xr:uid="{00000000-0005-0000-0000-000014AC0000}"/>
    <cellStyle name="SAPBEXHLevel3 2 39 11" xfId="34931" xr:uid="{00000000-0005-0000-0000-000015AC0000}"/>
    <cellStyle name="SAPBEXHLevel3 2 39 12" xfId="37835" xr:uid="{00000000-0005-0000-0000-000016AC0000}"/>
    <cellStyle name="SAPBEXHLevel3 2 39 13" xfId="42944" xr:uid="{00000000-0005-0000-0000-000017AC0000}"/>
    <cellStyle name="SAPBEXHLevel3 2 39 14" xfId="45964" xr:uid="{00000000-0005-0000-0000-000018AC0000}"/>
    <cellStyle name="SAPBEXHLevel3 2 39 2" xfId="6924" xr:uid="{00000000-0005-0000-0000-000019AC0000}"/>
    <cellStyle name="SAPBEXHLevel3 2 39 3" xfId="9718" xr:uid="{00000000-0005-0000-0000-00001AAC0000}"/>
    <cellStyle name="SAPBEXHLevel3 2 39 4" xfId="12614" xr:uid="{00000000-0005-0000-0000-00001BAC0000}"/>
    <cellStyle name="SAPBEXHLevel3 2 39 5" xfId="15478" xr:uid="{00000000-0005-0000-0000-00001CAC0000}"/>
    <cellStyle name="SAPBEXHLevel3 2 39 6" xfId="18414" xr:uid="{00000000-0005-0000-0000-00001DAC0000}"/>
    <cellStyle name="SAPBEXHLevel3 2 39 7" xfId="21525" xr:uid="{00000000-0005-0000-0000-00001EAC0000}"/>
    <cellStyle name="SAPBEXHLevel3 2 39 8" xfId="26301" xr:uid="{00000000-0005-0000-0000-00001FAC0000}"/>
    <cellStyle name="SAPBEXHLevel3 2 39 9" xfId="29184" xr:uid="{00000000-0005-0000-0000-000020AC0000}"/>
    <cellStyle name="SAPBEXHLevel3 2 4" xfId="341" xr:uid="{00000000-0005-0000-0000-000021AC0000}"/>
    <cellStyle name="SAPBEXHLevel3 2 4 10" xfId="30569" xr:uid="{00000000-0005-0000-0000-000022AC0000}"/>
    <cellStyle name="SAPBEXHLevel3 2 4 11" xfId="33440" xr:uid="{00000000-0005-0000-0000-000023AC0000}"/>
    <cellStyle name="SAPBEXHLevel3 2 4 12" xfId="36344" xr:uid="{00000000-0005-0000-0000-000024AC0000}"/>
    <cellStyle name="SAPBEXHLevel3 2 4 13" xfId="41454" xr:uid="{00000000-0005-0000-0000-000025AC0000}"/>
    <cellStyle name="SAPBEXHLevel3 2 4 14" xfId="44437" xr:uid="{00000000-0005-0000-0000-000026AC0000}"/>
    <cellStyle name="SAPBEXHLevel3 2 4 2" xfId="4679" xr:uid="{00000000-0005-0000-0000-000027AC0000}"/>
    <cellStyle name="SAPBEXHLevel3 2 4 3" xfId="4791" xr:uid="{00000000-0005-0000-0000-000028AC0000}"/>
    <cellStyle name="SAPBEXHLevel3 2 4 4" xfId="11122" xr:uid="{00000000-0005-0000-0000-000029AC0000}"/>
    <cellStyle name="SAPBEXHLevel3 2 4 5" xfId="14001" xr:uid="{00000000-0005-0000-0000-00002AAC0000}"/>
    <cellStyle name="SAPBEXHLevel3 2 4 6" xfId="16895" xr:uid="{00000000-0005-0000-0000-00002BAC0000}"/>
    <cellStyle name="SAPBEXHLevel3 2 4 7" xfId="19927" xr:uid="{00000000-0005-0000-0000-00002CAC0000}"/>
    <cellStyle name="SAPBEXHLevel3 2 4 8" xfId="23579" xr:uid="{00000000-0005-0000-0000-00002DAC0000}"/>
    <cellStyle name="SAPBEXHLevel3 2 4 9" xfId="27691" xr:uid="{00000000-0005-0000-0000-00002EAC0000}"/>
    <cellStyle name="SAPBEXHLevel3 2 40" xfId="1982" xr:uid="{00000000-0005-0000-0000-00002FAC0000}"/>
    <cellStyle name="SAPBEXHLevel3 2 40 10" xfId="32065" xr:uid="{00000000-0005-0000-0000-000030AC0000}"/>
    <cellStyle name="SAPBEXHLevel3 2 40 11" xfId="34962" xr:uid="{00000000-0005-0000-0000-000031AC0000}"/>
    <cellStyle name="SAPBEXHLevel3 2 40 12" xfId="37865" xr:uid="{00000000-0005-0000-0000-000032AC0000}"/>
    <cellStyle name="SAPBEXHLevel3 2 40 13" xfId="42974" xr:uid="{00000000-0005-0000-0000-000033AC0000}"/>
    <cellStyle name="SAPBEXHLevel3 2 40 14" xfId="45995" xr:uid="{00000000-0005-0000-0000-000034AC0000}"/>
    <cellStyle name="SAPBEXHLevel3 2 40 2" xfId="6955" xr:uid="{00000000-0005-0000-0000-000035AC0000}"/>
    <cellStyle name="SAPBEXHLevel3 2 40 3" xfId="9749" xr:uid="{00000000-0005-0000-0000-000036AC0000}"/>
    <cellStyle name="SAPBEXHLevel3 2 40 4" xfId="12644" xr:uid="{00000000-0005-0000-0000-000037AC0000}"/>
    <cellStyle name="SAPBEXHLevel3 2 40 5" xfId="15509" xr:uid="{00000000-0005-0000-0000-000038AC0000}"/>
    <cellStyle name="SAPBEXHLevel3 2 40 6" xfId="18445" xr:uid="{00000000-0005-0000-0000-000039AC0000}"/>
    <cellStyle name="SAPBEXHLevel3 2 40 7" xfId="21555" xr:uid="{00000000-0005-0000-0000-00003AAC0000}"/>
    <cellStyle name="SAPBEXHLevel3 2 40 8" xfId="26331" xr:uid="{00000000-0005-0000-0000-00003BAC0000}"/>
    <cellStyle name="SAPBEXHLevel3 2 40 9" xfId="29214" xr:uid="{00000000-0005-0000-0000-00003CAC0000}"/>
    <cellStyle name="SAPBEXHLevel3 2 41" xfId="2014" xr:uid="{00000000-0005-0000-0000-00003DAC0000}"/>
    <cellStyle name="SAPBEXHLevel3 2 41 10" xfId="32097" xr:uid="{00000000-0005-0000-0000-00003EAC0000}"/>
    <cellStyle name="SAPBEXHLevel3 2 41 11" xfId="34994" xr:uid="{00000000-0005-0000-0000-00003FAC0000}"/>
    <cellStyle name="SAPBEXHLevel3 2 41 12" xfId="37896" xr:uid="{00000000-0005-0000-0000-000040AC0000}"/>
    <cellStyle name="SAPBEXHLevel3 2 41 13" xfId="43005" xr:uid="{00000000-0005-0000-0000-000041AC0000}"/>
    <cellStyle name="SAPBEXHLevel3 2 41 14" xfId="46027" xr:uid="{00000000-0005-0000-0000-000042AC0000}"/>
    <cellStyle name="SAPBEXHLevel3 2 41 2" xfId="6987" xr:uid="{00000000-0005-0000-0000-000043AC0000}"/>
    <cellStyle name="SAPBEXHLevel3 2 41 3" xfId="9781" xr:uid="{00000000-0005-0000-0000-000044AC0000}"/>
    <cellStyle name="SAPBEXHLevel3 2 41 4" xfId="12675" xr:uid="{00000000-0005-0000-0000-000045AC0000}"/>
    <cellStyle name="SAPBEXHLevel3 2 41 5" xfId="15541" xr:uid="{00000000-0005-0000-0000-000046AC0000}"/>
    <cellStyle name="SAPBEXHLevel3 2 41 6" xfId="18477" xr:uid="{00000000-0005-0000-0000-000047AC0000}"/>
    <cellStyle name="SAPBEXHLevel3 2 41 7" xfId="21586" xr:uid="{00000000-0005-0000-0000-000048AC0000}"/>
    <cellStyle name="SAPBEXHLevel3 2 41 8" xfId="26362" xr:uid="{00000000-0005-0000-0000-000049AC0000}"/>
    <cellStyle name="SAPBEXHLevel3 2 41 9" xfId="29245" xr:uid="{00000000-0005-0000-0000-00004AAC0000}"/>
    <cellStyle name="SAPBEXHLevel3 2 42" xfId="2045" xr:uid="{00000000-0005-0000-0000-00004BAC0000}"/>
    <cellStyle name="SAPBEXHLevel3 2 42 10" xfId="32128" xr:uid="{00000000-0005-0000-0000-00004CAC0000}"/>
    <cellStyle name="SAPBEXHLevel3 2 42 11" xfId="35025" xr:uid="{00000000-0005-0000-0000-00004DAC0000}"/>
    <cellStyle name="SAPBEXHLevel3 2 42 12" xfId="37926" xr:uid="{00000000-0005-0000-0000-00004EAC0000}"/>
    <cellStyle name="SAPBEXHLevel3 2 42 13" xfId="43035" xr:uid="{00000000-0005-0000-0000-00004FAC0000}"/>
    <cellStyle name="SAPBEXHLevel3 2 42 14" xfId="46058" xr:uid="{00000000-0005-0000-0000-000050AC0000}"/>
    <cellStyle name="SAPBEXHLevel3 2 42 2" xfId="7018" xr:uid="{00000000-0005-0000-0000-000051AC0000}"/>
    <cellStyle name="SAPBEXHLevel3 2 42 3" xfId="9812" xr:uid="{00000000-0005-0000-0000-000052AC0000}"/>
    <cellStyle name="SAPBEXHLevel3 2 42 4" xfId="12705" xr:uid="{00000000-0005-0000-0000-000053AC0000}"/>
    <cellStyle name="SAPBEXHLevel3 2 42 5" xfId="15572" xr:uid="{00000000-0005-0000-0000-000054AC0000}"/>
    <cellStyle name="SAPBEXHLevel3 2 42 6" xfId="18508" xr:uid="{00000000-0005-0000-0000-000055AC0000}"/>
    <cellStyle name="SAPBEXHLevel3 2 42 7" xfId="21616" xr:uid="{00000000-0005-0000-0000-000056AC0000}"/>
    <cellStyle name="SAPBEXHLevel3 2 42 8" xfId="26392" xr:uid="{00000000-0005-0000-0000-000057AC0000}"/>
    <cellStyle name="SAPBEXHLevel3 2 42 9" xfId="29275" xr:uid="{00000000-0005-0000-0000-000058AC0000}"/>
    <cellStyle name="SAPBEXHLevel3 2 43" xfId="2077" xr:uid="{00000000-0005-0000-0000-000059AC0000}"/>
    <cellStyle name="SAPBEXHLevel3 2 43 10" xfId="32160" xr:uid="{00000000-0005-0000-0000-00005AAC0000}"/>
    <cellStyle name="SAPBEXHLevel3 2 43 11" xfId="35057" xr:uid="{00000000-0005-0000-0000-00005BAC0000}"/>
    <cellStyle name="SAPBEXHLevel3 2 43 12" xfId="37957" xr:uid="{00000000-0005-0000-0000-00005CAC0000}"/>
    <cellStyle name="SAPBEXHLevel3 2 43 13" xfId="43066" xr:uid="{00000000-0005-0000-0000-00005DAC0000}"/>
    <cellStyle name="SAPBEXHLevel3 2 43 14" xfId="46090" xr:uid="{00000000-0005-0000-0000-00005EAC0000}"/>
    <cellStyle name="SAPBEXHLevel3 2 43 2" xfId="7050" xr:uid="{00000000-0005-0000-0000-00005FAC0000}"/>
    <cellStyle name="SAPBEXHLevel3 2 43 3" xfId="9844" xr:uid="{00000000-0005-0000-0000-000060AC0000}"/>
    <cellStyle name="SAPBEXHLevel3 2 43 4" xfId="12736" xr:uid="{00000000-0005-0000-0000-000061AC0000}"/>
    <cellStyle name="SAPBEXHLevel3 2 43 5" xfId="15604" xr:uid="{00000000-0005-0000-0000-000062AC0000}"/>
    <cellStyle name="SAPBEXHLevel3 2 43 6" xfId="18540" xr:uid="{00000000-0005-0000-0000-000063AC0000}"/>
    <cellStyle name="SAPBEXHLevel3 2 43 7" xfId="21648" xr:uid="{00000000-0005-0000-0000-000064AC0000}"/>
    <cellStyle name="SAPBEXHLevel3 2 43 8" xfId="26423" xr:uid="{00000000-0005-0000-0000-000065AC0000}"/>
    <cellStyle name="SAPBEXHLevel3 2 43 9" xfId="29306" xr:uid="{00000000-0005-0000-0000-000066AC0000}"/>
    <cellStyle name="SAPBEXHLevel3 2 44" xfId="2107" xr:uid="{00000000-0005-0000-0000-000067AC0000}"/>
    <cellStyle name="SAPBEXHLevel3 2 44 10" xfId="32190" xr:uid="{00000000-0005-0000-0000-000068AC0000}"/>
    <cellStyle name="SAPBEXHLevel3 2 44 11" xfId="35086" xr:uid="{00000000-0005-0000-0000-000069AC0000}"/>
    <cellStyle name="SAPBEXHLevel3 2 44 12" xfId="37986" xr:uid="{00000000-0005-0000-0000-00006AAC0000}"/>
    <cellStyle name="SAPBEXHLevel3 2 44 13" xfId="43096" xr:uid="{00000000-0005-0000-0000-00006BAC0000}"/>
    <cellStyle name="SAPBEXHLevel3 2 44 14" xfId="46120" xr:uid="{00000000-0005-0000-0000-00006CAC0000}"/>
    <cellStyle name="SAPBEXHLevel3 2 44 2" xfId="7080" xr:uid="{00000000-0005-0000-0000-00006DAC0000}"/>
    <cellStyle name="SAPBEXHLevel3 2 44 3" xfId="9874" xr:uid="{00000000-0005-0000-0000-00006EAC0000}"/>
    <cellStyle name="SAPBEXHLevel3 2 44 4" xfId="12765" xr:uid="{00000000-0005-0000-0000-00006FAC0000}"/>
    <cellStyle name="SAPBEXHLevel3 2 44 5" xfId="15634" xr:uid="{00000000-0005-0000-0000-000070AC0000}"/>
    <cellStyle name="SAPBEXHLevel3 2 44 6" xfId="18570" xr:uid="{00000000-0005-0000-0000-000071AC0000}"/>
    <cellStyle name="SAPBEXHLevel3 2 44 7" xfId="21677" xr:uid="{00000000-0005-0000-0000-000072AC0000}"/>
    <cellStyle name="SAPBEXHLevel3 2 44 8" xfId="26452" xr:uid="{00000000-0005-0000-0000-000073AC0000}"/>
    <cellStyle name="SAPBEXHLevel3 2 44 9" xfId="29335" xr:uid="{00000000-0005-0000-0000-000074AC0000}"/>
    <cellStyle name="SAPBEXHLevel3 2 45" xfId="2138" xr:uid="{00000000-0005-0000-0000-000075AC0000}"/>
    <cellStyle name="SAPBEXHLevel3 2 45 10" xfId="32221" xr:uid="{00000000-0005-0000-0000-000076AC0000}"/>
    <cellStyle name="SAPBEXHLevel3 2 45 11" xfId="35117" xr:uid="{00000000-0005-0000-0000-000077AC0000}"/>
    <cellStyle name="SAPBEXHLevel3 2 45 12" xfId="38016" xr:uid="{00000000-0005-0000-0000-000078AC0000}"/>
    <cellStyle name="SAPBEXHLevel3 2 45 13" xfId="43127" xr:uid="{00000000-0005-0000-0000-000079AC0000}"/>
    <cellStyle name="SAPBEXHLevel3 2 45 14" xfId="46151" xr:uid="{00000000-0005-0000-0000-00007AAC0000}"/>
    <cellStyle name="SAPBEXHLevel3 2 45 2" xfId="7111" xr:uid="{00000000-0005-0000-0000-00007BAC0000}"/>
    <cellStyle name="SAPBEXHLevel3 2 45 3" xfId="9905" xr:uid="{00000000-0005-0000-0000-00007CAC0000}"/>
    <cellStyle name="SAPBEXHLevel3 2 45 4" xfId="12795" xr:uid="{00000000-0005-0000-0000-00007DAC0000}"/>
    <cellStyle name="SAPBEXHLevel3 2 45 5" xfId="15665" xr:uid="{00000000-0005-0000-0000-00007EAC0000}"/>
    <cellStyle name="SAPBEXHLevel3 2 45 6" xfId="18601" xr:uid="{00000000-0005-0000-0000-00007FAC0000}"/>
    <cellStyle name="SAPBEXHLevel3 2 45 7" xfId="21707" xr:uid="{00000000-0005-0000-0000-000080AC0000}"/>
    <cellStyle name="SAPBEXHLevel3 2 45 8" xfId="26482" xr:uid="{00000000-0005-0000-0000-000081AC0000}"/>
    <cellStyle name="SAPBEXHLevel3 2 45 9" xfId="29365" xr:uid="{00000000-0005-0000-0000-000082AC0000}"/>
    <cellStyle name="SAPBEXHLevel3 2 46" xfId="2168" xr:uid="{00000000-0005-0000-0000-000083AC0000}"/>
    <cellStyle name="SAPBEXHLevel3 2 46 10" xfId="32251" xr:uid="{00000000-0005-0000-0000-000084AC0000}"/>
    <cellStyle name="SAPBEXHLevel3 2 46 11" xfId="35147" xr:uid="{00000000-0005-0000-0000-000085AC0000}"/>
    <cellStyle name="SAPBEXHLevel3 2 46 12" xfId="38045" xr:uid="{00000000-0005-0000-0000-000086AC0000}"/>
    <cellStyle name="SAPBEXHLevel3 2 46 13" xfId="43157" xr:uid="{00000000-0005-0000-0000-000087AC0000}"/>
    <cellStyle name="SAPBEXHLevel3 2 46 14" xfId="46181" xr:uid="{00000000-0005-0000-0000-000088AC0000}"/>
    <cellStyle name="SAPBEXHLevel3 2 46 2" xfId="7141" xr:uid="{00000000-0005-0000-0000-000089AC0000}"/>
    <cellStyle name="SAPBEXHLevel3 2 46 3" xfId="9935" xr:uid="{00000000-0005-0000-0000-00008AAC0000}"/>
    <cellStyle name="SAPBEXHLevel3 2 46 4" xfId="12824" xr:uid="{00000000-0005-0000-0000-00008BAC0000}"/>
    <cellStyle name="SAPBEXHLevel3 2 46 5" xfId="15695" xr:uid="{00000000-0005-0000-0000-00008CAC0000}"/>
    <cellStyle name="SAPBEXHLevel3 2 46 6" xfId="18631" xr:uid="{00000000-0005-0000-0000-00008DAC0000}"/>
    <cellStyle name="SAPBEXHLevel3 2 46 7" xfId="21736" xr:uid="{00000000-0005-0000-0000-00008EAC0000}"/>
    <cellStyle name="SAPBEXHLevel3 2 46 8" xfId="26511" xr:uid="{00000000-0005-0000-0000-00008FAC0000}"/>
    <cellStyle name="SAPBEXHLevel3 2 46 9" xfId="29394" xr:uid="{00000000-0005-0000-0000-000090AC0000}"/>
    <cellStyle name="SAPBEXHLevel3 2 47" xfId="2200" xr:uid="{00000000-0005-0000-0000-000091AC0000}"/>
    <cellStyle name="SAPBEXHLevel3 2 47 10" xfId="32283" xr:uid="{00000000-0005-0000-0000-000092AC0000}"/>
    <cellStyle name="SAPBEXHLevel3 2 47 11" xfId="35178" xr:uid="{00000000-0005-0000-0000-000093AC0000}"/>
    <cellStyle name="SAPBEXHLevel3 2 47 12" xfId="38076" xr:uid="{00000000-0005-0000-0000-000094AC0000}"/>
    <cellStyle name="SAPBEXHLevel3 2 47 13" xfId="43188" xr:uid="{00000000-0005-0000-0000-000095AC0000}"/>
    <cellStyle name="SAPBEXHLevel3 2 47 14" xfId="46213" xr:uid="{00000000-0005-0000-0000-000096AC0000}"/>
    <cellStyle name="SAPBEXHLevel3 2 47 2" xfId="7173" xr:uid="{00000000-0005-0000-0000-000097AC0000}"/>
    <cellStyle name="SAPBEXHLevel3 2 47 3" xfId="9967" xr:uid="{00000000-0005-0000-0000-000098AC0000}"/>
    <cellStyle name="SAPBEXHLevel3 2 47 4" xfId="12855" xr:uid="{00000000-0005-0000-0000-000099AC0000}"/>
    <cellStyle name="SAPBEXHLevel3 2 47 5" xfId="15727" xr:uid="{00000000-0005-0000-0000-00009AAC0000}"/>
    <cellStyle name="SAPBEXHLevel3 2 47 6" xfId="18663" xr:uid="{00000000-0005-0000-0000-00009BAC0000}"/>
    <cellStyle name="SAPBEXHLevel3 2 47 7" xfId="21767" xr:uid="{00000000-0005-0000-0000-00009CAC0000}"/>
    <cellStyle name="SAPBEXHLevel3 2 47 8" xfId="26542" xr:uid="{00000000-0005-0000-0000-00009DAC0000}"/>
    <cellStyle name="SAPBEXHLevel3 2 47 9" xfId="29425" xr:uid="{00000000-0005-0000-0000-00009EAC0000}"/>
    <cellStyle name="SAPBEXHLevel3 2 48" xfId="2230" xr:uid="{00000000-0005-0000-0000-00009FAC0000}"/>
    <cellStyle name="SAPBEXHLevel3 2 48 10" xfId="32313" xr:uid="{00000000-0005-0000-0000-0000A0AC0000}"/>
    <cellStyle name="SAPBEXHLevel3 2 48 11" xfId="35207" xr:uid="{00000000-0005-0000-0000-0000A1AC0000}"/>
    <cellStyle name="SAPBEXHLevel3 2 48 12" xfId="38105" xr:uid="{00000000-0005-0000-0000-0000A2AC0000}"/>
    <cellStyle name="SAPBEXHLevel3 2 48 13" xfId="43218" xr:uid="{00000000-0005-0000-0000-0000A3AC0000}"/>
    <cellStyle name="SAPBEXHLevel3 2 48 14" xfId="46243" xr:uid="{00000000-0005-0000-0000-0000A4AC0000}"/>
    <cellStyle name="SAPBEXHLevel3 2 48 2" xfId="7203" xr:uid="{00000000-0005-0000-0000-0000A5AC0000}"/>
    <cellStyle name="SAPBEXHLevel3 2 48 3" xfId="9997" xr:uid="{00000000-0005-0000-0000-0000A6AC0000}"/>
    <cellStyle name="SAPBEXHLevel3 2 48 4" xfId="12884" xr:uid="{00000000-0005-0000-0000-0000A7AC0000}"/>
    <cellStyle name="SAPBEXHLevel3 2 48 5" xfId="15757" xr:uid="{00000000-0005-0000-0000-0000A8AC0000}"/>
    <cellStyle name="SAPBEXHLevel3 2 48 6" xfId="18693" xr:uid="{00000000-0005-0000-0000-0000A9AC0000}"/>
    <cellStyle name="SAPBEXHLevel3 2 48 7" xfId="21796" xr:uid="{00000000-0005-0000-0000-0000AAAC0000}"/>
    <cellStyle name="SAPBEXHLevel3 2 48 8" xfId="26571" xr:uid="{00000000-0005-0000-0000-0000ABAC0000}"/>
    <cellStyle name="SAPBEXHLevel3 2 48 9" xfId="29454" xr:uid="{00000000-0005-0000-0000-0000ACAC0000}"/>
    <cellStyle name="SAPBEXHLevel3 2 49" xfId="2262" xr:uid="{00000000-0005-0000-0000-0000ADAC0000}"/>
    <cellStyle name="SAPBEXHLevel3 2 49 10" xfId="32345" xr:uid="{00000000-0005-0000-0000-0000AEAC0000}"/>
    <cellStyle name="SAPBEXHLevel3 2 49 11" xfId="35238" xr:uid="{00000000-0005-0000-0000-0000AFAC0000}"/>
    <cellStyle name="SAPBEXHLevel3 2 49 12" xfId="38136" xr:uid="{00000000-0005-0000-0000-0000B0AC0000}"/>
    <cellStyle name="SAPBEXHLevel3 2 49 13" xfId="43250" xr:uid="{00000000-0005-0000-0000-0000B1AC0000}"/>
    <cellStyle name="SAPBEXHLevel3 2 49 14" xfId="46275" xr:uid="{00000000-0005-0000-0000-0000B2AC0000}"/>
    <cellStyle name="SAPBEXHLevel3 2 49 2" xfId="7235" xr:uid="{00000000-0005-0000-0000-0000B3AC0000}"/>
    <cellStyle name="SAPBEXHLevel3 2 49 3" xfId="10029" xr:uid="{00000000-0005-0000-0000-0000B4AC0000}"/>
    <cellStyle name="SAPBEXHLevel3 2 49 4" xfId="12915" xr:uid="{00000000-0005-0000-0000-0000B5AC0000}"/>
    <cellStyle name="SAPBEXHLevel3 2 49 5" xfId="15789" xr:uid="{00000000-0005-0000-0000-0000B6AC0000}"/>
    <cellStyle name="SAPBEXHLevel3 2 49 6" xfId="18725" xr:uid="{00000000-0005-0000-0000-0000B7AC0000}"/>
    <cellStyle name="SAPBEXHLevel3 2 49 7" xfId="21827" xr:uid="{00000000-0005-0000-0000-0000B8AC0000}"/>
    <cellStyle name="SAPBEXHLevel3 2 49 8" xfId="26602" xr:uid="{00000000-0005-0000-0000-0000B9AC0000}"/>
    <cellStyle name="SAPBEXHLevel3 2 49 9" xfId="29485" xr:uid="{00000000-0005-0000-0000-0000BAAC0000}"/>
    <cellStyle name="SAPBEXHLevel3 2 5" xfId="274" xr:uid="{00000000-0005-0000-0000-0000BBAC0000}"/>
    <cellStyle name="SAPBEXHLevel3 2 5 10" xfId="30546" xr:uid="{00000000-0005-0000-0000-0000BCAC0000}"/>
    <cellStyle name="SAPBEXHLevel3 2 5 11" xfId="33412" xr:uid="{00000000-0005-0000-0000-0000BDAC0000}"/>
    <cellStyle name="SAPBEXHLevel3 2 5 12" xfId="36319" xr:uid="{00000000-0005-0000-0000-0000BEAC0000}"/>
    <cellStyle name="SAPBEXHLevel3 2 5 13" xfId="41429" xr:uid="{00000000-0005-0000-0000-0000BFAC0000}"/>
    <cellStyle name="SAPBEXHLevel3 2 5 14" xfId="44399" xr:uid="{00000000-0005-0000-0000-0000C0AC0000}"/>
    <cellStyle name="SAPBEXHLevel3 2 5 2" xfId="3858" xr:uid="{00000000-0005-0000-0000-0000C1AC0000}"/>
    <cellStyle name="SAPBEXHLevel3 2 5 3" xfId="5300" xr:uid="{00000000-0005-0000-0000-0000C2AC0000}"/>
    <cellStyle name="SAPBEXHLevel3 2 5 4" xfId="11094" xr:uid="{00000000-0005-0000-0000-0000C3AC0000}"/>
    <cellStyle name="SAPBEXHLevel3 2 5 5" xfId="13976" xr:uid="{00000000-0005-0000-0000-0000C4AC0000}"/>
    <cellStyle name="SAPBEXHLevel3 2 5 6" xfId="16855" xr:uid="{00000000-0005-0000-0000-0000C5AC0000}"/>
    <cellStyle name="SAPBEXHLevel3 2 5 7" xfId="19870" xr:uid="{00000000-0005-0000-0000-0000C6AC0000}"/>
    <cellStyle name="SAPBEXHLevel3 2 5 8" xfId="23201" xr:uid="{00000000-0005-0000-0000-0000C7AC0000}"/>
    <cellStyle name="SAPBEXHLevel3 2 5 9" xfId="27663" xr:uid="{00000000-0005-0000-0000-0000C8AC0000}"/>
    <cellStyle name="SAPBEXHLevel3 2 50" xfId="2291" xr:uid="{00000000-0005-0000-0000-0000C9AC0000}"/>
    <cellStyle name="SAPBEXHLevel3 2 50 10" xfId="32374" xr:uid="{00000000-0005-0000-0000-0000CAAC0000}"/>
    <cellStyle name="SAPBEXHLevel3 2 50 11" xfId="35266" xr:uid="{00000000-0005-0000-0000-0000CBAC0000}"/>
    <cellStyle name="SAPBEXHLevel3 2 50 12" xfId="38164" xr:uid="{00000000-0005-0000-0000-0000CCAC0000}"/>
    <cellStyle name="SAPBEXHLevel3 2 50 13" xfId="43279" xr:uid="{00000000-0005-0000-0000-0000CDAC0000}"/>
    <cellStyle name="SAPBEXHLevel3 2 50 14" xfId="46304" xr:uid="{00000000-0005-0000-0000-0000CEAC0000}"/>
    <cellStyle name="SAPBEXHLevel3 2 50 2" xfId="7264" xr:uid="{00000000-0005-0000-0000-0000CFAC0000}"/>
    <cellStyle name="SAPBEXHLevel3 2 50 3" xfId="10058" xr:uid="{00000000-0005-0000-0000-0000D0AC0000}"/>
    <cellStyle name="SAPBEXHLevel3 2 50 4" xfId="12943" xr:uid="{00000000-0005-0000-0000-0000D1AC0000}"/>
    <cellStyle name="SAPBEXHLevel3 2 50 5" xfId="15818" xr:uid="{00000000-0005-0000-0000-0000D2AC0000}"/>
    <cellStyle name="SAPBEXHLevel3 2 50 6" xfId="18754" xr:uid="{00000000-0005-0000-0000-0000D3AC0000}"/>
    <cellStyle name="SAPBEXHLevel3 2 50 7" xfId="21855" xr:uid="{00000000-0005-0000-0000-0000D4AC0000}"/>
    <cellStyle name="SAPBEXHLevel3 2 50 8" xfId="26630" xr:uid="{00000000-0005-0000-0000-0000D5AC0000}"/>
    <cellStyle name="SAPBEXHLevel3 2 50 9" xfId="29513" xr:uid="{00000000-0005-0000-0000-0000D6AC0000}"/>
    <cellStyle name="SAPBEXHLevel3 2 51" xfId="2323" xr:uid="{00000000-0005-0000-0000-0000D7AC0000}"/>
    <cellStyle name="SAPBEXHLevel3 2 51 10" xfId="32405" xr:uid="{00000000-0005-0000-0000-0000D8AC0000}"/>
    <cellStyle name="SAPBEXHLevel3 2 51 11" xfId="35296" xr:uid="{00000000-0005-0000-0000-0000D9AC0000}"/>
    <cellStyle name="SAPBEXHLevel3 2 51 12" xfId="38194" xr:uid="{00000000-0005-0000-0000-0000DAAC0000}"/>
    <cellStyle name="SAPBEXHLevel3 2 51 13" xfId="43309" xr:uid="{00000000-0005-0000-0000-0000DBAC0000}"/>
    <cellStyle name="SAPBEXHLevel3 2 51 14" xfId="46336" xr:uid="{00000000-0005-0000-0000-0000DCAC0000}"/>
    <cellStyle name="SAPBEXHLevel3 2 51 2" xfId="7295" xr:uid="{00000000-0005-0000-0000-0000DDAC0000}"/>
    <cellStyle name="SAPBEXHLevel3 2 51 3" xfId="10089" xr:uid="{00000000-0005-0000-0000-0000DEAC0000}"/>
    <cellStyle name="SAPBEXHLevel3 2 51 4" xfId="12973" xr:uid="{00000000-0005-0000-0000-0000DFAC0000}"/>
    <cellStyle name="SAPBEXHLevel3 2 51 5" xfId="15849" xr:uid="{00000000-0005-0000-0000-0000E0AC0000}"/>
    <cellStyle name="SAPBEXHLevel3 2 51 6" xfId="18786" xr:uid="{00000000-0005-0000-0000-0000E1AC0000}"/>
    <cellStyle name="SAPBEXHLevel3 2 51 7" xfId="21886" xr:uid="{00000000-0005-0000-0000-0000E2AC0000}"/>
    <cellStyle name="SAPBEXHLevel3 2 51 8" xfId="26660" xr:uid="{00000000-0005-0000-0000-0000E3AC0000}"/>
    <cellStyle name="SAPBEXHLevel3 2 51 9" xfId="29543" xr:uid="{00000000-0005-0000-0000-0000E4AC0000}"/>
    <cellStyle name="SAPBEXHLevel3 2 52" xfId="2353" xr:uid="{00000000-0005-0000-0000-0000E5AC0000}"/>
    <cellStyle name="SAPBEXHLevel3 2 52 10" xfId="32435" xr:uid="{00000000-0005-0000-0000-0000E6AC0000}"/>
    <cellStyle name="SAPBEXHLevel3 2 52 11" xfId="35325" xr:uid="{00000000-0005-0000-0000-0000E7AC0000}"/>
    <cellStyle name="SAPBEXHLevel3 2 52 12" xfId="38223" xr:uid="{00000000-0005-0000-0000-0000E8AC0000}"/>
    <cellStyle name="SAPBEXHLevel3 2 52 13" xfId="43338" xr:uid="{00000000-0005-0000-0000-0000E9AC0000}"/>
    <cellStyle name="SAPBEXHLevel3 2 52 14" xfId="46366" xr:uid="{00000000-0005-0000-0000-0000EAAC0000}"/>
    <cellStyle name="SAPBEXHLevel3 2 52 2" xfId="7325" xr:uid="{00000000-0005-0000-0000-0000EBAC0000}"/>
    <cellStyle name="SAPBEXHLevel3 2 52 3" xfId="10119" xr:uid="{00000000-0005-0000-0000-0000ECAC0000}"/>
    <cellStyle name="SAPBEXHLevel3 2 52 4" xfId="13002" xr:uid="{00000000-0005-0000-0000-0000EDAC0000}"/>
    <cellStyle name="SAPBEXHLevel3 2 52 5" xfId="15879" xr:uid="{00000000-0005-0000-0000-0000EEAC0000}"/>
    <cellStyle name="SAPBEXHLevel3 2 52 6" xfId="18816" xr:uid="{00000000-0005-0000-0000-0000EFAC0000}"/>
    <cellStyle name="SAPBEXHLevel3 2 52 7" xfId="21915" xr:uid="{00000000-0005-0000-0000-0000F0AC0000}"/>
    <cellStyle name="SAPBEXHLevel3 2 52 8" xfId="26689" xr:uid="{00000000-0005-0000-0000-0000F1AC0000}"/>
    <cellStyle name="SAPBEXHLevel3 2 52 9" xfId="29572" xr:uid="{00000000-0005-0000-0000-0000F2AC0000}"/>
    <cellStyle name="SAPBEXHLevel3 2 53" xfId="2385" xr:uid="{00000000-0005-0000-0000-0000F3AC0000}"/>
    <cellStyle name="SAPBEXHLevel3 2 53 10" xfId="32467" xr:uid="{00000000-0005-0000-0000-0000F4AC0000}"/>
    <cellStyle name="SAPBEXHLevel3 2 53 11" xfId="35356" xr:uid="{00000000-0005-0000-0000-0000F5AC0000}"/>
    <cellStyle name="SAPBEXHLevel3 2 53 12" xfId="38254" xr:uid="{00000000-0005-0000-0000-0000F6AC0000}"/>
    <cellStyle name="SAPBEXHLevel3 2 53 13" xfId="43369" xr:uid="{00000000-0005-0000-0000-0000F7AC0000}"/>
    <cellStyle name="SAPBEXHLevel3 2 53 14" xfId="46398" xr:uid="{00000000-0005-0000-0000-0000F8AC0000}"/>
    <cellStyle name="SAPBEXHLevel3 2 53 2" xfId="7357" xr:uid="{00000000-0005-0000-0000-0000F9AC0000}"/>
    <cellStyle name="SAPBEXHLevel3 2 53 3" xfId="10151" xr:uid="{00000000-0005-0000-0000-0000FAAC0000}"/>
    <cellStyle name="SAPBEXHLevel3 2 53 4" xfId="13033" xr:uid="{00000000-0005-0000-0000-0000FBAC0000}"/>
    <cellStyle name="SAPBEXHLevel3 2 53 5" xfId="15911" xr:uid="{00000000-0005-0000-0000-0000FCAC0000}"/>
    <cellStyle name="SAPBEXHLevel3 2 53 6" xfId="18848" xr:uid="{00000000-0005-0000-0000-0000FDAC0000}"/>
    <cellStyle name="SAPBEXHLevel3 2 53 7" xfId="21946" xr:uid="{00000000-0005-0000-0000-0000FEAC0000}"/>
    <cellStyle name="SAPBEXHLevel3 2 53 8" xfId="26720" xr:uid="{00000000-0005-0000-0000-0000FFAC0000}"/>
    <cellStyle name="SAPBEXHLevel3 2 53 9" xfId="29603" xr:uid="{00000000-0005-0000-0000-000000AD0000}"/>
    <cellStyle name="SAPBEXHLevel3 2 54" xfId="2415" xr:uid="{00000000-0005-0000-0000-000001AD0000}"/>
    <cellStyle name="SAPBEXHLevel3 2 54 10" xfId="32497" xr:uid="{00000000-0005-0000-0000-000002AD0000}"/>
    <cellStyle name="SAPBEXHLevel3 2 54 11" xfId="35385" xr:uid="{00000000-0005-0000-0000-000003AD0000}"/>
    <cellStyle name="SAPBEXHLevel3 2 54 12" xfId="38283" xr:uid="{00000000-0005-0000-0000-000004AD0000}"/>
    <cellStyle name="SAPBEXHLevel3 2 54 13" xfId="43398" xr:uid="{00000000-0005-0000-0000-000005AD0000}"/>
    <cellStyle name="SAPBEXHLevel3 2 54 14" xfId="46428" xr:uid="{00000000-0005-0000-0000-000006AD0000}"/>
    <cellStyle name="SAPBEXHLevel3 2 54 2" xfId="7387" xr:uid="{00000000-0005-0000-0000-000007AD0000}"/>
    <cellStyle name="SAPBEXHLevel3 2 54 3" xfId="10181" xr:uid="{00000000-0005-0000-0000-000008AD0000}"/>
    <cellStyle name="SAPBEXHLevel3 2 54 4" xfId="13062" xr:uid="{00000000-0005-0000-0000-000009AD0000}"/>
    <cellStyle name="SAPBEXHLevel3 2 54 5" xfId="15941" xr:uid="{00000000-0005-0000-0000-00000AAD0000}"/>
    <cellStyle name="SAPBEXHLevel3 2 54 6" xfId="18878" xr:uid="{00000000-0005-0000-0000-00000BAD0000}"/>
    <cellStyle name="SAPBEXHLevel3 2 54 7" xfId="21975" xr:uid="{00000000-0005-0000-0000-00000CAD0000}"/>
    <cellStyle name="SAPBEXHLevel3 2 54 8" xfId="26749" xr:uid="{00000000-0005-0000-0000-00000DAD0000}"/>
    <cellStyle name="SAPBEXHLevel3 2 54 9" xfId="29632" xr:uid="{00000000-0005-0000-0000-00000EAD0000}"/>
    <cellStyle name="SAPBEXHLevel3 2 55" xfId="2446" xr:uid="{00000000-0005-0000-0000-00000FAD0000}"/>
    <cellStyle name="SAPBEXHLevel3 2 55 10" xfId="32528" xr:uid="{00000000-0005-0000-0000-000010AD0000}"/>
    <cellStyle name="SAPBEXHLevel3 2 55 11" xfId="35415" xr:uid="{00000000-0005-0000-0000-000011AD0000}"/>
    <cellStyle name="SAPBEXHLevel3 2 55 12" xfId="38313" xr:uid="{00000000-0005-0000-0000-000012AD0000}"/>
    <cellStyle name="SAPBEXHLevel3 2 55 13" xfId="43428" xr:uid="{00000000-0005-0000-0000-000013AD0000}"/>
    <cellStyle name="SAPBEXHLevel3 2 55 14" xfId="46459" xr:uid="{00000000-0005-0000-0000-000014AD0000}"/>
    <cellStyle name="SAPBEXHLevel3 2 55 2" xfId="7418" xr:uid="{00000000-0005-0000-0000-000015AD0000}"/>
    <cellStyle name="SAPBEXHLevel3 2 55 3" xfId="10211" xr:uid="{00000000-0005-0000-0000-000016AD0000}"/>
    <cellStyle name="SAPBEXHLevel3 2 55 4" xfId="13092" xr:uid="{00000000-0005-0000-0000-000017AD0000}"/>
    <cellStyle name="SAPBEXHLevel3 2 55 5" xfId="15972" xr:uid="{00000000-0005-0000-0000-000018AD0000}"/>
    <cellStyle name="SAPBEXHLevel3 2 55 6" xfId="18909" xr:uid="{00000000-0005-0000-0000-000019AD0000}"/>
    <cellStyle name="SAPBEXHLevel3 2 55 7" xfId="22005" xr:uid="{00000000-0005-0000-0000-00001AAD0000}"/>
    <cellStyle name="SAPBEXHLevel3 2 55 8" xfId="26779" xr:uid="{00000000-0005-0000-0000-00001BAD0000}"/>
    <cellStyle name="SAPBEXHLevel3 2 55 9" xfId="29662" xr:uid="{00000000-0005-0000-0000-00001CAD0000}"/>
    <cellStyle name="SAPBEXHLevel3 2 56" xfId="2475" xr:uid="{00000000-0005-0000-0000-00001DAD0000}"/>
    <cellStyle name="SAPBEXHLevel3 2 56 10" xfId="32557" xr:uid="{00000000-0005-0000-0000-00001EAD0000}"/>
    <cellStyle name="SAPBEXHLevel3 2 56 11" xfId="35443" xr:uid="{00000000-0005-0000-0000-00001FAD0000}"/>
    <cellStyle name="SAPBEXHLevel3 2 56 12" xfId="38341" xr:uid="{00000000-0005-0000-0000-000020AD0000}"/>
    <cellStyle name="SAPBEXHLevel3 2 56 13" xfId="43456" xr:uid="{00000000-0005-0000-0000-000021AD0000}"/>
    <cellStyle name="SAPBEXHLevel3 2 56 14" xfId="46488" xr:uid="{00000000-0005-0000-0000-000022AD0000}"/>
    <cellStyle name="SAPBEXHLevel3 2 56 2" xfId="7447" xr:uid="{00000000-0005-0000-0000-000023AD0000}"/>
    <cellStyle name="SAPBEXHLevel3 2 56 3" xfId="10239" xr:uid="{00000000-0005-0000-0000-000024AD0000}"/>
    <cellStyle name="SAPBEXHLevel3 2 56 4" xfId="13120" xr:uid="{00000000-0005-0000-0000-000025AD0000}"/>
    <cellStyle name="SAPBEXHLevel3 2 56 5" xfId="16000" xr:uid="{00000000-0005-0000-0000-000026AD0000}"/>
    <cellStyle name="SAPBEXHLevel3 2 56 6" xfId="18938" xr:uid="{00000000-0005-0000-0000-000027AD0000}"/>
    <cellStyle name="SAPBEXHLevel3 2 56 7" xfId="22033" xr:uid="{00000000-0005-0000-0000-000028AD0000}"/>
    <cellStyle name="SAPBEXHLevel3 2 56 8" xfId="26807" xr:uid="{00000000-0005-0000-0000-000029AD0000}"/>
    <cellStyle name="SAPBEXHLevel3 2 56 9" xfId="29690" xr:uid="{00000000-0005-0000-0000-00002AAD0000}"/>
    <cellStyle name="SAPBEXHLevel3 2 57" xfId="2561" xr:uid="{00000000-0005-0000-0000-00002BAD0000}"/>
    <cellStyle name="SAPBEXHLevel3 2 57 10" xfId="32640" xr:uid="{00000000-0005-0000-0000-00002CAD0000}"/>
    <cellStyle name="SAPBEXHLevel3 2 57 11" xfId="35528" xr:uid="{00000000-0005-0000-0000-00002DAD0000}"/>
    <cellStyle name="SAPBEXHLevel3 2 57 12" xfId="38424" xr:uid="{00000000-0005-0000-0000-00002EAD0000}"/>
    <cellStyle name="SAPBEXHLevel3 2 57 13" xfId="43539" xr:uid="{00000000-0005-0000-0000-00002FAD0000}"/>
    <cellStyle name="SAPBEXHLevel3 2 57 14" xfId="46574" xr:uid="{00000000-0005-0000-0000-000030AD0000}"/>
    <cellStyle name="SAPBEXHLevel3 2 57 2" xfId="7530" xr:uid="{00000000-0005-0000-0000-000031AD0000}"/>
    <cellStyle name="SAPBEXHLevel3 2 57 3" xfId="10322" xr:uid="{00000000-0005-0000-0000-000032AD0000}"/>
    <cellStyle name="SAPBEXHLevel3 2 57 4" xfId="13203" xr:uid="{00000000-0005-0000-0000-000033AD0000}"/>
    <cellStyle name="SAPBEXHLevel3 2 57 5" xfId="16083" xr:uid="{00000000-0005-0000-0000-000034AD0000}"/>
    <cellStyle name="SAPBEXHLevel3 2 57 6" xfId="19024" xr:uid="{00000000-0005-0000-0000-000035AD0000}"/>
    <cellStyle name="SAPBEXHLevel3 2 57 7" xfId="22116" xr:uid="{00000000-0005-0000-0000-000036AD0000}"/>
    <cellStyle name="SAPBEXHLevel3 2 57 8" xfId="26890" xr:uid="{00000000-0005-0000-0000-000037AD0000}"/>
    <cellStyle name="SAPBEXHLevel3 2 57 9" xfId="29773" xr:uid="{00000000-0005-0000-0000-000038AD0000}"/>
    <cellStyle name="SAPBEXHLevel3 2 58" xfId="2192" xr:uid="{00000000-0005-0000-0000-000039AD0000}"/>
    <cellStyle name="SAPBEXHLevel3 2 58 10" xfId="32275" xr:uid="{00000000-0005-0000-0000-00003AAD0000}"/>
    <cellStyle name="SAPBEXHLevel3 2 58 11" xfId="35170" xr:uid="{00000000-0005-0000-0000-00003BAD0000}"/>
    <cellStyle name="SAPBEXHLevel3 2 58 12" xfId="38068" xr:uid="{00000000-0005-0000-0000-00003CAD0000}"/>
    <cellStyle name="SAPBEXHLevel3 2 58 13" xfId="43180" xr:uid="{00000000-0005-0000-0000-00003DAD0000}"/>
    <cellStyle name="SAPBEXHLevel3 2 58 14" xfId="46205" xr:uid="{00000000-0005-0000-0000-00003EAD0000}"/>
    <cellStyle name="SAPBEXHLevel3 2 58 2" xfId="7165" xr:uid="{00000000-0005-0000-0000-00003FAD0000}"/>
    <cellStyle name="SAPBEXHLevel3 2 58 3" xfId="9959" xr:uid="{00000000-0005-0000-0000-000040AD0000}"/>
    <cellStyle name="SAPBEXHLevel3 2 58 4" xfId="12847" xr:uid="{00000000-0005-0000-0000-000041AD0000}"/>
    <cellStyle name="SAPBEXHLevel3 2 58 5" xfId="15719" xr:uid="{00000000-0005-0000-0000-000042AD0000}"/>
    <cellStyle name="SAPBEXHLevel3 2 58 6" xfId="18655" xr:uid="{00000000-0005-0000-0000-000043AD0000}"/>
    <cellStyle name="SAPBEXHLevel3 2 58 7" xfId="21759" xr:uid="{00000000-0005-0000-0000-000044AD0000}"/>
    <cellStyle name="SAPBEXHLevel3 2 58 8" xfId="26534" xr:uid="{00000000-0005-0000-0000-000045AD0000}"/>
    <cellStyle name="SAPBEXHLevel3 2 58 9" xfId="29417" xr:uid="{00000000-0005-0000-0000-000046AD0000}"/>
    <cellStyle name="SAPBEXHLevel3 2 59" xfId="2505" xr:uid="{00000000-0005-0000-0000-000047AD0000}"/>
    <cellStyle name="SAPBEXHLevel3 2 59 10" xfId="32586" xr:uid="{00000000-0005-0000-0000-000048AD0000}"/>
    <cellStyle name="SAPBEXHLevel3 2 59 11" xfId="35473" xr:uid="{00000000-0005-0000-0000-000049AD0000}"/>
    <cellStyle name="SAPBEXHLevel3 2 59 12" xfId="38370" xr:uid="{00000000-0005-0000-0000-00004AAD0000}"/>
    <cellStyle name="SAPBEXHLevel3 2 59 13" xfId="43485" xr:uid="{00000000-0005-0000-0000-00004BAD0000}"/>
    <cellStyle name="SAPBEXHLevel3 2 59 14" xfId="46518" xr:uid="{00000000-0005-0000-0000-00004CAD0000}"/>
    <cellStyle name="SAPBEXHLevel3 2 59 2" xfId="7476" xr:uid="{00000000-0005-0000-0000-00004DAD0000}"/>
    <cellStyle name="SAPBEXHLevel3 2 59 3" xfId="10268" xr:uid="{00000000-0005-0000-0000-00004EAD0000}"/>
    <cellStyle name="SAPBEXHLevel3 2 59 4" xfId="13149" xr:uid="{00000000-0005-0000-0000-00004FAD0000}"/>
    <cellStyle name="SAPBEXHLevel3 2 59 5" xfId="16029" xr:uid="{00000000-0005-0000-0000-000050AD0000}"/>
    <cellStyle name="SAPBEXHLevel3 2 59 6" xfId="18968" xr:uid="{00000000-0005-0000-0000-000051AD0000}"/>
    <cellStyle name="SAPBEXHLevel3 2 59 7" xfId="22062" xr:uid="{00000000-0005-0000-0000-000052AD0000}"/>
    <cellStyle name="SAPBEXHLevel3 2 59 8" xfId="26836" xr:uid="{00000000-0005-0000-0000-000053AD0000}"/>
    <cellStyle name="SAPBEXHLevel3 2 59 9" xfId="29719" xr:uid="{00000000-0005-0000-0000-000054AD0000}"/>
    <cellStyle name="SAPBEXHLevel3 2 6" xfId="779" xr:uid="{00000000-0005-0000-0000-000055AD0000}"/>
    <cellStyle name="SAPBEXHLevel3 2 6 10" xfId="30872" xr:uid="{00000000-0005-0000-0000-000056AD0000}"/>
    <cellStyle name="SAPBEXHLevel3 2 6 11" xfId="33761" xr:uid="{00000000-0005-0000-0000-000057AD0000}"/>
    <cellStyle name="SAPBEXHLevel3 2 6 12" xfId="36667" xr:uid="{00000000-0005-0000-0000-000058AD0000}"/>
    <cellStyle name="SAPBEXHLevel3 2 6 13" xfId="41774" xr:uid="{00000000-0005-0000-0000-000059AD0000}"/>
    <cellStyle name="SAPBEXHLevel3 2 6 14" xfId="44792" xr:uid="{00000000-0005-0000-0000-00005AAD0000}"/>
    <cellStyle name="SAPBEXHLevel3 2 6 2" xfId="5136" xr:uid="{00000000-0005-0000-0000-00005BAD0000}"/>
    <cellStyle name="SAPBEXHLevel3 2 6 3" xfId="8553" xr:uid="{00000000-0005-0000-0000-00005CAD0000}"/>
    <cellStyle name="SAPBEXHLevel3 2 6 4" xfId="11446" xr:uid="{00000000-0005-0000-0000-00005DAD0000}"/>
    <cellStyle name="SAPBEXHLevel3 2 6 5" xfId="14314" xr:uid="{00000000-0005-0000-0000-00005EAD0000}"/>
    <cellStyle name="SAPBEXHLevel3 2 6 6" xfId="17243" xr:uid="{00000000-0005-0000-0000-00005FAD0000}"/>
    <cellStyle name="SAPBEXHLevel3 2 6 7" xfId="20354" xr:uid="{00000000-0005-0000-0000-000060AD0000}"/>
    <cellStyle name="SAPBEXHLevel3 2 6 8" xfId="25133" xr:uid="{00000000-0005-0000-0000-000061AD0000}"/>
    <cellStyle name="SAPBEXHLevel3 2 6 9" xfId="28017" xr:uid="{00000000-0005-0000-0000-000062AD0000}"/>
    <cellStyle name="SAPBEXHLevel3 2 60" xfId="2409" xr:uid="{00000000-0005-0000-0000-000063AD0000}"/>
    <cellStyle name="SAPBEXHLevel3 2 60 10" xfId="32491" xr:uid="{00000000-0005-0000-0000-000064AD0000}"/>
    <cellStyle name="SAPBEXHLevel3 2 60 11" xfId="35379" xr:uid="{00000000-0005-0000-0000-000065AD0000}"/>
    <cellStyle name="SAPBEXHLevel3 2 60 12" xfId="38277" xr:uid="{00000000-0005-0000-0000-000066AD0000}"/>
    <cellStyle name="SAPBEXHLevel3 2 60 13" xfId="43392" xr:uid="{00000000-0005-0000-0000-000067AD0000}"/>
    <cellStyle name="SAPBEXHLevel3 2 60 14" xfId="46422" xr:uid="{00000000-0005-0000-0000-000068AD0000}"/>
    <cellStyle name="SAPBEXHLevel3 2 60 2" xfId="7381" xr:uid="{00000000-0005-0000-0000-000069AD0000}"/>
    <cellStyle name="SAPBEXHLevel3 2 60 3" xfId="10175" xr:uid="{00000000-0005-0000-0000-00006AAD0000}"/>
    <cellStyle name="SAPBEXHLevel3 2 60 4" xfId="13056" xr:uid="{00000000-0005-0000-0000-00006BAD0000}"/>
    <cellStyle name="SAPBEXHLevel3 2 60 5" xfId="15935" xr:uid="{00000000-0005-0000-0000-00006CAD0000}"/>
    <cellStyle name="SAPBEXHLevel3 2 60 6" xfId="18872" xr:uid="{00000000-0005-0000-0000-00006DAD0000}"/>
    <cellStyle name="SAPBEXHLevel3 2 60 7" xfId="21969" xr:uid="{00000000-0005-0000-0000-00006EAD0000}"/>
    <cellStyle name="SAPBEXHLevel3 2 60 8" xfId="26743" xr:uid="{00000000-0005-0000-0000-00006FAD0000}"/>
    <cellStyle name="SAPBEXHLevel3 2 60 9" xfId="29626" xr:uid="{00000000-0005-0000-0000-000070AD0000}"/>
    <cellStyle name="SAPBEXHLevel3 2 61" xfId="2699" xr:uid="{00000000-0005-0000-0000-000071AD0000}"/>
    <cellStyle name="SAPBEXHLevel3 2 61 10" xfId="32771" xr:uid="{00000000-0005-0000-0000-000072AD0000}"/>
    <cellStyle name="SAPBEXHLevel3 2 61 11" xfId="35659" xr:uid="{00000000-0005-0000-0000-000073AD0000}"/>
    <cellStyle name="SAPBEXHLevel3 2 61 12" xfId="38555" xr:uid="{00000000-0005-0000-0000-000074AD0000}"/>
    <cellStyle name="SAPBEXHLevel3 2 61 13" xfId="43670" xr:uid="{00000000-0005-0000-0000-000075AD0000}"/>
    <cellStyle name="SAPBEXHLevel3 2 61 14" xfId="46712" xr:uid="{00000000-0005-0000-0000-000076AD0000}"/>
    <cellStyle name="SAPBEXHLevel3 2 61 2" xfId="7665" xr:uid="{00000000-0005-0000-0000-000077AD0000}"/>
    <cellStyle name="SAPBEXHLevel3 2 61 3" xfId="10453" xr:uid="{00000000-0005-0000-0000-000078AD0000}"/>
    <cellStyle name="SAPBEXHLevel3 2 61 4" xfId="13334" xr:uid="{00000000-0005-0000-0000-000079AD0000}"/>
    <cellStyle name="SAPBEXHLevel3 2 61 5" xfId="16214" xr:uid="{00000000-0005-0000-0000-00007AAD0000}"/>
    <cellStyle name="SAPBEXHLevel3 2 61 6" xfId="19162" xr:uid="{00000000-0005-0000-0000-00007BAD0000}"/>
    <cellStyle name="SAPBEXHLevel3 2 61 7" xfId="22253" xr:uid="{00000000-0005-0000-0000-00007CAD0000}"/>
    <cellStyle name="SAPBEXHLevel3 2 61 8" xfId="27021" xr:uid="{00000000-0005-0000-0000-00007DAD0000}"/>
    <cellStyle name="SAPBEXHLevel3 2 61 9" xfId="29904" xr:uid="{00000000-0005-0000-0000-00007EAD0000}"/>
    <cellStyle name="SAPBEXHLevel3 2 62" xfId="1881" xr:uid="{00000000-0005-0000-0000-00007FAD0000}"/>
    <cellStyle name="SAPBEXHLevel3 2 62 10" xfId="31968" xr:uid="{00000000-0005-0000-0000-000080AD0000}"/>
    <cellStyle name="SAPBEXHLevel3 2 62 11" xfId="34862" xr:uid="{00000000-0005-0000-0000-000081AD0000}"/>
    <cellStyle name="SAPBEXHLevel3 2 62 12" xfId="37768" xr:uid="{00000000-0005-0000-0000-000082AD0000}"/>
    <cellStyle name="SAPBEXHLevel3 2 62 13" xfId="42876" xr:uid="{00000000-0005-0000-0000-000083AD0000}"/>
    <cellStyle name="SAPBEXHLevel3 2 62 14" xfId="45894" xr:uid="{00000000-0005-0000-0000-000084AD0000}"/>
    <cellStyle name="SAPBEXHLevel3 2 62 2" xfId="6857" xr:uid="{00000000-0005-0000-0000-000085AD0000}"/>
    <cellStyle name="SAPBEXHLevel3 2 62 3" xfId="9649" xr:uid="{00000000-0005-0000-0000-000086AD0000}"/>
    <cellStyle name="SAPBEXHLevel3 2 62 4" xfId="12547" xr:uid="{00000000-0005-0000-0000-000087AD0000}"/>
    <cellStyle name="SAPBEXHLevel3 2 62 5" xfId="15410" xr:uid="{00000000-0005-0000-0000-000088AD0000}"/>
    <cellStyle name="SAPBEXHLevel3 2 62 6" xfId="18345" xr:uid="{00000000-0005-0000-0000-000089AD0000}"/>
    <cellStyle name="SAPBEXHLevel3 2 62 7" xfId="21455" xr:uid="{00000000-0005-0000-0000-00008AAD0000}"/>
    <cellStyle name="SAPBEXHLevel3 2 62 8" xfId="26234" xr:uid="{00000000-0005-0000-0000-00008BAD0000}"/>
    <cellStyle name="SAPBEXHLevel3 2 62 9" xfId="29117" xr:uid="{00000000-0005-0000-0000-00008CAD0000}"/>
    <cellStyle name="SAPBEXHLevel3 2 63" xfId="2008" xr:uid="{00000000-0005-0000-0000-00008DAD0000}"/>
    <cellStyle name="SAPBEXHLevel3 2 63 10" xfId="32091" xr:uid="{00000000-0005-0000-0000-00008EAD0000}"/>
    <cellStyle name="SAPBEXHLevel3 2 63 11" xfId="34988" xr:uid="{00000000-0005-0000-0000-00008FAD0000}"/>
    <cellStyle name="SAPBEXHLevel3 2 63 12" xfId="37890" xr:uid="{00000000-0005-0000-0000-000090AD0000}"/>
    <cellStyle name="SAPBEXHLevel3 2 63 13" xfId="42999" xr:uid="{00000000-0005-0000-0000-000091AD0000}"/>
    <cellStyle name="SAPBEXHLevel3 2 63 14" xfId="46021" xr:uid="{00000000-0005-0000-0000-000092AD0000}"/>
    <cellStyle name="SAPBEXHLevel3 2 63 2" xfId="6981" xr:uid="{00000000-0005-0000-0000-000093AD0000}"/>
    <cellStyle name="SAPBEXHLevel3 2 63 3" xfId="9775" xr:uid="{00000000-0005-0000-0000-000094AD0000}"/>
    <cellStyle name="SAPBEXHLevel3 2 63 4" xfId="12669" xr:uid="{00000000-0005-0000-0000-000095AD0000}"/>
    <cellStyle name="SAPBEXHLevel3 2 63 5" xfId="15535" xr:uid="{00000000-0005-0000-0000-000096AD0000}"/>
    <cellStyle name="SAPBEXHLevel3 2 63 6" xfId="18471" xr:uid="{00000000-0005-0000-0000-000097AD0000}"/>
    <cellStyle name="SAPBEXHLevel3 2 63 7" xfId="21580" xr:uid="{00000000-0005-0000-0000-000098AD0000}"/>
    <cellStyle name="SAPBEXHLevel3 2 63 8" xfId="26356" xr:uid="{00000000-0005-0000-0000-000099AD0000}"/>
    <cellStyle name="SAPBEXHLevel3 2 63 9" xfId="29239" xr:uid="{00000000-0005-0000-0000-00009AAD0000}"/>
    <cellStyle name="SAPBEXHLevel3 2 64" xfId="2819" xr:uid="{00000000-0005-0000-0000-00009BAD0000}"/>
    <cellStyle name="SAPBEXHLevel3 2 64 10" xfId="32887" xr:uid="{00000000-0005-0000-0000-00009CAD0000}"/>
    <cellStyle name="SAPBEXHLevel3 2 64 11" xfId="35775" xr:uid="{00000000-0005-0000-0000-00009DAD0000}"/>
    <cellStyle name="SAPBEXHLevel3 2 64 12" xfId="38671" xr:uid="{00000000-0005-0000-0000-00009EAD0000}"/>
    <cellStyle name="SAPBEXHLevel3 2 64 13" xfId="43786" xr:uid="{00000000-0005-0000-0000-00009FAD0000}"/>
    <cellStyle name="SAPBEXHLevel3 2 64 14" xfId="46832" xr:uid="{00000000-0005-0000-0000-0000A0AD0000}"/>
    <cellStyle name="SAPBEXHLevel3 2 64 2" xfId="7783" xr:uid="{00000000-0005-0000-0000-0000A1AD0000}"/>
    <cellStyle name="SAPBEXHLevel3 2 64 3" xfId="10569" xr:uid="{00000000-0005-0000-0000-0000A2AD0000}"/>
    <cellStyle name="SAPBEXHLevel3 2 64 4" xfId="13450" xr:uid="{00000000-0005-0000-0000-0000A3AD0000}"/>
    <cellStyle name="SAPBEXHLevel3 2 64 5" xfId="16330" xr:uid="{00000000-0005-0000-0000-0000A4AD0000}"/>
    <cellStyle name="SAPBEXHLevel3 2 64 6" xfId="19282" xr:uid="{00000000-0005-0000-0000-0000A5AD0000}"/>
    <cellStyle name="SAPBEXHLevel3 2 64 7" xfId="22373" xr:uid="{00000000-0005-0000-0000-0000A6AD0000}"/>
    <cellStyle name="SAPBEXHLevel3 2 64 8" xfId="27137" xr:uid="{00000000-0005-0000-0000-0000A7AD0000}"/>
    <cellStyle name="SAPBEXHLevel3 2 64 9" xfId="30020" xr:uid="{00000000-0005-0000-0000-0000A8AD0000}"/>
    <cellStyle name="SAPBEXHLevel3 2 65" xfId="2864" xr:uid="{00000000-0005-0000-0000-0000A9AD0000}"/>
    <cellStyle name="SAPBEXHLevel3 2 65 10" xfId="32931" xr:uid="{00000000-0005-0000-0000-0000AAAD0000}"/>
    <cellStyle name="SAPBEXHLevel3 2 65 11" xfId="35819" xr:uid="{00000000-0005-0000-0000-0000ABAD0000}"/>
    <cellStyle name="SAPBEXHLevel3 2 65 12" xfId="38715" xr:uid="{00000000-0005-0000-0000-0000ACAD0000}"/>
    <cellStyle name="SAPBEXHLevel3 2 65 13" xfId="43830" xr:uid="{00000000-0005-0000-0000-0000ADAD0000}"/>
    <cellStyle name="SAPBEXHLevel3 2 65 14" xfId="46877" xr:uid="{00000000-0005-0000-0000-0000AEAD0000}"/>
    <cellStyle name="SAPBEXHLevel3 2 65 2" xfId="7827" xr:uid="{00000000-0005-0000-0000-0000AFAD0000}"/>
    <cellStyle name="SAPBEXHLevel3 2 65 3" xfId="10613" xr:uid="{00000000-0005-0000-0000-0000B0AD0000}"/>
    <cellStyle name="SAPBEXHLevel3 2 65 4" xfId="13494" xr:uid="{00000000-0005-0000-0000-0000B1AD0000}"/>
    <cellStyle name="SAPBEXHLevel3 2 65 5" xfId="16374" xr:uid="{00000000-0005-0000-0000-0000B2AD0000}"/>
    <cellStyle name="SAPBEXHLevel3 2 65 6" xfId="19327" xr:uid="{00000000-0005-0000-0000-0000B3AD0000}"/>
    <cellStyle name="SAPBEXHLevel3 2 65 7" xfId="22418" xr:uid="{00000000-0005-0000-0000-0000B4AD0000}"/>
    <cellStyle name="SAPBEXHLevel3 2 65 8" xfId="27181" xr:uid="{00000000-0005-0000-0000-0000B5AD0000}"/>
    <cellStyle name="SAPBEXHLevel3 2 65 9" xfId="30064" xr:uid="{00000000-0005-0000-0000-0000B6AD0000}"/>
    <cellStyle name="SAPBEXHLevel3 2 66" xfId="2908" xr:uid="{00000000-0005-0000-0000-0000B7AD0000}"/>
    <cellStyle name="SAPBEXHLevel3 2 66 10" xfId="32974" xr:uid="{00000000-0005-0000-0000-0000B8AD0000}"/>
    <cellStyle name="SAPBEXHLevel3 2 66 11" xfId="35862" xr:uid="{00000000-0005-0000-0000-0000B9AD0000}"/>
    <cellStyle name="SAPBEXHLevel3 2 66 12" xfId="38758" xr:uid="{00000000-0005-0000-0000-0000BAAD0000}"/>
    <cellStyle name="SAPBEXHLevel3 2 66 13" xfId="43873" xr:uid="{00000000-0005-0000-0000-0000BBAD0000}"/>
    <cellStyle name="SAPBEXHLevel3 2 66 14" xfId="46921" xr:uid="{00000000-0005-0000-0000-0000BCAD0000}"/>
    <cellStyle name="SAPBEXHLevel3 2 66 2" xfId="7870" xr:uid="{00000000-0005-0000-0000-0000BDAD0000}"/>
    <cellStyle name="SAPBEXHLevel3 2 66 3" xfId="10656" xr:uid="{00000000-0005-0000-0000-0000BEAD0000}"/>
    <cellStyle name="SAPBEXHLevel3 2 66 4" xfId="13537" xr:uid="{00000000-0005-0000-0000-0000BFAD0000}"/>
    <cellStyle name="SAPBEXHLevel3 2 66 5" xfId="16417" xr:uid="{00000000-0005-0000-0000-0000C0AD0000}"/>
    <cellStyle name="SAPBEXHLevel3 2 66 6" xfId="19370" xr:uid="{00000000-0005-0000-0000-0000C1AD0000}"/>
    <cellStyle name="SAPBEXHLevel3 2 66 7" xfId="22462" xr:uid="{00000000-0005-0000-0000-0000C2AD0000}"/>
    <cellStyle name="SAPBEXHLevel3 2 66 8" xfId="27224" xr:uid="{00000000-0005-0000-0000-0000C3AD0000}"/>
    <cellStyle name="SAPBEXHLevel3 2 66 9" xfId="30107" xr:uid="{00000000-0005-0000-0000-0000C4AD0000}"/>
    <cellStyle name="SAPBEXHLevel3 2 67" xfId="3001" xr:uid="{00000000-0005-0000-0000-0000C5AD0000}"/>
    <cellStyle name="SAPBEXHLevel3 2 67 10" xfId="33065" xr:uid="{00000000-0005-0000-0000-0000C6AD0000}"/>
    <cellStyle name="SAPBEXHLevel3 2 67 11" xfId="35953" xr:uid="{00000000-0005-0000-0000-0000C7AD0000}"/>
    <cellStyle name="SAPBEXHLevel3 2 67 12" xfId="38849" xr:uid="{00000000-0005-0000-0000-0000C8AD0000}"/>
    <cellStyle name="SAPBEXHLevel3 2 67 13" xfId="43964" xr:uid="{00000000-0005-0000-0000-0000C9AD0000}"/>
    <cellStyle name="SAPBEXHLevel3 2 67 14" xfId="47014" xr:uid="{00000000-0005-0000-0000-0000CAAD0000}"/>
    <cellStyle name="SAPBEXHLevel3 2 67 2" xfId="7961" xr:uid="{00000000-0005-0000-0000-0000CBAD0000}"/>
    <cellStyle name="SAPBEXHLevel3 2 67 3" xfId="10747" xr:uid="{00000000-0005-0000-0000-0000CCAD0000}"/>
    <cellStyle name="SAPBEXHLevel3 2 67 4" xfId="13628" xr:uid="{00000000-0005-0000-0000-0000CDAD0000}"/>
    <cellStyle name="SAPBEXHLevel3 2 67 5" xfId="16508" xr:uid="{00000000-0005-0000-0000-0000CEAD0000}"/>
    <cellStyle name="SAPBEXHLevel3 2 67 6" xfId="19462" xr:uid="{00000000-0005-0000-0000-0000CFAD0000}"/>
    <cellStyle name="SAPBEXHLevel3 2 67 7" xfId="22555" xr:uid="{00000000-0005-0000-0000-0000D0AD0000}"/>
    <cellStyle name="SAPBEXHLevel3 2 67 8" xfId="27315" xr:uid="{00000000-0005-0000-0000-0000D1AD0000}"/>
    <cellStyle name="SAPBEXHLevel3 2 67 9" xfId="30198" xr:uid="{00000000-0005-0000-0000-0000D2AD0000}"/>
    <cellStyle name="SAPBEXHLevel3 2 68" xfId="3050" xr:uid="{00000000-0005-0000-0000-0000D3AD0000}"/>
    <cellStyle name="SAPBEXHLevel3 2 68 10" xfId="33112" xr:uid="{00000000-0005-0000-0000-0000D4AD0000}"/>
    <cellStyle name="SAPBEXHLevel3 2 68 11" xfId="36000" xr:uid="{00000000-0005-0000-0000-0000D5AD0000}"/>
    <cellStyle name="SAPBEXHLevel3 2 68 12" xfId="38896" xr:uid="{00000000-0005-0000-0000-0000D6AD0000}"/>
    <cellStyle name="SAPBEXHLevel3 2 68 13" xfId="44011" xr:uid="{00000000-0005-0000-0000-0000D7AD0000}"/>
    <cellStyle name="SAPBEXHLevel3 2 68 14" xfId="47063" xr:uid="{00000000-0005-0000-0000-0000D8AD0000}"/>
    <cellStyle name="SAPBEXHLevel3 2 68 2" xfId="8008" xr:uid="{00000000-0005-0000-0000-0000D9AD0000}"/>
    <cellStyle name="SAPBEXHLevel3 2 68 3" xfId="10794" xr:uid="{00000000-0005-0000-0000-0000DAAD0000}"/>
    <cellStyle name="SAPBEXHLevel3 2 68 4" xfId="13675" xr:uid="{00000000-0005-0000-0000-0000DBAD0000}"/>
    <cellStyle name="SAPBEXHLevel3 2 68 5" xfId="16555" xr:uid="{00000000-0005-0000-0000-0000DCAD0000}"/>
    <cellStyle name="SAPBEXHLevel3 2 68 6" xfId="19509" xr:uid="{00000000-0005-0000-0000-0000DDAD0000}"/>
    <cellStyle name="SAPBEXHLevel3 2 68 7" xfId="22604" xr:uid="{00000000-0005-0000-0000-0000DEAD0000}"/>
    <cellStyle name="SAPBEXHLevel3 2 68 8" xfId="27362" xr:uid="{00000000-0005-0000-0000-0000DFAD0000}"/>
    <cellStyle name="SAPBEXHLevel3 2 68 9" xfId="30245" xr:uid="{00000000-0005-0000-0000-0000E0AD0000}"/>
    <cellStyle name="SAPBEXHLevel3 2 69" xfId="3040" xr:uid="{00000000-0005-0000-0000-0000E1AD0000}"/>
    <cellStyle name="SAPBEXHLevel3 2 69 10" xfId="33102" xr:uid="{00000000-0005-0000-0000-0000E2AD0000}"/>
    <cellStyle name="SAPBEXHLevel3 2 69 11" xfId="35990" xr:uid="{00000000-0005-0000-0000-0000E3AD0000}"/>
    <cellStyle name="SAPBEXHLevel3 2 69 12" xfId="38886" xr:uid="{00000000-0005-0000-0000-0000E4AD0000}"/>
    <cellStyle name="SAPBEXHLevel3 2 69 13" xfId="44001" xr:uid="{00000000-0005-0000-0000-0000E5AD0000}"/>
    <cellStyle name="SAPBEXHLevel3 2 69 14" xfId="47053" xr:uid="{00000000-0005-0000-0000-0000E6AD0000}"/>
    <cellStyle name="SAPBEXHLevel3 2 69 2" xfId="7998" xr:uid="{00000000-0005-0000-0000-0000E7AD0000}"/>
    <cellStyle name="SAPBEXHLevel3 2 69 3" xfId="10784" xr:uid="{00000000-0005-0000-0000-0000E8AD0000}"/>
    <cellStyle name="SAPBEXHLevel3 2 69 4" xfId="13665" xr:uid="{00000000-0005-0000-0000-0000E9AD0000}"/>
    <cellStyle name="SAPBEXHLevel3 2 69 5" xfId="16545" xr:uid="{00000000-0005-0000-0000-0000EAAD0000}"/>
    <cellStyle name="SAPBEXHLevel3 2 69 6" xfId="19499" xr:uid="{00000000-0005-0000-0000-0000EBAD0000}"/>
    <cellStyle name="SAPBEXHLevel3 2 69 7" xfId="22594" xr:uid="{00000000-0005-0000-0000-0000ECAD0000}"/>
    <cellStyle name="SAPBEXHLevel3 2 69 8" xfId="27352" xr:uid="{00000000-0005-0000-0000-0000EDAD0000}"/>
    <cellStyle name="SAPBEXHLevel3 2 69 9" xfId="30235" xr:uid="{00000000-0005-0000-0000-0000EEAD0000}"/>
    <cellStyle name="SAPBEXHLevel3 2 7" xfId="788" xr:uid="{00000000-0005-0000-0000-0000EFAD0000}"/>
    <cellStyle name="SAPBEXHLevel3 2 7 10" xfId="30881" xr:uid="{00000000-0005-0000-0000-0000F0AD0000}"/>
    <cellStyle name="SAPBEXHLevel3 2 7 11" xfId="33770" xr:uid="{00000000-0005-0000-0000-0000F1AD0000}"/>
    <cellStyle name="SAPBEXHLevel3 2 7 12" xfId="36676" xr:uid="{00000000-0005-0000-0000-0000F2AD0000}"/>
    <cellStyle name="SAPBEXHLevel3 2 7 13" xfId="41783" xr:uid="{00000000-0005-0000-0000-0000F3AD0000}"/>
    <cellStyle name="SAPBEXHLevel3 2 7 14" xfId="44801" xr:uid="{00000000-0005-0000-0000-0000F4AD0000}"/>
    <cellStyle name="SAPBEXHLevel3 2 7 2" xfId="4907" xr:uid="{00000000-0005-0000-0000-0000F5AD0000}"/>
    <cellStyle name="SAPBEXHLevel3 2 7 3" xfId="8562" xr:uid="{00000000-0005-0000-0000-0000F6AD0000}"/>
    <cellStyle name="SAPBEXHLevel3 2 7 4" xfId="11455" xr:uid="{00000000-0005-0000-0000-0000F7AD0000}"/>
    <cellStyle name="SAPBEXHLevel3 2 7 5" xfId="14323" xr:uid="{00000000-0005-0000-0000-0000F8AD0000}"/>
    <cellStyle name="SAPBEXHLevel3 2 7 6" xfId="17252" xr:uid="{00000000-0005-0000-0000-0000F9AD0000}"/>
    <cellStyle name="SAPBEXHLevel3 2 7 7" xfId="20363" xr:uid="{00000000-0005-0000-0000-0000FAAD0000}"/>
    <cellStyle name="SAPBEXHLevel3 2 7 8" xfId="25142" xr:uid="{00000000-0005-0000-0000-0000FBAD0000}"/>
    <cellStyle name="SAPBEXHLevel3 2 7 9" xfId="28026" xr:uid="{00000000-0005-0000-0000-0000FCAD0000}"/>
    <cellStyle name="SAPBEXHLevel3 2 70" xfId="3130" xr:uid="{00000000-0005-0000-0000-0000FDAD0000}"/>
    <cellStyle name="SAPBEXHLevel3 2 70 10" xfId="33190" xr:uid="{00000000-0005-0000-0000-0000FEAD0000}"/>
    <cellStyle name="SAPBEXHLevel3 2 70 11" xfId="36079" xr:uid="{00000000-0005-0000-0000-0000FFAD0000}"/>
    <cellStyle name="SAPBEXHLevel3 2 70 12" xfId="38975" xr:uid="{00000000-0005-0000-0000-000000AE0000}"/>
    <cellStyle name="SAPBEXHLevel3 2 70 13" xfId="44090" xr:uid="{00000000-0005-0000-0000-000001AE0000}"/>
    <cellStyle name="SAPBEXHLevel3 2 70 14" xfId="47143" xr:uid="{00000000-0005-0000-0000-000002AE0000}"/>
    <cellStyle name="SAPBEXHLevel3 2 70 2" xfId="8088" xr:uid="{00000000-0005-0000-0000-000003AE0000}"/>
    <cellStyle name="SAPBEXHLevel3 2 70 3" xfId="10872" xr:uid="{00000000-0005-0000-0000-000004AE0000}"/>
    <cellStyle name="SAPBEXHLevel3 2 70 4" xfId="13754" xr:uid="{00000000-0005-0000-0000-000005AE0000}"/>
    <cellStyle name="SAPBEXHLevel3 2 70 5" xfId="16633" xr:uid="{00000000-0005-0000-0000-000006AE0000}"/>
    <cellStyle name="SAPBEXHLevel3 2 70 6" xfId="19588" xr:uid="{00000000-0005-0000-0000-000007AE0000}"/>
    <cellStyle name="SAPBEXHLevel3 2 70 7" xfId="22684" xr:uid="{00000000-0005-0000-0000-000008AE0000}"/>
    <cellStyle name="SAPBEXHLevel3 2 70 8" xfId="27441" xr:uid="{00000000-0005-0000-0000-000009AE0000}"/>
    <cellStyle name="SAPBEXHLevel3 2 70 9" xfId="30324" xr:uid="{00000000-0005-0000-0000-00000AAE0000}"/>
    <cellStyle name="SAPBEXHLevel3 2 71" xfId="3011" xr:uid="{00000000-0005-0000-0000-00000BAE0000}"/>
    <cellStyle name="SAPBEXHLevel3 2 71 10" xfId="33075" xr:uid="{00000000-0005-0000-0000-00000CAE0000}"/>
    <cellStyle name="SAPBEXHLevel3 2 71 11" xfId="35963" xr:uid="{00000000-0005-0000-0000-00000DAE0000}"/>
    <cellStyle name="SAPBEXHLevel3 2 71 12" xfId="38859" xr:uid="{00000000-0005-0000-0000-00000EAE0000}"/>
    <cellStyle name="SAPBEXHLevel3 2 71 13" xfId="43974" xr:uid="{00000000-0005-0000-0000-00000FAE0000}"/>
    <cellStyle name="SAPBEXHLevel3 2 71 14" xfId="47024" xr:uid="{00000000-0005-0000-0000-000010AE0000}"/>
    <cellStyle name="SAPBEXHLevel3 2 71 2" xfId="7971" xr:uid="{00000000-0005-0000-0000-000011AE0000}"/>
    <cellStyle name="SAPBEXHLevel3 2 71 3" xfId="10757" xr:uid="{00000000-0005-0000-0000-000012AE0000}"/>
    <cellStyle name="SAPBEXHLevel3 2 71 4" xfId="13638" xr:uid="{00000000-0005-0000-0000-000013AE0000}"/>
    <cellStyle name="SAPBEXHLevel3 2 71 5" xfId="16518" xr:uid="{00000000-0005-0000-0000-000014AE0000}"/>
    <cellStyle name="SAPBEXHLevel3 2 71 6" xfId="19472" xr:uid="{00000000-0005-0000-0000-000015AE0000}"/>
    <cellStyle name="SAPBEXHLevel3 2 71 7" xfId="22565" xr:uid="{00000000-0005-0000-0000-000016AE0000}"/>
    <cellStyle name="SAPBEXHLevel3 2 71 8" xfId="27325" xr:uid="{00000000-0005-0000-0000-000017AE0000}"/>
    <cellStyle name="SAPBEXHLevel3 2 71 9" xfId="30208" xr:uid="{00000000-0005-0000-0000-000018AE0000}"/>
    <cellStyle name="SAPBEXHLevel3 2 72" xfId="3025" xr:uid="{00000000-0005-0000-0000-000019AE0000}"/>
    <cellStyle name="SAPBEXHLevel3 2 72 10" xfId="33087" xr:uid="{00000000-0005-0000-0000-00001AAE0000}"/>
    <cellStyle name="SAPBEXHLevel3 2 72 11" xfId="35975" xr:uid="{00000000-0005-0000-0000-00001BAE0000}"/>
    <cellStyle name="SAPBEXHLevel3 2 72 12" xfId="38871" xr:uid="{00000000-0005-0000-0000-00001CAE0000}"/>
    <cellStyle name="SAPBEXHLevel3 2 72 13" xfId="43986" xr:uid="{00000000-0005-0000-0000-00001DAE0000}"/>
    <cellStyle name="SAPBEXHLevel3 2 72 14" xfId="47038" xr:uid="{00000000-0005-0000-0000-00001EAE0000}"/>
    <cellStyle name="SAPBEXHLevel3 2 72 2" xfId="7983" xr:uid="{00000000-0005-0000-0000-00001FAE0000}"/>
    <cellStyle name="SAPBEXHLevel3 2 72 3" xfId="10769" xr:uid="{00000000-0005-0000-0000-000020AE0000}"/>
    <cellStyle name="SAPBEXHLevel3 2 72 4" xfId="13650" xr:uid="{00000000-0005-0000-0000-000021AE0000}"/>
    <cellStyle name="SAPBEXHLevel3 2 72 5" xfId="16530" xr:uid="{00000000-0005-0000-0000-000022AE0000}"/>
    <cellStyle name="SAPBEXHLevel3 2 72 6" xfId="19484" xr:uid="{00000000-0005-0000-0000-000023AE0000}"/>
    <cellStyle name="SAPBEXHLevel3 2 72 7" xfId="22579" xr:uid="{00000000-0005-0000-0000-000024AE0000}"/>
    <cellStyle name="SAPBEXHLevel3 2 72 8" xfId="27337" xr:uid="{00000000-0005-0000-0000-000025AE0000}"/>
    <cellStyle name="SAPBEXHLevel3 2 72 9" xfId="30220" xr:uid="{00000000-0005-0000-0000-000026AE0000}"/>
    <cellStyle name="SAPBEXHLevel3 2 73" xfId="3105" xr:uid="{00000000-0005-0000-0000-000027AE0000}"/>
    <cellStyle name="SAPBEXHLevel3 2 73 10" xfId="33165" xr:uid="{00000000-0005-0000-0000-000028AE0000}"/>
    <cellStyle name="SAPBEXHLevel3 2 73 11" xfId="36054" xr:uid="{00000000-0005-0000-0000-000029AE0000}"/>
    <cellStyle name="SAPBEXHLevel3 2 73 12" xfId="38950" xr:uid="{00000000-0005-0000-0000-00002AAE0000}"/>
    <cellStyle name="SAPBEXHLevel3 2 73 13" xfId="44065" xr:uid="{00000000-0005-0000-0000-00002BAE0000}"/>
    <cellStyle name="SAPBEXHLevel3 2 73 14" xfId="47118" xr:uid="{00000000-0005-0000-0000-00002CAE0000}"/>
    <cellStyle name="SAPBEXHLevel3 2 73 2" xfId="8063" xr:uid="{00000000-0005-0000-0000-00002DAE0000}"/>
    <cellStyle name="SAPBEXHLevel3 2 73 3" xfId="10847" xr:uid="{00000000-0005-0000-0000-00002EAE0000}"/>
    <cellStyle name="SAPBEXHLevel3 2 73 4" xfId="13729" xr:uid="{00000000-0005-0000-0000-00002FAE0000}"/>
    <cellStyle name="SAPBEXHLevel3 2 73 5" xfId="16608" xr:uid="{00000000-0005-0000-0000-000030AE0000}"/>
    <cellStyle name="SAPBEXHLevel3 2 73 6" xfId="19563" xr:uid="{00000000-0005-0000-0000-000031AE0000}"/>
    <cellStyle name="SAPBEXHLevel3 2 73 7" xfId="22659" xr:uid="{00000000-0005-0000-0000-000032AE0000}"/>
    <cellStyle name="SAPBEXHLevel3 2 73 8" xfId="27416" xr:uid="{00000000-0005-0000-0000-000033AE0000}"/>
    <cellStyle name="SAPBEXHLevel3 2 73 9" xfId="30299" xr:uid="{00000000-0005-0000-0000-000034AE0000}"/>
    <cellStyle name="SAPBEXHLevel3 2 74" xfId="221" xr:uid="{00000000-0005-0000-0000-000035AE0000}"/>
    <cellStyle name="SAPBEXHLevel3 2 75" xfId="8281" xr:uid="{00000000-0005-0000-0000-000036AE0000}"/>
    <cellStyle name="SAPBEXHLevel3 2 76" xfId="14040" xr:uid="{00000000-0005-0000-0000-000037AE0000}"/>
    <cellStyle name="SAPBEXHLevel3 2 77" xfId="18510" xr:uid="{00000000-0005-0000-0000-000038AE0000}"/>
    <cellStyle name="SAPBEXHLevel3 2 78" xfId="16887" xr:uid="{00000000-0005-0000-0000-000039AE0000}"/>
    <cellStyle name="SAPBEXHLevel3 2 79" xfId="23110" xr:uid="{00000000-0005-0000-0000-00003AAE0000}"/>
    <cellStyle name="SAPBEXHLevel3 2 8" xfId="882" xr:uid="{00000000-0005-0000-0000-00003BAE0000}"/>
    <cellStyle name="SAPBEXHLevel3 2 8 10" xfId="30975" xr:uid="{00000000-0005-0000-0000-00003CAE0000}"/>
    <cellStyle name="SAPBEXHLevel3 2 8 11" xfId="33864" xr:uid="{00000000-0005-0000-0000-00003DAE0000}"/>
    <cellStyle name="SAPBEXHLevel3 2 8 12" xfId="36770" xr:uid="{00000000-0005-0000-0000-00003EAE0000}"/>
    <cellStyle name="SAPBEXHLevel3 2 8 13" xfId="41877" xr:uid="{00000000-0005-0000-0000-00003FAE0000}"/>
    <cellStyle name="SAPBEXHLevel3 2 8 14" xfId="44895" xr:uid="{00000000-0005-0000-0000-000040AE0000}"/>
    <cellStyle name="SAPBEXHLevel3 2 8 2" xfId="4430" xr:uid="{00000000-0005-0000-0000-000041AE0000}"/>
    <cellStyle name="SAPBEXHLevel3 2 8 3" xfId="8656" xr:uid="{00000000-0005-0000-0000-000042AE0000}"/>
    <cellStyle name="SAPBEXHLevel3 2 8 4" xfId="11549" xr:uid="{00000000-0005-0000-0000-000043AE0000}"/>
    <cellStyle name="SAPBEXHLevel3 2 8 5" xfId="14417" xr:uid="{00000000-0005-0000-0000-000044AE0000}"/>
    <cellStyle name="SAPBEXHLevel3 2 8 6" xfId="17346" xr:uid="{00000000-0005-0000-0000-000045AE0000}"/>
    <cellStyle name="SAPBEXHLevel3 2 8 7" xfId="20457" xr:uid="{00000000-0005-0000-0000-000046AE0000}"/>
    <cellStyle name="SAPBEXHLevel3 2 8 8" xfId="25236" xr:uid="{00000000-0005-0000-0000-000047AE0000}"/>
    <cellStyle name="SAPBEXHLevel3 2 8 9" xfId="28120" xr:uid="{00000000-0005-0000-0000-000048AE0000}"/>
    <cellStyle name="SAPBEXHLevel3 2 80" xfId="24135" xr:uid="{00000000-0005-0000-0000-000049AE0000}"/>
    <cellStyle name="SAPBEXHLevel3 2 81" xfId="23927" xr:uid="{00000000-0005-0000-0000-00004AAE0000}"/>
    <cellStyle name="SAPBEXHLevel3 2 82" xfId="30602" xr:uid="{00000000-0005-0000-0000-00004BAE0000}"/>
    <cellStyle name="SAPBEXHLevel3 2 83" xfId="34964" xr:uid="{00000000-0005-0000-0000-00004CAE0000}"/>
    <cellStyle name="SAPBEXHLevel3 2 84" xfId="40842" xr:uid="{00000000-0005-0000-0000-00004DAE0000}"/>
    <cellStyle name="SAPBEXHLevel3 2 85" xfId="40506" xr:uid="{00000000-0005-0000-0000-00004EAE0000}"/>
    <cellStyle name="SAPBEXHLevel3 2 86" xfId="41485" xr:uid="{00000000-0005-0000-0000-00004FAE0000}"/>
    <cellStyle name="SAPBEXHLevel3 2 87" xfId="39474" xr:uid="{00000000-0005-0000-0000-000050AE0000}"/>
    <cellStyle name="SAPBEXHLevel3 2 88" xfId="44307" xr:uid="{00000000-0005-0000-0000-000051AE0000}"/>
    <cellStyle name="SAPBEXHLevel3 2 89" xfId="44501" xr:uid="{00000000-0005-0000-0000-000052AE0000}"/>
    <cellStyle name="SAPBEXHLevel3 2 9" xfId="755" xr:uid="{00000000-0005-0000-0000-000053AE0000}"/>
    <cellStyle name="SAPBEXHLevel3 2 9 10" xfId="30848" xr:uid="{00000000-0005-0000-0000-000054AE0000}"/>
    <cellStyle name="SAPBEXHLevel3 2 9 11" xfId="33737" xr:uid="{00000000-0005-0000-0000-000055AE0000}"/>
    <cellStyle name="SAPBEXHLevel3 2 9 12" xfId="36643" xr:uid="{00000000-0005-0000-0000-000056AE0000}"/>
    <cellStyle name="SAPBEXHLevel3 2 9 13" xfId="41750" xr:uid="{00000000-0005-0000-0000-000057AE0000}"/>
    <cellStyle name="SAPBEXHLevel3 2 9 14" xfId="44768" xr:uid="{00000000-0005-0000-0000-000058AE0000}"/>
    <cellStyle name="SAPBEXHLevel3 2 9 2" xfId="4101" xr:uid="{00000000-0005-0000-0000-000059AE0000}"/>
    <cellStyle name="SAPBEXHLevel3 2 9 3" xfId="8529" xr:uid="{00000000-0005-0000-0000-00005AAE0000}"/>
    <cellStyle name="SAPBEXHLevel3 2 9 4" xfId="11422" xr:uid="{00000000-0005-0000-0000-00005BAE0000}"/>
    <cellStyle name="SAPBEXHLevel3 2 9 5" xfId="14290" xr:uid="{00000000-0005-0000-0000-00005CAE0000}"/>
    <cellStyle name="SAPBEXHLevel3 2 9 6" xfId="17219" xr:uid="{00000000-0005-0000-0000-00005DAE0000}"/>
    <cellStyle name="SAPBEXHLevel3 2 9 7" xfId="20330" xr:uid="{00000000-0005-0000-0000-00005EAE0000}"/>
    <cellStyle name="SAPBEXHLevel3 2 9 8" xfId="25109" xr:uid="{00000000-0005-0000-0000-00005FAE0000}"/>
    <cellStyle name="SAPBEXHLevel3 2 9 9" xfId="27993" xr:uid="{00000000-0005-0000-0000-000060AE0000}"/>
    <cellStyle name="SAPBEXHLevel3 2 90" xfId="47355" xr:uid="{00000000-0005-0000-0000-000061AE0000}"/>
    <cellStyle name="SAPBEXHLevel3 2 91" xfId="44496" xr:uid="{00000000-0005-0000-0000-000062AE0000}"/>
    <cellStyle name="SAPBEXHLevel3 2 92" xfId="46029" xr:uid="{00000000-0005-0000-0000-000063AE0000}"/>
    <cellStyle name="SAPBEXHLevel3 2 93" xfId="46338" xr:uid="{00000000-0005-0000-0000-000064AE0000}"/>
    <cellStyle name="SAPBEXHLevel3 2 94" xfId="47495" xr:uid="{00000000-0005-0000-0000-000065AE0000}"/>
    <cellStyle name="SAPBEXHLevel3 2 95" xfId="44490" xr:uid="{00000000-0005-0000-0000-000066AE0000}"/>
    <cellStyle name="SAPBEXHLevel3 2 96" xfId="46122" xr:uid="{00000000-0005-0000-0000-000067AE0000}"/>
    <cellStyle name="SAPBEXHLevel3 2 97" xfId="44420" xr:uid="{00000000-0005-0000-0000-000068AE0000}"/>
    <cellStyle name="SAPBEXHLevel3 2 98" xfId="44336" xr:uid="{00000000-0005-0000-0000-000069AE0000}"/>
    <cellStyle name="SAPBEXHLevel3 2 99" xfId="46879" xr:uid="{00000000-0005-0000-0000-00006AAE0000}"/>
    <cellStyle name="SAPBEXHLevel3 20" xfId="902" xr:uid="{00000000-0005-0000-0000-00006BAE0000}"/>
    <cellStyle name="SAPBEXHLevel3 20 10" xfId="30995" xr:uid="{00000000-0005-0000-0000-00006CAE0000}"/>
    <cellStyle name="SAPBEXHLevel3 20 11" xfId="33884" xr:uid="{00000000-0005-0000-0000-00006DAE0000}"/>
    <cellStyle name="SAPBEXHLevel3 20 12" xfId="36790" xr:uid="{00000000-0005-0000-0000-00006EAE0000}"/>
    <cellStyle name="SAPBEXHLevel3 20 13" xfId="41897" xr:uid="{00000000-0005-0000-0000-00006FAE0000}"/>
    <cellStyle name="SAPBEXHLevel3 20 14" xfId="44915" xr:uid="{00000000-0005-0000-0000-000070AE0000}"/>
    <cellStyle name="SAPBEXHLevel3 20 2" xfId="3624" xr:uid="{00000000-0005-0000-0000-000071AE0000}"/>
    <cellStyle name="SAPBEXHLevel3 20 3" xfId="8676" xr:uid="{00000000-0005-0000-0000-000072AE0000}"/>
    <cellStyle name="SAPBEXHLevel3 20 4" xfId="11569" xr:uid="{00000000-0005-0000-0000-000073AE0000}"/>
    <cellStyle name="SAPBEXHLevel3 20 5" xfId="14437" xr:uid="{00000000-0005-0000-0000-000074AE0000}"/>
    <cellStyle name="SAPBEXHLevel3 20 6" xfId="17366" xr:uid="{00000000-0005-0000-0000-000075AE0000}"/>
    <cellStyle name="SAPBEXHLevel3 20 7" xfId="20477" xr:uid="{00000000-0005-0000-0000-000076AE0000}"/>
    <cellStyle name="SAPBEXHLevel3 20 8" xfId="25256" xr:uid="{00000000-0005-0000-0000-000077AE0000}"/>
    <cellStyle name="SAPBEXHLevel3 20 9" xfId="28140" xr:uid="{00000000-0005-0000-0000-000078AE0000}"/>
    <cellStyle name="SAPBEXHLevel3 21" xfId="1356" xr:uid="{00000000-0005-0000-0000-000079AE0000}"/>
    <cellStyle name="SAPBEXHLevel3 21 10" xfId="31449" xr:uid="{00000000-0005-0000-0000-00007AAE0000}"/>
    <cellStyle name="SAPBEXHLevel3 21 11" xfId="34338" xr:uid="{00000000-0005-0000-0000-00007BAE0000}"/>
    <cellStyle name="SAPBEXHLevel3 21 12" xfId="37244" xr:uid="{00000000-0005-0000-0000-00007CAE0000}"/>
    <cellStyle name="SAPBEXHLevel3 21 13" xfId="42351" xr:uid="{00000000-0005-0000-0000-00007DAE0000}"/>
    <cellStyle name="SAPBEXHLevel3 21 14" xfId="45369" xr:uid="{00000000-0005-0000-0000-00007EAE0000}"/>
    <cellStyle name="SAPBEXHLevel3 21 2" xfId="6336" xr:uid="{00000000-0005-0000-0000-00007FAE0000}"/>
    <cellStyle name="SAPBEXHLevel3 21 3" xfId="9130" xr:uid="{00000000-0005-0000-0000-000080AE0000}"/>
    <cellStyle name="SAPBEXHLevel3 21 4" xfId="12023" xr:uid="{00000000-0005-0000-0000-000081AE0000}"/>
    <cellStyle name="SAPBEXHLevel3 21 5" xfId="14891" xr:uid="{00000000-0005-0000-0000-000082AE0000}"/>
    <cellStyle name="SAPBEXHLevel3 21 6" xfId="17820" xr:uid="{00000000-0005-0000-0000-000083AE0000}"/>
    <cellStyle name="SAPBEXHLevel3 21 7" xfId="20931" xr:uid="{00000000-0005-0000-0000-000084AE0000}"/>
    <cellStyle name="SAPBEXHLevel3 21 8" xfId="25710" xr:uid="{00000000-0005-0000-0000-000085AE0000}"/>
    <cellStyle name="SAPBEXHLevel3 21 9" xfId="28594" xr:uid="{00000000-0005-0000-0000-000086AE0000}"/>
    <cellStyle name="SAPBEXHLevel3 22" xfId="1387" xr:uid="{00000000-0005-0000-0000-000087AE0000}"/>
    <cellStyle name="SAPBEXHLevel3 22 10" xfId="31480" xr:uid="{00000000-0005-0000-0000-000088AE0000}"/>
    <cellStyle name="SAPBEXHLevel3 22 11" xfId="34369" xr:uid="{00000000-0005-0000-0000-000089AE0000}"/>
    <cellStyle name="SAPBEXHLevel3 22 12" xfId="37275" xr:uid="{00000000-0005-0000-0000-00008AAE0000}"/>
    <cellStyle name="SAPBEXHLevel3 22 13" xfId="42382" xr:uid="{00000000-0005-0000-0000-00008BAE0000}"/>
    <cellStyle name="SAPBEXHLevel3 22 14" xfId="45400" xr:uid="{00000000-0005-0000-0000-00008CAE0000}"/>
    <cellStyle name="SAPBEXHLevel3 22 2" xfId="6367" xr:uid="{00000000-0005-0000-0000-00008DAE0000}"/>
    <cellStyle name="SAPBEXHLevel3 22 3" xfId="9161" xr:uid="{00000000-0005-0000-0000-00008EAE0000}"/>
    <cellStyle name="SAPBEXHLevel3 22 4" xfId="12054" xr:uid="{00000000-0005-0000-0000-00008FAE0000}"/>
    <cellStyle name="SAPBEXHLevel3 22 5" xfId="14922" xr:uid="{00000000-0005-0000-0000-000090AE0000}"/>
    <cellStyle name="SAPBEXHLevel3 22 6" xfId="17851" xr:uid="{00000000-0005-0000-0000-000091AE0000}"/>
    <cellStyle name="SAPBEXHLevel3 22 7" xfId="20962" xr:uid="{00000000-0005-0000-0000-000092AE0000}"/>
    <cellStyle name="SAPBEXHLevel3 22 8" xfId="25741" xr:uid="{00000000-0005-0000-0000-000093AE0000}"/>
    <cellStyle name="SAPBEXHLevel3 22 9" xfId="28625" xr:uid="{00000000-0005-0000-0000-000094AE0000}"/>
    <cellStyle name="SAPBEXHLevel3 23" xfId="1418" xr:uid="{00000000-0005-0000-0000-000095AE0000}"/>
    <cellStyle name="SAPBEXHLevel3 23 10" xfId="31511" xr:uid="{00000000-0005-0000-0000-000096AE0000}"/>
    <cellStyle name="SAPBEXHLevel3 23 11" xfId="34400" xr:uid="{00000000-0005-0000-0000-000097AE0000}"/>
    <cellStyle name="SAPBEXHLevel3 23 12" xfId="37306" xr:uid="{00000000-0005-0000-0000-000098AE0000}"/>
    <cellStyle name="SAPBEXHLevel3 23 13" xfId="42413" xr:uid="{00000000-0005-0000-0000-000099AE0000}"/>
    <cellStyle name="SAPBEXHLevel3 23 14" xfId="45431" xr:uid="{00000000-0005-0000-0000-00009AAE0000}"/>
    <cellStyle name="SAPBEXHLevel3 23 2" xfId="6398" xr:uid="{00000000-0005-0000-0000-00009BAE0000}"/>
    <cellStyle name="SAPBEXHLevel3 23 3" xfId="9192" xr:uid="{00000000-0005-0000-0000-00009CAE0000}"/>
    <cellStyle name="SAPBEXHLevel3 23 4" xfId="12085" xr:uid="{00000000-0005-0000-0000-00009DAE0000}"/>
    <cellStyle name="SAPBEXHLevel3 23 5" xfId="14953" xr:uid="{00000000-0005-0000-0000-00009EAE0000}"/>
    <cellStyle name="SAPBEXHLevel3 23 6" xfId="17882" xr:uid="{00000000-0005-0000-0000-00009FAE0000}"/>
    <cellStyle name="SAPBEXHLevel3 23 7" xfId="20993" xr:uid="{00000000-0005-0000-0000-0000A0AE0000}"/>
    <cellStyle name="SAPBEXHLevel3 23 8" xfId="25772" xr:uid="{00000000-0005-0000-0000-0000A1AE0000}"/>
    <cellStyle name="SAPBEXHLevel3 23 9" xfId="28656" xr:uid="{00000000-0005-0000-0000-0000A2AE0000}"/>
    <cellStyle name="SAPBEXHLevel3 24" xfId="1449" xr:uid="{00000000-0005-0000-0000-0000A3AE0000}"/>
    <cellStyle name="SAPBEXHLevel3 24 10" xfId="31542" xr:uid="{00000000-0005-0000-0000-0000A4AE0000}"/>
    <cellStyle name="SAPBEXHLevel3 24 11" xfId="34431" xr:uid="{00000000-0005-0000-0000-0000A5AE0000}"/>
    <cellStyle name="SAPBEXHLevel3 24 12" xfId="37337" xr:uid="{00000000-0005-0000-0000-0000A6AE0000}"/>
    <cellStyle name="SAPBEXHLevel3 24 13" xfId="42444" xr:uid="{00000000-0005-0000-0000-0000A7AE0000}"/>
    <cellStyle name="SAPBEXHLevel3 24 14" xfId="45462" xr:uid="{00000000-0005-0000-0000-0000A8AE0000}"/>
    <cellStyle name="SAPBEXHLevel3 24 2" xfId="6429" xr:uid="{00000000-0005-0000-0000-0000A9AE0000}"/>
    <cellStyle name="SAPBEXHLevel3 24 3" xfId="9223" xr:uid="{00000000-0005-0000-0000-0000AAAE0000}"/>
    <cellStyle name="SAPBEXHLevel3 24 4" xfId="12116" xr:uid="{00000000-0005-0000-0000-0000ABAE0000}"/>
    <cellStyle name="SAPBEXHLevel3 24 5" xfId="14984" xr:uid="{00000000-0005-0000-0000-0000ACAE0000}"/>
    <cellStyle name="SAPBEXHLevel3 24 6" xfId="17913" xr:uid="{00000000-0005-0000-0000-0000ADAE0000}"/>
    <cellStyle name="SAPBEXHLevel3 24 7" xfId="21024" xr:uid="{00000000-0005-0000-0000-0000AEAE0000}"/>
    <cellStyle name="SAPBEXHLevel3 24 8" xfId="25803" xr:uid="{00000000-0005-0000-0000-0000AFAE0000}"/>
    <cellStyle name="SAPBEXHLevel3 24 9" xfId="28687" xr:uid="{00000000-0005-0000-0000-0000B0AE0000}"/>
    <cellStyle name="SAPBEXHLevel3 25" xfId="1480" xr:uid="{00000000-0005-0000-0000-0000B1AE0000}"/>
    <cellStyle name="SAPBEXHLevel3 25 10" xfId="31573" xr:uid="{00000000-0005-0000-0000-0000B2AE0000}"/>
    <cellStyle name="SAPBEXHLevel3 25 11" xfId="34462" xr:uid="{00000000-0005-0000-0000-0000B3AE0000}"/>
    <cellStyle name="SAPBEXHLevel3 25 12" xfId="37368" xr:uid="{00000000-0005-0000-0000-0000B4AE0000}"/>
    <cellStyle name="SAPBEXHLevel3 25 13" xfId="42475" xr:uid="{00000000-0005-0000-0000-0000B5AE0000}"/>
    <cellStyle name="SAPBEXHLevel3 25 14" xfId="45493" xr:uid="{00000000-0005-0000-0000-0000B6AE0000}"/>
    <cellStyle name="SAPBEXHLevel3 25 2" xfId="6460" xr:uid="{00000000-0005-0000-0000-0000B7AE0000}"/>
    <cellStyle name="SAPBEXHLevel3 25 3" xfId="9254" xr:uid="{00000000-0005-0000-0000-0000B8AE0000}"/>
    <cellStyle name="SAPBEXHLevel3 25 4" xfId="12147" xr:uid="{00000000-0005-0000-0000-0000B9AE0000}"/>
    <cellStyle name="SAPBEXHLevel3 25 5" xfId="15015" xr:uid="{00000000-0005-0000-0000-0000BAAE0000}"/>
    <cellStyle name="SAPBEXHLevel3 25 6" xfId="17944" xr:uid="{00000000-0005-0000-0000-0000BBAE0000}"/>
    <cellStyle name="SAPBEXHLevel3 25 7" xfId="21055" xr:uid="{00000000-0005-0000-0000-0000BCAE0000}"/>
    <cellStyle name="SAPBEXHLevel3 25 8" xfId="25834" xr:uid="{00000000-0005-0000-0000-0000BDAE0000}"/>
    <cellStyle name="SAPBEXHLevel3 25 9" xfId="28718" xr:uid="{00000000-0005-0000-0000-0000BEAE0000}"/>
    <cellStyle name="SAPBEXHLevel3 26" xfId="1511" xr:uid="{00000000-0005-0000-0000-0000BFAE0000}"/>
    <cellStyle name="SAPBEXHLevel3 26 10" xfId="31604" xr:uid="{00000000-0005-0000-0000-0000C0AE0000}"/>
    <cellStyle name="SAPBEXHLevel3 26 11" xfId="34493" xr:uid="{00000000-0005-0000-0000-0000C1AE0000}"/>
    <cellStyle name="SAPBEXHLevel3 26 12" xfId="37399" xr:uid="{00000000-0005-0000-0000-0000C2AE0000}"/>
    <cellStyle name="SAPBEXHLevel3 26 13" xfId="42506" xr:uid="{00000000-0005-0000-0000-0000C3AE0000}"/>
    <cellStyle name="SAPBEXHLevel3 26 14" xfId="45524" xr:uid="{00000000-0005-0000-0000-0000C4AE0000}"/>
    <cellStyle name="SAPBEXHLevel3 26 2" xfId="6491" xr:uid="{00000000-0005-0000-0000-0000C5AE0000}"/>
    <cellStyle name="SAPBEXHLevel3 26 3" xfId="9285" xr:uid="{00000000-0005-0000-0000-0000C6AE0000}"/>
    <cellStyle name="SAPBEXHLevel3 26 4" xfId="12178" xr:uid="{00000000-0005-0000-0000-0000C7AE0000}"/>
    <cellStyle name="SAPBEXHLevel3 26 5" xfId="15046" xr:uid="{00000000-0005-0000-0000-0000C8AE0000}"/>
    <cellStyle name="SAPBEXHLevel3 26 6" xfId="17975" xr:uid="{00000000-0005-0000-0000-0000C9AE0000}"/>
    <cellStyle name="SAPBEXHLevel3 26 7" xfId="21086" xr:uid="{00000000-0005-0000-0000-0000CAAE0000}"/>
    <cellStyle name="SAPBEXHLevel3 26 8" xfId="25865" xr:uid="{00000000-0005-0000-0000-0000CBAE0000}"/>
    <cellStyle name="SAPBEXHLevel3 26 9" xfId="28749" xr:uid="{00000000-0005-0000-0000-0000CCAE0000}"/>
    <cellStyle name="SAPBEXHLevel3 27" xfId="1542" xr:uid="{00000000-0005-0000-0000-0000CDAE0000}"/>
    <cellStyle name="SAPBEXHLevel3 27 10" xfId="31635" xr:uid="{00000000-0005-0000-0000-0000CEAE0000}"/>
    <cellStyle name="SAPBEXHLevel3 27 11" xfId="34524" xr:uid="{00000000-0005-0000-0000-0000CFAE0000}"/>
    <cellStyle name="SAPBEXHLevel3 27 12" xfId="37430" xr:uid="{00000000-0005-0000-0000-0000D0AE0000}"/>
    <cellStyle name="SAPBEXHLevel3 27 13" xfId="42537" xr:uid="{00000000-0005-0000-0000-0000D1AE0000}"/>
    <cellStyle name="SAPBEXHLevel3 27 14" xfId="45555" xr:uid="{00000000-0005-0000-0000-0000D2AE0000}"/>
    <cellStyle name="SAPBEXHLevel3 27 2" xfId="6522" xr:uid="{00000000-0005-0000-0000-0000D3AE0000}"/>
    <cellStyle name="SAPBEXHLevel3 27 3" xfId="9316" xr:uid="{00000000-0005-0000-0000-0000D4AE0000}"/>
    <cellStyle name="SAPBEXHLevel3 27 4" xfId="12209" xr:uid="{00000000-0005-0000-0000-0000D5AE0000}"/>
    <cellStyle name="SAPBEXHLevel3 27 5" xfId="15077" xr:uid="{00000000-0005-0000-0000-0000D6AE0000}"/>
    <cellStyle name="SAPBEXHLevel3 27 6" xfId="18006" xr:uid="{00000000-0005-0000-0000-0000D7AE0000}"/>
    <cellStyle name="SAPBEXHLevel3 27 7" xfId="21117" xr:uid="{00000000-0005-0000-0000-0000D8AE0000}"/>
    <cellStyle name="SAPBEXHLevel3 27 8" xfId="25896" xr:uid="{00000000-0005-0000-0000-0000D9AE0000}"/>
    <cellStyle name="SAPBEXHLevel3 27 9" xfId="28780" xr:uid="{00000000-0005-0000-0000-0000DAAE0000}"/>
    <cellStyle name="SAPBEXHLevel3 28" xfId="1573" xr:uid="{00000000-0005-0000-0000-0000DBAE0000}"/>
    <cellStyle name="SAPBEXHLevel3 28 10" xfId="31666" xr:uid="{00000000-0005-0000-0000-0000DCAE0000}"/>
    <cellStyle name="SAPBEXHLevel3 28 11" xfId="34555" xr:uid="{00000000-0005-0000-0000-0000DDAE0000}"/>
    <cellStyle name="SAPBEXHLevel3 28 12" xfId="37461" xr:uid="{00000000-0005-0000-0000-0000DEAE0000}"/>
    <cellStyle name="SAPBEXHLevel3 28 13" xfId="42568" xr:uid="{00000000-0005-0000-0000-0000DFAE0000}"/>
    <cellStyle name="SAPBEXHLevel3 28 14" xfId="45586" xr:uid="{00000000-0005-0000-0000-0000E0AE0000}"/>
    <cellStyle name="SAPBEXHLevel3 28 2" xfId="6553" xr:uid="{00000000-0005-0000-0000-0000E1AE0000}"/>
    <cellStyle name="SAPBEXHLevel3 28 3" xfId="9347" xr:uid="{00000000-0005-0000-0000-0000E2AE0000}"/>
    <cellStyle name="SAPBEXHLevel3 28 4" xfId="12240" xr:uid="{00000000-0005-0000-0000-0000E3AE0000}"/>
    <cellStyle name="SAPBEXHLevel3 28 5" xfId="15108" xr:uid="{00000000-0005-0000-0000-0000E4AE0000}"/>
    <cellStyle name="SAPBEXHLevel3 28 6" xfId="18037" xr:uid="{00000000-0005-0000-0000-0000E5AE0000}"/>
    <cellStyle name="SAPBEXHLevel3 28 7" xfId="21148" xr:uid="{00000000-0005-0000-0000-0000E6AE0000}"/>
    <cellStyle name="SAPBEXHLevel3 28 8" xfId="25927" xr:uid="{00000000-0005-0000-0000-0000E7AE0000}"/>
    <cellStyle name="SAPBEXHLevel3 28 9" xfId="28811" xr:uid="{00000000-0005-0000-0000-0000E8AE0000}"/>
    <cellStyle name="SAPBEXHLevel3 29" xfId="1604" xr:uid="{00000000-0005-0000-0000-0000E9AE0000}"/>
    <cellStyle name="SAPBEXHLevel3 29 10" xfId="31697" xr:uid="{00000000-0005-0000-0000-0000EAAE0000}"/>
    <cellStyle name="SAPBEXHLevel3 29 11" xfId="34586" xr:uid="{00000000-0005-0000-0000-0000EBAE0000}"/>
    <cellStyle name="SAPBEXHLevel3 29 12" xfId="37492" xr:uid="{00000000-0005-0000-0000-0000ECAE0000}"/>
    <cellStyle name="SAPBEXHLevel3 29 13" xfId="42599" xr:uid="{00000000-0005-0000-0000-0000EDAE0000}"/>
    <cellStyle name="SAPBEXHLevel3 29 14" xfId="45617" xr:uid="{00000000-0005-0000-0000-0000EEAE0000}"/>
    <cellStyle name="SAPBEXHLevel3 29 2" xfId="6584" xr:uid="{00000000-0005-0000-0000-0000EFAE0000}"/>
    <cellStyle name="SAPBEXHLevel3 29 3" xfId="9378" xr:uid="{00000000-0005-0000-0000-0000F0AE0000}"/>
    <cellStyle name="SAPBEXHLevel3 29 4" xfId="12271" xr:uid="{00000000-0005-0000-0000-0000F1AE0000}"/>
    <cellStyle name="SAPBEXHLevel3 29 5" xfId="15139" xr:uid="{00000000-0005-0000-0000-0000F2AE0000}"/>
    <cellStyle name="SAPBEXHLevel3 29 6" xfId="18068" xr:uid="{00000000-0005-0000-0000-0000F3AE0000}"/>
    <cellStyle name="SAPBEXHLevel3 29 7" xfId="21179" xr:uid="{00000000-0005-0000-0000-0000F4AE0000}"/>
    <cellStyle name="SAPBEXHLevel3 29 8" xfId="25958" xr:uid="{00000000-0005-0000-0000-0000F5AE0000}"/>
    <cellStyle name="SAPBEXHLevel3 29 9" xfId="28842" xr:uid="{00000000-0005-0000-0000-0000F6AE0000}"/>
    <cellStyle name="SAPBEXHLevel3 3" xfId="95" xr:uid="{00000000-0005-0000-0000-0000F7AE0000}"/>
    <cellStyle name="SAPBEXHLevel3 3 10" xfId="664" xr:uid="{00000000-0005-0000-0000-0000F8AE0000}"/>
    <cellStyle name="SAPBEXHLevel3 3 10 10" xfId="30757" xr:uid="{00000000-0005-0000-0000-0000F9AE0000}"/>
    <cellStyle name="SAPBEXHLevel3 3 10 11" xfId="33646" xr:uid="{00000000-0005-0000-0000-0000FAAE0000}"/>
    <cellStyle name="SAPBEXHLevel3 3 10 12" xfId="36552" xr:uid="{00000000-0005-0000-0000-0000FBAE0000}"/>
    <cellStyle name="SAPBEXHLevel3 3 10 13" xfId="41659" xr:uid="{00000000-0005-0000-0000-0000FCAE0000}"/>
    <cellStyle name="SAPBEXHLevel3 3 10 14" xfId="44677" xr:uid="{00000000-0005-0000-0000-0000FDAE0000}"/>
    <cellStyle name="SAPBEXHLevel3 3 10 2" xfId="3947" xr:uid="{00000000-0005-0000-0000-0000FEAE0000}"/>
    <cellStyle name="SAPBEXHLevel3 3 10 3" xfId="8438" xr:uid="{00000000-0005-0000-0000-0000FFAE0000}"/>
    <cellStyle name="SAPBEXHLevel3 3 10 4" xfId="11331" xr:uid="{00000000-0005-0000-0000-000000AF0000}"/>
    <cellStyle name="SAPBEXHLevel3 3 10 5" xfId="14199" xr:uid="{00000000-0005-0000-0000-000001AF0000}"/>
    <cellStyle name="SAPBEXHLevel3 3 10 6" xfId="17128" xr:uid="{00000000-0005-0000-0000-000002AF0000}"/>
    <cellStyle name="SAPBEXHLevel3 3 10 7" xfId="20239" xr:uid="{00000000-0005-0000-0000-000003AF0000}"/>
    <cellStyle name="SAPBEXHLevel3 3 10 8" xfId="19913" xr:uid="{00000000-0005-0000-0000-000004AF0000}"/>
    <cellStyle name="SAPBEXHLevel3 3 10 9" xfId="27902" xr:uid="{00000000-0005-0000-0000-000005AF0000}"/>
    <cellStyle name="SAPBEXHLevel3 3 100" xfId="47631" xr:uid="{00000000-0005-0000-0000-000006AF0000}"/>
    <cellStyle name="SAPBEXHLevel3 3 101" xfId="47834" xr:uid="{00000000-0005-0000-0000-000007AF0000}"/>
    <cellStyle name="SAPBEXHLevel3 3 102" xfId="47541" xr:uid="{00000000-0005-0000-0000-000008AF0000}"/>
    <cellStyle name="SAPBEXHLevel3 3 103" xfId="47781" xr:uid="{00000000-0005-0000-0000-000009AF0000}"/>
    <cellStyle name="SAPBEXHLevel3 3 104" xfId="47757" xr:uid="{00000000-0005-0000-0000-00000AAF0000}"/>
    <cellStyle name="SAPBEXHLevel3 3 105" xfId="47728" xr:uid="{00000000-0005-0000-0000-00000BAF0000}"/>
    <cellStyle name="SAPBEXHLevel3 3 106" xfId="46612" xr:uid="{00000000-0005-0000-0000-00000CAF0000}"/>
    <cellStyle name="SAPBEXHLevel3 3 107" xfId="48112" xr:uid="{00000000-0005-0000-0000-00000DAF0000}"/>
    <cellStyle name="SAPBEXHLevel3 3 108" xfId="46521" xr:uid="{00000000-0005-0000-0000-00000EAF0000}"/>
    <cellStyle name="SAPBEXHLevel3 3 109" xfId="48204" xr:uid="{00000000-0005-0000-0000-00000FAF0000}"/>
    <cellStyle name="SAPBEXHLevel3 3 11" xfId="938" xr:uid="{00000000-0005-0000-0000-000010AF0000}"/>
    <cellStyle name="SAPBEXHLevel3 3 11 10" xfId="31031" xr:uid="{00000000-0005-0000-0000-000011AF0000}"/>
    <cellStyle name="SAPBEXHLevel3 3 11 11" xfId="33920" xr:uid="{00000000-0005-0000-0000-000012AF0000}"/>
    <cellStyle name="SAPBEXHLevel3 3 11 12" xfId="36826" xr:uid="{00000000-0005-0000-0000-000013AF0000}"/>
    <cellStyle name="SAPBEXHLevel3 3 11 13" xfId="41933" xr:uid="{00000000-0005-0000-0000-000014AF0000}"/>
    <cellStyle name="SAPBEXHLevel3 3 11 14" xfId="44951" xr:uid="{00000000-0005-0000-0000-000015AF0000}"/>
    <cellStyle name="SAPBEXHLevel3 3 11 2" xfId="3352" xr:uid="{00000000-0005-0000-0000-000016AF0000}"/>
    <cellStyle name="SAPBEXHLevel3 3 11 3" xfId="8712" xr:uid="{00000000-0005-0000-0000-000017AF0000}"/>
    <cellStyle name="SAPBEXHLevel3 3 11 4" xfId="11605" xr:uid="{00000000-0005-0000-0000-000018AF0000}"/>
    <cellStyle name="SAPBEXHLevel3 3 11 5" xfId="14473" xr:uid="{00000000-0005-0000-0000-000019AF0000}"/>
    <cellStyle name="SAPBEXHLevel3 3 11 6" xfId="17402" xr:uid="{00000000-0005-0000-0000-00001AAF0000}"/>
    <cellStyle name="SAPBEXHLevel3 3 11 7" xfId="20513" xr:uid="{00000000-0005-0000-0000-00001BAF0000}"/>
    <cellStyle name="SAPBEXHLevel3 3 11 8" xfId="25292" xr:uid="{00000000-0005-0000-0000-00001CAF0000}"/>
    <cellStyle name="SAPBEXHLevel3 3 11 9" xfId="28176" xr:uid="{00000000-0005-0000-0000-00001DAF0000}"/>
    <cellStyle name="SAPBEXHLevel3 3 110" xfId="47387" xr:uid="{00000000-0005-0000-0000-00001EAF0000}"/>
    <cellStyle name="SAPBEXHLevel3 3 111" xfId="47836" xr:uid="{00000000-0005-0000-0000-00001FAF0000}"/>
    <cellStyle name="SAPBEXHLevel3 3 112" xfId="48138" xr:uid="{00000000-0005-0000-0000-000020AF0000}"/>
    <cellStyle name="SAPBEXHLevel3 3 113" xfId="48425" xr:uid="{00000000-0005-0000-0000-000021AF0000}"/>
    <cellStyle name="SAPBEXHLevel3 3 114" xfId="44320" xr:uid="{00000000-0005-0000-0000-000022AF0000}"/>
    <cellStyle name="SAPBEXHLevel3 3 115" xfId="48286" xr:uid="{00000000-0005-0000-0000-000023AF0000}"/>
    <cellStyle name="SAPBEXHLevel3 3 116" xfId="48569" xr:uid="{00000000-0005-0000-0000-000024AF0000}"/>
    <cellStyle name="SAPBEXHLevel3 3 117" xfId="47981" xr:uid="{00000000-0005-0000-0000-000025AF0000}"/>
    <cellStyle name="SAPBEXHLevel3 3 118" xfId="48355" xr:uid="{00000000-0005-0000-0000-000026AF0000}"/>
    <cellStyle name="SAPBEXHLevel3 3 119" xfId="48199" xr:uid="{00000000-0005-0000-0000-000027AF0000}"/>
    <cellStyle name="SAPBEXHLevel3 3 12" xfId="771" xr:uid="{00000000-0005-0000-0000-000028AF0000}"/>
    <cellStyle name="SAPBEXHLevel3 3 12 10" xfId="30864" xr:uid="{00000000-0005-0000-0000-000029AF0000}"/>
    <cellStyle name="SAPBEXHLevel3 3 12 11" xfId="33753" xr:uid="{00000000-0005-0000-0000-00002AAF0000}"/>
    <cellStyle name="SAPBEXHLevel3 3 12 12" xfId="36659" xr:uid="{00000000-0005-0000-0000-00002BAF0000}"/>
    <cellStyle name="SAPBEXHLevel3 3 12 13" xfId="41766" xr:uid="{00000000-0005-0000-0000-00002CAF0000}"/>
    <cellStyle name="SAPBEXHLevel3 3 12 14" xfId="44784" xr:uid="{00000000-0005-0000-0000-00002DAF0000}"/>
    <cellStyle name="SAPBEXHLevel3 3 12 2" xfId="5243" xr:uid="{00000000-0005-0000-0000-00002EAF0000}"/>
    <cellStyle name="SAPBEXHLevel3 3 12 3" xfId="8545" xr:uid="{00000000-0005-0000-0000-00002FAF0000}"/>
    <cellStyle name="SAPBEXHLevel3 3 12 4" xfId="11438" xr:uid="{00000000-0005-0000-0000-000030AF0000}"/>
    <cellStyle name="SAPBEXHLevel3 3 12 5" xfId="14306" xr:uid="{00000000-0005-0000-0000-000031AF0000}"/>
    <cellStyle name="SAPBEXHLevel3 3 12 6" xfId="17235" xr:uid="{00000000-0005-0000-0000-000032AF0000}"/>
    <cellStyle name="SAPBEXHLevel3 3 12 7" xfId="20346" xr:uid="{00000000-0005-0000-0000-000033AF0000}"/>
    <cellStyle name="SAPBEXHLevel3 3 12 8" xfId="25125" xr:uid="{00000000-0005-0000-0000-000034AF0000}"/>
    <cellStyle name="SAPBEXHLevel3 3 12 9" xfId="28009" xr:uid="{00000000-0005-0000-0000-000035AF0000}"/>
    <cellStyle name="SAPBEXHLevel3 3 120" xfId="48636" xr:uid="{00000000-0005-0000-0000-000036AF0000}"/>
    <cellStyle name="SAPBEXHLevel3 3 121" xfId="48838" xr:uid="{00000000-0005-0000-0000-000037AF0000}"/>
    <cellStyle name="SAPBEXHLevel3 3 122" xfId="48928" xr:uid="{00000000-0005-0000-0000-000038AF0000}"/>
    <cellStyle name="SAPBEXHLevel3 3 123" xfId="48832" xr:uid="{00000000-0005-0000-0000-000039AF0000}"/>
    <cellStyle name="SAPBEXHLevel3 3 124" xfId="48916" xr:uid="{00000000-0005-0000-0000-00003AAF0000}"/>
    <cellStyle name="SAPBEXHLevel3 3 125" xfId="48902" xr:uid="{00000000-0005-0000-0000-00003BAF0000}"/>
    <cellStyle name="SAPBEXHLevel3 3 126" xfId="48894" xr:uid="{00000000-0005-0000-0000-00003CAF0000}"/>
    <cellStyle name="SAPBEXHLevel3 3 127" xfId="49093" xr:uid="{00000000-0005-0000-0000-00003DAF0000}"/>
    <cellStyle name="SAPBEXHLevel3 3 128" xfId="48884" xr:uid="{00000000-0005-0000-0000-00003EAF0000}"/>
    <cellStyle name="SAPBEXHLevel3 3 129" xfId="48979" xr:uid="{00000000-0005-0000-0000-00003FAF0000}"/>
    <cellStyle name="SAPBEXHLevel3 3 13" xfId="1046" xr:uid="{00000000-0005-0000-0000-000040AF0000}"/>
    <cellStyle name="SAPBEXHLevel3 3 13 10" xfId="31139" xr:uid="{00000000-0005-0000-0000-000041AF0000}"/>
    <cellStyle name="SAPBEXHLevel3 3 13 11" xfId="34028" xr:uid="{00000000-0005-0000-0000-000042AF0000}"/>
    <cellStyle name="SAPBEXHLevel3 3 13 12" xfId="36934" xr:uid="{00000000-0005-0000-0000-000043AF0000}"/>
    <cellStyle name="SAPBEXHLevel3 3 13 13" xfId="42041" xr:uid="{00000000-0005-0000-0000-000044AF0000}"/>
    <cellStyle name="SAPBEXHLevel3 3 13 14" xfId="45059" xr:uid="{00000000-0005-0000-0000-000045AF0000}"/>
    <cellStyle name="SAPBEXHLevel3 3 13 2" xfId="3583" xr:uid="{00000000-0005-0000-0000-000046AF0000}"/>
    <cellStyle name="SAPBEXHLevel3 3 13 3" xfId="8820" xr:uid="{00000000-0005-0000-0000-000047AF0000}"/>
    <cellStyle name="SAPBEXHLevel3 3 13 4" xfId="11713" xr:uid="{00000000-0005-0000-0000-000048AF0000}"/>
    <cellStyle name="SAPBEXHLevel3 3 13 5" xfId="14581" xr:uid="{00000000-0005-0000-0000-000049AF0000}"/>
    <cellStyle name="SAPBEXHLevel3 3 13 6" xfId="17510" xr:uid="{00000000-0005-0000-0000-00004AAF0000}"/>
    <cellStyle name="SAPBEXHLevel3 3 13 7" xfId="20621" xr:uid="{00000000-0005-0000-0000-00004BAF0000}"/>
    <cellStyle name="SAPBEXHLevel3 3 13 8" xfId="25400" xr:uid="{00000000-0005-0000-0000-00004CAF0000}"/>
    <cellStyle name="SAPBEXHLevel3 3 13 9" xfId="28284" xr:uid="{00000000-0005-0000-0000-00004DAF0000}"/>
    <cellStyle name="SAPBEXHLevel3 3 130" xfId="48878" xr:uid="{00000000-0005-0000-0000-00004EAF0000}"/>
    <cellStyle name="SAPBEXHLevel3 3 131" xfId="48874" xr:uid="{00000000-0005-0000-0000-00004FAF0000}"/>
    <cellStyle name="SAPBEXHLevel3 3 132" xfId="48930" xr:uid="{00000000-0005-0000-0000-000050AF0000}"/>
    <cellStyle name="SAPBEXHLevel3 3 133" xfId="48867" xr:uid="{00000000-0005-0000-0000-000051AF0000}"/>
    <cellStyle name="SAPBEXHLevel3 3 134" xfId="49542" xr:uid="{00000000-0005-0000-0000-000052AF0000}"/>
    <cellStyle name="SAPBEXHLevel3 3 135" xfId="48856" xr:uid="{00000000-0005-0000-0000-000053AF0000}"/>
    <cellStyle name="SAPBEXHLevel3 3 136" xfId="49646" xr:uid="{00000000-0005-0000-0000-000054AF0000}"/>
    <cellStyle name="SAPBEXHLevel3 3 137" xfId="49370" xr:uid="{00000000-0005-0000-0000-000055AF0000}"/>
    <cellStyle name="SAPBEXHLevel3 3 138" xfId="49744" xr:uid="{00000000-0005-0000-0000-000056AF0000}"/>
    <cellStyle name="SAPBEXHLevel3 3 139" xfId="49161" xr:uid="{00000000-0005-0000-0000-000057AF0000}"/>
    <cellStyle name="SAPBEXHLevel3 3 14" xfId="1180" xr:uid="{00000000-0005-0000-0000-000058AF0000}"/>
    <cellStyle name="SAPBEXHLevel3 3 14 10" xfId="31273" xr:uid="{00000000-0005-0000-0000-000059AF0000}"/>
    <cellStyle name="SAPBEXHLevel3 3 14 11" xfId="34162" xr:uid="{00000000-0005-0000-0000-00005AAF0000}"/>
    <cellStyle name="SAPBEXHLevel3 3 14 12" xfId="37068" xr:uid="{00000000-0005-0000-0000-00005BAF0000}"/>
    <cellStyle name="SAPBEXHLevel3 3 14 13" xfId="42175" xr:uid="{00000000-0005-0000-0000-00005CAF0000}"/>
    <cellStyle name="SAPBEXHLevel3 3 14 14" xfId="45193" xr:uid="{00000000-0005-0000-0000-00005DAF0000}"/>
    <cellStyle name="SAPBEXHLevel3 3 14 2" xfId="3516" xr:uid="{00000000-0005-0000-0000-00005EAF0000}"/>
    <cellStyle name="SAPBEXHLevel3 3 14 3" xfId="8954" xr:uid="{00000000-0005-0000-0000-00005FAF0000}"/>
    <cellStyle name="SAPBEXHLevel3 3 14 4" xfId="11847" xr:uid="{00000000-0005-0000-0000-000060AF0000}"/>
    <cellStyle name="SAPBEXHLevel3 3 14 5" xfId="14715" xr:uid="{00000000-0005-0000-0000-000061AF0000}"/>
    <cellStyle name="SAPBEXHLevel3 3 14 6" xfId="17644" xr:uid="{00000000-0005-0000-0000-000062AF0000}"/>
    <cellStyle name="SAPBEXHLevel3 3 14 7" xfId="20755" xr:uid="{00000000-0005-0000-0000-000063AF0000}"/>
    <cellStyle name="SAPBEXHLevel3 3 14 8" xfId="25534" xr:uid="{00000000-0005-0000-0000-000064AF0000}"/>
    <cellStyle name="SAPBEXHLevel3 3 14 9" xfId="28418" xr:uid="{00000000-0005-0000-0000-000065AF0000}"/>
    <cellStyle name="SAPBEXHLevel3 3 140" xfId="49751" xr:uid="{00000000-0005-0000-0000-000066AF0000}"/>
    <cellStyle name="SAPBEXHLevel3 3 141" xfId="49548" xr:uid="{00000000-0005-0000-0000-000067AF0000}"/>
    <cellStyle name="SAPBEXHLevel3 3 142" xfId="49448" xr:uid="{00000000-0005-0000-0000-000068AF0000}"/>
    <cellStyle name="SAPBEXHLevel3 3 143" xfId="49886" xr:uid="{00000000-0005-0000-0000-000069AF0000}"/>
    <cellStyle name="SAPBEXHLevel3 3 144" xfId="49493" xr:uid="{00000000-0005-0000-0000-00006AAF0000}"/>
    <cellStyle name="SAPBEXHLevel3 3 145" xfId="49934" xr:uid="{00000000-0005-0000-0000-00006BAF0000}"/>
    <cellStyle name="SAPBEXHLevel3 3 146" xfId="50004" xr:uid="{00000000-0005-0000-0000-00006CAF0000}"/>
    <cellStyle name="SAPBEXHLevel3 3 147" xfId="50033" xr:uid="{00000000-0005-0000-0000-00006DAF0000}"/>
    <cellStyle name="SAPBEXHLevel3 3 15" xfId="991" xr:uid="{00000000-0005-0000-0000-00006EAF0000}"/>
    <cellStyle name="SAPBEXHLevel3 3 15 10" xfId="31084" xr:uid="{00000000-0005-0000-0000-00006FAF0000}"/>
    <cellStyle name="SAPBEXHLevel3 3 15 11" xfId="33973" xr:uid="{00000000-0005-0000-0000-000070AF0000}"/>
    <cellStyle name="SAPBEXHLevel3 3 15 12" xfId="36879" xr:uid="{00000000-0005-0000-0000-000071AF0000}"/>
    <cellStyle name="SAPBEXHLevel3 3 15 13" xfId="41986" xr:uid="{00000000-0005-0000-0000-000072AF0000}"/>
    <cellStyle name="SAPBEXHLevel3 3 15 14" xfId="45004" xr:uid="{00000000-0005-0000-0000-000073AF0000}"/>
    <cellStyle name="SAPBEXHLevel3 3 15 2" xfId="5275" xr:uid="{00000000-0005-0000-0000-000074AF0000}"/>
    <cellStyle name="SAPBEXHLevel3 3 15 3" xfId="8765" xr:uid="{00000000-0005-0000-0000-000075AF0000}"/>
    <cellStyle name="SAPBEXHLevel3 3 15 4" xfId="11658" xr:uid="{00000000-0005-0000-0000-000076AF0000}"/>
    <cellStyle name="SAPBEXHLevel3 3 15 5" xfId="14526" xr:uid="{00000000-0005-0000-0000-000077AF0000}"/>
    <cellStyle name="SAPBEXHLevel3 3 15 6" xfId="17455" xr:uid="{00000000-0005-0000-0000-000078AF0000}"/>
    <cellStyle name="SAPBEXHLevel3 3 15 7" xfId="20566" xr:uid="{00000000-0005-0000-0000-000079AF0000}"/>
    <cellStyle name="SAPBEXHLevel3 3 15 8" xfId="25345" xr:uid="{00000000-0005-0000-0000-00007AAF0000}"/>
    <cellStyle name="SAPBEXHLevel3 3 15 9" xfId="28229" xr:uid="{00000000-0005-0000-0000-00007BAF0000}"/>
    <cellStyle name="SAPBEXHLevel3 3 16" xfId="1287" xr:uid="{00000000-0005-0000-0000-00007CAF0000}"/>
    <cellStyle name="SAPBEXHLevel3 3 16 10" xfId="31380" xr:uid="{00000000-0005-0000-0000-00007DAF0000}"/>
    <cellStyle name="SAPBEXHLevel3 3 16 11" xfId="34269" xr:uid="{00000000-0005-0000-0000-00007EAF0000}"/>
    <cellStyle name="SAPBEXHLevel3 3 16 12" xfId="37175" xr:uid="{00000000-0005-0000-0000-00007FAF0000}"/>
    <cellStyle name="SAPBEXHLevel3 3 16 13" xfId="42282" xr:uid="{00000000-0005-0000-0000-000080AF0000}"/>
    <cellStyle name="SAPBEXHLevel3 3 16 14" xfId="45300" xr:uid="{00000000-0005-0000-0000-000081AF0000}"/>
    <cellStyle name="SAPBEXHLevel3 3 16 2" xfId="6267" xr:uid="{00000000-0005-0000-0000-000082AF0000}"/>
    <cellStyle name="SAPBEXHLevel3 3 16 3" xfId="9061" xr:uid="{00000000-0005-0000-0000-000083AF0000}"/>
    <cellStyle name="SAPBEXHLevel3 3 16 4" xfId="11954" xr:uid="{00000000-0005-0000-0000-000084AF0000}"/>
    <cellStyle name="SAPBEXHLevel3 3 16 5" xfId="14822" xr:uid="{00000000-0005-0000-0000-000085AF0000}"/>
    <cellStyle name="SAPBEXHLevel3 3 16 6" xfId="17751" xr:uid="{00000000-0005-0000-0000-000086AF0000}"/>
    <cellStyle name="SAPBEXHLevel3 3 16 7" xfId="20862" xr:uid="{00000000-0005-0000-0000-000087AF0000}"/>
    <cellStyle name="SAPBEXHLevel3 3 16 8" xfId="25641" xr:uid="{00000000-0005-0000-0000-000088AF0000}"/>
    <cellStyle name="SAPBEXHLevel3 3 16 9" xfId="28525" xr:uid="{00000000-0005-0000-0000-000089AF0000}"/>
    <cellStyle name="SAPBEXHLevel3 3 17" xfId="783" xr:uid="{00000000-0005-0000-0000-00008AAF0000}"/>
    <cellStyle name="SAPBEXHLevel3 3 17 10" xfId="30876" xr:uid="{00000000-0005-0000-0000-00008BAF0000}"/>
    <cellStyle name="SAPBEXHLevel3 3 17 11" xfId="33765" xr:uid="{00000000-0005-0000-0000-00008CAF0000}"/>
    <cellStyle name="SAPBEXHLevel3 3 17 12" xfId="36671" xr:uid="{00000000-0005-0000-0000-00008DAF0000}"/>
    <cellStyle name="SAPBEXHLevel3 3 17 13" xfId="41778" xr:uid="{00000000-0005-0000-0000-00008EAF0000}"/>
    <cellStyle name="SAPBEXHLevel3 3 17 14" xfId="44796" xr:uid="{00000000-0005-0000-0000-00008FAF0000}"/>
    <cellStyle name="SAPBEXHLevel3 3 17 2" xfId="5025" xr:uid="{00000000-0005-0000-0000-000090AF0000}"/>
    <cellStyle name="SAPBEXHLevel3 3 17 3" xfId="8557" xr:uid="{00000000-0005-0000-0000-000091AF0000}"/>
    <cellStyle name="SAPBEXHLevel3 3 17 4" xfId="11450" xr:uid="{00000000-0005-0000-0000-000092AF0000}"/>
    <cellStyle name="SAPBEXHLevel3 3 17 5" xfId="14318" xr:uid="{00000000-0005-0000-0000-000093AF0000}"/>
    <cellStyle name="SAPBEXHLevel3 3 17 6" xfId="17247" xr:uid="{00000000-0005-0000-0000-000094AF0000}"/>
    <cellStyle name="SAPBEXHLevel3 3 17 7" xfId="20358" xr:uid="{00000000-0005-0000-0000-000095AF0000}"/>
    <cellStyle name="SAPBEXHLevel3 3 17 8" xfId="25137" xr:uid="{00000000-0005-0000-0000-000096AF0000}"/>
    <cellStyle name="SAPBEXHLevel3 3 17 9" xfId="28021" xr:uid="{00000000-0005-0000-0000-000097AF0000}"/>
    <cellStyle name="SAPBEXHLevel3 3 18" xfId="1352" xr:uid="{00000000-0005-0000-0000-000098AF0000}"/>
    <cellStyle name="SAPBEXHLevel3 3 18 10" xfId="31445" xr:uid="{00000000-0005-0000-0000-000099AF0000}"/>
    <cellStyle name="SAPBEXHLevel3 3 18 11" xfId="34334" xr:uid="{00000000-0005-0000-0000-00009AAF0000}"/>
    <cellStyle name="SAPBEXHLevel3 3 18 12" xfId="37240" xr:uid="{00000000-0005-0000-0000-00009BAF0000}"/>
    <cellStyle name="SAPBEXHLevel3 3 18 13" xfId="42347" xr:uid="{00000000-0005-0000-0000-00009CAF0000}"/>
    <cellStyle name="SAPBEXHLevel3 3 18 14" xfId="45365" xr:uid="{00000000-0005-0000-0000-00009DAF0000}"/>
    <cellStyle name="SAPBEXHLevel3 3 18 2" xfId="6332" xr:uid="{00000000-0005-0000-0000-00009EAF0000}"/>
    <cellStyle name="SAPBEXHLevel3 3 18 3" xfId="9126" xr:uid="{00000000-0005-0000-0000-00009FAF0000}"/>
    <cellStyle name="SAPBEXHLevel3 3 18 4" xfId="12019" xr:uid="{00000000-0005-0000-0000-0000A0AF0000}"/>
    <cellStyle name="SAPBEXHLevel3 3 18 5" xfId="14887" xr:uid="{00000000-0005-0000-0000-0000A1AF0000}"/>
    <cellStyle name="SAPBEXHLevel3 3 18 6" xfId="17816" xr:uid="{00000000-0005-0000-0000-0000A2AF0000}"/>
    <cellStyle name="SAPBEXHLevel3 3 18 7" xfId="20927" xr:uid="{00000000-0005-0000-0000-0000A3AF0000}"/>
    <cellStyle name="SAPBEXHLevel3 3 18 8" xfId="25706" xr:uid="{00000000-0005-0000-0000-0000A4AF0000}"/>
    <cellStyle name="SAPBEXHLevel3 3 18 9" xfId="28590" xr:uid="{00000000-0005-0000-0000-0000A5AF0000}"/>
    <cellStyle name="SAPBEXHLevel3 3 19" xfId="990" xr:uid="{00000000-0005-0000-0000-0000A6AF0000}"/>
    <cellStyle name="SAPBEXHLevel3 3 19 10" xfId="31083" xr:uid="{00000000-0005-0000-0000-0000A7AF0000}"/>
    <cellStyle name="SAPBEXHLevel3 3 19 11" xfId="33972" xr:uid="{00000000-0005-0000-0000-0000A8AF0000}"/>
    <cellStyle name="SAPBEXHLevel3 3 19 12" xfId="36878" xr:uid="{00000000-0005-0000-0000-0000A9AF0000}"/>
    <cellStyle name="SAPBEXHLevel3 3 19 13" xfId="41985" xr:uid="{00000000-0005-0000-0000-0000AAAF0000}"/>
    <cellStyle name="SAPBEXHLevel3 3 19 14" xfId="45003" xr:uid="{00000000-0005-0000-0000-0000ABAF0000}"/>
    <cellStyle name="SAPBEXHLevel3 3 19 2" xfId="5304" xr:uid="{00000000-0005-0000-0000-0000ACAF0000}"/>
    <cellStyle name="SAPBEXHLevel3 3 19 3" xfId="8764" xr:uid="{00000000-0005-0000-0000-0000ADAF0000}"/>
    <cellStyle name="SAPBEXHLevel3 3 19 4" xfId="11657" xr:uid="{00000000-0005-0000-0000-0000AEAF0000}"/>
    <cellStyle name="SAPBEXHLevel3 3 19 5" xfId="14525" xr:uid="{00000000-0005-0000-0000-0000AFAF0000}"/>
    <cellStyle name="SAPBEXHLevel3 3 19 6" xfId="17454" xr:uid="{00000000-0005-0000-0000-0000B0AF0000}"/>
    <cellStyle name="SAPBEXHLevel3 3 19 7" xfId="20565" xr:uid="{00000000-0005-0000-0000-0000B1AF0000}"/>
    <cellStyle name="SAPBEXHLevel3 3 19 8" xfId="25344" xr:uid="{00000000-0005-0000-0000-0000B2AF0000}"/>
    <cellStyle name="SAPBEXHLevel3 3 19 9" xfId="28228" xr:uid="{00000000-0005-0000-0000-0000B3AF0000}"/>
    <cellStyle name="SAPBEXHLevel3 3 2" xfId="500" xr:uid="{00000000-0005-0000-0000-0000B4AF0000}"/>
    <cellStyle name="SAPBEXHLevel3 3 2 10" xfId="33484" xr:uid="{00000000-0005-0000-0000-0000B5AF0000}"/>
    <cellStyle name="SAPBEXHLevel3 3 2 11" xfId="36389" xr:uid="{00000000-0005-0000-0000-0000B6AF0000}"/>
    <cellStyle name="SAPBEXHLevel3 3 2 12" xfId="41497" xr:uid="{00000000-0005-0000-0000-0000B7AF0000}"/>
    <cellStyle name="SAPBEXHLevel3 3 2 13" xfId="44514" xr:uid="{00000000-0005-0000-0000-0000B8AF0000}"/>
    <cellStyle name="SAPBEXHLevel3 3 2 2" xfId="740" xr:uid="{00000000-0005-0000-0000-0000B9AF0000}"/>
    <cellStyle name="SAPBEXHLevel3 3 2 2 10" xfId="30833" xr:uid="{00000000-0005-0000-0000-0000BAAF0000}"/>
    <cellStyle name="SAPBEXHLevel3 3 2 2 11" xfId="33722" xr:uid="{00000000-0005-0000-0000-0000BBAF0000}"/>
    <cellStyle name="SAPBEXHLevel3 3 2 2 12" xfId="36628" xr:uid="{00000000-0005-0000-0000-0000BCAF0000}"/>
    <cellStyle name="SAPBEXHLevel3 3 2 2 13" xfId="41735" xr:uid="{00000000-0005-0000-0000-0000BDAF0000}"/>
    <cellStyle name="SAPBEXHLevel3 3 2 2 14" xfId="44753" xr:uid="{00000000-0005-0000-0000-0000BEAF0000}"/>
    <cellStyle name="SAPBEXHLevel3 3 2 2 2" xfId="4313" xr:uid="{00000000-0005-0000-0000-0000BFAF0000}"/>
    <cellStyle name="SAPBEXHLevel3 3 2 2 3" xfId="8514" xr:uid="{00000000-0005-0000-0000-0000C0AF0000}"/>
    <cellStyle name="SAPBEXHLevel3 3 2 2 4" xfId="11407" xr:uid="{00000000-0005-0000-0000-0000C1AF0000}"/>
    <cellStyle name="SAPBEXHLevel3 3 2 2 5" xfId="14275" xr:uid="{00000000-0005-0000-0000-0000C2AF0000}"/>
    <cellStyle name="SAPBEXHLevel3 3 2 2 6" xfId="17204" xr:uid="{00000000-0005-0000-0000-0000C3AF0000}"/>
    <cellStyle name="SAPBEXHLevel3 3 2 2 7" xfId="20315" xr:uid="{00000000-0005-0000-0000-0000C4AF0000}"/>
    <cellStyle name="SAPBEXHLevel3 3 2 2 8" xfId="25094" xr:uid="{00000000-0005-0000-0000-0000C5AF0000}"/>
    <cellStyle name="SAPBEXHLevel3 3 2 2 9" xfId="27978" xr:uid="{00000000-0005-0000-0000-0000C6AF0000}"/>
    <cellStyle name="SAPBEXHLevel3 3 2 3" xfId="821" xr:uid="{00000000-0005-0000-0000-0000C7AF0000}"/>
    <cellStyle name="SAPBEXHLevel3 3 2 3 10" xfId="30914" xr:uid="{00000000-0005-0000-0000-0000C8AF0000}"/>
    <cellStyle name="SAPBEXHLevel3 3 2 3 11" xfId="33803" xr:uid="{00000000-0005-0000-0000-0000C9AF0000}"/>
    <cellStyle name="SAPBEXHLevel3 3 2 3 12" xfId="36709" xr:uid="{00000000-0005-0000-0000-0000CAAF0000}"/>
    <cellStyle name="SAPBEXHLevel3 3 2 3 13" xfId="41816" xr:uid="{00000000-0005-0000-0000-0000CBAF0000}"/>
    <cellStyle name="SAPBEXHLevel3 3 2 3 14" xfId="44834" xr:uid="{00000000-0005-0000-0000-0000CCAF0000}"/>
    <cellStyle name="SAPBEXHLevel3 3 2 3 2" xfId="3943" xr:uid="{00000000-0005-0000-0000-0000CDAF0000}"/>
    <cellStyle name="SAPBEXHLevel3 3 2 3 3" xfId="8595" xr:uid="{00000000-0005-0000-0000-0000CEAF0000}"/>
    <cellStyle name="SAPBEXHLevel3 3 2 3 4" xfId="11488" xr:uid="{00000000-0005-0000-0000-0000CFAF0000}"/>
    <cellStyle name="SAPBEXHLevel3 3 2 3 5" xfId="14356" xr:uid="{00000000-0005-0000-0000-0000D0AF0000}"/>
    <cellStyle name="SAPBEXHLevel3 3 2 3 6" xfId="17285" xr:uid="{00000000-0005-0000-0000-0000D1AF0000}"/>
    <cellStyle name="SAPBEXHLevel3 3 2 3 7" xfId="20396" xr:uid="{00000000-0005-0000-0000-0000D2AF0000}"/>
    <cellStyle name="SAPBEXHLevel3 3 2 3 8" xfId="25175" xr:uid="{00000000-0005-0000-0000-0000D3AF0000}"/>
    <cellStyle name="SAPBEXHLevel3 3 2 3 9" xfId="28059" xr:uid="{00000000-0005-0000-0000-0000D4AF0000}"/>
    <cellStyle name="SAPBEXHLevel3 3 2 4" xfId="853" xr:uid="{00000000-0005-0000-0000-0000D5AF0000}"/>
    <cellStyle name="SAPBEXHLevel3 3 2 4 10" xfId="30946" xr:uid="{00000000-0005-0000-0000-0000D6AF0000}"/>
    <cellStyle name="SAPBEXHLevel3 3 2 4 11" xfId="33835" xr:uid="{00000000-0005-0000-0000-0000D7AF0000}"/>
    <cellStyle name="SAPBEXHLevel3 3 2 4 12" xfId="36741" xr:uid="{00000000-0005-0000-0000-0000D8AF0000}"/>
    <cellStyle name="SAPBEXHLevel3 3 2 4 13" xfId="41848" xr:uid="{00000000-0005-0000-0000-0000D9AF0000}"/>
    <cellStyle name="SAPBEXHLevel3 3 2 4 14" xfId="44866" xr:uid="{00000000-0005-0000-0000-0000DAAF0000}"/>
    <cellStyle name="SAPBEXHLevel3 3 2 4 2" xfId="5484" xr:uid="{00000000-0005-0000-0000-0000DBAF0000}"/>
    <cellStyle name="SAPBEXHLevel3 3 2 4 3" xfId="8627" xr:uid="{00000000-0005-0000-0000-0000DCAF0000}"/>
    <cellStyle name="SAPBEXHLevel3 3 2 4 4" xfId="11520" xr:uid="{00000000-0005-0000-0000-0000DDAF0000}"/>
    <cellStyle name="SAPBEXHLevel3 3 2 4 5" xfId="14388" xr:uid="{00000000-0005-0000-0000-0000DEAF0000}"/>
    <cellStyle name="SAPBEXHLevel3 3 2 4 6" xfId="17317" xr:uid="{00000000-0005-0000-0000-0000DFAF0000}"/>
    <cellStyle name="SAPBEXHLevel3 3 2 4 7" xfId="20428" xr:uid="{00000000-0005-0000-0000-0000E0AF0000}"/>
    <cellStyle name="SAPBEXHLevel3 3 2 4 8" xfId="25207" xr:uid="{00000000-0005-0000-0000-0000E1AF0000}"/>
    <cellStyle name="SAPBEXHLevel3 3 2 4 9" xfId="28091" xr:uid="{00000000-0005-0000-0000-0000E2AF0000}"/>
    <cellStyle name="SAPBEXHLevel3 3 2 5" xfId="11169" xr:uid="{00000000-0005-0000-0000-0000E3AF0000}"/>
    <cellStyle name="SAPBEXHLevel3 3 2 6" xfId="16966" xr:uid="{00000000-0005-0000-0000-0000E4AF0000}"/>
    <cellStyle name="SAPBEXHLevel3 3 2 7" xfId="20075" xr:uid="{00000000-0005-0000-0000-0000E5AF0000}"/>
    <cellStyle name="SAPBEXHLevel3 3 2 8" xfId="22881" xr:uid="{00000000-0005-0000-0000-0000E6AF0000}"/>
    <cellStyle name="SAPBEXHLevel3 3 2 9" xfId="27740" xr:uid="{00000000-0005-0000-0000-0000E7AF0000}"/>
    <cellStyle name="SAPBEXHLevel3 3 20" xfId="1358" xr:uid="{00000000-0005-0000-0000-0000E8AF0000}"/>
    <cellStyle name="SAPBEXHLevel3 3 20 10" xfId="31451" xr:uid="{00000000-0005-0000-0000-0000E9AF0000}"/>
    <cellStyle name="SAPBEXHLevel3 3 20 11" xfId="34340" xr:uid="{00000000-0005-0000-0000-0000EAAF0000}"/>
    <cellStyle name="SAPBEXHLevel3 3 20 12" xfId="37246" xr:uid="{00000000-0005-0000-0000-0000EBAF0000}"/>
    <cellStyle name="SAPBEXHLevel3 3 20 13" xfId="42353" xr:uid="{00000000-0005-0000-0000-0000ECAF0000}"/>
    <cellStyle name="SAPBEXHLevel3 3 20 14" xfId="45371" xr:uid="{00000000-0005-0000-0000-0000EDAF0000}"/>
    <cellStyle name="SAPBEXHLevel3 3 20 2" xfId="6338" xr:uid="{00000000-0005-0000-0000-0000EEAF0000}"/>
    <cellStyle name="SAPBEXHLevel3 3 20 3" xfId="9132" xr:uid="{00000000-0005-0000-0000-0000EFAF0000}"/>
    <cellStyle name="SAPBEXHLevel3 3 20 4" xfId="12025" xr:uid="{00000000-0005-0000-0000-0000F0AF0000}"/>
    <cellStyle name="SAPBEXHLevel3 3 20 5" xfId="14893" xr:uid="{00000000-0005-0000-0000-0000F1AF0000}"/>
    <cellStyle name="SAPBEXHLevel3 3 20 6" xfId="17822" xr:uid="{00000000-0005-0000-0000-0000F2AF0000}"/>
    <cellStyle name="SAPBEXHLevel3 3 20 7" xfId="20933" xr:uid="{00000000-0005-0000-0000-0000F3AF0000}"/>
    <cellStyle name="SAPBEXHLevel3 3 20 8" xfId="25712" xr:uid="{00000000-0005-0000-0000-0000F4AF0000}"/>
    <cellStyle name="SAPBEXHLevel3 3 20 9" xfId="28596" xr:uid="{00000000-0005-0000-0000-0000F5AF0000}"/>
    <cellStyle name="SAPBEXHLevel3 3 21" xfId="1389" xr:uid="{00000000-0005-0000-0000-0000F6AF0000}"/>
    <cellStyle name="SAPBEXHLevel3 3 21 10" xfId="31482" xr:uid="{00000000-0005-0000-0000-0000F7AF0000}"/>
    <cellStyle name="SAPBEXHLevel3 3 21 11" xfId="34371" xr:uid="{00000000-0005-0000-0000-0000F8AF0000}"/>
    <cellStyle name="SAPBEXHLevel3 3 21 12" xfId="37277" xr:uid="{00000000-0005-0000-0000-0000F9AF0000}"/>
    <cellStyle name="SAPBEXHLevel3 3 21 13" xfId="42384" xr:uid="{00000000-0005-0000-0000-0000FAAF0000}"/>
    <cellStyle name="SAPBEXHLevel3 3 21 14" xfId="45402" xr:uid="{00000000-0005-0000-0000-0000FBAF0000}"/>
    <cellStyle name="SAPBEXHLevel3 3 21 2" xfId="6369" xr:uid="{00000000-0005-0000-0000-0000FCAF0000}"/>
    <cellStyle name="SAPBEXHLevel3 3 21 3" xfId="9163" xr:uid="{00000000-0005-0000-0000-0000FDAF0000}"/>
    <cellStyle name="SAPBEXHLevel3 3 21 4" xfId="12056" xr:uid="{00000000-0005-0000-0000-0000FEAF0000}"/>
    <cellStyle name="SAPBEXHLevel3 3 21 5" xfId="14924" xr:uid="{00000000-0005-0000-0000-0000FFAF0000}"/>
    <cellStyle name="SAPBEXHLevel3 3 21 6" xfId="17853" xr:uid="{00000000-0005-0000-0000-000000B00000}"/>
    <cellStyle name="SAPBEXHLevel3 3 21 7" xfId="20964" xr:uid="{00000000-0005-0000-0000-000001B00000}"/>
    <cellStyle name="SAPBEXHLevel3 3 21 8" xfId="25743" xr:uid="{00000000-0005-0000-0000-000002B00000}"/>
    <cellStyle name="SAPBEXHLevel3 3 21 9" xfId="28627" xr:uid="{00000000-0005-0000-0000-000003B00000}"/>
    <cellStyle name="SAPBEXHLevel3 3 22" xfId="1420" xr:uid="{00000000-0005-0000-0000-000004B00000}"/>
    <cellStyle name="SAPBEXHLevel3 3 22 10" xfId="31513" xr:uid="{00000000-0005-0000-0000-000005B00000}"/>
    <cellStyle name="SAPBEXHLevel3 3 22 11" xfId="34402" xr:uid="{00000000-0005-0000-0000-000006B00000}"/>
    <cellStyle name="SAPBEXHLevel3 3 22 12" xfId="37308" xr:uid="{00000000-0005-0000-0000-000007B00000}"/>
    <cellStyle name="SAPBEXHLevel3 3 22 13" xfId="42415" xr:uid="{00000000-0005-0000-0000-000008B00000}"/>
    <cellStyle name="SAPBEXHLevel3 3 22 14" xfId="45433" xr:uid="{00000000-0005-0000-0000-000009B00000}"/>
    <cellStyle name="SAPBEXHLevel3 3 22 2" xfId="6400" xr:uid="{00000000-0005-0000-0000-00000AB00000}"/>
    <cellStyle name="SAPBEXHLevel3 3 22 3" xfId="9194" xr:uid="{00000000-0005-0000-0000-00000BB00000}"/>
    <cellStyle name="SAPBEXHLevel3 3 22 4" xfId="12087" xr:uid="{00000000-0005-0000-0000-00000CB00000}"/>
    <cellStyle name="SAPBEXHLevel3 3 22 5" xfId="14955" xr:uid="{00000000-0005-0000-0000-00000DB00000}"/>
    <cellStyle name="SAPBEXHLevel3 3 22 6" xfId="17884" xr:uid="{00000000-0005-0000-0000-00000EB00000}"/>
    <cellStyle name="SAPBEXHLevel3 3 22 7" xfId="20995" xr:uid="{00000000-0005-0000-0000-00000FB00000}"/>
    <cellStyle name="SAPBEXHLevel3 3 22 8" xfId="25774" xr:uid="{00000000-0005-0000-0000-000010B00000}"/>
    <cellStyle name="SAPBEXHLevel3 3 22 9" xfId="28658" xr:uid="{00000000-0005-0000-0000-000011B00000}"/>
    <cellStyle name="SAPBEXHLevel3 3 23" xfId="1451" xr:uid="{00000000-0005-0000-0000-000012B00000}"/>
    <cellStyle name="SAPBEXHLevel3 3 23 10" xfId="31544" xr:uid="{00000000-0005-0000-0000-000013B00000}"/>
    <cellStyle name="SAPBEXHLevel3 3 23 11" xfId="34433" xr:uid="{00000000-0005-0000-0000-000014B00000}"/>
    <cellStyle name="SAPBEXHLevel3 3 23 12" xfId="37339" xr:uid="{00000000-0005-0000-0000-000015B00000}"/>
    <cellStyle name="SAPBEXHLevel3 3 23 13" xfId="42446" xr:uid="{00000000-0005-0000-0000-000016B00000}"/>
    <cellStyle name="SAPBEXHLevel3 3 23 14" xfId="45464" xr:uid="{00000000-0005-0000-0000-000017B00000}"/>
    <cellStyle name="SAPBEXHLevel3 3 23 2" xfId="6431" xr:uid="{00000000-0005-0000-0000-000018B00000}"/>
    <cellStyle name="SAPBEXHLevel3 3 23 3" xfId="9225" xr:uid="{00000000-0005-0000-0000-000019B00000}"/>
    <cellStyle name="SAPBEXHLevel3 3 23 4" xfId="12118" xr:uid="{00000000-0005-0000-0000-00001AB00000}"/>
    <cellStyle name="SAPBEXHLevel3 3 23 5" xfId="14986" xr:uid="{00000000-0005-0000-0000-00001BB00000}"/>
    <cellStyle name="SAPBEXHLevel3 3 23 6" xfId="17915" xr:uid="{00000000-0005-0000-0000-00001CB00000}"/>
    <cellStyle name="SAPBEXHLevel3 3 23 7" xfId="21026" xr:uid="{00000000-0005-0000-0000-00001DB00000}"/>
    <cellStyle name="SAPBEXHLevel3 3 23 8" xfId="25805" xr:uid="{00000000-0005-0000-0000-00001EB00000}"/>
    <cellStyle name="SAPBEXHLevel3 3 23 9" xfId="28689" xr:uid="{00000000-0005-0000-0000-00001FB00000}"/>
    <cellStyle name="SAPBEXHLevel3 3 24" xfId="1482" xr:uid="{00000000-0005-0000-0000-000020B00000}"/>
    <cellStyle name="SAPBEXHLevel3 3 24 10" xfId="31575" xr:uid="{00000000-0005-0000-0000-000021B00000}"/>
    <cellStyle name="SAPBEXHLevel3 3 24 11" xfId="34464" xr:uid="{00000000-0005-0000-0000-000022B00000}"/>
    <cellStyle name="SAPBEXHLevel3 3 24 12" xfId="37370" xr:uid="{00000000-0005-0000-0000-000023B00000}"/>
    <cellStyle name="SAPBEXHLevel3 3 24 13" xfId="42477" xr:uid="{00000000-0005-0000-0000-000024B00000}"/>
    <cellStyle name="SAPBEXHLevel3 3 24 14" xfId="45495" xr:uid="{00000000-0005-0000-0000-000025B00000}"/>
    <cellStyle name="SAPBEXHLevel3 3 24 2" xfId="6462" xr:uid="{00000000-0005-0000-0000-000026B00000}"/>
    <cellStyle name="SAPBEXHLevel3 3 24 3" xfId="9256" xr:uid="{00000000-0005-0000-0000-000027B00000}"/>
    <cellStyle name="SAPBEXHLevel3 3 24 4" xfId="12149" xr:uid="{00000000-0005-0000-0000-000028B00000}"/>
    <cellStyle name="SAPBEXHLevel3 3 24 5" xfId="15017" xr:uid="{00000000-0005-0000-0000-000029B00000}"/>
    <cellStyle name="SAPBEXHLevel3 3 24 6" xfId="17946" xr:uid="{00000000-0005-0000-0000-00002AB00000}"/>
    <cellStyle name="SAPBEXHLevel3 3 24 7" xfId="21057" xr:uid="{00000000-0005-0000-0000-00002BB00000}"/>
    <cellStyle name="SAPBEXHLevel3 3 24 8" xfId="25836" xr:uid="{00000000-0005-0000-0000-00002CB00000}"/>
    <cellStyle name="SAPBEXHLevel3 3 24 9" xfId="28720" xr:uid="{00000000-0005-0000-0000-00002DB00000}"/>
    <cellStyle name="SAPBEXHLevel3 3 25" xfId="1513" xr:uid="{00000000-0005-0000-0000-00002EB00000}"/>
    <cellStyle name="SAPBEXHLevel3 3 25 10" xfId="31606" xr:uid="{00000000-0005-0000-0000-00002FB00000}"/>
    <cellStyle name="SAPBEXHLevel3 3 25 11" xfId="34495" xr:uid="{00000000-0005-0000-0000-000030B00000}"/>
    <cellStyle name="SAPBEXHLevel3 3 25 12" xfId="37401" xr:uid="{00000000-0005-0000-0000-000031B00000}"/>
    <cellStyle name="SAPBEXHLevel3 3 25 13" xfId="42508" xr:uid="{00000000-0005-0000-0000-000032B00000}"/>
    <cellStyle name="SAPBEXHLevel3 3 25 14" xfId="45526" xr:uid="{00000000-0005-0000-0000-000033B00000}"/>
    <cellStyle name="SAPBEXHLevel3 3 25 2" xfId="6493" xr:uid="{00000000-0005-0000-0000-000034B00000}"/>
    <cellStyle name="SAPBEXHLevel3 3 25 3" xfId="9287" xr:uid="{00000000-0005-0000-0000-000035B00000}"/>
    <cellStyle name="SAPBEXHLevel3 3 25 4" xfId="12180" xr:uid="{00000000-0005-0000-0000-000036B00000}"/>
    <cellStyle name="SAPBEXHLevel3 3 25 5" xfId="15048" xr:uid="{00000000-0005-0000-0000-000037B00000}"/>
    <cellStyle name="SAPBEXHLevel3 3 25 6" xfId="17977" xr:uid="{00000000-0005-0000-0000-000038B00000}"/>
    <cellStyle name="SAPBEXHLevel3 3 25 7" xfId="21088" xr:uid="{00000000-0005-0000-0000-000039B00000}"/>
    <cellStyle name="SAPBEXHLevel3 3 25 8" xfId="25867" xr:uid="{00000000-0005-0000-0000-00003AB00000}"/>
    <cellStyle name="SAPBEXHLevel3 3 25 9" xfId="28751" xr:uid="{00000000-0005-0000-0000-00003BB00000}"/>
    <cellStyle name="SAPBEXHLevel3 3 26" xfId="1544" xr:uid="{00000000-0005-0000-0000-00003CB00000}"/>
    <cellStyle name="SAPBEXHLevel3 3 26 10" xfId="31637" xr:uid="{00000000-0005-0000-0000-00003DB00000}"/>
    <cellStyle name="SAPBEXHLevel3 3 26 11" xfId="34526" xr:uid="{00000000-0005-0000-0000-00003EB00000}"/>
    <cellStyle name="SAPBEXHLevel3 3 26 12" xfId="37432" xr:uid="{00000000-0005-0000-0000-00003FB00000}"/>
    <cellStyle name="SAPBEXHLevel3 3 26 13" xfId="42539" xr:uid="{00000000-0005-0000-0000-000040B00000}"/>
    <cellStyle name="SAPBEXHLevel3 3 26 14" xfId="45557" xr:uid="{00000000-0005-0000-0000-000041B00000}"/>
    <cellStyle name="SAPBEXHLevel3 3 26 2" xfId="6524" xr:uid="{00000000-0005-0000-0000-000042B00000}"/>
    <cellStyle name="SAPBEXHLevel3 3 26 3" xfId="9318" xr:uid="{00000000-0005-0000-0000-000043B00000}"/>
    <cellStyle name="SAPBEXHLevel3 3 26 4" xfId="12211" xr:uid="{00000000-0005-0000-0000-000044B00000}"/>
    <cellStyle name="SAPBEXHLevel3 3 26 5" xfId="15079" xr:uid="{00000000-0005-0000-0000-000045B00000}"/>
    <cellStyle name="SAPBEXHLevel3 3 26 6" xfId="18008" xr:uid="{00000000-0005-0000-0000-000046B00000}"/>
    <cellStyle name="SAPBEXHLevel3 3 26 7" xfId="21119" xr:uid="{00000000-0005-0000-0000-000047B00000}"/>
    <cellStyle name="SAPBEXHLevel3 3 26 8" xfId="25898" xr:uid="{00000000-0005-0000-0000-000048B00000}"/>
    <cellStyle name="SAPBEXHLevel3 3 26 9" xfId="28782" xr:uid="{00000000-0005-0000-0000-000049B00000}"/>
    <cellStyle name="SAPBEXHLevel3 3 27" xfId="1575" xr:uid="{00000000-0005-0000-0000-00004AB00000}"/>
    <cellStyle name="SAPBEXHLevel3 3 27 10" xfId="31668" xr:uid="{00000000-0005-0000-0000-00004BB00000}"/>
    <cellStyle name="SAPBEXHLevel3 3 27 11" xfId="34557" xr:uid="{00000000-0005-0000-0000-00004CB00000}"/>
    <cellStyle name="SAPBEXHLevel3 3 27 12" xfId="37463" xr:uid="{00000000-0005-0000-0000-00004DB00000}"/>
    <cellStyle name="SAPBEXHLevel3 3 27 13" xfId="42570" xr:uid="{00000000-0005-0000-0000-00004EB00000}"/>
    <cellStyle name="SAPBEXHLevel3 3 27 14" xfId="45588" xr:uid="{00000000-0005-0000-0000-00004FB00000}"/>
    <cellStyle name="SAPBEXHLevel3 3 27 2" xfId="6555" xr:uid="{00000000-0005-0000-0000-000050B00000}"/>
    <cellStyle name="SAPBEXHLevel3 3 27 3" xfId="9349" xr:uid="{00000000-0005-0000-0000-000051B00000}"/>
    <cellStyle name="SAPBEXHLevel3 3 27 4" xfId="12242" xr:uid="{00000000-0005-0000-0000-000052B00000}"/>
    <cellStyle name="SAPBEXHLevel3 3 27 5" xfId="15110" xr:uid="{00000000-0005-0000-0000-000053B00000}"/>
    <cellStyle name="SAPBEXHLevel3 3 27 6" xfId="18039" xr:uid="{00000000-0005-0000-0000-000054B00000}"/>
    <cellStyle name="SAPBEXHLevel3 3 27 7" xfId="21150" xr:uid="{00000000-0005-0000-0000-000055B00000}"/>
    <cellStyle name="SAPBEXHLevel3 3 27 8" xfId="25929" xr:uid="{00000000-0005-0000-0000-000056B00000}"/>
    <cellStyle name="SAPBEXHLevel3 3 27 9" xfId="28813" xr:uid="{00000000-0005-0000-0000-000057B00000}"/>
    <cellStyle name="SAPBEXHLevel3 3 28" xfId="1606" xr:uid="{00000000-0005-0000-0000-000058B00000}"/>
    <cellStyle name="SAPBEXHLevel3 3 28 10" xfId="31699" xr:uid="{00000000-0005-0000-0000-000059B00000}"/>
    <cellStyle name="SAPBEXHLevel3 3 28 11" xfId="34588" xr:uid="{00000000-0005-0000-0000-00005AB00000}"/>
    <cellStyle name="SAPBEXHLevel3 3 28 12" xfId="37494" xr:uid="{00000000-0005-0000-0000-00005BB00000}"/>
    <cellStyle name="SAPBEXHLevel3 3 28 13" xfId="42601" xr:uid="{00000000-0005-0000-0000-00005CB00000}"/>
    <cellStyle name="SAPBEXHLevel3 3 28 14" xfId="45619" xr:uid="{00000000-0005-0000-0000-00005DB00000}"/>
    <cellStyle name="SAPBEXHLevel3 3 28 2" xfId="6586" xr:uid="{00000000-0005-0000-0000-00005EB00000}"/>
    <cellStyle name="SAPBEXHLevel3 3 28 3" xfId="9380" xr:uid="{00000000-0005-0000-0000-00005FB00000}"/>
    <cellStyle name="SAPBEXHLevel3 3 28 4" xfId="12273" xr:uid="{00000000-0005-0000-0000-000060B00000}"/>
    <cellStyle name="SAPBEXHLevel3 3 28 5" xfId="15141" xr:uid="{00000000-0005-0000-0000-000061B00000}"/>
    <cellStyle name="SAPBEXHLevel3 3 28 6" xfId="18070" xr:uid="{00000000-0005-0000-0000-000062B00000}"/>
    <cellStyle name="SAPBEXHLevel3 3 28 7" xfId="21181" xr:uid="{00000000-0005-0000-0000-000063B00000}"/>
    <cellStyle name="SAPBEXHLevel3 3 28 8" xfId="25960" xr:uid="{00000000-0005-0000-0000-000064B00000}"/>
    <cellStyle name="SAPBEXHLevel3 3 28 9" xfId="28844" xr:uid="{00000000-0005-0000-0000-000065B00000}"/>
    <cellStyle name="SAPBEXHLevel3 3 29" xfId="1637" xr:uid="{00000000-0005-0000-0000-000066B00000}"/>
    <cellStyle name="SAPBEXHLevel3 3 29 10" xfId="31730" xr:uid="{00000000-0005-0000-0000-000067B00000}"/>
    <cellStyle name="SAPBEXHLevel3 3 29 11" xfId="34619" xr:uid="{00000000-0005-0000-0000-000068B00000}"/>
    <cellStyle name="SAPBEXHLevel3 3 29 12" xfId="37525" xr:uid="{00000000-0005-0000-0000-000069B00000}"/>
    <cellStyle name="SAPBEXHLevel3 3 29 13" xfId="42632" xr:uid="{00000000-0005-0000-0000-00006AB00000}"/>
    <cellStyle name="SAPBEXHLevel3 3 29 14" xfId="45650" xr:uid="{00000000-0005-0000-0000-00006BB00000}"/>
    <cellStyle name="SAPBEXHLevel3 3 29 2" xfId="6617" xr:uid="{00000000-0005-0000-0000-00006CB00000}"/>
    <cellStyle name="SAPBEXHLevel3 3 29 3" xfId="9411" xr:uid="{00000000-0005-0000-0000-00006DB00000}"/>
    <cellStyle name="SAPBEXHLevel3 3 29 4" xfId="12304" xr:uid="{00000000-0005-0000-0000-00006EB00000}"/>
    <cellStyle name="SAPBEXHLevel3 3 29 5" xfId="15172" xr:uid="{00000000-0005-0000-0000-00006FB00000}"/>
    <cellStyle name="SAPBEXHLevel3 3 29 6" xfId="18101" xr:uid="{00000000-0005-0000-0000-000070B00000}"/>
    <cellStyle name="SAPBEXHLevel3 3 29 7" xfId="21212" xr:uid="{00000000-0005-0000-0000-000071B00000}"/>
    <cellStyle name="SAPBEXHLevel3 3 29 8" xfId="25991" xr:uid="{00000000-0005-0000-0000-000072B00000}"/>
    <cellStyle name="SAPBEXHLevel3 3 29 9" xfId="28875" xr:uid="{00000000-0005-0000-0000-000073B00000}"/>
    <cellStyle name="SAPBEXHLevel3 3 3" xfId="501" xr:uid="{00000000-0005-0000-0000-000074B00000}"/>
    <cellStyle name="SAPBEXHLevel3 3 3 10" xfId="33485" xr:uid="{00000000-0005-0000-0000-000075B00000}"/>
    <cellStyle name="SAPBEXHLevel3 3 3 11" xfId="36390" xr:uid="{00000000-0005-0000-0000-000076B00000}"/>
    <cellStyle name="SAPBEXHLevel3 3 3 12" xfId="41498" xr:uid="{00000000-0005-0000-0000-000077B00000}"/>
    <cellStyle name="SAPBEXHLevel3 3 3 13" xfId="44515" xr:uid="{00000000-0005-0000-0000-000078B00000}"/>
    <cellStyle name="SAPBEXHLevel3 3 3 2" xfId="741" xr:uid="{00000000-0005-0000-0000-000079B00000}"/>
    <cellStyle name="SAPBEXHLevel3 3 3 2 10" xfId="30834" xr:uid="{00000000-0005-0000-0000-00007AB00000}"/>
    <cellStyle name="SAPBEXHLevel3 3 3 2 11" xfId="33723" xr:uid="{00000000-0005-0000-0000-00007BB00000}"/>
    <cellStyle name="SAPBEXHLevel3 3 3 2 12" xfId="36629" xr:uid="{00000000-0005-0000-0000-00007CB00000}"/>
    <cellStyle name="SAPBEXHLevel3 3 3 2 13" xfId="41736" xr:uid="{00000000-0005-0000-0000-00007DB00000}"/>
    <cellStyle name="SAPBEXHLevel3 3 3 2 14" xfId="44754" xr:uid="{00000000-0005-0000-0000-00007EB00000}"/>
    <cellStyle name="SAPBEXHLevel3 3 3 2 2" xfId="4206" xr:uid="{00000000-0005-0000-0000-00007FB00000}"/>
    <cellStyle name="SAPBEXHLevel3 3 3 2 3" xfId="8515" xr:uid="{00000000-0005-0000-0000-000080B00000}"/>
    <cellStyle name="SAPBEXHLevel3 3 3 2 4" xfId="11408" xr:uid="{00000000-0005-0000-0000-000081B00000}"/>
    <cellStyle name="SAPBEXHLevel3 3 3 2 5" xfId="14276" xr:uid="{00000000-0005-0000-0000-000082B00000}"/>
    <cellStyle name="SAPBEXHLevel3 3 3 2 6" xfId="17205" xr:uid="{00000000-0005-0000-0000-000083B00000}"/>
    <cellStyle name="SAPBEXHLevel3 3 3 2 7" xfId="20316" xr:uid="{00000000-0005-0000-0000-000084B00000}"/>
    <cellStyle name="SAPBEXHLevel3 3 3 2 8" xfId="25095" xr:uid="{00000000-0005-0000-0000-000085B00000}"/>
    <cellStyle name="SAPBEXHLevel3 3 3 2 9" xfId="27979" xr:uid="{00000000-0005-0000-0000-000086B00000}"/>
    <cellStyle name="SAPBEXHLevel3 3 3 3" xfId="822" xr:uid="{00000000-0005-0000-0000-000087B00000}"/>
    <cellStyle name="SAPBEXHLevel3 3 3 3 10" xfId="30915" xr:uid="{00000000-0005-0000-0000-000088B00000}"/>
    <cellStyle name="SAPBEXHLevel3 3 3 3 11" xfId="33804" xr:uid="{00000000-0005-0000-0000-000089B00000}"/>
    <cellStyle name="SAPBEXHLevel3 3 3 3 12" xfId="36710" xr:uid="{00000000-0005-0000-0000-00008AB00000}"/>
    <cellStyle name="SAPBEXHLevel3 3 3 3 13" xfId="41817" xr:uid="{00000000-0005-0000-0000-00008BB00000}"/>
    <cellStyle name="SAPBEXHLevel3 3 3 3 14" xfId="44835" xr:uid="{00000000-0005-0000-0000-00008CB00000}"/>
    <cellStyle name="SAPBEXHLevel3 3 3 3 2" xfId="3918" xr:uid="{00000000-0005-0000-0000-00008DB00000}"/>
    <cellStyle name="SAPBEXHLevel3 3 3 3 3" xfId="8596" xr:uid="{00000000-0005-0000-0000-00008EB00000}"/>
    <cellStyle name="SAPBEXHLevel3 3 3 3 4" xfId="11489" xr:uid="{00000000-0005-0000-0000-00008FB00000}"/>
    <cellStyle name="SAPBEXHLevel3 3 3 3 5" xfId="14357" xr:uid="{00000000-0005-0000-0000-000090B00000}"/>
    <cellStyle name="SAPBEXHLevel3 3 3 3 6" xfId="17286" xr:uid="{00000000-0005-0000-0000-000091B00000}"/>
    <cellStyle name="SAPBEXHLevel3 3 3 3 7" xfId="20397" xr:uid="{00000000-0005-0000-0000-000092B00000}"/>
    <cellStyle name="SAPBEXHLevel3 3 3 3 8" xfId="25176" xr:uid="{00000000-0005-0000-0000-000093B00000}"/>
    <cellStyle name="SAPBEXHLevel3 3 3 3 9" xfId="28060" xr:uid="{00000000-0005-0000-0000-000094B00000}"/>
    <cellStyle name="SAPBEXHLevel3 3 3 4" xfId="854" xr:uid="{00000000-0005-0000-0000-000095B00000}"/>
    <cellStyle name="SAPBEXHLevel3 3 3 4 10" xfId="30947" xr:uid="{00000000-0005-0000-0000-000096B00000}"/>
    <cellStyle name="SAPBEXHLevel3 3 3 4 11" xfId="33836" xr:uid="{00000000-0005-0000-0000-000097B00000}"/>
    <cellStyle name="SAPBEXHLevel3 3 3 4 12" xfId="36742" xr:uid="{00000000-0005-0000-0000-000098B00000}"/>
    <cellStyle name="SAPBEXHLevel3 3 3 4 13" xfId="41849" xr:uid="{00000000-0005-0000-0000-000099B00000}"/>
    <cellStyle name="SAPBEXHLevel3 3 3 4 14" xfId="44867" xr:uid="{00000000-0005-0000-0000-00009AB00000}"/>
    <cellStyle name="SAPBEXHLevel3 3 3 4 2" xfId="4819" xr:uid="{00000000-0005-0000-0000-00009BB00000}"/>
    <cellStyle name="SAPBEXHLevel3 3 3 4 3" xfId="8628" xr:uid="{00000000-0005-0000-0000-00009CB00000}"/>
    <cellStyle name="SAPBEXHLevel3 3 3 4 4" xfId="11521" xr:uid="{00000000-0005-0000-0000-00009DB00000}"/>
    <cellStyle name="SAPBEXHLevel3 3 3 4 5" xfId="14389" xr:uid="{00000000-0005-0000-0000-00009EB00000}"/>
    <cellStyle name="SAPBEXHLevel3 3 3 4 6" xfId="17318" xr:uid="{00000000-0005-0000-0000-00009FB00000}"/>
    <cellStyle name="SAPBEXHLevel3 3 3 4 7" xfId="20429" xr:uid="{00000000-0005-0000-0000-0000A0B00000}"/>
    <cellStyle name="SAPBEXHLevel3 3 3 4 8" xfId="25208" xr:uid="{00000000-0005-0000-0000-0000A1B00000}"/>
    <cellStyle name="SAPBEXHLevel3 3 3 4 9" xfId="28092" xr:uid="{00000000-0005-0000-0000-0000A2B00000}"/>
    <cellStyle name="SAPBEXHLevel3 3 3 5" xfId="11170" xr:uid="{00000000-0005-0000-0000-0000A3B00000}"/>
    <cellStyle name="SAPBEXHLevel3 3 3 6" xfId="16967" xr:uid="{00000000-0005-0000-0000-0000A4B00000}"/>
    <cellStyle name="SAPBEXHLevel3 3 3 7" xfId="20076" xr:uid="{00000000-0005-0000-0000-0000A5B00000}"/>
    <cellStyle name="SAPBEXHLevel3 3 3 8" xfId="22880" xr:uid="{00000000-0005-0000-0000-0000A6B00000}"/>
    <cellStyle name="SAPBEXHLevel3 3 3 9" xfId="27741" xr:uid="{00000000-0005-0000-0000-0000A7B00000}"/>
    <cellStyle name="SAPBEXHLevel3 3 30" xfId="1668" xr:uid="{00000000-0005-0000-0000-0000A8B00000}"/>
    <cellStyle name="SAPBEXHLevel3 3 30 10" xfId="31761" xr:uid="{00000000-0005-0000-0000-0000A9B00000}"/>
    <cellStyle name="SAPBEXHLevel3 3 30 11" xfId="34650" xr:uid="{00000000-0005-0000-0000-0000AAB00000}"/>
    <cellStyle name="SAPBEXHLevel3 3 30 12" xfId="37556" xr:uid="{00000000-0005-0000-0000-0000ABB00000}"/>
    <cellStyle name="SAPBEXHLevel3 3 30 13" xfId="42663" xr:uid="{00000000-0005-0000-0000-0000ACB00000}"/>
    <cellStyle name="SAPBEXHLevel3 3 30 14" xfId="45681" xr:uid="{00000000-0005-0000-0000-0000ADB00000}"/>
    <cellStyle name="SAPBEXHLevel3 3 30 2" xfId="6648" xr:uid="{00000000-0005-0000-0000-0000AEB00000}"/>
    <cellStyle name="SAPBEXHLevel3 3 30 3" xfId="9442" xr:uid="{00000000-0005-0000-0000-0000AFB00000}"/>
    <cellStyle name="SAPBEXHLevel3 3 30 4" xfId="12335" xr:uid="{00000000-0005-0000-0000-0000B0B00000}"/>
    <cellStyle name="SAPBEXHLevel3 3 30 5" xfId="15203" xr:uid="{00000000-0005-0000-0000-0000B1B00000}"/>
    <cellStyle name="SAPBEXHLevel3 3 30 6" xfId="18132" xr:uid="{00000000-0005-0000-0000-0000B2B00000}"/>
    <cellStyle name="SAPBEXHLevel3 3 30 7" xfId="21243" xr:uid="{00000000-0005-0000-0000-0000B3B00000}"/>
    <cellStyle name="SAPBEXHLevel3 3 30 8" xfId="26022" xr:uid="{00000000-0005-0000-0000-0000B4B00000}"/>
    <cellStyle name="SAPBEXHLevel3 3 30 9" xfId="28906" xr:uid="{00000000-0005-0000-0000-0000B5B00000}"/>
    <cellStyle name="SAPBEXHLevel3 3 31" xfId="1698" xr:uid="{00000000-0005-0000-0000-0000B6B00000}"/>
    <cellStyle name="SAPBEXHLevel3 3 31 10" xfId="31791" xr:uid="{00000000-0005-0000-0000-0000B7B00000}"/>
    <cellStyle name="SAPBEXHLevel3 3 31 11" xfId="34680" xr:uid="{00000000-0005-0000-0000-0000B8B00000}"/>
    <cellStyle name="SAPBEXHLevel3 3 31 12" xfId="37586" xr:uid="{00000000-0005-0000-0000-0000B9B00000}"/>
    <cellStyle name="SAPBEXHLevel3 3 31 13" xfId="42693" xr:uid="{00000000-0005-0000-0000-0000BAB00000}"/>
    <cellStyle name="SAPBEXHLevel3 3 31 14" xfId="45711" xr:uid="{00000000-0005-0000-0000-0000BBB00000}"/>
    <cellStyle name="SAPBEXHLevel3 3 31 2" xfId="6678" xr:uid="{00000000-0005-0000-0000-0000BCB00000}"/>
    <cellStyle name="SAPBEXHLevel3 3 31 3" xfId="9472" xr:uid="{00000000-0005-0000-0000-0000BDB00000}"/>
    <cellStyle name="SAPBEXHLevel3 3 31 4" xfId="12365" xr:uid="{00000000-0005-0000-0000-0000BEB00000}"/>
    <cellStyle name="SAPBEXHLevel3 3 31 5" xfId="15233" xr:uid="{00000000-0005-0000-0000-0000BFB00000}"/>
    <cellStyle name="SAPBEXHLevel3 3 31 6" xfId="18162" xr:uid="{00000000-0005-0000-0000-0000C0B00000}"/>
    <cellStyle name="SAPBEXHLevel3 3 31 7" xfId="21273" xr:uid="{00000000-0005-0000-0000-0000C1B00000}"/>
    <cellStyle name="SAPBEXHLevel3 3 31 8" xfId="26052" xr:uid="{00000000-0005-0000-0000-0000C2B00000}"/>
    <cellStyle name="SAPBEXHLevel3 3 31 9" xfId="28936" xr:uid="{00000000-0005-0000-0000-0000C3B00000}"/>
    <cellStyle name="SAPBEXHLevel3 3 32" xfId="1729" xr:uid="{00000000-0005-0000-0000-0000C4B00000}"/>
    <cellStyle name="SAPBEXHLevel3 3 32 10" xfId="31821" xr:uid="{00000000-0005-0000-0000-0000C5B00000}"/>
    <cellStyle name="SAPBEXHLevel3 3 32 11" xfId="34711" xr:uid="{00000000-0005-0000-0000-0000C6B00000}"/>
    <cellStyle name="SAPBEXHLevel3 3 32 12" xfId="37617" xr:uid="{00000000-0005-0000-0000-0000C7B00000}"/>
    <cellStyle name="SAPBEXHLevel3 3 32 13" xfId="42724" xr:uid="{00000000-0005-0000-0000-0000C8B00000}"/>
    <cellStyle name="SAPBEXHLevel3 3 32 14" xfId="45742" xr:uid="{00000000-0005-0000-0000-0000C9B00000}"/>
    <cellStyle name="SAPBEXHLevel3 3 32 2" xfId="6708" xr:uid="{00000000-0005-0000-0000-0000CAB00000}"/>
    <cellStyle name="SAPBEXHLevel3 3 32 3" xfId="9502" xr:uid="{00000000-0005-0000-0000-0000CBB00000}"/>
    <cellStyle name="SAPBEXHLevel3 3 32 4" xfId="12396" xr:uid="{00000000-0005-0000-0000-0000CCB00000}"/>
    <cellStyle name="SAPBEXHLevel3 3 32 5" xfId="15263" xr:uid="{00000000-0005-0000-0000-0000CDB00000}"/>
    <cellStyle name="SAPBEXHLevel3 3 32 6" xfId="18193" xr:uid="{00000000-0005-0000-0000-0000CEB00000}"/>
    <cellStyle name="SAPBEXHLevel3 3 32 7" xfId="21304" xr:uid="{00000000-0005-0000-0000-0000CFB00000}"/>
    <cellStyle name="SAPBEXHLevel3 3 32 8" xfId="26083" xr:uid="{00000000-0005-0000-0000-0000D0B00000}"/>
    <cellStyle name="SAPBEXHLevel3 3 32 9" xfId="28967" xr:uid="{00000000-0005-0000-0000-0000D1B00000}"/>
    <cellStyle name="SAPBEXHLevel3 3 33" xfId="1761" xr:uid="{00000000-0005-0000-0000-0000D2B00000}"/>
    <cellStyle name="SAPBEXHLevel3 3 33 10" xfId="31852" xr:uid="{00000000-0005-0000-0000-0000D3B00000}"/>
    <cellStyle name="SAPBEXHLevel3 3 33 11" xfId="34743" xr:uid="{00000000-0005-0000-0000-0000D4B00000}"/>
    <cellStyle name="SAPBEXHLevel3 3 33 12" xfId="37649" xr:uid="{00000000-0005-0000-0000-0000D5B00000}"/>
    <cellStyle name="SAPBEXHLevel3 3 33 13" xfId="42756" xr:uid="{00000000-0005-0000-0000-0000D6B00000}"/>
    <cellStyle name="SAPBEXHLevel3 3 33 14" xfId="45774" xr:uid="{00000000-0005-0000-0000-0000D7B00000}"/>
    <cellStyle name="SAPBEXHLevel3 3 33 2" xfId="6739" xr:uid="{00000000-0005-0000-0000-0000D8B00000}"/>
    <cellStyle name="SAPBEXHLevel3 3 33 3" xfId="9533" xr:uid="{00000000-0005-0000-0000-0000D9B00000}"/>
    <cellStyle name="SAPBEXHLevel3 3 33 4" xfId="12428" xr:uid="{00000000-0005-0000-0000-0000DAB00000}"/>
    <cellStyle name="SAPBEXHLevel3 3 33 5" xfId="15294" xr:uid="{00000000-0005-0000-0000-0000DBB00000}"/>
    <cellStyle name="SAPBEXHLevel3 3 33 6" xfId="18225" xr:uid="{00000000-0005-0000-0000-0000DCB00000}"/>
    <cellStyle name="SAPBEXHLevel3 3 33 7" xfId="21336" xr:uid="{00000000-0005-0000-0000-0000DDB00000}"/>
    <cellStyle name="SAPBEXHLevel3 3 33 8" xfId="26115" xr:uid="{00000000-0005-0000-0000-0000DEB00000}"/>
    <cellStyle name="SAPBEXHLevel3 3 33 9" xfId="28999" xr:uid="{00000000-0005-0000-0000-0000DFB00000}"/>
    <cellStyle name="SAPBEXHLevel3 3 34" xfId="1793" xr:uid="{00000000-0005-0000-0000-0000E0B00000}"/>
    <cellStyle name="SAPBEXHLevel3 3 34 10" xfId="31883" xr:uid="{00000000-0005-0000-0000-0000E1B00000}"/>
    <cellStyle name="SAPBEXHLevel3 3 34 11" xfId="34775" xr:uid="{00000000-0005-0000-0000-0000E2B00000}"/>
    <cellStyle name="SAPBEXHLevel3 3 34 12" xfId="37681" xr:uid="{00000000-0005-0000-0000-0000E3B00000}"/>
    <cellStyle name="SAPBEXHLevel3 3 34 13" xfId="42788" xr:uid="{00000000-0005-0000-0000-0000E4B00000}"/>
    <cellStyle name="SAPBEXHLevel3 3 34 14" xfId="45806" xr:uid="{00000000-0005-0000-0000-0000E5B00000}"/>
    <cellStyle name="SAPBEXHLevel3 3 34 2" xfId="6771" xr:uid="{00000000-0005-0000-0000-0000E6B00000}"/>
    <cellStyle name="SAPBEXHLevel3 3 34 3" xfId="9564" xr:uid="{00000000-0005-0000-0000-0000E7B00000}"/>
    <cellStyle name="SAPBEXHLevel3 3 34 4" xfId="12460" xr:uid="{00000000-0005-0000-0000-0000E8B00000}"/>
    <cellStyle name="SAPBEXHLevel3 3 34 5" xfId="15325" xr:uid="{00000000-0005-0000-0000-0000E9B00000}"/>
    <cellStyle name="SAPBEXHLevel3 3 34 6" xfId="18257" xr:uid="{00000000-0005-0000-0000-0000EAB00000}"/>
    <cellStyle name="SAPBEXHLevel3 3 34 7" xfId="21368" xr:uid="{00000000-0005-0000-0000-0000EBB00000}"/>
    <cellStyle name="SAPBEXHLevel3 3 34 8" xfId="26147" xr:uid="{00000000-0005-0000-0000-0000ECB00000}"/>
    <cellStyle name="SAPBEXHLevel3 3 34 9" xfId="29031" xr:uid="{00000000-0005-0000-0000-0000EDB00000}"/>
    <cellStyle name="SAPBEXHLevel3 3 35" xfId="1825" xr:uid="{00000000-0005-0000-0000-0000EEB00000}"/>
    <cellStyle name="SAPBEXHLevel3 3 35 10" xfId="31914" xr:uid="{00000000-0005-0000-0000-0000EFB00000}"/>
    <cellStyle name="SAPBEXHLevel3 3 35 11" xfId="34807" xr:uid="{00000000-0005-0000-0000-0000F0B00000}"/>
    <cellStyle name="SAPBEXHLevel3 3 35 12" xfId="37713" xr:uid="{00000000-0005-0000-0000-0000F1B00000}"/>
    <cellStyle name="SAPBEXHLevel3 3 35 13" xfId="42820" xr:uid="{00000000-0005-0000-0000-0000F2B00000}"/>
    <cellStyle name="SAPBEXHLevel3 3 35 14" xfId="45838" xr:uid="{00000000-0005-0000-0000-0000F3B00000}"/>
    <cellStyle name="SAPBEXHLevel3 3 35 2" xfId="6802" xr:uid="{00000000-0005-0000-0000-0000F4B00000}"/>
    <cellStyle name="SAPBEXHLevel3 3 35 3" xfId="9595" xr:uid="{00000000-0005-0000-0000-0000F5B00000}"/>
    <cellStyle name="SAPBEXHLevel3 3 35 4" xfId="12492" xr:uid="{00000000-0005-0000-0000-0000F6B00000}"/>
    <cellStyle name="SAPBEXHLevel3 3 35 5" xfId="15356" xr:uid="{00000000-0005-0000-0000-0000F7B00000}"/>
    <cellStyle name="SAPBEXHLevel3 3 35 6" xfId="18289" xr:uid="{00000000-0005-0000-0000-0000F8B00000}"/>
    <cellStyle name="SAPBEXHLevel3 3 35 7" xfId="21400" xr:uid="{00000000-0005-0000-0000-0000F9B00000}"/>
    <cellStyle name="SAPBEXHLevel3 3 35 8" xfId="26179" xr:uid="{00000000-0005-0000-0000-0000FAB00000}"/>
    <cellStyle name="SAPBEXHLevel3 3 35 9" xfId="29063" xr:uid="{00000000-0005-0000-0000-0000FBB00000}"/>
    <cellStyle name="SAPBEXHLevel3 3 36" xfId="1857" xr:uid="{00000000-0005-0000-0000-0000FCB00000}"/>
    <cellStyle name="SAPBEXHLevel3 3 36 10" xfId="31945" xr:uid="{00000000-0005-0000-0000-0000FDB00000}"/>
    <cellStyle name="SAPBEXHLevel3 3 36 11" xfId="34838" xr:uid="{00000000-0005-0000-0000-0000FEB00000}"/>
    <cellStyle name="SAPBEXHLevel3 3 36 12" xfId="37745" xr:uid="{00000000-0005-0000-0000-0000FFB00000}"/>
    <cellStyle name="SAPBEXHLevel3 3 36 13" xfId="42852" xr:uid="{00000000-0005-0000-0000-000000B10000}"/>
    <cellStyle name="SAPBEXHLevel3 3 36 14" xfId="45870" xr:uid="{00000000-0005-0000-0000-000001B10000}"/>
    <cellStyle name="SAPBEXHLevel3 3 36 2" xfId="6833" xr:uid="{00000000-0005-0000-0000-000002B10000}"/>
    <cellStyle name="SAPBEXHLevel3 3 36 3" xfId="9626" xr:uid="{00000000-0005-0000-0000-000003B10000}"/>
    <cellStyle name="SAPBEXHLevel3 3 36 4" xfId="12524" xr:uid="{00000000-0005-0000-0000-000004B10000}"/>
    <cellStyle name="SAPBEXHLevel3 3 36 5" xfId="15387" xr:uid="{00000000-0005-0000-0000-000005B10000}"/>
    <cellStyle name="SAPBEXHLevel3 3 36 6" xfId="18321" xr:uid="{00000000-0005-0000-0000-000006B10000}"/>
    <cellStyle name="SAPBEXHLevel3 3 36 7" xfId="21432" xr:uid="{00000000-0005-0000-0000-000007B10000}"/>
    <cellStyle name="SAPBEXHLevel3 3 36 8" xfId="26211" xr:uid="{00000000-0005-0000-0000-000008B10000}"/>
    <cellStyle name="SAPBEXHLevel3 3 36 9" xfId="29094" xr:uid="{00000000-0005-0000-0000-000009B10000}"/>
    <cellStyle name="SAPBEXHLevel3 3 37" xfId="1889" xr:uid="{00000000-0005-0000-0000-00000AB10000}"/>
    <cellStyle name="SAPBEXHLevel3 3 37 10" xfId="31975" xr:uid="{00000000-0005-0000-0000-00000BB10000}"/>
    <cellStyle name="SAPBEXHLevel3 3 37 11" xfId="34869" xr:uid="{00000000-0005-0000-0000-00000CB10000}"/>
    <cellStyle name="SAPBEXHLevel3 3 37 12" xfId="37775" xr:uid="{00000000-0005-0000-0000-00000DB10000}"/>
    <cellStyle name="SAPBEXHLevel3 3 37 13" xfId="42883" xr:uid="{00000000-0005-0000-0000-00000EB10000}"/>
    <cellStyle name="SAPBEXHLevel3 3 37 14" xfId="45902" xr:uid="{00000000-0005-0000-0000-00000FB10000}"/>
    <cellStyle name="SAPBEXHLevel3 3 37 2" xfId="6864" xr:uid="{00000000-0005-0000-0000-000010B10000}"/>
    <cellStyle name="SAPBEXHLevel3 3 37 3" xfId="9656" xr:uid="{00000000-0005-0000-0000-000011B10000}"/>
    <cellStyle name="SAPBEXHLevel3 3 37 4" xfId="12554" xr:uid="{00000000-0005-0000-0000-000012B10000}"/>
    <cellStyle name="SAPBEXHLevel3 3 37 5" xfId="15417" xr:uid="{00000000-0005-0000-0000-000013B10000}"/>
    <cellStyle name="SAPBEXHLevel3 3 37 6" xfId="18352" xr:uid="{00000000-0005-0000-0000-000014B10000}"/>
    <cellStyle name="SAPBEXHLevel3 3 37 7" xfId="21463" xr:uid="{00000000-0005-0000-0000-000015B10000}"/>
    <cellStyle name="SAPBEXHLevel3 3 37 8" xfId="26241" xr:uid="{00000000-0005-0000-0000-000016B10000}"/>
    <cellStyle name="SAPBEXHLevel3 3 37 9" xfId="29124" xr:uid="{00000000-0005-0000-0000-000017B10000}"/>
    <cellStyle name="SAPBEXHLevel3 3 38" xfId="1920" xr:uid="{00000000-0005-0000-0000-000018B10000}"/>
    <cellStyle name="SAPBEXHLevel3 3 38 10" xfId="32005" xr:uid="{00000000-0005-0000-0000-000019B10000}"/>
    <cellStyle name="SAPBEXHLevel3 3 38 11" xfId="34900" xr:uid="{00000000-0005-0000-0000-00001AB10000}"/>
    <cellStyle name="SAPBEXHLevel3 3 38 12" xfId="37805" xr:uid="{00000000-0005-0000-0000-00001BB10000}"/>
    <cellStyle name="SAPBEXHLevel3 3 38 13" xfId="42914" xr:uid="{00000000-0005-0000-0000-00001CB10000}"/>
    <cellStyle name="SAPBEXHLevel3 3 38 14" xfId="45933" xr:uid="{00000000-0005-0000-0000-00001DB10000}"/>
    <cellStyle name="SAPBEXHLevel3 3 38 2" xfId="6894" xr:uid="{00000000-0005-0000-0000-00001EB10000}"/>
    <cellStyle name="SAPBEXHLevel3 3 38 3" xfId="9687" xr:uid="{00000000-0005-0000-0000-00001FB10000}"/>
    <cellStyle name="SAPBEXHLevel3 3 38 4" xfId="12584" xr:uid="{00000000-0005-0000-0000-000020B10000}"/>
    <cellStyle name="SAPBEXHLevel3 3 38 5" xfId="15447" xr:uid="{00000000-0005-0000-0000-000021B10000}"/>
    <cellStyle name="SAPBEXHLevel3 3 38 6" xfId="18383" xr:uid="{00000000-0005-0000-0000-000022B10000}"/>
    <cellStyle name="SAPBEXHLevel3 3 38 7" xfId="21494" xr:uid="{00000000-0005-0000-0000-000023B10000}"/>
    <cellStyle name="SAPBEXHLevel3 3 38 8" xfId="26271" xr:uid="{00000000-0005-0000-0000-000024B10000}"/>
    <cellStyle name="SAPBEXHLevel3 3 38 9" xfId="29154" xr:uid="{00000000-0005-0000-0000-000025B10000}"/>
    <cellStyle name="SAPBEXHLevel3 3 39" xfId="1952" xr:uid="{00000000-0005-0000-0000-000026B10000}"/>
    <cellStyle name="SAPBEXHLevel3 3 39 10" xfId="32036" xr:uid="{00000000-0005-0000-0000-000027B10000}"/>
    <cellStyle name="SAPBEXHLevel3 3 39 11" xfId="34932" xr:uid="{00000000-0005-0000-0000-000028B10000}"/>
    <cellStyle name="SAPBEXHLevel3 3 39 12" xfId="37836" xr:uid="{00000000-0005-0000-0000-000029B10000}"/>
    <cellStyle name="SAPBEXHLevel3 3 39 13" xfId="42945" xr:uid="{00000000-0005-0000-0000-00002AB10000}"/>
    <cellStyle name="SAPBEXHLevel3 3 39 14" xfId="45965" xr:uid="{00000000-0005-0000-0000-00002BB10000}"/>
    <cellStyle name="SAPBEXHLevel3 3 39 2" xfId="6925" xr:uid="{00000000-0005-0000-0000-00002CB10000}"/>
    <cellStyle name="SAPBEXHLevel3 3 39 3" xfId="9719" xr:uid="{00000000-0005-0000-0000-00002DB10000}"/>
    <cellStyle name="SAPBEXHLevel3 3 39 4" xfId="12615" xr:uid="{00000000-0005-0000-0000-00002EB10000}"/>
    <cellStyle name="SAPBEXHLevel3 3 39 5" xfId="15479" xr:uid="{00000000-0005-0000-0000-00002FB10000}"/>
    <cellStyle name="SAPBEXHLevel3 3 39 6" xfId="18415" xr:uid="{00000000-0005-0000-0000-000030B10000}"/>
    <cellStyle name="SAPBEXHLevel3 3 39 7" xfId="21526" xr:uid="{00000000-0005-0000-0000-000031B10000}"/>
    <cellStyle name="SAPBEXHLevel3 3 39 8" xfId="26302" xr:uid="{00000000-0005-0000-0000-000032B10000}"/>
    <cellStyle name="SAPBEXHLevel3 3 39 9" xfId="29185" xr:uid="{00000000-0005-0000-0000-000033B10000}"/>
    <cellStyle name="SAPBEXHLevel3 3 4" xfId="342" xr:uid="{00000000-0005-0000-0000-000034B10000}"/>
    <cellStyle name="SAPBEXHLevel3 3 4 10" xfId="30570" xr:uid="{00000000-0005-0000-0000-000035B10000}"/>
    <cellStyle name="SAPBEXHLevel3 3 4 11" xfId="33441" xr:uid="{00000000-0005-0000-0000-000036B10000}"/>
    <cellStyle name="SAPBEXHLevel3 3 4 12" xfId="36345" xr:uid="{00000000-0005-0000-0000-000037B10000}"/>
    <cellStyle name="SAPBEXHLevel3 3 4 13" xfId="41455" xr:uid="{00000000-0005-0000-0000-000038B10000}"/>
    <cellStyle name="SAPBEXHLevel3 3 4 14" xfId="44438" xr:uid="{00000000-0005-0000-0000-000039B10000}"/>
    <cellStyle name="SAPBEXHLevel3 3 4 2" xfId="4651" xr:uid="{00000000-0005-0000-0000-00003AB10000}"/>
    <cellStyle name="SAPBEXHLevel3 3 4 3" xfId="8034" xr:uid="{00000000-0005-0000-0000-00003BB10000}"/>
    <cellStyle name="SAPBEXHLevel3 3 4 4" xfId="11123" xr:uid="{00000000-0005-0000-0000-00003CB10000}"/>
    <cellStyle name="SAPBEXHLevel3 3 4 5" xfId="14002" xr:uid="{00000000-0005-0000-0000-00003DB10000}"/>
    <cellStyle name="SAPBEXHLevel3 3 4 6" xfId="16896" xr:uid="{00000000-0005-0000-0000-00003EB10000}"/>
    <cellStyle name="SAPBEXHLevel3 3 4 7" xfId="19928" xr:uid="{00000000-0005-0000-0000-00003FB10000}"/>
    <cellStyle name="SAPBEXHLevel3 3 4 8" xfId="23484" xr:uid="{00000000-0005-0000-0000-000040B10000}"/>
    <cellStyle name="SAPBEXHLevel3 3 4 9" xfId="27692" xr:uid="{00000000-0005-0000-0000-000041B10000}"/>
    <cellStyle name="SAPBEXHLevel3 3 40" xfId="1983" xr:uid="{00000000-0005-0000-0000-000042B10000}"/>
    <cellStyle name="SAPBEXHLevel3 3 40 10" xfId="32066" xr:uid="{00000000-0005-0000-0000-000043B10000}"/>
    <cellStyle name="SAPBEXHLevel3 3 40 11" xfId="34963" xr:uid="{00000000-0005-0000-0000-000044B10000}"/>
    <cellStyle name="SAPBEXHLevel3 3 40 12" xfId="37866" xr:uid="{00000000-0005-0000-0000-000045B10000}"/>
    <cellStyle name="SAPBEXHLevel3 3 40 13" xfId="42975" xr:uid="{00000000-0005-0000-0000-000046B10000}"/>
    <cellStyle name="SAPBEXHLevel3 3 40 14" xfId="45996" xr:uid="{00000000-0005-0000-0000-000047B10000}"/>
    <cellStyle name="SAPBEXHLevel3 3 40 2" xfId="6956" xr:uid="{00000000-0005-0000-0000-000048B10000}"/>
    <cellStyle name="SAPBEXHLevel3 3 40 3" xfId="9750" xr:uid="{00000000-0005-0000-0000-000049B10000}"/>
    <cellStyle name="SAPBEXHLevel3 3 40 4" xfId="12645" xr:uid="{00000000-0005-0000-0000-00004AB10000}"/>
    <cellStyle name="SAPBEXHLevel3 3 40 5" xfId="15510" xr:uid="{00000000-0005-0000-0000-00004BB10000}"/>
    <cellStyle name="SAPBEXHLevel3 3 40 6" xfId="18446" xr:uid="{00000000-0005-0000-0000-00004CB10000}"/>
    <cellStyle name="SAPBEXHLevel3 3 40 7" xfId="21556" xr:uid="{00000000-0005-0000-0000-00004DB10000}"/>
    <cellStyle name="SAPBEXHLevel3 3 40 8" xfId="26332" xr:uid="{00000000-0005-0000-0000-00004EB10000}"/>
    <cellStyle name="SAPBEXHLevel3 3 40 9" xfId="29215" xr:uid="{00000000-0005-0000-0000-00004FB10000}"/>
    <cellStyle name="SAPBEXHLevel3 3 41" xfId="2015" xr:uid="{00000000-0005-0000-0000-000050B10000}"/>
    <cellStyle name="SAPBEXHLevel3 3 41 10" xfId="32098" xr:uid="{00000000-0005-0000-0000-000051B10000}"/>
    <cellStyle name="SAPBEXHLevel3 3 41 11" xfId="34995" xr:uid="{00000000-0005-0000-0000-000052B10000}"/>
    <cellStyle name="SAPBEXHLevel3 3 41 12" xfId="37897" xr:uid="{00000000-0005-0000-0000-000053B10000}"/>
    <cellStyle name="SAPBEXHLevel3 3 41 13" xfId="43006" xr:uid="{00000000-0005-0000-0000-000054B10000}"/>
    <cellStyle name="SAPBEXHLevel3 3 41 14" xfId="46028" xr:uid="{00000000-0005-0000-0000-000055B10000}"/>
    <cellStyle name="SAPBEXHLevel3 3 41 2" xfId="6988" xr:uid="{00000000-0005-0000-0000-000056B10000}"/>
    <cellStyle name="SAPBEXHLevel3 3 41 3" xfId="9782" xr:uid="{00000000-0005-0000-0000-000057B10000}"/>
    <cellStyle name="SAPBEXHLevel3 3 41 4" xfId="12676" xr:uid="{00000000-0005-0000-0000-000058B10000}"/>
    <cellStyle name="SAPBEXHLevel3 3 41 5" xfId="15542" xr:uid="{00000000-0005-0000-0000-000059B10000}"/>
    <cellStyle name="SAPBEXHLevel3 3 41 6" xfId="18478" xr:uid="{00000000-0005-0000-0000-00005AB10000}"/>
    <cellStyle name="SAPBEXHLevel3 3 41 7" xfId="21587" xr:uid="{00000000-0005-0000-0000-00005BB10000}"/>
    <cellStyle name="SAPBEXHLevel3 3 41 8" xfId="26363" xr:uid="{00000000-0005-0000-0000-00005CB10000}"/>
    <cellStyle name="SAPBEXHLevel3 3 41 9" xfId="29246" xr:uid="{00000000-0005-0000-0000-00005DB10000}"/>
    <cellStyle name="SAPBEXHLevel3 3 42" xfId="2046" xr:uid="{00000000-0005-0000-0000-00005EB10000}"/>
    <cellStyle name="SAPBEXHLevel3 3 42 10" xfId="32129" xr:uid="{00000000-0005-0000-0000-00005FB10000}"/>
    <cellStyle name="SAPBEXHLevel3 3 42 11" xfId="35026" xr:uid="{00000000-0005-0000-0000-000060B10000}"/>
    <cellStyle name="SAPBEXHLevel3 3 42 12" xfId="37927" xr:uid="{00000000-0005-0000-0000-000061B10000}"/>
    <cellStyle name="SAPBEXHLevel3 3 42 13" xfId="43036" xr:uid="{00000000-0005-0000-0000-000062B10000}"/>
    <cellStyle name="SAPBEXHLevel3 3 42 14" xfId="46059" xr:uid="{00000000-0005-0000-0000-000063B10000}"/>
    <cellStyle name="SAPBEXHLevel3 3 42 2" xfId="7019" xr:uid="{00000000-0005-0000-0000-000064B10000}"/>
    <cellStyle name="SAPBEXHLevel3 3 42 3" xfId="9813" xr:uid="{00000000-0005-0000-0000-000065B10000}"/>
    <cellStyle name="SAPBEXHLevel3 3 42 4" xfId="12706" xr:uid="{00000000-0005-0000-0000-000066B10000}"/>
    <cellStyle name="SAPBEXHLevel3 3 42 5" xfId="15573" xr:uid="{00000000-0005-0000-0000-000067B10000}"/>
    <cellStyle name="SAPBEXHLevel3 3 42 6" xfId="18509" xr:uid="{00000000-0005-0000-0000-000068B10000}"/>
    <cellStyle name="SAPBEXHLevel3 3 42 7" xfId="21617" xr:uid="{00000000-0005-0000-0000-000069B10000}"/>
    <cellStyle name="SAPBEXHLevel3 3 42 8" xfId="26393" xr:uid="{00000000-0005-0000-0000-00006AB10000}"/>
    <cellStyle name="SAPBEXHLevel3 3 42 9" xfId="29276" xr:uid="{00000000-0005-0000-0000-00006BB10000}"/>
    <cellStyle name="SAPBEXHLevel3 3 43" xfId="2078" xr:uid="{00000000-0005-0000-0000-00006CB10000}"/>
    <cellStyle name="SAPBEXHLevel3 3 43 10" xfId="32161" xr:uid="{00000000-0005-0000-0000-00006DB10000}"/>
    <cellStyle name="SAPBEXHLevel3 3 43 11" xfId="35058" xr:uid="{00000000-0005-0000-0000-00006EB10000}"/>
    <cellStyle name="SAPBEXHLevel3 3 43 12" xfId="37958" xr:uid="{00000000-0005-0000-0000-00006FB10000}"/>
    <cellStyle name="SAPBEXHLevel3 3 43 13" xfId="43067" xr:uid="{00000000-0005-0000-0000-000070B10000}"/>
    <cellStyle name="SAPBEXHLevel3 3 43 14" xfId="46091" xr:uid="{00000000-0005-0000-0000-000071B10000}"/>
    <cellStyle name="SAPBEXHLevel3 3 43 2" xfId="7051" xr:uid="{00000000-0005-0000-0000-000072B10000}"/>
    <cellStyle name="SAPBEXHLevel3 3 43 3" xfId="9845" xr:uid="{00000000-0005-0000-0000-000073B10000}"/>
    <cellStyle name="SAPBEXHLevel3 3 43 4" xfId="12737" xr:uid="{00000000-0005-0000-0000-000074B10000}"/>
    <cellStyle name="SAPBEXHLevel3 3 43 5" xfId="15605" xr:uid="{00000000-0005-0000-0000-000075B10000}"/>
    <cellStyle name="SAPBEXHLevel3 3 43 6" xfId="18541" xr:uid="{00000000-0005-0000-0000-000076B10000}"/>
    <cellStyle name="SAPBEXHLevel3 3 43 7" xfId="21649" xr:uid="{00000000-0005-0000-0000-000077B10000}"/>
    <cellStyle name="SAPBEXHLevel3 3 43 8" xfId="26424" xr:uid="{00000000-0005-0000-0000-000078B10000}"/>
    <cellStyle name="SAPBEXHLevel3 3 43 9" xfId="29307" xr:uid="{00000000-0005-0000-0000-000079B10000}"/>
    <cellStyle name="SAPBEXHLevel3 3 44" xfId="2108" xr:uid="{00000000-0005-0000-0000-00007AB10000}"/>
    <cellStyle name="SAPBEXHLevel3 3 44 10" xfId="32191" xr:uid="{00000000-0005-0000-0000-00007BB10000}"/>
    <cellStyle name="SAPBEXHLevel3 3 44 11" xfId="35087" xr:uid="{00000000-0005-0000-0000-00007CB10000}"/>
    <cellStyle name="SAPBEXHLevel3 3 44 12" xfId="37987" xr:uid="{00000000-0005-0000-0000-00007DB10000}"/>
    <cellStyle name="SAPBEXHLevel3 3 44 13" xfId="43097" xr:uid="{00000000-0005-0000-0000-00007EB10000}"/>
    <cellStyle name="SAPBEXHLevel3 3 44 14" xfId="46121" xr:uid="{00000000-0005-0000-0000-00007FB10000}"/>
    <cellStyle name="SAPBEXHLevel3 3 44 2" xfId="7081" xr:uid="{00000000-0005-0000-0000-000080B10000}"/>
    <cellStyle name="SAPBEXHLevel3 3 44 3" xfId="9875" xr:uid="{00000000-0005-0000-0000-000081B10000}"/>
    <cellStyle name="SAPBEXHLevel3 3 44 4" xfId="12766" xr:uid="{00000000-0005-0000-0000-000082B10000}"/>
    <cellStyle name="SAPBEXHLevel3 3 44 5" xfId="15635" xr:uid="{00000000-0005-0000-0000-000083B10000}"/>
    <cellStyle name="SAPBEXHLevel3 3 44 6" xfId="18571" xr:uid="{00000000-0005-0000-0000-000084B10000}"/>
    <cellStyle name="SAPBEXHLevel3 3 44 7" xfId="21678" xr:uid="{00000000-0005-0000-0000-000085B10000}"/>
    <cellStyle name="SAPBEXHLevel3 3 44 8" xfId="26453" xr:uid="{00000000-0005-0000-0000-000086B10000}"/>
    <cellStyle name="SAPBEXHLevel3 3 44 9" xfId="29336" xr:uid="{00000000-0005-0000-0000-000087B10000}"/>
    <cellStyle name="SAPBEXHLevel3 3 45" xfId="2139" xr:uid="{00000000-0005-0000-0000-000088B10000}"/>
    <cellStyle name="SAPBEXHLevel3 3 45 10" xfId="32222" xr:uid="{00000000-0005-0000-0000-000089B10000}"/>
    <cellStyle name="SAPBEXHLevel3 3 45 11" xfId="35118" xr:uid="{00000000-0005-0000-0000-00008AB10000}"/>
    <cellStyle name="SAPBEXHLevel3 3 45 12" xfId="38017" xr:uid="{00000000-0005-0000-0000-00008BB10000}"/>
    <cellStyle name="SAPBEXHLevel3 3 45 13" xfId="43128" xr:uid="{00000000-0005-0000-0000-00008CB10000}"/>
    <cellStyle name="SAPBEXHLevel3 3 45 14" xfId="46152" xr:uid="{00000000-0005-0000-0000-00008DB10000}"/>
    <cellStyle name="SAPBEXHLevel3 3 45 2" xfId="7112" xr:uid="{00000000-0005-0000-0000-00008EB10000}"/>
    <cellStyle name="SAPBEXHLevel3 3 45 3" xfId="9906" xr:uid="{00000000-0005-0000-0000-00008FB10000}"/>
    <cellStyle name="SAPBEXHLevel3 3 45 4" xfId="12796" xr:uid="{00000000-0005-0000-0000-000090B10000}"/>
    <cellStyle name="SAPBEXHLevel3 3 45 5" xfId="15666" xr:uid="{00000000-0005-0000-0000-000091B10000}"/>
    <cellStyle name="SAPBEXHLevel3 3 45 6" xfId="18602" xr:uid="{00000000-0005-0000-0000-000092B10000}"/>
    <cellStyle name="SAPBEXHLevel3 3 45 7" xfId="21708" xr:uid="{00000000-0005-0000-0000-000093B10000}"/>
    <cellStyle name="SAPBEXHLevel3 3 45 8" xfId="26483" xr:uid="{00000000-0005-0000-0000-000094B10000}"/>
    <cellStyle name="SAPBEXHLevel3 3 45 9" xfId="29366" xr:uid="{00000000-0005-0000-0000-000095B10000}"/>
    <cellStyle name="SAPBEXHLevel3 3 46" xfId="2169" xr:uid="{00000000-0005-0000-0000-000096B10000}"/>
    <cellStyle name="SAPBEXHLevel3 3 46 10" xfId="32252" xr:uid="{00000000-0005-0000-0000-000097B10000}"/>
    <cellStyle name="SAPBEXHLevel3 3 46 11" xfId="35148" xr:uid="{00000000-0005-0000-0000-000098B10000}"/>
    <cellStyle name="SAPBEXHLevel3 3 46 12" xfId="38046" xr:uid="{00000000-0005-0000-0000-000099B10000}"/>
    <cellStyle name="SAPBEXHLevel3 3 46 13" xfId="43158" xr:uid="{00000000-0005-0000-0000-00009AB10000}"/>
    <cellStyle name="SAPBEXHLevel3 3 46 14" xfId="46182" xr:uid="{00000000-0005-0000-0000-00009BB10000}"/>
    <cellStyle name="SAPBEXHLevel3 3 46 2" xfId="7142" xr:uid="{00000000-0005-0000-0000-00009CB10000}"/>
    <cellStyle name="SAPBEXHLevel3 3 46 3" xfId="9936" xr:uid="{00000000-0005-0000-0000-00009DB10000}"/>
    <cellStyle name="SAPBEXHLevel3 3 46 4" xfId="12825" xr:uid="{00000000-0005-0000-0000-00009EB10000}"/>
    <cellStyle name="SAPBEXHLevel3 3 46 5" xfId="15696" xr:uid="{00000000-0005-0000-0000-00009FB10000}"/>
    <cellStyle name="SAPBEXHLevel3 3 46 6" xfId="18632" xr:uid="{00000000-0005-0000-0000-0000A0B10000}"/>
    <cellStyle name="SAPBEXHLevel3 3 46 7" xfId="21737" xr:uid="{00000000-0005-0000-0000-0000A1B10000}"/>
    <cellStyle name="SAPBEXHLevel3 3 46 8" xfId="26512" xr:uid="{00000000-0005-0000-0000-0000A2B10000}"/>
    <cellStyle name="SAPBEXHLevel3 3 46 9" xfId="29395" xr:uid="{00000000-0005-0000-0000-0000A3B10000}"/>
    <cellStyle name="SAPBEXHLevel3 3 47" xfId="2201" xr:uid="{00000000-0005-0000-0000-0000A4B10000}"/>
    <cellStyle name="SAPBEXHLevel3 3 47 10" xfId="32284" xr:uid="{00000000-0005-0000-0000-0000A5B10000}"/>
    <cellStyle name="SAPBEXHLevel3 3 47 11" xfId="35179" xr:uid="{00000000-0005-0000-0000-0000A6B10000}"/>
    <cellStyle name="SAPBEXHLevel3 3 47 12" xfId="38077" xr:uid="{00000000-0005-0000-0000-0000A7B10000}"/>
    <cellStyle name="SAPBEXHLevel3 3 47 13" xfId="43189" xr:uid="{00000000-0005-0000-0000-0000A8B10000}"/>
    <cellStyle name="SAPBEXHLevel3 3 47 14" xfId="46214" xr:uid="{00000000-0005-0000-0000-0000A9B10000}"/>
    <cellStyle name="SAPBEXHLevel3 3 47 2" xfId="7174" xr:uid="{00000000-0005-0000-0000-0000AAB10000}"/>
    <cellStyle name="SAPBEXHLevel3 3 47 3" xfId="9968" xr:uid="{00000000-0005-0000-0000-0000ABB10000}"/>
    <cellStyle name="SAPBEXHLevel3 3 47 4" xfId="12856" xr:uid="{00000000-0005-0000-0000-0000ACB10000}"/>
    <cellStyle name="SAPBEXHLevel3 3 47 5" xfId="15728" xr:uid="{00000000-0005-0000-0000-0000ADB10000}"/>
    <cellStyle name="SAPBEXHLevel3 3 47 6" xfId="18664" xr:uid="{00000000-0005-0000-0000-0000AEB10000}"/>
    <cellStyle name="SAPBEXHLevel3 3 47 7" xfId="21768" xr:uid="{00000000-0005-0000-0000-0000AFB10000}"/>
    <cellStyle name="SAPBEXHLevel3 3 47 8" xfId="26543" xr:uid="{00000000-0005-0000-0000-0000B0B10000}"/>
    <cellStyle name="SAPBEXHLevel3 3 47 9" xfId="29426" xr:uid="{00000000-0005-0000-0000-0000B1B10000}"/>
    <cellStyle name="SAPBEXHLevel3 3 48" xfId="2231" xr:uid="{00000000-0005-0000-0000-0000B2B10000}"/>
    <cellStyle name="SAPBEXHLevel3 3 48 10" xfId="32314" xr:uid="{00000000-0005-0000-0000-0000B3B10000}"/>
    <cellStyle name="SAPBEXHLevel3 3 48 11" xfId="35208" xr:uid="{00000000-0005-0000-0000-0000B4B10000}"/>
    <cellStyle name="SAPBEXHLevel3 3 48 12" xfId="38106" xr:uid="{00000000-0005-0000-0000-0000B5B10000}"/>
    <cellStyle name="SAPBEXHLevel3 3 48 13" xfId="43219" xr:uid="{00000000-0005-0000-0000-0000B6B10000}"/>
    <cellStyle name="SAPBEXHLevel3 3 48 14" xfId="46244" xr:uid="{00000000-0005-0000-0000-0000B7B10000}"/>
    <cellStyle name="SAPBEXHLevel3 3 48 2" xfId="7204" xr:uid="{00000000-0005-0000-0000-0000B8B10000}"/>
    <cellStyle name="SAPBEXHLevel3 3 48 3" xfId="9998" xr:uid="{00000000-0005-0000-0000-0000B9B10000}"/>
    <cellStyle name="SAPBEXHLevel3 3 48 4" xfId="12885" xr:uid="{00000000-0005-0000-0000-0000BAB10000}"/>
    <cellStyle name="SAPBEXHLevel3 3 48 5" xfId="15758" xr:uid="{00000000-0005-0000-0000-0000BBB10000}"/>
    <cellStyle name="SAPBEXHLevel3 3 48 6" xfId="18694" xr:uid="{00000000-0005-0000-0000-0000BCB10000}"/>
    <cellStyle name="SAPBEXHLevel3 3 48 7" xfId="21797" xr:uid="{00000000-0005-0000-0000-0000BDB10000}"/>
    <cellStyle name="SAPBEXHLevel3 3 48 8" xfId="26572" xr:uid="{00000000-0005-0000-0000-0000BEB10000}"/>
    <cellStyle name="SAPBEXHLevel3 3 48 9" xfId="29455" xr:uid="{00000000-0005-0000-0000-0000BFB10000}"/>
    <cellStyle name="SAPBEXHLevel3 3 49" xfId="2263" xr:uid="{00000000-0005-0000-0000-0000C0B10000}"/>
    <cellStyle name="SAPBEXHLevel3 3 49 10" xfId="32346" xr:uid="{00000000-0005-0000-0000-0000C1B10000}"/>
    <cellStyle name="SAPBEXHLevel3 3 49 11" xfId="35239" xr:uid="{00000000-0005-0000-0000-0000C2B10000}"/>
    <cellStyle name="SAPBEXHLevel3 3 49 12" xfId="38137" xr:uid="{00000000-0005-0000-0000-0000C3B10000}"/>
    <cellStyle name="SAPBEXHLevel3 3 49 13" xfId="43251" xr:uid="{00000000-0005-0000-0000-0000C4B10000}"/>
    <cellStyle name="SAPBEXHLevel3 3 49 14" xfId="46276" xr:uid="{00000000-0005-0000-0000-0000C5B10000}"/>
    <cellStyle name="SAPBEXHLevel3 3 49 2" xfId="7236" xr:uid="{00000000-0005-0000-0000-0000C6B10000}"/>
    <cellStyle name="SAPBEXHLevel3 3 49 3" xfId="10030" xr:uid="{00000000-0005-0000-0000-0000C7B10000}"/>
    <cellStyle name="SAPBEXHLevel3 3 49 4" xfId="12916" xr:uid="{00000000-0005-0000-0000-0000C8B10000}"/>
    <cellStyle name="SAPBEXHLevel3 3 49 5" xfId="15790" xr:uid="{00000000-0005-0000-0000-0000C9B10000}"/>
    <cellStyle name="SAPBEXHLevel3 3 49 6" xfId="18726" xr:uid="{00000000-0005-0000-0000-0000CAB10000}"/>
    <cellStyle name="SAPBEXHLevel3 3 49 7" xfId="21828" xr:uid="{00000000-0005-0000-0000-0000CBB10000}"/>
    <cellStyle name="SAPBEXHLevel3 3 49 8" xfId="26603" xr:uid="{00000000-0005-0000-0000-0000CCB10000}"/>
    <cellStyle name="SAPBEXHLevel3 3 49 9" xfId="29486" xr:uid="{00000000-0005-0000-0000-0000CDB10000}"/>
    <cellStyle name="SAPBEXHLevel3 3 5" xfId="540" xr:uid="{00000000-0005-0000-0000-0000CEB10000}"/>
    <cellStyle name="SAPBEXHLevel3 3 5 10" xfId="30633" xr:uid="{00000000-0005-0000-0000-0000CFB10000}"/>
    <cellStyle name="SAPBEXHLevel3 3 5 11" xfId="33522" xr:uid="{00000000-0005-0000-0000-0000D0B10000}"/>
    <cellStyle name="SAPBEXHLevel3 3 5 12" xfId="36428" xr:uid="{00000000-0005-0000-0000-0000D1B10000}"/>
    <cellStyle name="SAPBEXHLevel3 3 5 13" xfId="41535" xr:uid="{00000000-0005-0000-0000-0000D2B10000}"/>
    <cellStyle name="SAPBEXHLevel3 3 5 14" xfId="44553" xr:uid="{00000000-0005-0000-0000-0000D3B10000}"/>
    <cellStyle name="SAPBEXHLevel3 3 5 2" xfId="5247" xr:uid="{00000000-0005-0000-0000-0000D4B10000}"/>
    <cellStyle name="SAPBEXHLevel3 3 5 3" xfId="8314" xr:uid="{00000000-0005-0000-0000-0000D5B10000}"/>
    <cellStyle name="SAPBEXHLevel3 3 5 4" xfId="11207" xr:uid="{00000000-0005-0000-0000-0000D6B10000}"/>
    <cellStyle name="SAPBEXHLevel3 3 5 5" xfId="14075" xr:uid="{00000000-0005-0000-0000-0000D7B10000}"/>
    <cellStyle name="SAPBEXHLevel3 3 5 6" xfId="17004" xr:uid="{00000000-0005-0000-0000-0000D8B10000}"/>
    <cellStyle name="SAPBEXHLevel3 3 5 7" xfId="20115" xr:uid="{00000000-0005-0000-0000-0000D9B10000}"/>
    <cellStyle name="SAPBEXHLevel3 3 5 8" xfId="16873" xr:uid="{00000000-0005-0000-0000-0000DAB10000}"/>
    <cellStyle name="SAPBEXHLevel3 3 5 9" xfId="27778" xr:uid="{00000000-0005-0000-0000-0000DBB10000}"/>
    <cellStyle name="SAPBEXHLevel3 3 50" xfId="2292" xr:uid="{00000000-0005-0000-0000-0000DCB10000}"/>
    <cellStyle name="SAPBEXHLevel3 3 50 10" xfId="32375" xr:uid="{00000000-0005-0000-0000-0000DDB10000}"/>
    <cellStyle name="SAPBEXHLevel3 3 50 11" xfId="35267" xr:uid="{00000000-0005-0000-0000-0000DEB10000}"/>
    <cellStyle name="SAPBEXHLevel3 3 50 12" xfId="38165" xr:uid="{00000000-0005-0000-0000-0000DFB10000}"/>
    <cellStyle name="SAPBEXHLevel3 3 50 13" xfId="43280" xr:uid="{00000000-0005-0000-0000-0000E0B10000}"/>
    <cellStyle name="SAPBEXHLevel3 3 50 14" xfId="46305" xr:uid="{00000000-0005-0000-0000-0000E1B10000}"/>
    <cellStyle name="SAPBEXHLevel3 3 50 2" xfId="7265" xr:uid="{00000000-0005-0000-0000-0000E2B10000}"/>
    <cellStyle name="SAPBEXHLevel3 3 50 3" xfId="10059" xr:uid="{00000000-0005-0000-0000-0000E3B10000}"/>
    <cellStyle name="SAPBEXHLevel3 3 50 4" xfId="12944" xr:uid="{00000000-0005-0000-0000-0000E4B10000}"/>
    <cellStyle name="SAPBEXHLevel3 3 50 5" xfId="15819" xr:uid="{00000000-0005-0000-0000-0000E5B10000}"/>
    <cellStyle name="SAPBEXHLevel3 3 50 6" xfId="18755" xr:uid="{00000000-0005-0000-0000-0000E6B10000}"/>
    <cellStyle name="SAPBEXHLevel3 3 50 7" xfId="21856" xr:uid="{00000000-0005-0000-0000-0000E7B10000}"/>
    <cellStyle name="SAPBEXHLevel3 3 50 8" xfId="26631" xr:uid="{00000000-0005-0000-0000-0000E8B10000}"/>
    <cellStyle name="SAPBEXHLevel3 3 50 9" xfId="29514" xr:uid="{00000000-0005-0000-0000-0000E9B10000}"/>
    <cellStyle name="SAPBEXHLevel3 3 51" xfId="2324" xr:uid="{00000000-0005-0000-0000-0000EAB10000}"/>
    <cellStyle name="SAPBEXHLevel3 3 51 10" xfId="32406" xr:uid="{00000000-0005-0000-0000-0000EBB10000}"/>
    <cellStyle name="SAPBEXHLevel3 3 51 11" xfId="35297" xr:uid="{00000000-0005-0000-0000-0000ECB10000}"/>
    <cellStyle name="SAPBEXHLevel3 3 51 12" xfId="38195" xr:uid="{00000000-0005-0000-0000-0000EDB10000}"/>
    <cellStyle name="SAPBEXHLevel3 3 51 13" xfId="43310" xr:uid="{00000000-0005-0000-0000-0000EEB10000}"/>
    <cellStyle name="SAPBEXHLevel3 3 51 14" xfId="46337" xr:uid="{00000000-0005-0000-0000-0000EFB10000}"/>
    <cellStyle name="SAPBEXHLevel3 3 51 2" xfId="7296" xr:uid="{00000000-0005-0000-0000-0000F0B10000}"/>
    <cellStyle name="SAPBEXHLevel3 3 51 3" xfId="10090" xr:uid="{00000000-0005-0000-0000-0000F1B10000}"/>
    <cellStyle name="SAPBEXHLevel3 3 51 4" xfId="12974" xr:uid="{00000000-0005-0000-0000-0000F2B10000}"/>
    <cellStyle name="SAPBEXHLevel3 3 51 5" xfId="15850" xr:uid="{00000000-0005-0000-0000-0000F3B10000}"/>
    <cellStyle name="SAPBEXHLevel3 3 51 6" xfId="18787" xr:uid="{00000000-0005-0000-0000-0000F4B10000}"/>
    <cellStyle name="SAPBEXHLevel3 3 51 7" xfId="21887" xr:uid="{00000000-0005-0000-0000-0000F5B10000}"/>
    <cellStyle name="SAPBEXHLevel3 3 51 8" xfId="26661" xr:uid="{00000000-0005-0000-0000-0000F6B10000}"/>
    <cellStyle name="SAPBEXHLevel3 3 51 9" xfId="29544" xr:uid="{00000000-0005-0000-0000-0000F7B10000}"/>
    <cellStyle name="SAPBEXHLevel3 3 52" xfId="2354" xr:uid="{00000000-0005-0000-0000-0000F8B10000}"/>
    <cellStyle name="SAPBEXHLevel3 3 52 10" xfId="32436" xr:uid="{00000000-0005-0000-0000-0000F9B10000}"/>
    <cellStyle name="SAPBEXHLevel3 3 52 11" xfId="35326" xr:uid="{00000000-0005-0000-0000-0000FAB10000}"/>
    <cellStyle name="SAPBEXHLevel3 3 52 12" xfId="38224" xr:uid="{00000000-0005-0000-0000-0000FBB10000}"/>
    <cellStyle name="SAPBEXHLevel3 3 52 13" xfId="43339" xr:uid="{00000000-0005-0000-0000-0000FCB10000}"/>
    <cellStyle name="SAPBEXHLevel3 3 52 14" xfId="46367" xr:uid="{00000000-0005-0000-0000-0000FDB10000}"/>
    <cellStyle name="SAPBEXHLevel3 3 52 2" xfId="7326" xr:uid="{00000000-0005-0000-0000-0000FEB10000}"/>
    <cellStyle name="SAPBEXHLevel3 3 52 3" xfId="10120" xr:uid="{00000000-0005-0000-0000-0000FFB10000}"/>
    <cellStyle name="SAPBEXHLevel3 3 52 4" xfId="13003" xr:uid="{00000000-0005-0000-0000-000000B20000}"/>
    <cellStyle name="SAPBEXHLevel3 3 52 5" xfId="15880" xr:uid="{00000000-0005-0000-0000-000001B20000}"/>
    <cellStyle name="SAPBEXHLevel3 3 52 6" xfId="18817" xr:uid="{00000000-0005-0000-0000-000002B20000}"/>
    <cellStyle name="SAPBEXHLevel3 3 52 7" xfId="21916" xr:uid="{00000000-0005-0000-0000-000003B20000}"/>
    <cellStyle name="SAPBEXHLevel3 3 52 8" xfId="26690" xr:uid="{00000000-0005-0000-0000-000004B20000}"/>
    <cellStyle name="SAPBEXHLevel3 3 52 9" xfId="29573" xr:uid="{00000000-0005-0000-0000-000005B20000}"/>
    <cellStyle name="SAPBEXHLevel3 3 53" xfId="2386" xr:uid="{00000000-0005-0000-0000-000006B20000}"/>
    <cellStyle name="SAPBEXHLevel3 3 53 10" xfId="32468" xr:uid="{00000000-0005-0000-0000-000007B20000}"/>
    <cellStyle name="SAPBEXHLevel3 3 53 11" xfId="35357" xr:uid="{00000000-0005-0000-0000-000008B20000}"/>
    <cellStyle name="SAPBEXHLevel3 3 53 12" xfId="38255" xr:uid="{00000000-0005-0000-0000-000009B20000}"/>
    <cellStyle name="SAPBEXHLevel3 3 53 13" xfId="43370" xr:uid="{00000000-0005-0000-0000-00000AB20000}"/>
    <cellStyle name="SAPBEXHLevel3 3 53 14" xfId="46399" xr:uid="{00000000-0005-0000-0000-00000BB20000}"/>
    <cellStyle name="SAPBEXHLevel3 3 53 2" xfId="7358" xr:uid="{00000000-0005-0000-0000-00000CB20000}"/>
    <cellStyle name="SAPBEXHLevel3 3 53 3" xfId="10152" xr:uid="{00000000-0005-0000-0000-00000DB20000}"/>
    <cellStyle name="SAPBEXHLevel3 3 53 4" xfId="13034" xr:uid="{00000000-0005-0000-0000-00000EB20000}"/>
    <cellStyle name="SAPBEXHLevel3 3 53 5" xfId="15912" xr:uid="{00000000-0005-0000-0000-00000FB20000}"/>
    <cellStyle name="SAPBEXHLevel3 3 53 6" xfId="18849" xr:uid="{00000000-0005-0000-0000-000010B20000}"/>
    <cellStyle name="SAPBEXHLevel3 3 53 7" xfId="21947" xr:uid="{00000000-0005-0000-0000-000011B20000}"/>
    <cellStyle name="SAPBEXHLevel3 3 53 8" xfId="26721" xr:uid="{00000000-0005-0000-0000-000012B20000}"/>
    <cellStyle name="SAPBEXHLevel3 3 53 9" xfId="29604" xr:uid="{00000000-0005-0000-0000-000013B20000}"/>
    <cellStyle name="SAPBEXHLevel3 3 54" xfId="2416" xr:uid="{00000000-0005-0000-0000-000014B20000}"/>
    <cellStyle name="SAPBEXHLevel3 3 54 10" xfId="32498" xr:uid="{00000000-0005-0000-0000-000015B20000}"/>
    <cellStyle name="SAPBEXHLevel3 3 54 11" xfId="35386" xr:uid="{00000000-0005-0000-0000-000016B20000}"/>
    <cellStyle name="SAPBEXHLevel3 3 54 12" xfId="38284" xr:uid="{00000000-0005-0000-0000-000017B20000}"/>
    <cellStyle name="SAPBEXHLevel3 3 54 13" xfId="43399" xr:uid="{00000000-0005-0000-0000-000018B20000}"/>
    <cellStyle name="SAPBEXHLevel3 3 54 14" xfId="46429" xr:uid="{00000000-0005-0000-0000-000019B20000}"/>
    <cellStyle name="SAPBEXHLevel3 3 54 2" xfId="7388" xr:uid="{00000000-0005-0000-0000-00001AB20000}"/>
    <cellStyle name="SAPBEXHLevel3 3 54 3" xfId="10182" xr:uid="{00000000-0005-0000-0000-00001BB20000}"/>
    <cellStyle name="SAPBEXHLevel3 3 54 4" xfId="13063" xr:uid="{00000000-0005-0000-0000-00001CB20000}"/>
    <cellStyle name="SAPBEXHLevel3 3 54 5" xfId="15942" xr:uid="{00000000-0005-0000-0000-00001DB20000}"/>
    <cellStyle name="SAPBEXHLevel3 3 54 6" xfId="18879" xr:uid="{00000000-0005-0000-0000-00001EB20000}"/>
    <cellStyle name="SAPBEXHLevel3 3 54 7" xfId="21976" xr:uid="{00000000-0005-0000-0000-00001FB20000}"/>
    <cellStyle name="SAPBEXHLevel3 3 54 8" xfId="26750" xr:uid="{00000000-0005-0000-0000-000020B20000}"/>
    <cellStyle name="SAPBEXHLevel3 3 54 9" xfId="29633" xr:uid="{00000000-0005-0000-0000-000021B20000}"/>
    <cellStyle name="SAPBEXHLevel3 3 55" xfId="2447" xr:uid="{00000000-0005-0000-0000-000022B20000}"/>
    <cellStyle name="SAPBEXHLevel3 3 55 10" xfId="32529" xr:uid="{00000000-0005-0000-0000-000023B20000}"/>
    <cellStyle name="SAPBEXHLevel3 3 55 11" xfId="35416" xr:uid="{00000000-0005-0000-0000-000024B20000}"/>
    <cellStyle name="SAPBEXHLevel3 3 55 12" xfId="38314" xr:uid="{00000000-0005-0000-0000-000025B20000}"/>
    <cellStyle name="SAPBEXHLevel3 3 55 13" xfId="43429" xr:uid="{00000000-0005-0000-0000-000026B20000}"/>
    <cellStyle name="SAPBEXHLevel3 3 55 14" xfId="46460" xr:uid="{00000000-0005-0000-0000-000027B20000}"/>
    <cellStyle name="SAPBEXHLevel3 3 55 2" xfId="7419" xr:uid="{00000000-0005-0000-0000-000028B20000}"/>
    <cellStyle name="SAPBEXHLevel3 3 55 3" xfId="10212" xr:uid="{00000000-0005-0000-0000-000029B20000}"/>
    <cellStyle name="SAPBEXHLevel3 3 55 4" xfId="13093" xr:uid="{00000000-0005-0000-0000-00002AB20000}"/>
    <cellStyle name="SAPBEXHLevel3 3 55 5" xfId="15973" xr:uid="{00000000-0005-0000-0000-00002BB20000}"/>
    <cellStyle name="SAPBEXHLevel3 3 55 6" xfId="18910" xr:uid="{00000000-0005-0000-0000-00002CB20000}"/>
    <cellStyle name="SAPBEXHLevel3 3 55 7" xfId="22006" xr:uid="{00000000-0005-0000-0000-00002DB20000}"/>
    <cellStyle name="SAPBEXHLevel3 3 55 8" xfId="26780" xr:uid="{00000000-0005-0000-0000-00002EB20000}"/>
    <cellStyle name="SAPBEXHLevel3 3 55 9" xfId="29663" xr:uid="{00000000-0005-0000-0000-00002FB20000}"/>
    <cellStyle name="SAPBEXHLevel3 3 56" xfId="2476" xr:uid="{00000000-0005-0000-0000-000030B20000}"/>
    <cellStyle name="SAPBEXHLevel3 3 56 10" xfId="32558" xr:uid="{00000000-0005-0000-0000-000031B20000}"/>
    <cellStyle name="SAPBEXHLevel3 3 56 11" xfId="35444" xr:uid="{00000000-0005-0000-0000-000032B20000}"/>
    <cellStyle name="SAPBEXHLevel3 3 56 12" xfId="38342" xr:uid="{00000000-0005-0000-0000-000033B20000}"/>
    <cellStyle name="SAPBEXHLevel3 3 56 13" xfId="43457" xr:uid="{00000000-0005-0000-0000-000034B20000}"/>
    <cellStyle name="SAPBEXHLevel3 3 56 14" xfId="46489" xr:uid="{00000000-0005-0000-0000-000035B20000}"/>
    <cellStyle name="SAPBEXHLevel3 3 56 2" xfId="7448" xr:uid="{00000000-0005-0000-0000-000036B20000}"/>
    <cellStyle name="SAPBEXHLevel3 3 56 3" xfId="10240" xr:uid="{00000000-0005-0000-0000-000037B20000}"/>
    <cellStyle name="SAPBEXHLevel3 3 56 4" xfId="13121" xr:uid="{00000000-0005-0000-0000-000038B20000}"/>
    <cellStyle name="SAPBEXHLevel3 3 56 5" xfId="16001" xr:uid="{00000000-0005-0000-0000-000039B20000}"/>
    <cellStyle name="SAPBEXHLevel3 3 56 6" xfId="18939" xr:uid="{00000000-0005-0000-0000-00003AB20000}"/>
    <cellStyle name="SAPBEXHLevel3 3 56 7" xfId="22034" xr:uid="{00000000-0005-0000-0000-00003BB20000}"/>
    <cellStyle name="SAPBEXHLevel3 3 56 8" xfId="26808" xr:uid="{00000000-0005-0000-0000-00003CB20000}"/>
    <cellStyle name="SAPBEXHLevel3 3 56 9" xfId="29691" xr:uid="{00000000-0005-0000-0000-00003DB20000}"/>
    <cellStyle name="SAPBEXHLevel3 3 57" xfId="2562" xr:uid="{00000000-0005-0000-0000-00003EB20000}"/>
    <cellStyle name="SAPBEXHLevel3 3 57 10" xfId="32641" xr:uid="{00000000-0005-0000-0000-00003FB20000}"/>
    <cellStyle name="SAPBEXHLevel3 3 57 11" xfId="35529" xr:uid="{00000000-0005-0000-0000-000040B20000}"/>
    <cellStyle name="SAPBEXHLevel3 3 57 12" xfId="38425" xr:uid="{00000000-0005-0000-0000-000041B20000}"/>
    <cellStyle name="SAPBEXHLevel3 3 57 13" xfId="43540" xr:uid="{00000000-0005-0000-0000-000042B20000}"/>
    <cellStyle name="SAPBEXHLevel3 3 57 14" xfId="46575" xr:uid="{00000000-0005-0000-0000-000043B20000}"/>
    <cellStyle name="SAPBEXHLevel3 3 57 2" xfId="7531" xr:uid="{00000000-0005-0000-0000-000044B20000}"/>
    <cellStyle name="SAPBEXHLevel3 3 57 3" xfId="10323" xr:uid="{00000000-0005-0000-0000-000045B20000}"/>
    <cellStyle name="SAPBEXHLevel3 3 57 4" xfId="13204" xr:uid="{00000000-0005-0000-0000-000046B20000}"/>
    <cellStyle name="SAPBEXHLevel3 3 57 5" xfId="16084" xr:uid="{00000000-0005-0000-0000-000047B20000}"/>
    <cellStyle name="SAPBEXHLevel3 3 57 6" xfId="19025" xr:uid="{00000000-0005-0000-0000-000048B20000}"/>
    <cellStyle name="SAPBEXHLevel3 3 57 7" xfId="22117" xr:uid="{00000000-0005-0000-0000-000049B20000}"/>
    <cellStyle name="SAPBEXHLevel3 3 57 8" xfId="26891" xr:uid="{00000000-0005-0000-0000-00004AB20000}"/>
    <cellStyle name="SAPBEXHLevel3 3 57 9" xfId="29774" xr:uid="{00000000-0005-0000-0000-00004BB20000}"/>
    <cellStyle name="SAPBEXHLevel3 3 58" xfId="1508" xr:uid="{00000000-0005-0000-0000-00004CB20000}"/>
    <cellStyle name="SAPBEXHLevel3 3 58 10" xfId="31601" xr:uid="{00000000-0005-0000-0000-00004DB20000}"/>
    <cellStyle name="SAPBEXHLevel3 3 58 11" xfId="34490" xr:uid="{00000000-0005-0000-0000-00004EB20000}"/>
    <cellStyle name="SAPBEXHLevel3 3 58 12" xfId="37396" xr:uid="{00000000-0005-0000-0000-00004FB20000}"/>
    <cellStyle name="SAPBEXHLevel3 3 58 13" xfId="42503" xr:uid="{00000000-0005-0000-0000-000050B20000}"/>
    <cellStyle name="SAPBEXHLevel3 3 58 14" xfId="45521" xr:uid="{00000000-0005-0000-0000-000051B20000}"/>
    <cellStyle name="SAPBEXHLevel3 3 58 2" xfId="6488" xr:uid="{00000000-0005-0000-0000-000052B20000}"/>
    <cellStyle name="SAPBEXHLevel3 3 58 3" xfId="9282" xr:uid="{00000000-0005-0000-0000-000053B20000}"/>
    <cellStyle name="SAPBEXHLevel3 3 58 4" xfId="12175" xr:uid="{00000000-0005-0000-0000-000054B20000}"/>
    <cellStyle name="SAPBEXHLevel3 3 58 5" xfId="15043" xr:uid="{00000000-0005-0000-0000-000055B20000}"/>
    <cellStyle name="SAPBEXHLevel3 3 58 6" xfId="17972" xr:uid="{00000000-0005-0000-0000-000056B20000}"/>
    <cellStyle name="SAPBEXHLevel3 3 58 7" xfId="21083" xr:uid="{00000000-0005-0000-0000-000057B20000}"/>
    <cellStyle name="SAPBEXHLevel3 3 58 8" xfId="25862" xr:uid="{00000000-0005-0000-0000-000058B20000}"/>
    <cellStyle name="SAPBEXHLevel3 3 58 9" xfId="28746" xr:uid="{00000000-0005-0000-0000-000059B20000}"/>
    <cellStyle name="SAPBEXHLevel3 3 59" xfId="2566" xr:uid="{00000000-0005-0000-0000-00005AB20000}"/>
    <cellStyle name="SAPBEXHLevel3 3 59 10" xfId="32645" xr:uid="{00000000-0005-0000-0000-00005BB20000}"/>
    <cellStyle name="SAPBEXHLevel3 3 59 11" xfId="35533" xr:uid="{00000000-0005-0000-0000-00005CB20000}"/>
    <cellStyle name="SAPBEXHLevel3 3 59 12" xfId="38429" xr:uid="{00000000-0005-0000-0000-00005DB20000}"/>
    <cellStyle name="SAPBEXHLevel3 3 59 13" xfId="43544" xr:uid="{00000000-0005-0000-0000-00005EB20000}"/>
    <cellStyle name="SAPBEXHLevel3 3 59 14" xfId="46579" xr:uid="{00000000-0005-0000-0000-00005FB20000}"/>
    <cellStyle name="SAPBEXHLevel3 3 59 2" xfId="7535" xr:uid="{00000000-0005-0000-0000-000060B20000}"/>
    <cellStyle name="SAPBEXHLevel3 3 59 3" xfId="10327" xr:uid="{00000000-0005-0000-0000-000061B20000}"/>
    <cellStyle name="SAPBEXHLevel3 3 59 4" xfId="13208" xr:uid="{00000000-0005-0000-0000-000062B20000}"/>
    <cellStyle name="SAPBEXHLevel3 3 59 5" xfId="16088" xr:uid="{00000000-0005-0000-0000-000063B20000}"/>
    <cellStyle name="SAPBEXHLevel3 3 59 6" xfId="19029" xr:uid="{00000000-0005-0000-0000-000064B20000}"/>
    <cellStyle name="SAPBEXHLevel3 3 59 7" xfId="22121" xr:uid="{00000000-0005-0000-0000-000065B20000}"/>
    <cellStyle name="SAPBEXHLevel3 3 59 8" xfId="26895" xr:uid="{00000000-0005-0000-0000-000066B20000}"/>
    <cellStyle name="SAPBEXHLevel3 3 59 9" xfId="29778" xr:uid="{00000000-0005-0000-0000-000067B20000}"/>
    <cellStyle name="SAPBEXHLevel3 3 6" xfId="555" xr:uid="{00000000-0005-0000-0000-000068B20000}"/>
    <cellStyle name="SAPBEXHLevel3 3 6 10" xfId="30648" xr:uid="{00000000-0005-0000-0000-000069B20000}"/>
    <cellStyle name="SAPBEXHLevel3 3 6 11" xfId="33537" xr:uid="{00000000-0005-0000-0000-00006AB20000}"/>
    <cellStyle name="SAPBEXHLevel3 3 6 12" xfId="36443" xr:uid="{00000000-0005-0000-0000-00006BB20000}"/>
    <cellStyle name="SAPBEXHLevel3 3 6 13" xfId="41550" xr:uid="{00000000-0005-0000-0000-00006CB20000}"/>
    <cellStyle name="SAPBEXHLevel3 3 6 14" xfId="44568" xr:uid="{00000000-0005-0000-0000-00006DB20000}"/>
    <cellStyle name="SAPBEXHLevel3 3 6 2" xfId="4853" xr:uid="{00000000-0005-0000-0000-00006EB20000}"/>
    <cellStyle name="SAPBEXHLevel3 3 6 3" xfId="8329" xr:uid="{00000000-0005-0000-0000-00006FB20000}"/>
    <cellStyle name="SAPBEXHLevel3 3 6 4" xfId="11222" xr:uid="{00000000-0005-0000-0000-000070B20000}"/>
    <cellStyle name="SAPBEXHLevel3 3 6 5" xfId="14090" xr:uid="{00000000-0005-0000-0000-000071B20000}"/>
    <cellStyle name="SAPBEXHLevel3 3 6 6" xfId="17019" xr:uid="{00000000-0005-0000-0000-000072B20000}"/>
    <cellStyle name="SAPBEXHLevel3 3 6 7" xfId="20130" xr:uid="{00000000-0005-0000-0000-000073B20000}"/>
    <cellStyle name="SAPBEXHLevel3 3 6 8" xfId="18850" xr:uid="{00000000-0005-0000-0000-000074B20000}"/>
    <cellStyle name="SAPBEXHLevel3 3 6 9" xfId="27793" xr:uid="{00000000-0005-0000-0000-000075B20000}"/>
    <cellStyle name="SAPBEXHLevel3 3 60" xfId="1913" xr:uid="{00000000-0005-0000-0000-000076B20000}"/>
    <cellStyle name="SAPBEXHLevel3 3 60 10" xfId="31998" xr:uid="{00000000-0005-0000-0000-000077B20000}"/>
    <cellStyle name="SAPBEXHLevel3 3 60 11" xfId="34893" xr:uid="{00000000-0005-0000-0000-000078B20000}"/>
    <cellStyle name="SAPBEXHLevel3 3 60 12" xfId="37798" xr:uid="{00000000-0005-0000-0000-000079B20000}"/>
    <cellStyle name="SAPBEXHLevel3 3 60 13" xfId="42907" xr:uid="{00000000-0005-0000-0000-00007AB20000}"/>
    <cellStyle name="SAPBEXHLevel3 3 60 14" xfId="45926" xr:uid="{00000000-0005-0000-0000-00007BB20000}"/>
    <cellStyle name="SAPBEXHLevel3 3 60 2" xfId="6887" xr:uid="{00000000-0005-0000-0000-00007CB20000}"/>
    <cellStyle name="SAPBEXHLevel3 3 60 3" xfId="9680" xr:uid="{00000000-0005-0000-0000-00007DB20000}"/>
    <cellStyle name="SAPBEXHLevel3 3 60 4" xfId="12577" xr:uid="{00000000-0005-0000-0000-00007EB20000}"/>
    <cellStyle name="SAPBEXHLevel3 3 60 5" xfId="15440" xr:uid="{00000000-0005-0000-0000-00007FB20000}"/>
    <cellStyle name="SAPBEXHLevel3 3 60 6" xfId="18376" xr:uid="{00000000-0005-0000-0000-000080B20000}"/>
    <cellStyle name="SAPBEXHLevel3 3 60 7" xfId="21487" xr:uid="{00000000-0005-0000-0000-000081B20000}"/>
    <cellStyle name="SAPBEXHLevel3 3 60 8" xfId="26264" xr:uid="{00000000-0005-0000-0000-000082B20000}"/>
    <cellStyle name="SAPBEXHLevel3 3 60 9" xfId="29147" xr:uid="{00000000-0005-0000-0000-000083B20000}"/>
    <cellStyle name="SAPBEXHLevel3 3 61" xfId="2700" xr:uid="{00000000-0005-0000-0000-000084B20000}"/>
    <cellStyle name="SAPBEXHLevel3 3 61 10" xfId="32772" xr:uid="{00000000-0005-0000-0000-000085B20000}"/>
    <cellStyle name="SAPBEXHLevel3 3 61 11" xfId="35660" xr:uid="{00000000-0005-0000-0000-000086B20000}"/>
    <cellStyle name="SAPBEXHLevel3 3 61 12" xfId="38556" xr:uid="{00000000-0005-0000-0000-000087B20000}"/>
    <cellStyle name="SAPBEXHLevel3 3 61 13" xfId="43671" xr:uid="{00000000-0005-0000-0000-000088B20000}"/>
    <cellStyle name="SAPBEXHLevel3 3 61 14" xfId="46713" xr:uid="{00000000-0005-0000-0000-000089B20000}"/>
    <cellStyle name="SAPBEXHLevel3 3 61 2" xfId="7666" xr:uid="{00000000-0005-0000-0000-00008AB20000}"/>
    <cellStyle name="SAPBEXHLevel3 3 61 3" xfId="10454" xr:uid="{00000000-0005-0000-0000-00008BB20000}"/>
    <cellStyle name="SAPBEXHLevel3 3 61 4" xfId="13335" xr:uid="{00000000-0005-0000-0000-00008CB20000}"/>
    <cellStyle name="SAPBEXHLevel3 3 61 5" xfId="16215" xr:uid="{00000000-0005-0000-0000-00008DB20000}"/>
    <cellStyle name="SAPBEXHLevel3 3 61 6" xfId="19163" xr:uid="{00000000-0005-0000-0000-00008EB20000}"/>
    <cellStyle name="SAPBEXHLevel3 3 61 7" xfId="22254" xr:uid="{00000000-0005-0000-0000-00008FB20000}"/>
    <cellStyle name="SAPBEXHLevel3 3 61 8" xfId="27022" xr:uid="{00000000-0005-0000-0000-000090B20000}"/>
    <cellStyle name="SAPBEXHLevel3 3 61 9" xfId="29905" xr:uid="{00000000-0005-0000-0000-000091B20000}"/>
    <cellStyle name="SAPBEXHLevel3 3 62" xfId="1632" xr:uid="{00000000-0005-0000-0000-000092B20000}"/>
    <cellStyle name="SAPBEXHLevel3 3 62 10" xfId="31725" xr:uid="{00000000-0005-0000-0000-000093B20000}"/>
    <cellStyle name="SAPBEXHLevel3 3 62 11" xfId="34614" xr:uid="{00000000-0005-0000-0000-000094B20000}"/>
    <cellStyle name="SAPBEXHLevel3 3 62 12" xfId="37520" xr:uid="{00000000-0005-0000-0000-000095B20000}"/>
    <cellStyle name="SAPBEXHLevel3 3 62 13" xfId="42627" xr:uid="{00000000-0005-0000-0000-000096B20000}"/>
    <cellStyle name="SAPBEXHLevel3 3 62 14" xfId="45645" xr:uid="{00000000-0005-0000-0000-000097B20000}"/>
    <cellStyle name="SAPBEXHLevel3 3 62 2" xfId="6612" xr:uid="{00000000-0005-0000-0000-000098B20000}"/>
    <cellStyle name="SAPBEXHLevel3 3 62 3" xfId="9406" xr:uid="{00000000-0005-0000-0000-000099B20000}"/>
    <cellStyle name="SAPBEXHLevel3 3 62 4" xfId="12299" xr:uid="{00000000-0005-0000-0000-00009AB20000}"/>
    <cellStyle name="SAPBEXHLevel3 3 62 5" xfId="15167" xr:uid="{00000000-0005-0000-0000-00009BB20000}"/>
    <cellStyle name="SAPBEXHLevel3 3 62 6" xfId="18096" xr:uid="{00000000-0005-0000-0000-00009CB20000}"/>
    <cellStyle name="SAPBEXHLevel3 3 62 7" xfId="21207" xr:uid="{00000000-0005-0000-0000-00009DB20000}"/>
    <cellStyle name="SAPBEXHLevel3 3 62 8" xfId="25986" xr:uid="{00000000-0005-0000-0000-00009EB20000}"/>
    <cellStyle name="SAPBEXHLevel3 3 62 9" xfId="28870" xr:uid="{00000000-0005-0000-0000-00009FB20000}"/>
    <cellStyle name="SAPBEXHLevel3 3 63" xfId="2132" xr:uid="{00000000-0005-0000-0000-0000A0B20000}"/>
    <cellStyle name="SAPBEXHLevel3 3 63 10" xfId="32215" xr:uid="{00000000-0005-0000-0000-0000A1B20000}"/>
    <cellStyle name="SAPBEXHLevel3 3 63 11" xfId="35111" xr:uid="{00000000-0005-0000-0000-0000A2B20000}"/>
    <cellStyle name="SAPBEXHLevel3 3 63 12" xfId="38010" xr:uid="{00000000-0005-0000-0000-0000A3B20000}"/>
    <cellStyle name="SAPBEXHLevel3 3 63 13" xfId="43121" xr:uid="{00000000-0005-0000-0000-0000A4B20000}"/>
    <cellStyle name="SAPBEXHLevel3 3 63 14" xfId="46145" xr:uid="{00000000-0005-0000-0000-0000A5B20000}"/>
    <cellStyle name="SAPBEXHLevel3 3 63 2" xfId="7105" xr:uid="{00000000-0005-0000-0000-0000A6B20000}"/>
    <cellStyle name="SAPBEXHLevel3 3 63 3" xfId="9899" xr:uid="{00000000-0005-0000-0000-0000A7B20000}"/>
    <cellStyle name="SAPBEXHLevel3 3 63 4" xfId="12789" xr:uid="{00000000-0005-0000-0000-0000A8B20000}"/>
    <cellStyle name="SAPBEXHLevel3 3 63 5" xfId="15659" xr:uid="{00000000-0005-0000-0000-0000A9B20000}"/>
    <cellStyle name="SAPBEXHLevel3 3 63 6" xfId="18595" xr:uid="{00000000-0005-0000-0000-0000AAB20000}"/>
    <cellStyle name="SAPBEXHLevel3 3 63 7" xfId="21701" xr:uid="{00000000-0005-0000-0000-0000ABB20000}"/>
    <cellStyle name="SAPBEXHLevel3 3 63 8" xfId="26476" xr:uid="{00000000-0005-0000-0000-0000ACB20000}"/>
    <cellStyle name="SAPBEXHLevel3 3 63 9" xfId="29359" xr:uid="{00000000-0005-0000-0000-0000ADB20000}"/>
    <cellStyle name="SAPBEXHLevel3 3 64" xfId="2256" xr:uid="{00000000-0005-0000-0000-0000AEB20000}"/>
    <cellStyle name="SAPBEXHLevel3 3 64 10" xfId="32339" xr:uid="{00000000-0005-0000-0000-0000AFB20000}"/>
    <cellStyle name="SAPBEXHLevel3 3 64 11" xfId="35232" xr:uid="{00000000-0005-0000-0000-0000B0B20000}"/>
    <cellStyle name="SAPBEXHLevel3 3 64 12" xfId="38130" xr:uid="{00000000-0005-0000-0000-0000B1B20000}"/>
    <cellStyle name="SAPBEXHLevel3 3 64 13" xfId="43244" xr:uid="{00000000-0005-0000-0000-0000B2B20000}"/>
    <cellStyle name="SAPBEXHLevel3 3 64 14" xfId="46269" xr:uid="{00000000-0005-0000-0000-0000B3B20000}"/>
    <cellStyle name="SAPBEXHLevel3 3 64 2" xfId="7229" xr:uid="{00000000-0005-0000-0000-0000B4B20000}"/>
    <cellStyle name="SAPBEXHLevel3 3 64 3" xfId="10023" xr:uid="{00000000-0005-0000-0000-0000B5B20000}"/>
    <cellStyle name="SAPBEXHLevel3 3 64 4" xfId="12909" xr:uid="{00000000-0005-0000-0000-0000B6B20000}"/>
    <cellStyle name="SAPBEXHLevel3 3 64 5" xfId="15783" xr:uid="{00000000-0005-0000-0000-0000B7B20000}"/>
    <cellStyle name="SAPBEXHLevel3 3 64 6" xfId="18719" xr:uid="{00000000-0005-0000-0000-0000B8B20000}"/>
    <cellStyle name="SAPBEXHLevel3 3 64 7" xfId="21821" xr:uid="{00000000-0005-0000-0000-0000B9B20000}"/>
    <cellStyle name="SAPBEXHLevel3 3 64 8" xfId="26596" xr:uid="{00000000-0005-0000-0000-0000BAB20000}"/>
    <cellStyle name="SAPBEXHLevel3 3 64 9" xfId="29479" xr:uid="{00000000-0005-0000-0000-0000BBB20000}"/>
    <cellStyle name="SAPBEXHLevel3 3 65" xfId="1693" xr:uid="{00000000-0005-0000-0000-0000BCB20000}"/>
    <cellStyle name="SAPBEXHLevel3 3 65 10" xfId="31786" xr:uid="{00000000-0005-0000-0000-0000BDB20000}"/>
    <cellStyle name="SAPBEXHLevel3 3 65 11" xfId="34675" xr:uid="{00000000-0005-0000-0000-0000BEB20000}"/>
    <cellStyle name="SAPBEXHLevel3 3 65 12" xfId="37581" xr:uid="{00000000-0005-0000-0000-0000BFB20000}"/>
    <cellStyle name="SAPBEXHLevel3 3 65 13" xfId="42688" xr:uid="{00000000-0005-0000-0000-0000C0B20000}"/>
    <cellStyle name="SAPBEXHLevel3 3 65 14" xfId="45706" xr:uid="{00000000-0005-0000-0000-0000C1B20000}"/>
    <cellStyle name="SAPBEXHLevel3 3 65 2" xfId="6673" xr:uid="{00000000-0005-0000-0000-0000C2B20000}"/>
    <cellStyle name="SAPBEXHLevel3 3 65 3" xfId="9467" xr:uid="{00000000-0005-0000-0000-0000C3B20000}"/>
    <cellStyle name="SAPBEXHLevel3 3 65 4" xfId="12360" xr:uid="{00000000-0005-0000-0000-0000C4B20000}"/>
    <cellStyle name="SAPBEXHLevel3 3 65 5" xfId="15228" xr:uid="{00000000-0005-0000-0000-0000C5B20000}"/>
    <cellStyle name="SAPBEXHLevel3 3 65 6" xfId="18157" xr:uid="{00000000-0005-0000-0000-0000C6B20000}"/>
    <cellStyle name="SAPBEXHLevel3 3 65 7" xfId="21268" xr:uid="{00000000-0005-0000-0000-0000C7B20000}"/>
    <cellStyle name="SAPBEXHLevel3 3 65 8" xfId="26047" xr:uid="{00000000-0005-0000-0000-0000C8B20000}"/>
    <cellStyle name="SAPBEXHLevel3 3 65 9" xfId="28931" xr:uid="{00000000-0005-0000-0000-0000C9B20000}"/>
    <cellStyle name="SAPBEXHLevel3 3 66" xfId="2744" xr:uid="{00000000-0005-0000-0000-0000CAB20000}"/>
    <cellStyle name="SAPBEXHLevel3 3 66 10" xfId="32815" xr:uid="{00000000-0005-0000-0000-0000CBB20000}"/>
    <cellStyle name="SAPBEXHLevel3 3 66 11" xfId="35703" xr:uid="{00000000-0005-0000-0000-0000CCB20000}"/>
    <cellStyle name="SAPBEXHLevel3 3 66 12" xfId="38599" xr:uid="{00000000-0005-0000-0000-0000CDB20000}"/>
    <cellStyle name="SAPBEXHLevel3 3 66 13" xfId="43714" xr:uid="{00000000-0005-0000-0000-0000CEB20000}"/>
    <cellStyle name="SAPBEXHLevel3 3 66 14" xfId="46757" xr:uid="{00000000-0005-0000-0000-0000CFB20000}"/>
    <cellStyle name="SAPBEXHLevel3 3 66 2" xfId="7710" xr:uid="{00000000-0005-0000-0000-0000D0B20000}"/>
    <cellStyle name="SAPBEXHLevel3 3 66 3" xfId="10497" xr:uid="{00000000-0005-0000-0000-0000D1B20000}"/>
    <cellStyle name="SAPBEXHLevel3 3 66 4" xfId="13378" xr:uid="{00000000-0005-0000-0000-0000D2B20000}"/>
    <cellStyle name="SAPBEXHLevel3 3 66 5" xfId="16258" xr:uid="{00000000-0005-0000-0000-0000D3B20000}"/>
    <cellStyle name="SAPBEXHLevel3 3 66 6" xfId="19207" xr:uid="{00000000-0005-0000-0000-0000D4B20000}"/>
    <cellStyle name="SAPBEXHLevel3 3 66 7" xfId="22298" xr:uid="{00000000-0005-0000-0000-0000D5B20000}"/>
    <cellStyle name="SAPBEXHLevel3 3 66 8" xfId="27065" xr:uid="{00000000-0005-0000-0000-0000D6B20000}"/>
    <cellStyle name="SAPBEXHLevel3 3 66 9" xfId="29948" xr:uid="{00000000-0005-0000-0000-0000D7B20000}"/>
    <cellStyle name="SAPBEXHLevel3 3 67" xfId="3000" xr:uid="{00000000-0005-0000-0000-0000D8B20000}"/>
    <cellStyle name="SAPBEXHLevel3 3 67 10" xfId="33064" xr:uid="{00000000-0005-0000-0000-0000D9B20000}"/>
    <cellStyle name="SAPBEXHLevel3 3 67 11" xfId="35952" xr:uid="{00000000-0005-0000-0000-0000DAB20000}"/>
    <cellStyle name="SAPBEXHLevel3 3 67 12" xfId="38848" xr:uid="{00000000-0005-0000-0000-0000DBB20000}"/>
    <cellStyle name="SAPBEXHLevel3 3 67 13" xfId="43963" xr:uid="{00000000-0005-0000-0000-0000DCB20000}"/>
    <cellStyle name="SAPBEXHLevel3 3 67 14" xfId="47013" xr:uid="{00000000-0005-0000-0000-0000DDB20000}"/>
    <cellStyle name="SAPBEXHLevel3 3 67 2" xfId="7960" xr:uid="{00000000-0005-0000-0000-0000DEB20000}"/>
    <cellStyle name="SAPBEXHLevel3 3 67 3" xfId="10746" xr:uid="{00000000-0005-0000-0000-0000DFB20000}"/>
    <cellStyle name="SAPBEXHLevel3 3 67 4" xfId="13627" xr:uid="{00000000-0005-0000-0000-0000E0B20000}"/>
    <cellStyle name="SAPBEXHLevel3 3 67 5" xfId="16507" xr:uid="{00000000-0005-0000-0000-0000E1B20000}"/>
    <cellStyle name="SAPBEXHLevel3 3 67 6" xfId="19461" xr:uid="{00000000-0005-0000-0000-0000E2B20000}"/>
    <cellStyle name="SAPBEXHLevel3 3 67 7" xfId="22554" xr:uid="{00000000-0005-0000-0000-0000E3B20000}"/>
    <cellStyle name="SAPBEXHLevel3 3 67 8" xfId="27314" xr:uid="{00000000-0005-0000-0000-0000E4B20000}"/>
    <cellStyle name="SAPBEXHLevel3 3 67 9" xfId="30197" xr:uid="{00000000-0005-0000-0000-0000E5B20000}"/>
    <cellStyle name="SAPBEXHLevel3 3 68" xfId="3051" xr:uid="{00000000-0005-0000-0000-0000E6B20000}"/>
    <cellStyle name="SAPBEXHLevel3 3 68 10" xfId="33113" xr:uid="{00000000-0005-0000-0000-0000E7B20000}"/>
    <cellStyle name="SAPBEXHLevel3 3 68 11" xfId="36001" xr:uid="{00000000-0005-0000-0000-0000E8B20000}"/>
    <cellStyle name="SAPBEXHLevel3 3 68 12" xfId="38897" xr:uid="{00000000-0005-0000-0000-0000E9B20000}"/>
    <cellStyle name="SAPBEXHLevel3 3 68 13" xfId="44012" xr:uid="{00000000-0005-0000-0000-0000EAB20000}"/>
    <cellStyle name="SAPBEXHLevel3 3 68 14" xfId="47064" xr:uid="{00000000-0005-0000-0000-0000EBB20000}"/>
    <cellStyle name="SAPBEXHLevel3 3 68 2" xfId="8009" xr:uid="{00000000-0005-0000-0000-0000ECB20000}"/>
    <cellStyle name="SAPBEXHLevel3 3 68 3" xfId="10795" xr:uid="{00000000-0005-0000-0000-0000EDB20000}"/>
    <cellStyle name="SAPBEXHLevel3 3 68 4" xfId="13676" xr:uid="{00000000-0005-0000-0000-0000EEB20000}"/>
    <cellStyle name="SAPBEXHLevel3 3 68 5" xfId="16556" xr:uid="{00000000-0005-0000-0000-0000EFB20000}"/>
    <cellStyle name="SAPBEXHLevel3 3 68 6" xfId="19510" xr:uid="{00000000-0005-0000-0000-0000F0B20000}"/>
    <cellStyle name="SAPBEXHLevel3 3 68 7" xfId="22605" xr:uid="{00000000-0005-0000-0000-0000F1B20000}"/>
    <cellStyle name="SAPBEXHLevel3 3 68 8" xfId="27363" xr:uid="{00000000-0005-0000-0000-0000F2B20000}"/>
    <cellStyle name="SAPBEXHLevel3 3 68 9" xfId="30246" xr:uid="{00000000-0005-0000-0000-0000F3B20000}"/>
    <cellStyle name="SAPBEXHLevel3 3 69" xfId="3041" xr:uid="{00000000-0005-0000-0000-0000F4B20000}"/>
    <cellStyle name="SAPBEXHLevel3 3 69 10" xfId="33103" xr:uid="{00000000-0005-0000-0000-0000F5B20000}"/>
    <cellStyle name="SAPBEXHLevel3 3 69 11" xfId="35991" xr:uid="{00000000-0005-0000-0000-0000F6B20000}"/>
    <cellStyle name="SAPBEXHLevel3 3 69 12" xfId="38887" xr:uid="{00000000-0005-0000-0000-0000F7B20000}"/>
    <cellStyle name="SAPBEXHLevel3 3 69 13" xfId="44002" xr:uid="{00000000-0005-0000-0000-0000F8B20000}"/>
    <cellStyle name="SAPBEXHLevel3 3 69 14" xfId="47054" xr:uid="{00000000-0005-0000-0000-0000F9B20000}"/>
    <cellStyle name="SAPBEXHLevel3 3 69 2" xfId="7999" xr:uid="{00000000-0005-0000-0000-0000FAB20000}"/>
    <cellStyle name="SAPBEXHLevel3 3 69 3" xfId="10785" xr:uid="{00000000-0005-0000-0000-0000FBB20000}"/>
    <cellStyle name="SAPBEXHLevel3 3 69 4" xfId="13666" xr:uid="{00000000-0005-0000-0000-0000FCB20000}"/>
    <cellStyle name="SAPBEXHLevel3 3 69 5" xfId="16546" xr:uid="{00000000-0005-0000-0000-0000FDB20000}"/>
    <cellStyle name="SAPBEXHLevel3 3 69 6" xfId="19500" xr:uid="{00000000-0005-0000-0000-0000FEB20000}"/>
    <cellStyle name="SAPBEXHLevel3 3 69 7" xfId="22595" xr:uid="{00000000-0005-0000-0000-0000FFB20000}"/>
    <cellStyle name="SAPBEXHLevel3 3 69 8" xfId="27353" xr:uid="{00000000-0005-0000-0000-000000B30000}"/>
    <cellStyle name="SAPBEXHLevel3 3 69 9" xfId="30236" xr:uid="{00000000-0005-0000-0000-000001B30000}"/>
    <cellStyle name="SAPBEXHLevel3 3 7" xfId="292" xr:uid="{00000000-0005-0000-0000-000002B30000}"/>
    <cellStyle name="SAPBEXHLevel3 3 7 10" xfId="30556" xr:uid="{00000000-0005-0000-0000-000003B30000}"/>
    <cellStyle name="SAPBEXHLevel3 3 7 11" xfId="33422" xr:uid="{00000000-0005-0000-0000-000004B30000}"/>
    <cellStyle name="SAPBEXHLevel3 3 7 12" xfId="36329" xr:uid="{00000000-0005-0000-0000-000005B30000}"/>
    <cellStyle name="SAPBEXHLevel3 3 7 13" xfId="41439" xr:uid="{00000000-0005-0000-0000-000006B30000}"/>
    <cellStyle name="SAPBEXHLevel3 3 7 14" xfId="44409" xr:uid="{00000000-0005-0000-0000-000007B30000}"/>
    <cellStyle name="SAPBEXHLevel3 3 7 2" xfId="3937" xr:uid="{00000000-0005-0000-0000-000008B30000}"/>
    <cellStyle name="SAPBEXHLevel3 3 7 3" xfId="4594" xr:uid="{00000000-0005-0000-0000-000009B30000}"/>
    <cellStyle name="SAPBEXHLevel3 3 7 4" xfId="11104" xr:uid="{00000000-0005-0000-0000-00000AB30000}"/>
    <cellStyle name="SAPBEXHLevel3 3 7 5" xfId="13986" xr:uid="{00000000-0005-0000-0000-00000BB30000}"/>
    <cellStyle name="SAPBEXHLevel3 3 7 6" xfId="16865" xr:uid="{00000000-0005-0000-0000-00000CB30000}"/>
    <cellStyle name="SAPBEXHLevel3 3 7 7" xfId="19888" xr:uid="{00000000-0005-0000-0000-00000DB30000}"/>
    <cellStyle name="SAPBEXHLevel3 3 7 8" xfId="23289" xr:uid="{00000000-0005-0000-0000-00000EB30000}"/>
    <cellStyle name="SAPBEXHLevel3 3 7 9" xfId="27673" xr:uid="{00000000-0005-0000-0000-00000FB30000}"/>
    <cellStyle name="SAPBEXHLevel3 3 70" xfId="3131" xr:uid="{00000000-0005-0000-0000-000010B30000}"/>
    <cellStyle name="SAPBEXHLevel3 3 70 10" xfId="33191" xr:uid="{00000000-0005-0000-0000-000011B30000}"/>
    <cellStyle name="SAPBEXHLevel3 3 70 11" xfId="36080" xr:uid="{00000000-0005-0000-0000-000012B30000}"/>
    <cellStyle name="SAPBEXHLevel3 3 70 12" xfId="38976" xr:uid="{00000000-0005-0000-0000-000013B30000}"/>
    <cellStyle name="SAPBEXHLevel3 3 70 13" xfId="44091" xr:uid="{00000000-0005-0000-0000-000014B30000}"/>
    <cellStyle name="SAPBEXHLevel3 3 70 14" xfId="47144" xr:uid="{00000000-0005-0000-0000-000015B30000}"/>
    <cellStyle name="SAPBEXHLevel3 3 70 2" xfId="8089" xr:uid="{00000000-0005-0000-0000-000016B30000}"/>
    <cellStyle name="SAPBEXHLevel3 3 70 3" xfId="10873" xr:uid="{00000000-0005-0000-0000-000017B30000}"/>
    <cellStyle name="SAPBEXHLevel3 3 70 4" xfId="13755" xr:uid="{00000000-0005-0000-0000-000018B30000}"/>
    <cellStyle name="SAPBEXHLevel3 3 70 5" xfId="16634" xr:uid="{00000000-0005-0000-0000-000019B30000}"/>
    <cellStyle name="SAPBEXHLevel3 3 70 6" xfId="19589" xr:uid="{00000000-0005-0000-0000-00001AB30000}"/>
    <cellStyle name="SAPBEXHLevel3 3 70 7" xfId="22685" xr:uid="{00000000-0005-0000-0000-00001BB30000}"/>
    <cellStyle name="SAPBEXHLevel3 3 70 8" xfId="27442" xr:uid="{00000000-0005-0000-0000-00001CB30000}"/>
    <cellStyle name="SAPBEXHLevel3 3 70 9" xfId="30325" xr:uid="{00000000-0005-0000-0000-00001DB30000}"/>
    <cellStyle name="SAPBEXHLevel3 3 71" xfId="3010" xr:uid="{00000000-0005-0000-0000-00001EB30000}"/>
    <cellStyle name="SAPBEXHLevel3 3 71 10" xfId="33074" xr:uid="{00000000-0005-0000-0000-00001FB30000}"/>
    <cellStyle name="SAPBEXHLevel3 3 71 11" xfId="35962" xr:uid="{00000000-0005-0000-0000-000020B30000}"/>
    <cellStyle name="SAPBEXHLevel3 3 71 12" xfId="38858" xr:uid="{00000000-0005-0000-0000-000021B30000}"/>
    <cellStyle name="SAPBEXHLevel3 3 71 13" xfId="43973" xr:uid="{00000000-0005-0000-0000-000022B30000}"/>
    <cellStyle name="SAPBEXHLevel3 3 71 14" xfId="47023" xr:uid="{00000000-0005-0000-0000-000023B30000}"/>
    <cellStyle name="SAPBEXHLevel3 3 71 2" xfId="7970" xr:uid="{00000000-0005-0000-0000-000024B30000}"/>
    <cellStyle name="SAPBEXHLevel3 3 71 3" xfId="10756" xr:uid="{00000000-0005-0000-0000-000025B30000}"/>
    <cellStyle name="SAPBEXHLevel3 3 71 4" xfId="13637" xr:uid="{00000000-0005-0000-0000-000026B30000}"/>
    <cellStyle name="SAPBEXHLevel3 3 71 5" xfId="16517" xr:uid="{00000000-0005-0000-0000-000027B30000}"/>
    <cellStyle name="SAPBEXHLevel3 3 71 6" xfId="19471" xr:uid="{00000000-0005-0000-0000-000028B30000}"/>
    <cellStyle name="SAPBEXHLevel3 3 71 7" xfId="22564" xr:uid="{00000000-0005-0000-0000-000029B30000}"/>
    <cellStyle name="SAPBEXHLevel3 3 71 8" xfId="27324" xr:uid="{00000000-0005-0000-0000-00002AB30000}"/>
    <cellStyle name="SAPBEXHLevel3 3 71 9" xfId="30207" xr:uid="{00000000-0005-0000-0000-00002BB30000}"/>
    <cellStyle name="SAPBEXHLevel3 3 72" xfId="3197" xr:uid="{00000000-0005-0000-0000-00002CB30000}"/>
    <cellStyle name="SAPBEXHLevel3 3 72 10" xfId="33257" xr:uid="{00000000-0005-0000-0000-00002DB30000}"/>
    <cellStyle name="SAPBEXHLevel3 3 72 11" xfId="36146" xr:uid="{00000000-0005-0000-0000-00002EB30000}"/>
    <cellStyle name="SAPBEXHLevel3 3 72 12" xfId="39042" xr:uid="{00000000-0005-0000-0000-00002FB30000}"/>
    <cellStyle name="SAPBEXHLevel3 3 72 13" xfId="44157" xr:uid="{00000000-0005-0000-0000-000030B30000}"/>
    <cellStyle name="SAPBEXHLevel3 3 72 14" xfId="47210" xr:uid="{00000000-0005-0000-0000-000031B30000}"/>
    <cellStyle name="SAPBEXHLevel3 3 72 2" xfId="8155" xr:uid="{00000000-0005-0000-0000-000032B30000}"/>
    <cellStyle name="SAPBEXHLevel3 3 72 3" xfId="10939" xr:uid="{00000000-0005-0000-0000-000033B30000}"/>
    <cellStyle name="SAPBEXHLevel3 3 72 4" xfId="13821" xr:uid="{00000000-0005-0000-0000-000034B30000}"/>
    <cellStyle name="SAPBEXHLevel3 3 72 5" xfId="16700" xr:uid="{00000000-0005-0000-0000-000035B30000}"/>
    <cellStyle name="SAPBEXHLevel3 3 72 6" xfId="19655" xr:uid="{00000000-0005-0000-0000-000036B30000}"/>
    <cellStyle name="SAPBEXHLevel3 3 72 7" xfId="22751" xr:uid="{00000000-0005-0000-0000-000037B30000}"/>
    <cellStyle name="SAPBEXHLevel3 3 72 8" xfId="27508" xr:uid="{00000000-0005-0000-0000-000038B30000}"/>
    <cellStyle name="SAPBEXHLevel3 3 72 9" xfId="30391" xr:uid="{00000000-0005-0000-0000-000039B30000}"/>
    <cellStyle name="SAPBEXHLevel3 3 73" xfId="3030" xr:uid="{00000000-0005-0000-0000-00003AB30000}"/>
    <cellStyle name="SAPBEXHLevel3 3 73 10" xfId="33092" xr:uid="{00000000-0005-0000-0000-00003BB30000}"/>
    <cellStyle name="SAPBEXHLevel3 3 73 11" xfId="35980" xr:uid="{00000000-0005-0000-0000-00003CB30000}"/>
    <cellStyle name="SAPBEXHLevel3 3 73 12" xfId="38876" xr:uid="{00000000-0005-0000-0000-00003DB30000}"/>
    <cellStyle name="SAPBEXHLevel3 3 73 13" xfId="43991" xr:uid="{00000000-0005-0000-0000-00003EB30000}"/>
    <cellStyle name="SAPBEXHLevel3 3 73 14" xfId="47043" xr:uid="{00000000-0005-0000-0000-00003FB30000}"/>
    <cellStyle name="SAPBEXHLevel3 3 73 2" xfId="7988" xr:uid="{00000000-0005-0000-0000-000040B30000}"/>
    <cellStyle name="SAPBEXHLevel3 3 73 3" xfId="10774" xr:uid="{00000000-0005-0000-0000-000041B30000}"/>
    <cellStyle name="SAPBEXHLevel3 3 73 4" xfId="13655" xr:uid="{00000000-0005-0000-0000-000042B30000}"/>
    <cellStyle name="SAPBEXHLevel3 3 73 5" xfId="16535" xr:uid="{00000000-0005-0000-0000-000043B30000}"/>
    <cellStyle name="SAPBEXHLevel3 3 73 6" xfId="19489" xr:uid="{00000000-0005-0000-0000-000044B30000}"/>
    <cellStyle name="SAPBEXHLevel3 3 73 7" xfId="22584" xr:uid="{00000000-0005-0000-0000-000045B30000}"/>
    <cellStyle name="SAPBEXHLevel3 3 73 8" xfId="27342" xr:uid="{00000000-0005-0000-0000-000046B30000}"/>
    <cellStyle name="SAPBEXHLevel3 3 73 9" xfId="30225" xr:uid="{00000000-0005-0000-0000-000047B30000}"/>
    <cellStyle name="SAPBEXHLevel3 3 74" xfId="222" xr:uid="{00000000-0005-0000-0000-000048B30000}"/>
    <cellStyle name="SAPBEXHLevel3 3 75" xfId="8282" xr:uid="{00000000-0005-0000-0000-000049B30000}"/>
    <cellStyle name="SAPBEXHLevel3 3 76" xfId="14041" xr:uid="{00000000-0005-0000-0000-00004AB30000}"/>
    <cellStyle name="SAPBEXHLevel3 3 77" xfId="18479" xr:uid="{00000000-0005-0000-0000-00004BB30000}"/>
    <cellStyle name="SAPBEXHLevel3 3 78" xfId="14036" xr:uid="{00000000-0005-0000-0000-00004CB30000}"/>
    <cellStyle name="SAPBEXHLevel3 3 79" xfId="23198" xr:uid="{00000000-0005-0000-0000-00004DB30000}"/>
    <cellStyle name="SAPBEXHLevel3 3 8" xfId="784" xr:uid="{00000000-0005-0000-0000-00004EB30000}"/>
    <cellStyle name="SAPBEXHLevel3 3 8 10" xfId="30877" xr:uid="{00000000-0005-0000-0000-00004FB30000}"/>
    <cellStyle name="SAPBEXHLevel3 3 8 11" xfId="33766" xr:uid="{00000000-0005-0000-0000-000050B30000}"/>
    <cellStyle name="SAPBEXHLevel3 3 8 12" xfId="36672" xr:uid="{00000000-0005-0000-0000-000051B30000}"/>
    <cellStyle name="SAPBEXHLevel3 3 8 13" xfId="41779" xr:uid="{00000000-0005-0000-0000-000052B30000}"/>
    <cellStyle name="SAPBEXHLevel3 3 8 14" xfId="44797" xr:uid="{00000000-0005-0000-0000-000053B30000}"/>
    <cellStyle name="SAPBEXHLevel3 3 8 2" xfId="4997" xr:uid="{00000000-0005-0000-0000-000054B30000}"/>
    <cellStyle name="SAPBEXHLevel3 3 8 3" xfId="8558" xr:uid="{00000000-0005-0000-0000-000055B30000}"/>
    <cellStyle name="SAPBEXHLevel3 3 8 4" xfId="11451" xr:uid="{00000000-0005-0000-0000-000056B30000}"/>
    <cellStyle name="SAPBEXHLevel3 3 8 5" xfId="14319" xr:uid="{00000000-0005-0000-0000-000057B30000}"/>
    <cellStyle name="SAPBEXHLevel3 3 8 6" xfId="17248" xr:uid="{00000000-0005-0000-0000-000058B30000}"/>
    <cellStyle name="SAPBEXHLevel3 3 8 7" xfId="20359" xr:uid="{00000000-0005-0000-0000-000059B30000}"/>
    <cellStyle name="SAPBEXHLevel3 3 8 8" xfId="25138" xr:uid="{00000000-0005-0000-0000-00005AB30000}"/>
    <cellStyle name="SAPBEXHLevel3 3 8 9" xfId="28022" xr:uid="{00000000-0005-0000-0000-00005BB30000}"/>
    <cellStyle name="SAPBEXHLevel3 3 80" xfId="24407" xr:uid="{00000000-0005-0000-0000-00005CB30000}"/>
    <cellStyle name="SAPBEXHLevel3 3 81" xfId="23904" xr:uid="{00000000-0005-0000-0000-00005DB30000}"/>
    <cellStyle name="SAPBEXHLevel3 3 82" xfId="27726" xr:uid="{00000000-0005-0000-0000-00005EB30000}"/>
    <cellStyle name="SAPBEXHLevel3 3 83" xfId="34933" xr:uid="{00000000-0005-0000-0000-00005FB30000}"/>
    <cellStyle name="SAPBEXHLevel3 3 84" xfId="40662" xr:uid="{00000000-0005-0000-0000-000060B30000}"/>
    <cellStyle name="SAPBEXHLevel3 3 85" xfId="40529" xr:uid="{00000000-0005-0000-0000-000061B30000}"/>
    <cellStyle name="SAPBEXHLevel3 3 86" xfId="41100" xr:uid="{00000000-0005-0000-0000-000062B30000}"/>
    <cellStyle name="SAPBEXHLevel3 3 87" xfId="41392" xr:uid="{00000000-0005-0000-0000-000063B30000}"/>
    <cellStyle name="SAPBEXHLevel3 3 88" xfId="44306" xr:uid="{00000000-0005-0000-0000-000064B30000}"/>
    <cellStyle name="SAPBEXHLevel3 3 89" xfId="44430" xr:uid="{00000000-0005-0000-0000-000065B30000}"/>
    <cellStyle name="SAPBEXHLevel3 3 9" xfId="867" xr:uid="{00000000-0005-0000-0000-000066B30000}"/>
    <cellStyle name="SAPBEXHLevel3 3 9 10" xfId="30960" xr:uid="{00000000-0005-0000-0000-000067B30000}"/>
    <cellStyle name="SAPBEXHLevel3 3 9 11" xfId="33849" xr:uid="{00000000-0005-0000-0000-000068B30000}"/>
    <cellStyle name="SAPBEXHLevel3 3 9 12" xfId="36755" xr:uid="{00000000-0005-0000-0000-000069B30000}"/>
    <cellStyle name="SAPBEXHLevel3 3 9 13" xfId="41862" xr:uid="{00000000-0005-0000-0000-00006AB30000}"/>
    <cellStyle name="SAPBEXHLevel3 3 9 14" xfId="44880" xr:uid="{00000000-0005-0000-0000-00006BB30000}"/>
    <cellStyle name="SAPBEXHLevel3 3 9 2" xfId="4708" xr:uid="{00000000-0005-0000-0000-00006CB30000}"/>
    <cellStyle name="SAPBEXHLevel3 3 9 3" xfId="8641" xr:uid="{00000000-0005-0000-0000-00006DB30000}"/>
    <cellStyle name="SAPBEXHLevel3 3 9 4" xfId="11534" xr:uid="{00000000-0005-0000-0000-00006EB30000}"/>
    <cellStyle name="SAPBEXHLevel3 3 9 5" xfId="14402" xr:uid="{00000000-0005-0000-0000-00006FB30000}"/>
    <cellStyle name="SAPBEXHLevel3 3 9 6" xfId="17331" xr:uid="{00000000-0005-0000-0000-000070B30000}"/>
    <cellStyle name="SAPBEXHLevel3 3 9 7" xfId="20442" xr:uid="{00000000-0005-0000-0000-000071B30000}"/>
    <cellStyle name="SAPBEXHLevel3 3 9 8" xfId="25221" xr:uid="{00000000-0005-0000-0000-000072B30000}"/>
    <cellStyle name="SAPBEXHLevel3 3 9 9" xfId="28105" xr:uid="{00000000-0005-0000-0000-000073B30000}"/>
    <cellStyle name="SAPBEXHLevel3 3 90" xfId="47356" xr:uid="{00000000-0005-0000-0000-000074B30000}"/>
    <cellStyle name="SAPBEXHLevel3 3 91" xfId="44497" xr:uid="{00000000-0005-0000-0000-000075B30000}"/>
    <cellStyle name="SAPBEXHLevel3 3 92" xfId="45997" xr:uid="{00000000-0005-0000-0000-000076B30000}"/>
    <cellStyle name="SAPBEXHLevel3 3 93" xfId="46306" xr:uid="{00000000-0005-0000-0000-000077B30000}"/>
    <cellStyle name="SAPBEXHLevel3 3 94" xfId="47496" xr:uid="{00000000-0005-0000-0000-000078B30000}"/>
    <cellStyle name="SAPBEXHLevel3 3 95" xfId="44491" xr:uid="{00000000-0005-0000-0000-000079B30000}"/>
    <cellStyle name="SAPBEXHLevel3 3 96" xfId="47573" xr:uid="{00000000-0005-0000-0000-00007AB30000}"/>
    <cellStyle name="SAPBEXHLevel3 3 97" xfId="44414" xr:uid="{00000000-0005-0000-0000-00007BB30000}"/>
    <cellStyle name="SAPBEXHLevel3 3 98" xfId="46964" xr:uid="{00000000-0005-0000-0000-00007CB30000}"/>
    <cellStyle name="SAPBEXHLevel3 3 99" xfId="47572" xr:uid="{00000000-0005-0000-0000-00007DB30000}"/>
    <cellStyle name="SAPBEXHLevel3 30" xfId="1635" xr:uid="{00000000-0005-0000-0000-00007EB30000}"/>
    <cellStyle name="SAPBEXHLevel3 30 10" xfId="31728" xr:uid="{00000000-0005-0000-0000-00007FB30000}"/>
    <cellStyle name="SAPBEXHLevel3 30 11" xfId="34617" xr:uid="{00000000-0005-0000-0000-000080B30000}"/>
    <cellStyle name="SAPBEXHLevel3 30 12" xfId="37523" xr:uid="{00000000-0005-0000-0000-000081B30000}"/>
    <cellStyle name="SAPBEXHLevel3 30 13" xfId="42630" xr:uid="{00000000-0005-0000-0000-000082B30000}"/>
    <cellStyle name="SAPBEXHLevel3 30 14" xfId="45648" xr:uid="{00000000-0005-0000-0000-000083B30000}"/>
    <cellStyle name="SAPBEXHLevel3 30 2" xfId="6615" xr:uid="{00000000-0005-0000-0000-000084B30000}"/>
    <cellStyle name="SAPBEXHLevel3 30 3" xfId="9409" xr:uid="{00000000-0005-0000-0000-000085B30000}"/>
    <cellStyle name="SAPBEXHLevel3 30 4" xfId="12302" xr:uid="{00000000-0005-0000-0000-000086B30000}"/>
    <cellStyle name="SAPBEXHLevel3 30 5" xfId="15170" xr:uid="{00000000-0005-0000-0000-000087B30000}"/>
    <cellStyle name="SAPBEXHLevel3 30 6" xfId="18099" xr:uid="{00000000-0005-0000-0000-000088B30000}"/>
    <cellStyle name="SAPBEXHLevel3 30 7" xfId="21210" xr:uid="{00000000-0005-0000-0000-000089B30000}"/>
    <cellStyle name="SAPBEXHLevel3 30 8" xfId="25989" xr:uid="{00000000-0005-0000-0000-00008AB30000}"/>
    <cellStyle name="SAPBEXHLevel3 30 9" xfId="28873" xr:uid="{00000000-0005-0000-0000-00008BB30000}"/>
    <cellStyle name="SAPBEXHLevel3 31" xfId="1666" xr:uid="{00000000-0005-0000-0000-00008CB30000}"/>
    <cellStyle name="SAPBEXHLevel3 31 10" xfId="31759" xr:uid="{00000000-0005-0000-0000-00008DB30000}"/>
    <cellStyle name="SAPBEXHLevel3 31 11" xfId="34648" xr:uid="{00000000-0005-0000-0000-00008EB30000}"/>
    <cellStyle name="SAPBEXHLevel3 31 12" xfId="37554" xr:uid="{00000000-0005-0000-0000-00008FB30000}"/>
    <cellStyle name="SAPBEXHLevel3 31 13" xfId="42661" xr:uid="{00000000-0005-0000-0000-000090B30000}"/>
    <cellStyle name="SAPBEXHLevel3 31 14" xfId="45679" xr:uid="{00000000-0005-0000-0000-000091B30000}"/>
    <cellStyle name="SAPBEXHLevel3 31 2" xfId="6646" xr:uid="{00000000-0005-0000-0000-000092B30000}"/>
    <cellStyle name="SAPBEXHLevel3 31 3" xfId="9440" xr:uid="{00000000-0005-0000-0000-000093B30000}"/>
    <cellStyle name="SAPBEXHLevel3 31 4" xfId="12333" xr:uid="{00000000-0005-0000-0000-000094B30000}"/>
    <cellStyle name="SAPBEXHLevel3 31 5" xfId="15201" xr:uid="{00000000-0005-0000-0000-000095B30000}"/>
    <cellStyle name="SAPBEXHLevel3 31 6" xfId="18130" xr:uid="{00000000-0005-0000-0000-000096B30000}"/>
    <cellStyle name="SAPBEXHLevel3 31 7" xfId="21241" xr:uid="{00000000-0005-0000-0000-000097B30000}"/>
    <cellStyle name="SAPBEXHLevel3 31 8" xfId="26020" xr:uid="{00000000-0005-0000-0000-000098B30000}"/>
    <cellStyle name="SAPBEXHLevel3 31 9" xfId="28904" xr:uid="{00000000-0005-0000-0000-000099B30000}"/>
    <cellStyle name="SAPBEXHLevel3 32" xfId="1696" xr:uid="{00000000-0005-0000-0000-00009AB30000}"/>
    <cellStyle name="SAPBEXHLevel3 32 10" xfId="31789" xr:uid="{00000000-0005-0000-0000-00009BB30000}"/>
    <cellStyle name="SAPBEXHLevel3 32 11" xfId="34678" xr:uid="{00000000-0005-0000-0000-00009CB30000}"/>
    <cellStyle name="SAPBEXHLevel3 32 12" xfId="37584" xr:uid="{00000000-0005-0000-0000-00009DB30000}"/>
    <cellStyle name="SAPBEXHLevel3 32 13" xfId="42691" xr:uid="{00000000-0005-0000-0000-00009EB30000}"/>
    <cellStyle name="SAPBEXHLevel3 32 14" xfId="45709" xr:uid="{00000000-0005-0000-0000-00009FB30000}"/>
    <cellStyle name="SAPBEXHLevel3 32 2" xfId="6676" xr:uid="{00000000-0005-0000-0000-0000A0B30000}"/>
    <cellStyle name="SAPBEXHLevel3 32 3" xfId="9470" xr:uid="{00000000-0005-0000-0000-0000A1B30000}"/>
    <cellStyle name="SAPBEXHLevel3 32 4" xfId="12363" xr:uid="{00000000-0005-0000-0000-0000A2B30000}"/>
    <cellStyle name="SAPBEXHLevel3 32 5" xfId="15231" xr:uid="{00000000-0005-0000-0000-0000A3B30000}"/>
    <cellStyle name="SAPBEXHLevel3 32 6" xfId="18160" xr:uid="{00000000-0005-0000-0000-0000A4B30000}"/>
    <cellStyle name="SAPBEXHLevel3 32 7" xfId="21271" xr:uid="{00000000-0005-0000-0000-0000A5B30000}"/>
    <cellStyle name="SAPBEXHLevel3 32 8" xfId="26050" xr:uid="{00000000-0005-0000-0000-0000A6B30000}"/>
    <cellStyle name="SAPBEXHLevel3 32 9" xfId="28934" xr:uid="{00000000-0005-0000-0000-0000A7B30000}"/>
    <cellStyle name="SAPBEXHLevel3 33" xfId="1727" xr:uid="{00000000-0005-0000-0000-0000A8B30000}"/>
    <cellStyle name="SAPBEXHLevel3 33 10" xfId="31819" xr:uid="{00000000-0005-0000-0000-0000A9B30000}"/>
    <cellStyle name="SAPBEXHLevel3 33 11" xfId="34709" xr:uid="{00000000-0005-0000-0000-0000AAB30000}"/>
    <cellStyle name="SAPBEXHLevel3 33 12" xfId="37615" xr:uid="{00000000-0005-0000-0000-0000ABB30000}"/>
    <cellStyle name="SAPBEXHLevel3 33 13" xfId="42722" xr:uid="{00000000-0005-0000-0000-0000ACB30000}"/>
    <cellStyle name="SAPBEXHLevel3 33 14" xfId="45740" xr:uid="{00000000-0005-0000-0000-0000ADB30000}"/>
    <cellStyle name="SAPBEXHLevel3 33 2" xfId="6706" xr:uid="{00000000-0005-0000-0000-0000AEB30000}"/>
    <cellStyle name="SAPBEXHLevel3 33 3" xfId="9500" xr:uid="{00000000-0005-0000-0000-0000AFB30000}"/>
    <cellStyle name="SAPBEXHLevel3 33 4" xfId="12394" xr:uid="{00000000-0005-0000-0000-0000B0B30000}"/>
    <cellStyle name="SAPBEXHLevel3 33 5" xfId="15261" xr:uid="{00000000-0005-0000-0000-0000B1B30000}"/>
    <cellStyle name="SAPBEXHLevel3 33 6" xfId="18191" xr:uid="{00000000-0005-0000-0000-0000B2B30000}"/>
    <cellStyle name="SAPBEXHLevel3 33 7" xfId="21302" xr:uid="{00000000-0005-0000-0000-0000B3B30000}"/>
    <cellStyle name="SAPBEXHLevel3 33 8" xfId="26081" xr:uid="{00000000-0005-0000-0000-0000B4B30000}"/>
    <cellStyle name="SAPBEXHLevel3 33 9" xfId="28965" xr:uid="{00000000-0005-0000-0000-0000B5B30000}"/>
    <cellStyle name="SAPBEXHLevel3 34" xfId="1759" xr:uid="{00000000-0005-0000-0000-0000B6B30000}"/>
    <cellStyle name="SAPBEXHLevel3 34 10" xfId="31850" xr:uid="{00000000-0005-0000-0000-0000B7B30000}"/>
    <cellStyle name="SAPBEXHLevel3 34 11" xfId="34741" xr:uid="{00000000-0005-0000-0000-0000B8B30000}"/>
    <cellStyle name="SAPBEXHLevel3 34 12" xfId="37647" xr:uid="{00000000-0005-0000-0000-0000B9B30000}"/>
    <cellStyle name="SAPBEXHLevel3 34 13" xfId="42754" xr:uid="{00000000-0005-0000-0000-0000BAB30000}"/>
    <cellStyle name="SAPBEXHLevel3 34 14" xfId="45772" xr:uid="{00000000-0005-0000-0000-0000BBB30000}"/>
    <cellStyle name="SAPBEXHLevel3 34 2" xfId="6737" xr:uid="{00000000-0005-0000-0000-0000BCB30000}"/>
    <cellStyle name="SAPBEXHLevel3 34 3" xfId="9531" xr:uid="{00000000-0005-0000-0000-0000BDB30000}"/>
    <cellStyle name="SAPBEXHLevel3 34 4" xfId="12426" xr:uid="{00000000-0005-0000-0000-0000BEB30000}"/>
    <cellStyle name="SAPBEXHLevel3 34 5" xfId="15292" xr:uid="{00000000-0005-0000-0000-0000BFB30000}"/>
    <cellStyle name="SAPBEXHLevel3 34 6" xfId="18223" xr:uid="{00000000-0005-0000-0000-0000C0B30000}"/>
    <cellStyle name="SAPBEXHLevel3 34 7" xfId="21334" xr:uid="{00000000-0005-0000-0000-0000C1B30000}"/>
    <cellStyle name="SAPBEXHLevel3 34 8" xfId="26113" xr:uid="{00000000-0005-0000-0000-0000C2B30000}"/>
    <cellStyle name="SAPBEXHLevel3 34 9" xfId="28997" xr:uid="{00000000-0005-0000-0000-0000C3B30000}"/>
    <cellStyle name="SAPBEXHLevel3 35" xfId="1791" xr:uid="{00000000-0005-0000-0000-0000C4B30000}"/>
    <cellStyle name="SAPBEXHLevel3 35 10" xfId="31881" xr:uid="{00000000-0005-0000-0000-0000C5B30000}"/>
    <cellStyle name="SAPBEXHLevel3 35 11" xfId="34773" xr:uid="{00000000-0005-0000-0000-0000C6B30000}"/>
    <cellStyle name="SAPBEXHLevel3 35 12" xfId="37679" xr:uid="{00000000-0005-0000-0000-0000C7B30000}"/>
    <cellStyle name="SAPBEXHLevel3 35 13" xfId="42786" xr:uid="{00000000-0005-0000-0000-0000C8B30000}"/>
    <cellStyle name="SAPBEXHLevel3 35 14" xfId="45804" xr:uid="{00000000-0005-0000-0000-0000C9B30000}"/>
    <cellStyle name="SAPBEXHLevel3 35 2" xfId="6769" xr:uid="{00000000-0005-0000-0000-0000CAB30000}"/>
    <cellStyle name="SAPBEXHLevel3 35 3" xfId="9562" xr:uid="{00000000-0005-0000-0000-0000CBB30000}"/>
    <cellStyle name="SAPBEXHLevel3 35 4" xfId="12458" xr:uid="{00000000-0005-0000-0000-0000CCB30000}"/>
    <cellStyle name="SAPBEXHLevel3 35 5" xfId="15323" xr:uid="{00000000-0005-0000-0000-0000CDB30000}"/>
    <cellStyle name="SAPBEXHLevel3 35 6" xfId="18255" xr:uid="{00000000-0005-0000-0000-0000CEB30000}"/>
    <cellStyle name="SAPBEXHLevel3 35 7" xfId="21366" xr:uid="{00000000-0005-0000-0000-0000CFB30000}"/>
    <cellStyle name="SAPBEXHLevel3 35 8" xfId="26145" xr:uid="{00000000-0005-0000-0000-0000D0B30000}"/>
    <cellStyle name="SAPBEXHLevel3 35 9" xfId="29029" xr:uid="{00000000-0005-0000-0000-0000D1B30000}"/>
    <cellStyle name="SAPBEXHLevel3 36" xfId="1823" xr:uid="{00000000-0005-0000-0000-0000D2B30000}"/>
    <cellStyle name="SAPBEXHLevel3 36 10" xfId="31912" xr:uid="{00000000-0005-0000-0000-0000D3B30000}"/>
    <cellStyle name="SAPBEXHLevel3 36 11" xfId="34805" xr:uid="{00000000-0005-0000-0000-0000D4B30000}"/>
    <cellStyle name="SAPBEXHLevel3 36 12" xfId="37711" xr:uid="{00000000-0005-0000-0000-0000D5B30000}"/>
    <cellStyle name="SAPBEXHLevel3 36 13" xfId="42818" xr:uid="{00000000-0005-0000-0000-0000D6B30000}"/>
    <cellStyle name="SAPBEXHLevel3 36 14" xfId="45836" xr:uid="{00000000-0005-0000-0000-0000D7B30000}"/>
    <cellStyle name="SAPBEXHLevel3 36 2" xfId="6800" xr:uid="{00000000-0005-0000-0000-0000D8B30000}"/>
    <cellStyle name="SAPBEXHLevel3 36 3" xfId="9593" xr:uid="{00000000-0005-0000-0000-0000D9B30000}"/>
    <cellStyle name="SAPBEXHLevel3 36 4" xfId="12490" xr:uid="{00000000-0005-0000-0000-0000DAB30000}"/>
    <cellStyle name="SAPBEXHLevel3 36 5" xfId="15354" xr:uid="{00000000-0005-0000-0000-0000DBB30000}"/>
    <cellStyle name="SAPBEXHLevel3 36 6" xfId="18287" xr:uid="{00000000-0005-0000-0000-0000DCB30000}"/>
    <cellStyle name="SAPBEXHLevel3 36 7" xfId="21398" xr:uid="{00000000-0005-0000-0000-0000DDB30000}"/>
    <cellStyle name="SAPBEXHLevel3 36 8" xfId="26177" xr:uid="{00000000-0005-0000-0000-0000DEB30000}"/>
    <cellStyle name="SAPBEXHLevel3 36 9" xfId="29061" xr:uid="{00000000-0005-0000-0000-0000DFB30000}"/>
    <cellStyle name="SAPBEXHLevel3 37" xfId="1855" xr:uid="{00000000-0005-0000-0000-0000E0B30000}"/>
    <cellStyle name="SAPBEXHLevel3 37 10" xfId="31943" xr:uid="{00000000-0005-0000-0000-0000E1B30000}"/>
    <cellStyle name="SAPBEXHLevel3 37 11" xfId="34836" xr:uid="{00000000-0005-0000-0000-0000E2B30000}"/>
    <cellStyle name="SAPBEXHLevel3 37 12" xfId="37743" xr:uid="{00000000-0005-0000-0000-0000E3B30000}"/>
    <cellStyle name="SAPBEXHLevel3 37 13" xfId="42850" xr:uid="{00000000-0005-0000-0000-0000E4B30000}"/>
    <cellStyle name="SAPBEXHLevel3 37 14" xfId="45868" xr:uid="{00000000-0005-0000-0000-0000E5B30000}"/>
    <cellStyle name="SAPBEXHLevel3 37 2" xfId="6831" xr:uid="{00000000-0005-0000-0000-0000E6B30000}"/>
    <cellStyle name="SAPBEXHLevel3 37 3" xfId="9624" xr:uid="{00000000-0005-0000-0000-0000E7B30000}"/>
    <cellStyle name="SAPBEXHLevel3 37 4" xfId="12522" xr:uid="{00000000-0005-0000-0000-0000E8B30000}"/>
    <cellStyle name="SAPBEXHLevel3 37 5" xfId="15385" xr:uid="{00000000-0005-0000-0000-0000E9B30000}"/>
    <cellStyle name="SAPBEXHLevel3 37 6" xfId="18319" xr:uid="{00000000-0005-0000-0000-0000EAB30000}"/>
    <cellStyle name="SAPBEXHLevel3 37 7" xfId="21430" xr:uid="{00000000-0005-0000-0000-0000EBB30000}"/>
    <cellStyle name="SAPBEXHLevel3 37 8" xfId="26209" xr:uid="{00000000-0005-0000-0000-0000ECB30000}"/>
    <cellStyle name="SAPBEXHLevel3 37 9" xfId="29092" xr:uid="{00000000-0005-0000-0000-0000EDB30000}"/>
    <cellStyle name="SAPBEXHLevel3 38" xfId="1887" xr:uid="{00000000-0005-0000-0000-0000EEB30000}"/>
    <cellStyle name="SAPBEXHLevel3 38 10" xfId="31973" xr:uid="{00000000-0005-0000-0000-0000EFB30000}"/>
    <cellStyle name="SAPBEXHLevel3 38 11" xfId="34867" xr:uid="{00000000-0005-0000-0000-0000F0B30000}"/>
    <cellStyle name="SAPBEXHLevel3 38 12" xfId="37773" xr:uid="{00000000-0005-0000-0000-0000F1B30000}"/>
    <cellStyle name="SAPBEXHLevel3 38 13" xfId="42881" xr:uid="{00000000-0005-0000-0000-0000F2B30000}"/>
    <cellStyle name="SAPBEXHLevel3 38 14" xfId="45900" xr:uid="{00000000-0005-0000-0000-0000F3B30000}"/>
    <cellStyle name="SAPBEXHLevel3 38 2" xfId="6862" xr:uid="{00000000-0005-0000-0000-0000F4B30000}"/>
    <cellStyle name="SAPBEXHLevel3 38 3" xfId="9654" xr:uid="{00000000-0005-0000-0000-0000F5B30000}"/>
    <cellStyle name="SAPBEXHLevel3 38 4" xfId="12552" xr:uid="{00000000-0005-0000-0000-0000F6B30000}"/>
    <cellStyle name="SAPBEXHLevel3 38 5" xfId="15415" xr:uid="{00000000-0005-0000-0000-0000F7B30000}"/>
    <cellStyle name="SAPBEXHLevel3 38 6" xfId="18350" xr:uid="{00000000-0005-0000-0000-0000F8B30000}"/>
    <cellStyle name="SAPBEXHLevel3 38 7" xfId="21461" xr:uid="{00000000-0005-0000-0000-0000F9B30000}"/>
    <cellStyle name="SAPBEXHLevel3 38 8" xfId="26239" xr:uid="{00000000-0005-0000-0000-0000FAB30000}"/>
    <cellStyle name="SAPBEXHLevel3 38 9" xfId="29122" xr:uid="{00000000-0005-0000-0000-0000FBB30000}"/>
    <cellStyle name="SAPBEXHLevel3 39" xfId="1918" xr:uid="{00000000-0005-0000-0000-0000FCB30000}"/>
    <cellStyle name="SAPBEXHLevel3 39 10" xfId="32003" xr:uid="{00000000-0005-0000-0000-0000FDB30000}"/>
    <cellStyle name="SAPBEXHLevel3 39 11" xfId="34898" xr:uid="{00000000-0005-0000-0000-0000FEB30000}"/>
    <cellStyle name="SAPBEXHLevel3 39 12" xfId="37803" xr:uid="{00000000-0005-0000-0000-0000FFB30000}"/>
    <cellStyle name="SAPBEXHLevel3 39 13" xfId="42912" xr:uid="{00000000-0005-0000-0000-000000B40000}"/>
    <cellStyle name="SAPBEXHLevel3 39 14" xfId="45931" xr:uid="{00000000-0005-0000-0000-000001B40000}"/>
    <cellStyle name="SAPBEXHLevel3 39 2" xfId="6892" xr:uid="{00000000-0005-0000-0000-000002B40000}"/>
    <cellStyle name="SAPBEXHLevel3 39 3" xfId="9685" xr:uid="{00000000-0005-0000-0000-000003B40000}"/>
    <cellStyle name="SAPBEXHLevel3 39 4" xfId="12582" xr:uid="{00000000-0005-0000-0000-000004B40000}"/>
    <cellStyle name="SAPBEXHLevel3 39 5" xfId="15445" xr:uid="{00000000-0005-0000-0000-000005B40000}"/>
    <cellStyle name="SAPBEXHLevel3 39 6" xfId="18381" xr:uid="{00000000-0005-0000-0000-000006B40000}"/>
    <cellStyle name="SAPBEXHLevel3 39 7" xfId="21492" xr:uid="{00000000-0005-0000-0000-000007B40000}"/>
    <cellStyle name="SAPBEXHLevel3 39 8" xfId="26269" xr:uid="{00000000-0005-0000-0000-000008B40000}"/>
    <cellStyle name="SAPBEXHLevel3 39 9" xfId="29152" xr:uid="{00000000-0005-0000-0000-000009B40000}"/>
    <cellStyle name="SAPBEXHLevel3 4" xfId="502" xr:uid="{00000000-0005-0000-0000-00000AB40000}"/>
    <cellStyle name="SAPBEXHLevel3 4 10" xfId="33486" xr:uid="{00000000-0005-0000-0000-00000BB40000}"/>
    <cellStyle name="SAPBEXHLevel3 4 11" xfId="36391" xr:uid="{00000000-0005-0000-0000-00000CB40000}"/>
    <cellStyle name="SAPBEXHLevel3 4 12" xfId="41499" xr:uid="{00000000-0005-0000-0000-00000DB40000}"/>
    <cellStyle name="SAPBEXHLevel3 4 13" xfId="44516" xr:uid="{00000000-0005-0000-0000-00000EB40000}"/>
    <cellStyle name="SAPBEXHLevel3 4 2" xfId="742" xr:uid="{00000000-0005-0000-0000-00000FB40000}"/>
    <cellStyle name="SAPBEXHLevel3 4 2 10" xfId="30835" xr:uid="{00000000-0005-0000-0000-000010B40000}"/>
    <cellStyle name="SAPBEXHLevel3 4 2 11" xfId="33724" xr:uid="{00000000-0005-0000-0000-000011B40000}"/>
    <cellStyle name="SAPBEXHLevel3 4 2 12" xfId="36630" xr:uid="{00000000-0005-0000-0000-000012B40000}"/>
    <cellStyle name="SAPBEXHLevel3 4 2 13" xfId="41737" xr:uid="{00000000-0005-0000-0000-000013B40000}"/>
    <cellStyle name="SAPBEXHLevel3 4 2 14" xfId="44755" xr:uid="{00000000-0005-0000-0000-000014B40000}"/>
    <cellStyle name="SAPBEXHLevel3 4 2 2" xfId="3993" xr:uid="{00000000-0005-0000-0000-000015B40000}"/>
    <cellStyle name="SAPBEXHLevel3 4 2 3" xfId="8516" xr:uid="{00000000-0005-0000-0000-000016B40000}"/>
    <cellStyle name="SAPBEXHLevel3 4 2 4" xfId="11409" xr:uid="{00000000-0005-0000-0000-000017B40000}"/>
    <cellStyle name="SAPBEXHLevel3 4 2 5" xfId="14277" xr:uid="{00000000-0005-0000-0000-000018B40000}"/>
    <cellStyle name="SAPBEXHLevel3 4 2 6" xfId="17206" xr:uid="{00000000-0005-0000-0000-000019B40000}"/>
    <cellStyle name="SAPBEXHLevel3 4 2 7" xfId="20317" xr:uid="{00000000-0005-0000-0000-00001AB40000}"/>
    <cellStyle name="SAPBEXHLevel3 4 2 8" xfId="25096" xr:uid="{00000000-0005-0000-0000-00001BB40000}"/>
    <cellStyle name="SAPBEXHLevel3 4 2 9" xfId="27980" xr:uid="{00000000-0005-0000-0000-00001CB40000}"/>
    <cellStyle name="SAPBEXHLevel3 4 3" xfId="823" xr:uid="{00000000-0005-0000-0000-00001DB40000}"/>
    <cellStyle name="SAPBEXHLevel3 4 3 10" xfId="30916" xr:uid="{00000000-0005-0000-0000-00001EB40000}"/>
    <cellStyle name="SAPBEXHLevel3 4 3 11" xfId="33805" xr:uid="{00000000-0005-0000-0000-00001FB40000}"/>
    <cellStyle name="SAPBEXHLevel3 4 3 12" xfId="36711" xr:uid="{00000000-0005-0000-0000-000020B40000}"/>
    <cellStyle name="SAPBEXHLevel3 4 3 13" xfId="41818" xr:uid="{00000000-0005-0000-0000-000021B40000}"/>
    <cellStyle name="SAPBEXHLevel3 4 3 14" xfId="44836" xr:uid="{00000000-0005-0000-0000-000022B40000}"/>
    <cellStyle name="SAPBEXHLevel3 4 3 2" xfId="3848" xr:uid="{00000000-0005-0000-0000-000023B40000}"/>
    <cellStyle name="SAPBEXHLevel3 4 3 3" xfId="8597" xr:uid="{00000000-0005-0000-0000-000024B40000}"/>
    <cellStyle name="SAPBEXHLevel3 4 3 4" xfId="11490" xr:uid="{00000000-0005-0000-0000-000025B40000}"/>
    <cellStyle name="SAPBEXHLevel3 4 3 5" xfId="14358" xr:uid="{00000000-0005-0000-0000-000026B40000}"/>
    <cellStyle name="SAPBEXHLevel3 4 3 6" xfId="17287" xr:uid="{00000000-0005-0000-0000-000027B40000}"/>
    <cellStyle name="SAPBEXHLevel3 4 3 7" xfId="20398" xr:uid="{00000000-0005-0000-0000-000028B40000}"/>
    <cellStyle name="SAPBEXHLevel3 4 3 8" xfId="25177" xr:uid="{00000000-0005-0000-0000-000029B40000}"/>
    <cellStyle name="SAPBEXHLevel3 4 3 9" xfId="28061" xr:uid="{00000000-0005-0000-0000-00002AB40000}"/>
    <cellStyle name="SAPBEXHLevel3 4 4" xfId="855" xr:uid="{00000000-0005-0000-0000-00002BB40000}"/>
    <cellStyle name="SAPBEXHLevel3 4 4 10" xfId="30948" xr:uid="{00000000-0005-0000-0000-00002CB40000}"/>
    <cellStyle name="SAPBEXHLevel3 4 4 11" xfId="33837" xr:uid="{00000000-0005-0000-0000-00002DB40000}"/>
    <cellStyle name="SAPBEXHLevel3 4 4 12" xfId="36743" xr:uid="{00000000-0005-0000-0000-00002EB40000}"/>
    <cellStyle name="SAPBEXHLevel3 4 4 13" xfId="41850" xr:uid="{00000000-0005-0000-0000-00002FB40000}"/>
    <cellStyle name="SAPBEXHLevel3 4 4 14" xfId="44868" xr:uid="{00000000-0005-0000-0000-000030B40000}"/>
    <cellStyle name="SAPBEXHLevel3 4 4 2" xfId="5297" xr:uid="{00000000-0005-0000-0000-000031B40000}"/>
    <cellStyle name="SAPBEXHLevel3 4 4 3" xfId="8629" xr:uid="{00000000-0005-0000-0000-000032B40000}"/>
    <cellStyle name="SAPBEXHLevel3 4 4 4" xfId="11522" xr:uid="{00000000-0005-0000-0000-000033B40000}"/>
    <cellStyle name="SAPBEXHLevel3 4 4 5" xfId="14390" xr:uid="{00000000-0005-0000-0000-000034B40000}"/>
    <cellStyle name="SAPBEXHLevel3 4 4 6" xfId="17319" xr:uid="{00000000-0005-0000-0000-000035B40000}"/>
    <cellStyle name="SAPBEXHLevel3 4 4 7" xfId="20430" xr:uid="{00000000-0005-0000-0000-000036B40000}"/>
    <cellStyle name="SAPBEXHLevel3 4 4 8" xfId="25209" xr:uid="{00000000-0005-0000-0000-000037B40000}"/>
    <cellStyle name="SAPBEXHLevel3 4 4 9" xfId="28093" xr:uid="{00000000-0005-0000-0000-000038B40000}"/>
    <cellStyle name="SAPBEXHLevel3 4 5" xfId="11171" xr:uid="{00000000-0005-0000-0000-000039B40000}"/>
    <cellStyle name="SAPBEXHLevel3 4 6" xfId="16968" xr:uid="{00000000-0005-0000-0000-00003AB40000}"/>
    <cellStyle name="SAPBEXHLevel3 4 7" xfId="20077" xr:uid="{00000000-0005-0000-0000-00003BB40000}"/>
    <cellStyle name="SAPBEXHLevel3 4 8" xfId="22879" xr:uid="{00000000-0005-0000-0000-00003CB40000}"/>
    <cellStyle name="SAPBEXHLevel3 4 9" xfId="27742" xr:uid="{00000000-0005-0000-0000-00003DB40000}"/>
    <cellStyle name="SAPBEXHLevel3 40" xfId="1950" xr:uid="{00000000-0005-0000-0000-00003EB40000}"/>
    <cellStyle name="SAPBEXHLevel3 40 10" xfId="32034" xr:uid="{00000000-0005-0000-0000-00003FB40000}"/>
    <cellStyle name="SAPBEXHLevel3 40 11" xfId="34930" xr:uid="{00000000-0005-0000-0000-000040B40000}"/>
    <cellStyle name="SAPBEXHLevel3 40 12" xfId="37834" xr:uid="{00000000-0005-0000-0000-000041B40000}"/>
    <cellStyle name="SAPBEXHLevel3 40 13" xfId="42943" xr:uid="{00000000-0005-0000-0000-000042B40000}"/>
    <cellStyle name="SAPBEXHLevel3 40 14" xfId="45963" xr:uid="{00000000-0005-0000-0000-000043B40000}"/>
    <cellStyle name="SAPBEXHLevel3 40 2" xfId="6923" xr:uid="{00000000-0005-0000-0000-000044B40000}"/>
    <cellStyle name="SAPBEXHLevel3 40 3" xfId="9717" xr:uid="{00000000-0005-0000-0000-000045B40000}"/>
    <cellStyle name="SAPBEXHLevel3 40 4" xfId="12613" xr:uid="{00000000-0005-0000-0000-000046B40000}"/>
    <cellStyle name="SAPBEXHLevel3 40 5" xfId="15477" xr:uid="{00000000-0005-0000-0000-000047B40000}"/>
    <cellStyle name="SAPBEXHLevel3 40 6" xfId="18413" xr:uid="{00000000-0005-0000-0000-000048B40000}"/>
    <cellStyle name="SAPBEXHLevel3 40 7" xfId="21524" xr:uid="{00000000-0005-0000-0000-000049B40000}"/>
    <cellStyle name="SAPBEXHLevel3 40 8" xfId="26300" xr:uid="{00000000-0005-0000-0000-00004AB40000}"/>
    <cellStyle name="SAPBEXHLevel3 40 9" xfId="29183" xr:uid="{00000000-0005-0000-0000-00004BB40000}"/>
    <cellStyle name="SAPBEXHLevel3 41" xfId="1981" xr:uid="{00000000-0005-0000-0000-00004CB40000}"/>
    <cellStyle name="SAPBEXHLevel3 41 10" xfId="32064" xr:uid="{00000000-0005-0000-0000-00004DB40000}"/>
    <cellStyle name="SAPBEXHLevel3 41 11" xfId="34961" xr:uid="{00000000-0005-0000-0000-00004EB40000}"/>
    <cellStyle name="SAPBEXHLevel3 41 12" xfId="37864" xr:uid="{00000000-0005-0000-0000-00004FB40000}"/>
    <cellStyle name="SAPBEXHLevel3 41 13" xfId="42973" xr:uid="{00000000-0005-0000-0000-000050B40000}"/>
    <cellStyle name="SAPBEXHLevel3 41 14" xfId="45994" xr:uid="{00000000-0005-0000-0000-000051B40000}"/>
    <cellStyle name="SAPBEXHLevel3 41 2" xfId="6954" xr:uid="{00000000-0005-0000-0000-000052B40000}"/>
    <cellStyle name="SAPBEXHLevel3 41 3" xfId="9748" xr:uid="{00000000-0005-0000-0000-000053B40000}"/>
    <cellStyle name="SAPBEXHLevel3 41 4" xfId="12643" xr:uid="{00000000-0005-0000-0000-000054B40000}"/>
    <cellStyle name="SAPBEXHLevel3 41 5" xfId="15508" xr:uid="{00000000-0005-0000-0000-000055B40000}"/>
    <cellStyle name="SAPBEXHLevel3 41 6" xfId="18444" xr:uid="{00000000-0005-0000-0000-000056B40000}"/>
    <cellStyle name="SAPBEXHLevel3 41 7" xfId="21554" xr:uid="{00000000-0005-0000-0000-000057B40000}"/>
    <cellStyle name="SAPBEXHLevel3 41 8" xfId="26330" xr:uid="{00000000-0005-0000-0000-000058B40000}"/>
    <cellStyle name="SAPBEXHLevel3 41 9" xfId="29213" xr:uid="{00000000-0005-0000-0000-000059B40000}"/>
    <cellStyle name="SAPBEXHLevel3 42" xfId="2013" xr:uid="{00000000-0005-0000-0000-00005AB40000}"/>
    <cellStyle name="SAPBEXHLevel3 42 10" xfId="32096" xr:uid="{00000000-0005-0000-0000-00005BB40000}"/>
    <cellStyle name="SAPBEXHLevel3 42 11" xfId="34993" xr:uid="{00000000-0005-0000-0000-00005CB40000}"/>
    <cellStyle name="SAPBEXHLevel3 42 12" xfId="37895" xr:uid="{00000000-0005-0000-0000-00005DB40000}"/>
    <cellStyle name="SAPBEXHLevel3 42 13" xfId="43004" xr:uid="{00000000-0005-0000-0000-00005EB40000}"/>
    <cellStyle name="SAPBEXHLevel3 42 14" xfId="46026" xr:uid="{00000000-0005-0000-0000-00005FB40000}"/>
    <cellStyle name="SAPBEXHLevel3 42 2" xfId="6986" xr:uid="{00000000-0005-0000-0000-000060B40000}"/>
    <cellStyle name="SAPBEXHLevel3 42 3" xfId="9780" xr:uid="{00000000-0005-0000-0000-000061B40000}"/>
    <cellStyle name="SAPBEXHLevel3 42 4" xfId="12674" xr:uid="{00000000-0005-0000-0000-000062B40000}"/>
    <cellStyle name="SAPBEXHLevel3 42 5" xfId="15540" xr:uid="{00000000-0005-0000-0000-000063B40000}"/>
    <cellStyle name="SAPBEXHLevel3 42 6" xfId="18476" xr:uid="{00000000-0005-0000-0000-000064B40000}"/>
    <cellStyle name="SAPBEXHLevel3 42 7" xfId="21585" xr:uid="{00000000-0005-0000-0000-000065B40000}"/>
    <cellStyle name="SAPBEXHLevel3 42 8" xfId="26361" xr:uid="{00000000-0005-0000-0000-000066B40000}"/>
    <cellStyle name="SAPBEXHLevel3 42 9" xfId="29244" xr:uid="{00000000-0005-0000-0000-000067B40000}"/>
    <cellStyle name="SAPBEXHLevel3 43" xfId="2044" xr:uid="{00000000-0005-0000-0000-000068B40000}"/>
    <cellStyle name="SAPBEXHLevel3 43 10" xfId="32127" xr:uid="{00000000-0005-0000-0000-000069B40000}"/>
    <cellStyle name="SAPBEXHLevel3 43 11" xfId="35024" xr:uid="{00000000-0005-0000-0000-00006AB40000}"/>
    <cellStyle name="SAPBEXHLevel3 43 12" xfId="37925" xr:uid="{00000000-0005-0000-0000-00006BB40000}"/>
    <cellStyle name="SAPBEXHLevel3 43 13" xfId="43034" xr:uid="{00000000-0005-0000-0000-00006CB40000}"/>
    <cellStyle name="SAPBEXHLevel3 43 14" xfId="46057" xr:uid="{00000000-0005-0000-0000-00006DB40000}"/>
    <cellStyle name="SAPBEXHLevel3 43 2" xfId="7017" xr:uid="{00000000-0005-0000-0000-00006EB40000}"/>
    <cellStyle name="SAPBEXHLevel3 43 3" xfId="9811" xr:uid="{00000000-0005-0000-0000-00006FB40000}"/>
    <cellStyle name="SAPBEXHLevel3 43 4" xfId="12704" xr:uid="{00000000-0005-0000-0000-000070B40000}"/>
    <cellStyle name="SAPBEXHLevel3 43 5" xfId="15571" xr:uid="{00000000-0005-0000-0000-000071B40000}"/>
    <cellStyle name="SAPBEXHLevel3 43 6" xfId="18507" xr:uid="{00000000-0005-0000-0000-000072B40000}"/>
    <cellStyle name="SAPBEXHLevel3 43 7" xfId="21615" xr:uid="{00000000-0005-0000-0000-000073B40000}"/>
    <cellStyle name="SAPBEXHLevel3 43 8" xfId="26391" xr:uid="{00000000-0005-0000-0000-000074B40000}"/>
    <cellStyle name="SAPBEXHLevel3 43 9" xfId="29274" xr:uid="{00000000-0005-0000-0000-000075B40000}"/>
    <cellStyle name="SAPBEXHLevel3 44" xfId="2076" xr:uid="{00000000-0005-0000-0000-000076B40000}"/>
    <cellStyle name="SAPBEXHLevel3 44 10" xfId="32159" xr:uid="{00000000-0005-0000-0000-000077B40000}"/>
    <cellStyle name="SAPBEXHLevel3 44 11" xfId="35056" xr:uid="{00000000-0005-0000-0000-000078B40000}"/>
    <cellStyle name="SAPBEXHLevel3 44 12" xfId="37956" xr:uid="{00000000-0005-0000-0000-000079B40000}"/>
    <cellStyle name="SAPBEXHLevel3 44 13" xfId="43065" xr:uid="{00000000-0005-0000-0000-00007AB40000}"/>
    <cellStyle name="SAPBEXHLevel3 44 14" xfId="46089" xr:uid="{00000000-0005-0000-0000-00007BB40000}"/>
    <cellStyle name="SAPBEXHLevel3 44 2" xfId="7049" xr:uid="{00000000-0005-0000-0000-00007CB40000}"/>
    <cellStyle name="SAPBEXHLevel3 44 3" xfId="9843" xr:uid="{00000000-0005-0000-0000-00007DB40000}"/>
    <cellStyle name="SAPBEXHLevel3 44 4" xfId="12735" xr:uid="{00000000-0005-0000-0000-00007EB40000}"/>
    <cellStyle name="SAPBEXHLevel3 44 5" xfId="15603" xr:uid="{00000000-0005-0000-0000-00007FB40000}"/>
    <cellStyle name="SAPBEXHLevel3 44 6" xfId="18539" xr:uid="{00000000-0005-0000-0000-000080B40000}"/>
    <cellStyle name="SAPBEXHLevel3 44 7" xfId="21647" xr:uid="{00000000-0005-0000-0000-000081B40000}"/>
    <cellStyle name="SAPBEXHLevel3 44 8" xfId="26422" xr:uid="{00000000-0005-0000-0000-000082B40000}"/>
    <cellStyle name="SAPBEXHLevel3 44 9" xfId="29305" xr:uid="{00000000-0005-0000-0000-000083B40000}"/>
    <cellStyle name="SAPBEXHLevel3 45" xfId="2106" xr:uid="{00000000-0005-0000-0000-000084B40000}"/>
    <cellStyle name="SAPBEXHLevel3 45 10" xfId="32189" xr:uid="{00000000-0005-0000-0000-000085B40000}"/>
    <cellStyle name="SAPBEXHLevel3 45 11" xfId="35085" xr:uid="{00000000-0005-0000-0000-000086B40000}"/>
    <cellStyle name="SAPBEXHLevel3 45 12" xfId="37985" xr:uid="{00000000-0005-0000-0000-000087B40000}"/>
    <cellStyle name="SAPBEXHLevel3 45 13" xfId="43095" xr:uid="{00000000-0005-0000-0000-000088B40000}"/>
    <cellStyle name="SAPBEXHLevel3 45 14" xfId="46119" xr:uid="{00000000-0005-0000-0000-000089B40000}"/>
    <cellStyle name="SAPBEXHLevel3 45 2" xfId="7079" xr:uid="{00000000-0005-0000-0000-00008AB40000}"/>
    <cellStyle name="SAPBEXHLevel3 45 3" xfId="9873" xr:uid="{00000000-0005-0000-0000-00008BB40000}"/>
    <cellStyle name="SAPBEXHLevel3 45 4" xfId="12764" xr:uid="{00000000-0005-0000-0000-00008CB40000}"/>
    <cellStyle name="SAPBEXHLevel3 45 5" xfId="15633" xr:uid="{00000000-0005-0000-0000-00008DB40000}"/>
    <cellStyle name="SAPBEXHLevel3 45 6" xfId="18569" xr:uid="{00000000-0005-0000-0000-00008EB40000}"/>
    <cellStyle name="SAPBEXHLevel3 45 7" xfId="21676" xr:uid="{00000000-0005-0000-0000-00008FB40000}"/>
    <cellStyle name="SAPBEXHLevel3 45 8" xfId="26451" xr:uid="{00000000-0005-0000-0000-000090B40000}"/>
    <cellStyle name="SAPBEXHLevel3 45 9" xfId="29334" xr:uid="{00000000-0005-0000-0000-000091B40000}"/>
    <cellStyle name="SAPBEXHLevel3 46" xfId="2137" xr:uid="{00000000-0005-0000-0000-000092B40000}"/>
    <cellStyle name="SAPBEXHLevel3 46 10" xfId="32220" xr:uid="{00000000-0005-0000-0000-000093B40000}"/>
    <cellStyle name="SAPBEXHLevel3 46 11" xfId="35116" xr:uid="{00000000-0005-0000-0000-000094B40000}"/>
    <cellStyle name="SAPBEXHLevel3 46 12" xfId="38015" xr:uid="{00000000-0005-0000-0000-000095B40000}"/>
    <cellStyle name="SAPBEXHLevel3 46 13" xfId="43126" xr:uid="{00000000-0005-0000-0000-000096B40000}"/>
    <cellStyle name="SAPBEXHLevel3 46 14" xfId="46150" xr:uid="{00000000-0005-0000-0000-000097B40000}"/>
    <cellStyle name="SAPBEXHLevel3 46 2" xfId="7110" xr:uid="{00000000-0005-0000-0000-000098B40000}"/>
    <cellStyle name="SAPBEXHLevel3 46 3" xfId="9904" xr:uid="{00000000-0005-0000-0000-000099B40000}"/>
    <cellStyle name="SAPBEXHLevel3 46 4" xfId="12794" xr:uid="{00000000-0005-0000-0000-00009AB40000}"/>
    <cellStyle name="SAPBEXHLevel3 46 5" xfId="15664" xr:uid="{00000000-0005-0000-0000-00009BB40000}"/>
    <cellStyle name="SAPBEXHLevel3 46 6" xfId="18600" xr:uid="{00000000-0005-0000-0000-00009CB40000}"/>
    <cellStyle name="SAPBEXHLevel3 46 7" xfId="21706" xr:uid="{00000000-0005-0000-0000-00009DB40000}"/>
    <cellStyle name="SAPBEXHLevel3 46 8" xfId="26481" xr:uid="{00000000-0005-0000-0000-00009EB40000}"/>
    <cellStyle name="SAPBEXHLevel3 46 9" xfId="29364" xr:uid="{00000000-0005-0000-0000-00009FB40000}"/>
    <cellStyle name="SAPBEXHLevel3 47" xfId="2167" xr:uid="{00000000-0005-0000-0000-0000A0B40000}"/>
    <cellStyle name="SAPBEXHLevel3 47 10" xfId="32250" xr:uid="{00000000-0005-0000-0000-0000A1B40000}"/>
    <cellStyle name="SAPBEXHLevel3 47 11" xfId="35146" xr:uid="{00000000-0005-0000-0000-0000A2B40000}"/>
    <cellStyle name="SAPBEXHLevel3 47 12" xfId="38044" xr:uid="{00000000-0005-0000-0000-0000A3B40000}"/>
    <cellStyle name="SAPBEXHLevel3 47 13" xfId="43156" xr:uid="{00000000-0005-0000-0000-0000A4B40000}"/>
    <cellStyle name="SAPBEXHLevel3 47 14" xfId="46180" xr:uid="{00000000-0005-0000-0000-0000A5B40000}"/>
    <cellStyle name="SAPBEXHLevel3 47 2" xfId="7140" xr:uid="{00000000-0005-0000-0000-0000A6B40000}"/>
    <cellStyle name="SAPBEXHLevel3 47 3" xfId="9934" xr:uid="{00000000-0005-0000-0000-0000A7B40000}"/>
    <cellStyle name="SAPBEXHLevel3 47 4" xfId="12823" xr:uid="{00000000-0005-0000-0000-0000A8B40000}"/>
    <cellStyle name="SAPBEXHLevel3 47 5" xfId="15694" xr:uid="{00000000-0005-0000-0000-0000A9B40000}"/>
    <cellStyle name="SAPBEXHLevel3 47 6" xfId="18630" xr:uid="{00000000-0005-0000-0000-0000AAB40000}"/>
    <cellStyle name="SAPBEXHLevel3 47 7" xfId="21735" xr:uid="{00000000-0005-0000-0000-0000ABB40000}"/>
    <cellStyle name="SAPBEXHLevel3 47 8" xfId="26510" xr:uid="{00000000-0005-0000-0000-0000ACB40000}"/>
    <cellStyle name="SAPBEXHLevel3 47 9" xfId="29393" xr:uid="{00000000-0005-0000-0000-0000ADB40000}"/>
    <cellStyle name="SAPBEXHLevel3 48" xfId="2199" xr:uid="{00000000-0005-0000-0000-0000AEB40000}"/>
    <cellStyle name="SAPBEXHLevel3 48 10" xfId="32282" xr:uid="{00000000-0005-0000-0000-0000AFB40000}"/>
    <cellStyle name="SAPBEXHLevel3 48 11" xfId="35177" xr:uid="{00000000-0005-0000-0000-0000B0B40000}"/>
    <cellStyle name="SAPBEXHLevel3 48 12" xfId="38075" xr:uid="{00000000-0005-0000-0000-0000B1B40000}"/>
    <cellStyle name="SAPBEXHLevel3 48 13" xfId="43187" xr:uid="{00000000-0005-0000-0000-0000B2B40000}"/>
    <cellStyle name="SAPBEXHLevel3 48 14" xfId="46212" xr:uid="{00000000-0005-0000-0000-0000B3B40000}"/>
    <cellStyle name="SAPBEXHLevel3 48 2" xfId="7172" xr:uid="{00000000-0005-0000-0000-0000B4B40000}"/>
    <cellStyle name="SAPBEXHLevel3 48 3" xfId="9966" xr:uid="{00000000-0005-0000-0000-0000B5B40000}"/>
    <cellStyle name="SAPBEXHLevel3 48 4" xfId="12854" xr:uid="{00000000-0005-0000-0000-0000B6B40000}"/>
    <cellStyle name="SAPBEXHLevel3 48 5" xfId="15726" xr:uid="{00000000-0005-0000-0000-0000B7B40000}"/>
    <cellStyle name="SAPBEXHLevel3 48 6" xfId="18662" xr:uid="{00000000-0005-0000-0000-0000B8B40000}"/>
    <cellStyle name="SAPBEXHLevel3 48 7" xfId="21766" xr:uid="{00000000-0005-0000-0000-0000B9B40000}"/>
    <cellStyle name="SAPBEXHLevel3 48 8" xfId="26541" xr:uid="{00000000-0005-0000-0000-0000BAB40000}"/>
    <cellStyle name="SAPBEXHLevel3 48 9" xfId="29424" xr:uid="{00000000-0005-0000-0000-0000BBB40000}"/>
    <cellStyle name="SAPBEXHLevel3 49" xfId="2229" xr:uid="{00000000-0005-0000-0000-0000BCB40000}"/>
    <cellStyle name="SAPBEXHLevel3 49 10" xfId="32312" xr:uid="{00000000-0005-0000-0000-0000BDB40000}"/>
    <cellStyle name="SAPBEXHLevel3 49 11" xfId="35206" xr:uid="{00000000-0005-0000-0000-0000BEB40000}"/>
    <cellStyle name="SAPBEXHLevel3 49 12" xfId="38104" xr:uid="{00000000-0005-0000-0000-0000BFB40000}"/>
    <cellStyle name="SAPBEXHLevel3 49 13" xfId="43217" xr:uid="{00000000-0005-0000-0000-0000C0B40000}"/>
    <cellStyle name="SAPBEXHLevel3 49 14" xfId="46242" xr:uid="{00000000-0005-0000-0000-0000C1B40000}"/>
    <cellStyle name="SAPBEXHLevel3 49 2" xfId="7202" xr:uid="{00000000-0005-0000-0000-0000C2B40000}"/>
    <cellStyle name="SAPBEXHLevel3 49 3" xfId="9996" xr:uid="{00000000-0005-0000-0000-0000C3B40000}"/>
    <cellStyle name="SAPBEXHLevel3 49 4" xfId="12883" xr:uid="{00000000-0005-0000-0000-0000C4B40000}"/>
    <cellStyle name="SAPBEXHLevel3 49 5" xfId="15756" xr:uid="{00000000-0005-0000-0000-0000C5B40000}"/>
    <cellStyle name="SAPBEXHLevel3 49 6" xfId="18692" xr:uid="{00000000-0005-0000-0000-0000C6B40000}"/>
    <cellStyle name="SAPBEXHLevel3 49 7" xfId="21795" xr:uid="{00000000-0005-0000-0000-0000C7B40000}"/>
    <cellStyle name="SAPBEXHLevel3 49 8" xfId="26570" xr:uid="{00000000-0005-0000-0000-0000C8B40000}"/>
    <cellStyle name="SAPBEXHLevel3 49 9" xfId="29453" xr:uid="{00000000-0005-0000-0000-0000C9B40000}"/>
    <cellStyle name="SAPBEXHLevel3 5" xfId="503" xr:uid="{00000000-0005-0000-0000-0000CAB40000}"/>
    <cellStyle name="SAPBEXHLevel3 5 10" xfId="33487" xr:uid="{00000000-0005-0000-0000-0000CBB40000}"/>
    <cellStyle name="SAPBEXHLevel3 5 11" xfId="36392" xr:uid="{00000000-0005-0000-0000-0000CCB40000}"/>
    <cellStyle name="SAPBEXHLevel3 5 12" xfId="41500" xr:uid="{00000000-0005-0000-0000-0000CDB40000}"/>
    <cellStyle name="SAPBEXHLevel3 5 13" xfId="44517" xr:uid="{00000000-0005-0000-0000-0000CEB40000}"/>
    <cellStyle name="SAPBEXHLevel3 5 2" xfId="743" xr:uid="{00000000-0005-0000-0000-0000CFB40000}"/>
    <cellStyle name="SAPBEXHLevel3 5 2 10" xfId="30836" xr:uid="{00000000-0005-0000-0000-0000D0B40000}"/>
    <cellStyle name="SAPBEXHLevel3 5 2 11" xfId="33725" xr:uid="{00000000-0005-0000-0000-0000D1B40000}"/>
    <cellStyle name="SAPBEXHLevel3 5 2 12" xfId="36631" xr:uid="{00000000-0005-0000-0000-0000D2B40000}"/>
    <cellStyle name="SAPBEXHLevel3 5 2 13" xfId="41738" xr:uid="{00000000-0005-0000-0000-0000D3B40000}"/>
    <cellStyle name="SAPBEXHLevel3 5 2 14" xfId="44756" xr:uid="{00000000-0005-0000-0000-0000D4B40000}"/>
    <cellStyle name="SAPBEXHLevel3 5 2 2" xfId="3945" xr:uid="{00000000-0005-0000-0000-0000D5B40000}"/>
    <cellStyle name="SAPBEXHLevel3 5 2 3" xfId="8517" xr:uid="{00000000-0005-0000-0000-0000D6B40000}"/>
    <cellStyle name="SAPBEXHLevel3 5 2 4" xfId="11410" xr:uid="{00000000-0005-0000-0000-0000D7B40000}"/>
    <cellStyle name="SAPBEXHLevel3 5 2 5" xfId="14278" xr:uid="{00000000-0005-0000-0000-0000D8B40000}"/>
    <cellStyle name="SAPBEXHLevel3 5 2 6" xfId="17207" xr:uid="{00000000-0005-0000-0000-0000D9B40000}"/>
    <cellStyle name="SAPBEXHLevel3 5 2 7" xfId="20318" xr:uid="{00000000-0005-0000-0000-0000DAB40000}"/>
    <cellStyle name="SAPBEXHLevel3 5 2 8" xfId="25097" xr:uid="{00000000-0005-0000-0000-0000DBB40000}"/>
    <cellStyle name="SAPBEXHLevel3 5 2 9" xfId="27981" xr:uid="{00000000-0005-0000-0000-0000DCB40000}"/>
    <cellStyle name="SAPBEXHLevel3 5 3" xfId="824" xr:uid="{00000000-0005-0000-0000-0000DDB40000}"/>
    <cellStyle name="SAPBEXHLevel3 5 3 10" xfId="30917" xr:uid="{00000000-0005-0000-0000-0000DEB40000}"/>
    <cellStyle name="SAPBEXHLevel3 5 3 11" xfId="33806" xr:uid="{00000000-0005-0000-0000-0000DFB40000}"/>
    <cellStyle name="SAPBEXHLevel3 5 3 12" xfId="36712" xr:uid="{00000000-0005-0000-0000-0000E0B40000}"/>
    <cellStyle name="SAPBEXHLevel3 5 3 13" xfId="41819" xr:uid="{00000000-0005-0000-0000-0000E1B40000}"/>
    <cellStyle name="SAPBEXHLevel3 5 3 14" xfId="44837" xr:uid="{00000000-0005-0000-0000-0000E2B40000}"/>
    <cellStyle name="SAPBEXHLevel3 5 3 2" xfId="3626" xr:uid="{00000000-0005-0000-0000-0000E3B40000}"/>
    <cellStyle name="SAPBEXHLevel3 5 3 3" xfId="8598" xr:uid="{00000000-0005-0000-0000-0000E4B40000}"/>
    <cellStyle name="SAPBEXHLevel3 5 3 4" xfId="11491" xr:uid="{00000000-0005-0000-0000-0000E5B40000}"/>
    <cellStyle name="SAPBEXHLevel3 5 3 5" xfId="14359" xr:uid="{00000000-0005-0000-0000-0000E6B40000}"/>
    <cellStyle name="SAPBEXHLevel3 5 3 6" xfId="17288" xr:uid="{00000000-0005-0000-0000-0000E7B40000}"/>
    <cellStyle name="SAPBEXHLevel3 5 3 7" xfId="20399" xr:uid="{00000000-0005-0000-0000-0000E8B40000}"/>
    <cellStyle name="SAPBEXHLevel3 5 3 8" xfId="25178" xr:uid="{00000000-0005-0000-0000-0000E9B40000}"/>
    <cellStyle name="SAPBEXHLevel3 5 3 9" xfId="28062" xr:uid="{00000000-0005-0000-0000-0000EAB40000}"/>
    <cellStyle name="SAPBEXHLevel3 5 4" xfId="856" xr:uid="{00000000-0005-0000-0000-0000EBB40000}"/>
    <cellStyle name="SAPBEXHLevel3 5 4 10" xfId="30949" xr:uid="{00000000-0005-0000-0000-0000ECB40000}"/>
    <cellStyle name="SAPBEXHLevel3 5 4 11" xfId="33838" xr:uid="{00000000-0005-0000-0000-0000EDB40000}"/>
    <cellStyle name="SAPBEXHLevel3 5 4 12" xfId="36744" xr:uid="{00000000-0005-0000-0000-0000EEB40000}"/>
    <cellStyle name="SAPBEXHLevel3 5 4 13" xfId="41851" xr:uid="{00000000-0005-0000-0000-0000EFB40000}"/>
    <cellStyle name="SAPBEXHLevel3 5 4 14" xfId="44869" xr:uid="{00000000-0005-0000-0000-0000F0B40000}"/>
    <cellStyle name="SAPBEXHLevel3 5 4 2" xfId="4703" xr:uid="{00000000-0005-0000-0000-0000F1B40000}"/>
    <cellStyle name="SAPBEXHLevel3 5 4 3" xfId="8630" xr:uid="{00000000-0005-0000-0000-0000F2B40000}"/>
    <cellStyle name="SAPBEXHLevel3 5 4 4" xfId="11523" xr:uid="{00000000-0005-0000-0000-0000F3B40000}"/>
    <cellStyle name="SAPBEXHLevel3 5 4 5" xfId="14391" xr:uid="{00000000-0005-0000-0000-0000F4B40000}"/>
    <cellStyle name="SAPBEXHLevel3 5 4 6" xfId="17320" xr:uid="{00000000-0005-0000-0000-0000F5B40000}"/>
    <cellStyle name="SAPBEXHLevel3 5 4 7" xfId="20431" xr:uid="{00000000-0005-0000-0000-0000F6B40000}"/>
    <cellStyle name="SAPBEXHLevel3 5 4 8" xfId="25210" xr:uid="{00000000-0005-0000-0000-0000F7B40000}"/>
    <cellStyle name="SAPBEXHLevel3 5 4 9" xfId="28094" xr:uid="{00000000-0005-0000-0000-0000F8B40000}"/>
    <cellStyle name="SAPBEXHLevel3 5 5" xfId="11172" xr:uid="{00000000-0005-0000-0000-0000F9B40000}"/>
    <cellStyle name="SAPBEXHLevel3 5 6" xfId="16969" xr:uid="{00000000-0005-0000-0000-0000FAB40000}"/>
    <cellStyle name="SAPBEXHLevel3 5 7" xfId="20078" xr:uid="{00000000-0005-0000-0000-0000FBB40000}"/>
    <cellStyle name="SAPBEXHLevel3 5 8" xfId="20000" xr:uid="{00000000-0005-0000-0000-0000FCB40000}"/>
    <cellStyle name="SAPBEXHLevel3 5 9" xfId="27743" xr:uid="{00000000-0005-0000-0000-0000FDB40000}"/>
    <cellStyle name="SAPBEXHLevel3 50" xfId="2261" xr:uid="{00000000-0005-0000-0000-0000FEB40000}"/>
    <cellStyle name="SAPBEXHLevel3 50 10" xfId="32344" xr:uid="{00000000-0005-0000-0000-0000FFB40000}"/>
    <cellStyle name="SAPBEXHLevel3 50 11" xfId="35237" xr:uid="{00000000-0005-0000-0000-000000B50000}"/>
    <cellStyle name="SAPBEXHLevel3 50 12" xfId="38135" xr:uid="{00000000-0005-0000-0000-000001B50000}"/>
    <cellStyle name="SAPBEXHLevel3 50 13" xfId="43249" xr:uid="{00000000-0005-0000-0000-000002B50000}"/>
    <cellStyle name="SAPBEXHLevel3 50 14" xfId="46274" xr:uid="{00000000-0005-0000-0000-000003B50000}"/>
    <cellStyle name="SAPBEXHLevel3 50 2" xfId="7234" xr:uid="{00000000-0005-0000-0000-000004B50000}"/>
    <cellStyle name="SAPBEXHLevel3 50 3" xfId="10028" xr:uid="{00000000-0005-0000-0000-000005B50000}"/>
    <cellStyle name="SAPBEXHLevel3 50 4" xfId="12914" xr:uid="{00000000-0005-0000-0000-000006B50000}"/>
    <cellStyle name="SAPBEXHLevel3 50 5" xfId="15788" xr:uid="{00000000-0005-0000-0000-000007B50000}"/>
    <cellStyle name="SAPBEXHLevel3 50 6" xfId="18724" xr:uid="{00000000-0005-0000-0000-000008B50000}"/>
    <cellStyle name="SAPBEXHLevel3 50 7" xfId="21826" xr:uid="{00000000-0005-0000-0000-000009B50000}"/>
    <cellStyle name="SAPBEXHLevel3 50 8" xfId="26601" xr:uid="{00000000-0005-0000-0000-00000AB50000}"/>
    <cellStyle name="SAPBEXHLevel3 50 9" xfId="29484" xr:uid="{00000000-0005-0000-0000-00000BB50000}"/>
    <cellStyle name="SAPBEXHLevel3 51" xfId="2290" xr:uid="{00000000-0005-0000-0000-00000CB50000}"/>
    <cellStyle name="SAPBEXHLevel3 51 10" xfId="32373" xr:uid="{00000000-0005-0000-0000-00000DB50000}"/>
    <cellStyle name="SAPBEXHLevel3 51 11" xfId="35265" xr:uid="{00000000-0005-0000-0000-00000EB50000}"/>
    <cellStyle name="SAPBEXHLevel3 51 12" xfId="38163" xr:uid="{00000000-0005-0000-0000-00000FB50000}"/>
    <cellStyle name="SAPBEXHLevel3 51 13" xfId="43278" xr:uid="{00000000-0005-0000-0000-000010B50000}"/>
    <cellStyle name="SAPBEXHLevel3 51 14" xfId="46303" xr:uid="{00000000-0005-0000-0000-000011B50000}"/>
    <cellStyle name="SAPBEXHLevel3 51 2" xfId="7263" xr:uid="{00000000-0005-0000-0000-000012B50000}"/>
    <cellStyle name="SAPBEXHLevel3 51 3" xfId="10057" xr:uid="{00000000-0005-0000-0000-000013B50000}"/>
    <cellStyle name="SAPBEXHLevel3 51 4" xfId="12942" xr:uid="{00000000-0005-0000-0000-000014B50000}"/>
    <cellStyle name="SAPBEXHLevel3 51 5" xfId="15817" xr:uid="{00000000-0005-0000-0000-000015B50000}"/>
    <cellStyle name="SAPBEXHLevel3 51 6" xfId="18753" xr:uid="{00000000-0005-0000-0000-000016B50000}"/>
    <cellStyle name="SAPBEXHLevel3 51 7" xfId="21854" xr:uid="{00000000-0005-0000-0000-000017B50000}"/>
    <cellStyle name="SAPBEXHLevel3 51 8" xfId="26629" xr:uid="{00000000-0005-0000-0000-000018B50000}"/>
    <cellStyle name="SAPBEXHLevel3 51 9" xfId="29512" xr:uid="{00000000-0005-0000-0000-000019B50000}"/>
    <cellStyle name="SAPBEXHLevel3 52" xfId="2322" xr:uid="{00000000-0005-0000-0000-00001AB50000}"/>
    <cellStyle name="SAPBEXHLevel3 52 10" xfId="32404" xr:uid="{00000000-0005-0000-0000-00001BB50000}"/>
    <cellStyle name="SAPBEXHLevel3 52 11" xfId="35295" xr:uid="{00000000-0005-0000-0000-00001CB50000}"/>
    <cellStyle name="SAPBEXHLevel3 52 12" xfId="38193" xr:uid="{00000000-0005-0000-0000-00001DB50000}"/>
    <cellStyle name="SAPBEXHLevel3 52 13" xfId="43308" xr:uid="{00000000-0005-0000-0000-00001EB50000}"/>
    <cellStyle name="SAPBEXHLevel3 52 14" xfId="46335" xr:uid="{00000000-0005-0000-0000-00001FB50000}"/>
    <cellStyle name="SAPBEXHLevel3 52 2" xfId="7294" xr:uid="{00000000-0005-0000-0000-000020B50000}"/>
    <cellStyle name="SAPBEXHLevel3 52 3" xfId="10088" xr:uid="{00000000-0005-0000-0000-000021B50000}"/>
    <cellStyle name="SAPBEXHLevel3 52 4" xfId="12972" xr:uid="{00000000-0005-0000-0000-000022B50000}"/>
    <cellStyle name="SAPBEXHLevel3 52 5" xfId="15848" xr:uid="{00000000-0005-0000-0000-000023B50000}"/>
    <cellStyle name="SAPBEXHLevel3 52 6" xfId="18785" xr:uid="{00000000-0005-0000-0000-000024B50000}"/>
    <cellStyle name="SAPBEXHLevel3 52 7" xfId="21885" xr:uid="{00000000-0005-0000-0000-000025B50000}"/>
    <cellStyle name="SAPBEXHLevel3 52 8" xfId="26659" xr:uid="{00000000-0005-0000-0000-000026B50000}"/>
    <cellStyle name="SAPBEXHLevel3 52 9" xfId="29542" xr:uid="{00000000-0005-0000-0000-000027B50000}"/>
    <cellStyle name="SAPBEXHLevel3 53" xfId="2352" xr:uid="{00000000-0005-0000-0000-000028B50000}"/>
    <cellStyle name="SAPBEXHLevel3 53 10" xfId="32434" xr:uid="{00000000-0005-0000-0000-000029B50000}"/>
    <cellStyle name="SAPBEXHLevel3 53 11" xfId="35324" xr:uid="{00000000-0005-0000-0000-00002AB50000}"/>
    <cellStyle name="SAPBEXHLevel3 53 12" xfId="38222" xr:uid="{00000000-0005-0000-0000-00002BB50000}"/>
    <cellStyle name="SAPBEXHLevel3 53 13" xfId="43337" xr:uid="{00000000-0005-0000-0000-00002CB50000}"/>
    <cellStyle name="SAPBEXHLevel3 53 14" xfId="46365" xr:uid="{00000000-0005-0000-0000-00002DB50000}"/>
    <cellStyle name="SAPBEXHLevel3 53 2" xfId="7324" xr:uid="{00000000-0005-0000-0000-00002EB50000}"/>
    <cellStyle name="SAPBEXHLevel3 53 3" xfId="10118" xr:uid="{00000000-0005-0000-0000-00002FB50000}"/>
    <cellStyle name="SAPBEXHLevel3 53 4" xfId="13001" xr:uid="{00000000-0005-0000-0000-000030B50000}"/>
    <cellStyle name="SAPBEXHLevel3 53 5" xfId="15878" xr:uid="{00000000-0005-0000-0000-000031B50000}"/>
    <cellStyle name="SAPBEXHLevel3 53 6" xfId="18815" xr:uid="{00000000-0005-0000-0000-000032B50000}"/>
    <cellStyle name="SAPBEXHLevel3 53 7" xfId="21914" xr:uid="{00000000-0005-0000-0000-000033B50000}"/>
    <cellStyle name="SAPBEXHLevel3 53 8" xfId="26688" xr:uid="{00000000-0005-0000-0000-000034B50000}"/>
    <cellStyle name="SAPBEXHLevel3 53 9" xfId="29571" xr:uid="{00000000-0005-0000-0000-000035B50000}"/>
    <cellStyle name="SAPBEXHLevel3 54" xfId="2384" xr:uid="{00000000-0005-0000-0000-000036B50000}"/>
    <cellStyle name="SAPBEXHLevel3 54 10" xfId="32466" xr:uid="{00000000-0005-0000-0000-000037B50000}"/>
    <cellStyle name="SAPBEXHLevel3 54 11" xfId="35355" xr:uid="{00000000-0005-0000-0000-000038B50000}"/>
    <cellStyle name="SAPBEXHLevel3 54 12" xfId="38253" xr:uid="{00000000-0005-0000-0000-000039B50000}"/>
    <cellStyle name="SAPBEXHLevel3 54 13" xfId="43368" xr:uid="{00000000-0005-0000-0000-00003AB50000}"/>
    <cellStyle name="SAPBEXHLevel3 54 14" xfId="46397" xr:uid="{00000000-0005-0000-0000-00003BB50000}"/>
    <cellStyle name="SAPBEXHLevel3 54 2" xfId="7356" xr:uid="{00000000-0005-0000-0000-00003CB50000}"/>
    <cellStyle name="SAPBEXHLevel3 54 3" xfId="10150" xr:uid="{00000000-0005-0000-0000-00003DB50000}"/>
    <cellStyle name="SAPBEXHLevel3 54 4" xfId="13032" xr:uid="{00000000-0005-0000-0000-00003EB50000}"/>
    <cellStyle name="SAPBEXHLevel3 54 5" xfId="15910" xr:uid="{00000000-0005-0000-0000-00003FB50000}"/>
    <cellStyle name="SAPBEXHLevel3 54 6" xfId="18847" xr:uid="{00000000-0005-0000-0000-000040B50000}"/>
    <cellStyle name="SAPBEXHLevel3 54 7" xfId="21945" xr:uid="{00000000-0005-0000-0000-000041B50000}"/>
    <cellStyle name="SAPBEXHLevel3 54 8" xfId="26719" xr:uid="{00000000-0005-0000-0000-000042B50000}"/>
    <cellStyle name="SAPBEXHLevel3 54 9" xfId="29602" xr:uid="{00000000-0005-0000-0000-000043B50000}"/>
    <cellStyle name="SAPBEXHLevel3 55" xfId="2414" xr:uid="{00000000-0005-0000-0000-000044B50000}"/>
    <cellStyle name="SAPBEXHLevel3 55 10" xfId="32496" xr:uid="{00000000-0005-0000-0000-000045B50000}"/>
    <cellStyle name="SAPBEXHLevel3 55 11" xfId="35384" xr:uid="{00000000-0005-0000-0000-000046B50000}"/>
    <cellStyle name="SAPBEXHLevel3 55 12" xfId="38282" xr:uid="{00000000-0005-0000-0000-000047B50000}"/>
    <cellStyle name="SAPBEXHLevel3 55 13" xfId="43397" xr:uid="{00000000-0005-0000-0000-000048B50000}"/>
    <cellStyle name="SAPBEXHLevel3 55 14" xfId="46427" xr:uid="{00000000-0005-0000-0000-000049B50000}"/>
    <cellStyle name="SAPBEXHLevel3 55 2" xfId="7386" xr:uid="{00000000-0005-0000-0000-00004AB50000}"/>
    <cellStyle name="SAPBEXHLevel3 55 3" xfId="10180" xr:uid="{00000000-0005-0000-0000-00004BB50000}"/>
    <cellStyle name="SAPBEXHLevel3 55 4" xfId="13061" xr:uid="{00000000-0005-0000-0000-00004CB50000}"/>
    <cellStyle name="SAPBEXHLevel3 55 5" xfId="15940" xr:uid="{00000000-0005-0000-0000-00004DB50000}"/>
    <cellStyle name="SAPBEXHLevel3 55 6" xfId="18877" xr:uid="{00000000-0005-0000-0000-00004EB50000}"/>
    <cellStyle name="SAPBEXHLevel3 55 7" xfId="21974" xr:uid="{00000000-0005-0000-0000-00004FB50000}"/>
    <cellStyle name="SAPBEXHLevel3 55 8" xfId="26748" xr:uid="{00000000-0005-0000-0000-000050B50000}"/>
    <cellStyle name="SAPBEXHLevel3 55 9" xfId="29631" xr:uid="{00000000-0005-0000-0000-000051B50000}"/>
    <cellStyle name="SAPBEXHLevel3 56" xfId="2445" xr:uid="{00000000-0005-0000-0000-000052B50000}"/>
    <cellStyle name="SAPBEXHLevel3 56 10" xfId="32527" xr:uid="{00000000-0005-0000-0000-000053B50000}"/>
    <cellStyle name="SAPBEXHLevel3 56 11" xfId="35414" xr:uid="{00000000-0005-0000-0000-000054B50000}"/>
    <cellStyle name="SAPBEXHLevel3 56 12" xfId="38312" xr:uid="{00000000-0005-0000-0000-000055B50000}"/>
    <cellStyle name="SAPBEXHLevel3 56 13" xfId="43427" xr:uid="{00000000-0005-0000-0000-000056B50000}"/>
    <cellStyle name="SAPBEXHLevel3 56 14" xfId="46458" xr:uid="{00000000-0005-0000-0000-000057B50000}"/>
    <cellStyle name="SAPBEXHLevel3 56 2" xfId="7417" xr:uid="{00000000-0005-0000-0000-000058B50000}"/>
    <cellStyle name="SAPBEXHLevel3 56 3" xfId="10210" xr:uid="{00000000-0005-0000-0000-000059B50000}"/>
    <cellStyle name="SAPBEXHLevel3 56 4" xfId="13091" xr:uid="{00000000-0005-0000-0000-00005AB50000}"/>
    <cellStyle name="SAPBEXHLevel3 56 5" xfId="15971" xr:uid="{00000000-0005-0000-0000-00005BB50000}"/>
    <cellStyle name="SAPBEXHLevel3 56 6" xfId="18908" xr:uid="{00000000-0005-0000-0000-00005CB50000}"/>
    <cellStyle name="SAPBEXHLevel3 56 7" xfId="22004" xr:uid="{00000000-0005-0000-0000-00005DB50000}"/>
    <cellStyle name="SAPBEXHLevel3 56 8" xfId="26778" xr:uid="{00000000-0005-0000-0000-00005EB50000}"/>
    <cellStyle name="SAPBEXHLevel3 56 9" xfId="29661" xr:uid="{00000000-0005-0000-0000-00005FB50000}"/>
    <cellStyle name="SAPBEXHLevel3 57" xfId="2474" xr:uid="{00000000-0005-0000-0000-000060B50000}"/>
    <cellStyle name="SAPBEXHLevel3 57 10" xfId="32556" xr:uid="{00000000-0005-0000-0000-000061B50000}"/>
    <cellStyle name="SAPBEXHLevel3 57 11" xfId="35442" xr:uid="{00000000-0005-0000-0000-000062B50000}"/>
    <cellStyle name="SAPBEXHLevel3 57 12" xfId="38340" xr:uid="{00000000-0005-0000-0000-000063B50000}"/>
    <cellStyle name="SAPBEXHLevel3 57 13" xfId="43455" xr:uid="{00000000-0005-0000-0000-000064B50000}"/>
    <cellStyle name="SAPBEXHLevel3 57 14" xfId="46487" xr:uid="{00000000-0005-0000-0000-000065B50000}"/>
    <cellStyle name="SAPBEXHLevel3 57 2" xfId="7446" xr:uid="{00000000-0005-0000-0000-000066B50000}"/>
    <cellStyle name="SAPBEXHLevel3 57 3" xfId="10238" xr:uid="{00000000-0005-0000-0000-000067B50000}"/>
    <cellStyle name="SAPBEXHLevel3 57 4" xfId="13119" xr:uid="{00000000-0005-0000-0000-000068B50000}"/>
    <cellStyle name="SAPBEXHLevel3 57 5" xfId="15999" xr:uid="{00000000-0005-0000-0000-000069B50000}"/>
    <cellStyle name="SAPBEXHLevel3 57 6" xfId="18937" xr:uid="{00000000-0005-0000-0000-00006AB50000}"/>
    <cellStyle name="SAPBEXHLevel3 57 7" xfId="22032" xr:uid="{00000000-0005-0000-0000-00006BB50000}"/>
    <cellStyle name="SAPBEXHLevel3 57 8" xfId="26806" xr:uid="{00000000-0005-0000-0000-00006CB50000}"/>
    <cellStyle name="SAPBEXHLevel3 57 9" xfId="29689" xr:uid="{00000000-0005-0000-0000-00006DB50000}"/>
    <cellStyle name="SAPBEXHLevel3 58" xfId="2507" xr:uid="{00000000-0005-0000-0000-00006EB50000}"/>
    <cellStyle name="SAPBEXHLevel3 58 10" xfId="32588" xr:uid="{00000000-0005-0000-0000-00006FB50000}"/>
    <cellStyle name="SAPBEXHLevel3 58 11" xfId="35475" xr:uid="{00000000-0005-0000-0000-000070B50000}"/>
    <cellStyle name="SAPBEXHLevel3 58 12" xfId="38372" xr:uid="{00000000-0005-0000-0000-000071B50000}"/>
    <cellStyle name="SAPBEXHLevel3 58 13" xfId="43487" xr:uid="{00000000-0005-0000-0000-000072B50000}"/>
    <cellStyle name="SAPBEXHLevel3 58 14" xfId="46520" xr:uid="{00000000-0005-0000-0000-000073B50000}"/>
    <cellStyle name="SAPBEXHLevel3 58 2" xfId="7478" xr:uid="{00000000-0005-0000-0000-000074B50000}"/>
    <cellStyle name="SAPBEXHLevel3 58 3" xfId="10270" xr:uid="{00000000-0005-0000-0000-000075B50000}"/>
    <cellStyle name="SAPBEXHLevel3 58 4" xfId="13151" xr:uid="{00000000-0005-0000-0000-000076B50000}"/>
    <cellStyle name="SAPBEXHLevel3 58 5" xfId="16031" xr:uid="{00000000-0005-0000-0000-000077B50000}"/>
    <cellStyle name="SAPBEXHLevel3 58 6" xfId="18970" xr:uid="{00000000-0005-0000-0000-000078B50000}"/>
    <cellStyle name="SAPBEXHLevel3 58 7" xfId="22064" xr:uid="{00000000-0005-0000-0000-000079B50000}"/>
    <cellStyle name="SAPBEXHLevel3 58 8" xfId="26838" xr:uid="{00000000-0005-0000-0000-00007AB50000}"/>
    <cellStyle name="SAPBEXHLevel3 58 9" xfId="29721" xr:uid="{00000000-0005-0000-0000-00007BB50000}"/>
    <cellStyle name="SAPBEXHLevel3 59" xfId="1692" xr:uid="{00000000-0005-0000-0000-00007CB50000}"/>
    <cellStyle name="SAPBEXHLevel3 59 10" xfId="31785" xr:uid="{00000000-0005-0000-0000-00007DB50000}"/>
    <cellStyle name="SAPBEXHLevel3 59 11" xfId="34674" xr:uid="{00000000-0005-0000-0000-00007EB50000}"/>
    <cellStyle name="SAPBEXHLevel3 59 12" xfId="37580" xr:uid="{00000000-0005-0000-0000-00007FB50000}"/>
    <cellStyle name="SAPBEXHLevel3 59 13" xfId="42687" xr:uid="{00000000-0005-0000-0000-000080B50000}"/>
    <cellStyle name="SAPBEXHLevel3 59 14" xfId="45705" xr:uid="{00000000-0005-0000-0000-000081B50000}"/>
    <cellStyle name="SAPBEXHLevel3 59 2" xfId="6672" xr:uid="{00000000-0005-0000-0000-000082B50000}"/>
    <cellStyle name="SAPBEXHLevel3 59 3" xfId="9466" xr:uid="{00000000-0005-0000-0000-000083B50000}"/>
    <cellStyle name="SAPBEXHLevel3 59 4" xfId="12359" xr:uid="{00000000-0005-0000-0000-000084B50000}"/>
    <cellStyle name="SAPBEXHLevel3 59 5" xfId="15227" xr:uid="{00000000-0005-0000-0000-000085B50000}"/>
    <cellStyle name="SAPBEXHLevel3 59 6" xfId="18156" xr:uid="{00000000-0005-0000-0000-000086B50000}"/>
    <cellStyle name="SAPBEXHLevel3 59 7" xfId="21267" xr:uid="{00000000-0005-0000-0000-000087B50000}"/>
    <cellStyle name="SAPBEXHLevel3 59 8" xfId="26046" xr:uid="{00000000-0005-0000-0000-000088B50000}"/>
    <cellStyle name="SAPBEXHLevel3 59 9" xfId="28930" xr:uid="{00000000-0005-0000-0000-000089B50000}"/>
    <cellStyle name="SAPBEXHLevel3 6" xfId="595" xr:uid="{00000000-0005-0000-0000-00008AB50000}"/>
    <cellStyle name="SAPBEXHLevel3 6 10" xfId="30688" xr:uid="{00000000-0005-0000-0000-00008BB50000}"/>
    <cellStyle name="SAPBEXHLevel3 6 11" xfId="33577" xr:uid="{00000000-0005-0000-0000-00008CB50000}"/>
    <cellStyle name="SAPBEXHLevel3 6 12" xfId="36483" xr:uid="{00000000-0005-0000-0000-00008DB50000}"/>
    <cellStyle name="SAPBEXHLevel3 6 13" xfId="41590" xr:uid="{00000000-0005-0000-0000-00008EB50000}"/>
    <cellStyle name="SAPBEXHLevel3 6 14" xfId="44608" xr:uid="{00000000-0005-0000-0000-00008FB50000}"/>
    <cellStyle name="SAPBEXHLevel3 6 2" xfId="4026" xr:uid="{00000000-0005-0000-0000-000090B50000}"/>
    <cellStyle name="SAPBEXHLevel3 6 3" xfId="8369" xr:uid="{00000000-0005-0000-0000-000091B50000}"/>
    <cellStyle name="SAPBEXHLevel3 6 4" xfId="11262" xr:uid="{00000000-0005-0000-0000-000092B50000}"/>
    <cellStyle name="SAPBEXHLevel3 6 5" xfId="14130" xr:uid="{00000000-0005-0000-0000-000093B50000}"/>
    <cellStyle name="SAPBEXHLevel3 6 6" xfId="17059" xr:uid="{00000000-0005-0000-0000-000094B50000}"/>
    <cellStyle name="SAPBEXHLevel3 6 7" xfId="20170" xr:uid="{00000000-0005-0000-0000-000095B50000}"/>
    <cellStyle name="SAPBEXHLevel3 6 8" xfId="19893" xr:uid="{00000000-0005-0000-0000-000096B50000}"/>
    <cellStyle name="SAPBEXHLevel3 6 9" xfId="27833" xr:uid="{00000000-0005-0000-0000-000097B50000}"/>
    <cellStyle name="SAPBEXHLevel3 60" xfId="2162" xr:uid="{00000000-0005-0000-0000-000098B50000}"/>
    <cellStyle name="SAPBEXHLevel3 60 10" xfId="32245" xr:uid="{00000000-0005-0000-0000-000099B50000}"/>
    <cellStyle name="SAPBEXHLevel3 60 11" xfId="35141" xr:uid="{00000000-0005-0000-0000-00009AB50000}"/>
    <cellStyle name="SAPBEXHLevel3 60 12" xfId="38039" xr:uid="{00000000-0005-0000-0000-00009BB50000}"/>
    <cellStyle name="SAPBEXHLevel3 60 13" xfId="43151" xr:uid="{00000000-0005-0000-0000-00009CB50000}"/>
    <cellStyle name="SAPBEXHLevel3 60 14" xfId="46175" xr:uid="{00000000-0005-0000-0000-00009DB50000}"/>
    <cellStyle name="SAPBEXHLevel3 60 2" xfId="7135" xr:uid="{00000000-0005-0000-0000-00009EB50000}"/>
    <cellStyle name="SAPBEXHLevel3 60 3" xfId="9929" xr:uid="{00000000-0005-0000-0000-00009FB50000}"/>
    <cellStyle name="SAPBEXHLevel3 60 4" xfId="12818" xr:uid="{00000000-0005-0000-0000-0000A0B50000}"/>
    <cellStyle name="SAPBEXHLevel3 60 5" xfId="15689" xr:uid="{00000000-0005-0000-0000-0000A1B50000}"/>
    <cellStyle name="SAPBEXHLevel3 60 6" xfId="18625" xr:uid="{00000000-0005-0000-0000-0000A2B50000}"/>
    <cellStyle name="SAPBEXHLevel3 60 7" xfId="21730" xr:uid="{00000000-0005-0000-0000-0000A3B50000}"/>
    <cellStyle name="SAPBEXHLevel3 60 8" xfId="26505" xr:uid="{00000000-0005-0000-0000-0000A4B50000}"/>
    <cellStyle name="SAPBEXHLevel3 60 9" xfId="29388" xr:uid="{00000000-0005-0000-0000-0000A5B50000}"/>
    <cellStyle name="SAPBEXHLevel3 61" xfId="1786" xr:uid="{00000000-0005-0000-0000-0000A6B50000}"/>
    <cellStyle name="SAPBEXHLevel3 61 10" xfId="31876" xr:uid="{00000000-0005-0000-0000-0000A7B50000}"/>
    <cellStyle name="SAPBEXHLevel3 61 11" xfId="34768" xr:uid="{00000000-0005-0000-0000-0000A8B50000}"/>
    <cellStyle name="SAPBEXHLevel3 61 12" xfId="37674" xr:uid="{00000000-0005-0000-0000-0000A9B50000}"/>
    <cellStyle name="SAPBEXHLevel3 61 13" xfId="42781" xr:uid="{00000000-0005-0000-0000-0000AAB50000}"/>
    <cellStyle name="SAPBEXHLevel3 61 14" xfId="45799" xr:uid="{00000000-0005-0000-0000-0000ABB50000}"/>
    <cellStyle name="SAPBEXHLevel3 61 2" xfId="6764" xr:uid="{00000000-0005-0000-0000-0000ACB50000}"/>
    <cellStyle name="SAPBEXHLevel3 61 3" xfId="9557" xr:uid="{00000000-0005-0000-0000-0000ADB50000}"/>
    <cellStyle name="SAPBEXHLevel3 61 4" xfId="12453" xr:uid="{00000000-0005-0000-0000-0000AEB50000}"/>
    <cellStyle name="SAPBEXHLevel3 61 5" xfId="15318" xr:uid="{00000000-0005-0000-0000-0000AFB50000}"/>
    <cellStyle name="SAPBEXHLevel3 61 6" xfId="18250" xr:uid="{00000000-0005-0000-0000-0000B0B50000}"/>
    <cellStyle name="SAPBEXHLevel3 61 7" xfId="21361" xr:uid="{00000000-0005-0000-0000-0000B1B50000}"/>
    <cellStyle name="SAPBEXHLevel3 61 8" xfId="26140" xr:uid="{00000000-0005-0000-0000-0000B2B50000}"/>
    <cellStyle name="SAPBEXHLevel3 61 9" xfId="29024" xr:uid="{00000000-0005-0000-0000-0000B3B50000}"/>
    <cellStyle name="SAPBEXHLevel3 62" xfId="2698" xr:uid="{00000000-0005-0000-0000-0000B4B50000}"/>
    <cellStyle name="SAPBEXHLevel3 62 10" xfId="32770" xr:uid="{00000000-0005-0000-0000-0000B5B50000}"/>
    <cellStyle name="SAPBEXHLevel3 62 11" xfId="35658" xr:uid="{00000000-0005-0000-0000-0000B6B50000}"/>
    <cellStyle name="SAPBEXHLevel3 62 12" xfId="38554" xr:uid="{00000000-0005-0000-0000-0000B7B50000}"/>
    <cellStyle name="SAPBEXHLevel3 62 13" xfId="43669" xr:uid="{00000000-0005-0000-0000-0000B8B50000}"/>
    <cellStyle name="SAPBEXHLevel3 62 14" xfId="46711" xr:uid="{00000000-0005-0000-0000-0000B9B50000}"/>
    <cellStyle name="SAPBEXHLevel3 62 2" xfId="7664" xr:uid="{00000000-0005-0000-0000-0000BAB50000}"/>
    <cellStyle name="SAPBEXHLevel3 62 3" xfId="10452" xr:uid="{00000000-0005-0000-0000-0000BBB50000}"/>
    <cellStyle name="SAPBEXHLevel3 62 4" xfId="13333" xr:uid="{00000000-0005-0000-0000-0000BCB50000}"/>
    <cellStyle name="SAPBEXHLevel3 62 5" xfId="16213" xr:uid="{00000000-0005-0000-0000-0000BDB50000}"/>
    <cellStyle name="SAPBEXHLevel3 62 6" xfId="19161" xr:uid="{00000000-0005-0000-0000-0000BEB50000}"/>
    <cellStyle name="SAPBEXHLevel3 62 7" xfId="22252" xr:uid="{00000000-0005-0000-0000-0000BFB50000}"/>
    <cellStyle name="SAPBEXHLevel3 62 8" xfId="27020" xr:uid="{00000000-0005-0000-0000-0000C0B50000}"/>
    <cellStyle name="SAPBEXHLevel3 62 9" xfId="29903" xr:uid="{00000000-0005-0000-0000-0000C1B50000}"/>
    <cellStyle name="SAPBEXHLevel3 63" xfId="2377" xr:uid="{00000000-0005-0000-0000-0000C2B50000}"/>
    <cellStyle name="SAPBEXHLevel3 63 10" xfId="32459" xr:uid="{00000000-0005-0000-0000-0000C3B50000}"/>
    <cellStyle name="SAPBEXHLevel3 63 11" xfId="35348" xr:uid="{00000000-0005-0000-0000-0000C4B50000}"/>
    <cellStyle name="SAPBEXHLevel3 63 12" xfId="38246" xr:uid="{00000000-0005-0000-0000-0000C5B50000}"/>
    <cellStyle name="SAPBEXHLevel3 63 13" xfId="43361" xr:uid="{00000000-0005-0000-0000-0000C6B50000}"/>
    <cellStyle name="SAPBEXHLevel3 63 14" xfId="46390" xr:uid="{00000000-0005-0000-0000-0000C7B50000}"/>
    <cellStyle name="SAPBEXHLevel3 63 2" xfId="7349" xr:uid="{00000000-0005-0000-0000-0000C8B50000}"/>
    <cellStyle name="SAPBEXHLevel3 63 3" xfId="10143" xr:uid="{00000000-0005-0000-0000-0000C9B50000}"/>
    <cellStyle name="SAPBEXHLevel3 63 4" xfId="13025" xr:uid="{00000000-0005-0000-0000-0000CAB50000}"/>
    <cellStyle name="SAPBEXHLevel3 63 5" xfId="15903" xr:uid="{00000000-0005-0000-0000-0000CBB50000}"/>
    <cellStyle name="SAPBEXHLevel3 63 6" xfId="18840" xr:uid="{00000000-0005-0000-0000-0000CCB50000}"/>
    <cellStyle name="SAPBEXHLevel3 63 7" xfId="21938" xr:uid="{00000000-0005-0000-0000-0000CDB50000}"/>
    <cellStyle name="SAPBEXHLevel3 63 8" xfId="26712" xr:uid="{00000000-0005-0000-0000-0000CEB50000}"/>
    <cellStyle name="SAPBEXHLevel3 63 9" xfId="29595" xr:uid="{00000000-0005-0000-0000-0000CFB50000}"/>
    <cellStyle name="SAPBEXHLevel3 64" xfId="2773" xr:uid="{00000000-0005-0000-0000-0000D0B50000}"/>
    <cellStyle name="SAPBEXHLevel3 64 10" xfId="32842" xr:uid="{00000000-0005-0000-0000-0000D1B50000}"/>
    <cellStyle name="SAPBEXHLevel3 64 11" xfId="35730" xr:uid="{00000000-0005-0000-0000-0000D2B50000}"/>
    <cellStyle name="SAPBEXHLevel3 64 12" xfId="38626" xr:uid="{00000000-0005-0000-0000-0000D3B50000}"/>
    <cellStyle name="SAPBEXHLevel3 64 13" xfId="43741" xr:uid="{00000000-0005-0000-0000-0000D4B50000}"/>
    <cellStyle name="SAPBEXHLevel3 64 14" xfId="46786" xr:uid="{00000000-0005-0000-0000-0000D5B50000}"/>
    <cellStyle name="SAPBEXHLevel3 64 2" xfId="7738" xr:uid="{00000000-0005-0000-0000-0000D6B50000}"/>
    <cellStyle name="SAPBEXHLevel3 64 3" xfId="10524" xr:uid="{00000000-0005-0000-0000-0000D7B50000}"/>
    <cellStyle name="SAPBEXHLevel3 64 4" xfId="13405" xr:uid="{00000000-0005-0000-0000-0000D8B50000}"/>
    <cellStyle name="SAPBEXHLevel3 64 5" xfId="16285" xr:uid="{00000000-0005-0000-0000-0000D9B50000}"/>
    <cellStyle name="SAPBEXHLevel3 64 6" xfId="19236" xr:uid="{00000000-0005-0000-0000-0000DAB50000}"/>
    <cellStyle name="SAPBEXHLevel3 64 7" xfId="22327" xr:uid="{00000000-0005-0000-0000-0000DBB50000}"/>
    <cellStyle name="SAPBEXHLevel3 64 8" xfId="27092" xr:uid="{00000000-0005-0000-0000-0000DCB50000}"/>
    <cellStyle name="SAPBEXHLevel3 64 9" xfId="29975" xr:uid="{00000000-0005-0000-0000-0000DDB50000}"/>
    <cellStyle name="SAPBEXHLevel3 65" xfId="2440" xr:uid="{00000000-0005-0000-0000-0000DEB50000}"/>
    <cellStyle name="SAPBEXHLevel3 65 10" xfId="32522" xr:uid="{00000000-0005-0000-0000-0000DFB50000}"/>
    <cellStyle name="SAPBEXHLevel3 65 11" xfId="35409" xr:uid="{00000000-0005-0000-0000-0000E0B50000}"/>
    <cellStyle name="SAPBEXHLevel3 65 12" xfId="38307" xr:uid="{00000000-0005-0000-0000-0000E1B50000}"/>
    <cellStyle name="SAPBEXHLevel3 65 13" xfId="43422" xr:uid="{00000000-0005-0000-0000-0000E2B50000}"/>
    <cellStyle name="SAPBEXHLevel3 65 14" xfId="46453" xr:uid="{00000000-0005-0000-0000-0000E3B50000}"/>
    <cellStyle name="SAPBEXHLevel3 65 2" xfId="7412" xr:uid="{00000000-0005-0000-0000-0000E4B50000}"/>
    <cellStyle name="SAPBEXHLevel3 65 3" xfId="10205" xr:uid="{00000000-0005-0000-0000-0000E5B50000}"/>
    <cellStyle name="SAPBEXHLevel3 65 4" xfId="13086" xr:uid="{00000000-0005-0000-0000-0000E6B50000}"/>
    <cellStyle name="SAPBEXHLevel3 65 5" xfId="15966" xr:uid="{00000000-0005-0000-0000-0000E7B50000}"/>
    <cellStyle name="SAPBEXHLevel3 65 6" xfId="18903" xr:uid="{00000000-0005-0000-0000-0000E8B50000}"/>
    <cellStyle name="SAPBEXHLevel3 65 7" xfId="21999" xr:uid="{00000000-0005-0000-0000-0000E9B50000}"/>
    <cellStyle name="SAPBEXHLevel3 65 8" xfId="26773" xr:uid="{00000000-0005-0000-0000-0000EAB50000}"/>
    <cellStyle name="SAPBEXHLevel3 65 9" xfId="29656" xr:uid="{00000000-0005-0000-0000-0000EBB50000}"/>
    <cellStyle name="SAPBEXHLevel3 66" xfId="2665" xr:uid="{00000000-0005-0000-0000-0000ECB50000}"/>
    <cellStyle name="SAPBEXHLevel3 66 10" xfId="32739" xr:uid="{00000000-0005-0000-0000-0000EDB50000}"/>
    <cellStyle name="SAPBEXHLevel3 66 11" xfId="35627" xr:uid="{00000000-0005-0000-0000-0000EEB50000}"/>
    <cellStyle name="SAPBEXHLevel3 66 12" xfId="38523" xr:uid="{00000000-0005-0000-0000-0000EFB50000}"/>
    <cellStyle name="SAPBEXHLevel3 66 13" xfId="43638" xr:uid="{00000000-0005-0000-0000-0000F0B50000}"/>
    <cellStyle name="SAPBEXHLevel3 66 14" xfId="46678" xr:uid="{00000000-0005-0000-0000-0000F1B50000}"/>
    <cellStyle name="SAPBEXHLevel3 66 2" xfId="7631" xr:uid="{00000000-0005-0000-0000-0000F2B50000}"/>
    <cellStyle name="SAPBEXHLevel3 66 3" xfId="10421" xr:uid="{00000000-0005-0000-0000-0000F3B50000}"/>
    <cellStyle name="SAPBEXHLevel3 66 4" xfId="13302" xr:uid="{00000000-0005-0000-0000-0000F4B50000}"/>
    <cellStyle name="SAPBEXHLevel3 66 5" xfId="16182" xr:uid="{00000000-0005-0000-0000-0000F5B50000}"/>
    <cellStyle name="SAPBEXHLevel3 66 6" xfId="19128" xr:uid="{00000000-0005-0000-0000-0000F6B50000}"/>
    <cellStyle name="SAPBEXHLevel3 66 7" xfId="22219" xr:uid="{00000000-0005-0000-0000-0000F7B50000}"/>
    <cellStyle name="SAPBEXHLevel3 66 8" xfId="26989" xr:uid="{00000000-0005-0000-0000-0000F8B50000}"/>
    <cellStyle name="SAPBEXHLevel3 66 9" xfId="29872" xr:uid="{00000000-0005-0000-0000-0000F9B50000}"/>
    <cellStyle name="SAPBEXHLevel3 67" xfId="2623" xr:uid="{00000000-0005-0000-0000-0000FAB50000}"/>
    <cellStyle name="SAPBEXHLevel3 67 10" xfId="32697" xr:uid="{00000000-0005-0000-0000-0000FBB50000}"/>
    <cellStyle name="SAPBEXHLevel3 67 11" xfId="35585" xr:uid="{00000000-0005-0000-0000-0000FCB50000}"/>
    <cellStyle name="SAPBEXHLevel3 67 12" xfId="38481" xr:uid="{00000000-0005-0000-0000-0000FDB50000}"/>
    <cellStyle name="SAPBEXHLevel3 67 13" xfId="43596" xr:uid="{00000000-0005-0000-0000-0000FEB50000}"/>
    <cellStyle name="SAPBEXHLevel3 67 14" xfId="46636" xr:uid="{00000000-0005-0000-0000-0000FFB50000}"/>
    <cellStyle name="SAPBEXHLevel3 67 2" xfId="7589" xr:uid="{00000000-0005-0000-0000-000000B60000}"/>
    <cellStyle name="SAPBEXHLevel3 67 3" xfId="10379" xr:uid="{00000000-0005-0000-0000-000001B60000}"/>
    <cellStyle name="SAPBEXHLevel3 67 4" xfId="13260" xr:uid="{00000000-0005-0000-0000-000002B60000}"/>
    <cellStyle name="SAPBEXHLevel3 67 5" xfId="16140" xr:uid="{00000000-0005-0000-0000-000003B60000}"/>
    <cellStyle name="SAPBEXHLevel3 67 6" xfId="19086" xr:uid="{00000000-0005-0000-0000-000004B60000}"/>
    <cellStyle name="SAPBEXHLevel3 67 7" xfId="22177" xr:uid="{00000000-0005-0000-0000-000005B60000}"/>
    <cellStyle name="SAPBEXHLevel3 67 8" xfId="26947" xr:uid="{00000000-0005-0000-0000-000006B60000}"/>
    <cellStyle name="SAPBEXHLevel3 67 9" xfId="29830" xr:uid="{00000000-0005-0000-0000-000007B60000}"/>
    <cellStyle name="SAPBEXHLevel3 68" xfId="3002" xr:uid="{00000000-0005-0000-0000-000008B60000}"/>
    <cellStyle name="SAPBEXHLevel3 68 10" xfId="33066" xr:uid="{00000000-0005-0000-0000-000009B60000}"/>
    <cellStyle name="SAPBEXHLevel3 68 11" xfId="35954" xr:uid="{00000000-0005-0000-0000-00000AB60000}"/>
    <cellStyle name="SAPBEXHLevel3 68 12" xfId="38850" xr:uid="{00000000-0005-0000-0000-00000BB60000}"/>
    <cellStyle name="SAPBEXHLevel3 68 13" xfId="43965" xr:uid="{00000000-0005-0000-0000-00000CB60000}"/>
    <cellStyle name="SAPBEXHLevel3 68 14" xfId="47015" xr:uid="{00000000-0005-0000-0000-00000DB60000}"/>
    <cellStyle name="SAPBEXHLevel3 68 2" xfId="7962" xr:uid="{00000000-0005-0000-0000-00000EB60000}"/>
    <cellStyle name="SAPBEXHLevel3 68 3" xfId="10748" xr:uid="{00000000-0005-0000-0000-00000FB60000}"/>
    <cellStyle name="SAPBEXHLevel3 68 4" xfId="13629" xr:uid="{00000000-0005-0000-0000-000010B60000}"/>
    <cellStyle name="SAPBEXHLevel3 68 5" xfId="16509" xr:uid="{00000000-0005-0000-0000-000011B60000}"/>
    <cellStyle name="SAPBEXHLevel3 68 6" xfId="19463" xr:uid="{00000000-0005-0000-0000-000012B60000}"/>
    <cellStyle name="SAPBEXHLevel3 68 7" xfId="22556" xr:uid="{00000000-0005-0000-0000-000013B60000}"/>
    <cellStyle name="SAPBEXHLevel3 68 8" xfId="27316" xr:uid="{00000000-0005-0000-0000-000014B60000}"/>
    <cellStyle name="SAPBEXHLevel3 68 9" xfId="30199" xr:uid="{00000000-0005-0000-0000-000015B60000}"/>
    <cellStyle name="SAPBEXHLevel3 69" xfId="3049" xr:uid="{00000000-0005-0000-0000-000016B60000}"/>
    <cellStyle name="SAPBEXHLevel3 69 10" xfId="33111" xr:uid="{00000000-0005-0000-0000-000017B60000}"/>
    <cellStyle name="SAPBEXHLevel3 69 11" xfId="35999" xr:uid="{00000000-0005-0000-0000-000018B60000}"/>
    <cellStyle name="SAPBEXHLevel3 69 12" xfId="38895" xr:uid="{00000000-0005-0000-0000-000019B60000}"/>
    <cellStyle name="SAPBEXHLevel3 69 13" xfId="44010" xr:uid="{00000000-0005-0000-0000-00001AB60000}"/>
    <cellStyle name="SAPBEXHLevel3 69 14" xfId="47062" xr:uid="{00000000-0005-0000-0000-00001BB60000}"/>
    <cellStyle name="SAPBEXHLevel3 69 2" xfId="8007" xr:uid="{00000000-0005-0000-0000-00001CB60000}"/>
    <cellStyle name="SAPBEXHLevel3 69 3" xfId="10793" xr:uid="{00000000-0005-0000-0000-00001DB60000}"/>
    <cellStyle name="SAPBEXHLevel3 69 4" xfId="13674" xr:uid="{00000000-0005-0000-0000-00001EB60000}"/>
    <cellStyle name="SAPBEXHLevel3 69 5" xfId="16554" xr:uid="{00000000-0005-0000-0000-00001FB60000}"/>
    <cellStyle name="SAPBEXHLevel3 69 6" xfId="19508" xr:uid="{00000000-0005-0000-0000-000020B60000}"/>
    <cellStyle name="SAPBEXHLevel3 69 7" xfId="22603" xr:uid="{00000000-0005-0000-0000-000021B60000}"/>
    <cellStyle name="SAPBEXHLevel3 69 8" xfId="27361" xr:uid="{00000000-0005-0000-0000-000022B60000}"/>
    <cellStyle name="SAPBEXHLevel3 69 9" xfId="30244" xr:uid="{00000000-0005-0000-0000-000023B60000}"/>
    <cellStyle name="SAPBEXHLevel3 7" xfId="635" xr:uid="{00000000-0005-0000-0000-000024B60000}"/>
    <cellStyle name="SAPBEXHLevel3 7 10" xfId="30728" xr:uid="{00000000-0005-0000-0000-000025B60000}"/>
    <cellStyle name="SAPBEXHLevel3 7 11" xfId="33617" xr:uid="{00000000-0005-0000-0000-000026B60000}"/>
    <cellStyle name="SAPBEXHLevel3 7 12" xfId="36523" xr:uid="{00000000-0005-0000-0000-000027B60000}"/>
    <cellStyle name="SAPBEXHLevel3 7 13" xfId="41630" xr:uid="{00000000-0005-0000-0000-000028B60000}"/>
    <cellStyle name="SAPBEXHLevel3 7 14" xfId="44648" xr:uid="{00000000-0005-0000-0000-000029B60000}"/>
    <cellStyle name="SAPBEXHLevel3 7 2" xfId="5112" xr:uid="{00000000-0005-0000-0000-00002AB60000}"/>
    <cellStyle name="SAPBEXHLevel3 7 3" xfId="8409" xr:uid="{00000000-0005-0000-0000-00002BB60000}"/>
    <cellStyle name="SAPBEXHLevel3 7 4" xfId="11302" xr:uid="{00000000-0005-0000-0000-00002CB60000}"/>
    <cellStyle name="SAPBEXHLevel3 7 5" xfId="14170" xr:uid="{00000000-0005-0000-0000-00002DB60000}"/>
    <cellStyle name="SAPBEXHLevel3 7 6" xfId="17099" xr:uid="{00000000-0005-0000-0000-00002EB60000}"/>
    <cellStyle name="SAPBEXHLevel3 7 7" xfId="20210" xr:uid="{00000000-0005-0000-0000-00002FB60000}"/>
    <cellStyle name="SAPBEXHLevel3 7 8" xfId="20051" xr:uid="{00000000-0005-0000-0000-000030B60000}"/>
    <cellStyle name="SAPBEXHLevel3 7 9" xfId="27873" xr:uid="{00000000-0005-0000-0000-000031B60000}"/>
    <cellStyle name="SAPBEXHLevel3 70" xfId="3039" xr:uid="{00000000-0005-0000-0000-000032B60000}"/>
    <cellStyle name="SAPBEXHLevel3 70 10" xfId="33101" xr:uid="{00000000-0005-0000-0000-000033B60000}"/>
    <cellStyle name="SAPBEXHLevel3 70 11" xfId="35989" xr:uid="{00000000-0005-0000-0000-000034B60000}"/>
    <cellStyle name="SAPBEXHLevel3 70 12" xfId="38885" xr:uid="{00000000-0005-0000-0000-000035B60000}"/>
    <cellStyle name="SAPBEXHLevel3 70 13" xfId="44000" xr:uid="{00000000-0005-0000-0000-000036B60000}"/>
    <cellStyle name="SAPBEXHLevel3 70 14" xfId="47052" xr:uid="{00000000-0005-0000-0000-000037B60000}"/>
    <cellStyle name="SAPBEXHLevel3 70 2" xfId="7997" xr:uid="{00000000-0005-0000-0000-000038B60000}"/>
    <cellStyle name="SAPBEXHLevel3 70 3" xfId="10783" xr:uid="{00000000-0005-0000-0000-000039B60000}"/>
    <cellStyle name="SAPBEXHLevel3 70 4" xfId="13664" xr:uid="{00000000-0005-0000-0000-00003AB60000}"/>
    <cellStyle name="SAPBEXHLevel3 70 5" xfId="16544" xr:uid="{00000000-0005-0000-0000-00003BB60000}"/>
    <cellStyle name="SAPBEXHLevel3 70 6" xfId="19498" xr:uid="{00000000-0005-0000-0000-00003CB60000}"/>
    <cellStyle name="SAPBEXHLevel3 70 7" xfId="22593" xr:uid="{00000000-0005-0000-0000-00003DB60000}"/>
    <cellStyle name="SAPBEXHLevel3 70 8" xfId="27351" xr:uid="{00000000-0005-0000-0000-00003EB60000}"/>
    <cellStyle name="SAPBEXHLevel3 70 9" xfId="30234" xr:uid="{00000000-0005-0000-0000-00003FB60000}"/>
    <cellStyle name="SAPBEXHLevel3 71" xfId="3129" xr:uid="{00000000-0005-0000-0000-000040B60000}"/>
    <cellStyle name="SAPBEXHLevel3 71 10" xfId="33189" xr:uid="{00000000-0005-0000-0000-000041B60000}"/>
    <cellStyle name="SAPBEXHLevel3 71 11" xfId="36078" xr:uid="{00000000-0005-0000-0000-000042B60000}"/>
    <cellStyle name="SAPBEXHLevel3 71 12" xfId="38974" xr:uid="{00000000-0005-0000-0000-000043B60000}"/>
    <cellStyle name="SAPBEXHLevel3 71 13" xfId="44089" xr:uid="{00000000-0005-0000-0000-000044B60000}"/>
    <cellStyle name="SAPBEXHLevel3 71 14" xfId="47142" xr:uid="{00000000-0005-0000-0000-000045B60000}"/>
    <cellStyle name="SAPBEXHLevel3 71 2" xfId="8087" xr:uid="{00000000-0005-0000-0000-000046B60000}"/>
    <cellStyle name="SAPBEXHLevel3 71 3" xfId="10871" xr:uid="{00000000-0005-0000-0000-000047B60000}"/>
    <cellStyle name="SAPBEXHLevel3 71 4" xfId="13753" xr:uid="{00000000-0005-0000-0000-000048B60000}"/>
    <cellStyle name="SAPBEXHLevel3 71 5" xfId="16632" xr:uid="{00000000-0005-0000-0000-000049B60000}"/>
    <cellStyle name="SAPBEXHLevel3 71 6" xfId="19587" xr:uid="{00000000-0005-0000-0000-00004AB60000}"/>
    <cellStyle name="SAPBEXHLevel3 71 7" xfId="22683" xr:uid="{00000000-0005-0000-0000-00004BB60000}"/>
    <cellStyle name="SAPBEXHLevel3 71 8" xfId="27440" xr:uid="{00000000-0005-0000-0000-00004CB60000}"/>
    <cellStyle name="SAPBEXHLevel3 71 9" xfId="30323" xr:uid="{00000000-0005-0000-0000-00004DB60000}"/>
    <cellStyle name="SAPBEXHLevel3 72" xfId="3012" xr:uid="{00000000-0005-0000-0000-00004EB60000}"/>
    <cellStyle name="SAPBEXHLevel3 72 10" xfId="33076" xr:uid="{00000000-0005-0000-0000-00004FB60000}"/>
    <cellStyle name="SAPBEXHLevel3 72 11" xfId="35964" xr:uid="{00000000-0005-0000-0000-000050B60000}"/>
    <cellStyle name="SAPBEXHLevel3 72 12" xfId="38860" xr:uid="{00000000-0005-0000-0000-000051B60000}"/>
    <cellStyle name="SAPBEXHLevel3 72 13" xfId="43975" xr:uid="{00000000-0005-0000-0000-000052B60000}"/>
    <cellStyle name="SAPBEXHLevel3 72 14" xfId="47025" xr:uid="{00000000-0005-0000-0000-000053B60000}"/>
    <cellStyle name="SAPBEXHLevel3 72 2" xfId="7972" xr:uid="{00000000-0005-0000-0000-000054B60000}"/>
    <cellStyle name="SAPBEXHLevel3 72 3" xfId="10758" xr:uid="{00000000-0005-0000-0000-000055B60000}"/>
    <cellStyle name="SAPBEXHLevel3 72 4" xfId="13639" xr:uid="{00000000-0005-0000-0000-000056B60000}"/>
    <cellStyle name="SAPBEXHLevel3 72 5" xfId="16519" xr:uid="{00000000-0005-0000-0000-000057B60000}"/>
    <cellStyle name="SAPBEXHLevel3 72 6" xfId="19473" xr:uid="{00000000-0005-0000-0000-000058B60000}"/>
    <cellStyle name="SAPBEXHLevel3 72 7" xfId="22566" xr:uid="{00000000-0005-0000-0000-000059B60000}"/>
    <cellStyle name="SAPBEXHLevel3 72 8" xfId="27326" xr:uid="{00000000-0005-0000-0000-00005AB60000}"/>
    <cellStyle name="SAPBEXHLevel3 72 9" xfId="30209" xr:uid="{00000000-0005-0000-0000-00005BB60000}"/>
    <cellStyle name="SAPBEXHLevel3 73" xfId="3026" xr:uid="{00000000-0005-0000-0000-00005CB60000}"/>
    <cellStyle name="SAPBEXHLevel3 73 10" xfId="33088" xr:uid="{00000000-0005-0000-0000-00005DB60000}"/>
    <cellStyle name="SAPBEXHLevel3 73 11" xfId="35976" xr:uid="{00000000-0005-0000-0000-00005EB60000}"/>
    <cellStyle name="SAPBEXHLevel3 73 12" xfId="38872" xr:uid="{00000000-0005-0000-0000-00005FB60000}"/>
    <cellStyle name="SAPBEXHLevel3 73 13" xfId="43987" xr:uid="{00000000-0005-0000-0000-000060B60000}"/>
    <cellStyle name="SAPBEXHLevel3 73 14" xfId="47039" xr:uid="{00000000-0005-0000-0000-000061B60000}"/>
    <cellStyle name="SAPBEXHLevel3 73 2" xfId="7984" xr:uid="{00000000-0005-0000-0000-000062B60000}"/>
    <cellStyle name="SAPBEXHLevel3 73 3" xfId="10770" xr:uid="{00000000-0005-0000-0000-000063B60000}"/>
    <cellStyle name="SAPBEXHLevel3 73 4" xfId="13651" xr:uid="{00000000-0005-0000-0000-000064B60000}"/>
    <cellStyle name="SAPBEXHLevel3 73 5" xfId="16531" xr:uid="{00000000-0005-0000-0000-000065B60000}"/>
    <cellStyle name="SAPBEXHLevel3 73 6" xfId="19485" xr:uid="{00000000-0005-0000-0000-000066B60000}"/>
    <cellStyle name="SAPBEXHLevel3 73 7" xfId="22580" xr:uid="{00000000-0005-0000-0000-000067B60000}"/>
    <cellStyle name="SAPBEXHLevel3 73 8" xfId="27338" xr:uid="{00000000-0005-0000-0000-000068B60000}"/>
    <cellStyle name="SAPBEXHLevel3 73 9" xfId="30221" xr:uid="{00000000-0005-0000-0000-000069B60000}"/>
    <cellStyle name="SAPBEXHLevel3 74" xfId="3031" xr:uid="{00000000-0005-0000-0000-00006AB60000}"/>
    <cellStyle name="SAPBEXHLevel3 74 10" xfId="33093" xr:uid="{00000000-0005-0000-0000-00006BB60000}"/>
    <cellStyle name="SAPBEXHLevel3 74 11" xfId="35981" xr:uid="{00000000-0005-0000-0000-00006CB60000}"/>
    <cellStyle name="SAPBEXHLevel3 74 12" xfId="38877" xr:uid="{00000000-0005-0000-0000-00006DB60000}"/>
    <cellStyle name="SAPBEXHLevel3 74 13" xfId="43992" xr:uid="{00000000-0005-0000-0000-00006EB60000}"/>
    <cellStyle name="SAPBEXHLevel3 74 14" xfId="47044" xr:uid="{00000000-0005-0000-0000-00006FB60000}"/>
    <cellStyle name="SAPBEXHLevel3 74 2" xfId="7989" xr:uid="{00000000-0005-0000-0000-000070B60000}"/>
    <cellStyle name="SAPBEXHLevel3 74 3" xfId="10775" xr:uid="{00000000-0005-0000-0000-000071B60000}"/>
    <cellStyle name="SAPBEXHLevel3 74 4" xfId="13656" xr:uid="{00000000-0005-0000-0000-000072B60000}"/>
    <cellStyle name="SAPBEXHLevel3 74 5" xfId="16536" xr:uid="{00000000-0005-0000-0000-000073B60000}"/>
    <cellStyle name="SAPBEXHLevel3 74 6" xfId="19490" xr:uid="{00000000-0005-0000-0000-000074B60000}"/>
    <cellStyle name="SAPBEXHLevel3 74 7" xfId="22585" xr:uid="{00000000-0005-0000-0000-000075B60000}"/>
    <cellStyle name="SAPBEXHLevel3 74 8" xfId="27343" xr:uid="{00000000-0005-0000-0000-000076B60000}"/>
    <cellStyle name="SAPBEXHLevel3 74 9" xfId="30226" xr:uid="{00000000-0005-0000-0000-000077B60000}"/>
    <cellStyle name="SAPBEXHLevel3 75" xfId="7639" xr:uid="{00000000-0005-0000-0000-000078B60000}"/>
    <cellStyle name="SAPBEXHLevel3 76" xfId="14039" xr:uid="{00000000-0005-0000-0000-000079B60000}"/>
    <cellStyle name="SAPBEXHLevel3 77" xfId="18542" xr:uid="{00000000-0005-0000-0000-00007AB60000}"/>
    <cellStyle name="SAPBEXHLevel3 78" xfId="16953" xr:uid="{00000000-0005-0000-0000-00007BB60000}"/>
    <cellStyle name="SAPBEXHLevel3 79" xfId="24815" xr:uid="{00000000-0005-0000-0000-00007CB60000}"/>
    <cellStyle name="SAPBEXHLevel3 8" xfId="767" xr:uid="{00000000-0005-0000-0000-00007DB60000}"/>
    <cellStyle name="SAPBEXHLevel3 8 10" xfId="30860" xr:uid="{00000000-0005-0000-0000-00007EB60000}"/>
    <cellStyle name="SAPBEXHLevel3 8 11" xfId="33749" xr:uid="{00000000-0005-0000-0000-00007FB60000}"/>
    <cellStyle name="SAPBEXHLevel3 8 12" xfId="36655" xr:uid="{00000000-0005-0000-0000-000080B60000}"/>
    <cellStyle name="SAPBEXHLevel3 8 13" xfId="41762" xr:uid="{00000000-0005-0000-0000-000081B60000}"/>
    <cellStyle name="SAPBEXHLevel3 8 14" xfId="44780" xr:uid="{00000000-0005-0000-0000-000082B60000}"/>
    <cellStyle name="SAPBEXHLevel3 8 2" xfId="5928" xr:uid="{00000000-0005-0000-0000-000083B60000}"/>
    <cellStyle name="SAPBEXHLevel3 8 3" xfId="8541" xr:uid="{00000000-0005-0000-0000-000084B60000}"/>
    <cellStyle name="SAPBEXHLevel3 8 4" xfId="11434" xr:uid="{00000000-0005-0000-0000-000085B60000}"/>
    <cellStyle name="SAPBEXHLevel3 8 5" xfId="14302" xr:uid="{00000000-0005-0000-0000-000086B60000}"/>
    <cellStyle name="SAPBEXHLevel3 8 6" xfId="17231" xr:uid="{00000000-0005-0000-0000-000087B60000}"/>
    <cellStyle name="SAPBEXHLevel3 8 7" xfId="20342" xr:uid="{00000000-0005-0000-0000-000088B60000}"/>
    <cellStyle name="SAPBEXHLevel3 8 8" xfId="25121" xr:uid="{00000000-0005-0000-0000-000089B60000}"/>
    <cellStyle name="SAPBEXHLevel3 8 9" xfId="28005" xr:uid="{00000000-0005-0000-0000-00008AB60000}"/>
    <cellStyle name="SAPBEXHLevel3 80" xfId="24408" xr:uid="{00000000-0005-0000-0000-00008BB60000}"/>
    <cellStyle name="SAPBEXHLevel3 81" xfId="24806" xr:uid="{00000000-0005-0000-0000-00008CB60000}"/>
    <cellStyle name="SAPBEXHLevel3 82" xfId="30601" xr:uid="{00000000-0005-0000-0000-00008DB60000}"/>
    <cellStyle name="SAPBEXHLevel3 83" xfId="34996" xr:uid="{00000000-0005-0000-0000-00008EB60000}"/>
    <cellStyle name="SAPBEXHLevel3 84" xfId="40345" xr:uid="{00000000-0005-0000-0000-00008FB60000}"/>
    <cellStyle name="SAPBEXHLevel3 85" xfId="40483" xr:uid="{00000000-0005-0000-0000-000090B60000}"/>
    <cellStyle name="SAPBEXHLevel3 86" xfId="41486" xr:uid="{00000000-0005-0000-0000-000091B60000}"/>
    <cellStyle name="SAPBEXHLevel3 87" xfId="39493" xr:uid="{00000000-0005-0000-0000-000092B60000}"/>
    <cellStyle name="SAPBEXHLevel3 88" xfId="44308" xr:uid="{00000000-0005-0000-0000-000093B60000}"/>
    <cellStyle name="SAPBEXHLevel3 89" xfId="44500" xr:uid="{00000000-0005-0000-0000-000094B60000}"/>
    <cellStyle name="SAPBEXHLevel3 9" xfId="260" xr:uid="{00000000-0005-0000-0000-000095B60000}"/>
    <cellStyle name="SAPBEXHLevel3 9 10" xfId="30538" xr:uid="{00000000-0005-0000-0000-000096B60000}"/>
    <cellStyle name="SAPBEXHLevel3 9 11" xfId="33404" xr:uid="{00000000-0005-0000-0000-000097B60000}"/>
    <cellStyle name="SAPBEXHLevel3 9 12" xfId="36311" xr:uid="{00000000-0005-0000-0000-000098B60000}"/>
    <cellStyle name="SAPBEXHLevel3 9 13" xfId="41421" xr:uid="{00000000-0005-0000-0000-000099B60000}"/>
    <cellStyle name="SAPBEXHLevel3 9 14" xfId="44389" xr:uid="{00000000-0005-0000-0000-00009AB60000}"/>
    <cellStyle name="SAPBEXHLevel3 9 2" xfId="3859" xr:uid="{00000000-0005-0000-0000-00009BB60000}"/>
    <cellStyle name="SAPBEXHLevel3 9 3" xfId="5244" xr:uid="{00000000-0005-0000-0000-00009CB60000}"/>
    <cellStyle name="SAPBEXHLevel3 9 4" xfId="11086" xr:uid="{00000000-0005-0000-0000-00009DB60000}"/>
    <cellStyle name="SAPBEXHLevel3 9 5" xfId="13968" xr:uid="{00000000-0005-0000-0000-00009EB60000}"/>
    <cellStyle name="SAPBEXHLevel3 9 6" xfId="16847" xr:uid="{00000000-0005-0000-0000-00009FB60000}"/>
    <cellStyle name="SAPBEXHLevel3 9 7" xfId="19856" xr:uid="{00000000-0005-0000-0000-0000A0B60000}"/>
    <cellStyle name="SAPBEXHLevel3 9 8" xfId="23997" xr:uid="{00000000-0005-0000-0000-0000A1B60000}"/>
    <cellStyle name="SAPBEXHLevel3 9 9" xfId="27655" xr:uid="{00000000-0005-0000-0000-0000A2B60000}"/>
    <cellStyle name="SAPBEXHLevel3 90" xfId="47354" xr:uid="{00000000-0005-0000-0000-0000A3B60000}"/>
    <cellStyle name="SAPBEXHLevel3 91" xfId="44316" xr:uid="{00000000-0005-0000-0000-0000A4B60000}"/>
    <cellStyle name="SAPBEXHLevel3 92" xfId="46060" xr:uid="{00000000-0005-0000-0000-0000A5B60000}"/>
    <cellStyle name="SAPBEXHLevel3 93" xfId="46368" xr:uid="{00000000-0005-0000-0000-0000A6B60000}"/>
    <cellStyle name="SAPBEXHLevel3 94" xfId="47494" xr:uid="{00000000-0005-0000-0000-0000A7B60000}"/>
    <cellStyle name="SAPBEXHLevel3 95" xfId="47350" xr:uid="{00000000-0005-0000-0000-0000A8B60000}"/>
    <cellStyle name="SAPBEXHLevel3 96" xfId="44479" xr:uid="{00000000-0005-0000-0000-0000A9B60000}"/>
    <cellStyle name="SAPBEXHLevel3 97" xfId="44487" xr:uid="{00000000-0005-0000-0000-0000AAB60000}"/>
    <cellStyle name="SAPBEXHLevel3 98" xfId="47351" xr:uid="{00000000-0005-0000-0000-0000ABB60000}"/>
    <cellStyle name="SAPBEXHLevel3 99" xfId="47418" xr:uid="{00000000-0005-0000-0000-0000ACB60000}"/>
    <cellStyle name="SAPBEXstdData" xfId="96" xr:uid="{00000000-0005-0000-0000-0000ADB60000}"/>
    <cellStyle name="SAPBEXstdData 10" xfId="1013" xr:uid="{00000000-0005-0000-0000-0000AEB60000}"/>
    <cellStyle name="SAPBEXstdData 10 10" xfId="31106" xr:uid="{00000000-0005-0000-0000-0000AFB60000}"/>
    <cellStyle name="SAPBEXstdData 10 11" xfId="33995" xr:uid="{00000000-0005-0000-0000-0000B0B60000}"/>
    <cellStyle name="SAPBEXstdData 10 12" xfId="36901" xr:uid="{00000000-0005-0000-0000-0000B1B60000}"/>
    <cellStyle name="SAPBEXstdData 10 13" xfId="42008" xr:uid="{00000000-0005-0000-0000-0000B2B60000}"/>
    <cellStyle name="SAPBEXstdData 10 14" xfId="45026" xr:uid="{00000000-0005-0000-0000-0000B3B60000}"/>
    <cellStyle name="SAPBEXstdData 10 2" xfId="3596" xr:uid="{00000000-0005-0000-0000-0000B4B60000}"/>
    <cellStyle name="SAPBEXstdData 10 3" xfId="8787" xr:uid="{00000000-0005-0000-0000-0000B5B60000}"/>
    <cellStyle name="SAPBEXstdData 10 4" xfId="11680" xr:uid="{00000000-0005-0000-0000-0000B6B60000}"/>
    <cellStyle name="SAPBEXstdData 10 5" xfId="14548" xr:uid="{00000000-0005-0000-0000-0000B7B60000}"/>
    <cellStyle name="SAPBEXstdData 10 6" xfId="17477" xr:uid="{00000000-0005-0000-0000-0000B8B60000}"/>
    <cellStyle name="SAPBEXstdData 10 7" xfId="20588" xr:uid="{00000000-0005-0000-0000-0000B9B60000}"/>
    <cellStyle name="SAPBEXstdData 10 8" xfId="25367" xr:uid="{00000000-0005-0000-0000-0000BAB60000}"/>
    <cellStyle name="SAPBEXstdData 10 9" xfId="28251" xr:uid="{00000000-0005-0000-0000-0000BBB60000}"/>
    <cellStyle name="SAPBEXstdData 100" xfId="47602" xr:uid="{00000000-0005-0000-0000-0000BCB60000}"/>
    <cellStyle name="SAPBEXstdData 101" xfId="47830" xr:uid="{00000000-0005-0000-0000-0000BDB60000}"/>
    <cellStyle name="SAPBEXstdData 102" xfId="44483" xr:uid="{00000000-0005-0000-0000-0000BEB60000}"/>
    <cellStyle name="SAPBEXstdData 103" xfId="47732" xr:uid="{00000000-0005-0000-0000-0000BFB60000}"/>
    <cellStyle name="SAPBEXstdData 104" xfId="44466" xr:uid="{00000000-0005-0000-0000-0000C0B60000}"/>
    <cellStyle name="SAPBEXstdData 105" xfId="48113" xr:uid="{00000000-0005-0000-0000-0000C1B60000}"/>
    <cellStyle name="SAPBEXstdData 106" xfId="47909" xr:uid="{00000000-0005-0000-0000-0000C2B60000}"/>
    <cellStyle name="SAPBEXstdData 107" xfId="48205" xr:uid="{00000000-0005-0000-0000-0000C3B60000}"/>
    <cellStyle name="SAPBEXstdData 108" xfId="48015" xr:uid="{00000000-0005-0000-0000-0000C4B60000}"/>
    <cellStyle name="SAPBEXstdData 109" xfId="47548" xr:uid="{00000000-0005-0000-0000-0000C5B60000}"/>
    <cellStyle name="SAPBEXstdData 11" xfId="658" xr:uid="{00000000-0005-0000-0000-0000C6B60000}"/>
    <cellStyle name="SAPBEXstdData 11 10" xfId="30751" xr:uid="{00000000-0005-0000-0000-0000C7B60000}"/>
    <cellStyle name="SAPBEXstdData 11 11" xfId="33640" xr:uid="{00000000-0005-0000-0000-0000C8B60000}"/>
    <cellStyle name="SAPBEXstdData 11 12" xfId="36546" xr:uid="{00000000-0005-0000-0000-0000C9B60000}"/>
    <cellStyle name="SAPBEXstdData 11 13" xfId="41653" xr:uid="{00000000-0005-0000-0000-0000CAB60000}"/>
    <cellStyle name="SAPBEXstdData 11 14" xfId="44671" xr:uid="{00000000-0005-0000-0000-0000CBB60000}"/>
    <cellStyle name="SAPBEXstdData 11 2" xfId="4203" xr:uid="{00000000-0005-0000-0000-0000CCB60000}"/>
    <cellStyle name="SAPBEXstdData 11 3" xfId="8432" xr:uid="{00000000-0005-0000-0000-0000CDB60000}"/>
    <cellStyle name="SAPBEXstdData 11 4" xfId="11325" xr:uid="{00000000-0005-0000-0000-0000CEB60000}"/>
    <cellStyle name="SAPBEXstdData 11 5" xfId="14193" xr:uid="{00000000-0005-0000-0000-0000CFB60000}"/>
    <cellStyle name="SAPBEXstdData 11 6" xfId="17122" xr:uid="{00000000-0005-0000-0000-0000D0B60000}"/>
    <cellStyle name="SAPBEXstdData 11 7" xfId="20233" xr:uid="{00000000-0005-0000-0000-0000D1B60000}"/>
    <cellStyle name="SAPBEXstdData 11 8" xfId="19914" xr:uid="{00000000-0005-0000-0000-0000D2B60000}"/>
    <cellStyle name="SAPBEXstdData 11 9" xfId="27896" xr:uid="{00000000-0005-0000-0000-0000D3B60000}"/>
    <cellStyle name="SAPBEXstdData 110" xfId="47988" xr:uid="{00000000-0005-0000-0000-0000D4B60000}"/>
    <cellStyle name="SAPBEXstdData 111" xfId="48426" xr:uid="{00000000-0005-0000-0000-0000D5B60000}"/>
    <cellStyle name="SAPBEXstdData 112" xfId="46490" xr:uid="{00000000-0005-0000-0000-0000D6B60000}"/>
    <cellStyle name="SAPBEXstdData 113" xfId="48228" xr:uid="{00000000-0005-0000-0000-0000D7B60000}"/>
    <cellStyle name="SAPBEXstdData 114" xfId="48570" xr:uid="{00000000-0005-0000-0000-0000D8B60000}"/>
    <cellStyle name="SAPBEXstdData 115" xfId="48233" xr:uid="{00000000-0005-0000-0000-0000D9B60000}"/>
    <cellStyle name="SAPBEXstdData 116" xfId="48521" xr:uid="{00000000-0005-0000-0000-0000DAB60000}"/>
    <cellStyle name="SAPBEXstdData 117" xfId="48708" xr:uid="{00000000-0005-0000-0000-0000DBB60000}"/>
    <cellStyle name="SAPBEXstdData 118" xfId="48751" xr:uid="{00000000-0005-0000-0000-0000DCB60000}"/>
    <cellStyle name="SAPBEXstdData 119" xfId="48837" xr:uid="{00000000-0005-0000-0000-0000DDB60000}"/>
    <cellStyle name="SAPBEXstdData 12" xfId="837" xr:uid="{00000000-0005-0000-0000-0000DEB60000}"/>
    <cellStyle name="SAPBEXstdData 12 10" xfId="30930" xr:uid="{00000000-0005-0000-0000-0000DFB60000}"/>
    <cellStyle name="SAPBEXstdData 12 11" xfId="33819" xr:uid="{00000000-0005-0000-0000-0000E0B60000}"/>
    <cellStyle name="SAPBEXstdData 12 12" xfId="36725" xr:uid="{00000000-0005-0000-0000-0000E1B60000}"/>
    <cellStyle name="SAPBEXstdData 12 13" xfId="41832" xr:uid="{00000000-0005-0000-0000-0000E2B60000}"/>
    <cellStyle name="SAPBEXstdData 12 14" xfId="44850" xr:uid="{00000000-0005-0000-0000-0000E3B60000}"/>
    <cellStyle name="SAPBEXstdData 12 2" xfId="3388" xr:uid="{00000000-0005-0000-0000-0000E4B60000}"/>
    <cellStyle name="SAPBEXstdData 12 3" xfId="8611" xr:uid="{00000000-0005-0000-0000-0000E5B60000}"/>
    <cellStyle name="SAPBEXstdData 12 4" xfId="11504" xr:uid="{00000000-0005-0000-0000-0000E6B60000}"/>
    <cellStyle name="SAPBEXstdData 12 5" xfId="14372" xr:uid="{00000000-0005-0000-0000-0000E7B60000}"/>
    <cellStyle name="SAPBEXstdData 12 6" xfId="17301" xr:uid="{00000000-0005-0000-0000-0000E8B60000}"/>
    <cellStyle name="SAPBEXstdData 12 7" xfId="20412" xr:uid="{00000000-0005-0000-0000-0000E9B60000}"/>
    <cellStyle name="SAPBEXstdData 12 8" xfId="25191" xr:uid="{00000000-0005-0000-0000-0000EAB60000}"/>
    <cellStyle name="SAPBEXstdData 12 9" xfId="28075" xr:uid="{00000000-0005-0000-0000-0000EBB60000}"/>
    <cellStyle name="SAPBEXstdData 120" xfId="48929" xr:uid="{00000000-0005-0000-0000-0000ECB60000}"/>
    <cellStyle name="SAPBEXstdData 121" xfId="48831" xr:uid="{00000000-0005-0000-0000-0000EDB60000}"/>
    <cellStyle name="SAPBEXstdData 122" xfId="48917" xr:uid="{00000000-0005-0000-0000-0000EEB60000}"/>
    <cellStyle name="SAPBEXstdData 123" xfId="48903" xr:uid="{00000000-0005-0000-0000-0000EFB60000}"/>
    <cellStyle name="SAPBEXstdData 124" xfId="49154" xr:uid="{00000000-0005-0000-0000-0000F0B60000}"/>
    <cellStyle name="SAPBEXstdData 125" xfId="49205" xr:uid="{00000000-0005-0000-0000-0000F1B60000}"/>
    <cellStyle name="SAPBEXstdData 126" xfId="49252" xr:uid="{00000000-0005-0000-0000-0000F2B60000}"/>
    <cellStyle name="SAPBEXstdData 127" xfId="49297" xr:uid="{00000000-0005-0000-0000-0000F3B60000}"/>
    <cellStyle name="SAPBEXstdData 128" xfId="49343" xr:uid="{00000000-0005-0000-0000-0000F4B60000}"/>
    <cellStyle name="SAPBEXstdData 129" xfId="49391" xr:uid="{00000000-0005-0000-0000-0000F5B60000}"/>
    <cellStyle name="SAPBEXstdData 13" xfId="1181" xr:uid="{00000000-0005-0000-0000-0000F6B60000}"/>
    <cellStyle name="SAPBEXstdData 13 10" xfId="31274" xr:uid="{00000000-0005-0000-0000-0000F7B60000}"/>
    <cellStyle name="SAPBEXstdData 13 11" xfId="34163" xr:uid="{00000000-0005-0000-0000-0000F8B60000}"/>
    <cellStyle name="SAPBEXstdData 13 12" xfId="37069" xr:uid="{00000000-0005-0000-0000-0000F9B60000}"/>
    <cellStyle name="SAPBEXstdData 13 13" xfId="42176" xr:uid="{00000000-0005-0000-0000-0000FAB60000}"/>
    <cellStyle name="SAPBEXstdData 13 14" xfId="45194" xr:uid="{00000000-0005-0000-0000-0000FBB60000}"/>
    <cellStyle name="SAPBEXstdData 13 2" xfId="158" xr:uid="{00000000-0005-0000-0000-0000FCB60000}"/>
    <cellStyle name="SAPBEXstdData 13 3" xfId="8955" xr:uid="{00000000-0005-0000-0000-0000FDB60000}"/>
    <cellStyle name="SAPBEXstdData 13 4" xfId="11848" xr:uid="{00000000-0005-0000-0000-0000FEB60000}"/>
    <cellStyle name="SAPBEXstdData 13 5" xfId="14716" xr:uid="{00000000-0005-0000-0000-0000FFB60000}"/>
    <cellStyle name="SAPBEXstdData 13 6" xfId="17645" xr:uid="{00000000-0005-0000-0000-000000B70000}"/>
    <cellStyle name="SAPBEXstdData 13 7" xfId="20756" xr:uid="{00000000-0005-0000-0000-000001B70000}"/>
    <cellStyle name="SAPBEXstdData 13 8" xfId="25535" xr:uid="{00000000-0005-0000-0000-000002B70000}"/>
    <cellStyle name="SAPBEXstdData 13 9" xfId="28419" xr:uid="{00000000-0005-0000-0000-000003B70000}"/>
    <cellStyle name="SAPBEXstdData 130" xfId="49441" xr:uid="{00000000-0005-0000-0000-000004B70000}"/>
    <cellStyle name="SAPBEXstdData 131" xfId="49492" xr:uid="{00000000-0005-0000-0000-000005B70000}"/>
    <cellStyle name="SAPBEXstdData 132" xfId="48863" xr:uid="{00000000-0005-0000-0000-000006B70000}"/>
    <cellStyle name="SAPBEXstdData 133" xfId="49592" xr:uid="{00000000-0005-0000-0000-000007B70000}"/>
    <cellStyle name="SAPBEXstdData 134" xfId="49687" xr:uid="{00000000-0005-0000-0000-000008B70000}"/>
    <cellStyle name="SAPBEXstdData 135" xfId="49472" xr:uid="{00000000-0005-0000-0000-000009B70000}"/>
    <cellStyle name="SAPBEXstdData 136" xfId="49745" xr:uid="{00000000-0005-0000-0000-00000AB70000}"/>
    <cellStyle name="SAPBEXstdData 137" xfId="49776" xr:uid="{00000000-0005-0000-0000-00000BB70000}"/>
    <cellStyle name="SAPBEXstdData 138" xfId="49801" xr:uid="{00000000-0005-0000-0000-00000CB70000}"/>
    <cellStyle name="SAPBEXstdData 139" xfId="49549" xr:uid="{00000000-0005-0000-0000-00000DB70000}"/>
    <cellStyle name="SAPBEXstdData 14" xfId="992" xr:uid="{00000000-0005-0000-0000-00000EB70000}"/>
    <cellStyle name="SAPBEXstdData 14 10" xfId="31085" xr:uid="{00000000-0005-0000-0000-00000FB70000}"/>
    <cellStyle name="SAPBEXstdData 14 11" xfId="33974" xr:uid="{00000000-0005-0000-0000-000010B70000}"/>
    <cellStyle name="SAPBEXstdData 14 12" xfId="36880" xr:uid="{00000000-0005-0000-0000-000011B70000}"/>
    <cellStyle name="SAPBEXstdData 14 13" xfId="41987" xr:uid="{00000000-0005-0000-0000-000012B70000}"/>
    <cellStyle name="SAPBEXstdData 14 14" xfId="45005" xr:uid="{00000000-0005-0000-0000-000013B70000}"/>
    <cellStyle name="SAPBEXstdData 14 2" xfId="5249" xr:uid="{00000000-0005-0000-0000-000014B70000}"/>
    <cellStyle name="SAPBEXstdData 14 3" xfId="8766" xr:uid="{00000000-0005-0000-0000-000015B70000}"/>
    <cellStyle name="SAPBEXstdData 14 4" xfId="11659" xr:uid="{00000000-0005-0000-0000-000016B70000}"/>
    <cellStyle name="SAPBEXstdData 14 5" xfId="14527" xr:uid="{00000000-0005-0000-0000-000017B70000}"/>
    <cellStyle name="SAPBEXstdData 14 6" xfId="17456" xr:uid="{00000000-0005-0000-0000-000018B70000}"/>
    <cellStyle name="SAPBEXstdData 14 7" xfId="20567" xr:uid="{00000000-0005-0000-0000-000019B70000}"/>
    <cellStyle name="SAPBEXstdData 14 8" xfId="25346" xr:uid="{00000000-0005-0000-0000-00001AB70000}"/>
    <cellStyle name="SAPBEXstdData 14 9" xfId="28230" xr:uid="{00000000-0005-0000-0000-00001BB70000}"/>
    <cellStyle name="SAPBEXstdData 140" xfId="49449" xr:uid="{00000000-0005-0000-0000-00001CB70000}"/>
    <cellStyle name="SAPBEXstdData 141" xfId="49928" xr:uid="{00000000-0005-0000-0000-00001DB70000}"/>
    <cellStyle name="SAPBEXstdData 142" xfId="49998" xr:uid="{00000000-0005-0000-0000-00001EB70000}"/>
    <cellStyle name="SAPBEXstdData 143" xfId="50027" xr:uid="{00000000-0005-0000-0000-00001FB70000}"/>
    <cellStyle name="SAPBEXstdData 144" xfId="50056" xr:uid="{00000000-0005-0000-0000-000020B70000}"/>
    <cellStyle name="SAPBEXstdData 145" xfId="50081" xr:uid="{00000000-0005-0000-0000-000021B70000}"/>
    <cellStyle name="SAPBEXstdData 15" xfId="1288" xr:uid="{00000000-0005-0000-0000-000022B70000}"/>
    <cellStyle name="SAPBEXstdData 15 10" xfId="31381" xr:uid="{00000000-0005-0000-0000-000023B70000}"/>
    <cellStyle name="SAPBEXstdData 15 11" xfId="34270" xr:uid="{00000000-0005-0000-0000-000024B70000}"/>
    <cellStyle name="SAPBEXstdData 15 12" xfId="37176" xr:uid="{00000000-0005-0000-0000-000025B70000}"/>
    <cellStyle name="SAPBEXstdData 15 13" xfId="42283" xr:uid="{00000000-0005-0000-0000-000026B70000}"/>
    <cellStyle name="SAPBEXstdData 15 14" xfId="45301" xr:uid="{00000000-0005-0000-0000-000027B70000}"/>
    <cellStyle name="SAPBEXstdData 15 2" xfId="6268" xr:uid="{00000000-0005-0000-0000-000028B70000}"/>
    <cellStyle name="SAPBEXstdData 15 3" xfId="9062" xr:uid="{00000000-0005-0000-0000-000029B70000}"/>
    <cellStyle name="SAPBEXstdData 15 4" xfId="11955" xr:uid="{00000000-0005-0000-0000-00002AB70000}"/>
    <cellStyle name="SAPBEXstdData 15 5" xfId="14823" xr:uid="{00000000-0005-0000-0000-00002BB70000}"/>
    <cellStyle name="SAPBEXstdData 15 6" xfId="17752" xr:uid="{00000000-0005-0000-0000-00002CB70000}"/>
    <cellStyle name="SAPBEXstdData 15 7" xfId="20863" xr:uid="{00000000-0005-0000-0000-00002DB70000}"/>
    <cellStyle name="SAPBEXstdData 15 8" xfId="25642" xr:uid="{00000000-0005-0000-0000-00002EB70000}"/>
    <cellStyle name="SAPBEXstdData 15 9" xfId="28526" xr:uid="{00000000-0005-0000-0000-00002FB70000}"/>
    <cellStyle name="SAPBEXstdData 16" xfId="1260" xr:uid="{00000000-0005-0000-0000-000030B70000}"/>
    <cellStyle name="SAPBEXstdData 16 10" xfId="31353" xr:uid="{00000000-0005-0000-0000-000031B70000}"/>
    <cellStyle name="SAPBEXstdData 16 11" xfId="34242" xr:uid="{00000000-0005-0000-0000-000032B70000}"/>
    <cellStyle name="SAPBEXstdData 16 12" xfId="37148" xr:uid="{00000000-0005-0000-0000-000033B70000}"/>
    <cellStyle name="SAPBEXstdData 16 13" xfId="42255" xr:uid="{00000000-0005-0000-0000-000034B70000}"/>
    <cellStyle name="SAPBEXstdData 16 14" xfId="45273" xr:uid="{00000000-0005-0000-0000-000035B70000}"/>
    <cellStyle name="SAPBEXstdData 16 2" xfId="6240" xr:uid="{00000000-0005-0000-0000-000036B70000}"/>
    <cellStyle name="SAPBEXstdData 16 3" xfId="9034" xr:uid="{00000000-0005-0000-0000-000037B70000}"/>
    <cellStyle name="SAPBEXstdData 16 4" xfId="11927" xr:uid="{00000000-0005-0000-0000-000038B70000}"/>
    <cellStyle name="SAPBEXstdData 16 5" xfId="14795" xr:uid="{00000000-0005-0000-0000-000039B70000}"/>
    <cellStyle name="SAPBEXstdData 16 6" xfId="17724" xr:uid="{00000000-0005-0000-0000-00003AB70000}"/>
    <cellStyle name="SAPBEXstdData 16 7" xfId="20835" xr:uid="{00000000-0005-0000-0000-00003BB70000}"/>
    <cellStyle name="SAPBEXstdData 16 8" xfId="25614" xr:uid="{00000000-0005-0000-0000-00003CB70000}"/>
    <cellStyle name="SAPBEXstdData 16 9" xfId="28498" xr:uid="{00000000-0005-0000-0000-00003DB70000}"/>
    <cellStyle name="SAPBEXstdData 17" xfId="1353" xr:uid="{00000000-0005-0000-0000-00003EB70000}"/>
    <cellStyle name="SAPBEXstdData 17 10" xfId="31446" xr:uid="{00000000-0005-0000-0000-00003FB70000}"/>
    <cellStyle name="SAPBEXstdData 17 11" xfId="34335" xr:uid="{00000000-0005-0000-0000-000040B70000}"/>
    <cellStyle name="SAPBEXstdData 17 12" xfId="37241" xr:uid="{00000000-0005-0000-0000-000041B70000}"/>
    <cellStyle name="SAPBEXstdData 17 13" xfId="42348" xr:uid="{00000000-0005-0000-0000-000042B70000}"/>
    <cellStyle name="SAPBEXstdData 17 14" xfId="45366" xr:uid="{00000000-0005-0000-0000-000043B70000}"/>
    <cellStyle name="SAPBEXstdData 17 2" xfId="6333" xr:uid="{00000000-0005-0000-0000-000044B70000}"/>
    <cellStyle name="SAPBEXstdData 17 3" xfId="9127" xr:uid="{00000000-0005-0000-0000-000045B70000}"/>
    <cellStyle name="SAPBEXstdData 17 4" xfId="12020" xr:uid="{00000000-0005-0000-0000-000046B70000}"/>
    <cellStyle name="SAPBEXstdData 17 5" xfId="14888" xr:uid="{00000000-0005-0000-0000-000047B70000}"/>
    <cellStyle name="SAPBEXstdData 17 6" xfId="17817" xr:uid="{00000000-0005-0000-0000-000048B70000}"/>
    <cellStyle name="SAPBEXstdData 17 7" xfId="20928" xr:uid="{00000000-0005-0000-0000-000049B70000}"/>
    <cellStyle name="SAPBEXstdData 17 8" xfId="25707" xr:uid="{00000000-0005-0000-0000-00004AB70000}"/>
    <cellStyle name="SAPBEXstdData 17 9" xfId="28591" xr:uid="{00000000-0005-0000-0000-00004BB70000}"/>
    <cellStyle name="SAPBEXstdData 18" xfId="809" xr:uid="{00000000-0005-0000-0000-00004CB70000}"/>
    <cellStyle name="SAPBEXstdData 18 10" xfId="30902" xr:uid="{00000000-0005-0000-0000-00004DB70000}"/>
    <cellStyle name="SAPBEXstdData 18 11" xfId="33791" xr:uid="{00000000-0005-0000-0000-00004EB70000}"/>
    <cellStyle name="SAPBEXstdData 18 12" xfId="36697" xr:uid="{00000000-0005-0000-0000-00004FB70000}"/>
    <cellStyle name="SAPBEXstdData 18 13" xfId="41804" xr:uid="{00000000-0005-0000-0000-000050B70000}"/>
    <cellStyle name="SAPBEXstdData 18 14" xfId="44822" xr:uid="{00000000-0005-0000-0000-000051B70000}"/>
    <cellStyle name="SAPBEXstdData 18 2" xfId="3849" xr:uid="{00000000-0005-0000-0000-000052B70000}"/>
    <cellStyle name="SAPBEXstdData 18 3" xfId="8583" xr:uid="{00000000-0005-0000-0000-000053B70000}"/>
    <cellStyle name="SAPBEXstdData 18 4" xfId="11476" xr:uid="{00000000-0005-0000-0000-000054B70000}"/>
    <cellStyle name="SAPBEXstdData 18 5" xfId="14344" xr:uid="{00000000-0005-0000-0000-000055B70000}"/>
    <cellStyle name="SAPBEXstdData 18 6" xfId="17273" xr:uid="{00000000-0005-0000-0000-000056B70000}"/>
    <cellStyle name="SAPBEXstdData 18 7" xfId="20384" xr:uid="{00000000-0005-0000-0000-000057B70000}"/>
    <cellStyle name="SAPBEXstdData 18 8" xfId="25163" xr:uid="{00000000-0005-0000-0000-000058B70000}"/>
    <cellStyle name="SAPBEXstdData 18 9" xfId="28047" xr:uid="{00000000-0005-0000-0000-000059B70000}"/>
    <cellStyle name="SAPBEXstdData 19" xfId="1359" xr:uid="{00000000-0005-0000-0000-00005AB70000}"/>
    <cellStyle name="SAPBEXstdData 19 10" xfId="31452" xr:uid="{00000000-0005-0000-0000-00005BB70000}"/>
    <cellStyle name="SAPBEXstdData 19 11" xfId="34341" xr:uid="{00000000-0005-0000-0000-00005CB70000}"/>
    <cellStyle name="SAPBEXstdData 19 12" xfId="37247" xr:uid="{00000000-0005-0000-0000-00005DB70000}"/>
    <cellStyle name="SAPBEXstdData 19 13" xfId="42354" xr:uid="{00000000-0005-0000-0000-00005EB70000}"/>
    <cellStyle name="SAPBEXstdData 19 14" xfId="45372" xr:uid="{00000000-0005-0000-0000-00005FB70000}"/>
    <cellStyle name="SAPBEXstdData 19 2" xfId="6339" xr:uid="{00000000-0005-0000-0000-000060B70000}"/>
    <cellStyle name="SAPBEXstdData 19 3" xfId="9133" xr:uid="{00000000-0005-0000-0000-000061B70000}"/>
    <cellStyle name="SAPBEXstdData 19 4" xfId="12026" xr:uid="{00000000-0005-0000-0000-000062B70000}"/>
    <cellStyle name="SAPBEXstdData 19 5" xfId="14894" xr:uid="{00000000-0005-0000-0000-000063B70000}"/>
    <cellStyle name="SAPBEXstdData 19 6" xfId="17823" xr:uid="{00000000-0005-0000-0000-000064B70000}"/>
    <cellStyle name="SAPBEXstdData 19 7" xfId="20934" xr:uid="{00000000-0005-0000-0000-000065B70000}"/>
    <cellStyle name="SAPBEXstdData 19 8" xfId="25713" xr:uid="{00000000-0005-0000-0000-000066B70000}"/>
    <cellStyle name="SAPBEXstdData 19 9" xfId="28597" xr:uid="{00000000-0005-0000-0000-000067B70000}"/>
    <cellStyle name="SAPBEXstdData 2" xfId="504" xr:uid="{00000000-0005-0000-0000-000068B70000}"/>
    <cellStyle name="SAPBEXstdData 2 10" xfId="33488" xr:uid="{00000000-0005-0000-0000-000069B70000}"/>
    <cellStyle name="SAPBEXstdData 2 11" xfId="36393" xr:uid="{00000000-0005-0000-0000-00006AB70000}"/>
    <cellStyle name="SAPBEXstdData 2 12" xfId="41501" xr:uid="{00000000-0005-0000-0000-00006BB70000}"/>
    <cellStyle name="SAPBEXstdData 2 13" xfId="44518" xr:uid="{00000000-0005-0000-0000-00006CB70000}"/>
    <cellStyle name="SAPBEXstdData 2 2" xfId="744" xr:uid="{00000000-0005-0000-0000-00006DB70000}"/>
    <cellStyle name="SAPBEXstdData 2 2 10" xfId="30837" xr:uid="{00000000-0005-0000-0000-00006EB70000}"/>
    <cellStyle name="SAPBEXstdData 2 2 11" xfId="33726" xr:uid="{00000000-0005-0000-0000-00006FB70000}"/>
    <cellStyle name="SAPBEXstdData 2 2 12" xfId="36632" xr:uid="{00000000-0005-0000-0000-000070B70000}"/>
    <cellStyle name="SAPBEXstdData 2 2 13" xfId="41739" xr:uid="{00000000-0005-0000-0000-000071B70000}"/>
    <cellStyle name="SAPBEXstdData 2 2 14" xfId="44757" xr:uid="{00000000-0005-0000-0000-000072B70000}"/>
    <cellStyle name="SAPBEXstdData 2 2 2" xfId="3920" xr:uid="{00000000-0005-0000-0000-000073B70000}"/>
    <cellStyle name="SAPBEXstdData 2 2 3" xfId="8518" xr:uid="{00000000-0005-0000-0000-000074B70000}"/>
    <cellStyle name="SAPBEXstdData 2 2 4" xfId="11411" xr:uid="{00000000-0005-0000-0000-000075B70000}"/>
    <cellStyle name="SAPBEXstdData 2 2 5" xfId="14279" xr:uid="{00000000-0005-0000-0000-000076B70000}"/>
    <cellStyle name="SAPBEXstdData 2 2 6" xfId="17208" xr:uid="{00000000-0005-0000-0000-000077B70000}"/>
    <cellStyle name="SAPBEXstdData 2 2 7" xfId="20319" xr:uid="{00000000-0005-0000-0000-000078B70000}"/>
    <cellStyle name="SAPBEXstdData 2 2 8" xfId="25098" xr:uid="{00000000-0005-0000-0000-000079B70000}"/>
    <cellStyle name="SAPBEXstdData 2 2 9" xfId="27982" xr:uid="{00000000-0005-0000-0000-00007AB70000}"/>
    <cellStyle name="SAPBEXstdData 2 3" xfId="825" xr:uid="{00000000-0005-0000-0000-00007BB70000}"/>
    <cellStyle name="SAPBEXstdData 2 3 10" xfId="30918" xr:uid="{00000000-0005-0000-0000-00007CB70000}"/>
    <cellStyle name="SAPBEXstdData 2 3 11" xfId="33807" xr:uid="{00000000-0005-0000-0000-00007DB70000}"/>
    <cellStyle name="SAPBEXstdData 2 3 12" xfId="36713" xr:uid="{00000000-0005-0000-0000-00007EB70000}"/>
    <cellStyle name="SAPBEXstdData 2 3 13" xfId="41820" xr:uid="{00000000-0005-0000-0000-00007FB70000}"/>
    <cellStyle name="SAPBEXstdData 2 3 14" xfId="44838" xr:uid="{00000000-0005-0000-0000-000080B70000}"/>
    <cellStyle name="SAPBEXstdData 2 3 2" xfId="4368" xr:uid="{00000000-0005-0000-0000-000081B70000}"/>
    <cellStyle name="SAPBEXstdData 2 3 3" xfId="8599" xr:uid="{00000000-0005-0000-0000-000082B70000}"/>
    <cellStyle name="SAPBEXstdData 2 3 4" xfId="11492" xr:uid="{00000000-0005-0000-0000-000083B70000}"/>
    <cellStyle name="SAPBEXstdData 2 3 5" xfId="14360" xr:uid="{00000000-0005-0000-0000-000084B70000}"/>
    <cellStyle name="SAPBEXstdData 2 3 6" xfId="17289" xr:uid="{00000000-0005-0000-0000-000085B70000}"/>
    <cellStyle name="SAPBEXstdData 2 3 7" xfId="20400" xr:uid="{00000000-0005-0000-0000-000086B70000}"/>
    <cellStyle name="SAPBEXstdData 2 3 8" xfId="25179" xr:uid="{00000000-0005-0000-0000-000087B70000}"/>
    <cellStyle name="SAPBEXstdData 2 3 9" xfId="28063" xr:uid="{00000000-0005-0000-0000-000088B70000}"/>
    <cellStyle name="SAPBEXstdData 2 4" xfId="857" xr:uid="{00000000-0005-0000-0000-000089B70000}"/>
    <cellStyle name="SAPBEXstdData 2 4 10" xfId="30950" xr:uid="{00000000-0005-0000-0000-00008AB70000}"/>
    <cellStyle name="SAPBEXstdData 2 4 11" xfId="33839" xr:uid="{00000000-0005-0000-0000-00008BB70000}"/>
    <cellStyle name="SAPBEXstdData 2 4 12" xfId="36745" xr:uid="{00000000-0005-0000-0000-00008CB70000}"/>
    <cellStyle name="SAPBEXstdData 2 4 13" xfId="41852" xr:uid="{00000000-0005-0000-0000-00008DB70000}"/>
    <cellStyle name="SAPBEXstdData 2 4 14" xfId="44870" xr:uid="{00000000-0005-0000-0000-00008EB70000}"/>
    <cellStyle name="SAPBEXstdData 2 4 2" xfId="4675" xr:uid="{00000000-0005-0000-0000-00008FB70000}"/>
    <cellStyle name="SAPBEXstdData 2 4 3" xfId="8631" xr:uid="{00000000-0005-0000-0000-000090B70000}"/>
    <cellStyle name="SAPBEXstdData 2 4 4" xfId="11524" xr:uid="{00000000-0005-0000-0000-000091B70000}"/>
    <cellStyle name="SAPBEXstdData 2 4 5" xfId="14392" xr:uid="{00000000-0005-0000-0000-000092B70000}"/>
    <cellStyle name="SAPBEXstdData 2 4 6" xfId="17321" xr:uid="{00000000-0005-0000-0000-000093B70000}"/>
    <cellStyle name="SAPBEXstdData 2 4 7" xfId="20432" xr:uid="{00000000-0005-0000-0000-000094B70000}"/>
    <cellStyle name="SAPBEXstdData 2 4 8" xfId="25211" xr:uid="{00000000-0005-0000-0000-000095B70000}"/>
    <cellStyle name="SAPBEXstdData 2 4 9" xfId="28095" xr:uid="{00000000-0005-0000-0000-000096B70000}"/>
    <cellStyle name="SAPBEXstdData 2 5" xfId="11173" xr:uid="{00000000-0005-0000-0000-000097B70000}"/>
    <cellStyle name="SAPBEXstdData 2 6" xfId="16970" xr:uid="{00000000-0005-0000-0000-000098B70000}"/>
    <cellStyle name="SAPBEXstdData 2 7" xfId="20079" xr:uid="{00000000-0005-0000-0000-000099B70000}"/>
    <cellStyle name="SAPBEXstdData 2 8" xfId="22878" xr:uid="{00000000-0005-0000-0000-00009AB70000}"/>
    <cellStyle name="SAPBEXstdData 2 9" xfId="27744" xr:uid="{00000000-0005-0000-0000-00009BB70000}"/>
    <cellStyle name="SAPBEXstdData 20" xfId="1390" xr:uid="{00000000-0005-0000-0000-00009CB70000}"/>
    <cellStyle name="SAPBEXstdData 20 10" xfId="31483" xr:uid="{00000000-0005-0000-0000-00009DB70000}"/>
    <cellStyle name="SAPBEXstdData 20 11" xfId="34372" xr:uid="{00000000-0005-0000-0000-00009EB70000}"/>
    <cellStyle name="SAPBEXstdData 20 12" xfId="37278" xr:uid="{00000000-0005-0000-0000-00009FB70000}"/>
    <cellStyle name="SAPBEXstdData 20 13" xfId="42385" xr:uid="{00000000-0005-0000-0000-0000A0B70000}"/>
    <cellStyle name="SAPBEXstdData 20 14" xfId="45403" xr:uid="{00000000-0005-0000-0000-0000A1B70000}"/>
    <cellStyle name="SAPBEXstdData 20 2" xfId="6370" xr:uid="{00000000-0005-0000-0000-0000A2B70000}"/>
    <cellStyle name="SAPBEXstdData 20 3" xfId="9164" xr:uid="{00000000-0005-0000-0000-0000A3B70000}"/>
    <cellStyle name="SAPBEXstdData 20 4" xfId="12057" xr:uid="{00000000-0005-0000-0000-0000A4B70000}"/>
    <cellStyle name="SAPBEXstdData 20 5" xfId="14925" xr:uid="{00000000-0005-0000-0000-0000A5B70000}"/>
    <cellStyle name="SAPBEXstdData 20 6" xfId="17854" xr:uid="{00000000-0005-0000-0000-0000A6B70000}"/>
    <cellStyle name="SAPBEXstdData 20 7" xfId="20965" xr:uid="{00000000-0005-0000-0000-0000A7B70000}"/>
    <cellStyle name="SAPBEXstdData 20 8" xfId="25744" xr:uid="{00000000-0005-0000-0000-0000A8B70000}"/>
    <cellStyle name="SAPBEXstdData 20 9" xfId="28628" xr:uid="{00000000-0005-0000-0000-0000A9B70000}"/>
    <cellStyle name="SAPBEXstdData 21" xfId="1421" xr:uid="{00000000-0005-0000-0000-0000AAB70000}"/>
    <cellStyle name="SAPBEXstdData 21 10" xfId="31514" xr:uid="{00000000-0005-0000-0000-0000ABB70000}"/>
    <cellStyle name="SAPBEXstdData 21 11" xfId="34403" xr:uid="{00000000-0005-0000-0000-0000ACB70000}"/>
    <cellStyle name="SAPBEXstdData 21 12" xfId="37309" xr:uid="{00000000-0005-0000-0000-0000ADB70000}"/>
    <cellStyle name="SAPBEXstdData 21 13" xfId="42416" xr:uid="{00000000-0005-0000-0000-0000AEB70000}"/>
    <cellStyle name="SAPBEXstdData 21 14" xfId="45434" xr:uid="{00000000-0005-0000-0000-0000AFB70000}"/>
    <cellStyle name="SAPBEXstdData 21 2" xfId="6401" xr:uid="{00000000-0005-0000-0000-0000B0B70000}"/>
    <cellStyle name="SAPBEXstdData 21 3" xfId="9195" xr:uid="{00000000-0005-0000-0000-0000B1B70000}"/>
    <cellStyle name="SAPBEXstdData 21 4" xfId="12088" xr:uid="{00000000-0005-0000-0000-0000B2B70000}"/>
    <cellStyle name="SAPBEXstdData 21 5" xfId="14956" xr:uid="{00000000-0005-0000-0000-0000B3B70000}"/>
    <cellStyle name="SAPBEXstdData 21 6" xfId="17885" xr:uid="{00000000-0005-0000-0000-0000B4B70000}"/>
    <cellStyle name="SAPBEXstdData 21 7" xfId="20996" xr:uid="{00000000-0005-0000-0000-0000B5B70000}"/>
    <cellStyle name="SAPBEXstdData 21 8" xfId="25775" xr:uid="{00000000-0005-0000-0000-0000B6B70000}"/>
    <cellStyle name="SAPBEXstdData 21 9" xfId="28659" xr:uid="{00000000-0005-0000-0000-0000B7B70000}"/>
    <cellStyle name="SAPBEXstdData 22" xfId="1452" xr:uid="{00000000-0005-0000-0000-0000B8B70000}"/>
    <cellStyle name="SAPBEXstdData 22 10" xfId="31545" xr:uid="{00000000-0005-0000-0000-0000B9B70000}"/>
    <cellStyle name="SAPBEXstdData 22 11" xfId="34434" xr:uid="{00000000-0005-0000-0000-0000BAB70000}"/>
    <cellStyle name="SAPBEXstdData 22 12" xfId="37340" xr:uid="{00000000-0005-0000-0000-0000BBB70000}"/>
    <cellStyle name="SAPBEXstdData 22 13" xfId="42447" xr:uid="{00000000-0005-0000-0000-0000BCB70000}"/>
    <cellStyle name="SAPBEXstdData 22 14" xfId="45465" xr:uid="{00000000-0005-0000-0000-0000BDB70000}"/>
    <cellStyle name="SAPBEXstdData 22 2" xfId="6432" xr:uid="{00000000-0005-0000-0000-0000BEB70000}"/>
    <cellStyle name="SAPBEXstdData 22 3" xfId="9226" xr:uid="{00000000-0005-0000-0000-0000BFB70000}"/>
    <cellStyle name="SAPBEXstdData 22 4" xfId="12119" xr:uid="{00000000-0005-0000-0000-0000C0B70000}"/>
    <cellStyle name="SAPBEXstdData 22 5" xfId="14987" xr:uid="{00000000-0005-0000-0000-0000C1B70000}"/>
    <cellStyle name="SAPBEXstdData 22 6" xfId="17916" xr:uid="{00000000-0005-0000-0000-0000C2B70000}"/>
    <cellStyle name="SAPBEXstdData 22 7" xfId="21027" xr:uid="{00000000-0005-0000-0000-0000C3B70000}"/>
    <cellStyle name="SAPBEXstdData 22 8" xfId="25806" xr:uid="{00000000-0005-0000-0000-0000C4B70000}"/>
    <cellStyle name="SAPBEXstdData 22 9" xfId="28690" xr:uid="{00000000-0005-0000-0000-0000C5B70000}"/>
    <cellStyle name="SAPBEXstdData 23" xfId="1483" xr:uid="{00000000-0005-0000-0000-0000C6B70000}"/>
    <cellStyle name="SAPBEXstdData 23 10" xfId="31576" xr:uid="{00000000-0005-0000-0000-0000C7B70000}"/>
    <cellStyle name="SAPBEXstdData 23 11" xfId="34465" xr:uid="{00000000-0005-0000-0000-0000C8B70000}"/>
    <cellStyle name="SAPBEXstdData 23 12" xfId="37371" xr:uid="{00000000-0005-0000-0000-0000C9B70000}"/>
    <cellStyle name="SAPBEXstdData 23 13" xfId="42478" xr:uid="{00000000-0005-0000-0000-0000CAB70000}"/>
    <cellStyle name="SAPBEXstdData 23 14" xfId="45496" xr:uid="{00000000-0005-0000-0000-0000CBB70000}"/>
    <cellStyle name="SAPBEXstdData 23 2" xfId="6463" xr:uid="{00000000-0005-0000-0000-0000CCB70000}"/>
    <cellStyle name="SAPBEXstdData 23 3" xfId="9257" xr:uid="{00000000-0005-0000-0000-0000CDB70000}"/>
    <cellStyle name="SAPBEXstdData 23 4" xfId="12150" xr:uid="{00000000-0005-0000-0000-0000CEB70000}"/>
    <cellStyle name="SAPBEXstdData 23 5" xfId="15018" xr:uid="{00000000-0005-0000-0000-0000CFB70000}"/>
    <cellStyle name="SAPBEXstdData 23 6" xfId="17947" xr:uid="{00000000-0005-0000-0000-0000D0B70000}"/>
    <cellStyle name="SAPBEXstdData 23 7" xfId="21058" xr:uid="{00000000-0005-0000-0000-0000D1B70000}"/>
    <cellStyle name="SAPBEXstdData 23 8" xfId="25837" xr:uid="{00000000-0005-0000-0000-0000D2B70000}"/>
    <cellStyle name="SAPBEXstdData 23 9" xfId="28721" xr:uid="{00000000-0005-0000-0000-0000D3B70000}"/>
    <cellStyle name="SAPBEXstdData 24" xfId="1514" xr:uid="{00000000-0005-0000-0000-0000D4B70000}"/>
    <cellStyle name="SAPBEXstdData 24 10" xfId="31607" xr:uid="{00000000-0005-0000-0000-0000D5B70000}"/>
    <cellStyle name="SAPBEXstdData 24 11" xfId="34496" xr:uid="{00000000-0005-0000-0000-0000D6B70000}"/>
    <cellStyle name="SAPBEXstdData 24 12" xfId="37402" xr:uid="{00000000-0005-0000-0000-0000D7B70000}"/>
    <cellStyle name="SAPBEXstdData 24 13" xfId="42509" xr:uid="{00000000-0005-0000-0000-0000D8B70000}"/>
    <cellStyle name="SAPBEXstdData 24 14" xfId="45527" xr:uid="{00000000-0005-0000-0000-0000D9B70000}"/>
    <cellStyle name="SAPBEXstdData 24 2" xfId="6494" xr:uid="{00000000-0005-0000-0000-0000DAB70000}"/>
    <cellStyle name="SAPBEXstdData 24 3" xfId="9288" xr:uid="{00000000-0005-0000-0000-0000DBB70000}"/>
    <cellStyle name="SAPBEXstdData 24 4" xfId="12181" xr:uid="{00000000-0005-0000-0000-0000DCB70000}"/>
    <cellStyle name="SAPBEXstdData 24 5" xfId="15049" xr:uid="{00000000-0005-0000-0000-0000DDB70000}"/>
    <cellStyle name="SAPBEXstdData 24 6" xfId="17978" xr:uid="{00000000-0005-0000-0000-0000DEB70000}"/>
    <cellStyle name="SAPBEXstdData 24 7" xfId="21089" xr:uid="{00000000-0005-0000-0000-0000DFB70000}"/>
    <cellStyle name="SAPBEXstdData 24 8" xfId="25868" xr:uid="{00000000-0005-0000-0000-0000E0B70000}"/>
    <cellStyle name="SAPBEXstdData 24 9" xfId="28752" xr:uid="{00000000-0005-0000-0000-0000E1B70000}"/>
    <cellStyle name="SAPBEXstdData 25" xfId="1545" xr:uid="{00000000-0005-0000-0000-0000E2B70000}"/>
    <cellStyle name="SAPBEXstdData 25 10" xfId="31638" xr:uid="{00000000-0005-0000-0000-0000E3B70000}"/>
    <cellStyle name="SAPBEXstdData 25 11" xfId="34527" xr:uid="{00000000-0005-0000-0000-0000E4B70000}"/>
    <cellStyle name="SAPBEXstdData 25 12" xfId="37433" xr:uid="{00000000-0005-0000-0000-0000E5B70000}"/>
    <cellStyle name="SAPBEXstdData 25 13" xfId="42540" xr:uid="{00000000-0005-0000-0000-0000E6B70000}"/>
    <cellStyle name="SAPBEXstdData 25 14" xfId="45558" xr:uid="{00000000-0005-0000-0000-0000E7B70000}"/>
    <cellStyle name="SAPBEXstdData 25 2" xfId="6525" xr:uid="{00000000-0005-0000-0000-0000E8B70000}"/>
    <cellStyle name="SAPBEXstdData 25 3" xfId="9319" xr:uid="{00000000-0005-0000-0000-0000E9B70000}"/>
    <cellStyle name="SAPBEXstdData 25 4" xfId="12212" xr:uid="{00000000-0005-0000-0000-0000EAB70000}"/>
    <cellStyle name="SAPBEXstdData 25 5" xfId="15080" xr:uid="{00000000-0005-0000-0000-0000EBB70000}"/>
    <cellStyle name="SAPBEXstdData 25 6" xfId="18009" xr:uid="{00000000-0005-0000-0000-0000ECB70000}"/>
    <cellStyle name="SAPBEXstdData 25 7" xfId="21120" xr:uid="{00000000-0005-0000-0000-0000EDB70000}"/>
    <cellStyle name="SAPBEXstdData 25 8" xfId="25899" xr:uid="{00000000-0005-0000-0000-0000EEB70000}"/>
    <cellStyle name="SAPBEXstdData 25 9" xfId="28783" xr:uid="{00000000-0005-0000-0000-0000EFB70000}"/>
    <cellStyle name="SAPBEXstdData 26" xfId="1576" xr:uid="{00000000-0005-0000-0000-0000F0B70000}"/>
    <cellStyle name="SAPBEXstdData 26 10" xfId="31669" xr:uid="{00000000-0005-0000-0000-0000F1B70000}"/>
    <cellStyle name="SAPBEXstdData 26 11" xfId="34558" xr:uid="{00000000-0005-0000-0000-0000F2B70000}"/>
    <cellStyle name="SAPBEXstdData 26 12" xfId="37464" xr:uid="{00000000-0005-0000-0000-0000F3B70000}"/>
    <cellStyle name="SAPBEXstdData 26 13" xfId="42571" xr:uid="{00000000-0005-0000-0000-0000F4B70000}"/>
    <cellStyle name="SAPBEXstdData 26 14" xfId="45589" xr:uid="{00000000-0005-0000-0000-0000F5B70000}"/>
    <cellStyle name="SAPBEXstdData 26 2" xfId="6556" xr:uid="{00000000-0005-0000-0000-0000F6B70000}"/>
    <cellStyle name="SAPBEXstdData 26 3" xfId="9350" xr:uid="{00000000-0005-0000-0000-0000F7B70000}"/>
    <cellStyle name="SAPBEXstdData 26 4" xfId="12243" xr:uid="{00000000-0005-0000-0000-0000F8B70000}"/>
    <cellStyle name="SAPBEXstdData 26 5" xfId="15111" xr:uid="{00000000-0005-0000-0000-0000F9B70000}"/>
    <cellStyle name="SAPBEXstdData 26 6" xfId="18040" xr:uid="{00000000-0005-0000-0000-0000FAB70000}"/>
    <cellStyle name="SAPBEXstdData 26 7" xfId="21151" xr:uid="{00000000-0005-0000-0000-0000FBB70000}"/>
    <cellStyle name="SAPBEXstdData 26 8" xfId="25930" xr:uid="{00000000-0005-0000-0000-0000FCB70000}"/>
    <cellStyle name="SAPBEXstdData 26 9" xfId="28814" xr:uid="{00000000-0005-0000-0000-0000FDB70000}"/>
    <cellStyle name="SAPBEXstdData 27" xfId="1607" xr:uid="{00000000-0005-0000-0000-0000FEB70000}"/>
    <cellStyle name="SAPBEXstdData 27 10" xfId="31700" xr:uid="{00000000-0005-0000-0000-0000FFB70000}"/>
    <cellStyle name="SAPBEXstdData 27 11" xfId="34589" xr:uid="{00000000-0005-0000-0000-000000B80000}"/>
    <cellStyle name="SAPBEXstdData 27 12" xfId="37495" xr:uid="{00000000-0005-0000-0000-000001B80000}"/>
    <cellStyle name="SAPBEXstdData 27 13" xfId="42602" xr:uid="{00000000-0005-0000-0000-000002B80000}"/>
    <cellStyle name="SAPBEXstdData 27 14" xfId="45620" xr:uid="{00000000-0005-0000-0000-000003B80000}"/>
    <cellStyle name="SAPBEXstdData 27 2" xfId="6587" xr:uid="{00000000-0005-0000-0000-000004B80000}"/>
    <cellStyle name="SAPBEXstdData 27 3" xfId="9381" xr:uid="{00000000-0005-0000-0000-000005B80000}"/>
    <cellStyle name="SAPBEXstdData 27 4" xfId="12274" xr:uid="{00000000-0005-0000-0000-000006B80000}"/>
    <cellStyle name="SAPBEXstdData 27 5" xfId="15142" xr:uid="{00000000-0005-0000-0000-000007B80000}"/>
    <cellStyle name="SAPBEXstdData 27 6" xfId="18071" xr:uid="{00000000-0005-0000-0000-000008B80000}"/>
    <cellStyle name="SAPBEXstdData 27 7" xfId="21182" xr:uid="{00000000-0005-0000-0000-000009B80000}"/>
    <cellStyle name="SAPBEXstdData 27 8" xfId="25961" xr:uid="{00000000-0005-0000-0000-00000AB80000}"/>
    <cellStyle name="SAPBEXstdData 27 9" xfId="28845" xr:uid="{00000000-0005-0000-0000-00000BB80000}"/>
    <cellStyle name="SAPBEXstdData 28" xfId="1638" xr:uid="{00000000-0005-0000-0000-00000CB80000}"/>
    <cellStyle name="SAPBEXstdData 28 10" xfId="31731" xr:uid="{00000000-0005-0000-0000-00000DB80000}"/>
    <cellStyle name="SAPBEXstdData 28 11" xfId="34620" xr:uid="{00000000-0005-0000-0000-00000EB80000}"/>
    <cellStyle name="SAPBEXstdData 28 12" xfId="37526" xr:uid="{00000000-0005-0000-0000-00000FB80000}"/>
    <cellStyle name="SAPBEXstdData 28 13" xfId="42633" xr:uid="{00000000-0005-0000-0000-000010B80000}"/>
    <cellStyle name="SAPBEXstdData 28 14" xfId="45651" xr:uid="{00000000-0005-0000-0000-000011B80000}"/>
    <cellStyle name="SAPBEXstdData 28 2" xfId="6618" xr:uid="{00000000-0005-0000-0000-000012B80000}"/>
    <cellStyle name="SAPBEXstdData 28 3" xfId="9412" xr:uid="{00000000-0005-0000-0000-000013B80000}"/>
    <cellStyle name="SAPBEXstdData 28 4" xfId="12305" xr:uid="{00000000-0005-0000-0000-000014B80000}"/>
    <cellStyle name="SAPBEXstdData 28 5" xfId="15173" xr:uid="{00000000-0005-0000-0000-000015B80000}"/>
    <cellStyle name="SAPBEXstdData 28 6" xfId="18102" xr:uid="{00000000-0005-0000-0000-000016B80000}"/>
    <cellStyle name="SAPBEXstdData 28 7" xfId="21213" xr:uid="{00000000-0005-0000-0000-000017B80000}"/>
    <cellStyle name="SAPBEXstdData 28 8" xfId="25992" xr:uid="{00000000-0005-0000-0000-000018B80000}"/>
    <cellStyle name="SAPBEXstdData 28 9" xfId="28876" xr:uid="{00000000-0005-0000-0000-000019B80000}"/>
    <cellStyle name="SAPBEXstdData 29" xfId="1723" xr:uid="{00000000-0005-0000-0000-00001AB80000}"/>
    <cellStyle name="SAPBEXstdData 29 10" xfId="31815" xr:uid="{00000000-0005-0000-0000-00001BB80000}"/>
    <cellStyle name="SAPBEXstdData 29 11" xfId="34705" xr:uid="{00000000-0005-0000-0000-00001CB80000}"/>
    <cellStyle name="SAPBEXstdData 29 12" xfId="37611" xr:uid="{00000000-0005-0000-0000-00001DB80000}"/>
    <cellStyle name="SAPBEXstdData 29 13" xfId="42718" xr:uid="{00000000-0005-0000-0000-00001EB80000}"/>
    <cellStyle name="SAPBEXstdData 29 14" xfId="45736" xr:uid="{00000000-0005-0000-0000-00001FB80000}"/>
    <cellStyle name="SAPBEXstdData 29 2" xfId="6702" xr:uid="{00000000-0005-0000-0000-000020B80000}"/>
    <cellStyle name="SAPBEXstdData 29 3" xfId="9496" xr:uid="{00000000-0005-0000-0000-000021B80000}"/>
    <cellStyle name="SAPBEXstdData 29 4" xfId="12390" xr:uid="{00000000-0005-0000-0000-000022B80000}"/>
    <cellStyle name="SAPBEXstdData 29 5" xfId="15257" xr:uid="{00000000-0005-0000-0000-000023B80000}"/>
    <cellStyle name="SAPBEXstdData 29 6" xfId="18187" xr:uid="{00000000-0005-0000-0000-000024B80000}"/>
    <cellStyle name="SAPBEXstdData 29 7" xfId="21298" xr:uid="{00000000-0005-0000-0000-000025B80000}"/>
    <cellStyle name="SAPBEXstdData 29 8" xfId="26077" xr:uid="{00000000-0005-0000-0000-000026B80000}"/>
    <cellStyle name="SAPBEXstdData 29 9" xfId="28961" xr:uid="{00000000-0005-0000-0000-000027B80000}"/>
    <cellStyle name="SAPBEXstdData 3" xfId="505" xr:uid="{00000000-0005-0000-0000-000028B80000}"/>
    <cellStyle name="SAPBEXstdData 3 10" xfId="33489" xr:uid="{00000000-0005-0000-0000-000029B80000}"/>
    <cellStyle name="SAPBEXstdData 3 11" xfId="36394" xr:uid="{00000000-0005-0000-0000-00002AB80000}"/>
    <cellStyle name="SAPBEXstdData 3 12" xfId="41502" xr:uid="{00000000-0005-0000-0000-00002BB80000}"/>
    <cellStyle name="SAPBEXstdData 3 13" xfId="44519" xr:uid="{00000000-0005-0000-0000-00002CB80000}"/>
    <cellStyle name="SAPBEXstdData 3 2" xfId="745" xr:uid="{00000000-0005-0000-0000-00002DB80000}"/>
    <cellStyle name="SAPBEXstdData 3 2 10" xfId="30838" xr:uid="{00000000-0005-0000-0000-00002EB80000}"/>
    <cellStyle name="SAPBEXstdData 3 2 11" xfId="33727" xr:uid="{00000000-0005-0000-0000-00002FB80000}"/>
    <cellStyle name="SAPBEXstdData 3 2 12" xfId="36633" xr:uid="{00000000-0005-0000-0000-000030B80000}"/>
    <cellStyle name="SAPBEXstdData 3 2 13" xfId="41740" xr:uid="{00000000-0005-0000-0000-000031B80000}"/>
    <cellStyle name="SAPBEXstdData 3 2 14" xfId="44758" xr:uid="{00000000-0005-0000-0000-000032B80000}"/>
    <cellStyle name="SAPBEXstdData 3 2 2" xfId="3850" xr:uid="{00000000-0005-0000-0000-000033B80000}"/>
    <cellStyle name="SAPBEXstdData 3 2 3" xfId="8519" xr:uid="{00000000-0005-0000-0000-000034B80000}"/>
    <cellStyle name="SAPBEXstdData 3 2 4" xfId="11412" xr:uid="{00000000-0005-0000-0000-000035B80000}"/>
    <cellStyle name="SAPBEXstdData 3 2 5" xfId="14280" xr:uid="{00000000-0005-0000-0000-000036B80000}"/>
    <cellStyle name="SAPBEXstdData 3 2 6" xfId="17209" xr:uid="{00000000-0005-0000-0000-000037B80000}"/>
    <cellStyle name="SAPBEXstdData 3 2 7" xfId="20320" xr:uid="{00000000-0005-0000-0000-000038B80000}"/>
    <cellStyle name="SAPBEXstdData 3 2 8" xfId="25099" xr:uid="{00000000-0005-0000-0000-000039B80000}"/>
    <cellStyle name="SAPBEXstdData 3 2 9" xfId="27983" xr:uid="{00000000-0005-0000-0000-00003AB80000}"/>
    <cellStyle name="SAPBEXstdData 3 3" xfId="826" xr:uid="{00000000-0005-0000-0000-00003BB80000}"/>
    <cellStyle name="SAPBEXstdData 3 3 10" xfId="30919" xr:uid="{00000000-0005-0000-0000-00003CB80000}"/>
    <cellStyle name="SAPBEXstdData 3 3 11" xfId="33808" xr:uid="{00000000-0005-0000-0000-00003DB80000}"/>
    <cellStyle name="SAPBEXstdData 3 3 12" xfId="36714" xr:uid="{00000000-0005-0000-0000-00003EB80000}"/>
    <cellStyle name="SAPBEXstdData 3 3 13" xfId="41821" xr:uid="{00000000-0005-0000-0000-00003FB80000}"/>
    <cellStyle name="SAPBEXstdData 3 3 14" xfId="44839" xr:uid="{00000000-0005-0000-0000-000040B80000}"/>
    <cellStyle name="SAPBEXstdData 3 3 2" xfId="4130" xr:uid="{00000000-0005-0000-0000-000041B80000}"/>
    <cellStyle name="SAPBEXstdData 3 3 3" xfId="8600" xr:uid="{00000000-0005-0000-0000-000042B80000}"/>
    <cellStyle name="SAPBEXstdData 3 3 4" xfId="11493" xr:uid="{00000000-0005-0000-0000-000043B80000}"/>
    <cellStyle name="SAPBEXstdData 3 3 5" xfId="14361" xr:uid="{00000000-0005-0000-0000-000044B80000}"/>
    <cellStyle name="SAPBEXstdData 3 3 6" xfId="17290" xr:uid="{00000000-0005-0000-0000-000045B80000}"/>
    <cellStyle name="SAPBEXstdData 3 3 7" xfId="20401" xr:uid="{00000000-0005-0000-0000-000046B80000}"/>
    <cellStyle name="SAPBEXstdData 3 3 8" xfId="25180" xr:uid="{00000000-0005-0000-0000-000047B80000}"/>
    <cellStyle name="SAPBEXstdData 3 3 9" xfId="28064" xr:uid="{00000000-0005-0000-0000-000048B80000}"/>
    <cellStyle name="SAPBEXstdData 3 4" xfId="858" xr:uid="{00000000-0005-0000-0000-000049B80000}"/>
    <cellStyle name="SAPBEXstdData 3 4 10" xfId="30951" xr:uid="{00000000-0005-0000-0000-00004AB80000}"/>
    <cellStyle name="SAPBEXstdData 3 4 11" xfId="33840" xr:uid="{00000000-0005-0000-0000-00004BB80000}"/>
    <cellStyle name="SAPBEXstdData 3 4 12" xfId="36746" xr:uid="{00000000-0005-0000-0000-00004CB80000}"/>
    <cellStyle name="SAPBEXstdData 3 4 13" xfId="41853" xr:uid="{00000000-0005-0000-0000-00004DB80000}"/>
    <cellStyle name="SAPBEXstdData 3 4 14" xfId="44871" xr:uid="{00000000-0005-0000-0000-00004EB80000}"/>
    <cellStyle name="SAPBEXstdData 3 4 2" xfId="4538" xr:uid="{00000000-0005-0000-0000-00004FB80000}"/>
    <cellStyle name="SAPBEXstdData 3 4 3" xfId="8632" xr:uid="{00000000-0005-0000-0000-000050B80000}"/>
    <cellStyle name="SAPBEXstdData 3 4 4" xfId="11525" xr:uid="{00000000-0005-0000-0000-000051B80000}"/>
    <cellStyle name="SAPBEXstdData 3 4 5" xfId="14393" xr:uid="{00000000-0005-0000-0000-000052B80000}"/>
    <cellStyle name="SAPBEXstdData 3 4 6" xfId="17322" xr:uid="{00000000-0005-0000-0000-000053B80000}"/>
    <cellStyle name="SAPBEXstdData 3 4 7" xfId="20433" xr:uid="{00000000-0005-0000-0000-000054B80000}"/>
    <cellStyle name="SAPBEXstdData 3 4 8" xfId="25212" xr:uid="{00000000-0005-0000-0000-000055B80000}"/>
    <cellStyle name="SAPBEXstdData 3 4 9" xfId="28096" xr:uid="{00000000-0005-0000-0000-000056B80000}"/>
    <cellStyle name="SAPBEXstdData 3 5" xfId="11174" xr:uid="{00000000-0005-0000-0000-000057B80000}"/>
    <cellStyle name="SAPBEXstdData 3 6" xfId="16971" xr:uid="{00000000-0005-0000-0000-000058B80000}"/>
    <cellStyle name="SAPBEXstdData 3 7" xfId="20080" xr:uid="{00000000-0005-0000-0000-000059B80000}"/>
    <cellStyle name="SAPBEXstdData 3 8" xfId="22877" xr:uid="{00000000-0005-0000-0000-00005AB80000}"/>
    <cellStyle name="SAPBEXstdData 3 9" xfId="27745" xr:uid="{00000000-0005-0000-0000-00005BB80000}"/>
    <cellStyle name="SAPBEXstdData 30" xfId="1755" xr:uid="{00000000-0005-0000-0000-00005CB80000}"/>
    <cellStyle name="SAPBEXstdData 30 10" xfId="31846" xr:uid="{00000000-0005-0000-0000-00005DB80000}"/>
    <cellStyle name="SAPBEXstdData 30 11" xfId="34737" xr:uid="{00000000-0005-0000-0000-00005EB80000}"/>
    <cellStyle name="SAPBEXstdData 30 12" xfId="37643" xr:uid="{00000000-0005-0000-0000-00005FB80000}"/>
    <cellStyle name="SAPBEXstdData 30 13" xfId="42750" xr:uid="{00000000-0005-0000-0000-000060B80000}"/>
    <cellStyle name="SAPBEXstdData 30 14" xfId="45768" xr:uid="{00000000-0005-0000-0000-000061B80000}"/>
    <cellStyle name="SAPBEXstdData 30 2" xfId="6733" xr:uid="{00000000-0005-0000-0000-000062B80000}"/>
    <cellStyle name="SAPBEXstdData 30 3" xfId="9527" xr:uid="{00000000-0005-0000-0000-000063B80000}"/>
    <cellStyle name="SAPBEXstdData 30 4" xfId="12422" xr:uid="{00000000-0005-0000-0000-000064B80000}"/>
    <cellStyle name="SAPBEXstdData 30 5" xfId="15288" xr:uid="{00000000-0005-0000-0000-000065B80000}"/>
    <cellStyle name="SAPBEXstdData 30 6" xfId="18219" xr:uid="{00000000-0005-0000-0000-000066B80000}"/>
    <cellStyle name="SAPBEXstdData 30 7" xfId="21330" xr:uid="{00000000-0005-0000-0000-000067B80000}"/>
    <cellStyle name="SAPBEXstdData 30 8" xfId="26109" xr:uid="{00000000-0005-0000-0000-000068B80000}"/>
    <cellStyle name="SAPBEXstdData 30 9" xfId="28993" xr:uid="{00000000-0005-0000-0000-000069B80000}"/>
    <cellStyle name="SAPBEXstdData 31" xfId="1787" xr:uid="{00000000-0005-0000-0000-00006AB80000}"/>
    <cellStyle name="SAPBEXstdData 31 10" xfId="31877" xr:uid="{00000000-0005-0000-0000-00006BB80000}"/>
    <cellStyle name="SAPBEXstdData 31 11" xfId="34769" xr:uid="{00000000-0005-0000-0000-00006CB80000}"/>
    <cellStyle name="SAPBEXstdData 31 12" xfId="37675" xr:uid="{00000000-0005-0000-0000-00006DB80000}"/>
    <cellStyle name="SAPBEXstdData 31 13" xfId="42782" xr:uid="{00000000-0005-0000-0000-00006EB80000}"/>
    <cellStyle name="SAPBEXstdData 31 14" xfId="45800" xr:uid="{00000000-0005-0000-0000-00006FB80000}"/>
    <cellStyle name="SAPBEXstdData 31 2" xfId="6765" xr:uid="{00000000-0005-0000-0000-000070B80000}"/>
    <cellStyle name="SAPBEXstdData 31 3" xfId="9558" xr:uid="{00000000-0005-0000-0000-000071B80000}"/>
    <cellStyle name="SAPBEXstdData 31 4" xfId="12454" xr:uid="{00000000-0005-0000-0000-000072B80000}"/>
    <cellStyle name="SAPBEXstdData 31 5" xfId="15319" xr:uid="{00000000-0005-0000-0000-000073B80000}"/>
    <cellStyle name="SAPBEXstdData 31 6" xfId="18251" xr:uid="{00000000-0005-0000-0000-000074B80000}"/>
    <cellStyle name="SAPBEXstdData 31 7" xfId="21362" xr:uid="{00000000-0005-0000-0000-000075B80000}"/>
    <cellStyle name="SAPBEXstdData 31 8" xfId="26141" xr:uid="{00000000-0005-0000-0000-000076B80000}"/>
    <cellStyle name="SAPBEXstdData 31 9" xfId="29025" xr:uid="{00000000-0005-0000-0000-000077B80000}"/>
    <cellStyle name="SAPBEXstdData 32" xfId="1819" xr:uid="{00000000-0005-0000-0000-000078B80000}"/>
    <cellStyle name="SAPBEXstdData 32 10" xfId="31908" xr:uid="{00000000-0005-0000-0000-000079B80000}"/>
    <cellStyle name="SAPBEXstdData 32 11" xfId="34801" xr:uid="{00000000-0005-0000-0000-00007AB80000}"/>
    <cellStyle name="SAPBEXstdData 32 12" xfId="37707" xr:uid="{00000000-0005-0000-0000-00007BB80000}"/>
    <cellStyle name="SAPBEXstdData 32 13" xfId="42814" xr:uid="{00000000-0005-0000-0000-00007CB80000}"/>
    <cellStyle name="SAPBEXstdData 32 14" xfId="45832" xr:uid="{00000000-0005-0000-0000-00007DB80000}"/>
    <cellStyle name="SAPBEXstdData 32 2" xfId="6796" xr:uid="{00000000-0005-0000-0000-00007EB80000}"/>
    <cellStyle name="SAPBEXstdData 32 3" xfId="9589" xr:uid="{00000000-0005-0000-0000-00007FB80000}"/>
    <cellStyle name="SAPBEXstdData 32 4" xfId="12486" xr:uid="{00000000-0005-0000-0000-000080B80000}"/>
    <cellStyle name="SAPBEXstdData 32 5" xfId="15350" xr:uid="{00000000-0005-0000-0000-000081B80000}"/>
    <cellStyle name="SAPBEXstdData 32 6" xfId="18283" xr:uid="{00000000-0005-0000-0000-000082B80000}"/>
    <cellStyle name="SAPBEXstdData 32 7" xfId="21394" xr:uid="{00000000-0005-0000-0000-000083B80000}"/>
    <cellStyle name="SAPBEXstdData 32 8" xfId="26173" xr:uid="{00000000-0005-0000-0000-000084B80000}"/>
    <cellStyle name="SAPBEXstdData 32 9" xfId="29057" xr:uid="{00000000-0005-0000-0000-000085B80000}"/>
    <cellStyle name="SAPBEXstdData 33" xfId="1851" xr:uid="{00000000-0005-0000-0000-000086B80000}"/>
    <cellStyle name="SAPBEXstdData 33 10" xfId="31939" xr:uid="{00000000-0005-0000-0000-000087B80000}"/>
    <cellStyle name="SAPBEXstdData 33 11" xfId="34832" xr:uid="{00000000-0005-0000-0000-000088B80000}"/>
    <cellStyle name="SAPBEXstdData 33 12" xfId="37739" xr:uid="{00000000-0005-0000-0000-000089B80000}"/>
    <cellStyle name="SAPBEXstdData 33 13" xfId="42846" xr:uid="{00000000-0005-0000-0000-00008AB80000}"/>
    <cellStyle name="SAPBEXstdData 33 14" xfId="45864" xr:uid="{00000000-0005-0000-0000-00008BB80000}"/>
    <cellStyle name="SAPBEXstdData 33 2" xfId="6827" xr:uid="{00000000-0005-0000-0000-00008CB80000}"/>
    <cellStyle name="SAPBEXstdData 33 3" xfId="9620" xr:uid="{00000000-0005-0000-0000-00008DB80000}"/>
    <cellStyle name="SAPBEXstdData 33 4" xfId="12518" xr:uid="{00000000-0005-0000-0000-00008EB80000}"/>
    <cellStyle name="SAPBEXstdData 33 5" xfId="15381" xr:uid="{00000000-0005-0000-0000-00008FB80000}"/>
    <cellStyle name="SAPBEXstdData 33 6" xfId="18315" xr:uid="{00000000-0005-0000-0000-000090B80000}"/>
    <cellStyle name="SAPBEXstdData 33 7" xfId="21426" xr:uid="{00000000-0005-0000-0000-000091B80000}"/>
    <cellStyle name="SAPBEXstdData 33 8" xfId="26205" xr:uid="{00000000-0005-0000-0000-000092B80000}"/>
    <cellStyle name="SAPBEXstdData 33 9" xfId="29088" xr:uid="{00000000-0005-0000-0000-000093B80000}"/>
    <cellStyle name="SAPBEXstdData 34" xfId="1883" xr:uid="{00000000-0005-0000-0000-000094B80000}"/>
    <cellStyle name="SAPBEXstdData 34 10" xfId="31969" xr:uid="{00000000-0005-0000-0000-000095B80000}"/>
    <cellStyle name="SAPBEXstdData 34 11" xfId="34863" xr:uid="{00000000-0005-0000-0000-000096B80000}"/>
    <cellStyle name="SAPBEXstdData 34 12" xfId="37769" xr:uid="{00000000-0005-0000-0000-000097B80000}"/>
    <cellStyle name="SAPBEXstdData 34 13" xfId="42877" xr:uid="{00000000-0005-0000-0000-000098B80000}"/>
    <cellStyle name="SAPBEXstdData 34 14" xfId="45896" xr:uid="{00000000-0005-0000-0000-000099B80000}"/>
    <cellStyle name="SAPBEXstdData 34 2" xfId="6858" xr:uid="{00000000-0005-0000-0000-00009AB80000}"/>
    <cellStyle name="SAPBEXstdData 34 3" xfId="9650" xr:uid="{00000000-0005-0000-0000-00009BB80000}"/>
    <cellStyle name="SAPBEXstdData 34 4" xfId="12548" xr:uid="{00000000-0005-0000-0000-00009CB80000}"/>
    <cellStyle name="SAPBEXstdData 34 5" xfId="15411" xr:uid="{00000000-0005-0000-0000-00009DB80000}"/>
    <cellStyle name="SAPBEXstdData 34 6" xfId="18346" xr:uid="{00000000-0005-0000-0000-00009EB80000}"/>
    <cellStyle name="SAPBEXstdData 34 7" xfId="21457" xr:uid="{00000000-0005-0000-0000-00009FB80000}"/>
    <cellStyle name="SAPBEXstdData 34 8" xfId="26235" xr:uid="{00000000-0005-0000-0000-0000A0B80000}"/>
    <cellStyle name="SAPBEXstdData 34 9" xfId="29118" xr:uid="{00000000-0005-0000-0000-0000A1B80000}"/>
    <cellStyle name="SAPBEXstdData 35" xfId="1914" xr:uid="{00000000-0005-0000-0000-0000A2B80000}"/>
    <cellStyle name="SAPBEXstdData 35 10" xfId="31999" xr:uid="{00000000-0005-0000-0000-0000A3B80000}"/>
    <cellStyle name="SAPBEXstdData 35 11" xfId="34894" xr:uid="{00000000-0005-0000-0000-0000A4B80000}"/>
    <cellStyle name="SAPBEXstdData 35 12" xfId="37799" xr:uid="{00000000-0005-0000-0000-0000A5B80000}"/>
    <cellStyle name="SAPBEXstdData 35 13" xfId="42908" xr:uid="{00000000-0005-0000-0000-0000A6B80000}"/>
    <cellStyle name="SAPBEXstdData 35 14" xfId="45927" xr:uid="{00000000-0005-0000-0000-0000A7B80000}"/>
    <cellStyle name="SAPBEXstdData 35 2" xfId="6888" xr:uid="{00000000-0005-0000-0000-0000A8B80000}"/>
    <cellStyle name="SAPBEXstdData 35 3" xfId="9681" xr:uid="{00000000-0005-0000-0000-0000A9B80000}"/>
    <cellStyle name="SAPBEXstdData 35 4" xfId="12578" xr:uid="{00000000-0005-0000-0000-0000AAB80000}"/>
    <cellStyle name="SAPBEXstdData 35 5" xfId="15441" xr:uid="{00000000-0005-0000-0000-0000ABB80000}"/>
    <cellStyle name="SAPBEXstdData 35 6" xfId="18377" xr:uid="{00000000-0005-0000-0000-0000ACB80000}"/>
    <cellStyle name="SAPBEXstdData 35 7" xfId="21488" xr:uid="{00000000-0005-0000-0000-0000ADB80000}"/>
    <cellStyle name="SAPBEXstdData 35 8" xfId="26265" xr:uid="{00000000-0005-0000-0000-0000AEB80000}"/>
    <cellStyle name="SAPBEXstdData 35 9" xfId="29148" xr:uid="{00000000-0005-0000-0000-0000AFB80000}"/>
    <cellStyle name="SAPBEXstdData 36" xfId="1946" xr:uid="{00000000-0005-0000-0000-0000B0B80000}"/>
    <cellStyle name="SAPBEXstdData 36 10" xfId="32030" xr:uid="{00000000-0005-0000-0000-0000B1B80000}"/>
    <cellStyle name="SAPBEXstdData 36 11" xfId="34926" xr:uid="{00000000-0005-0000-0000-0000B2B80000}"/>
    <cellStyle name="SAPBEXstdData 36 12" xfId="37830" xr:uid="{00000000-0005-0000-0000-0000B3B80000}"/>
    <cellStyle name="SAPBEXstdData 36 13" xfId="42939" xr:uid="{00000000-0005-0000-0000-0000B4B80000}"/>
    <cellStyle name="SAPBEXstdData 36 14" xfId="45959" xr:uid="{00000000-0005-0000-0000-0000B5B80000}"/>
    <cellStyle name="SAPBEXstdData 36 2" xfId="6919" xr:uid="{00000000-0005-0000-0000-0000B6B80000}"/>
    <cellStyle name="SAPBEXstdData 36 3" xfId="9713" xr:uid="{00000000-0005-0000-0000-0000B7B80000}"/>
    <cellStyle name="SAPBEXstdData 36 4" xfId="12609" xr:uid="{00000000-0005-0000-0000-0000B8B80000}"/>
    <cellStyle name="SAPBEXstdData 36 5" xfId="15473" xr:uid="{00000000-0005-0000-0000-0000B9B80000}"/>
    <cellStyle name="SAPBEXstdData 36 6" xfId="18409" xr:uid="{00000000-0005-0000-0000-0000BAB80000}"/>
    <cellStyle name="SAPBEXstdData 36 7" xfId="21520" xr:uid="{00000000-0005-0000-0000-0000BBB80000}"/>
    <cellStyle name="SAPBEXstdData 36 8" xfId="26296" xr:uid="{00000000-0005-0000-0000-0000BCB80000}"/>
    <cellStyle name="SAPBEXstdData 36 9" xfId="29179" xr:uid="{00000000-0005-0000-0000-0000BDB80000}"/>
    <cellStyle name="SAPBEXstdData 37" xfId="1977" xr:uid="{00000000-0005-0000-0000-0000BEB80000}"/>
    <cellStyle name="SAPBEXstdData 37 10" xfId="32060" xr:uid="{00000000-0005-0000-0000-0000BFB80000}"/>
    <cellStyle name="SAPBEXstdData 37 11" xfId="34957" xr:uid="{00000000-0005-0000-0000-0000C0B80000}"/>
    <cellStyle name="SAPBEXstdData 37 12" xfId="37860" xr:uid="{00000000-0005-0000-0000-0000C1B80000}"/>
    <cellStyle name="SAPBEXstdData 37 13" xfId="42969" xr:uid="{00000000-0005-0000-0000-0000C2B80000}"/>
    <cellStyle name="SAPBEXstdData 37 14" xfId="45990" xr:uid="{00000000-0005-0000-0000-0000C3B80000}"/>
    <cellStyle name="SAPBEXstdData 37 2" xfId="6950" xr:uid="{00000000-0005-0000-0000-0000C4B80000}"/>
    <cellStyle name="SAPBEXstdData 37 3" xfId="9744" xr:uid="{00000000-0005-0000-0000-0000C5B80000}"/>
    <cellStyle name="SAPBEXstdData 37 4" xfId="12639" xr:uid="{00000000-0005-0000-0000-0000C6B80000}"/>
    <cellStyle name="SAPBEXstdData 37 5" xfId="15504" xr:uid="{00000000-0005-0000-0000-0000C7B80000}"/>
    <cellStyle name="SAPBEXstdData 37 6" xfId="18440" xr:uid="{00000000-0005-0000-0000-0000C8B80000}"/>
    <cellStyle name="SAPBEXstdData 37 7" xfId="21550" xr:uid="{00000000-0005-0000-0000-0000C9B80000}"/>
    <cellStyle name="SAPBEXstdData 37 8" xfId="26326" xr:uid="{00000000-0005-0000-0000-0000CAB80000}"/>
    <cellStyle name="SAPBEXstdData 37 9" xfId="29209" xr:uid="{00000000-0005-0000-0000-0000CBB80000}"/>
    <cellStyle name="SAPBEXstdData 38" xfId="2009" xr:uid="{00000000-0005-0000-0000-0000CCB80000}"/>
    <cellStyle name="SAPBEXstdData 38 10" xfId="32092" xr:uid="{00000000-0005-0000-0000-0000CDB80000}"/>
    <cellStyle name="SAPBEXstdData 38 11" xfId="34989" xr:uid="{00000000-0005-0000-0000-0000CEB80000}"/>
    <cellStyle name="SAPBEXstdData 38 12" xfId="37891" xr:uid="{00000000-0005-0000-0000-0000CFB80000}"/>
    <cellStyle name="SAPBEXstdData 38 13" xfId="43000" xr:uid="{00000000-0005-0000-0000-0000D0B80000}"/>
    <cellStyle name="SAPBEXstdData 38 14" xfId="46022" xr:uid="{00000000-0005-0000-0000-0000D1B80000}"/>
    <cellStyle name="SAPBEXstdData 38 2" xfId="6982" xr:uid="{00000000-0005-0000-0000-0000D2B80000}"/>
    <cellStyle name="SAPBEXstdData 38 3" xfId="9776" xr:uid="{00000000-0005-0000-0000-0000D3B80000}"/>
    <cellStyle name="SAPBEXstdData 38 4" xfId="12670" xr:uid="{00000000-0005-0000-0000-0000D4B80000}"/>
    <cellStyle name="SAPBEXstdData 38 5" xfId="15536" xr:uid="{00000000-0005-0000-0000-0000D5B80000}"/>
    <cellStyle name="SAPBEXstdData 38 6" xfId="18472" xr:uid="{00000000-0005-0000-0000-0000D6B80000}"/>
    <cellStyle name="SAPBEXstdData 38 7" xfId="21581" xr:uid="{00000000-0005-0000-0000-0000D7B80000}"/>
    <cellStyle name="SAPBEXstdData 38 8" xfId="26357" xr:uid="{00000000-0005-0000-0000-0000D8B80000}"/>
    <cellStyle name="SAPBEXstdData 38 9" xfId="29240" xr:uid="{00000000-0005-0000-0000-0000D9B80000}"/>
    <cellStyle name="SAPBEXstdData 39" xfId="2040" xr:uid="{00000000-0005-0000-0000-0000DAB80000}"/>
    <cellStyle name="SAPBEXstdData 39 10" xfId="32123" xr:uid="{00000000-0005-0000-0000-0000DBB80000}"/>
    <cellStyle name="SAPBEXstdData 39 11" xfId="35020" xr:uid="{00000000-0005-0000-0000-0000DCB80000}"/>
    <cellStyle name="SAPBEXstdData 39 12" xfId="37921" xr:uid="{00000000-0005-0000-0000-0000DDB80000}"/>
    <cellStyle name="SAPBEXstdData 39 13" xfId="43030" xr:uid="{00000000-0005-0000-0000-0000DEB80000}"/>
    <cellStyle name="SAPBEXstdData 39 14" xfId="46053" xr:uid="{00000000-0005-0000-0000-0000DFB80000}"/>
    <cellStyle name="SAPBEXstdData 39 2" xfId="7013" xr:uid="{00000000-0005-0000-0000-0000E0B80000}"/>
    <cellStyle name="SAPBEXstdData 39 3" xfId="9807" xr:uid="{00000000-0005-0000-0000-0000E1B80000}"/>
    <cellStyle name="SAPBEXstdData 39 4" xfId="12700" xr:uid="{00000000-0005-0000-0000-0000E2B80000}"/>
    <cellStyle name="SAPBEXstdData 39 5" xfId="15567" xr:uid="{00000000-0005-0000-0000-0000E3B80000}"/>
    <cellStyle name="SAPBEXstdData 39 6" xfId="18503" xr:uid="{00000000-0005-0000-0000-0000E4B80000}"/>
    <cellStyle name="SAPBEXstdData 39 7" xfId="21611" xr:uid="{00000000-0005-0000-0000-0000E5B80000}"/>
    <cellStyle name="SAPBEXstdData 39 8" xfId="26387" xr:uid="{00000000-0005-0000-0000-0000E6B80000}"/>
    <cellStyle name="SAPBEXstdData 39 9" xfId="29270" xr:uid="{00000000-0005-0000-0000-0000E7B80000}"/>
    <cellStyle name="SAPBEXstdData 4" xfId="596" xr:uid="{00000000-0005-0000-0000-0000E8B80000}"/>
    <cellStyle name="SAPBEXstdData 4 10" xfId="30689" xr:uid="{00000000-0005-0000-0000-0000E9B80000}"/>
    <cellStyle name="SAPBEXstdData 4 11" xfId="33578" xr:uid="{00000000-0005-0000-0000-0000EAB80000}"/>
    <cellStyle name="SAPBEXstdData 4 12" xfId="36484" xr:uid="{00000000-0005-0000-0000-0000EBB80000}"/>
    <cellStyle name="SAPBEXstdData 4 13" xfId="41591" xr:uid="{00000000-0005-0000-0000-0000ECB80000}"/>
    <cellStyle name="SAPBEXstdData 4 14" xfId="44609" xr:uid="{00000000-0005-0000-0000-0000EDB80000}"/>
    <cellStyle name="SAPBEXstdData 4 2" xfId="3734" xr:uid="{00000000-0005-0000-0000-0000EEB80000}"/>
    <cellStyle name="SAPBEXstdData 4 3" xfId="8370" xr:uid="{00000000-0005-0000-0000-0000EFB80000}"/>
    <cellStyle name="SAPBEXstdData 4 4" xfId="11263" xr:uid="{00000000-0005-0000-0000-0000F0B80000}"/>
    <cellStyle name="SAPBEXstdData 4 5" xfId="14131" xr:uid="{00000000-0005-0000-0000-0000F1B80000}"/>
    <cellStyle name="SAPBEXstdData 4 6" xfId="17060" xr:uid="{00000000-0005-0000-0000-0000F2B80000}"/>
    <cellStyle name="SAPBEXstdData 4 7" xfId="20171" xr:uid="{00000000-0005-0000-0000-0000F3B80000}"/>
    <cellStyle name="SAPBEXstdData 4 8" xfId="19962" xr:uid="{00000000-0005-0000-0000-0000F4B80000}"/>
    <cellStyle name="SAPBEXstdData 4 9" xfId="27834" xr:uid="{00000000-0005-0000-0000-0000F5B80000}"/>
    <cellStyle name="SAPBEXstdData 40" xfId="2072" xr:uid="{00000000-0005-0000-0000-0000F6B80000}"/>
    <cellStyle name="SAPBEXstdData 40 10" xfId="32155" xr:uid="{00000000-0005-0000-0000-0000F7B80000}"/>
    <cellStyle name="SAPBEXstdData 40 11" xfId="35052" xr:uid="{00000000-0005-0000-0000-0000F8B80000}"/>
    <cellStyle name="SAPBEXstdData 40 12" xfId="37952" xr:uid="{00000000-0005-0000-0000-0000F9B80000}"/>
    <cellStyle name="SAPBEXstdData 40 13" xfId="43061" xr:uid="{00000000-0005-0000-0000-0000FAB80000}"/>
    <cellStyle name="SAPBEXstdData 40 14" xfId="46085" xr:uid="{00000000-0005-0000-0000-0000FBB80000}"/>
    <cellStyle name="SAPBEXstdData 40 2" xfId="7045" xr:uid="{00000000-0005-0000-0000-0000FCB80000}"/>
    <cellStyle name="SAPBEXstdData 40 3" xfId="9839" xr:uid="{00000000-0005-0000-0000-0000FDB80000}"/>
    <cellStyle name="SAPBEXstdData 40 4" xfId="12731" xr:uid="{00000000-0005-0000-0000-0000FEB80000}"/>
    <cellStyle name="SAPBEXstdData 40 5" xfId="15599" xr:uid="{00000000-0005-0000-0000-0000FFB80000}"/>
    <cellStyle name="SAPBEXstdData 40 6" xfId="18535" xr:uid="{00000000-0005-0000-0000-000000B90000}"/>
    <cellStyle name="SAPBEXstdData 40 7" xfId="21643" xr:uid="{00000000-0005-0000-0000-000001B90000}"/>
    <cellStyle name="SAPBEXstdData 40 8" xfId="26418" xr:uid="{00000000-0005-0000-0000-000002B90000}"/>
    <cellStyle name="SAPBEXstdData 40 9" xfId="29301" xr:uid="{00000000-0005-0000-0000-000003B90000}"/>
    <cellStyle name="SAPBEXstdData 41" xfId="2102" xr:uid="{00000000-0005-0000-0000-000004B90000}"/>
    <cellStyle name="SAPBEXstdData 41 10" xfId="32185" xr:uid="{00000000-0005-0000-0000-000005B90000}"/>
    <cellStyle name="SAPBEXstdData 41 11" xfId="35081" xr:uid="{00000000-0005-0000-0000-000006B90000}"/>
    <cellStyle name="SAPBEXstdData 41 12" xfId="37981" xr:uid="{00000000-0005-0000-0000-000007B90000}"/>
    <cellStyle name="SAPBEXstdData 41 13" xfId="43091" xr:uid="{00000000-0005-0000-0000-000008B90000}"/>
    <cellStyle name="SAPBEXstdData 41 14" xfId="46115" xr:uid="{00000000-0005-0000-0000-000009B90000}"/>
    <cellStyle name="SAPBEXstdData 41 2" xfId="7075" xr:uid="{00000000-0005-0000-0000-00000AB90000}"/>
    <cellStyle name="SAPBEXstdData 41 3" xfId="9869" xr:uid="{00000000-0005-0000-0000-00000BB90000}"/>
    <cellStyle name="SAPBEXstdData 41 4" xfId="12760" xr:uid="{00000000-0005-0000-0000-00000CB90000}"/>
    <cellStyle name="SAPBEXstdData 41 5" xfId="15629" xr:uid="{00000000-0005-0000-0000-00000DB90000}"/>
    <cellStyle name="SAPBEXstdData 41 6" xfId="18565" xr:uid="{00000000-0005-0000-0000-00000EB90000}"/>
    <cellStyle name="SAPBEXstdData 41 7" xfId="21672" xr:uid="{00000000-0005-0000-0000-00000FB90000}"/>
    <cellStyle name="SAPBEXstdData 41 8" xfId="26447" xr:uid="{00000000-0005-0000-0000-000010B90000}"/>
    <cellStyle name="SAPBEXstdData 41 9" xfId="29330" xr:uid="{00000000-0005-0000-0000-000011B90000}"/>
    <cellStyle name="SAPBEXstdData 42" xfId="2133" xr:uid="{00000000-0005-0000-0000-000012B90000}"/>
    <cellStyle name="SAPBEXstdData 42 10" xfId="32216" xr:uid="{00000000-0005-0000-0000-000013B90000}"/>
    <cellStyle name="SAPBEXstdData 42 11" xfId="35112" xr:uid="{00000000-0005-0000-0000-000014B90000}"/>
    <cellStyle name="SAPBEXstdData 42 12" xfId="38011" xr:uid="{00000000-0005-0000-0000-000015B90000}"/>
    <cellStyle name="SAPBEXstdData 42 13" xfId="43122" xr:uid="{00000000-0005-0000-0000-000016B90000}"/>
    <cellStyle name="SAPBEXstdData 42 14" xfId="46146" xr:uid="{00000000-0005-0000-0000-000017B90000}"/>
    <cellStyle name="SAPBEXstdData 42 2" xfId="7106" xr:uid="{00000000-0005-0000-0000-000018B90000}"/>
    <cellStyle name="SAPBEXstdData 42 3" xfId="9900" xr:uid="{00000000-0005-0000-0000-000019B90000}"/>
    <cellStyle name="SAPBEXstdData 42 4" xfId="12790" xr:uid="{00000000-0005-0000-0000-00001AB90000}"/>
    <cellStyle name="SAPBEXstdData 42 5" xfId="15660" xr:uid="{00000000-0005-0000-0000-00001BB90000}"/>
    <cellStyle name="SAPBEXstdData 42 6" xfId="18596" xr:uid="{00000000-0005-0000-0000-00001CB90000}"/>
    <cellStyle name="SAPBEXstdData 42 7" xfId="21702" xr:uid="{00000000-0005-0000-0000-00001DB90000}"/>
    <cellStyle name="SAPBEXstdData 42 8" xfId="26477" xr:uid="{00000000-0005-0000-0000-00001EB90000}"/>
    <cellStyle name="SAPBEXstdData 42 9" xfId="29360" xr:uid="{00000000-0005-0000-0000-00001FB90000}"/>
    <cellStyle name="SAPBEXstdData 43" xfId="2163" xr:uid="{00000000-0005-0000-0000-000020B90000}"/>
    <cellStyle name="SAPBEXstdData 43 10" xfId="32246" xr:uid="{00000000-0005-0000-0000-000021B90000}"/>
    <cellStyle name="SAPBEXstdData 43 11" xfId="35142" xr:uid="{00000000-0005-0000-0000-000022B90000}"/>
    <cellStyle name="SAPBEXstdData 43 12" xfId="38040" xr:uid="{00000000-0005-0000-0000-000023B90000}"/>
    <cellStyle name="SAPBEXstdData 43 13" xfId="43152" xr:uid="{00000000-0005-0000-0000-000024B90000}"/>
    <cellStyle name="SAPBEXstdData 43 14" xfId="46176" xr:uid="{00000000-0005-0000-0000-000025B90000}"/>
    <cellStyle name="SAPBEXstdData 43 2" xfId="7136" xr:uid="{00000000-0005-0000-0000-000026B90000}"/>
    <cellStyle name="SAPBEXstdData 43 3" xfId="9930" xr:uid="{00000000-0005-0000-0000-000027B90000}"/>
    <cellStyle name="SAPBEXstdData 43 4" xfId="12819" xr:uid="{00000000-0005-0000-0000-000028B90000}"/>
    <cellStyle name="SAPBEXstdData 43 5" xfId="15690" xr:uid="{00000000-0005-0000-0000-000029B90000}"/>
    <cellStyle name="SAPBEXstdData 43 6" xfId="18626" xr:uid="{00000000-0005-0000-0000-00002AB90000}"/>
    <cellStyle name="SAPBEXstdData 43 7" xfId="21731" xr:uid="{00000000-0005-0000-0000-00002BB90000}"/>
    <cellStyle name="SAPBEXstdData 43 8" xfId="26506" xr:uid="{00000000-0005-0000-0000-00002CB90000}"/>
    <cellStyle name="SAPBEXstdData 43 9" xfId="29389" xr:uid="{00000000-0005-0000-0000-00002DB90000}"/>
    <cellStyle name="SAPBEXstdData 44" xfId="2195" xr:uid="{00000000-0005-0000-0000-00002EB90000}"/>
    <cellStyle name="SAPBEXstdData 44 10" xfId="32278" xr:uid="{00000000-0005-0000-0000-00002FB90000}"/>
    <cellStyle name="SAPBEXstdData 44 11" xfId="35173" xr:uid="{00000000-0005-0000-0000-000030B90000}"/>
    <cellStyle name="SAPBEXstdData 44 12" xfId="38071" xr:uid="{00000000-0005-0000-0000-000031B90000}"/>
    <cellStyle name="SAPBEXstdData 44 13" xfId="43183" xr:uid="{00000000-0005-0000-0000-000032B90000}"/>
    <cellStyle name="SAPBEXstdData 44 14" xfId="46208" xr:uid="{00000000-0005-0000-0000-000033B90000}"/>
    <cellStyle name="SAPBEXstdData 44 2" xfId="7168" xr:uid="{00000000-0005-0000-0000-000034B90000}"/>
    <cellStyle name="SAPBEXstdData 44 3" xfId="9962" xr:uid="{00000000-0005-0000-0000-000035B90000}"/>
    <cellStyle name="SAPBEXstdData 44 4" xfId="12850" xr:uid="{00000000-0005-0000-0000-000036B90000}"/>
    <cellStyle name="SAPBEXstdData 44 5" xfId="15722" xr:uid="{00000000-0005-0000-0000-000037B90000}"/>
    <cellStyle name="SAPBEXstdData 44 6" xfId="18658" xr:uid="{00000000-0005-0000-0000-000038B90000}"/>
    <cellStyle name="SAPBEXstdData 44 7" xfId="21762" xr:uid="{00000000-0005-0000-0000-000039B90000}"/>
    <cellStyle name="SAPBEXstdData 44 8" xfId="26537" xr:uid="{00000000-0005-0000-0000-00003AB90000}"/>
    <cellStyle name="SAPBEXstdData 44 9" xfId="29420" xr:uid="{00000000-0005-0000-0000-00003BB90000}"/>
    <cellStyle name="SAPBEXstdData 45" xfId="2225" xr:uid="{00000000-0005-0000-0000-00003CB90000}"/>
    <cellStyle name="SAPBEXstdData 45 10" xfId="32308" xr:uid="{00000000-0005-0000-0000-00003DB90000}"/>
    <cellStyle name="SAPBEXstdData 45 11" xfId="35202" xr:uid="{00000000-0005-0000-0000-00003EB90000}"/>
    <cellStyle name="SAPBEXstdData 45 12" xfId="38100" xr:uid="{00000000-0005-0000-0000-00003FB90000}"/>
    <cellStyle name="SAPBEXstdData 45 13" xfId="43213" xr:uid="{00000000-0005-0000-0000-000040B90000}"/>
    <cellStyle name="SAPBEXstdData 45 14" xfId="46238" xr:uid="{00000000-0005-0000-0000-000041B90000}"/>
    <cellStyle name="SAPBEXstdData 45 2" xfId="7198" xr:uid="{00000000-0005-0000-0000-000042B90000}"/>
    <cellStyle name="SAPBEXstdData 45 3" xfId="9992" xr:uid="{00000000-0005-0000-0000-000043B90000}"/>
    <cellStyle name="SAPBEXstdData 45 4" xfId="12879" xr:uid="{00000000-0005-0000-0000-000044B90000}"/>
    <cellStyle name="SAPBEXstdData 45 5" xfId="15752" xr:uid="{00000000-0005-0000-0000-000045B90000}"/>
    <cellStyle name="SAPBEXstdData 45 6" xfId="18688" xr:uid="{00000000-0005-0000-0000-000046B90000}"/>
    <cellStyle name="SAPBEXstdData 45 7" xfId="21791" xr:uid="{00000000-0005-0000-0000-000047B90000}"/>
    <cellStyle name="SAPBEXstdData 45 8" xfId="26566" xr:uid="{00000000-0005-0000-0000-000048B90000}"/>
    <cellStyle name="SAPBEXstdData 45 9" xfId="29449" xr:uid="{00000000-0005-0000-0000-000049B90000}"/>
    <cellStyle name="SAPBEXstdData 46" xfId="2257" xr:uid="{00000000-0005-0000-0000-00004AB90000}"/>
    <cellStyle name="SAPBEXstdData 46 10" xfId="32340" xr:uid="{00000000-0005-0000-0000-00004BB90000}"/>
    <cellStyle name="SAPBEXstdData 46 11" xfId="35233" xr:uid="{00000000-0005-0000-0000-00004CB90000}"/>
    <cellStyle name="SAPBEXstdData 46 12" xfId="38131" xr:uid="{00000000-0005-0000-0000-00004DB90000}"/>
    <cellStyle name="SAPBEXstdData 46 13" xfId="43245" xr:uid="{00000000-0005-0000-0000-00004EB90000}"/>
    <cellStyle name="SAPBEXstdData 46 14" xfId="46270" xr:uid="{00000000-0005-0000-0000-00004FB90000}"/>
    <cellStyle name="SAPBEXstdData 46 2" xfId="7230" xr:uid="{00000000-0005-0000-0000-000050B90000}"/>
    <cellStyle name="SAPBEXstdData 46 3" xfId="10024" xr:uid="{00000000-0005-0000-0000-000051B90000}"/>
    <cellStyle name="SAPBEXstdData 46 4" xfId="12910" xr:uid="{00000000-0005-0000-0000-000052B90000}"/>
    <cellStyle name="SAPBEXstdData 46 5" xfId="15784" xr:uid="{00000000-0005-0000-0000-000053B90000}"/>
    <cellStyle name="SAPBEXstdData 46 6" xfId="18720" xr:uid="{00000000-0005-0000-0000-000054B90000}"/>
    <cellStyle name="SAPBEXstdData 46 7" xfId="21822" xr:uid="{00000000-0005-0000-0000-000055B90000}"/>
    <cellStyle name="SAPBEXstdData 46 8" xfId="26597" xr:uid="{00000000-0005-0000-0000-000056B90000}"/>
    <cellStyle name="SAPBEXstdData 46 9" xfId="29480" xr:uid="{00000000-0005-0000-0000-000057B90000}"/>
    <cellStyle name="SAPBEXstdData 47" xfId="2286" xr:uid="{00000000-0005-0000-0000-000058B90000}"/>
    <cellStyle name="SAPBEXstdData 47 10" xfId="32369" xr:uid="{00000000-0005-0000-0000-000059B90000}"/>
    <cellStyle name="SAPBEXstdData 47 11" xfId="35261" xr:uid="{00000000-0005-0000-0000-00005AB90000}"/>
    <cellStyle name="SAPBEXstdData 47 12" xfId="38159" xr:uid="{00000000-0005-0000-0000-00005BB90000}"/>
    <cellStyle name="SAPBEXstdData 47 13" xfId="43274" xr:uid="{00000000-0005-0000-0000-00005CB90000}"/>
    <cellStyle name="SAPBEXstdData 47 14" xfId="46299" xr:uid="{00000000-0005-0000-0000-00005DB90000}"/>
    <cellStyle name="SAPBEXstdData 47 2" xfId="7259" xr:uid="{00000000-0005-0000-0000-00005EB90000}"/>
    <cellStyle name="SAPBEXstdData 47 3" xfId="10053" xr:uid="{00000000-0005-0000-0000-00005FB90000}"/>
    <cellStyle name="SAPBEXstdData 47 4" xfId="12938" xr:uid="{00000000-0005-0000-0000-000060B90000}"/>
    <cellStyle name="SAPBEXstdData 47 5" xfId="15813" xr:uid="{00000000-0005-0000-0000-000061B90000}"/>
    <cellStyle name="SAPBEXstdData 47 6" xfId="18749" xr:uid="{00000000-0005-0000-0000-000062B90000}"/>
    <cellStyle name="SAPBEXstdData 47 7" xfId="21850" xr:uid="{00000000-0005-0000-0000-000063B90000}"/>
    <cellStyle name="SAPBEXstdData 47 8" xfId="26625" xr:uid="{00000000-0005-0000-0000-000064B90000}"/>
    <cellStyle name="SAPBEXstdData 47 9" xfId="29508" xr:uid="{00000000-0005-0000-0000-000065B90000}"/>
    <cellStyle name="SAPBEXstdData 48" xfId="2318" xr:uid="{00000000-0005-0000-0000-000066B90000}"/>
    <cellStyle name="SAPBEXstdData 48 10" xfId="32400" xr:uid="{00000000-0005-0000-0000-000067B90000}"/>
    <cellStyle name="SAPBEXstdData 48 11" xfId="35291" xr:uid="{00000000-0005-0000-0000-000068B90000}"/>
    <cellStyle name="SAPBEXstdData 48 12" xfId="38189" xr:uid="{00000000-0005-0000-0000-000069B90000}"/>
    <cellStyle name="SAPBEXstdData 48 13" xfId="43304" xr:uid="{00000000-0005-0000-0000-00006AB90000}"/>
    <cellStyle name="SAPBEXstdData 48 14" xfId="46331" xr:uid="{00000000-0005-0000-0000-00006BB90000}"/>
    <cellStyle name="SAPBEXstdData 48 2" xfId="7290" xr:uid="{00000000-0005-0000-0000-00006CB90000}"/>
    <cellStyle name="SAPBEXstdData 48 3" xfId="10084" xr:uid="{00000000-0005-0000-0000-00006DB90000}"/>
    <cellStyle name="SAPBEXstdData 48 4" xfId="12968" xr:uid="{00000000-0005-0000-0000-00006EB90000}"/>
    <cellStyle name="SAPBEXstdData 48 5" xfId="15844" xr:uid="{00000000-0005-0000-0000-00006FB90000}"/>
    <cellStyle name="SAPBEXstdData 48 6" xfId="18781" xr:uid="{00000000-0005-0000-0000-000070B90000}"/>
    <cellStyle name="SAPBEXstdData 48 7" xfId="21881" xr:uid="{00000000-0005-0000-0000-000071B90000}"/>
    <cellStyle name="SAPBEXstdData 48 8" xfId="26655" xr:uid="{00000000-0005-0000-0000-000072B90000}"/>
    <cellStyle name="SAPBEXstdData 48 9" xfId="29538" xr:uid="{00000000-0005-0000-0000-000073B90000}"/>
    <cellStyle name="SAPBEXstdData 49" xfId="2348" xr:uid="{00000000-0005-0000-0000-000074B90000}"/>
    <cellStyle name="SAPBEXstdData 49 10" xfId="32430" xr:uid="{00000000-0005-0000-0000-000075B90000}"/>
    <cellStyle name="SAPBEXstdData 49 11" xfId="35320" xr:uid="{00000000-0005-0000-0000-000076B90000}"/>
    <cellStyle name="SAPBEXstdData 49 12" xfId="38218" xr:uid="{00000000-0005-0000-0000-000077B90000}"/>
    <cellStyle name="SAPBEXstdData 49 13" xfId="43333" xr:uid="{00000000-0005-0000-0000-000078B90000}"/>
    <cellStyle name="SAPBEXstdData 49 14" xfId="46361" xr:uid="{00000000-0005-0000-0000-000079B90000}"/>
    <cellStyle name="SAPBEXstdData 49 2" xfId="7320" xr:uid="{00000000-0005-0000-0000-00007AB90000}"/>
    <cellStyle name="SAPBEXstdData 49 3" xfId="10114" xr:uid="{00000000-0005-0000-0000-00007BB90000}"/>
    <cellStyle name="SAPBEXstdData 49 4" xfId="12997" xr:uid="{00000000-0005-0000-0000-00007CB90000}"/>
    <cellStyle name="SAPBEXstdData 49 5" xfId="15874" xr:uid="{00000000-0005-0000-0000-00007DB90000}"/>
    <cellStyle name="SAPBEXstdData 49 6" xfId="18811" xr:uid="{00000000-0005-0000-0000-00007EB90000}"/>
    <cellStyle name="SAPBEXstdData 49 7" xfId="21910" xr:uid="{00000000-0005-0000-0000-00007FB90000}"/>
    <cellStyle name="SAPBEXstdData 49 8" xfId="26684" xr:uid="{00000000-0005-0000-0000-000080B90000}"/>
    <cellStyle name="SAPBEXstdData 49 9" xfId="29567" xr:uid="{00000000-0005-0000-0000-000081B90000}"/>
    <cellStyle name="SAPBEXstdData 5" xfId="673" xr:uid="{00000000-0005-0000-0000-000082B90000}"/>
    <cellStyle name="SAPBEXstdData 5 10" xfId="30766" xr:uid="{00000000-0005-0000-0000-000083B90000}"/>
    <cellStyle name="SAPBEXstdData 5 11" xfId="33655" xr:uid="{00000000-0005-0000-0000-000084B90000}"/>
    <cellStyle name="SAPBEXstdData 5 12" xfId="36561" xr:uid="{00000000-0005-0000-0000-000085B90000}"/>
    <cellStyle name="SAPBEXstdData 5 13" xfId="41668" xr:uid="{00000000-0005-0000-0000-000086B90000}"/>
    <cellStyle name="SAPBEXstdData 5 14" xfId="44686" xr:uid="{00000000-0005-0000-0000-000087B90000}"/>
    <cellStyle name="SAPBEXstdData 5 2" xfId="3825" xr:uid="{00000000-0005-0000-0000-000088B90000}"/>
    <cellStyle name="SAPBEXstdData 5 3" xfId="8447" xr:uid="{00000000-0005-0000-0000-000089B90000}"/>
    <cellStyle name="SAPBEXstdData 5 4" xfId="11340" xr:uid="{00000000-0005-0000-0000-00008AB90000}"/>
    <cellStyle name="SAPBEXstdData 5 5" xfId="14208" xr:uid="{00000000-0005-0000-0000-00008BB90000}"/>
    <cellStyle name="SAPBEXstdData 5 6" xfId="17137" xr:uid="{00000000-0005-0000-0000-00008CB90000}"/>
    <cellStyle name="SAPBEXstdData 5 7" xfId="20248" xr:uid="{00000000-0005-0000-0000-00008DB90000}"/>
    <cellStyle name="SAPBEXstdData 5 8" xfId="16936" xr:uid="{00000000-0005-0000-0000-00008EB90000}"/>
    <cellStyle name="SAPBEXstdData 5 9" xfId="27911" xr:uid="{00000000-0005-0000-0000-00008FB90000}"/>
    <cellStyle name="SAPBEXstdData 50" xfId="2380" xr:uid="{00000000-0005-0000-0000-000090B90000}"/>
    <cellStyle name="SAPBEXstdData 50 10" xfId="32462" xr:uid="{00000000-0005-0000-0000-000091B90000}"/>
    <cellStyle name="SAPBEXstdData 50 11" xfId="35351" xr:uid="{00000000-0005-0000-0000-000092B90000}"/>
    <cellStyle name="SAPBEXstdData 50 12" xfId="38249" xr:uid="{00000000-0005-0000-0000-000093B90000}"/>
    <cellStyle name="SAPBEXstdData 50 13" xfId="43364" xr:uid="{00000000-0005-0000-0000-000094B90000}"/>
    <cellStyle name="SAPBEXstdData 50 14" xfId="46393" xr:uid="{00000000-0005-0000-0000-000095B90000}"/>
    <cellStyle name="SAPBEXstdData 50 2" xfId="7352" xr:uid="{00000000-0005-0000-0000-000096B90000}"/>
    <cellStyle name="SAPBEXstdData 50 3" xfId="10146" xr:uid="{00000000-0005-0000-0000-000097B90000}"/>
    <cellStyle name="SAPBEXstdData 50 4" xfId="13028" xr:uid="{00000000-0005-0000-0000-000098B90000}"/>
    <cellStyle name="SAPBEXstdData 50 5" xfId="15906" xr:uid="{00000000-0005-0000-0000-000099B90000}"/>
    <cellStyle name="SAPBEXstdData 50 6" xfId="18843" xr:uid="{00000000-0005-0000-0000-00009AB90000}"/>
    <cellStyle name="SAPBEXstdData 50 7" xfId="21941" xr:uid="{00000000-0005-0000-0000-00009BB90000}"/>
    <cellStyle name="SAPBEXstdData 50 8" xfId="26715" xr:uid="{00000000-0005-0000-0000-00009CB90000}"/>
    <cellStyle name="SAPBEXstdData 50 9" xfId="29598" xr:uid="{00000000-0005-0000-0000-00009DB90000}"/>
    <cellStyle name="SAPBEXstdData 51" xfId="2410" xr:uid="{00000000-0005-0000-0000-00009EB90000}"/>
    <cellStyle name="SAPBEXstdData 51 10" xfId="32492" xr:uid="{00000000-0005-0000-0000-00009FB90000}"/>
    <cellStyle name="SAPBEXstdData 51 11" xfId="35380" xr:uid="{00000000-0005-0000-0000-0000A0B90000}"/>
    <cellStyle name="SAPBEXstdData 51 12" xfId="38278" xr:uid="{00000000-0005-0000-0000-0000A1B90000}"/>
    <cellStyle name="SAPBEXstdData 51 13" xfId="43393" xr:uid="{00000000-0005-0000-0000-0000A2B90000}"/>
    <cellStyle name="SAPBEXstdData 51 14" xfId="46423" xr:uid="{00000000-0005-0000-0000-0000A3B90000}"/>
    <cellStyle name="SAPBEXstdData 51 2" xfId="7382" xr:uid="{00000000-0005-0000-0000-0000A4B90000}"/>
    <cellStyle name="SAPBEXstdData 51 3" xfId="10176" xr:uid="{00000000-0005-0000-0000-0000A5B90000}"/>
    <cellStyle name="SAPBEXstdData 51 4" xfId="13057" xr:uid="{00000000-0005-0000-0000-0000A6B90000}"/>
    <cellStyle name="SAPBEXstdData 51 5" xfId="15936" xr:uid="{00000000-0005-0000-0000-0000A7B90000}"/>
    <cellStyle name="SAPBEXstdData 51 6" xfId="18873" xr:uid="{00000000-0005-0000-0000-0000A8B90000}"/>
    <cellStyle name="SAPBEXstdData 51 7" xfId="21970" xr:uid="{00000000-0005-0000-0000-0000A9B90000}"/>
    <cellStyle name="SAPBEXstdData 51 8" xfId="26744" xr:uid="{00000000-0005-0000-0000-0000AAB90000}"/>
    <cellStyle name="SAPBEXstdData 51 9" xfId="29627" xr:uid="{00000000-0005-0000-0000-0000ABB90000}"/>
    <cellStyle name="SAPBEXstdData 52" xfId="2441" xr:uid="{00000000-0005-0000-0000-0000ACB90000}"/>
    <cellStyle name="SAPBEXstdData 52 10" xfId="32523" xr:uid="{00000000-0005-0000-0000-0000ADB90000}"/>
    <cellStyle name="SAPBEXstdData 52 11" xfId="35410" xr:uid="{00000000-0005-0000-0000-0000AEB90000}"/>
    <cellStyle name="SAPBEXstdData 52 12" xfId="38308" xr:uid="{00000000-0005-0000-0000-0000AFB90000}"/>
    <cellStyle name="SAPBEXstdData 52 13" xfId="43423" xr:uid="{00000000-0005-0000-0000-0000B0B90000}"/>
    <cellStyle name="SAPBEXstdData 52 14" xfId="46454" xr:uid="{00000000-0005-0000-0000-0000B1B90000}"/>
    <cellStyle name="SAPBEXstdData 52 2" xfId="7413" xr:uid="{00000000-0005-0000-0000-0000B2B90000}"/>
    <cellStyle name="SAPBEXstdData 52 3" xfId="10206" xr:uid="{00000000-0005-0000-0000-0000B3B90000}"/>
    <cellStyle name="SAPBEXstdData 52 4" xfId="13087" xr:uid="{00000000-0005-0000-0000-0000B4B90000}"/>
    <cellStyle name="SAPBEXstdData 52 5" xfId="15967" xr:uid="{00000000-0005-0000-0000-0000B5B90000}"/>
    <cellStyle name="SAPBEXstdData 52 6" xfId="18904" xr:uid="{00000000-0005-0000-0000-0000B6B90000}"/>
    <cellStyle name="SAPBEXstdData 52 7" xfId="22000" xr:uid="{00000000-0005-0000-0000-0000B7B90000}"/>
    <cellStyle name="SAPBEXstdData 52 8" xfId="26774" xr:uid="{00000000-0005-0000-0000-0000B8B90000}"/>
    <cellStyle name="SAPBEXstdData 52 9" xfId="29657" xr:uid="{00000000-0005-0000-0000-0000B9B90000}"/>
    <cellStyle name="SAPBEXstdData 53" xfId="2470" xr:uid="{00000000-0005-0000-0000-0000BAB90000}"/>
    <cellStyle name="SAPBEXstdData 53 10" xfId="32552" xr:uid="{00000000-0005-0000-0000-0000BBB90000}"/>
    <cellStyle name="SAPBEXstdData 53 11" xfId="35438" xr:uid="{00000000-0005-0000-0000-0000BCB90000}"/>
    <cellStyle name="SAPBEXstdData 53 12" xfId="38336" xr:uid="{00000000-0005-0000-0000-0000BDB90000}"/>
    <cellStyle name="SAPBEXstdData 53 13" xfId="43451" xr:uid="{00000000-0005-0000-0000-0000BEB90000}"/>
    <cellStyle name="SAPBEXstdData 53 14" xfId="46483" xr:uid="{00000000-0005-0000-0000-0000BFB90000}"/>
    <cellStyle name="SAPBEXstdData 53 2" xfId="7442" xr:uid="{00000000-0005-0000-0000-0000C0B90000}"/>
    <cellStyle name="SAPBEXstdData 53 3" xfId="10234" xr:uid="{00000000-0005-0000-0000-0000C1B90000}"/>
    <cellStyle name="SAPBEXstdData 53 4" xfId="13115" xr:uid="{00000000-0005-0000-0000-0000C2B90000}"/>
    <cellStyle name="SAPBEXstdData 53 5" xfId="15995" xr:uid="{00000000-0005-0000-0000-0000C3B90000}"/>
    <cellStyle name="SAPBEXstdData 53 6" xfId="18933" xr:uid="{00000000-0005-0000-0000-0000C4B90000}"/>
    <cellStyle name="SAPBEXstdData 53 7" xfId="22028" xr:uid="{00000000-0005-0000-0000-0000C5B90000}"/>
    <cellStyle name="SAPBEXstdData 53 8" xfId="26802" xr:uid="{00000000-0005-0000-0000-0000C6B90000}"/>
    <cellStyle name="SAPBEXstdData 53 9" xfId="29685" xr:uid="{00000000-0005-0000-0000-0000C7B90000}"/>
    <cellStyle name="SAPBEXstdData 54" xfId="2501" xr:uid="{00000000-0005-0000-0000-0000C8B90000}"/>
    <cellStyle name="SAPBEXstdData 54 10" xfId="32582" xr:uid="{00000000-0005-0000-0000-0000C9B90000}"/>
    <cellStyle name="SAPBEXstdData 54 11" xfId="35469" xr:uid="{00000000-0005-0000-0000-0000CAB90000}"/>
    <cellStyle name="SAPBEXstdData 54 12" xfId="38366" xr:uid="{00000000-0005-0000-0000-0000CBB90000}"/>
    <cellStyle name="SAPBEXstdData 54 13" xfId="43481" xr:uid="{00000000-0005-0000-0000-0000CCB90000}"/>
    <cellStyle name="SAPBEXstdData 54 14" xfId="46514" xr:uid="{00000000-0005-0000-0000-0000CDB90000}"/>
    <cellStyle name="SAPBEXstdData 54 2" xfId="7472" xr:uid="{00000000-0005-0000-0000-0000CEB90000}"/>
    <cellStyle name="SAPBEXstdData 54 3" xfId="10264" xr:uid="{00000000-0005-0000-0000-0000CFB90000}"/>
    <cellStyle name="SAPBEXstdData 54 4" xfId="13145" xr:uid="{00000000-0005-0000-0000-0000D0B90000}"/>
    <cellStyle name="SAPBEXstdData 54 5" xfId="16025" xr:uid="{00000000-0005-0000-0000-0000D1B90000}"/>
    <cellStyle name="SAPBEXstdData 54 6" xfId="18964" xr:uid="{00000000-0005-0000-0000-0000D2B90000}"/>
    <cellStyle name="SAPBEXstdData 54 7" xfId="22058" xr:uid="{00000000-0005-0000-0000-0000D3B90000}"/>
    <cellStyle name="SAPBEXstdData 54 8" xfId="26832" xr:uid="{00000000-0005-0000-0000-0000D4B90000}"/>
    <cellStyle name="SAPBEXstdData 54 9" xfId="29715" xr:uid="{00000000-0005-0000-0000-0000D5B90000}"/>
    <cellStyle name="SAPBEXstdData 55" xfId="2531" xr:uid="{00000000-0005-0000-0000-0000D6B90000}"/>
    <cellStyle name="SAPBEXstdData 55 10" xfId="32611" xr:uid="{00000000-0005-0000-0000-0000D7B90000}"/>
    <cellStyle name="SAPBEXstdData 55 11" xfId="35499" xr:uid="{00000000-0005-0000-0000-0000D8B90000}"/>
    <cellStyle name="SAPBEXstdData 55 12" xfId="38395" xr:uid="{00000000-0005-0000-0000-0000D9B90000}"/>
    <cellStyle name="SAPBEXstdData 55 13" xfId="43510" xr:uid="{00000000-0005-0000-0000-0000DAB90000}"/>
    <cellStyle name="SAPBEXstdData 55 14" xfId="46544" xr:uid="{00000000-0005-0000-0000-0000DBB90000}"/>
    <cellStyle name="SAPBEXstdData 55 2" xfId="7501" xr:uid="{00000000-0005-0000-0000-0000DCB90000}"/>
    <cellStyle name="SAPBEXstdData 55 3" xfId="10293" xr:uid="{00000000-0005-0000-0000-0000DDB90000}"/>
    <cellStyle name="SAPBEXstdData 55 4" xfId="13174" xr:uid="{00000000-0005-0000-0000-0000DEB90000}"/>
    <cellStyle name="SAPBEXstdData 55 5" xfId="16054" xr:uid="{00000000-0005-0000-0000-0000DFB90000}"/>
    <cellStyle name="SAPBEXstdData 55 6" xfId="18994" xr:uid="{00000000-0005-0000-0000-0000E0B90000}"/>
    <cellStyle name="SAPBEXstdData 55 7" xfId="22087" xr:uid="{00000000-0005-0000-0000-0000E1B90000}"/>
    <cellStyle name="SAPBEXstdData 55 8" xfId="26861" xr:uid="{00000000-0005-0000-0000-0000E2B90000}"/>
    <cellStyle name="SAPBEXstdData 55 9" xfId="29744" xr:uid="{00000000-0005-0000-0000-0000E3B90000}"/>
    <cellStyle name="SAPBEXstdData 56" xfId="2563" xr:uid="{00000000-0005-0000-0000-0000E4B90000}"/>
    <cellStyle name="SAPBEXstdData 56 10" xfId="32642" xr:uid="{00000000-0005-0000-0000-0000E5B90000}"/>
    <cellStyle name="SAPBEXstdData 56 11" xfId="35530" xr:uid="{00000000-0005-0000-0000-0000E6B90000}"/>
    <cellStyle name="SAPBEXstdData 56 12" xfId="38426" xr:uid="{00000000-0005-0000-0000-0000E7B90000}"/>
    <cellStyle name="SAPBEXstdData 56 13" xfId="43541" xr:uid="{00000000-0005-0000-0000-0000E8B90000}"/>
    <cellStyle name="SAPBEXstdData 56 14" xfId="46576" xr:uid="{00000000-0005-0000-0000-0000E9B90000}"/>
    <cellStyle name="SAPBEXstdData 56 2" xfId="7532" xr:uid="{00000000-0005-0000-0000-0000EAB90000}"/>
    <cellStyle name="SAPBEXstdData 56 3" xfId="10324" xr:uid="{00000000-0005-0000-0000-0000EBB90000}"/>
    <cellStyle name="SAPBEXstdData 56 4" xfId="13205" xr:uid="{00000000-0005-0000-0000-0000ECB90000}"/>
    <cellStyle name="SAPBEXstdData 56 5" xfId="16085" xr:uid="{00000000-0005-0000-0000-0000EDB90000}"/>
    <cellStyle name="SAPBEXstdData 56 6" xfId="19026" xr:uid="{00000000-0005-0000-0000-0000EEB90000}"/>
    <cellStyle name="SAPBEXstdData 56 7" xfId="22118" xr:uid="{00000000-0005-0000-0000-0000EFB90000}"/>
    <cellStyle name="SAPBEXstdData 56 8" xfId="26892" xr:uid="{00000000-0005-0000-0000-0000F0B90000}"/>
    <cellStyle name="SAPBEXstdData 56 9" xfId="29775" xr:uid="{00000000-0005-0000-0000-0000F1B90000}"/>
    <cellStyle name="SAPBEXstdData 57" xfId="1069" xr:uid="{00000000-0005-0000-0000-0000F2B90000}"/>
    <cellStyle name="SAPBEXstdData 57 10" xfId="31162" xr:uid="{00000000-0005-0000-0000-0000F3B90000}"/>
    <cellStyle name="SAPBEXstdData 57 11" xfId="34051" xr:uid="{00000000-0005-0000-0000-0000F4B90000}"/>
    <cellStyle name="SAPBEXstdData 57 12" xfId="36957" xr:uid="{00000000-0005-0000-0000-0000F5B90000}"/>
    <cellStyle name="SAPBEXstdData 57 13" xfId="42064" xr:uid="{00000000-0005-0000-0000-0000F6B90000}"/>
    <cellStyle name="SAPBEXstdData 57 14" xfId="45082" xr:uid="{00000000-0005-0000-0000-0000F7B90000}"/>
    <cellStyle name="SAPBEXstdData 57 2" xfId="3439" xr:uid="{00000000-0005-0000-0000-0000F8B90000}"/>
    <cellStyle name="SAPBEXstdData 57 3" xfId="8843" xr:uid="{00000000-0005-0000-0000-0000F9B90000}"/>
    <cellStyle name="SAPBEXstdData 57 4" xfId="11736" xr:uid="{00000000-0005-0000-0000-0000FAB90000}"/>
    <cellStyle name="SAPBEXstdData 57 5" xfId="14604" xr:uid="{00000000-0005-0000-0000-0000FBB90000}"/>
    <cellStyle name="SAPBEXstdData 57 6" xfId="17533" xr:uid="{00000000-0005-0000-0000-0000FCB90000}"/>
    <cellStyle name="SAPBEXstdData 57 7" xfId="20644" xr:uid="{00000000-0005-0000-0000-0000FDB90000}"/>
    <cellStyle name="SAPBEXstdData 57 8" xfId="25423" xr:uid="{00000000-0005-0000-0000-0000FEB90000}"/>
    <cellStyle name="SAPBEXstdData 57 9" xfId="28307" xr:uid="{00000000-0005-0000-0000-0000FFB90000}"/>
    <cellStyle name="SAPBEXstdData 58" xfId="2667" xr:uid="{00000000-0005-0000-0000-000000BA0000}"/>
    <cellStyle name="SAPBEXstdData 58 10" xfId="32741" xr:uid="{00000000-0005-0000-0000-000001BA0000}"/>
    <cellStyle name="SAPBEXstdData 58 11" xfId="35629" xr:uid="{00000000-0005-0000-0000-000002BA0000}"/>
    <cellStyle name="SAPBEXstdData 58 12" xfId="38525" xr:uid="{00000000-0005-0000-0000-000003BA0000}"/>
    <cellStyle name="SAPBEXstdData 58 13" xfId="43640" xr:uid="{00000000-0005-0000-0000-000004BA0000}"/>
    <cellStyle name="SAPBEXstdData 58 14" xfId="46680" xr:uid="{00000000-0005-0000-0000-000005BA0000}"/>
    <cellStyle name="SAPBEXstdData 58 2" xfId="7633" xr:uid="{00000000-0005-0000-0000-000006BA0000}"/>
    <cellStyle name="SAPBEXstdData 58 3" xfId="10423" xr:uid="{00000000-0005-0000-0000-000007BA0000}"/>
    <cellStyle name="SAPBEXstdData 58 4" xfId="13304" xr:uid="{00000000-0005-0000-0000-000008BA0000}"/>
    <cellStyle name="SAPBEXstdData 58 5" xfId="16184" xr:uid="{00000000-0005-0000-0000-000009BA0000}"/>
    <cellStyle name="SAPBEXstdData 58 6" xfId="19130" xr:uid="{00000000-0005-0000-0000-00000ABA0000}"/>
    <cellStyle name="SAPBEXstdData 58 7" xfId="22221" xr:uid="{00000000-0005-0000-0000-00000BBA0000}"/>
    <cellStyle name="SAPBEXstdData 58 8" xfId="26991" xr:uid="{00000000-0005-0000-0000-00000CBA0000}"/>
    <cellStyle name="SAPBEXstdData 58 9" xfId="29874" xr:uid="{00000000-0005-0000-0000-00000DBA0000}"/>
    <cellStyle name="SAPBEXstdData 59" xfId="1722" xr:uid="{00000000-0005-0000-0000-00000EBA0000}"/>
    <cellStyle name="SAPBEXstdData 59 10" xfId="31814" xr:uid="{00000000-0005-0000-0000-00000FBA0000}"/>
    <cellStyle name="SAPBEXstdData 59 11" xfId="34704" xr:uid="{00000000-0005-0000-0000-000010BA0000}"/>
    <cellStyle name="SAPBEXstdData 59 12" xfId="37610" xr:uid="{00000000-0005-0000-0000-000011BA0000}"/>
    <cellStyle name="SAPBEXstdData 59 13" xfId="42717" xr:uid="{00000000-0005-0000-0000-000012BA0000}"/>
    <cellStyle name="SAPBEXstdData 59 14" xfId="45735" xr:uid="{00000000-0005-0000-0000-000013BA0000}"/>
    <cellStyle name="SAPBEXstdData 59 2" xfId="6701" xr:uid="{00000000-0005-0000-0000-000014BA0000}"/>
    <cellStyle name="SAPBEXstdData 59 3" xfId="9495" xr:uid="{00000000-0005-0000-0000-000015BA0000}"/>
    <cellStyle name="SAPBEXstdData 59 4" xfId="12389" xr:uid="{00000000-0005-0000-0000-000016BA0000}"/>
    <cellStyle name="SAPBEXstdData 59 5" xfId="15256" xr:uid="{00000000-0005-0000-0000-000017BA0000}"/>
    <cellStyle name="SAPBEXstdData 59 6" xfId="18186" xr:uid="{00000000-0005-0000-0000-000018BA0000}"/>
    <cellStyle name="SAPBEXstdData 59 7" xfId="21297" xr:uid="{00000000-0005-0000-0000-000019BA0000}"/>
    <cellStyle name="SAPBEXstdData 59 8" xfId="26076" xr:uid="{00000000-0005-0000-0000-00001ABA0000}"/>
    <cellStyle name="SAPBEXstdData 59 9" xfId="28960" xr:uid="{00000000-0005-0000-0000-00001BBA0000}"/>
    <cellStyle name="SAPBEXstdData 6" xfId="707" xr:uid="{00000000-0005-0000-0000-00001CBA0000}"/>
    <cellStyle name="SAPBEXstdData 6 10" xfId="30800" xr:uid="{00000000-0005-0000-0000-00001DBA0000}"/>
    <cellStyle name="SAPBEXstdData 6 11" xfId="33689" xr:uid="{00000000-0005-0000-0000-00001EBA0000}"/>
    <cellStyle name="SAPBEXstdData 6 12" xfId="36595" xr:uid="{00000000-0005-0000-0000-00001FBA0000}"/>
    <cellStyle name="SAPBEXstdData 6 13" xfId="41702" xr:uid="{00000000-0005-0000-0000-000020BA0000}"/>
    <cellStyle name="SAPBEXstdData 6 14" xfId="44720" xr:uid="{00000000-0005-0000-0000-000021BA0000}"/>
    <cellStyle name="SAPBEXstdData 6 2" xfId="3816" xr:uid="{00000000-0005-0000-0000-000022BA0000}"/>
    <cellStyle name="SAPBEXstdData 6 3" xfId="8481" xr:uid="{00000000-0005-0000-0000-000023BA0000}"/>
    <cellStyle name="SAPBEXstdData 6 4" xfId="11374" xr:uid="{00000000-0005-0000-0000-000024BA0000}"/>
    <cellStyle name="SAPBEXstdData 6 5" xfId="14242" xr:uid="{00000000-0005-0000-0000-000025BA0000}"/>
    <cellStyle name="SAPBEXstdData 6 6" xfId="17171" xr:uid="{00000000-0005-0000-0000-000026BA0000}"/>
    <cellStyle name="SAPBEXstdData 6 7" xfId="20282" xr:uid="{00000000-0005-0000-0000-000027BA0000}"/>
    <cellStyle name="SAPBEXstdData 6 8" xfId="16919" xr:uid="{00000000-0005-0000-0000-000028BA0000}"/>
    <cellStyle name="SAPBEXstdData 6 9" xfId="27945" xr:uid="{00000000-0005-0000-0000-000029BA0000}"/>
    <cellStyle name="SAPBEXstdData 60" xfId="2745" xr:uid="{00000000-0005-0000-0000-00002ABA0000}"/>
    <cellStyle name="SAPBEXstdData 60 10" xfId="32816" xr:uid="{00000000-0005-0000-0000-00002BBA0000}"/>
    <cellStyle name="SAPBEXstdData 60 11" xfId="35704" xr:uid="{00000000-0005-0000-0000-00002CBA0000}"/>
    <cellStyle name="SAPBEXstdData 60 12" xfId="38600" xr:uid="{00000000-0005-0000-0000-00002DBA0000}"/>
    <cellStyle name="SAPBEXstdData 60 13" xfId="43715" xr:uid="{00000000-0005-0000-0000-00002EBA0000}"/>
    <cellStyle name="SAPBEXstdData 60 14" xfId="46758" xr:uid="{00000000-0005-0000-0000-00002FBA0000}"/>
    <cellStyle name="SAPBEXstdData 60 2" xfId="7711" xr:uid="{00000000-0005-0000-0000-000030BA0000}"/>
    <cellStyle name="SAPBEXstdData 60 3" xfId="10498" xr:uid="{00000000-0005-0000-0000-000031BA0000}"/>
    <cellStyle name="SAPBEXstdData 60 4" xfId="13379" xr:uid="{00000000-0005-0000-0000-000032BA0000}"/>
    <cellStyle name="SAPBEXstdData 60 5" xfId="16259" xr:uid="{00000000-0005-0000-0000-000033BA0000}"/>
    <cellStyle name="SAPBEXstdData 60 6" xfId="19208" xr:uid="{00000000-0005-0000-0000-000034BA0000}"/>
    <cellStyle name="SAPBEXstdData 60 7" xfId="22299" xr:uid="{00000000-0005-0000-0000-000035BA0000}"/>
    <cellStyle name="SAPBEXstdData 60 8" xfId="27066" xr:uid="{00000000-0005-0000-0000-000036BA0000}"/>
    <cellStyle name="SAPBEXstdData 60 9" xfId="29949" xr:uid="{00000000-0005-0000-0000-000037BA0000}"/>
    <cellStyle name="SAPBEXstdData 61" xfId="2254" xr:uid="{00000000-0005-0000-0000-000038BA0000}"/>
    <cellStyle name="SAPBEXstdData 61 10" xfId="32337" xr:uid="{00000000-0005-0000-0000-000039BA0000}"/>
    <cellStyle name="SAPBEXstdData 61 11" xfId="35230" xr:uid="{00000000-0005-0000-0000-00003ABA0000}"/>
    <cellStyle name="SAPBEXstdData 61 12" xfId="38128" xr:uid="{00000000-0005-0000-0000-00003BBA0000}"/>
    <cellStyle name="SAPBEXstdData 61 13" xfId="43242" xr:uid="{00000000-0005-0000-0000-00003CBA0000}"/>
    <cellStyle name="SAPBEXstdData 61 14" xfId="46267" xr:uid="{00000000-0005-0000-0000-00003DBA0000}"/>
    <cellStyle name="SAPBEXstdData 61 2" xfId="7227" xr:uid="{00000000-0005-0000-0000-00003EBA0000}"/>
    <cellStyle name="SAPBEXstdData 61 3" xfId="10021" xr:uid="{00000000-0005-0000-0000-00003FBA0000}"/>
    <cellStyle name="SAPBEXstdData 61 4" xfId="12907" xr:uid="{00000000-0005-0000-0000-000040BA0000}"/>
    <cellStyle name="SAPBEXstdData 61 5" xfId="15781" xr:uid="{00000000-0005-0000-0000-000041BA0000}"/>
    <cellStyle name="SAPBEXstdData 61 6" xfId="18717" xr:uid="{00000000-0005-0000-0000-000042BA0000}"/>
    <cellStyle name="SAPBEXstdData 61 7" xfId="21819" xr:uid="{00000000-0005-0000-0000-000043BA0000}"/>
    <cellStyle name="SAPBEXstdData 61 8" xfId="26594" xr:uid="{00000000-0005-0000-0000-000044BA0000}"/>
    <cellStyle name="SAPBEXstdData 61 9" xfId="29477" xr:uid="{00000000-0005-0000-0000-000045BA0000}"/>
    <cellStyle name="SAPBEXstdData 62" xfId="1945" xr:uid="{00000000-0005-0000-0000-000046BA0000}"/>
    <cellStyle name="SAPBEXstdData 62 10" xfId="32029" xr:uid="{00000000-0005-0000-0000-000047BA0000}"/>
    <cellStyle name="SAPBEXstdData 62 11" xfId="34925" xr:uid="{00000000-0005-0000-0000-000048BA0000}"/>
    <cellStyle name="SAPBEXstdData 62 12" xfId="37829" xr:uid="{00000000-0005-0000-0000-000049BA0000}"/>
    <cellStyle name="SAPBEXstdData 62 13" xfId="42938" xr:uid="{00000000-0005-0000-0000-00004ABA0000}"/>
    <cellStyle name="SAPBEXstdData 62 14" xfId="45958" xr:uid="{00000000-0005-0000-0000-00004BBA0000}"/>
    <cellStyle name="SAPBEXstdData 62 2" xfId="6918" xr:uid="{00000000-0005-0000-0000-00004CBA0000}"/>
    <cellStyle name="SAPBEXstdData 62 3" xfId="9712" xr:uid="{00000000-0005-0000-0000-00004DBA0000}"/>
    <cellStyle name="SAPBEXstdData 62 4" xfId="12608" xr:uid="{00000000-0005-0000-0000-00004EBA0000}"/>
    <cellStyle name="SAPBEXstdData 62 5" xfId="15472" xr:uid="{00000000-0005-0000-0000-00004FBA0000}"/>
    <cellStyle name="SAPBEXstdData 62 6" xfId="18408" xr:uid="{00000000-0005-0000-0000-000050BA0000}"/>
    <cellStyle name="SAPBEXstdData 62 7" xfId="21519" xr:uid="{00000000-0005-0000-0000-000051BA0000}"/>
    <cellStyle name="SAPBEXstdData 62 8" xfId="26295" xr:uid="{00000000-0005-0000-0000-000052BA0000}"/>
    <cellStyle name="SAPBEXstdData 62 9" xfId="29178" xr:uid="{00000000-0005-0000-0000-000053BA0000}"/>
    <cellStyle name="SAPBEXstdData 63" xfId="2378" xr:uid="{00000000-0005-0000-0000-000054BA0000}"/>
    <cellStyle name="SAPBEXstdData 63 10" xfId="32460" xr:uid="{00000000-0005-0000-0000-000055BA0000}"/>
    <cellStyle name="SAPBEXstdData 63 11" xfId="35349" xr:uid="{00000000-0005-0000-0000-000056BA0000}"/>
    <cellStyle name="SAPBEXstdData 63 12" xfId="38247" xr:uid="{00000000-0005-0000-0000-000057BA0000}"/>
    <cellStyle name="SAPBEXstdData 63 13" xfId="43362" xr:uid="{00000000-0005-0000-0000-000058BA0000}"/>
    <cellStyle name="SAPBEXstdData 63 14" xfId="46391" xr:uid="{00000000-0005-0000-0000-000059BA0000}"/>
    <cellStyle name="SAPBEXstdData 63 2" xfId="7350" xr:uid="{00000000-0005-0000-0000-00005ABA0000}"/>
    <cellStyle name="SAPBEXstdData 63 3" xfId="10144" xr:uid="{00000000-0005-0000-0000-00005BBA0000}"/>
    <cellStyle name="SAPBEXstdData 63 4" xfId="13026" xr:uid="{00000000-0005-0000-0000-00005CBA0000}"/>
    <cellStyle name="SAPBEXstdData 63 5" xfId="15904" xr:uid="{00000000-0005-0000-0000-00005DBA0000}"/>
    <cellStyle name="SAPBEXstdData 63 6" xfId="18841" xr:uid="{00000000-0005-0000-0000-00005EBA0000}"/>
    <cellStyle name="SAPBEXstdData 63 7" xfId="21939" xr:uid="{00000000-0005-0000-0000-00005FBA0000}"/>
    <cellStyle name="SAPBEXstdData 63 8" xfId="26713" xr:uid="{00000000-0005-0000-0000-000060BA0000}"/>
    <cellStyle name="SAPBEXstdData 63 9" xfId="29596" xr:uid="{00000000-0005-0000-0000-000061BA0000}"/>
    <cellStyle name="SAPBEXstdData 64" xfId="2622" xr:uid="{00000000-0005-0000-0000-000062BA0000}"/>
    <cellStyle name="SAPBEXstdData 64 10" xfId="32696" xr:uid="{00000000-0005-0000-0000-000063BA0000}"/>
    <cellStyle name="SAPBEXstdData 64 11" xfId="35584" xr:uid="{00000000-0005-0000-0000-000064BA0000}"/>
    <cellStyle name="SAPBEXstdData 64 12" xfId="38480" xr:uid="{00000000-0005-0000-0000-000065BA0000}"/>
    <cellStyle name="SAPBEXstdData 64 13" xfId="43595" xr:uid="{00000000-0005-0000-0000-000066BA0000}"/>
    <cellStyle name="SAPBEXstdData 64 14" xfId="46635" xr:uid="{00000000-0005-0000-0000-000067BA0000}"/>
    <cellStyle name="SAPBEXstdData 64 2" xfId="7588" xr:uid="{00000000-0005-0000-0000-000068BA0000}"/>
    <cellStyle name="SAPBEXstdData 64 3" xfId="10378" xr:uid="{00000000-0005-0000-0000-000069BA0000}"/>
    <cellStyle name="SAPBEXstdData 64 4" xfId="13259" xr:uid="{00000000-0005-0000-0000-00006ABA0000}"/>
    <cellStyle name="SAPBEXstdData 64 5" xfId="16139" xr:uid="{00000000-0005-0000-0000-00006BBA0000}"/>
    <cellStyle name="SAPBEXstdData 64 6" xfId="19085" xr:uid="{00000000-0005-0000-0000-00006CBA0000}"/>
    <cellStyle name="SAPBEXstdData 64 7" xfId="22176" xr:uid="{00000000-0005-0000-0000-00006DBA0000}"/>
    <cellStyle name="SAPBEXstdData 64 8" xfId="26946" xr:uid="{00000000-0005-0000-0000-00006EBA0000}"/>
    <cellStyle name="SAPBEXstdData 64 9" xfId="29829" xr:uid="{00000000-0005-0000-0000-00006FBA0000}"/>
    <cellStyle name="SAPBEXstdData 65" xfId="2724" xr:uid="{00000000-0005-0000-0000-000070BA0000}"/>
    <cellStyle name="SAPBEXstdData 65 10" xfId="32795" xr:uid="{00000000-0005-0000-0000-000071BA0000}"/>
    <cellStyle name="SAPBEXstdData 65 11" xfId="35683" xr:uid="{00000000-0005-0000-0000-000072BA0000}"/>
    <cellStyle name="SAPBEXstdData 65 12" xfId="38579" xr:uid="{00000000-0005-0000-0000-000073BA0000}"/>
    <cellStyle name="SAPBEXstdData 65 13" xfId="43694" xr:uid="{00000000-0005-0000-0000-000074BA0000}"/>
    <cellStyle name="SAPBEXstdData 65 14" xfId="46737" xr:uid="{00000000-0005-0000-0000-000075BA0000}"/>
    <cellStyle name="SAPBEXstdData 65 2" xfId="7690" xr:uid="{00000000-0005-0000-0000-000076BA0000}"/>
    <cellStyle name="SAPBEXstdData 65 3" xfId="10477" xr:uid="{00000000-0005-0000-0000-000077BA0000}"/>
    <cellStyle name="SAPBEXstdData 65 4" xfId="13358" xr:uid="{00000000-0005-0000-0000-000078BA0000}"/>
    <cellStyle name="SAPBEXstdData 65 5" xfId="16238" xr:uid="{00000000-0005-0000-0000-000079BA0000}"/>
    <cellStyle name="SAPBEXstdData 65 6" xfId="19187" xr:uid="{00000000-0005-0000-0000-00007ABA0000}"/>
    <cellStyle name="SAPBEXstdData 65 7" xfId="22278" xr:uid="{00000000-0005-0000-0000-00007BBA0000}"/>
    <cellStyle name="SAPBEXstdData 65 8" xfId="27045" xr:uid="{00000000-0005-0000-0000-00007CBA0000}"/>
    <cellStyle name="SAPBEXstdData 65 9" xfId="29928" xr:uid="{00000000-0005-0000-0000-00007DBA0000}"/>
    <cellStyle name="SAPBEXstdData 66" xfId="2999" xr:uid="{00000000-0005-0000-0000-00007EBA0000}"/>
    <cellStyle name="SAPBEXstdData 66 10" xfId="33063" xr:uid="{00000000-0005-0000-0000-00007FBA0000}"/>
    <cellStyle name="SAPBEXstdData 66 11" xfId="35951" xr:uid="{00000000-0005-0000-0000-000080BA0000}"/>
    <cellStyle name="SAPBEXstdData 66 12" xfId="38847" xr:uid="{00000000-0005-0000-0000-000081BA0000}"/>
    <cellStyle name="SAPBEXstdData 66 13" xfId="43962" xr:uid="{00000000-0005-0000-0000-000082BA0000}"/>
    <cellStyle name="SAPBEXstdData 66 14" xfId="47012" xr:uid="{00000000-0005-0000-0000-000083BA0000}"/>
    <cellStyle name="SAPBEXstdData 66 2" xfId="7959" xr:uid="{00000000-0005-0000-0000-000084BA0000}"/>
    <cellStyle name="SAPBEXstdData 66 3" xfId="10745" xr:uid="{00000000-0005-0000-0000-000085BA0000}"/>
    <cellStyle name="SAPBEXstdData 66 4" xfId="13626" xr:uid="{00000000-0005-0000-0000-000086BA0000}"/>
    <cellStyle name="SAPBEXstdData 66 5" xfId="16506" xr:uid="{00000000-0005-0000-0000-000087BA0000}"/>
    <cellStyle name="SAPBEXstdData 66 6" xfId="19460" xr:uid="{00000000-0005-0000-0000-000088BA0000}"/>
    <cellStyle name="SAPBEXstdData 66 7" xfId="22553" xr:uid="{00000000-0005-0000-0000-000089BA0000}"/>
    <cellStyle name="SAPBEXstdData 66 8" xfId="27313" xr:uid="{00000000-0005-0000-0000-00008ABA0000}"/>
    <cellStyle name="SAPBEXstdData 66 9" xfId="30196" xr:uid="{00000000-0005-0000-0000-00008BBA0000}"/>
    <cellStyle name="SAPBEXstdData 67" xfId="3052" xr:uid="{00000000-0005-0000-0000-00008CBA0000}"/>
    <cellStyle name="SAPBEXstdData 67 10" xfId="33114" xr:uid="{00000000-0005-0000-0000-00008DBA0000}"/>
    <cellStyle name="SAPBEXstdData 67 11" xfId="36002" xr:uid="{00000000-0005-0000-0000-00008EBA0000}"/>
    <cellStyle name="SAPBEXstdData 67 12" xfId="38898" xr:uid="{00000000-0005-0000-0000-00008FBA0000}"/>
    <cellStyle name="SAPBEXstdData 67 13" xfId="44013" xr:uid="{00000000-0005-0000-0000-000090BA0000}"/>
    <cellStyle name="SAPBEXstdData 67 14" xfId="47065" xr:uid="{00000000-0005-0000-0000-000091BA0000}"/>
    <cellStyle name="SAPBEXstdData 67 2" xfId="8010" xr:uid="{00000000-0005-0000-0000-000092BA0000}"/>
    <cellStyle name="SAPBEXstdData 67 3" xfId="10796" xr:uid="{00000000-0005-0000-0000-000093BA0000}"/>
    <cellStyle name="SAPBEXstdData 67 4" xfId="13677" xr:uid="{00000000-0005-0000-0000-000094BA0000}"/>
    <cellStyle name="SAPBEXstdData 67 5" xfId="16557" xr:uid="{00000000-0005-0000-0000-000095BA0000}"/>
    <cellStyle name="SAPBEXstdData 67 6" xfId="19511" xr:uid="{00000000-0005-0000-0000-000096BA0000}"/>
    <cellStyle name="SAPBEXstdData 67 7" xfId="22606" xr:uid="{00000000-0005-0000-0000-000097BA0000}"/>
    <cellStyle name="SAPBEXstdData 67 8" xfId="27364" xr:uid="{00000000-0005-0000-0000-000098BA0000}"/>
    <cellStyle name="SAPBEXstdData 67 9" xfId="30247" xr:uid="{00000000-0005-0000-0000-000099BA0000}"/>
    <cellStyle name="SAPBEXstdData 68" xfId="3042" xr:uid="{00000000-0005-0000-0000-00009ABA0000}"/>
    <cellStyle name="SAPBEXstdData 68 10" xfId="33104" xr:uid="{00000000-0005-0000-0000-00009BBA0000}"/>
    <cellStyle name="SAPBEXstdData 68 11" xfId="35992" xr:uid="{00000000-0005-0000-0000-00009CBA0000}"/>
    <cellStyle name="SAPBEXstdData 68 12" xfId="38888" xr:uid="{00000000-0005-0000-0000-00009DBA0000}"/>
    <cellStyle name="SAPBEXstdData 68 13" xfId="44003" xr:uid="{00000000-0005-0000-0000-00009EBA0000}"/>
    <cellStyle name="SAPBEXstdData 68 14" xfId="47055" xr:uid="{00000000-0005-0000-0000-00009FBA0000}"/>
    <cellStyle name="SAPBEXstdData 68 2" xfId="8000" xr:uid="{00000000-0005-0000-0000-0000A0BA0000}"/>
    <cellStyle name="SAPBEXstdData 68 3" xfId="10786" xr:uid="{00000000-0005-0000-0000-0000A1BA0000}"/>
    <cellStyle name="SAPBEXstdData 68 4" xfId="13667" xr:uid="{00000000-0005-0000-0000-0000A2BA0000}"/>
    <cellStyle name="SAPBEXstdData 68 5" xfId="16547" xr:uid="{00000000-0005-0000-0000-0000A3BA0000}"/>
    <cellStyle name="SAPBEXstdData 68 6" xfId="19501" xr:uid="{00000000-0005-0000-0000-0000A4BA0000}"/>
    <cellStyle name="SAPBEXstdData 68 7" xfId="22596" xr:uid="{00000000-0005-0000-0000-0000A5BA0000}"/>
    <cellStyle name="SAPBEXstdData 68 8" xfId="27354" xr:uid="{00000000-0005-0000-0000-0000A6BA0000}"/>
    <cellStyle name="SAPBEXstdData 68 9" xfId="30237" xr:uid="{00000000-0005-0000-0000-0000A7BA0000}"/>
    <cellStyle name="SAPBEXstdData 69" xfId="3132" xr:uid="{00000000-0005-0000-0000-0000A8BA0000}"/>
    <cellStyle name="SAPBEXstdData 69 10" xfId="33192" xr:uid="{00000000-0005-0000-0000-0000A9BA0000}"/>
    <cellStyle name="SAPBEXstdData 69 11" xfId="36081" xr:uid="{00000000-0005-0000-0000-0000AABA0000}"/>
    <cellStyle name="SAPBEXstdData 69 12" xfId="38977" xr:uid="{00000000-0005-0000-0000-0000ABBA0000}"/>
    <cellStyle name="SAPBEXstdData 69 13" xfId="44092" xr:uid="{00000000-0005-0000-0000-0000ACBA0000}"/>
    <cellStyle name="SAPBEXstdData 69 14" xfId="47145" xr:uid="{00000000-0005-0000-0000-0000ADBA0000}"/>
    <cellStyle name="SAPBEXstdData 69 2" xfId="8090" xr:uid="{00000000-0005-0000-0000-0000AEBA0000}"/>
    <cellStyle name="SAPBEXstdData 69 3" xfId="10874" xr:uid="{00000000-0005-0000-0000-0000AFBA0000}"/>
    <cellStyle name="SAPBEXstdData 69 4" xfId="13756" xr:uid="{00000000-0005-0000-0000-0000B0BA0000}"/>
    <cellStyle name="SAPBEXstdData 69 5" xfId="16635" xr:uid="{00000000-0005-0000-0000-0000B1BA0000}"/>
    <cellStyle name="SAPBEXstdData 69 6" xfId="19590" xr:uid="{00000000-0005-0000-0000-0000B2BA0000}"/>
    <cellStyle name="SAPBEXstdData 69 7" xfId="22686" xr:uid="{00000000-0005-0000-0000-0000B3BA0000}"/>
    <cellStyle name="SAPBEXstdData 69 8" xfId="27443" xr:uid="{00000000-0005-0000-0000-0000B4BA0000}"/>
    <cellStyle name="SAPBEXstdData 69 9" xfId="30326" xr:uid="{00000000-0005-0000-0000-0000B5BA0000}"/>
    <cellStyle name="SAPBEXstdData 7" xfId="839" xr:uid="{00000000-0005-0000-0000-0000B6BA0000}"/>
    <cellStyle name="SAPBEXstdData 7 10" xfId="30932" xr:uid="{00000000-0005-0000-0000-0000B7BA0000}"/>
    <cellStyle name="SAPBEXstdData 7 11" xfId="33821" xr:uid="{00000000-0005-0000-0000-0000B8BA0000}"/>
    <cellStyle name="SAPBEXstdData 7 12" xfId="36727" xr:uid="{00000000-0005-0000-0000-0000B9BA0000}"/>
    <cellStyle name="SAPBEXstdData 7 13" xfId="41834" xr:uid="{00000000-0005-0000-0000-0000BABA0000}"/>
    <cellStyle name="SAPBEXstdData 7 14" xfId="44852" xr:uid="{00000000-0005-0000-0000-0000BBBA0000}"/>
    <cellStyle name="SAPBEXstdData 7 2" xfId="5946" xr:uid="{00000000-0005-0000-0000-0000BCBA0000}"/>
    <cellStyle name="SAPBEXstdData 7 3" xfId="8613" xr:uid="{00000000-0005-0000-0000-0000BDBA0000}"/>
    <cellStyle name="SAPBEXstdData 7 4" xfId="11506" xr:uid="{00000000-0005-0000-0000-0000BEBA0000}"/>
    <cellStyle name="SAPBEXstdData 7 5" xfId="14374" xr:uid="{00000000-0005-0000-0000-0000BFBA0000}"/>
    <cellStyle name="SAPBEXstdData 7 6" xfId="17303" xr:uid="{00000000-0005-0000-0000-0000C0BA0000}"/>
    <cellStyle name="SAPBEXstdData 7 7" xfId="20414" xr:uid="{00000000-0005-0000-0000-0000C1BA0000}"/>
    <cellStyle name="SAPBEXstdData 7 8" xfId="25193" xr:uid="{00000000-0005-0000-0000-0000C2BA0000}"/>
    <cellStyle name="SAPBEXstdData 7 9" xfId="28077" xr:uid="{00000000-0005-0000-0000-0000C3BA0000}"/>
    <cellStyle name="SAPBEXstdData 70" xfId="3009" xr:uid="{00000000-0005-0000-0000-0000C4BA0000}"/>
    <cellStyle name="SAPBEXstdData 70 10" xfId="33073" xr:uid="{00000000-0005-0000-0000-0000C5BA0000}"/>
    <cellStyle name="SAPBEXstdData 70 11" xfId="35961" xr:uid="{00000000-0005-0000-0000-0000C6BA0000}"/>
    <cellStyle name="SAPBEXstdData 70 12" xfId="38857" xr:uid="{00000000-0005-0000-0000-0000C7BA0000}"/>
    <cellStyle name="SAPBEXstdData 70 13" xfId="43972" xr:uid="{00000000-0005-0000-0000-0000C8BA0000}"/>
    <cellStyle name="SAPBEXstdData 70 14" xfId="47022" xr:uid="{00000000-0005-0000-0000-0000C9BA0000}"/>
    <cellStyle name="SAPBEXstdData 70 2" xfId="7969" xr:uid="{00000000-0005-0000-0000-0000CABA0000}"/>
    <cellStyle name="SAPBEXstdData 70 3" xfId="10755" xr:uid="{00000000-0005-0000-0000-0000CBBA0000}"/>
    <cellStyle name="SAPBEXstdData 70 4" xfId="13636" xr:uid="{00000000-0005-0000-0000-0000CCBA0000}"/>
    <cellStyle name="SAPBEXstdData 70 5" xfId="16516" xr:uid="{00000000-0005-0000-0000-0000CDBA0000}"/>
    <cellStyle name="SAPBEXstdData 70 6" xfId="19470" xr:uid="{00000000-0005-0000-0000-0000CEBA0000}"/>
    <cellStyle name="SAPBEXstdData 70 7" xfId="22563" xr:uid="{00000000-0005-0000-0000-0000CFBA0000}"/>
    <cellStyle name="SAPBEXstdData 70 8" xfId="27323" xr:uid="{00000000-0005-0000-0000-0000D0BA0000}"/>
    <cellStyle name="SAPBEXstdData 70 9" xfId="30206" xr:uid="{00000000-0005-0000-0000-0000D1BA0000}"/>
    <cellStyle name="SAPBEXstdData 71" xfId="3024" xr:uid="{00000000-0005-0000-0000-0000D2BA0000}"/>
    <cellStyle name="SAPBEXstdData 71 10" xfId="33086" xr:uid="{00000000-0005-0000-0000-0000D3BA0000}"/>
    <cellStyle name="SAPBEXstdData 71 11" xfId="35974" xr:uid="{00000000-0005-0000-0000-0000D4BA0000}"/>
    <cellStyle name="SAPBEXstdData 71 12" xfId="38870" xr:uid="{00000000-0005-0000-0000-0000D5BA0000}"/>
    <cellStyle name="SAPBEXstdData 71 13" xfId="43985" xr:uid="{00000000-0005-0000-0000-0000D6BA0000}"/>
    <cellStyle name="SAPBEXstdData 71 14" xfId="47037" xr:uid="{00000000-0005-0000-0000-0000D7BA0000}"/>
    <cellStyle name="SAPBEXstdData 71 2" xfId="7982" xr:uid="{00000000-0005-0000-0000-0000D8BA0000}"/>
    <cellStyle name="SAPBEXstdData 71 3" xfId="10768" xr:uid="{00000000-0005-0000-0000-0000D9BA0000}"/>
    <cellStyle name="SAPBEXstdData 71 4" xfId="13649" xr:uid="{00000000-0005-0000-0000-0000DABA0000}"/>
    <cellStyle name="SAPBEXstdData 71 5" xfId="16529" xr:uid="{00000000-0005-0000-0000-0000DBBA0000}"/>
    <cellStyle name="SAPBEXstdData 71 6" xfId="19483" xr:uid="{00000000-0005-0000-0000-0000DCBA0000}"/>
    <cellStyle name="SAPBEXstdData 71 7" xfId="22578" xr:uid="{00000000-0005-0000-0000-0000DDBA0000}"/>
    <cellStyle name="SAPBEXstdData 71 8" xfId="27336" xr:uid="{00000000-0005-0000-0000-0000DEBA0000}"/>
    <cellStyle name="SAPBEXstdData 71 9" xfId="30219" xr:uid="{00000000-0005-0000-0000-0000DFBA0000}"/>
    <cellStyle name="SAPBEXstdData 72" xfId="3240" xr:uid="{00000000-0005-0000-0000-0000E0BA0000}"/>
    <cellStyle name="SAPBEXstdData 72 10" xfId="33300" xr:uid="{00000000-0005-0000-0000-0000E1BA0000}"/>
    <cellStyle name="SAPBEXstdData 72 11" xfId="36189" xr:uid="{00000000-0005-0000-0000-0000E2BA0000}"/>
    <cellStyle name="SAPBEXstdData 72 12" xfId="39085" xr:uid="{00000000-0005-0000-0000-0000E3BA0000}"/>
    <cellStyle name="SAPBEXstdData 72 13" xfId="44200" xr:uid="{00000000-0005-0000-0000-0000E4BA0000}"/>
    <cellStyle name="SAPBEXstdData 72 14" xfId="47253" xr:uid="{00000000-0005-0000-0000-0000E5BA0000}"/>
    <cellStyle name="SAPBEXstdData 72 2" xfId="8198" xr:uid="{00000000-0005-0000-0000-0000E6BA0000}"/>
    <cellStyle name="SAPBEXstdData 72 3" xfId="10982" xr:uid="{00000000-0005-0000-0000-0000E7BA0000}"/>
    <cellStyle name="SAPBEXstdData 72 4" xfId="13864" xr:uid="{00000000-0005-0000-0000-0000E8BA0000}"/>
    <cellStyle name="SAPBEXstdData 72 5" xfId="16743" xr:uid="{00000000-0005-0000-0000-0000E9BA0000}"/>
    <cellStyle name="SAPBEXstdData 72 6" xfId="19698" xr:uid="{00000000-0005-0000-0000-0000EABA0000}"/>
    <cellStyle name="SAPBEXstdData 72 7" xfId="22794" xr:uid="{00000000-0005-0000-0000-0000EBBA0000}"/>
    <cellStyle name="SAPBEXstdData 72 8" xfId="27551" xr:uid="{00000000-0005-0000-0000-0000ECBA0000}"/>
    <cellStyle name="SAPBEXstdData 72 9" xfId="30434" xr:uid="{00000000-0005-0000-0000-0000EDBA0000}"/>
    <cellStyle name="SAPBEXstdData 73" xfId="8283" xr:uid="{00000000-0005-0000-0000-0000EEBA0000}"/>
    <cellStyle name="SAPBEXstdData 74" xfId="14042" xr:uid="{00000000-0005-0000-0000-0000EFBA0000}"/>
    <cellStyle name="SAPBEXstdData 75" xfId="18447" xr:uid="{00000000-0005-0000-0000-0000F0BA0000}"/>
    <cellStyle name="SAPBEXstdData 76" xfId="19819" xr:uid="{00000000-0005-0000-0000-0000F1BA0000}"/>
    <cellStyle name="SAPBEXstdData 77" xfId="21495" xr:uid="{00000000-0005-0000-0000-0000F2BA0000}"/>
    <cellStyle name="SAPBEXstdData 78" xfId="22886" xr:uid="{00000000-0005-0000-0000-0000F3BA0000}"/>
    <cellStyle name="SAPBEXstdData 79" xfId="24225" xr:uid="{00000000-0005-0000-0000-0000F4BA0000}"/>
    <cellStyle name="SAPBEXstdData 8" xfId="885" xr:uid="{00000000-0005-0000-0000-0000F5BA0000}"/>
    <cellStyle name="SAPBEXstdData 8 10" xfId="30978" xr:uid="{00000000-0005-0000-0000-0000F6BA0000}"/>
    <cellStyle name="SAPBEXstdData 8 11" xfId="33867" xr:uid="{00000000-0005-0000-0000-0000F7BA0000}"/>
    <cellStyle name="SAPBEXstdData 8 12" xfId="36773" xr:uid="{00000000-0005-0000-0000-0000F8BA0000}"/>
    <cellStyle name="SAPBEXstdData 8 13" xfId="41880" xr:uid="{00000000-0005-0000-0000-0000F9BA0000}"/>
    <cellStyle name="SAPBEXstdData 8 14" xfId="44898" xr:uid="{00000000-0005-0000-0000-0000FABA0000}"/>
    <cellStyle name="SAPBEXstdData 8 2" xfId="3942" xr:uid="{00000000-0005-0000-0000-0000FBBA0000}"/>
    <cellStyle name="SAPBEXstdData 8 3" xfId="8659" xr:uid="{00000000-0005-0000-0000-0000FCBA0000}"/>
    <cellStyle name="SAPBEXstdData 8 4" xfId="11552" xr:uid="{00000000-0005-0000-0000-0000FDBA0000}"/>
    <cellStyle name="SAPBEXstdData 8 5" xfId="14420" xr:uid="{00000000-0005-0000-0000-0000FEBA0000}"/>
    <cellStyle name="SAPBEXstdData 8 6" xfId="17349" xr:uid="{00000000-0005-0000-0000-0000FFBA0000}"/>
    <cellStyle name="SAPBEXstdData 8 7" xfId="20460" xr:uid="{00000000-0005-0000-0000-000000BB0000}"/>
    <cellStyle name="SAPBEXstdData 8 8" xfId="25239" xr:uid="{00000000-0005-0000-0000-000001BB0000}"/>
    <cellStyle name="SAPBEXstdData 8 9" xfId="28123" xr:uid="{00000000-0005-0000-0000-000002BB0000}"/>
    <cellStyle name="SAPBEXstdData 80" xfId="30603" xr:uid="{00000000-0005-0000-0000-000003BB0000}"/>
    <cellStyle name="SAPBEXstdData 81" xfId="34901" xr:uid="{00000000-0005-0000-0000-000004BB0000}"/>
    <cellStyle name="SAPBEXstdData 82" xfId="40796" xr:uid="{00000000-0005-0000-0000-000005BB0000}"/>
    <cellStyle name="SAPBEXstdData 83" xfId="40552" xr:uid="{00000000-0005-0000-0000-000006BB0000}"/>
    <cellStyle name="SAPBEXstdData 84" xfId="43129" xr:uid="{00000000-0005-0000-0000-000007BB0000}"/>
    <cellStyle name="SAPBEXstdData 85" xfId="41393" xr:uid="{00000000-0005-0000-0000-000008BB0000}"/>
    <cellStyle name="SAPBEXstdData 86" xfId="44305" xr:uid="{00000000-0005-0000-0000-000009BB0000}"/>
    <cellStyle name="SAPBEXstdData 87" xfId="44313" xr:uid="{00000000-0005-0000-0000-00000ABB0000}"/>
    <cellStyle name="SAPBEXstdData 88" xfId="47357" xr:uid="{00000000-0005-0000-0000-00000BBB0000}"/>
    <cellStyle name="SAPBEXstdData 89" xfId="44428" xr:uid="{00000000-0005-0000-0000-00000CBB0000}"/>
    <cellStyle name="SAPBEXstdData 9" xfId="514" xr:uid="{00000000-0005-0000-0000-00000DBB0000}"/>
    <cellStyle name="SAPBEXstdData 9 10" xfId="30607" xr:uid="{00000000-0005-0000-0000-00000EBB0000}"/>
    <cellStyle name="SAPBEXstdData 9 11" xfId="33496" xr:uid="{00000000-0005-0000-0000-00000FBB0000}"/>
    <cellStyle name="SAPBEXstdData 9 12" xfId="36402" xr:uid="{00000000-0005-0000-0000-000010BB0000}"/>
    <cellStyle name="SAPBEXstdData 9 13" xfId="41509" xr:uid="{00000000-0005-0000-0000-000011BB0000}"/>
    <cellStyle name="SAPBEXstdData 9 14" xfId="44527" xr:uid="{00000000-0005-0000-0000-000012BB0000}"/>
    <cellStyle name="SAPBEXstdData 9 2" xfId="5944" xr:uid="{00000000-0005-0000-0000-000013BB0000}"/>
    <cellStyle name="SAPBEXstdData 9 3" xfId="8288" xr:uid="{00000000-0005-0000-0000-000014BB0000}"/>
    <cellStyle name="SAPBEXstdData 9 4" xfId="11181" xr:uid="{00000000-0005-0000-0000-000015BB0000}"/>
    <cellStyle name="SAPBEXstdData 9 5" xfId="14049" xr:uid="{00000000-0005-0000-0000-000016BB0000}"/>
    <cellStyle name="SAPBEXstdData 9 6" xfId="16978" xr:uid="{00000000-0005-0000-0000-000017BB0000}"/>
    <cellStyle name="SAPBEXstdData 9 7" xfId="20089" xr:uid="{00000000-0005-0000-0000-000018BB0000}"/>
    <cellStyle name="SAPBEXstdData 9 8" xfId="22227" xr:uid="{00000000-0005-0000-0000-000019BB0000}"/>
    <cellStyle name="SAPBEXstdData 9 9" xfId="27752" xr:uid="{00000000-0005-0000-0000-00001ABB0000}"/>
    <cellStyle name="SAPBEXstdData 90" xfId="45871" xr:uid="{00000000-0005-0000-0000-00001BBB0000}"/>
    <cellStyle name="SAPBEXstdData 91" xfId="46277" xr:uid="{00000000-0005-0000-0000-00001CBB0000}"/>
    <cellStyle name="SAPBEXstdData 92" xfId="47497" xr:uid="{00000000-0005-0000-0000-00001DBB0000}"/>
    <cellStyle name="SAPBEXstdData 93" xfId="44422" xr:uid="{00000000-0005-0000-0000-00001EBB0000}"/>
    <cellStyle name="SAPBEXstdData 94" xfId="47574" xr:uid="{00000000-0005-0000-0000-00001FBB0000}"/>
    <cellStyle name="SAPBEXstdData 95" xfId="44421" xr:uid="{00000000-0005-0000-0000-000020BB0000}"/>
    <cellStyle name="SAPBEXstdData 96" xfId="47519" xr:uid="{00000000-0005-0000-0000-000021BB0000}"/>
    <cellStyle name="SAPBEXstdData 97" xfId="47725" xr:uid="{00000000-0005-0000-0000-000022BB0000}"/>
    <cellStyle name="SAPBEXstdData 98" xfId="47776" xr:uid="{00000000-0005-0000-0000-000023BB0000}"/>
    <cellStyle name="SAPBEXstdData 99" xfId="47835" xr:uid="{00000000-0005-0000-0000-000024BB0000}"/>
    <cellStyle name="SAPBEXstdItem" xfId="97" xr:uid="{00000000-0005-0000-0000-000025BB0000}"/>
    <cellStyle name="SAPBEXstdItem 10" xfId="774" xr:uid="{00000000-0005-0000-0000-000026BB0000}"/>
    <cellStyle name="SAPBEXstdItem 10 10" xfId="30867" xr:uid="{00000000-0005-0000-0000-000027BB0000}"/>
    <cellStyle name="SAPBEXstdItem 10 11" xfId="33756" xr:uid="{00000000-0005-0000-0000-000028BB0000}"/>
    <cellStyle name="SAPBEXstdItem 10 12" xfId="36662" xr:uid="{00000000-0005-0000-0000-000029BB0000}"/>
    <cellStyle name="SAPBEXstdItem 10 13" xfId="41769" xr:uid="{00000000-0005-0000-0000-00002ABB0000}"/>
    <cellStyle name="SAPBEXstdItem 10 14" xfId="44787" xr:uid="{00000000-0005-0000-0000-00002BBB0000}"/>
    <cellStyle name="SAPBEXstdItem 10 2" xfId="3867" xr:uid="{00000000-0005-0000-0000-00002CBB0000}"/>
    <cellStyle name="SAPBEXstdItem 10 3" xfId="8548" xr:uid="{00000000-0005-0000-0000-00002DBB0000}"/>
    <cellStyle name="SAPBEXstdItem 10 4" xfId="11441" xr:uid="{00000000-0005-0000-0000-00002EBB0000}"/>
    <cellStyle name="SAPBEXstdItem 10 5" xfId="14309" xr:uid="{00000000-0005-0000-0000-00002FBB0000}"/>
    <cellStyle name="SAPBEXstdItem 10 6" xfId="17238" xr:uid="{00000000-0005-0000-0000-000030BB0000}"/>
    <cellStyle name="SAPBEXstdItem 10 7" xfId="20349" xr:uid="{00000000-0005-0000-0000-000031BB0000}"/>
    <cellStyle name="SAPBEXstdItem 10 8" xfId="25128" xr:uid="{00000000-0005-0000-0000-000032BB0000}"/>
    <cellStyle name="SAPBEXstdItem 10 9" xfId="28012" xr:uid="{00000000-0005-0000-0000-000033BB0000}"/>
    <cellStyle name="SAPBEXstdItem 100" xfId="47603" xr:uid="{00000000-0005-0000-0000-000034BB0000}"/>
    <cellStyle name="SAPBEXstdItem 101" xfId="47982" xr:uid="{00000000-0005-0000-0000-000035BB0000}"/>
    <cellStyle name="SAPBEXstdItem 102" xfId="47419" xr:uid="{00000000-0005-0000-0000-000036BB0000}"/>
    <cellStyle name="SAPBEXstdItem 103" xfId="48083" xr:uid="{00000000-0005-0000-0000-000037BB0000}"/>
    <cellStyle name="SAPBEXstdItem 104" xfId="47391" xr:uid="{00000000-0005-0000-0000-000038BB0000}"/>
    <cellStyle name="SAPBEXstdItem 105" xfId="48200" xr:uid="{00000000-0005-0000-0000-000039BB0000}"/>
    <cellStyle name="SAPBEXstdItem 106" xfId="48229" xr:uid="{00000000-0005-0000-0000-00003ABB0000}"/>
    <cellStyle name="SAPBEXstdItem 107" xfId="48258" xr:uid="{00000000-0005-0000-0000-00003BBB0000}"/>
    <cellStyle name="SAPBEXstdItem 108" xfId="47910" xr:uid="{00000000-0005-0000-0000-00003CBB0000}"/>
    <cellStyle name="SAPBEXstdItem 109" xfId="48396" xr:uid="{00000000-0005-0000-0000-00003DBB0000}"/>
    <cellStyle name="SAPBEXstdItem 11" xfId="637" xr:uid="{00000000-0005-0000-0000-00003EBB0000}"/>
    <cellStyle name="SAPBEXstdItem 11 10" xfId="30730" xr:uid="{00000000-0005-0000-0000-00003FBB0000}"/>
    <cellStyle name="SAPBEXstdItem 11 11" xfId="33619" xr:uid="{00000000-0005-0000-0000-000040BB0000}"/>
    <cellStyle name="SAPBEXstdItem 11 12" xfId="36525" xr:uid="{00000000-0005-0000-0000-000041BB0000}"/>
    <cellStyle name="SAPBEXstdItem 11 13" xfId="41632" xr:uid="{00000000-0005-0000-0000-000042BB0000}"/>
    <cellStyle name="SAPBEXstdItem 11 14" xfId="44650" xr:uid="{00000000-0005-0000-0000-000043BB0000}"/>
    <cellStyle name="SAPBEXstdItem 11 2" xfId="5057" xr:uid="{00000000-0005-0000-0000-000044BB0000}"/>
    <cellStyle name="SAPBEXstdItem 11 3" xfId="8411" xr:uid="{00000000-0005-0000-0000-000045BB0000}"/>
    <cellStyle name="SAPBEXstdItem 11 4" xfId="11304" xr:uid="{00000000-0005-0000-0000-000046BB0000}"/>
    <cellStyle name="SAPBEXstdItem 11 5" xfId="14172" xr:uid="{00000000-0005-0000-0000-000047BB0000}"/>
    <cellStyle name="SAPBEXstdItem 11 6" xfId="17101" xr:uid="{00000000-0005-0000-0000-000048BB0000}"/>
    <cellStyle name="SAPBEXstdItem 11 7" xfId="20212" xr:uid="{00000000-0005-0000-0000-000049BB0000}"/>
    <cellStyle name="SAPBEXstdItem 11 8" xfId="19873" xr:uid="{00000000-0005-0000-0000-00004ABB0000}"/>
    <cellStyle name="SAPBEXstdItem 11 9" xfId="27875" xr:uid="{00000000-0005-0000-0000-00004BBB0000}"/>
    <cellStyle name="SAPBEXstdItem 110" xfId="47703" xr:uid="{00000000-0005-0000-0000-00004CBB0000}"/>
    <cellStyle name="SAPBEXstdItem 111" xfId="48427" xr:uid="{00000000-0005-0000-0000-00004DBB0000}"/>
    <cellStyle name="SAPBEXstdItem 112" xfId="48541" xr:uid="{00000000-0005-0000-0000-00004EBB0000}"/>
    <cellStyle name="SAPBEXstdItem 113" xfId="48293" xr:uid="{00000000-0005-0000-0000-00004FBB0000}"/>
    <cellStyle name="SAPBEXstdItem 114" xfId="48658" xr:uid="{00000000-0005-0000-0000-000050BB0000}"/>
    <cellStyle name="SAPBEXstdItem 115" xfId="48682" xr:uid="{00000000-0005-0000-0000-000051BB0000}"/>
    <cellStyle name="SAPBEXstdItem 116" xfId="48334" xr:uid="{00000000-0005-0000-0000-000052BB0000}"/>
    <cellStyle name="SAPBEXstdItem 117" xfId="48575" xr:uid="{00000000-0005-0000-0000-000053BB0000}"/>
    <cellStyle name="SAPBEXstdItem 118" xfId="48617" xr:uid="{00000000-0005-0000-0000-000054BB0000}"/>
    <cellStyle name="SAPBEXstdItem 119" xfId="48836" xr:uid="{00000000-0005-0000-0000-000055BB0000}"/>
    <cellStyle name="SAPBEXstdItem 12" xfId="895" xr:uid="{00000000-0005-0000-0000-000056BB0000}"/>
    <cellStyle name="SAPBEXstdItem 12 10" xfId="30988" xr:uid="{00000000-0005-0000-0000-000057BB0000}"/>
    <cellStyle name="SAPBEXstdItem 12 11" xfId="33877" xr:uid="{00000000-0005-0000-0000-000058BB0000}"/>
    <cellStyle name="SAPBEXstdItem 12 12" xfId="36783" xr:uid="{00000000-0005-0000-0000-000059BB0000}"/>
    <cellStyle name="SAPBEXstdItem 12 13" xfId="41890" xr:uid="{00000000-0005-0000-0000-00005ABB0000}"/>
    <cellStyle name="SAPBEXstdItem 12 14" xfId="44908" xr:uid="{00000000-0005-0000-0000-00005BBB0000}"/>
    <cellStyle name="SAPBEXstdItem 12 2" xfId="4200" xr:uid="{00000000-0005-0000-0000-00005CBB0000}"/>
    <cellStyle name="SAPBEXstdItem 12 3" xfId="8669" xr:uid="{00000000-0005-0000-0000-00005DBB0000}"/>
    <cellStyle name="SAPBEXstdItem 12 4" xfId="11562" xr:uid="{00000000-0005-0000-0000-00005EBB0000}"/>
    <cellStyle name="SAPBEXstdItem 12 5" xfId="14430" xr:uid="{00000000-0005-0000-0000-00005FBB0000}"/>
    <cellStyle name="SAPBEXstdItem 12 6" xfId="17359" xr:uid="{00000000-0005-0000-0000-000060BB0000}"/>
    <cellStyle name="SAPBEXstdItem 12 7" xfId="20470" xr:uid="{00000000-0005-0000-0000-000061BB0000}"/>
    <cellStyle name="SAPBEXstdItem 12 8" xfId="25249" xr:uid="{00000000-0005-0000-0000-000062BB0000}"/>
    <cellStyle name="SAPBEXstdItem 12 9" xfId="28133" xr:uid="{00000000-0005-0000-0000-000063BB0000}"/>
    <cellStyle name="SAPBEXstdItem 120" xfId="48980" xr:uid="{00000000-0005-0000-0000-000064BB0000}"/>
    <cellStyle name="SAPBEXstdItem 121" xfId="49011" xr:uid="{00000000-0005-0000-0000-000065BB0000}"/>
    <cellStyle name="SAPBEXstdItem 122" xfId="48918" xr:uid="{00000000-0005-0000-0000-000066BB0000}"/>
    <cellStyle name="SAPBEXstdItem 123" xfId="48904" xr:uid="{00000000-0005-0000-0000-000067BB0000}"/>
    <cellStyle name="SAPBEXstdItem 124" xfId="49017" xr:uid="{00000000-0005-0000-0000-000068BB0000}"/>
    <cellStyle name="SAPBEXstdItem 125" xfId="49071" xr:uid="{00000000-0005-0000-0000-000069BB0000}"/>
    <cellStyle name="SAPBEXstdItem 126" xfId="48885" xr:uid="{00000000-0005-0000-0000-00006ABB0000}"/>
    <cellStyle name="SAPBEXstdItem 127" xfId="49041" xr:uid="{00000000-0005-0000-0000-00006BBB0000}"/>
    <cellStyle name="SAPBEXstdItem 128" xfId="48978" xr:uid="{00000000-0005-0000-0000-00006CBB0000}"/>
    <cellStyle name="SAPBEXstdItem 129" xfId="48875" xr:uid="{00000000-0005-0000-0000-00006DBB0000}"/>
    <cellStyle name="SAPBEXstdItem 13" xfId="1227" xr:uid="{00000000-0005-0000-0000-00006EBB0000}"/>
    <cellStyle name="SAPBEXstdItem 13 10" xfId="31320" xr:uid="{00000000-0005-0000-0000-00006FBB0000}"/>
    <cellStyle name="SAPBEXstdItem 13 11" xfId="34209" xr:uid="{00000000-0005-0000-0000-000070BB0000}"/>
    <cellStyle name="SAPBEXstdItem 13 12" xfId="37115" xr:uid="{00000000-0005-0000-0000-000071BB0000}"/>
    <cellStyle name="SAPBEXstdItem 13 13" xfId="42222" xr:uid="{00000000-0005-0000-0000-000072BB0000}"/>
    <cellStyle name="SAPBEXstdItem 13 14" xfId="45240" xr:uid="{00000000-0005-0000-0000-000073BB0000}"/>
    <cellStyle name="SAPBEXstdItem 13 2" xfId="224" xr:uid="{00000000-0005-0000-0000-000074BB0000}"/>
    <cellStyle name="SAPBEXstdItem 13 3" xfId="9001" xr:uid="{00000000-0005-0000-0000-000075BB0000}"/>
    <cellStyle name="SAPBEXstdItem 13 4" xfId="11894" xr:uid="{00000000-0005-0000-0000-000076BB0000}"/>
    <cellStyle name="SAPBEXstdItem 13 5" xfId="14762" xr:uid="{00000000-0005-0000-0000-000077BB0000}"/>
    <cellStyle name="SAPBEXstdItem 13 6" xfId="17691" xr:uid="{00000000-0005-0000-0000-000078BB0000}"/>
    <cellStyle name="SAPBEXstdItem 13 7" xfId="20802" xr:uid="{00000000-0005-0000-0000-000079BB0000}"/>
    <cellStyle name="SAPBEXstdItem 13 8" xfId="25581" xr:uid="{00000000-0005-0000-0000-00007ABB0000}"/>
    <cellStyle name="SAPBEXstdItem 13 9" xfId="28465" xr:uid="{00000000-0005-0000-0000-00007BBB0000}"/>
    <cellStyle name="SAPBEXstdItem 130" xfId="48871" xr:uid="{00000000-0005-0000-0000-00007CBB0000}"/>
    <cellStyle name="SAPBEXstdItem 131" xfId="48868" xr:uid="{00000000-0005-0000-0000-00007DBB0000}"/>
    <cellStyle name="SAPBEXstdItem 132" xfId="49009" xr:uid="{00000000-0005-0000-0000-00007EBB0000}"/>
    <cellStyle name="SAPBEXstdItem 133" xfId="48857" xr:uid="{00000000-0005-0000-0000-00007FBB0000}"/>
    <cellStyle name="SAPBEXstdItem 134" xfId="49688" xr:uid="{00000000-0005-0000-0000-000080BB0000}"/>
    <cellStyle name="SAPBEXstdItem 135" xfId="49716" xr:uid="{00000000-0005-0000-0000-000081BB0000}"/>
    <cellStyle name="SAPBEXstdItem 136" xfId="49746" xr:uid="{00000000-0005-0000-0000-000082BB0000}"/>
    <cellStyle name="SAPBEXstdItem 137" xfId="49777" xr:uid="{00000000-0005-0000-0000-000083BB0000}"/>
    <cellStyle name="SAPBEXstdItem 138" xfId="49802" xr:uid="{00000000-0005-0000-0000-000084BB0000}"/>
    <cellStyle name="SAPBEXstdItem 139" xfId="49595" xr:uid="{00000000-0005-0000-0000-000085BB0000}"/>
    <cellStyle name="SAPBEXstdItem 14" xfId="1258" xr:uid="{00000000-0005-0000-0000-000086BB0000}"/>
    <cellStyle name="SAPBEXstdItem 14 10" xfId="31351" xr:uid="{00000000-0005-0000-0000-000087BB0000}"/>
    <cellStyle name="SAPBEXstdItem 14 11" xfId="34240" xr:uid="{00000000-0005-0000-0000-000088BB0000}"/>
    <cellStyle name="SAPBEXstdItem 14 12" xfId="37146" xr:uid="{00000000-0005-0000-0000-000089BB0000}"/>
    <cellStyle name="SAPBEXstdItem 14 13" xfId="42253" xr:uid="{00000000-0005-0000-0000-00008ABB0000}"/>
    <cellStyle name="SAPBEXstdItem 14 14" xfId="45271" xr:uid="{00000000-0005-0000-0000-00008BBB0000}"/>
    <cellStyle name="SAPBEXstdItem 14 2" xfId="6238" xr:uid="{00000000-0005-0000-0000-00008CBB0000}"/>
    <cellStyle name="SAPBEXstdItem 14 3" xfId="9032" xr:uid="{00000000-0005-0000-0000-00008DBB0000}"/>
    <cellStyle name="SAPBEXstdItem 14 4" xfId="11925" xr:uid="{00000000-0005-0000-0000-00008EBB0000}"/>
    <cellStyle name="SAPBEXstdItem 14 5" xfId="14793" xr:uid="{00000000-0005-0000-0000-00008FBB0000}"/>
    <cellStyle name="SAPBEXstdItem 14 6" xfId="17722" xr:uid="{00000000-0005-0000-0000-000090BB0000}"/>
    <cellStyle name="SAPBEXstdItem 14 7" xfId="20833" xr:uid="{00000000-0005-0000-0000-000091BB0000}"/>
    <cellStyle name="SAPBEXstdItem 14 8" xfId="25612" xr:uid="{00000000-0005-0000-0000-000092BB0000}"/>
    <cellStyle name="SAPBEXstdItem 14 9" xfId="28496" xr:uid="{00000000-0005-0000-0000-000093BB0000}"/>
    <cellStyle name="SAPBEXstdItem 140" xfId="49774" xr:uid="{00000000-0005-0000-0000-000094BB0000}"/>
    <cellStyle name="SAPBEXstdItem 141" xfId="49929" xr:uid="{00000000-0005-0000-0000-000095BB0000}"/>
    <cellStyle name="SAPBEXstdItem 142" xfId="49999" xr:uid="{00000000-0005-0000-0000-000096BB0000}"/>
    <cellStyle name="SAPBEXstdItem 143" xfId="50028" xr:uid="{00000000-0005-0000-0000-000097BB0000}"/>
    <cellStyle name="SAPBEXstdItem 144" xfId="50057" xr:uid="{00000000-0005-0000-0000-000098BB0000}"/>
    <cellStyle name="SAPBEXstdItem 145" xfId="50082" xr:uid="{00000000-0005-0000-0000-000099BB0000}"/>
    <cellStyle name="SAPBEXstdItem 15" xfId="1289" xr:uid="{00000000-0005-0000-0000-00009ABB0000}"/>
    <cellStyle name="SAPBEXstdItem 15 10" xfId="31382" xr:uid="{00000000-0005-0000-0000-00009BBB0000}"/>
    <cellStyle name="SAPBEXstdItem 15 11" xfId="34271" xr:uid="{00000000-0005-0000-0000-00009CBB0000}"/>
    <cellStyle name="SAPBEXstdItem 15 12" xfId="37177" xr:uid="{00000000-0005-0000-0000-00009DBB0000}"/>
    <cellStyle name="SAPBEXstdItem 15 13" xfId="42284" xr:uid="{00000000-0005-0000-0000-00009EBB0000}"/>
    <cellStyle name="SAPBEXstdItem 15 14" xfId="45302" xr:uid="{00000000-0005-0000-0000-00009FBB0000}"/>
    <cellStyle name="SAPBEXstdItem 15 2" xfId="6269" xr:uid="{00000000-0005-0000-0000-0000A0BB0000}"/>
    <cellStyle name="SAPBEXstdItem 15 3" xfId="9063" xr:uid="{00000000-0005-0000-0000-0000A1BB0000}"/>
    <cellStyle name="SAPBEXstdItem 15 4" xfId="11956" xr:uid="{00000000-0005-0000-0000-0000A2BB0000}"/>
    <cellStyle name="SAPBEXstdItem 15 5" xfId="14824" xr:uid="{00000000-0005-0000-0000-0000A3BB0000}"/>
    <cellStyle name="SAPBEXstdItem 15 6" xfId="17753" xr:uid="{00000000-0005-0000-0000-0000A4BB0000}"/>
    <cellStyle name="SAPBEXstdItem 15 7" xfId="20864" xr:uid="{00000000-0005-0000-0000-0000A5BB0000}"/>
    <cellStyle name="SAPBEXstdItem 15 8" xfId="25643" xr:uid="{00000000-0005-0000-0000-0000A6BB0000}"/>
    <cellStyle name="SAPBEXstdItem 15 9" xfId="28527" xr:uid="{00000000-0005-0000-0000-0000A7BB0000}"/>
    <cellStyle name="SAPBEXstdItem 16" xfId="1319" xr:uid="{00000000-0005-0000-0000-0000A8BB0000}"/>
    <cellStyle name="SAPBEXstdItem 16 10" xfId="31412" xr:uid="{00000000-0005-0000-0000-0000A9BB0000}"/>
    <cellStyle name="SAPBEXstdItem 16 11" xfId="34301" xr:uid="{00000000-0005-0000-0000-0000AABB0000}"/>
    <cellStyle name="SAPBEXstdItem 16 12" xfId="37207" xr:uid="{00000000-0005-0000-0000-0000ABBB0000}"/>
    <cellStyle name="SAPBEXstdItem 16 13" xfId="42314" xr:uid="{00000000-0005-0000-0000-0000ACBB0000}"/>
    <cellStyle name="SAPBEXstdItem 16 14" xfId="45332" xr:uid="{00000000-0005-0000-0000-0000ADBB0000}"/>
    <cellStyle name="SAPBEXstdItem 16 2" xfId="6299" xr:uid="{00000000-0005-0000-0000-0000AEBB0000}"/>
    <cellStyle name="SAPBEXstdItem 16 3" xfId="9093" xr:uid="{00000000-0005-0000-0000-0000AFBB0000}"/>
    <cellStyle name="SAPBEXstdItem 16 4" xfId="11986" xr:uid="{00000000-0005-0000-0000-0000B0BB0000}"/>
    <cellStyle name="SAPBEXstdItem 16 5" xfId="14854" xr:uid="{00000000-0005-0000-0000-0000B1BB0000}"/>
    <cellStyle name="SAPBEXstdItem 16 6" xfId="17783" xr:uid="{00000000-0005-0000-0000-0000B2BB0000}"/>
    <cellStyle name="SAPBEXstdItem 16 7" xfId="20894" xr:uid="{00000000-0005-0000-0000-0000B3BB0000}"/>
    <cellStyle name="SAPBEXstdItem 16 8" xfId="25673" xr:uid="{00000000-0005-0000-0000-0000B4BB0000}"/>
    <cellStyle name="SAPBEXstdItem 16 9" xfId="28557" xr:uid="{00000000-0005-0000-0000-0000B5BB0000}"/>
    <cellStyle name="SAPBEXstdItem 17" xfId="1354" xr:uid="{00000000-0005-0000-0000-0000B6BB0000}"/>
    <cellStyle name="SAPBEXstdItem 17 10" xfId="31447" xr:uid="{00000000-0005-0000-0000-0000B7BB0000}"/>
    <cellStyle name="SAPBEXstdItem 17 11" xfId="34336" xr:uid="{00000000-0005-0000-0000-0000B8BB0000}"/>
    <cellStyle name="SAPBEXstdItem 17 12" xfId="37242" xr:uid="{00000000-0005-0000-0000-0000B9BB0000}"/>
    <cellStyle name="SAPBEXstdItem 17 13" xfId="42349" xr:uid="{00000000-0005-0000-0000-0000BABB0000}"/>
    <cellStyle name="SAPBEXstdItem 17 14" xfId="45367" xr:uid="{00000000-0005-0000-0000-0000BBBB0000}"/>
    <cellStyle name="SAPBEXstdItem 17 2" xfId="6334" xr:uid="{00000000-0005-0000-0000-0000BCBB0000}"/>
    <cellStyle name="SAPBEXstdItem 17 3" xfId="9128" xr:uid="{00000000-0005-0000-0000-0000BDBB0000}"/>
    <cellStyle name="SAPBEXstdItem 17 4" xfId="12021" xr:uid="{00000000-0005-0000-0000-0000BEBB0000}"/>
    <cellStyle name="SAPBEXstdItem 17 5" xfId="14889" xr:uid="{00000000-0005-0000-0000-0000BFBB0000}"/>
    <cellStyle name="SAPBEXstdItem 17 6" xfId="17818" xr:uid="{00000000-0005-0000-0000-0000C0BB0000}"/>
    <cellStyle name="SAPBEXstdItem 17 7" xfId="20929" xr:uid="{00000000-0005-0000-0000-0000C1BB0000}"/>
    <cellStyle name="SAPBEXstdItem 17 8" xfId="25708" xr:uid="{00000000-0005-0000-0000-0000C2BB0000}"/>
    <cellStyle name="SAPBEXstdItem 17 9" xfId="28592" xr:uid="{00000000-0005-0000-0000-0000C3BB0000}"/>
    <cellStyle name="SAPBEXstdItem 18" xfId="1385" xr:uid="{00000000-0005-0000-0000-0000C4BB0000}"/>
    <cellStyle name="SAPBEXstdItem 18 10" xfId="31478" xr:uid="{00000000-0005-0000-0000-0000C5BB0000}"/>
    <cellStyle name="SAPBEXstdItem 18 11" xfId="34367" xr:uid="{00000000-0005-0000-0000-0000C6BB0000}"/>
    <cellStyle name="SAPBEXstdItem 18 12" xfId="37273" xr:uid="{00000000-0005-0000-0000-0000C7BB0000}"/>
    <cellStyle name="SAPBEXstdItem 18 13" xfId="42380" xr:uid="{00000000-0005-0000-0000-0000C8BB0000}"/>
    <cellStyle name="SAPBEXstdItem 18 14" xfId="45398" xr:uid="{00000000-0005-0000-0000-0000C9BB0000}"/>
    <cellStyle name="SAPBEXstdItem 18 2" xfId="6365" xr:uid="{00000000-0005-0000-0000-0000CABB0000}"/>
    <cellStyle name="SAPBEXstdItem 18 3" xfId="9159" xr:uid="{00000000-0005-0000-0000-0000CBBB0000}"/>
    <cellStyle name="SAPBEXstdItem 18 4" xfId="12052" xr:uid="{00000000-0005-0000-0000-0000CCBB0000}"/>
    <cellStyle name="SAPBEXstdItem 18 5" xfId="14920" xr:uid="{00000000-0005-0000-0000-0000CDBB0000}"/>
    <cellStyle name="SAPBEXstdItem 18 6" xfId="17849" xr:uid="{00000000-0005-0000-0000-0000CEBB0000}"/>
    <cellStyle name="SAPBEXstdItem 18 7" xfId="20960" xr:uid="{00000000-0005-0000-0000-0000CFBB0000}"/>
    <cellStyle name="SAPBEXstdItem 18 8" xfId="25739" xr:uid="{00000000-0005-0000-0000-0000D0BB0000}"/>
    <cellStyle name="SAPBEXstdItem 18 9" xfId="28623" xr:uid="{00000000-0005-0000-0000-0000D1BB0000}"/>
    <cellStyle name="SAPBEXstdItem 19" xfId="1416" xr:uid="{00000000-0005-0000-0000-0000D2BB0000}"/>
    <cellStyle name="SAPBEXstdItem 19 10" xfId="31509" xr:uid="{00000000-0005-0000-0000-0000D3BB0000}"/>
    <cellStyle name="SAPBEXstdItem 19 11" xfId="34398" xr:uid="{00000000-0005-0000-0000-0000D4BB0000}"/>
    <cellStyle name="SAPBEXstdItem 19 12" xfId="37304" xr:uid="{00000000-0005-0000-0000-0000D5BB0000}"/>
    <cellStyle name="SAPBEXstdItem 19 13" xfId="42411" xr:uid="{00000000-0005-0000-0000-0000D6BB0000}"/>
    <cellStyle name="SAPBEXstdItem 19 14" xfId="45429" xr:uid="{00000000-0005-0000-0000-0000D7BB0000}"/>
    <cellStyle name="SAPBEXstdItem 19 2" xfId="6396" xr:uid="{00000000-0005-0000-0000-0000D8BB0000}"/>
    <cellStyle name="SAPBEXstdItem 19 3" xfId="9190" xr:uid="{00000000-0005-0000-0000-0000D9BB0000}"/>
    <cellStyle name="SAPBEXstdItem 19 4" xfId="12083" xr:uid="{00000000-0005-0000-0000-0000DABB0000}"/>
    <cellStyle name="SAPBEXstdItem 19 5" xfId="14951" xr:uid="{00000000-0005-0000-0000-0000DBBB0000}"/>
    <cellStyle name="SAPBEXstdItem 19 6" xfId="17880" xr:uid="{00000000-0005-0000-0000-0000DCBB0000}"/>
    <cellStyle name="SAPBEXstdItem 19 7" xfId="20991" xr:uid="{00000000-0005-0000-0000-0000DDBB0000}"/>
    <cellStyle name="SAPBEXstdItem 19 8" xfId="25770" xr:uid="{00000000-0005-0000-0000-0000DEBB0000}"/>
    <cellStyle name="SAPBEXstdItem 19 9" xfId="28654" xr:uid="{00000000-0005-0000-0000-0000DFBB0000}"/>
    <cellStyle name="SAPBEXstdItem 2" xfId="506" xr:uid="{00000000-0005-0000-0000-0000E0BB0000}"/>
    <cellStyle name="SAPBEXstdItem 2 10" xfId="33490" xr:uid="{00000000-0005-0000-0000-0000E1BB0000}"/>
    <cellStyle name="SAPBEXstdItem 2 11" xfId="36395" xr:uid="{00000000-0005-0000-0000-0000E2BB0000}"/>
    <cellStyle name="SAPBEXstdItem 2 12" xfId="41503" xr:uid="{00000000-0005-0000-0000-0000E3BB0000}"/>
    <cellStyle name="SAPBEXstdItem 2 13" xfId="44520" xr:uid="{00000000-0005-0000-0000-0000E4BB0000}"/>
    <cellStyle name="SAPBEXstdItem 2 2" xfId="746" xr:uid="{00000000-0005-0000-0000-0000E5BB0000}"/>
    <cellStyle name="SAPBEXstdItem 2 2 10" xfId="30839" xr:uid="{00000000-0005-0000-0000-0000E6BB0000}"/>
    <cellStyle name="SAPBEXstdItem 2 2 11" xfId="33728" xr:uid="{00000000-0005-0000-0000-0000E7BB0000}"/>
    <cellStyle name="SAPBEXstdItem 2 2 12" xfId="36634" xr:uid="{00000000-0005-0000-0000-0000E8BB0000}"/>
    <cellStyle name="SAPBEXstdItem 2 2 13" xfId="41741" xr:uid="{00000000-0005-0000-0000-0000E9BB0000}"/>
    <cellStyle name="SAPBEXstdItem 2 2 14" xfId="44759" xr:uid="{00000000-0005-0000-0000-0000EABB0000}"/>
    <cellStyle name="SAPBEXstdItem 2 2 2" xfId="3628" xr:uid="{00000000-0005-0000-0000-0000EBBB0000}"/>
    <cellStyle name="SAPBEXstdItem 2 2 3" xfId="8520" xr:uid="{00000000-0005-0000-0000-0000ECBB0000}"/>
    <cellStyle name="SAPBEXstdItem 2 2 4" xfId="11413" xr:uid="{00000000-0005-0000-0000-0000EDBB0000}"/>
    <cellStyle name="SAPBEXstdItem 2 2 5" xfId="14281" xr:uid="{00000000-0005-0000-0000-0000EEBB0000}"/>
    <cellStyle name="SAPBEXstdItem 2 2 6" xfId="17210" xr:uid="{00000000-0005-0000-0000-0000EFBB0000}"/>
    <cellStyle name="SAPBEXstdItem 2 2 7" xfId="20321" xr:uid="{00000000-0005-0000-0000-0000F0BB0000}"/>
    <cellStyle name="SAPBEXstdItem 2 2 8" xfId="25100" xr:uid="{00000000-0005-0000-0000-0000F1BB0000}"/>
    <cellStyle name="SAPBEXstdItem 2 2 9" xfId="27984" xr:uid="{00000000-0005-0000-0000-0000F2BB0000}"/>
    <cellStyle name="SAPBEXstdItem 2 3" xfId="827" xr:uid="{00000000-0005-0000-0000-0000F3BB0000}"/>
    <cellStyle name="SAPBEXstdItem 2 3 10" xfId="30920" xr:uid="{00000000-0005-0000-0000-0000F4BB0000}"/>
    <cellStyle name="SAPBEXstdItem 2 3 11" xfId="33809" xr:uid="{00000000-0005-0000-0000-0000F5BB0000}"/>
    <cellStyle name="SAPBEXstdItem 2 3 12" xfId="36715" xr:uid="{00000000-0005-0000-0000-0000F6BB0000}"/>
    <cellStyle name="SAPBEXstdItem 2 3 13" xfId="41822" xr:uid="{00000000-0005-0000-0000-0000F7BB0000}"/>
    <cellStyle name="SAPBEXstdItem 2 3 14" xfId="44840" xr:uid="{00000000-0005-0000-0000-0000F8BB0000}"/>
    <cellStyle name="SAPBEXstdItem 2 3 2" xfId="4420" xr:uid="{00000000-0005-0000-0000-0000F9BB0000}"/>
    <cellStyle name="SAPBEXstdItem 2 3 3" xfId="8601" xr:uid="{00000000-0005-0000-0000-0000FABB0000}"/>
    <cellStyle name="SAPBEXstdItem 2 3 4" xfId="11494" xr:uid="{00000000-0005-0000-0000-0000FBBB0000}"/>
    <cellStyle name="SAPBEXstdItem 2 3 5" xfId="14362" xr:uid="{00000000-0005-0000-0000-0000FCBB0000}"/>
    <cellStyle name="SAPBEXstdItem 2 3 6" xfId="17291" xr:uid="{00000000-0005-0000-0000-0000FDBB0000}"/>
    <cellStyle name="SAPBEXstdItem 2 3 7" xfId="20402" xr:uid="{00000000-0005-0000-0000-0000FEBB0000}"/>
    <cellStyle name="SAPBEXstdItem 2 3 8" xfId="25181" xr:uid="{00000000-0005-0000-0000-0000FFBB0000}"/>
    <cellStyle name="SAPBEXstdItem 2 3 9" xfId="28065" xr:uid="{00000000-0005-0000-0000-000000BC0000}"/>
    <cellStyle name="SAPBEXstdItem 2 4" xfId="859" xr:uid="{00000000-0005-0000-0000-000001BC0000}"/>
    <cellStyle name="SAPBEXstdItem 2 4 10" xfId="30952" xr:uid="{00000000-0005-0000-0000-000002BC0000}"/>
    <cellStyle name="SAPBEXstdItem 2 4 11" xfId="33841" xr:uid="{00000000-0005-0000-0000-000003BC0000}"/>
    <cellStyle name="SAPBEXstdItem 2 4 12" xfId="36747" xr:uid="{00000000-0005-0000-0000-000004BC0000}"/>
    <cellStyle name="SAPBEXstdItem 2 4 13" xfId="41854" xr:uid="{00000000-0005-0000-0000-000005BC0000}"/>
    <cellStyle name="SAPBEXstdItem 2 4 14" xfId="44872" xr:uid="{00000000-0005-0000-0000-000006BC0000}"/>
    <cellStyle name="SAPBEXstdItem 2 4 2" xfId="4620" xr:uid="{00000000-0005-0000-0000-000007BC0000}"/>
    <cellStyle name="SAPBEXstdItem 2 4 3" xfId="8633" xr:uid="{00000000-0005-0000-0000-000008BC0000}"/>
    <cellStyle name="SAPBEXstdItem 2 4 4" xfId="11526" xr:uid="{00000000-0005-0000-0000-000009BC0000}"/>
    <cellStyle name="SAPBEXstdItem 2 4 5" xfId="14394" xr:uid="{00000000-0005-0000-0000-00000ABC0000}"/>
    <cellStyle name="SAPBEXstdItem 2 4 6" xfId="17323" xr:uid="{00000000-0005-0000-0000-00000BBC0000}"/>
    <cellStyle name="SAPBEXstdItem 2 4 7" xfId="20434" xr:uid="{00000000-0005-0000-0000-00000CBC0000}"/>
    <cellStyle name="SAPBEXstdItem 2 4 8" xfId="25213" xr:uid="{00000000-0005-0000-0000-00000DBC0000}"/>
    <cellStyle name="SAPBEXstdItem 2 4 9" xfId="28097" xr:uid="{00000000-0005-0000-0000-00000EBC0000}"/>
    <cellStyle name="SAPBEXstdItem 2 5" xfId="11175" xr:uid="{00000000-0005-0000-0000-00000FBC0000}"/>
    <cellStyle name="SAPBEXstdItem 2 6" xfId="16972" xr:uid="{00000000-0005-0000-0000-000010BC0000}"/>
    <cellStyle name="SAPBEXstdItem 2 7" xfId="20081" xr:uid="{00000000-0005-0000-0000-000011BC0000}"/>
    <cellStyle name="SAPBEXstdItem 2 8" xfId="22122" xr:uid="{00000000-0005-0000-0000-000012BC0000}"/>
    <cellStyle name="SAPBEXstdItem 2 9" xfId="27746" xr:uid="{00000000-0005-0000-0000-000013BC0000}"/>
    <cellStyle name="SAPBEXstdItem 20" xfId="1447" xr:uid="{00000000-0005-0000-0000-000014BC0000}"/>
    <cellStyle name="SAPBEXstdItem 20 10" xfId="31540" xr:uid="{00000000-0005-0000-0000-000015BC0000}"/>
    <cellStyle name="SAPBEXstdItem 20 11" xfId="34429" xr:uid="{00000000-0005-0000-0000-000016BC0000}"/>
    <cellStyle name="SAPBEXstdItem 20 12" xfId="37335" xr:uid="{00000000-0005-0000-0000-000017BC0000}"/>
    <cellStyle name="SAPBEXstdItem 20 13" xfId="42442" xr:uid="{00000000-0005-0000-0000-000018BC0000}"/>
    <cellStyle name="SAPBEXstdItem 20 14" xfId="45460" xr:uid="{00000000-0005-0000-0000-000019BC0000}"/>
    <cellStyle name="SAPBEXstdItem 20 2" xfId="6427" xr:uid="{00000000-0005-0000-0000-00001ABC0000}"/>
    <cellStyle name="SAPBEXstdItem 20 3" xfId="9221" xr:uid="{00000000-0005-0000-0000-00001BBC0000}"/>
    <cellStyle name="SAPBEXstdItem 20 4" xfId="12114" xr:uid="{00000000-0005-0000-0000-00001CBC0000}"/>
    <cellStyle name="SAPBEXstdItem 20 5" xfId="14982" xr:uid="{00000000-0005-0000-0000-00001DBC0000}"/>
    <cellStyle name="SAPBEXstdItem 20 6" xfId="17911" xr:uid="{00000000-0005-0000-0000-00001EBC0000}"/>
    <cellStyle name="SAPBEXstdItem 20 7" xfId="21022" xr:uid="{00000000-0005-0000-0000-00001FBC0000}"/>
    <cellStyle name="SAPBEXstdItem 20 8" xfId="25801" xr:uid="{00000000-0005-0000-0000-000020BC0000}"/>
    <cellStyle name="SAPBEXstdItem 20 9" xfId="28685" xr:uid="{00000000-0005-0000-0000-000021BC0000}"/>
    <cellStyle name="SAPBEXstdItem 21" xfId="1478" xr:uid="{00000000-0005-0000-0000-000022BC0000}"/>
    <cellStyle name="SAPBEXstdItem 21 10" xfId="31571" xr:uid="{00000000-0005-0000-0000-000023BC0000}"/>
    <cellStyle name="SAPBEXstdItem 21 11" xfId="34460" xr:uid="{00000000-0005-0000-0000-000024BC0000}"/>
    <cellStyle name="SAPBEXstdItem 21 12" xfId="37366" xr:uid="{00000000-0005-0000-0000-000025BC0000}"/>
    <cellStyle name="SAPBEXstdItem 21 13" xfId="42473" xr:uid="{00000000-0005-0000-0000-000026BC0000}"/>
    <cellStyle name="SAPBEXstdItem 21 14" xfId="45491" xr:uid="{00000000-0005-0000-0000-000027BC0000}"/>
    <cellStyle name="SAPBEXstdItem 21 2" xfId="6458" xr:uid="{00000000-0005-0000-0000-000028BC0000}"/>
    <cellStyle name="SAPBEXstdItem 21 3" xfId="9252" xr:uid="{00000000-0005-0000-0000-000029BC0000}"/>
    <cellStyle name="SAPBEXstdItem 21 4" xfId="12145" xr:uid="{00000000-0005-0000-0000-00002ABC0000}"/>
    <cellStyle name="SAPBEXstdItem 21 5" xfId="15013" xr:uid="{00000000-0005-0000-0000-00002BBC0000}"/>
    <cellStyle name="SAPBEXstdItem 21 6" xfId="17942" xr:uid="{00000000-0005-0000-0000-00002CBC0000}"/>
    <cellStyle name="SAPBEXstdItem 21 7" xfId="21053" xr:uid="{00000000-0005-0000-0000-00002DBC0000}"/>
    <cellStyle name="SAPBEXstdItem 21 8" xfId="25832" xr:uid="{00000000-0005-0000-0000-00002EBC0000}"/>
    <cellStyle name="SAPBEXstdItem 21 9" xfId="28716" xr:uid="{00000000-0005-0000-0000-00002FBC0000}"/>
    <cellStyle name="SAPBEXstdItem 22" xfId="1509" xr:uid="{00000000-0005-0000-0000-000030BC0000}"/>
    <cellStyle name="SAPBEXstdItem 22 10" xfId="31602" xr:uid="{00000000-0005-0000-0000-000031BC0000}"/>
    <cellStyle name="SAPBEXstdItem 22 11" xfId="34491" xr:uid="{00000000-0005-0000-0000-000032BC0000}"/>
    <cellStyle name="SAPBEXstdItem 22 12" xfId="37397" xr:uid="{00000000-0005-0000-0000-000033BC0000}"/>
    <cellStyle name="SAPBEXstdItem 22 13" xfId="42504" xr:uid="{00000000-0005-0000-0000-000034BC0000}"/>
    <cellStyle name="SAPBEXstdItem 22 14" xfId="45522" xr:uid="{00000000-0005-0000-0000-000035BC0000}"/>
    <cellStyle name="SAPBEXstdItem 22 2" xfId="6489" xr:uid="{00000000-0005-0000-0000-000036BC0000}"/>
    <cellStyle name="SAPBEXstdItem 22 3" xfId="9283" xr:uid="{00000000-0005-0000-0000-000037BC0000}"/>
    <cellStyle name="SAPBEXstdItem 22 4" xfId="12176" xr:uid="{00000000-0005-0000-0000-000038BC0000}"/>
    <cellStyle name="SAPBEXstdItem 22 5" xfId="15044" xr:uid="{00000000-0005-0000-0000-000039BC0000}"/>
    <cellStyle name="SAPBEXstdItem 22 6" xfId="17973" xr:uid="{00000000-0005-0000-0000-00003ABC0000}"/>
    <cellStyle name="SAPBEXstdItem 22 7" xfId="21084" xr:uid="{00000000-0005-0000-0000-00003BBC0000}"/>
    <cellStyle name="SAPBEXstdItem 22 8" xfId="25863" xr:uid="{00000000-0005-0000-0000-00003CBC0000}"/>
    <cellStyle name="SAPBEXstdItem 22 9" xfId="28747" xr:uid="{00000000-0005-0000-0000-00003DBC0000}"/>
    <cellStyle name="SAPBEXstdItem 23" xfId="1540" xr:uid="{00000000-0005-0000-0000-00003EBC0000}"/>
    <cellStyle name="SAPBEXstdItem 23 10" xfId="31633" xr:uid="{00000000-0005-0000-0000-00003FBC0000}"/>
    <cellStyle name="SAPBEXstdItem 23 11" xfId="34522" xr:uid="{00000000-0005-0000-0000-000040BC0000}"/>
    <cellStyle name="SAPBEXstdItem 23 12" xfId="37428" xr:uid="{00000000-0005-0000-0000-000041BC0000}"/>
    <cellStyle name="SAPBEXstdItem 23 13" xfId="42535" xr:uid="{00000000-0005-0000-0000-000042BC0000}"/>
    <cellStyle name="SAPBEXstdItem 23 14" xfId="45553" xr:uid="{00000000-0005-0000-0000-000043BC0000}"/>
    <cellStyle name="SAPBEXstdItem 23 2" xfId="6520" xr:uid="{00000000-0005-0000-0000-000044BC0000}"/>
    <cellStyle name="SAPBEXstdItem 23 3" xfId="9314" xr:uid="{00000000-0005-0000-0000-000045BC0000}"/>
    <cellStyle name="SAPBEXstdItem 23 4" xfId="12207" xr:uid="{00000000-0005-0000-0000-000046BC0000}"/>
    <cellStyle name="SAPBEXstdItem 23 5" xfId="15075" xr:uid="{00000000-0005-0000-0000-000047BC0000}"/>
    <cellStyle name="SAPBEXstdItem 23 6" xfId="18004" xr:uid="{00000000-0005-0000-0000-000048BC0000}"/>
    <cellStyle name="SAPBEXstdItem 23 7" xfId="21115" xr:uid="{00000000-0005-0000-0000-000049BC0000}"/>
    <cellStyle name="SAPBEXstdItem 23 8" xfId="25894" xr:uid="{00000000-0005-0000-0000-00004ABC0000}"/>
    <cellStyle name="SAPBEXstdItem 23 9" xfId="28778" xr:uid="{00000000-0005-0000-0000-00004BBC0000}"/>
    <cellStyle name="SAPBEXstdItem 24" xfId="1571" xr:uid="{00000000-0005-0000-0000-00004CBC0000}"/>
    <cellStyle name="SAPBEXstdItem 24 10" xfId="31664" xr:uid="{00000000-0005-0000-0000-00004DBC0000}"/>
    <cellStyle name="SAPBEXstdItem 24 11" xfId="34553" xr:uid="{00000000-0005-0000-0000-00004EBC0000}"/>
    <cellStyle name="SAPBEXstdItem 24 12" xfId="37459" xr:uid="{00000000-0005-0000-0000-00004FBC0000}"/>
    <cellStyle name="SAPBEXstdItem 24 13" xfId="42566" xr:uid="{00000000-0005-0000-0000-000050BC0000}"/>
    <cellStyle name="SAPBEXstdItem 24 14" xfId="45584" xr:uid="{00000000-0005-0000-0000-000051BC0000}"/>
    <cellStyle name="SAPBEXstdItem 24 2" xfId="6551" xr:uid="{00000000-0005-0000-0000-000052BC0000}"/>
    <cellStyle name="SAPBEXstdItem 24 3" xfId="9345" xr:uid="{00000000-0005-0000-0000-000053BC0000}"/>
    <cellStyle name="SAPBEXstdItem 24 4" xfId="12238" xr:uid="{00000000-0005-0000-0000-000054BC0000}"/>
    <cellStyle name="SAPBEXstdItem 24 5" xfId="15106" xr:uid="{00000000-0005-0000-0000-000055BC0000}"/>
    <cellStyle name="SAPBEXstdItem 24 6" xfId="18035" xr:uid="{00000000-0005-0000-0000-000056BC0000}"/>
    <cellStyle name="SAPBEXstdItem 24 7" xfId="21146" xr:uid="{00000000-0005-0000-0000-000057BC0000}"/>
    <cellStyle name="SAPBEXstdItem 24 8" xfId="25925" xr:uid="{00000000-0005-0000-0000-000058BC0000}"/>
    <cellStyle name="SAPBEXstdItem 24 9" xfId="28809" xr:uid="{00000000-0005-0000-0000-000059BC0000}"/>
    <cellStyle name="SAPBEXstdItem 25" xfId="1602" xr:uid="{00000000-0005-0000-0000-00005ABC0000}"/>
    <cellStyle name="SAPBEXstdItem 25 10" xfId="31695" xr:uid="{00000000-0005-0000-0000-00005BBC0000}"/>
    <cellStyle name="SAPBEXstdItem 25 11" xfId="34584" xr:uid="{00000000-0005-0000-0000-00005CBC0000}"/>
    <cellStyle name="SAPBEXstdItem 25 12" xfId="37490" xr:uid="{00000000-0005-0000-0000-00005DBC0000}"/>
    <cellStyle name="SAPBEXstdItem 25 13" xfId="42597" xr:uid="{00000000-0005-0000-0000-00005EBC0000}"/>
    <cellStyle name="SAPBEXstdItem 25 14" xfId="45615" xr:uid="{00000000-0005-0000-0000-00005FBC0000}"/>
    <cellStyle name="SAPBEXstdItem 25 2" xfId="6582" xr:uid="{00000000-0005-0000-0000-000060BC0000}"/>
    <cellStyle name="SAPBEXstdItem 25 3" xfId="9376" xr:uid="{00000000-0005-0000-0000-000061BC0000}"/>
    <cellStyle name="SAPBEXstdItem 25 4" xfId="12269" xr:uid="{00000000-0005-0000-0000-000062BC0000}"/>
    <cellStyle name="SAPBEXstdItem 25 5" xfId="15137" xr:uid="{00000000-0005-0000-0000-000063BC0000}"/>
    <cellStyle name="SAPBEXstdItem 25 6" xfId="18066" xr:uid="{00000000-0005-0000-0000-000064BC0000}"/>
    <cellStyle name="SAPBEXstdItem 25 7" xfId="21177" xr:uid="{00000000-0005-0000-0000-000065BC0000}"/>
    <cellStyle name="SAPBEXstdItem 25 8" xfId="25956" xr:uid="{00000000-0005-0000-0000-000066BC0000}"/>
    <cellStyle name="SAPBEXstdItem 25 9" xfId="28840" xr:uid="{00000000-0005-0000-0000-000067BC0000}"/>
    <cellStyle name="SAPBEXstdItem 26" xfId="1633" xr:uid="{00000000-0005-0000-0000-000068BC0000}"/>
    <cellStyle name="SAPBEXstdItem 26 10" xfId="31726" xr:uid="{00000000-0005-0000-0000-000069BC0000}"/>
    <cellStyle name="SAPBEXstdItem 26 11" xfId="34615" xr:uid="{00000000-0005-0000-0000-00006ABC0000}"/>
    <cellStyle name="SAPBEXstdItem 26 12" xfId="37521" xr:uid="{00000000-0005-0000-0000-00006BBC0000}"/>
    <cellStyle name="SAPBEXstdItem 26 13" xfId="42628" xr:uid="{00000000-0005-0000-0000-00006CBC0000}"/>
    <cellStyle name="SAPBEXstdItem 26 14" xfId="45646" xr:uid="{00000000-0005-0000-0000-00006DBC0000}"/>
    <cellStyle name="SAPBEXstdItem 26 2" xfId="6613" xr:uid="{00000000-0005-0000-0000-00006EBC0000}"/>
    <cellStyle name="SAPBEXstdItem 26 3" xfId="9407" xr:uid="{00000000-0005-0000-0000-00006FBC0000}"/>
    <cellStyle name="SAPBEXstdItem 26 4" xfId="12300" xr:uid="{00000000-0005-0000-0000-000070BC0000}"/>
    <cellStyle name="SAPBEXstdItem 26 5" xfId="15168" xr:uid="{00000000-0005-0000-0000-000071BC0000}"/>
    <cellStyle name="SAPBEXstdItem 26 6" xfId="18097" xr:uid="{00000000-0005-0000-0000-000072BC0000}"/>
    <cellStyle name="SAPBEXstdItem 26 7" xfId="21208" xr:uid="{00000000-0005-0000-0000-000073BC0000}"/>
    <cellStyle name="SAPBEXstdItem 26 8" xfId="25987" xr:uid="{00000000-0005-0000-0000-000074BC0000}"/>
    <cellStyle name="SAPBEXstdItem 26 9" xfId="28871" xr:uid="{00000000-0005-0000-0000-000075BC0000}"/>
    <cellStyle name="SAPBEXstdItem 27" xfId="1663" xr:uid="{00000000-0005-0000-0000-000076BC0000}"/>
    <cellStyle name="SAPBEXstdItem 27 10" xfId="31756" xr:uid="{00000000-0005-0000-0000-000077BC0000}"/>
    <cellStyle name="SAPBEXstdItem 27 11" xfId="34645" xr:uid="{00000000-0005-0000-0000-000078BC0000}"/>
    <cellStyle name="SAPBEXstdItem 27 12" xfId="37551" xr:uid="{00000000-0005-0000-0000-000079BC0000}"/>
    <cellStyle name="SAPBEXstdItem 27 13" xfId="42658" xr:uid="{00000000-0005-0000-0000-00007ABC0000}"/>
    <cellStyle name="SAPBEXstdItem 27 14" xfId="45676" xr:uid="{00000000-0005-0000-0000-00007BBC0000}"/>
    <cellStyle name="SAPBEXstdItem 27 2" xfId="6643" xr:uid="{00000000-0005-0000-0000-00007CBC0000}"/>
    <cellStyle name="SAPBEXstdItem 27 3" xfId="9437" xr:uid="{00000000-0005-0000-0000-00007DBC0000}"/>
    <cellStyle name="SAPBEXstdItem 27 4" xfId="12330" xr:uid="{00000000-0005-0000-0000-00007EBC0000}"/>
    <cellStyle name="SAPBEXstdItem 27 5" xfId="15198" xr:uid="{00000000-0005-0000-0000-00007FBC0000}"/>
    <cellStyle name="SAPBEXstdItem 27 6" xfId="18127" xr:uid="{00000000-0005-0000-0000-000080BC0000}"/>
    <cellStyle name="SAPBEXstdItem 27 7" xfId="21238" xr:uid="{00000000-0005-0000-0000-000081BC0000}"/>
    <cellStyle name="SAPBEXstdItem 27 8" xfId="26017" xr:uid="{00000000-0005-0000-0000-000082BC0000}"/>
    <cellStyle name="SAPBEXstdItem 27 9" xfId="28901" xr:uid="{00000000-0005-0000-0000-000083BC0000}"/>
    <cellStyle name="SAPBEXstdItem 28" xfId="1694" xr:uid="{00000000-0005-0000-0000-000084BC0000}"/>
    <cellStyle name="SAPBEXstdItem 28 10" xfId="31787" xr:uid="{00000000-0005-0000-0000-000085BC0000}"/>
    <cellStyle name="SAPBEXstdItem 28 11" xfId="34676" xr:uid="{00000000-0005-0000-0000-000086BC0000}"/>
    <cellStyle name="SAPBEXstdItem 28 12" xfId="37582" xr:uid="{00000000-0005-0000-0000-000087BC0000}"/>
    <cellStyle name="SAPBEXstdItem 28 13" xfId="42689" xr:uid="{00000000-0005-0000-0000-000088BC0000}"/>
    <cellStyle name="SAPBEXstdItem 28 14" xfId="45707" xr:uid="{00000000-0005-0000-0000-000089BC0000}"/>
    <cellStyle name="SAPBEXstdItem 28 2" xfId="6674" xr:uid="{00000000-0005-0000-0000-00008ABC0000}"/>
    <cellStyle name="SAPBEXstdItem 28 3" xfId="9468" xr:uid="{00000000-0005-0000-0000-00008BBC0000}"/>
    <cellStyle name="SAPBEXstdItem 28 4" xfId="12361" xr:uid="{00000000-0005-0000-0000-00008CBC0000}"/>
    <cellStyle name="SAPBEXstdItem 28 5" xfId="15229" xr:uid="{00000000-0005-0000-0000-00008DBC0000}"/>
    <cellStyle name="SAPBEXstdItem 28 6" xfId="18158" xr:uid="{00000000-0005-0000-0000-00008EBC0000}"/>
    <cellStyle name="SAPBEXstdItem 28 7" xfId="21269" xr:uid="{00000000-0005-0000-0000-00008FBC0000}"/>
    <cellStyle name="SAPBEXstdItem 28 8" xfId="26048" xr:uid="{00000000-0005-0000-0000-000090BC0000}"/>
    <cellStyle name="SAPBEXstdItem 28 9" xfId="28932" xr:uid="{00000000-0005-0000-0000-000091BC0000}"/>
    <cellStyle name="SAPBEXstdItem 29" xfId="1724" xr:uid="{00000000-0005-0000-0000-000092BC0000}"/>
    <cellStyle name="SAPBEXstdItem 29 10" xfId="31816" xr:uid="{00000000-0005-0000-0000-000093BC0000}"/>
    <cellStyle name="SAPBEXstdItem 29 11" xfId="34706" xr:uid="{00000000-0005-0000-0000-000094BC0000}"/>
    <cellStyle name="SAPBEXstdItem 29 12" xfId="37612" xr:uid="{00000000-0005-0000-0000-000095BC0000}"/>
    <cellStyle name="SAPBEXstdItem 29 13" xfId="42719" xr:uid="{00000000-0005-0000-0000-000096BC0000}"/>
    <cellStyle name="SAPBEXstdItem 29 14" xfId="45737" xr:uid="{00000000-0005-0000-0000-000097BC0000}"/>
    <cellStyle name="SAPBEXstdItem 29 2" xfId="6703" xr:uid="{00000000-0005-0000-0000-000098BC0000}"/>
    <cellStyle name="SAPBEXstdItem 29 3" xfId="9497" xr:uid="{00000000-0005-0000-0000-000099BC0000}"/>
    <cellStyle name="SAPBEXstdItem 29 4" xfId="12391" xr:uid="{00000000-0005-0000-0000-00009ABC0000}"/>
    <cellStyle name="SAPBEXstdItem 29 5" xfId="15258" xr:uid="{00000000-0005-0000-0000-00009BBC0000}"/>
    <cellStyle name="SAPBEXstdItem 29 6" xfId="18188" xr:uid="{00000000-0005-0000-0000-00009CBC0000}"/>
    <cellStyle name="SAPBEXstdItem 29 7" xfId="21299" xr:uid="{00000000-0005-0000-0000-00009DBC0000}"/>
    <cellStyle name="SAPBEXstdItem 29 8" xfId="26078" xr:uid="{00000000-0005-0000-0000-00009EBC0000}"/>
    <cellStyle name="SAPBEXstdItem 29 9" xfId="28962" xr:uid="{00000000-0005-0000-0000-00009FBC0000}"/>
    <cellStyle name="SAPBEXstdItem 3" xfId="507" xr:uid="{00000000-0005-0000-0000-0000A0BC0000}"/>
    <cellStyle name="SAPBEXstdItem 3 10" xfId="33491" xr:uid="{00000000-0005-0000-0000-0000A1BC0000}"/>
    <cellStyle name="SAPBEXstdItem 3 11" xfId="36396" xr:uid="{00000000-0005-0000-0000-0000A2BC0000}"/>
    <cellStyle name="SAPBEXstdItem 3 12" xfId="41504" xr:uid="{00000000-0005-0000-0000-0000A3BC0000}"/>
    <cellStyle name="SAPBEXstdItem 3 13" xfId="44521" xr:uid="{00000000-0005-0000-0000-0000A4BC0000}"/>
    <cellStyle name="SAPBEXstdItem 3 2" xfId="747" xr:uid="{00000000-0005-0000-0000-0000A5BC0000}"/>
    <cellStyle name="SAPBEXstdItem 3 2 10" xfId="30840" xr:uid="{00000000-0005-0000-0000-0000A6BC0000}"/>
    <cellStyle name="SAPBEXstdItem 3 2 11" xfId="33729" xr:uid="{00000000-0005-0000-0000-0000A7BC0000}"/>
    <cellStyle name="SAPBEXstdItem 3 2 12" xfId="36635" xr:uid="{00000000-0005-0000-0000-0000A8BC0000}"/>
    <cellStyle name="SAPBEXstdItem 3 2 13" xfId="41742" xr:uid="{00000000-0005-0000-0000-0000A9BC0000}"/>
    <cellStyle name="SAPBEXstdItem 3 2 14" xfId="44760" xr:uid="{00000000-0005-0000-0000-0000AABC0000}"/>
    <cellStyle name="SAPBEXstdItem 3 2 2" xfId="4369" xr:uid="{00000000-0005-0000-0000-0000ABBC0000}"/>
    <cellStyle name="SAPBEXstdItem 3 2 3" xfId="8521" xr:uid="{00000000-0005-0000-0000-0000ACBC0000}"/>
    <cellStyle name="SAPBEXstdItem 3 2 4" xfId="11414" xr:uid="{00000000-0005-0000-0000-0000ADBC0000}"/>
    <cellStyle name="SAPBEXstdItem 3 2 5" xfId="14282" xr:uid="{00000000-0005-0000-0000-0000AEBC0000}"/>
    <cellStyle name="SAPBEXstdItem 3 2 6" xfId="17211" xr:uid="{00000000-0005-0000-0000-0000AFBC0000}"/>
    <cellStyle name="SAPBEXstdItem 3 2 7" xfId="20322" xr:uid="{00000000-0005-0000-0000-0000B0BC0000}"/>
    <cellStyle name="SAPBEXstdItem 3 2 8" xfId="25101" xr:uid="{00000000-0005-0000-0000-0000B1BC0000}"/>
    <cellStyle name="SAPBEXstdItem 3 2 9" xfId="27985" xr:uid="{00000000-0005-0000-0000-0000B2BC0000}"/>
    <cellStyle name="SAPBEXstdItem 3 3" xfId="828" xr:uid="{00000000-0005-0000-0000-0000B3BC0000}"/>
    <cellStyle name="SAPBEXstdItem 3 3 10" xfId="30921" xr:uid="{00000000-0005-0000-0000-0000B4BC0000}"/>
    <cellStyle name="SAPBEXstdItem 3 3 11" xfId="33810" xr:uid="{00000000-0005-0000-0000-0000B5BC0000}"/>
    <cellStyle name="SAPBEXstdItem 3 3 12" xfId="36716" xr:uid="{00000000-0005-0000-0000-0000B6BC0000}"/>
    <cellStyle name="SAPBEXstdItem 3 3 13" xfId="41823" xr:uid="{00000000-0005-0000-0000-0000B7BC0000}"/>
    <cellStyle name="SAPBEXstdItem 3 3 14" xfId="44841" xr:uid="{00000000-0005-0000-0000-0000B8BC0000}"/>
    <cellStyle name="SAPBEXstdItem 3 3 2" xfId="3991" xr:uid="{00000000-0005-0000-0000-0000B9BC0000}"/>
    <cellStyle name="SAPBEXstdItem 3 3 3" xfId="8602" xr:uid="{00000000-0005-0000-0000-0000BABC0000}"/>
    <cellStyle name="SAPBEXstdItem 3 3 4" xfId="11495" xr:uid="{00000000-0005-0000-0000-0000BBBC0000}"/>
    <cellStyle name="SAPBEXstdItem 3 3 5" xfId="14363" xr:uid="{00000000-0005-0000-0000-0000BCBC0000}"/>
    <cellStyle name="SAPBEXstdItem 3 3 6" xfId="17292" xr:uid="{00000000-0005-0000-0000-0000BDBC0000}"/>
    <cellStyle name="SAPBEXstdItem 3 3 7" xfId="20403" xr:uid="{00000000-0005-0000-0000-0000BEBC0000}"/>
    <cellStyle name="SAPBEXstdItem 3 3 8" xfId="25182" xr:uid="{00000000-0005-0000-0000-0000BFBC0000}"/>
    <cellStyle name="SAPBEXstdItem 3 3 9" xfId="28066" xr:uid="{00000000-0005-0000-0000-0000C0BC0000}"/>
    <cellStyle name="SAPBEXstdItem 3 4" xfId="860" xr:uid="{00000000-0005-0000-0000-0000C1BC0000}"/>
    <cellStyle name="SAPBEXstdItem 3 4 10" xfId="30953" xr:uid="{00000000-0005-0000-0000-0000C2BC0000}"/>
    <cellStyle name="SAPBEXstdItem 3 4 11" xfId="33842" xr:uid="{00000000-0005-0000-0000-0000C3BC0000}"/>
    <cellStyle name="SAPBEXstdItem 3 4 12" xfId="36748" xr:uid="{00000000-0005-0000-0000-0000C4BC0000}"/>
    <cellStyle name="SAPBEXstdItem 3 4 13" xfId="41855" xr:uid="{00000000-0005-0000-0000-0000C5BC0000}"/>
    <cellStyle name="SAPBEXstdItem 3 4 14" xfId="44873" xr:uid="{00000000-0005-0000-0000-0000C6BC0000}"/>
    <cellStyle name="SAPBEXstdItem 3 4 2" xfId="4482" xr:uid="{00000000-0005-0000-0000-0000C7BC0000}"/>
    <cellStyle name="SAPBEXstdItem 3 4 3" xfId="8634" xr:uid="{00000000-0005-0000-0000-0000C8BC0000}"/>
    <cellStyle name="SAPBEXstdItem 3 4 4" xfId="11527" xr:uid="{00000000-0005-0000-0000-0000C9BC0000}"/>
    <cellStyle name="SAPBEXstdItem 3 4 5" xfId="14395" xr:uid="{00000000-0005-0000-0000-0000CABC0000}"/>
    <cellStyle name="SAPBEXstdItem 3 4 6" xfId="17324" xr:uid="{00000000-0005-0000-0000-0000CBBC0000}"/>
    <cellStyle name="SAPBEXstdItem 3 4 7" xfId="20435" xr:uid="{00000000-0005-0000-0000-0000CCBC0000}"/>
    <cellStyle name="SAPBEXstdItem 3 4 8" xfId="25214" xr:uid="{00000000-0005-0000-0000-0000CDBC0000}"/>
    <cellStyle name="SAPBEXstdItem 3 4 9" xfId="28098" xr:uid="{00000000-0005-0000-0000-0000CEBC0000}"/>
    <cellStyle name="SAPBEXstdItem 3 5" xfId="11176" xr:uid="{00000000-0005-0000-0000-0000CFBC0000}"/>
    <cellStyle name="SAPBEXstdItem 3 6" xfId="16973" xr:uid="{00000000-0005-0000-0000-0000D0BC0000}"/>
    <cellStyle name="SAPBEXstdItem 3 7" xfId="20082" xr:uid="{00000000-0005-0000-0000-0000D1BC0000}"/>
    <cellStyle name="SAPBEXstdItem 3 8" xfId="20001" xr:uid="{00000000-0005-0000-0000-0000D2BC0000}"/>
    <cellStyle name="SAPBEXstdItem 3 9" xfId="27747" xr:uid="{00000000-0005-0000-0000-0000D3BC0000}"/>
    <cellStyle name="SAPBEXstdItem 30" xfId="1756" xr:uid="{00000000-0005-0000-0000-0000D4BC0000}"/>
    <cellStyle name="SAPBEXstdItem 30 10" xfId="31847" xr:uid="{00000000-0005-0000-0000-0000D5BC0000}"/>
    <cellStyle name="SAPBEXstdItem 30 11" xfId="34738" xr:uid="{00000000-0005-0000-0000-0000D6BC0000}"/>
    <cellStyle name="SAPBEXstdItem 30 12" xfId="37644" xr:uid="{00000000-0005-0000-0000-0000D7BC0000}"/>
    <cellStyle name="SAPBEXstdItem 30 13" xfId="42751" xr:uid="{00000000-0005-0000-0000-0000D8BC0000}"/>
    <cellStyle name="SAPBEXstdItem 30 14" xfId="45769" xr:uid="{00000000-0005-0000-0000-0000D9BC0000}"/>
    <cellStyle name="SAPBEXstdItem 30 2" xfId="6734" xr:uid="{00000000-0005-0000-0000-0000DABC0000}"/>
    <cellStyle name="SAPBEXstdItem 30 3" xfId="9528" xr:uid="{00000000-0005-0000-0000-0000DBBC0000}"/>
    <cellStyle name="SAPBEXstdItem 30 4" xfId="12423" xr:uid="{00000000-0005-0000-0000-0000DCBC0000}"/>
    <cellStyle name="SAPBEXstdItem 30 5" xfId="15289" xr:uid="{00000000-0005-0000-0000-0000DDBC0000}"/>
    <cellStyle name="SAPBEXstdItem 30 6" xfId="18220" xr:uid="{00000000-0005-0000-0000-0000DEBC0000}"/>
    <cellStyle name="SAPBEXstdItem 30 7" xfId="21331" xr:uid="{00000000-0005-0000-0000-0000DFBC0000}"/>
    <cellStyle name="SAPBEXstdItem 30 8" xfId="26110" xr:uid="{00000000-0005-0000-0000-0000E0BC0000}"/>
    <cellStyle name="SAPBEXstdItem 30 9" xfId="28994" xr:uid="{00000000-0005-0000-0000-0000E1BC0000}"/>
    <cellStyle name="SAPBEXstdItem 31" xfId="1788" xr:uid="{00000000-0005-0000-0000-0000E2BC0000}"/>
    <cellStyle name="SAPBEXstdItem 31 10" xfId="31878" xr:uid="{00000000-0005-0000-0000-0000E3BC0000}"/>
    <cellStyle name="SAPBEXstdItem 31 11" xfId="34770" xr:uid="{00000000-0005-0000-0000-0000E4BC0000}"/>
    <cellStyle name="SAPBEXstdItem 31 12" xfId="37676" xr:uid="{00000000-0005-0000-0000-0000E5BC0000}"/>
    <cellStyle name="SAPBEXstdItem 31 13" xfId="42783" xr:uid="{00000000-0005-0000-0000-0000E6BC0000}"/>
    <cellStyle name="SAPBEXstdItem 31 14" xfId="45801" xr:uid="{00000000-0005-0000-0000-0000E7BC0000}"/>
    <cellStyle name="SAPBEXstdItem 31 2" xfId="6766" xr:uid="{00000000-0005-0000-0000-0000E8BC0000}"/>
    <cellStyle name="SAPBEXstdItem 31 3" xfId="9559" xr:uid="{00000000-0005-0000-0000-0000E9BC0000}"/>
    <cellStyle name="SAPBEXstdItem 31 4" xfId="12455" xr:uid="{00000000-0005-0000-0000-0000EABC0000}"/>
    <cellStyle name="SAPBEXstdItem 31 5" xfId="15320" xr:uid="{00000000-0005-0000-0000-0000EBBC0000}"/>
    <cellStyle name="SAPBEXstdItem 31 6" xfId="18252" xr:uid="{00000000-0005-0000-0000-0000ECBC0000}"/>
    <cellStyle name="SAPBEXstdItem 31 7" xfId="21363" xr:uid="{00000000-0005-0000-0000-0000EDBC0000}"/>
    <cellStyle name="SAPBEXstdItem 31 8" xfId="26142" xr:uid="{00000000-0005-0000-0000-0000EEBC0000}"/>
    <cellStyle name="SAPBEXstdItem 31 9" xfId="29026" xr:uid="{00000000-0005-0000-0000-0000EFBC0000}"/>
    <cellStyle name="SAPBEXstdItem 32" xfId="1820" xr:uid="{00000000-0005-0000-0000-0000F0BC0000}"/>
    <cellStyle name="SAPBEXstdItem 32 10" xfId="31909" xr:uid="{00000000-0005-0000-0000-0000F1BC0000}"/>
    <cellStyle name="SAPBEXstdItem 32 11" xfId="34802" xr:uid="{00000000-0005-0000-0000-0000F2BC0000}"/>
    <cellStyle name="SAPBEXstdItem 32 12" xfId="37708" xr:uid="{00000000-0005-0000-0000-0000F3BC0000}"/>
    <cellStyle name="SAPBEXstdItem 32 13" xfId="42815" xr:uid="{00000000-0005-0000-0000-0000F4BC0000}"/>
    <cellStyle name="SAPBEXstdItem 32 14" xfId="45833" xr:uid="{00000000-0005-0000-0000-0000F5BC0000}"/>
    <cellStyle name="SAPBEXstdItem 32 2" xfId="6797" xr:uid="{00000000-0005-0000-0000-0000F6BC0000}"/>
    <cellStyle name="SAPBEXstdItem 32 3" xfId="9590" xr:uid="{00000000-0005-0000-0000-0000F7BC0000}"/>
    <cellStyle name="SAPBEXstdItem 32 4" xfId="12487" xr:uid="{00000000-0005-0000-0000-0000F8BC0000}"/>
    <cellStyle name="SAPBEXstdItem 32 5" xfId="15351" xr:uid="{00000000-0005-0000-0000-0000F9BC0000}"/>
    <cellStyle name="SAPBEXstdItem 32 6" xfId="18284" xr:uid="{00000000-0005-0000-0000-0000FABC0000}"/>
    <cellStyle name="SAPBEXstdItem 32 7" xfId="21395" xr:uid="{00000000-0005-0000-0000-0000FBBC0000}"/>
    <cellStyle name="SAPBEXstdItem 32 8" xfId="26174" xr:uid="{00000000-0005-0000-0000-0000FCBC0000}"/>
    <cellStyle name="SAPBEXstdItem 32 9" xfId="29058" xr:uid="{00000000-0005-0000-0000-0000FDBC0000}"/>
    <cellStyle name="SAPBEXstdItem 33" xfId="1852" xr:uid="{00000000-0005-0000-0000-0000FEBC0000}"/>
    <cellStyle name="SAPBEXstdItem 33 10" xfId="31940" xr:uid="{00000000-0005-0000-0000-0000FFBC0000}"/>
    <cellStyle name="SAPBEXstdItem 33 11" xfId="34833" xr:uid="{00000000-0005-0000-0000-000000BD0000}"/>
    <cellStyle name="SAPBEXstdItem 33 12" xfId="37740" xr:uid="{00000000-0005-0000-0000-000001BD0000}"/>
    <cellStyle name="SAPBEXstdItem 33 13" xfId="42847" xr:uid="{00000000-0005-0000-0000-000002BD0000}"/>
    <cellStyle name="SAPBEXstdItem 33 14" xfId="45865" xr:uid="{00000000-0005-0000-0000-000003BD0000}"/>
    <cellStyle name="SAPBEXstdItem 33 2" xfId="6828" xr:uid="{00000000-0005-0000-0000-000004BD0000}"/>
    <cellStyle name="SAPBEXstdItem 33 3" xfId="9621" xr:uid="{00000000-0005-0000-0000-000005BD0000}"/>
    <cellStyle name="SAPBEXstdItem 33 4" xfId="12519" xr:uid="{00000000-0005-0000-0000-000006BD0000}"/>
    <cellStyle name="SAPBEXstdItem 33 5" xfId="15382" xr:uid="{00000000-0005-0000-0000-000007BD0000}"/>
    <cellStyle name="SAPBEXstdItem 33 6" xfId="18316" xr:uid="{00000000-0005-0000-0000-000008BD0000}"/>
    <cellStyle name="SAPBEXstdItem 33 7" xfId="21427" xr:uid="{00000000-0005-0000-0000-000009BD0000}"/>
    <cellStyle name="SAPBEXstdItem 33 8" xfId="26206" xr:uid="{00000000-0005-0000-0000-00000ABD0000}"/>
    <cellStyle name="SAPBEXstdItem 33 9" xfId="29089" xr:uid="{00000000-0005-0000-0000-00000BBD0000}"/>
    <cellStyle name="SAPBEXstdItem 34" xfId="1884" xr:uid="{00000000-0005-0000-0000-00000CBD0000}"/>
    <cellStyle name="SAPBEXstdItem 34 10" xfId="31970" xr:uid="{00000000-0005-0000-0000-00000DBD0000}"/>
    <cellStyle name="SAPBEXstdItem 34 11" xfId="34864" xr:uid="{00000000-0005-0000-0000-00000EBD0000}"/>
    <cellStyle name="SAPBEXstdItem 34 12" xfId="37770" xr:uid="{00000000-0005-0000-0000-00000FBD0000}"/>
    <cellStyle name="SAPBEXstdItem 34 13" xfId="42878" xr:uid="{00000000-0005-0000-0000-000010BD0000}"/>
    <cellStyle name="SAPBEXstdItem 34 14" xfId="45897" xr:uid="{00000000-0005-0000-0000-000011BD0000}"/>
    <cellStyle name="SAPBEXstdItem 34 2" xfId="6859" xr:uid="{00000000-0005-0000-0000-000012BD0000}"/>
    <cellStyle name="SAPBEXstdItem 34 3" xfId="9651" xr:uid="{00000000-0005-0000-0000-000013BD0000}"/>
    <cellStyle name="SAPBEXstdItem 34 4" xfId="12549" xr:uid="{00000000-0005-0000-0000-000014BD0000}"/>
    <cellStyle name="SAPBEXstdItem 34 5" xfId="15412" xr:uid="{00000000-0005-0000-0000-000015BD0000}"/>
    <cellStyle name="SAPBEXstdItem 34 6" xfId="18347" xr:uid="{00000000-0005-0000-0000-000016BD0000}"/>
    <cellStyle name="SAPBEXstdItem 34 7" xfId="21458" xr:uid="{00000000-0005-0000-0000-000017BD0000}"/>
    <cellStyle name="SAPBEXstdItem 34 8" xfId="26236" xr:uid="{00000000-0005-0000-0000-000018BD0000}"/>
    <cellStyle name="SAPBEXstdItem 34 9" xfId="29119" xr:uid="{00000000-0005-0000-0000-000019BD0000}"/>
    <cellStyle name="SAPBEXstdItem 35" xfId="1915" xr:uid="{00000000-0005-0000-0000-00001ABD0000}"/>
    <cellStyle name="SAPBEXstdItem 35 10" xfId="32000" xr:uid="{00000000-0005-0000-0000-00001BBD0000}"/>
    <cellStyle name="SAPBEXstdItem 35 11" xfId="34895" xr:uid="{00000000-0005-0000-0000-00001CBD0000}"/>
    <cellStyle name="SAPBEXstdItem 35 12" xfId="37800" xr:uid="{00000000-0005-0000-0000-00001DBD0000}"/>
    <cellStyle name="SAPBEXstdItem 35 13" xfId="42909" xr:uid="{00000000-0005-0000-0000-00001EBD0000}"/>
    <cellStyle name="SAPBEXstdItem 35 14" xfId="45928" xr:uid="{00000000-0005-0000-0000-00001FBD0000}"/>
    <cellStyle name="SAPBEXstdItem 35 2" xfId="6889" xr:uid="{00000000-0005-0000-0000-000020BD0000}"/>
    <cellStyle name="SAPBEXstdItem 35 3" xfId="9682" xr:uid="{00000000-0005-0000-0000-000021BD0000}"/>
    <cellStyle name="SAPBEXstdItem 35 4" xfId="12579" xr:uid="{00000000-0005-0000-0000-000022BD0000}"/>
    <cellStyle name="SAPBEXstdItem 35 5" xfId="15442" xr:uid="{00000000-0005-0000-0000-000023BD0000}"/>
    <cellStyle name="SAPBEXstdItem 35 6" xfId="18378" xr:uid="{00000000-0005-0000-0000-000024BD0000}"/>
    <cellStyle name="SAPBEXstdItem 35 7" xfId="21489" xr:uid="{00000000-0005-0000-0000-000025BD0000}"/>
    <cellStyle name="SAPBEXstdItem 35 8" xfId="26266" xr:uid="{00000000-0005-0000-0000-000026BD0000}"/>
    <cellStyle name="SAPBEXstdItem 35 9" xfId="29149" xr:uid="{00000000-0005-0000-0000-000027BD0000}"/>
    <cellStyle name="SAPBEXstdItem 36" xfId="1947" xr:uid="{00000000-0005-0000-0000-000028BD0000}"/>
    <cellStyle name="SAPBEXstdItem 36 10" xfId="32031" xr:uid="{00000000-0005-0000-0000-000029BD0000}"/>
    <cellStyle name="SAPBEXstdItem 36 11" xfId="34927" xr:uid="{00000000-0005-0000-0000-00002ABD0000}"/>
    <cellStyle name="SAPBEXstdItem 36 12" xfId="37831" xr:uid="{00000000-0005-0000-0000-00002BBD0000}"/>
    <cellStyle name="SAPBEXstdItem 36 13" xfId="42940" xr:uid="{00000000-0005-0000-0000-00002CBD0000}"/>
    <cellStyle name="SAPBEXstdItem 36 14" xfId="45960" xr:uid="{00000000-0005-0000-0000-00002DBD0000}"/>
    <cellStyle name="SAPBEXstdItem 36 2" xfId="6920" xr:uid="{00000000-0005-0000-0000-00002EBD0000}"/>
    <cellStyle name="SAPBEXstdItem 36 3" xfId="9714" xr:uid="{00000000-0005-0000-0000-00002FBD0000}"/>
    <cellStyle name="SAPBEXstdItem 36 4" xfId="12610" xr:uid="{00000000-0005-0000-0000-000030BD0000}"/>
    <cellStyle name="SAPBEXstdItem 36 5" xfId="15474" xr:uid="{00000000-0005-0000-0000-000031BD0000}"/>
    <cellStyle name="SAPBEXstdItem 36 6" xfId="18410" xr:uid="{00000000-0005-0000-0000-000032BD0000}"/>
    <cellStyle name="SAPBEXstdItem 36 7" xfId="21521" xr:uid="{00000000-0005-0000-0000-000033BD0000}"/>
    <cellStyle name="SAPBEXstdItem 36 8" xfId="26297" xr:uid="{00000000-0005-0000-0000-000034BD0000}"/>
    <cellStyle name="SAPBEXstdItem 36 9" xfId="29180" xr:uid="{00000000-0005-0000-0000-000035BD0000}"/>
    <cellStyle name="SAPBEXstdItem 37" xfId="1978" xr:uid="{00000000-0005-0000-0000-000036BD0000}"/>
    <cellStyle name="SAPBEXstdItem 37 10" xfId="32061" xr:uid="{00000000-0005-0000-0000-000037BD0000}"/>
    <cellStyle name="SAPBEXstdItem 37 11" xfId="34958" xr:uid="{00000000-0005-0000-0000-000038BD0000}"/>
    <cellStyle name="SAPBEXstdItem 37 12" xfId="37861" xr:uid="{00000000-0005-0000-0000-000039BD0000}"/>
    <cellStyle name="SAPBEXstdItem 37 13" xfId="42970" xr:uid="{00000000-0005-0000-0000-00003ABD0000}"/>
    <cellStyle name="SAPBEXstdItem 37 14" xfId="45991" xr:uid="{00000000-0005-0000-0000-00003BBD0000}"/>
    <cellStyle name="SAPBEXstdItem 37 2" xfId="6951" xr:uid="{00000000-0005-0000-0000-00003CBD0000}"/>
    <cellStyle name="SAPBEXstdItem 37 3" xfId="9745" xr:uid="{00000000-0005-0000-0000-00003DBD0000}"/>
    <cellStyle name="SAPBEXstdItem 37 4" xfId="12640" xr:uid="{00000000-0005-0000-0000-00003EBD0000}"/>
    <cellStyle name="SAPBEXstdItem 37 5" xfId="15505" xr:uid="{00000000-0005-0000-0000-00003FBD0000}"/>
    <cellStyle name="SAPBEXstdItem 37 6" xfId="18441" xr:uid="{00000000-0005-0000-0000-000040BD0000}"/>
    <cellStyle name="SAPBEXstdItem 37 7" xfId="21551" xr:uid="{00000000-0005-0000-0000-000041BD0000}"/>
    <cellStyle name="SAPBEXstdItem 37 8" xfId="26327" xr:uid="{00000000-0005-0000-0000-000042BD0000}"/>
    <cellStyle name="SAPBEXstdItem 37 9" xfId="29210" xr:uid="{00000000-0005-0000-0000-000043BD0000}"/>
    <cellStyle name="SAPBEXstdItem 38" xfId="2010" xr:uid="{00000000-0005-0000-0000-000044BD0000}"/>
    <cellStyle name="SAPBEXstdItem 38 10" xfId="32093" xr:uid="{00000000-0005-0000-0000-000045BD0000}"/>
    <cellStyle name="SAPBEXstdItem 38 11" xfId="34990" xr:uid="{00000000-0005-0000-0000-000046BD0000}"/>
    <cellStyle name="SAPBEXstdItem 38 12" xfId="37892" xr:uid="{00000000-0005-0000-0000-000047BD0000}"/>
    <cellStyle name="SAPBEXstdItem 38 13" xfId="43001" xr:uid="{00000000-0005-0000-0000-000048BD0000}"/>
    <cellStyle name="SAPBEXstdItem 38 14" xfId="46023" xr:uid="{00000000-0005-0000-0000-000049BD0000}"/>
    <cellStyle name="SAPBEXstdItem 38 2" xfId="6983" xr:uid="{00000000-0005-0000-0000-00004ABD0000}"/>
    <cellStyle name="SAPBEXstdItem 38 3" xfId="9777" xr:uid="{00000000-0005-0000-0000-00004BBD0000}"/>
    <cellStyle name="SAPBEXstdItem 38 4" xfId="12671" xr:uid="{00000000-0005-0000-0000-00004CBD0000}"/>
    <cellStyle name="SAPBEXstdItem 38 5" xfId="15537" xr:uid="{00000000-0005-0000-0000-00004DBD0000}"/>
    <cellStyle name="SAPBEXstdItem 38 6" xfId="18473" xr:uid="{00000000-0005-0000-0000-00004EBD0000}"/>
    <cellStyle name="SAPBEXstdItem 38 7" xfId="21582" xr:uid="{00000000-0005-0000-0000-00004FBD0000}"/>
    <cellStyle name="SAPBEXstdItem 38 8" xfId="26358" xr:uid="{00000000-0005-0000-0000-000050BD0000}"/>
    <cellStyle name="SAPBEXstdItem 38 9" xfId="29241" xr:uid="{00000000-0005-0000-0000-000051BD0000}"/>
    <cellStyle name="SAPBEXstdItem 39" xfId="2041" xr:uid="{00000000-0005-0000-0000-000052BD0000}"/>
    <cellStyle name="SAPBEXstdItem 39 10" xfId="32124" xr:uid="{00000000-0005-0000-0000-000053BD0000}"/>
    <cellStyle name="SAPBEXstdItem 39 11" xfId="35021" xr:uid="{00000000-0005-0000-0000-000054BD0000}"/>
    <cellStyle name="SAPBEXstdItem 39 12" xfId="37922" xr:uid="{00000000-0005-0000-0000-000055BD0000}"/>
    <cellStyle name="SAPBEXstdItem 39 13" xfId="43031" xr:uid="{00000000-0005-0000-0000-000056BD0000}"/>
    <cellStyle name="SAPBEXstdItem 39 14" xfId="46054" xr:uid="{00000000-0005-0000-0000-000057BD0000}"/>
    <cellStyle name="SAPBEXstdItem 39 2" xfId="7014" xr:uid="{00000000-0005-0000-0000-000058BD0000}"/>
    <cellStyle name="SAPBEXstdItem 39 3" xfId="9808" xr:uid="{00000000-0005-0000-0000-000059BD0000}"/>
    <cellStyle name="SAPBEXstdItem 39 4" xfId="12701" xr:uid="{00000000-0005-0000-0000-00005ABD0000}"/>
    <cellStyle name="SAPBEXstdItem 39 5" xfId="15568" xr:uid="{00000000-0005-0000-0000-00005BBD0000}"/>
    <cellStyle name="SAPBEXstdItem 39 6" xfId="18504" xr:uid="{00000000-0005-0000-0000-00005CBD0000}"/>
    <cellStyle name="SAPBEXstdItem 39 7" xfId="21612" xr:uid="{00000000-0005-0000-0000-00005DBD0000}"/>
    <cellStyle name="SAPBEXstdItem 39 8" xfId="26388" xr:uid="{00000000-0005-0000-0000-00005EBD0000}"/>
    <cellStyle name="SAPBEXstdItem 39 9" xfId="29271" xr:uid="{00000000-0005-0000-0000-00005FBD0000}"/>
    <cellStyle name="SAPBEXstdItem 4" xfId="597" xr:uid="{00000000-0005-0000-0000-000060BD0000}"/>
    <cellStyle name="SAPBEXstdItem 4 10" xfId="30690" xr:uid="{00000000-0005-0000-0000-000061BD0000}"/>
    <cellStyle name="SAPBEXstdItem 4 11" xfId="33579" xr:uid="{00000000-0005-0000-0000-000062BD0000}"/>
    <cellStyle name="SAPBEXstdItem 4 12" xfId="36485" xr:uid="{00000000-0005-0000-0000-000063BD0000}"/>
    <cellStyle name="SAPBEXstdItem 4 13" xfId="41592" xr:uid="{00000000-0005-0000-0000-000064BD0000}"/>
    <cellStyle name="SAPBEXstdItem 4 14" xfId="44610" xr:uid="{00000000-0005-0000-0000-000065BD0000}"/>
    <cellStyle name="SAPBEXstdItem 4 2" xfId="3983" xr:uid="{00000000-0005-0000-0000-000066BD0000}"/>
    <cellStyle name="SAPBEXstdItem 4 3" xfId="8371" xr:uid="{00000000-0005-0000-0000-000067BD0000}"/>
    <cellStyle name="SAPBEXstdItem 4 4" xfId="11264" xr:uid="{00000000-0005-0000-0000-000068BD0000}"/>
    <cellStyle name="SAPBEXstdItem 4 5" xfId="14132" xr:uid="{00000000-0005-0000-0000-000069BD0000}"/>
    <cellStyle name="SAPBEXstdItem 4 6" xfId="17061" xr:uid="{00000000-0005-0000-0000-00006ABD0000}"/>
    <cellStyle name="SAPBEXstdItem 4 7" xfId="20172" xr:uid="{00000000-0005-0000-0000-00006BBD0000}"/>
    <cellStyle name="SAPBEXstdItem 4 8" xfId="19963" xr:uid="{00000000-0005-0000-0000-00006CBD0000}"/>
    <cellStyle name="SAPBEXstdItem 4 9" xfId="27835" xr:uid="{00000000-0005-0000-0000-00006DBD0000}"/>
    <cellStyle name="SAPBEXstdItem 40" xfId="2073" xr:uid="{00000000-0005-0000-0000-00006EBD0000}"/>
    <cellStyle name="SAPBEXstdItem 40 10" xfId="32156" xr:uid="{00000000-0005-0000-0000-00006FBD0000}"/>
    <cellStyle name="SAPBEXstdItem 40 11" xfId="35053" xr:uid="{00000000-0005-0000-0000-000070BD0000}"/>
    <cellStyle name="SAPBEXstdItem 40 12" xfId="37953" xr:uid="{00000000-0005-0000-0000-000071BD0000}"/>
    <cellStyle name="SAPBEXstdItem 40 13" xfId="43062" xr:uid="{00000000-0005-0000-0000-000072BD0000}"/>
    <cellStyle name="SAPBEXstdItem 40 14" xfId="46086" xr:uid="{00000000-0005-0000-0000-000073BD0000}"/>
    <cellStyle name="SAPBEXstdItem 40 2" xfId="7046" xr:uid="{00000000-0005-0000-0000-000074BD0000}"/>
    <cellStyle name="SAPBEXstdItem 40 3" xfId="9840" xr:uid="{00000000-0005-0000-0000-000075BD0000}"/>
    <cellStyle name="SAPBEXstdItem 40 4" xfId="12732" xr:uid="{00000000-0005-0000-0000-000076BD0000}"/>
    <cellStyle name="SAPBEXstdItem 40 5" xfId="15600" xr:uid="{00000000-0005-0000-0000-000077BD0000}"/>
    <cellStyle name="SAPBEXstdItem 40 6" xfId="18536" xr:uid="{00000000-0005-0000-0000-000078BD0000}"/>
    <cellStyle name="SAPBEXstdItem 40 7" xfId="21644" xr:uid="{00000000-0005-0000-0000-000079BD0000}"/>
    <cellStyle name="SAPBEXstdItem 40 8" xfId="26419" xr:uid="{00000000-0005-0000-0000-00007ABD0000}"/>
    <cellStyle name="SAPBEXstdItem 40 9" xfId="29302" xr:uid="{00000000-0005-0000-0000-00007BBD0000}"/>
    <cellStyle name="SAPBEXstdItem 41" xfId="2103" xr:uid="{00000000-0005-0000-0000-00007CBD0000}"/>
    <cellStyle name="SAPBEXstdItem 41 10" xfId="32186" xr:uid="{00000000-0005-0000-0000-00007DBD0000}"/>
    <cellStyle name="SAPBEXstdItem 41 11" xfId="35082" xr:uid="{00000000-0005-0000-0000-00007EBD0000}"/>
    <cellStyle name="SAPBEXstdItem 41 12" xfId="37982" xr:uid="{00000000-0005-0000-0000-00007FBD0000}"/>
    <cellStyle name="SAPBEXstdItem 41 13" xfId="43092" xr:uid="{00000000-0005-0000-0000-000080BD0000}"/>
    <cellStyle name="SAPBEXstdItem 41 14" xfId="46116" xr:uid="{00000000-0005-0000-0000-000081BD0000}"/>
    <cellStyle name="SAPBEXstdItem 41 2" xfId="7076" xr:uid="{00000000-0005-0000-0000-000082BD0000}"/>
    <cellStyle name="SAPBEXstdItem 41 3" xfId="9870" xr:uid="{00000000-0005-0000-0000-000083BD0000}"/>
    <cellStyle name="SAPBEXstdItem 41 4" xfId="12761" xr:uid="{00000000-0005-0000-0000-000084BD0000}"/>
    <cellStyle name="SAPBEXstdItem 41 5" xfId="15630" xr:uid="{00000000-0005-0000-0000-000085BD0000}"/>
    <cellStyle name="SAPBEXstdItem 41 6" xfId="18566" xr:uid="{00000000-0005-0000-0000-000086BD0000}"/>
    <cellStyle name="SAPBEXstdItem 41 7" xfId="21673" xr:uid="{00000000-0005-0000-0000-000087BD0000}"/>
    <cellStyle name="SAPBEXstdItem 41 8" xfId="26448" xr:uid="{00000000-0005-0000-0000-000088BD0000}"/>
    <cellStyle name="SAPBEXstdItem 41 9" xfId="29331" xr:uid="{00000000-0005-0000-0000-000089BD0000}"/>
    <cellStyle name="SAPBEXstdItem 42" xfId="2134" xr:uid="{00000000-0005-0000-0000-00008ABD0000}"/>
    <cellStyle name="SAPBEXstdItem 42 10" xfId="32217" xr:uid="{00000000-0005-0000-0000-00008BBD0000}"/>
    <cellStyle name="SAPBEXstdItem 42 11" xfId="35113" xr:uid="{00000000-0005-0000-0000-00008CBD0000}"/>
    <cellStyle name="SAPBEXstdItem 42 12" xfId="38012" xr:uid="{00000000-0005-0000-0000-00008DBD0000}"/>
    <cellStyle name="SAPBEXstdItem 42 13" xfId="43123" xr:uid="{00000000-0005-0000-0000-00008EBD0000}"/>
    <cellStyle name="SAPBEXstdItem 42 14" xfId="46147" xr:uid="{00000000-0005-0000-0000-00008FBD0000}"/>
    <cellStyle name="SAPBEXstdItem 42 2" xfId="7107" xr:uid="{00000000-0005-0000-0000-000090BD0000}"/>
    <cellStyle name="SAPBEXstdItem 42 3" xfId="9901" xr:uid="{00000000-0005-0000-0000-000091BD0000}"/>
    <cellStyle name="SAPBEXstdItem 42 4" xfId="12791" xr:uid="{00000000-0005-0000-0000-000092BD0000}"/>
    <cellStyle name="SAPBEXstdItem 42 5" xfId="15661" xr:uid="{00000000-0005-0000-0000-000093BD0000}"/>
    <cellStyle name="SAPBEXstdItem 42 6" xfId="18597" xr:uid="{00000000-0005-0000-0000-000094BD0000}"/>
    <cellStyle name="SAPBEXstdItem 42 7" xfId="21703" xr:uid="{00000000-0005-0000-0000-000095BD0000}"/>
    <cellStyle name="SAPBEXstdItem 42 8" xfId="26478" xr:uid="{00000000-0005-0000-0000-000096BD0000}"/>
    <cellStyle name="SAPBEXstdItem 42 9" xfId="29361" xr:uid="{00000000-0005-0000-0000-000097BD0000}"/>
    <cellStyle name="SAPBEXstdItem 43" xfId="2164" xr:uid="{00000000-0005-0000-0000-000098BD0000}"/>
    <cellStyle name="SAPBEXstdItem 43 10" xfId="32247" xr:uid="{00000000-0005-0000-0000-000099BD0000}"/>
    <cellStyle name="SAPBEXstdItem 43 11" xfId="35143" xr:uid="{00000000-0005-0000-0000-00009ABD0000}"/>
    <cellStyle name="SAPBEXstdItem 43 12" xfId="38041" xr:uid="{00000000-0005-0000-0000-00009BBD0000}"/>
    <cellStyle name="SAPBEXstdItem 43 13" xfId="43153" xr:uid="{00000000-0005-0000-0000-00009CBD0000}"/>
    <cellStyle name="SAPBEXstdItem 43 14" xfId="46177" xr:uid="{00000000-0005-0000-0000-00009DBD0000}"/>
    <cellStyle name="SAPBEXstdItem 43 2" xfId="7137" xr:uid="{00000000-0005-0000-0000-00009EBD0000}"/>
    <cellStyle name="SAPBEXstdItem 43 3" xfId="9931" xr:uid="{00000000-0005-0000-0000-00009FBD0000}"/>
    <cellStyle name="SAPBEXstdItem 43 4" xfId="12820" xr:uid="{00000000-0005-0000-0000-0000A0BD0000}"/>
    <cellStyle name="SAPBEXstdItem 43 5" xfId="15691" xr:uid="{00000000-0005-0000-0000-0000A1BD0000}"/>
    <cellStyle name="SAPBEXstdItem 43 6" xfId="18627" xr:uid="{00000000-0005-0000-0000-0000A2BD0000}"/>
    <cellStyle name="SAPBEXstdItem 43 7" xfId="21732" xr:uid="{00000000-0005-0000-0000-0000A3BD0000}"/>
    <cellStyle name="SAPBEXstdItem 43 8" xfId="26507" xr:uid="{00000000-0005-0000-0000-0000A4BD0000}"/>
    <cellStyle name="SAPBEXstdItem 43 9" xfId="29390" xr:uid="{00000000-0005-0000-0000-0000A5BD0000}"/>
    <cellStyle name="SAPBEXstdItem 44" xfId="2196" xr:uid="{00000000-0005-0000-0000-0000A6BD0000}"/>
    <cellStyle name="SAPBEXstdItem 44 10" xfId="32279" xr:uid="{00000000-0005-0000-0000-0000A7BD0000}"/>
    <cellStyle name="SAPBEXstdItem 44 11" xfId="35174" xr:uid="{00000000-0005-0000-0000-0000A8BD0000}"/>
    <cellStyle name="SAPBEXstdItem 44 12" xfId="38072" xr:uid="{00000000-0005-0000-0000-0000A9BD0000}"/>
    <cellStyle name="SAPBEXstdItem 44 13" xfId="43184" xr:uid="{00000000-0005-0000-0000-0000AABD0000}"/>
    <cellStyle name="SAPBEXstdItem 44 14" xfId="46209" xr:uid="{00000000-0005-0000-0000-0000ABBD0000}"/>
    <cellStyle name="SAPBEXstdItem 44 2" xfId="7169" xr:uid="{00000000-0005-0000-0000-0000ACBD0000}"/>
    <cellStyle name="SAPBEXstdItem 44 3" xfId="9963" xr:uid="{00000000-0005-0000-0000-0000ADBD0000}"/>
    <cellStyle name="SAPBEXstdItem 44 4" xfId="12851" xr:uid="{00000000-0005-0000-0000-0000AEBD0000}"/>
    <cellStyle name="SAPBEXstdItem 44 5" xfId="15723" xr:uid="{00000000-0005-0000-0000-0000AFBD0000}"/>
    <cellStyle name="SAPBEXstdItem 44 6" xfId="18659" xr:uid="{00000000-0005-0000-0000-0000B0BD0000}"/>
    <cellStyle name="SAPBEXstdItem 44 7" xfId="21763" xr:uid="{00000000-0005-0000-0000-0000B1BD0000}"/>
    <cellStyle name="SAPBEXstdItem 44 8" xfId="26538" xr:uid="{00000000-0005-0000-0000-0000B2BD0000}"/>
    <cellStyle name="SAPBEXstdItem 44 9" xfId="29421" xr:uid="{00000000-0005-0000-0000-0000B3BD0000}"/>
    <cellStyle name="SAPBEXstdItem 45" xfId="2226" xr:uid="{00000000-0005-0000-0000-0000B4BD0000}"/>
    <cellStyle name="SAPBEXstdItem 45 10" xfId="32309" xr:uid="{00000000-0005-0000-0000-0000B5BD0000}"/>
    <cellStyle name="SAPBEXstdItem 45 11" xfId="35203" xr:uid="{00000000-0005-0000-0000-0000B6BD0000}"/>
    <cellStyle name="SAPBEXstdItem 45 12" xfId="38101" xr:uid="{00000000-0005-0000-0000-0000B7BD0000}"/>
    <cellStyle name="SAPBEXstdItem 45 13" xfId="43214" xr:uid="{00000000-0005-0000-0000-0000B8BD0000}"/>
    <cellStyle name="SAPBEXstdItem 45 14" xfId="46239" xr:uid="{00000000-0005-0000-0000-0000B9BD0000}"/>
    <cellStyle name="SAPBEXstdItem 45 2" xfId="7199" xr:uid="{00000000-0005-0000-0000-0000BABD0000}"/>
    <cellStyle name="SAPBEXstdItem 45 3" xfId="9993" xr:uid="{00000000-0005-0000-0000-0000BBBD0000}"/>
    <cellStyle name="SAPBEXstdItem 45 4" xfId="12880" xr:uid="{00000000-0005-0000-0000-0000BCBD0000}"/>
    <cellStyle name="SAPBEXstdItem 45 5" xfId="15753" xr:uid="{00000000-0005-0000-0000-0000BDBD0000}"/>
    <cellStyle name="SAPBEXstdItem 45 6" xfId="18689" xr:uid="{00000000-0005-0000-0000-0000BEBD0000}"/>
    <cellStyle name="SAPBEXstdItem 45 7" xfId="21792" xr:uid="{00000000-0005-0000-0000-0000BFBD0000}"/>
    <cellStyle name="SAPBEXstdItem 45 8" xfId="26567" xr:uid="{00000000-0005-0000-0000-0000C0BD0000}"/>
    <cellStyle name="SAPBEXstdItem 45 9" xfId="29450" xr:uid="{00000000-0005-0000-0000-0000C1BD0000}"/>
    <cellStyle name="SAPBEXstdItem 46" xfId="2258" xr:uid="{00000000-0005-0000-0000-0000C2BD0000}"/>
    <cellStyle name="SAPBEXstdItem 46 10" xfId="32341" xr:uid="{00000000-0005-0000-0000-0000C3BD0000}"/>
    <cellStyle name="SAPBEXstdItem 46 11" xfId="35234" xr:uid="{00000000-0005-0000-0000-0000C4BD0000}"/>
    <cellStyle name="SAPBEXstdItem 46 12" xfId="38132" xr:uid="{00000000-0005-0000-0000-0000C5BD0000}"/>
    <cellStyle name="SAPBEXstdItem 46 13" xfId="43246" xr:uid="{00000000-0005-0000-0000-0000C6BD0000}"/>
    <cellStyle name="SAPBEXstdItem 46 14" xfId="46271" xr:uid="{00000000-0005-0000-0000-0000C7BD0000}"/>
    <cellStyle name="SAPBEXstdItem 46 2" xfId="7231" xr:uid="{00000000-0005-0000-0000-0000C8BD0000}"/>
    <cellStyle name="SAPBEXstdItem 46 3" xfId="10025" xr:uid="{00000000-0005-0000-0000-0000C9BD0000}"/>
    <cellStyle name="SAPBEXstdItem 46 4" xfId="12911" xr:uid="{00000000-0005-0000-0000-0000CABD0000}"/>
    <cellStyle name="SAPBEXstdItem 46 5" xfId="15785" xr:uid="{00000000-0005-0000-0000-0000CBBD0000}"/>
    <cellStyle name="SAPBEXstdItem 46 6" xfId="18721" xr:uid="{00000000-0005-0000-0000-0000CCBD0000}"/>
    <cellStyle name="SAPBEXstdItem 46 7" xfId="21823" xr:uid="{00000000-0005-0000-0000-0000CDBD0000}"/>
    <cellStyle name="SAPBEXstdItem 46 8" xfId="26598" xr:uid="{00000000-0005-0000-0000-0000CEBD0000}"/>
    <cellStyle name="SAPBEXstdItem 46 9" xfId="29481" xr:uid="{00000000-0005-0000-0000-0000CFBD0000}"/>
    <cellStyle name="SAPBEXstdItem 47" xfId="2287" xr:uid="{00000000-0005-0000-0000-0000D0BD0000}"/>
    <cellStyle name="SAPBEXstdItem 47 10" xfId="32370" xr:uid="{00000000-0005-0000-0000-0000D1BD0000}"/>
    <cellStyle name="SAPBEXstdItem 47 11" xfId="35262" xr:uid="{00000000-0005-0000-0000-0000D2BD0000}"/>
    <cellStyle name="SAPBEXstdItem 47 12" xfId="38160" xr:uid="{00000000-0005-0000-0000-0000D3BD0000}"/>
    <cellStyle name="SAPBEXstdItem 47 13" xfId="43275" xr:uid="{00000000-0005-0000-0000-0000D4BD0000}"/>
    <cellStyle name="SAPBEXstdItem 47 14" xfId="46300" xr:uid="{00000000-0005-0000-0000-0000D5BD0000}"/>
    <cellStyle name="SAPBEXstdItem 47 2" xfId="7260" xr:uid="{00000000-0005-0000-0000-0000D6BD0000}"/>
    <cellStyle name="SAPBEXstdItem 47 3" xfId="10054" xr:uid="{00000000-0005-0000-0000-0000D7BD0000}"/>
    <cellStyle name="SAPBEXstdItem 47 4" xfId="12939" xr:uid="{00000000-0005-0000-0000-0000D8BD0000}"/>
    <cellStyle name="SAPBEXstdItem 47 5" xfId="15814" xr:uid="{00000000-0005-0000-0000-0000D9BD0000}"/>
    <cellStyle name="SAPBEXstdItem 47 6" xfId="18750" xr:uid="{00000000-0005-0000-0000-0000DABD0000}"/>
    <cellStyle name="SAPBEXstdItem 47 7" xfId="21851" xr:uid="{00000000-0005-0000-0000-0000DBBD0000}"/>
    <cellStyle name="SAPBEXstdItem 47 8" xfId="26626" xr:uid="{00000000-0005-0000-0000-0000DCBD0000}"/>
    <cellStyle name="SAPBEXstdItem 47 9" xfId="29509" xr:uid="{00000000-0005-0000-0000-0000DDBD0000}"/>
    <cellStyle name="SAPBEXstdItem 48" xfId="2319" xr:uid="{00000000-0005-0000-0000-0000DEBD0000}"/>
    <cellStyle name="SAPBEXstdItem 48 10" xfId="32401" xr:uid="{00000000-0005-0000-0000-0000DFBD0000}"/>
    <cellStyle name="SAPBEXstdItem 48 11" xfId="35292" xr:uid="{00000000-0005-0000-0000-0000E0BD0000}"/>
    <cellStyle name="SAPBEXstdItem 48 12" xfId="38190" xr:uid="{00000000-0005-0000-0000-0000E1BD0000}"/>
    <cellStyle name="SAPBEXstdItem 48 13" xfId="43305" xr:uid="{00000000-0005-0000-0000-0000E2BD0000}"/>
    <cellStyle name="SAPBEXstdItem 48 14" xfId="46332" xr:uid="{00000000-0005-0000-0000-0000E3BD0000}"/>
    <cellStyle name="SAPBEXstdItem 48 2" xfId="7291" xr:uid="{00000000-0005-0000-0000-0000E4BD0000}"/>
    <cellStyle name="SAPBEXstdItem 48 3" xfId="10085" xr:uid="{00000000-0005-0000-0000-0000E5BD0000}"/>
    <cellStyle name="SAPBEXstdItem 48 4" xfId="12969" xr:uid="{00000000-0005-0000-0000-0000E6BD0000}"/>
    <cellStyle name="SAPBEXstdItem 48 5" xfId="15845" xr:uid="{00000000-0005-0000-0000-0000E7BD0000}"/>
    <cellStyle name="SAPBEXstdItem 48 6" xfId="18782" xr:uid="{00000000-0005-0000-0000-0000E8BD0000}"/>
    <cellStyle name="SAPBEXstdItem 48 7" xfId="21882" xr:uid="{00000000-0005-0000-0000-0000E9BD0000}"/>
    <cellStyle name="SAPBEXstdItem 48 8" xfId="26656" xr:uid="{00000000-0005-0000-0000-0000EABD0000}"/>
    <cellStyle name="SAPBEXstdItem 48 9" xfId="29539" xr:uid="{00000000-0005-0000-0000-0000EBBD0000}"/>
    <cellStyle name="SAPBEXstdItem 49" xfId="2349" xr:uid="{00000000-0005-0000-0000-0000ECBD0000}"/>
    <cellStyle name="SAPBEXstdItem 49 10" xfId="32431" xr:uid="{00000000-0005-0000-0000-0000EDBD0000}"/>
    <cellStyle name="SAPBEXstdItem 49 11" xfId="35321" xr:uid="{00000000-0005-0000-0000-0000EEBD0000}"/>
    <cellStyle name="SAPBEXstdItem 49 12" xfId="38219" xr:uid="{00000000-0005-0000-0000-0000EFBD0000}"/>
    <cellStyle name="SAPBEXstdItem 49 13" xfId="43334" xr:uid="{00000000-0005-0000-0000-0000F0BD0000}"/>
    <cellStyle name="SAPBEXstdItem 49 14" xfId="46362" xr:uid="{00000000-0005-0000-0000-0000F1BD0000}"/>
    <cellStyle name="SAPBEXstdItem 49 2" xfId="7321" xr:uid="{00000000-0005-0000-0000-0000F2BD0000}"/>
    <cellStyle name="SAPBEXstdItem 49 3" xfId="10115" xr:uid="{00000000-0005-0000-0000-0000F3BD0000}"/>
    <cellStyle name="SAPBEXstdItem 49 4" xfId="12998" xr:uid="{00000000-0005-0000-0000-0000F4BD0000}"/>
    <cellStyle name="SAPBEXstdItem 49 5" xfId="15875" xr:uid="{00000000-0005-0000-0000-0000F5BD0000}"/>
    <cellStyle name="SAPBEXstdItem 49 6" xfId="18812" xr:uid="{00000000-0005-0000-0000-0000F6BD0000}"/>
    <cellStyle name="SAPBEXstdItem 49 7" xfId="21911" xr:uid="{00000000-0005-0000-0000-0000F7BD0000}"/>
    <cellStyle name="SAPBEXstdItem 49 8" xfId="26685" xr:uid="{00000000-0005-0000-0000-0000F8BD0000}"/>
    <cellStyle name="SAPBEXstdItem 49 9" xfId="29568" xr:uid="{00000000-0005-0000-0000-0000F9BD0000}"/>
    <cellStyle name="SAPBEXstdItem 5" xfId="685" xr:uid="{00000000-0005-0000-0000-0000FABD0000}"/>
    <cellStyle name="SAPBEXstdItem 5 10" xfId="30778" xr:uid="{00000000-0005-0000-0000-0000FBBD0000}"/>
    <cellStyle name="SAPBEXstdItem 5 11" xfId="33667" xr:uid="{00000000-0005-0000-0000-0000FCBD0000}"/>
    <cellStyle name="SAPBEXstdItem 5 12" xfId="36573" xr:uid="{00000000-0005-0000-0000-0000FDBD0000}"/>
    <cellStyle name="SAPBEXstdItem 5 13" xfId="41680" xr:uid="{00000000-0005-0000-0000-0000FEBD0000}"/>
    <cellStyle name="SAPBEXstdItem 5 14" xfId="44698" xr:uid="{00000000-0005-0000-0000-0000FFBD0000}"/>
    <cellStyle name="SAPBEXstdItem 5 2" xfId="3976" xr:uid="{00000000-0005-0000-0000-000000BE0000}"/>
    <cellStyle name="SAPBEXstdItem 5 3" xfId="8459" xr:uid="{00000000-0005-0000-0000-000001BE0000}"/>
    <cellStyle name="SAPBEXstdItem 5 4" xfId="11352" xr:uid="{00000000-0005-0000-0000-000002BE0000}"/>
    <cellStyle name="SAPBEXstdItem 5 5" xfId="14220" xr:uid="{00000000-0005-0000-0000-000003BE0000}"/>
    <cellStyle name="SAPBEXstdItem 5 6" xfId="17149" xr:uid="{00000000-0005-0000-0000-000004BE0000}"/>
    <cellStyle name="SAPBEXstdItem 5 7" xfId="20260" xr:uid="{00000000-0005-0000-0000-000005BE0000}"/>
    <cellStyle name="SAPBEXstdItem 5 8" xfId="16949" xr:uid="{00000000-0005-0000-0000-000006BE0000}"/>
    <cellStyle name="SAPBEXstdItem 5 9" xfId="27923" xr:uid="{00000000-0005-0000-0000-000007BE0000}"/>
    <cellStyle name="SAPBEXstdItem 50" xfId="2381" xr:uid="{00000000-0005-0000-0000-000008BE0000}"/>
    <cellStyle name="SAPBEXstdItem 50 10" xfId="32463" xr:uid="{00000000-0005-0000-0000-000009BE0000}"/>
    <cellStyle name="SAPBEXstdItem 50 11" xfId="35352" xr:uid="{00000000-0005-0000-0000-00000ABE0000}"/>
    <cellStyle name="SAPBEXstdItem 50 12" xfId="38250" xr:uid="{00000000-0005-0000-0000-00000BBE0000}"/>
    <cellStyle name="SAPBEXstdItem 50 13" xfId="43365" xr:uid="{00000000-0005-0000-0000-00000CBE0000}"/>
    <cellStyle name="SAPBEXstdItem 50 14" xfId="46394" xr:uid="{00000000-0005-0000-0000-00000DBE0000}"/>
    <cellStyle name="SAPBEXstdItem 50 2" xfId="7353" xr:uid="{00000000-0005-0000-0000-00000EBE0000}"/>
    <cellStyle name="SAPBEXstdItem 50 3" xfId="10147" xr:uid="{00000000-0005-0000-0000-00000FBE0000}"/>
    <cellStyle name="SAPBEXstdItem 50 4" xfId="13029" xr:uid="{00000000-0005-0000-0000-000010BE0000}"/>
    <cellStyle name="SAPBEXstdItem 50 5" xfId="15907" xr:uid="{00000000-0005-0000-0000-000011BE0000}"/>
    <cellStyle name="SAPBEXstdItem 50 6" xfId="18844" xr:uid="{00000000-0005-0000-0000-000012BE0000}"/>
    <cellStyle name="SAPBEXstdItem 50 7" xfId="21942" xr:uid="{00000000-0005-0000-0000-000013BE0000}"/>
    <cellStyle name="SAPBEXstdItem 50 8" xfId="26716" xr:uid="{00000000-0005-0000-0000-000014BE0000}"/>
    <cellStyle name="SAPBEXstdItem 50 9" xfId="29599" xr:uid="{00000000-0005-0000-0000-000015BE0000}"/>
    <cellStyle name="SAPBEXstdItem 51" xfId="2411" xr:uid="{00000000-0005-0000-0000-000016BE0000}"/>
    <cellStyle name="SAPBEXstdItem 51 10" xfId="32493" xr:uid="{00000000-0005-0000-0000-000017BE0000}"/>
    <cellStyle name="SAPBEXstdItem 51 11" xfId="35381" xr:uid="{00000000-0005-0000-0000-000018BE0000}"/>
    <cellStyle name="SAPBEXstdItem 51 12" xfId="38279" xr:uid="{00000000-0005-0000-0000-000019BE0000}"/>
    <cellStyle name="SAPBEXstdItem 51 13" xfId="43394" xr:uid="{00000000-0005-0000-0000-00001ABE0000}"/>
    <cellStyle name="SAPBEXstdItem 51 14" xfId="46424" xr:uid="{00000000-0005-0000-0000-00001BBE0000}"/>
    <cellStyle name="SAPBEXstdItem 51 2" xfId="7383" xr:uid="{00000000-0005-0000-0000-00001CBE0000}"/>
    <cellStyle name="SAPBEXstdItem 51 3" xfId="10177" xr:uid="{00000000-0005-0000-0000-00001DBE0000}"/>
    <cellStyle name="SAPBEXstdItem 51 4" xfId="13058" xr:uid="{00000000-0005-0000-0000-00001EBE0000}"/>
    <cellStyle name="SAPBEXstdItem 51 5" xfId="15937" xr:uid="{00000000-0005-0000-0000-00001FBE0000}"/>
    <cellStyle name="SAPBEXstdItem 51 6" xfId="18874" xr:uid="{00000000-0005-0000-0000-000020BE0000}"/>
    <cellStyle name="SAPBEXstdItem 51 7" xfId="21971" xr:uid="{00000000-0005-0000-0000-000021BE0000}"/>
    <cellStyle name="SAPBEXstdItem 51 8" xfId="26745" xr:uid="{00000000-0005-0000-0000-000022BE0000}"/>
    <cellStyle name="SAPBEXstdItem 51 9" xfId="29628" xr:uid="{00000000-0005-0000-0000-000023BE0000}"/>
    <cellStyle name="SAPBEXstdItem 52" xfId="2442" xr:uid="{00000000-0005-0000-0000-000024BE0000}"/>
    <cellStyle name="SAPBEXstdItem 52 10" xfId="32524" xr:uid="{00000000-0005-0000-0000-000025BE0000}"/>
    <cellStyle name="SAPBEXstdItem 52 11" xfId="35411" xr:uid="{00000000-0005-0000-0000-000026BE0000}"/>
    <cellStyle name="SAPBEXstdItem 52 12" xfId="38309" xr:uid="{00000000-0005-0000-0000-000027BE0000}"/>
    <cellStyle name="SAPBEXstdItem 52 13" xfId="43424" xr:uid="{00000000-0005-0000-0000-000028BE0000}"/>
    <cellStyle name="SAPBEXstdItem 52 14" xfId="46455" xr:uid="{00000000-0005-0000-0000-000029BE0000}"/>
    <cellStyle name="SAPBEXstdItem 52 2" xfId="7414" xr:uid="{00000000-0005-0000-0000-00002ABE0000}"/>
    <cellStyle name="SAPBEXstdItem 52 3" xfId="10207" xr:uid="{00000000-0005-0000-0000-00002BBE0000}"/>
    <cellStyle name="SAPBEXstdItem 52 4" xfId="13088" xr:uid="{00000000-0005-0000-0000-00002CBE0000}"/>
    <cellStyle name="SAPBEXstdItem 52 5" xfId="15968" xr:uid="{00000000-0005-0000-0000-00002DBE0000}"/>
    <cellStyle name="SAPBEXstdItem 52 6" xfId="18905" xr:uid="{00000000-0005-0000-0000-00002EBE0000}"/>
    <cellStyle name="SAPBEXstdItem 52 7" xfId="22001" xr:uid="{00000000-0005-0000-0000-00002FBE0000}"/>
    <cellStyle name="SAPBEXstdItem 52 8" xfId="26775" xr:uid="{00000000-0005-0000-0000-000030BE0000}"/>
    <cellStyle name="SAPBEXstdItem 52 9" xfId="29658" xr:uid="{00000000-0005-0000-0000-000031BE0000}"/>
    <cellStyle name="SAPBEXstdItem 53" xfId="2471" xr:uid="{00000000-0005-0000-0000-000032BE0000}"/>
    <cellStyle name="SAPBEXstdItem 53 10" xfId="32553" xr:uid="{00000000-0005-0000-0000-000033BE0000}"/>
    <cellStyle name="SAPBEXstdItem 53 11" xfId="35439" xr:uid="{00000000-0005-0000-0000-000034BE0000}"/>
    <cellStyle name="SAPBEXstdItem 53 12" xfId="38337" xr:uid="{00000000-0005-0000-0000-000035BE0000}"/>
    <cellStyle name="SAPBEXstdItem 53 13" xfId="43452" xr:uid="{00000000-0005-0000-0000-000036BE0000}"/>
    <cellStyle name="SAPBEXstdItem 53 14" xfId="46484" xr:uid="{00000000-0005-0000-0000-000037BE0000}"/>
    <cellStyle name="SAPBEXstdItem 53 2" xfId="7443" xr:uid="{00000000-0005-0000-0000-000038BE0000}"/>
    <cellStyle name="SAPBEXstdItem 53 3" xfId="10235" xr:uid="{00000000-0005-0000-0000-000039BE0000}"/>
    <cellStyle name="SAPBEXstdItem 53 4" xfId="13116" xr:uid="{00000000-0005-0000-0000-00003ABE0000}"/>
    <cellStyle name="SAPBEXstdItem 53 5" xfId="15996" xr:uid="{00000000-0005-0000-0000-00003BBE0000}"/>
    <cellStyle name="SAPBEXstdItem 53 6" xfId="18934" xr:uid="{00000000-0005-0000-0000-00003CBE0000}"/>
    <cellStyle name="SAPBEXstdItem 53 7" xfId="22029" xr:uid="{00000000-0005-0000-0000-00003DBE0000}"/>
    <cellStyle name="SAPBEXstdItem 53 8" xfId="26803" xr:uid="{00000000-0005-0000-0000-00003EBE0000}"/>
    <cellStyle name="SAPBEXstdItem 53 9" xfId="29686" xr:uid="{00000000-0005-0000-0000-00003FBE0000}"/>
    <cellStyle name="SAPBEXstdItem 54" xfId="2502" xr:uid="{00000000-0005-0000-0000-000040BE0000}"/>
    <cellStyle name="SAPBEXstdItem 54 10" xfId="32583" xr:uid="{00000000-0005-0000-0000-000041BE0000}"/>
    <cellStyle name="SAPBEXstdItem 54 11" xfId="35470" xr:uid="{00000000-0005-0000-0000-000042BE0000}"/>
    <cellStyle name="SAPBEXstdItem 54 12" xfId="38367" xr:uid="{00000000-0005-0000-0000-000043BE0000}"/>
    <cellStyle name="SAPBEXstdItem 54 13" xfId="43482" xr:uid="{00000000-0005-0000-0000-000044BE0000}"/>
    <cellStyle name="SAPBEXstdItem 54 14" xfId="46515" xr:uid="{00000000-0005-0000-0000-000045BE0000}"/>
    <cellStyle name="SAPBEXstdItem 54 2" xfId="7473" xr:uid="{00000000-0005-0000-0000-000046BE0000}"/>
    <cellStyle name="SAPBEXstdItem 54 3" xfId="10265" xr:uid="{00000000-0005-0000-0000-000047BE0000}"/>
    <cellStyle name="SAPBEXstdItem 54 4" xfId="13146" xr:uid="{00000000-0005-0000-0000-000048BE0000}"/>
    <cellStyle name="SAPBEXstdItem 54 5" xfId="16026" xr:uid="{00000000-0005-0000-0000-000049BE0000}"/>
    <cellStyle name="SAPBEXstdItem 54 6" xfId="18965" xr:uid="{00000000-0005-0000-0000-00004ABE0000}"/>
    <cellStyle name="SAPBEXstdItem 54 7" xfId="22059" xr:uid="{00000000-0005-0000-0000-00004BBE0000}"/>
    <cellStyle name="SAPBEXstdItem 54 8" xfId="26833" xr:uid="{00000000-0005-0000-0000-00004CBE0000}"/>
    <cellStyle name="SAPBEXstdItem 54 9" xfId="29716" xr:uid="{00000000-0005-0000-0000-00004DBE0000}"/>
    <cellStyle name="SAPBEXstdItem 55" xfId="2532" xr:uid="{00000000-0005-0000-0000-00004EBE0000}"/>
    <cellStyle name="SAPBEXstdItem 55 10" xfId="32612" xr:uid="{00000000-0005-0000-0000-00004FBE0000}"/>
    <cellStyle name="SAPBEXstdItem 55 11" xfId="35500" xr:uid="{00000000-0005-0000-0000-000050BE0000}"/>
    <cellStyle name="SAPBEXstdItem 55 12" xfId="38396" xr:uid="{00000000-0005-0000-0000-000051BE0000}"/>
    <cellStyle name="SAPBEXstdItem 55 13" xfId="43511" xr:uid="{00000000-0005-0000-0000-000052BE0000}"/>
    <cellStyle name="SAPBEXstdItem 55 14" xfId="46545" xr:uid="{00000000-0005-0000-0000-000053BE0000}"/>
    <cellStyle name="SAPBEXstdItem 55 2" xfId="7502" xr:uid="{00000000-0005-0000-0000-000054BE0000}"/>
    <cellStyle name="SAPBEXstdItem 55 3" xfId="10294" xr:uid="{00000000-0005-0000-0000-000055BE0000}"/>
    <cellStyle name="SAPBEXstdItem 55 4" xfId="13175" xr:uid="{00000000-0005-0000-0000-000056BE0000}"/>
    <cellStyle name="SAPBEXstdItem 55 5" xfId="16055" xr:uid="{00000000-0005-0000-0000-000057BE0000}"/>
    <cellStyle name="SAPBEXstdItem 55 6" xfId="18995" xr:uid="{00000000-0005-0000-0000-000058BE0000}"/>
    <cellStyle name="SAPBEXstdItem 55 7" xfId="22088" xr:uid="{00000000-0005-0000-0000-000059BE0000}"/>
    <cellStyle name="SAPBEXstdItem 55 8" xfId="26862" xr:uid="{00000000-0005-0000-0000-00005ABE0000}"/>
    <cellStyle name="SAPBEXstdItem 55 9" xfId="29745" xr:uid="{00000000-0005-0000-0000-00005BBE0000}"/>
    <cellStyle name="SAPBEXstdItem 56" xfId="2564" xr:uid="{00000000-0005-0000-0000-00005CBE0000}"/>
    <cellStyle name="SAPBEXstdItem 56 10" xfId="32643" xr:uid="{00000000-0005-0000-0000-00005DBE0000}"/>
    <cellStyle name="SAPBEXstdItem 56 11" xfId="35531" xr:uid="{00000000-0005-0000-0000-00005EBE0000}"/>
    <cellStyle name="SAPBEXstdItem 56 12" xfId="38427" xr:uid="{00000000-0005-0000-0000-00005FBE0000}"/>
    <cellStyle name="SAPBEXstdItem 56 13" xfId="43542" xr:uid="{00000000-0005-0000-0000-000060BE0000}"/>
    <cellStyle name="SAPBEXstdItem 56 14" xfId="46577" xr:uid="{00000000-0005-0000-0000-000061BE0000}"/>
    <cellStyle name="SAPBEXstdItem 56 2" xfId="7533" xr:uid="{00000000-0005-0000-0000-000062BE0000}"/>
    <cellStyle name="SAPBEXstdItem 56 3" xfId="10325" xr:uid="{00000000-0005-0000-0000-000063BE0000}"/>
    <cellStyle name="SAPBEXstdItem 56 4" xfId="13206" xr:uid="{00000000-0005-0000-0000-000064BE0000}"/>
    <cellStyle name="SAPBEXstdItem 56 5" xfId="16086" xr:uid="{00000000-0005-0000-0000-000065BE0000}"/>
    <cellStyle name="SAPBEXstdItem 56 6" xfId="19027" xr:uid="{00000000-0005-0000-0000-000066BE0000}"/>
    <cellStyle name="SAPBEXstdItem 56 7" xfId="22119" xr:uid="{00000000-0005-0000-0000-000067BE0000}"/>
    <cellStyle name="SAPBEXstdItem 56 8" xfId="26893" xr:uid="{00000000-0005-0000-0000-000068BE0000}"/>
    <cellStyle name="SAPBEXstdItem 56 9" xfId="29776" xr:uid="{00000000-0005-0000-0000-000069BE0000}"/>
    <cellStyle name="SAPBEXstdItem 57" xfId="2534" xr:uid="{00000000-0005-0000-0000-00006ABE0000}"/>
    <cellStyle name="SAPBEXstdItem 57 10" xfId="32614" xr:uid="{00000000-0005-0000-0000-00006BBE0000}"/>
    <cellStyle name="SAPBEXstdItem 57 11" xfId="35502" xr:uid="{00000000-0005-0000-0000-00006CBE0000}"/>
    <cellStyle name="SAPBEXstdItem 57 12" xfId="38398" xr:uid="{00000000-0005-0000-0000-00006DBE0000}"/>
    <cellStyle name="SAPBEXstdItem 57 13" xfId="43513" xr:uid="{00000000-0005-0000-0000-00006EBE0000}"/>
    <cellStyle name="SAPBEXstdItem 57 14" xfId="46547" xr:uid="{00000000-0005-0000-0000-00006FBE0000}"/>
    <cellStyle name="SAPBEXstdItem 57 2" xfId="7504" xr:uid="{00000000-0005-0000-0000-000070BE0000}"/>
    <cellStyle name="SAPBEXstdItem 57 3" xfId="10296" xr:uid="{00000000-0005-0000-0000-000071BE0000}"/>
    <cellStyle name="SAPBEXstdItem 57 4" xfId="13177" xr:uid="{00000000-0005-0000-0000-000072BE0000}"/>
    <cellStyle name="SAPBEXstdItem 57 5" xfId="16057" xr:uid="{00000000-0005-0000-0000-000073BE0000}"/>
    <cellStyle name="SAPBEXstdItem 57 6" xfId="18997" xr:uid="{00000000-0005-0000-0000-000074BE0000}"/>
    <cellStyle name="SAPBEXstdItem 57 7" xfId="22090" xr:uid="{00000000-0005-0000-0000-000075BE0000}"/>
    <cellStyle name="SAPBEXstdItem 57 8" xfId="26864" xr:uid="{00000000-0005-0000-0000-000076BE0000}"/>
    <cellStyle name="SAPBEXstdItem 57 9" xfId="29747" xr:uid="{00000000-0005-0000-0000-000077BE0000}"/>
    <cellStyle name="SAPBEXstdItem 58" xfId="2668" xr:uid="{00000000-0005-0000-0000-000078BE0000}"/>
    <cellStyle name="SAPBEXstdItem 58 10" xfId="32742" xr:uid="{00000000-0005-0000-0000-000079BE0000}"/>
    <cellStyle name="SAPBEXstdItem 58 11" xfId="35630" xr:uid="{00000000-0005-0000-0000-00007ABE0000}"/>
    <cellStyle name="SAPBEXstdItem 58 12" xfId="38526" xr:uid="{00000000-0005-0000-0000-00007BBE0000}"/>
    <cellStyle name="SAPBEXstdItem 58 13" xfId="43641" xr:uid="{00000000-0005-0000-0000-00007CBE0000}"/>
    <cellStyle name="SAPBEXstdItem 58 14" xfId="46681" xr:uid="{00000000-0005-0000-0000-00007DBE0000}"/>
    <cellStyle name="SAPBEXstdItem 58 2" xfId="7634" xr:uid="{00000000-0005-0000-0000-00007EBE0000}"/>
    <cellStyle name="SAPBEXstdItem 58 3" xfId="10424" xr:uid="{00000000-0005-0000-0000-00007FBE0000}"/>
    <cellStyle name="SAPBEXstdItem 58 4" xfId="13305" xr:uid="{00000000-0005-0000-0000-000080BE0000}"/>
    <cellStyle name="SAPBEXstdItem 58 5" xfId="16185" xr:uid="{00000000-0005-0000-0000-000081BE0000}"/>
    <cellStyle name="SAPBEXstdItem 58 6" xfId="19131" xr:uid="{00000000-0005-0000-0000-000082BE0000}"/>
    <cellStyle name="SAPBEXstdItem 58 7" xfId="22222" xr:uid="{00000000-0005-0000-0000-000083BE0000}"/>
    <cellStyle name="SAPBEXstdItem 58 8" xfId="26992" xr:uid="{00000000-0005-0000-0000-000084BE0000}"/>
    <cellStyle name="SAPBEXstdItem 58 9" xfId="29875" xr:uid="{00000000-0005-0000-0000-000085BE0000}"/>
    <cellStyle name="SAPBEXstdItem 59" xfId="2347" xr:uid="{00000000-0005-0000-0000-000086BE0000}"/>
    <cellStyle name="SAPBEXstdItem 59 10" xfId="32429" xr:uid="{00000000-0005-0000-0000-000087BE0000}"/>
    <cellStyle name="SAPBEXstdItem 59 11" xfId="35319" xr:uid="{00000000-0005-0000-0000-000088BE0000}"/>
    <cellStyle name="SAPBEXstdItem 59 12" xfId="38217" xr:uid="{00000000-0005-0000-0000-000089BE0000}"/>
    <cellStyle name="SAPBEXstdItem 59 13" xfId="43332" xr:uid="{00000000-0005-0000-0000-00008ABE0000}"/>
    <cellStyle name="SAPBEXstdItem 59 14" xfId="46360" xr:uid="{00000000-0005-0000-0000-00008BBE0000}"/>
    <cellStyle name="SAPBEXstdItem 59 2" xfId="7319" xr:uid="{00000000-0005-0000-0000-00008CBE0000}"/>
    <cellStyle name="SAPBEXstdItem 59 3" xfId="10113" xr:uid="{00000000-0005-0000-0000-00008DBE0000}"/>
    <cellStyle name="SAPBEXstdItem 59 4" xfId="12996" xr:uid="{00000000-0005-0000-0000-00008EBE0000}"/>
    <cellStyle name="SAPBEXstdItem 59 5" xfId="15873" xr:uid="{00000000-0005-0000-0000-00008FBE0000}"/>
    <cellStyle name="SAPBEXstdItem 59 6" xfId="18810" xr:uid="{00000000-0005-0000-0000-000090BE0000}"/>
    <cellStyle name="SAPBEXstdItem 59 7" xfId="21909" xr:uid="{00000000-0005-0000-0000-000091BE0000}"/>
    <cellStyle name="SAPBEXstdItem 59 8" xfId="26683" xr:uid="{00000000-0005-0000-0000-000092BE0000}"/>
    <cellStyle name="SAPBEXstdItem 59 9" xfId="29566" xr:uid="{00000000-0005-0000-0000-000093BE0000}"/>
    <cellStyle name="SAPBEXstdItem 6" xfId="591" xr:uid="{00000000-0005-0000-0000-000094BE0000}"/>
    <cellStyle name="SAPBEXstdItem 6 10" xfId="30684" xr:uid="{00000000-0005-0000-0000-000095BE0000}"/>
    <cellStyle name="SAPBEXstdItem 6 11" xfId="33573" xr:uid="{00000000-0005-0000-0000-000096BE0000}"/>
    <cellStyle name="SAPBEXstdItem 6 12" xfId="36479" xr:uid="{00000000-0005-0000-0000-000097BE0000}"/>
    <cellStyle name="SAPBEXstdItem 6 13" xfId="41586" xr:uid="{00000000-0005-0000-0000-000098BE0000}"/>
    <cellStyle name="SAPBEXstdItem 6 14" xfId="44604" xr:uid="{00000000-0005-0000-0000-000099BE0000}"/>
    <cellStyle name="SAPBEXstdItem 6 2" xfId="4252" xr:uid="{00000000-0005-0000-0000-00009ABE0000}"/>
    <cellStyle name="SAPBEXstdItem 6 3" xfId="8365" xr:uid="{00000000-0005-0000-0000-00009BBE0000}"/>
    <cellStyle name="SAPBEXstdItem 6 4" xfId="11258" xr:uid="{00000000-0005-0000-0000-00009CBE0000}"/>
    <cellStyle name="SAPBEXstdItem 6 5" xfId="14126" xr:uid="{00000000-0005-0000-0000-00009DBE0000}"/>
    <cellStyle name="SAPBEXstdItem 6 6" xfId="17055" xr:uid="{00000000-0005-0000-0000-00009EBE0000}"/>
    <cellStyle name="SAPBEXstdItem 6 7" xfId="20166" xr:uid="{00000000-0005-0000-0000-00009FBE0000}"/>
    <cellStyle name="SAPBEXstdItem 6 8" xfId="20012" xr:uid="{00000000-0005-0000-0000-0000A0BE0000}"/>
    <cellStyle name="SAPBEXstdItem 6 9" xfId="27829" xr:uid="{00000000-0005-0000-0000-0000A1BE0000}"/>
    <cellStyle name="SAPBEXstdItem 60" xfId="2746" xr:uid="{00000000-0005-0000-0000-0000A2BE0000}"/>
    <cellStyle name="SAPBEXstdItem 60 10" xfId="32817" xr:uid="{00000000-0005-0000-0000-0000A3BE0000}"/>
    <cellStyle name="SAPBEXstdItem 60 11" xfId="35705" xr:uid="{00000000-0005-0000-0000-0000A4BE0000}"/>
    <cellStyle name="SAPBEXstdItem 60 12" xfId="38601" xr:uid="{00000000-0005-0000-0000-0000A5BE0000}"/>
    <cellStyle name="SAPBEXstdItem 60 13" xfId="43716" xr:uid="{00000000-0005-0000-0000-0000A6BE0000}"/>
    <cellStyle name="SAPBEXstdItem 60 14" xfId="46759" xr:uid="{00000000-0005-0000-0000-0000A7BE0000}"/>
    <cellStyle name="SAPBEXstdItem 60 2" xfId="7712" xr:uid="{00000000-0005-0000-0000-0000A8BE0000}"/>
    <cellStyle name="SAPBEXstdItem 60 3" xfId="10499" xr:uid="{00000000-0005-0000-0000-0000A9BE0000}"/>
    <cellStyle name="SAPBEXstdItem 60 4" xfId="13380" xr:uid="{00000000-0005-0000-0000-0000AABE0000}"/>
    <cellStyle name="SAPBEXstdItem 60 5" xfId="16260" xr:uid="{00000000-0005-0000-0000-0000ABBE0000}"/>
    <cellStyle name="SAPBEXstdItem 60 6" xfId="19209" xr:uid="{00000000-0005-0000-0000-0000ACBE0000}"/>
    <cellStyle name="SAPBEXstdItem 60 7" xfId="22300" xr:uid="{00000000-0005-0000-0000-0000ADBE0000}"/>
    <cellStyle name="SAPBEXstdItem 60 8" xfId="27067" xr:uid="{00000000-0005-0000-0000-0000AEBE0000}"/>
    <cellStyle name="SAPBEXstdItem 60 9" xfId="29950" xr:uid="{00000000-0005-0000-0000-0000AFBE0000}"/>
    <cellStyle name="SAPBEXstdItem 61" xfId="2592" xr:uid="{00000000-0005-0000-0000-0000B0BE0000}"/>
    <cellStyle name="SAPBEXstdItem 61 10" xfId="32669" xr:uid="{00000000-0005-0000-0000-0000B1BE0000}"/>
    <cellStyle name="SAPBEXstdItem 61 11" xfId="35557" xr:uid="{00000000-0005-0000-0000-0000B2BE0000}"/>
    <cellStyle name="SAPBEXstdItem 61 12" xfId="38453" xr:uid="{00000000-0005-0000-0000-0000B3BE0000}"/>
    <cellStyle name="SAPBEXstdItem 61 13" xfId="43568" xr:uid="{00000000-0005-0000-0000-0000B4BE0000}"/>
    <cellStyle name="SAPBEXstdItem 61 14" xfId="46605" xr:uid="{00000000-0005-0000-0000-0000B5BE0000}"/>
    <cellStyle name="SAPBEXstdItem 61 2" xfId="7559" xr:uid="{00000000-0005-0000-0000-0000B6BE0000}"/>
    <cellStyle name="SAPBEXstdItem 61 3" xfId="10351" xr:uid="{00000000-0005-0000-0000-0000B7BE0000}"/>
    <cellStyle name="SAPBEXstdItem 61 4" xfId="13232" xr:uid="{00000000-0005-0000-0000-0000B8BE0000}"/>
    <cellStyle name="SAPBEXstdItem 61 5" xfId="16112" xr:uid="{00000000-0005-0000-0000-0000B9BE0000}"/>
    <cellStyle name="SAPBEXstdItem 61 6" xfId="19055" xr:uid="{00000000-0005-0000-0000-0000BABE0000}"/>
    <cellStyle name="SAPBEXstdItem 61 7" xfId="22147" xr:uid="{00000000-0005-0000-0000-0000BBBE0000}"/>
    <cellStyle name="SAPBEXstdItem 61 8" xfId="26919" xr:uid="{00000000-0005-0000-0000-0000BCBE0000}"/>
    <cellStyle name="SAPBEXstdItem 61 9" xfId="29802" xr:uid="{00000000-0005-0000-0000-0000BDBE0000}"/>
    <cellStyle name="SAPBEXstdItem 62" xfId="2558" xr:uid="{00000000-0005-0000-0000-0000BEBE0000}"/>
    <cellStyle name="SAPBEXstdItem 62 10" xfId="32637" xr:uid="{00000000-0005-0000-0000-0000BFBE0000}"/>
    <cellStyle name="SAPBEXstdItem 62 11" xfId="35525" xr:uid="{00000000-0005-0000-0000-0000C0BE0000}"/>
    <cellStyle name="SAPBEXstdItem 62 12" xfId="38421" xr:uid="{00000000-0005-0000-0000-0000C1BE0000}"/>
    <cellStyle name="SAPBEXstdItem 62 13" xfId="43536" xr:uid="{00000000-0005-0000-0000-0000C2BE0000}"/>
    <cellStyle name="SAPBEXstdItem 62 14" xfId="46571" xr:uid="{00000000-0005-0000-0000-0000C3BE0000}"/>
    <cellStyle name="SAPBEXstdItem 62 2" xfId="7527" xr:uid="{00000000-0005-0000-0000-0000C4BE0000}"/>
    <cellStyle name="SAPBEXstdItem 62 3" xfId="10319" xr:uid="{00000000-0005-0000-0000-0000C5BE0000}"/>
    <cellStyle name="SAPBEXstdItem 62 4" xfId="13200" xr:uid="{00000000-0005-0000-0000-0000C6BE0000}"/>
    <cellStyle name="SAPBEXstdItem 62 5" xfId="16080" xr:uid="{00000000-0005-0000-0000-0000C7BE0000}"/>
    <cellStyle name="SAPBEXstdItem 62 6" xfId="19021" xr:uid="{00000000-0005-0000-0000-0000C8BE0000}"/>
    <cellStyle name="SAPBEXstdItem 62 7" xfId="22113" xr:uid="{00000000-0005-0000-0000-0000C9BE0000}"/>
    <cellStyle name="SAPBEXstdItem 62 8" xfId="26887" xr:uid="{00000000-0005-0000-0000-0000CABE0000}"/>
    <cellStyle name="SAPBEXstdItem 62 9" xfId="29770" xr:uid="{00000000-0005-0000-0000-0000CBBE0000}"/>
    <cellStyle name="SAPBEXstdItem 63" xfId="2194" xr:uid="{00000000-0005-0000-0000-0000CCBE0000}"/>
    <cellStyle name="SAPBEXstdItem 63 10" xfId="32277" xr:uid="{00000000-0005-0000-0000-0000CDBE0000}"/>
    <cellStyle name="SAPBEXstdItem 63 11" xfId="35172" xr:uid="{00000000-0005-0000-0000-0000CEBE0000}"/>
    <cellStyle name="SAPBEXstdItem 63 12" xfId="38070" xr:uid="{00000000-0005-0000-0000-0000CFBE0000}"/>
    <cellStyle name="SAPBEXstdItem 63 13" xfId="43182" xr:uid="{00000000-0005-0000-0000-0000D0BE0000}"/>
    <cellStyle name="SAPBEXstdItem 63 14" xfId="46207" xr:uid="{00000000-0005-0000-0000-0000D1BE0000}"/>
    <cellStyle name="SAPBEXstdItem 63 2" xfId="7167" xr:uid="{00000000-0005-0000-0000-0000D2BE0000}"/>
    <cellStyle name="SAPBEXstdItem 63 3" xfId="9961" xr:uid="{00000000-0005-0000-0000-0000D3BE0000}"/>
    <cellStyle name="SAPBEXstdItem 63 4" xfId="12849" xr:uid="{00000000-0005-0000-0000-0000D4BE0000}"/>
    <cellStyle name="SAPBEXstdItem 63 5" xfId="15721" xr:uid="{00000000-0005-0000-0000-0000D5BE0000}"/>
    <cellStyle name="SAPBEXstdItem 63 6" xfId="18657" xr:uid="{00000000-0005-0000-0000-0000D6BE0000}"/>
    <cellStyle name="SAPBEXstdItem 63 7" xfId="21761" xr:uid="{00000000-0005-0000-0000-0000D7BE0000}"/>
    <cellStyle name="SAPBEXstdItem 63 8" xfId="26536" xr:uid="{00000000-0005-0000-0000-0000D8BE0000}"/>
    <cellStyle name="SAPBEXstdItem 63 9" xfId="29419" xr:uid="{00000000-0005-0000-0000-0000D9BE0000}"/>
    <cellStyle name="SAPBEXstdItem 64" xfId="2560" xr:uid="{00000000-0005-0000-0000-0000DABE0000}"/>
    <cellStyle name="SAPBEXstdItem 64 10" xfId="32639" xr:uid="{00000000-0005-0000-0000-0000DBBE0000}"/>
    <cellStyle name="SAPBEXstdItem 64 11" xfId="35527" xr:uid="{00000000-0005-0000-0000-0000DCBE0000}"/>
    <cellStyle name="SAPBEXstdItem 64 12" xfId="38423" xr:uid="{00000000-0005-0000-0000-0000DDBE0000}"/>
    <cellStyle name="SAPBEXstdItem 64 13" xfId="43538" xr:uid="{00000000-0005-0000-0000-0000DEBE0000}"/>
    <cellStyle name="SAPBEXstdItem 64 14" xfId="46573" xr:uid="{00000000-0005-0000-0000-0000DFBE0000}"/>
    <cellStyle name="SAPBEXstdItem 64 2" xfId="7529" xr:uid="{00000000-0005-0000-0000-0000E0BE0000}"/>
    <cellStyle name="SAPBEXstdItem 64 3" xfId="10321" xr:uid="{00000000-0005-0000-0000-0000E1BE0000}"/>
    <cellStyle name="SAPBEXstdItem 64 4" xfId="13202" xr:uid="{00000000-0005-0000-0000-0000E2BE0000}"/>
    <cellStyle name="SAPBEXstdItem 64 5" xfId="16082" xr:uid="{00000000-0005-0000-0000-0000E3BE0000}"/>
    <cellStyle name="SAPBEXstdItem 64 6" xfId="19023" xr:uid="{00000000-0005-0000-0000-0000E4BE0000}"/>
    <cellStyle name="SAPBEXstdItem 64 7" xfId="22115" xr:uid="{00000000-0005-0000-0000-0000E5BE0000}"/>
    <cellStyle name="SAPBEXstdItem 64 8" xfId="26889" xr:uid="{00000000-0005-0000-0000-0000E6BE0000}"/>
    <cellStyle name="SAPBEXstdItem 64 9" xfId="29772" xr:uid="{00000000-0005-0000-0000-0000E7BE0000}"/>
    <cellStyle name="SAPBEXstdItem 65" xfId="2797" xr:uid="{00000000-0005-0000-0000-0000E8BE0000}"/>
    <cellStyle name="SAPBEXstdItem 65 10" xfId="32865" xr:uid="{00000000-0005-0000-0000-0000E9BE0000}"/>
    <cellStyle name="SAPBEXstdItem 65 11" xfId="35753" xr:uid="{00000000-0005-0000-0000-0000EABE0000}"/>
    <cellStyle name="SAPBEXstdItem 65 12" xfId="38649" xr:uid="{00000000-0005-0000-0000-0000EBBE0000}"/>
    <cellStyle name="SAPBEXstdItem 65 13" xfId="43764" xr:uid="{00000000-0005-0000-0000-0000ECBE0000}"/>
    <cellStyle name="SAPBEXstdItem 65 14" xfId="46810" xr:uid="{00000000-0005-0000-0000-0000EDBE0000}"/>
    <cellStyle name="SAPBEXstdItem 65 2" xfId="7761" xr:uid="{00000000-0005-0000-0000-0000EEBE0000}"/>
    <cellStyle name="SAPBEXstdItem 65 3" xfId="10547" xr:uid="{00000000-0005-0000-0000-0000EFBE0000}"/>
    <cellStyle name="SAPBEXstdItem 65 4" xfId="13428" xr:uid="{00000000-0005-0000-0000-0000F0BE0000}"/>
    <cellStyle name="SAPBEXstdItem 65 5" xfId="16308" xr:uid="{00000000-0005-0000-0000-0000F1BE0000}"/>
    <cellStyle name="SAPBEXstdItem 65 6" xfId="19260" xr:uid="{00000000-0005-0000-0000-0000F2BE0000}"/>
    <cellStyle name="SAPBEXstdItem 65 7" xfId="22351" xr:uid="{00000000-0005-0000-0000-0000F3BE0000}"/>
    <cellStyle name="SAPBEXstdItem 65 8" xfId="27115" xr:uid="{00000000-0005-0000-0000-0000F4BE0000}"/>
    <cellStyle name="SAPBEXstdItem 65 9" xfId="29998" xr:uid="{00000000-0005-0000-0000-0000F5BE0000}"/>
    <cellStyle name="SAPBEXstdItem 66" xfId="2998" xr:uid="{00000000-0005-0000-0000-0000F6BE0000}"/>
    <cellStyle name="SAPBEXstdItem 66 10" xfId="33062" xr:uid="{00000000-0005-0000-0000-0000F7BE0000}"/>
    <cellStyle name="SAPBEXstdItem 66 11" xfId="35950" xr:uid="{00000000-0005-0000-0000-0000F8BE0000}"/>
    <cellStyle name="SAPBEXstdItem 66 12" xfId="38846" xr:uid="{00000000-0005-0000-0000-0000F9BE0000}"/>
    <cellStyle name="SAPBEXstdItem 66 13" xfId="43961" xr:uid="{00000000-0005-0000-0000-0000FABE0000}"/>
    <cellStyle name="SAPBEXstdItem 66 14" xfId="47011" xr:uid="{00000000-0005-0000-0000-0000FBBE0000}"/>
    <cellStyle name="SAPBEXstdItem 66 2" xfId="7958" xr:uid="{00000000-0005-0000-0000-0000FCBE0000}"/>
    <cellStyle name="SAPBEXstdItem 66 3" xfId="10744" xr:uid="{00000000-0005-0000-0000-0000FDBE0000}"/>
    <cellStyle name="SAPBEXstdItem 66 4" xfId="13625" xr:uid="{00000000-0005-0000-0000-0000FEBE0000}"/>
    <cellStyle name="SAPBEXstdItem 66 5" xfId="16505" xr:uid="{00000000-0005-0000-0000-0000FFBE0000}"/>
    <cellStyle name="SAPBEXstdItem 66 6" xfId="19459" xr:uid="{00000000-0005-0000-0000-000000BF0000}"/>
    <cellStyle name="SAPBEXstdItem 66 7" xfId="22552" xr:uid="{00000000-0005-0000-0000-000001BF0000}"/>
    <cellStyle name="SAPBEXstdItem 66 8" xfId="27312" xr:uid="{00000000-0005-0000-0000-000002BF0000}"/>
    <cellStyle name="SAPBEXstdItem 66 9" xfId="30195" xr:uid="{00000000-0005-0000-0000-000003BF0000}"/>
    <cellStyle name="SAPBEXstdItem 67" xfId="3099" xr:uid="{00000000-0005-0000-0000-000004BF0000}"/>
    <cellStyle name="SAPBEXstdItem 67 10" xfId="33159" xr:uid="{00000000-0005-0000-0000-000005BF0000}"/>
    <cellStyle name="SAPBEXstdItem 67 11" xfId="36048" xr:uid="{00000000-0005-0000-0000-000006BF0000}"/>
    <cellStyle name="SAPBEXstdItem 67 12" xfId="38944" xr:uid="{00000000-0005-0000-0000-000007BF0000}"/>
    <cellStyle name="SAPBEXstdItem 67 13" xfId="44059" xr:uid="{00000000-0005-0000-0000-000008BF0000}"/>
    <cellStyle name="SAPBEXstdItem 67 14" xfId="47112" xr:uid="{00000000-0005-0000-0000-000009BF0000}"/>
    <cellStyle name="SAPBEXstdItem 67 2" xfId="8057" xr:uid="{00000000-0005-0000-0000-00000ABF0000}"/>
    <cellStyle name="SAPBEXstdItem 67 3" xfId="10841" xr:uid="{00000000-0005-0000-0000-00000BBF0000}"/>
    <cellStyle name="SAPBEXstdItem 67 4" xfId="13723" xr:uid="{00000000-0005-0000-0000-00000CBF0000}"/>
    <cellStyle name="SAPBEXstdItem 67 5" xfId="16602" xr:uid="{00000000-0005-0000-0000-00000DBF0000}"/>
    <cellStyle name="SAPBEXstdItem 67 6" xfId="19557" xr:uid="{00000000-0005-0000-0000-00000EBF0000}"/>
    <cellStyle name="SAPBEXstdItem 67 7" xfId="22653" xr:uid="{00000000-0005-0000-0000-00000FBF0000}"/>
    <cellStyle name="SAPBEXstdItem 67 8" xfId="27410" xr:uid="{00000000-0005-0000-0000-000010BF0000}"/>
    <cellStyle name="SAPBEXstdItem 67 9" xfId="30293" xr:uid="{00000000-0005-0000-0000-000011BF0000}"/>
    <cellStyle name="SAPBEXstdItem 68" xfId="3043" xr:uid="{00000000-0005-0000-0000-000012BF0000}"/>
    <cellStyle name="SAPBEXstdItem 68 10" xfId="33105" xr:uid="{00000000-0005-0000-0000-000013BF0000}"/>
    <cellStyle name="SAPBEXstdItem 68 11" xfId="35993" xr:uid="{00000000-0005-0000-0000-000014BF0000}"/>
    <cellStyle name="SAPBEXstdItem 68 12" xfId="38889" xr:uid="{00000000-0005-0000-0000-000015BF0000}"/>
    <cellStyle name="SAPBEXstdItem 68 13" xfId="44004" xr:uid="{00000000-0005-0000-0000-000016BF0000}"/>
    <cellStyle name="SAPBEXstdItem 68 14" xfId="47056" xr:uid="{00000000-0005-0000-0000-000017BF0000}"/>
    <cellStyle name="SAPBEXstdItem 68 2" xfId="8001" xr:uid="{00000000-0005-0000-0000-000018BF0000}"/>
    <cellStyle name="SAPBEXstdItem 68 3" xfId="10787" xr:uid="{00000000-0005-0000-0000-000019BF0000}"/>
    <cellStyle name="SAPBEXstdItem 68 4" xfId="13668" xr:uid="{00000000-0005-0000-0000-00001ABF0000}"/>
    <cellStyle name="SAPBEXstdItem 68 5" xfId="16548" xr:uid="{00000000-0005-0000-0000-00001BBF0000}"/>
    <cellStyle name="SAPBEXstdItem 68 6" xfId="19502" xr:uid="{00000000-0005-0000-0000-00001CBF0000}"/>
    <cellStyle name="SAPBEXstdItem 68 7" xfId="22597" xr:uid="{00000000-0005-0000-0000-00001DBF0000}"/>
    <cellStyle name="SAPBEXstdItem 68 8" xfId="27355" xr:uid="{00000000-0005-0000-0000-00001EBF0000}"/>
    <cellStyle name="SAPBEXstdItem 68 9" xfId="30238" xr:uid="{00000000-0005-0000-0000-00001FBF0000}"/>
    <cellStyle name="SAPBEXstdItem 69" xfId="3172" xr:uid="{00000000-0005-0000-0000-000020BF0000}"/>
    <cellStyle name="SAPBEXstdItem 69 10" xfId="33232" xr:uid="{00000000-0005-0000-0000-000021BF0000}"/>
    <cellStyle name="SAPBEXstdItem 69 11" xfId="36121" xr:uid="{00000000-0005-0000-0000-000022BF0000}"/>
    <cellStyle name="SAPBEXstdItem 69 12" xfId="39017" xr:uid="{00000000-0005-0000-0000-000023BF0000}"/>
    <cellStyle name="SAPBEXstdItem 69 13" xfId="44132" xr:uid="{00000000-0005-0000-0000-000024BF0000}"/>
    <cellStyle name="SAPBEXstdItem 69 14" xfId="47185" xr:uid="{00000000-0005-0000-0000-000025BF0000}"/>
    <cellStyle name="SAPBEXstdItem 69 2" xfId="8130" xr:uid="{00000000-0005-0000-0000-000026BF0000}"/>
    <cellStyle name="SAPBEXstdItem 69 3" xfId="10914" xr:uid="{00000000-0005-0000-0000-000027BF0000}"/>
    <cellStyle name="SAPBEXstdItem 69 4" xfId="13796" xr:uid="{00000000-0005-0000-0000-000028BF0000}"/>
    <cellStyle name="SAPBEXstdItem 69 5" xfId="16675" xr:uid="{00000000-0005-0000-0000-000029BF0000}"/>
    <cellStyle name="SAPBEXstdItem 69 6" xfId="19630" xr:uid="{00000000-0005-0000-0000-00002ABF0000}"/>
    <cellStyle name="SAPBEXstdItem 69 7" xfId="22726" xr:uid="{00000000-0005-0000-0000-00002BBF0000}"/>
    <cellStyle name="SAPBEXstdItem 69 8" xfId="27483" xr:uid="{00000000-0005-0000-0000-00002CBF0000}"/>
    <cellStyle name="SAPBEXstdItem 69 9" xfId="30366" xr:uid="{00000000-0005-0000-0000-00002DBF0000}"/>
    <cellStyle name="SAPBEXstdItem 7" xfId="283" xr:uid="{00000000-0005-0000-0000-00002EBF0000}"/>
    <cellStyle name="SAPBEXstdItem 7 10" xfId="30551" xr:uid="{00000000-0005-0000-0000-00002FBF0000}"/>
    <cellStyle name="SAPBEXstdItem 7 11" xfId="33417" xr:uid="{00000000-0005-0000-0000-000030BF0000}"/>
    <cellStyle name="SAPBEXstdItem 7 12" xfId="36324" xr:uid="{00000000-0005-0000-0000-000031BF0000}"/>
    <cellStyle name="SAPBEXstdItem 7 13" xfId="41434" xr:uid="{00000000-0005-0000-0000-000032BF0000}"/>
    <cellStyle name="SAPBEXstdItem 7 14" xfId="44404" xr:uid="{00000000-0005-0000-0000-000033BF0000}"/>
    <cellStyle name="SAPBEXstdItem 7 2" xfId="3986" xr:uid="{00000000-0005-0000-0000-000034BF0000}"/>
    <cellStyle name="SAPBEXstdItem 7 3" xfId="5192" xr:uid="{00000000-0005-0000-0000-000035BF0000}"/>
    <cellStyle name="SAPBEXstdItem 7 4" xfId="11099" xr:uid="{00000000-0005-0000-0000-000036BF0000}"/>
    <cellStyle name="SAPBEXstdItem 7 5" xfId="13981" xr:uid="{00000000-0005-0000-0000-000037BF0000}"/>
    <cellStyle name="SAPBEXstdItem 7 6" xfId="16860" xr:uid="{00000000-0005-0000-0000-000038BF0000}"/>
    <cellStyle name="SAPBEXstdItem 7 7" xfId="19879" xr:uid="{00000000-0005-0000-0000-000039BF0000}"/>
    <cellStyle name="SAPBEXstdItem 7 8" xfId="23459" xr:uid="{00000000-0005-0000-0000-00003ABF0000}"/>
    <cellStyle name="SAPBEXstdItem 7 9" xfId="27668" xr:uid="{00000000-0005-0000-0000-00003BBF0000}"/>
    <cellStyle name="SAPBEXstdItem 70" xfId="3008" xr:uid="{00000000-0005-0000-0000-00003CBF0000}"/>
    <cellStyle name="SAPBEXstdItem 70 10" xfId="33072" xr:uid="{00000000-0005-0000-0000-00003DBF0000}"/>
    <cellStyle name="SAPBEXstdItem 70 11" xfId="35960" xr:uid="{00000000-0005-0000-0000-00003EBF0000}"/>
    <cellStyle name="SAPBEXstdItem 70 12" xfId="38856" xr:uid="{00000000-0005-0000-0000-00003FBF0000}"/>
    <cellStyle name="SAPBEXstdItem 70 13" xfId="43971" xr:uid="{00000000-0005-0000-0000-000040BF0000}"/>
    <cellStyle name="SAPBEXstdItem 70 14" xfId="47021" xr:uid="{00000000-0005-0000-0000-000041BF0000}"/>
    <cellStyle name="SAPBEXstdItem 70 2" xfId="7968" xr:uid="{00000000-0005-0000-0000-000042BF0000}"/>
    <cellStyle name="SAPBEXstdItem 70 3" xfId="10754" xr:uid="{00000000-0005-0000-0000-000043BF0000}"/>
    <cellStyle name="SAPBEXstdItem 70 4" xfId="13635" xr:uid="{00000000-0005-0000-0000-000044BF0000}"/>
    <cellStyle name="SAPBEXstdItem 70 5" xfId="16515" xr:uid="{00000000-0005-0000-0000-000045BF0000}"/>
    <cellStyle name="SAPBEXstdItem 70 6" xfId="19469" xr:uid="{00000000-0005-0000-0000-000046BF0000}"/>
    <cellStyle name="SAPBEXstdItem 70 7" xfId="22562" xr:uid="{00000000-0005-0000-0000-000047BF0000}"/>
    <cellStyle name="SAPBEXstdItem 70 8" xfId="27322" xr:uid="{00000000-0005-0000-0000-000048BF0000}"/>
    <cellStyle name="SAPBEXstdItem 70 9" xfId="30205" xr:uid="{00000000-0005-0000-0000-000049BF0000}"/>
    <cellStyle name="SAPBEXstdItem 71" xfId="3023" xr:uid="{00000000-0005-0000-0000-00004ABF0000}"/>
    <cellStyle name="SAPBEXstdItem 71 10" xfId="33085" xr:uid="{00000000-0005-0000-0000-00004BBF0000}"/>
    <cellStyle name="SAPBEXstdItem 71 11" xfId="35973" xr:uid="{00000000-0005-0000-0000-00004CBF0000}"/>
    <cellStyle name="SAPBEXstdItem 71 12" xfId="38869" xr:uid="{00000000-0005-0000-0000-00004DBF0000}"/>
    <cellStyle name="SAPBEXstdItem 71 13" xfId="43984" xr:uid="{00000000-0005-0000-0000-00004EBF0000}"/>
    <cellStyle name="SAPBEXstdItem 71 14" xfId="47036" xr:uid="{00000000-0005-0000-0000-00004FBF0000}"/>
    <cellStyle name="SAPBEXstdItem 71 2" xfId="7981" xr:uid="{00000000-0005-0000-0000-000050BF0000}"/>
    <cellStyle name="SAPBEXstdItem 71 3" xfId="10767" xr:uid="{00000000-0005-0000-0000-000051BF0000}"/>
    <cellStyle name="SAPBEXstdItem 71 4" xfId="13648" xr:uid="{00000000-0005-0000-0000-000052BF0000}"/>
    <cellStyle name="SAPBEXstdItem 71 5" xfId="16528" xr:uid="{00000000-0005-0000-0000-000053BF0000}"/>
    <cellStyle name="SAPBEXstdItem 71 6" xfId="19482" xr:uid="{00000000-0005-0000-0000-000054BF0000}"/>
    <cellStyle name="SAPBEXstdItem 71 7" xfId="22577" xr:uid="{00000000-0005-0000-0000-000055BF0000}"/>
    <cellStyle name="SAPBEXstdItem 71 8" xfId="27335" xr:uid="{00000000-0005-0000-0000-000056BF0000}"/>
    <cellStyle name="SAPBEXstdItem 71 9" xfId="30218" xr:uid="{00000000-0005-0000-0000-000057BF0000}"/>
    <cellStyle name="SAPBEXstdItem 72" xfId="3029" xr:uid="{00000000-0005-0000-0000-000058BF0000}"/>
    <cellStyle name="SAPBEXstdItem 72 10" xfId="33091" xr:uid="{00000000-0005-0000-0000-000059BF0000}"/>
    <cellStyle name="SAPBEXstdItem 72 11" xfId="35979" xr:uid="{00000000-0005-0000-0000-00005ABF0000}"/>
    <cellStyle name="SAPBEXstdItem 72 12" xfId="38875" xr:uid="{00000000-0005-0000-0000-00005BBF0000}"/>
    <cellStyle name="SAPBEXstdItem 72 13" xfId="43990" xr:uid="{00000000-0005-0000-0000-00005CBF0000}"/>
    <cellStyle name="SAPBEXstdItem 72 14" xfId="47042" xr:uid="{00000000-0005-0000-0000-00005DBF0000}"/>
    <cellStyle name="SAPBEXstdItem 72 2" xfId="7987" xr:uid="{00000000-0005-0000-0000-00005EBF0000}"/>
    <cellStyle name="SAPBEXstdItem 72 3" xfId="10773" xr:uid="{00000000-0005-0000-0000-00005FBF0000}"/>
    <cellStyle name="SAPBEXstdItem 72 4" xfId="13654" xr:uid="{00000000-0005-0000-0000-000060BF0000}"/>
    <cellStyle name="SAPBEXstdItem 72 5" xfId="16534" xr:uid="{00000000-0005-0000-0000-000061BF0000}"/>
    <cellStyle name="SAPBEXstdItem 72 6" xfId="19488" xr:uid="{00000000-0005-0000-0000-000062BF0000}"/>
    <cellStyle name="SAPBEXstdItem 72 7" xfId="22583" xr:uid="{00000000-0005-0000-0000-000063BF0000}"/>
    <cellStyle name="SAPBEXstdItem 72 8" xfId="27341" xr:uid="{00000000-0005-0000-0000-000064BF0000}"/>
    <cellStyle name="SAPBEXstdItem 72 9" xfId="30224" xr:uid="{00000000-0005-0000-0000-000065BF0000}"/>
    <cellStyle name="SAPBEXstdItem 73" xfId="8284" xr:uid="{00000000-0005-0000-0000-000066BF0000}"/>
    <cellStyle name="SAPBEXstdItem 74" xfId="11114" xr:uid="{00000000-0005-0000-0000-000067BF0000}"/>
    <cellStyle name="SAPBEXstdItem 75" xfId="18416" xr:uid="{00000000-0005-0000-0000-000068BF0000}"/>
    <cellStyle name="SAPBEXstdItem 76" xfId="19820" xr:uid="{00000000-0005-0000-0000-000069BF0000}"/>
    <cellStyle name="SAPBEXstdItem 77" xfId="21464" xr:uid="{00000000-0005-0000-0000-00006ABF0000}"/>
    <cellStyle name="SAPBEXstdItem 78" xfId="23461" xr:uid="{00000000-0005-0000-0000-00006BBF0000}"/>
    <cellStyle name="SAPBEXstdItem 79" xfId="24798" xr:uid="{00000000-0005-0000-0000-00006CBF0000}"/>
    <cellStyle name="SAPBEXstdItem 8" xfId="631" xr:uid="{00000000-0005-0000-0000-00006DBF0000}"/>
    <cellStyle name="SAPBEXstdItem 8 10" xfId="30724" xr:uid="{00000000-0005-0000-0000-00006EBF0000}"/>
    <cellStyle name="SAPBEXstdItem 8 11" xfId="33613" xr:uid="{00000000-0005-0000-0000-00006FBF0000}"/>
    <cellStyle name="SAPBEXstdItem 8 12" xfId="36519" xr:uid="{00000000-0005-0000-0000-000070BF0000}"/>
    <cellStyle name="SAPBEXstdItem 8 13" xfId="41626" xr:uid="{00000000-0005-0000-0000-000071BF0000}"/>
    <cellStyle name="SAPBEXstdItem 8 14" xfId="44644" xr:uid="{00000000-0005-0000-0000-000072BF0000}"/>
    <cellStyle name="SAPBEXstdItem 8 2" xfId="5218" xr:uid="{00000000-0005-0000-0000-000073BF0000}"/>
    <cellStyle name="SAPBEXstdItem 8 3" xfId="8405" xr:uid="{00000000-0005-0000-0000-000074BF0000}"/>
    <cellStyle name="SAPBEXstdItem 8 4" xfId="11298" xr:uid="{00000000-0005-0000-0000-000075BF0000}"/>
    <cellStyle name="SAPBEXstdItem 8 5" xfId="14166" xr:uid="{00000000-0005-0000-0000-000076BF0000}"/>
    <cellStyle name="SAPBEXstdItem 8 6" xfId="17095" xr:uid="{00000000-0005-0000-0000-000077BF0000}"/>
    <cellStyle name="SAPBEXstdItem 8 7" xfId="20206" xr:uid="{00000000-0005-0000-0000-000078BF0000}"/>
    <cellStyle name="SAPBEXstdItem 8 8" xfId="16882" xr:uid="{00000000-0005-0000-0000-000079BF0000}"/>
    <cellStyle name="SAPBEXstdItem 8 9" xfId="27869" xr:uid="{00000000-0005-0000-0000-00007ABF0000}"/>
    <cellStyle name="SAPBEXstdItem 80" xfId="30604" xr:uid="{00000000-0005-0000-0000-00007BBF0000}"/>
    <cellStyle name="SAPBEXstdItem 81" xfId="34870" xr:uid="{00000000-0005-0000-0000-00007CBF0000}"/>
    <cellStyle name="SAPBEXstdItem 82" xfId="41093" xr:uid="{00000000-0005-0000-0000-00007DBF0000}"/>
    <cellStyle name="SAPBEXstdItem 83" xfId="39306" xr:uid="{00000000-0005-0000-0000-00007EBF0000}"/>
    <cellStyle name="SAPBEXstdItem 84" xfId="43098" xr:uid="{00000000-0005-0000-0000-00007FBF0000}"/>
    <cellStyle name="SAPBEXstdItem 85" xfId="44279" xr:uid="{00000000-0005-0000-0000-000080BF0000}"/>
    <cellStyle name="SAPBEXstdItem 86" xfId="44304" xr:uid="{00000000-0005-0000-0000-000081BF0000}"/>
    <cellStyle name="SAPBEXstdItem 87" xfId="44502" xr:uid="{00000000-0005-0000-0000-000082BF0000}"/>
    <cellStyle name="SAPBEXstdItem 88" xfId="47358" xr:uid="{00000000-0005-0000-0000-000083BF0000}"/>
    <cellStyle name="SAPBEXstdItem 89" xfId="47389" xr:uid="{00000000-0005-0000-0000-000084BF0000}"/>
    <cellStyle name="SAPBEXstdItem 9" xfId="719" xr:uid="{00000000-0005-0000-0000-000085BF0000}"/>
    <cellStyle name="SAPBEXstdItem 9 10" xfId="30812" xr:uid="{00000000-0005-0000-0000-000086BF0000}"/>
    <cellStyle name="SAPBEXstdItem 9 11" xfId="33701" xr:uid="{00000000-0005-0000-0000-000087BF0000}"/>
    <cellStyle name="SAPBEXstdItem 9 12" xfId="36607" xr:uid="{00000000-0005-0000-0000-000088BF0000}"/>
    <cellStyle name="SAPBEXstdItem 9 13" xfId="41714" xr:uid="{00000000-0005-0000-0000-000089BF0000}"/>
    <cellStyle name="SAPBEXstdItem 9 14" xfId="44732" xr:uid="{00000000-0005-0000-0000-00008ABF0000}"/>
    <cellStyle name="SAPBEXstdItem 9 2" xfId="4674" xr:uid="{00000000-0005-0000-0000-00008BBF0000}"/>
    <cellStyle name="SAPBEXstdItem 9 3" xfId="8493" xr:uid="{00000000-0005-0000-0000-00008CBF0000}"/>
    <cellStyle name="SAPBEXstdItem 9 4" xfId="11386" xr:uid="{00000000-0005-0000-0000-00008DBF0000}"/>
    <cellStyle name="SAPBEXstdItem 9 5" xfId="14254" xr:uid="{00000000-0005-0000-0000-00008EBF0000}"/>
    <cellStyle name="SAPBEXstdItem 9 6" xfId="17183" xr:uid="{00000000-0005-0000-0000-00008FBF0000}"/>
    <cellStyle name="SAPBEXstdItem 9 7" xfId="20294" xr:uid="{00000000-0005-0000-0000-000090BF0000}"/>
    <cellStyle name="SAPBEXstdItem 9 8" xfId="25073" xr:uid="{00000000-0005-0000-0000-000091BF0000}"/>
    <cellStyle name="SAPBEXstdItem 9 9" xfId="27957" xr:uid="{00000000-0005-0000-0000-000092BF0000}"/>
    <cellStyle name="SAPBEXstdItem 90" xfId="47360" xr:uid="{00000000-0005-0000-0000-000093BF0000}"/>
    <cellStyle name="SAPBEXstdItem 91" xfId="46245" xr:uid="{00000000-0005-0000-0000-000094BF0000}"/>
    <cellStyle name="SAPBEXstdItem 92" xfId="47543" xr:uid="{00000000-0005-0000-0000-000095BF0000}"/>
    <cellStyle name="SAPBEXstdItem 93" xfId="44324" xr:uid="{00000000-0005-0000-0000-000096BF0000}"/>
    <cellStyle name="SAPBEXstdItem 94" xfId="47575" xr:uid="{00000000-0005-0000-0000-000097BF0000}"/>
    <cellStyle name="SAPBEXstdItem 95" xfId="47698" xr:uid="{00000000-0005-0000-0000-000098BF0000}"/>
    <cellStyle name="SAPBEXstdItem 96" xfId="44328" xr:uid="{00000000-0005-0000-0000-000099BF0000}"/>
    <cellStyle name="SAPBEXstdItem 97" xfId="45895" xr:uid="{00000000-0005-0000-0000-00009ABF0000}"/>
    <cellStyle name="SAPBEXstdItem 98" xfId="47542" xr:uid="{00000000-0005-0000-0000-00009BBF0000}"/>
    <cellStyle name="SAPBEXstdItem 99" xfId="47881" xr:uid="{00000000-0005-0000-0000-00009CBF0000}"/>
    <cellStyle name="SAPBEXstdItemX" xfId="98" xr:uid="{00000000-0005-0000-0000-00009DBF0000}"/>
    <cellStyle name="SAPBEXstdItemX 10" xfId="891" xr:uid="{00000000-0005-0000-0000-00009EBF0000}"/>
    <cellStyle name="SAPBEXstdItemX 10 10" xfId="30984" xr:uid="{00000000-0005-0000-0000-00009FBF0000}"/>
    <cellStyle name="SAPBEXstdItemX 10 11" xfId="33873" xr:uid="{00000000-0005-0000-0000-0000A0BF0000}"/>
    <cellStyle name="SAPBEXstdItemX 10 12" xfId="36779" xr:uid="{00000000-0005-0000-0000-0000A1BF0000}"/>
    <cellStyle name="SAPBEXstdItemX 10 13" xfId="41886" xr:uid="{00000000-0005-0000-0000-0000A2BF0000}"/>
    <cellStyle name="SAPBEXstdItemX 10 14" xfId="44904" xr:uid="{00000000-0005-0000-0000-0000A3BF0000}"/>
    <cellStyle name="SAPBEXstdItemX 10 2" xfId="4452" xr:uid="{00000000-0005-0000-0000-0000A4BF0000}"/>
    <cellStyle name="SAPBEXstdItemX 10 3" xfId="8665" xr:uid="{00000000-0005-0000-0000-0000A5BF0000}"/>
    <cellStyle name="SAPBEXstdItemX 10 4" xfId="11558" xr:uid="{00000000-0005-0000-0000-0000A6BF0000}"/>
    <cellStyle name="SAPBEXstdItemX 10 5" xfId="14426" xr:uid="{00000000-0005-0000-0000-0000A7BF0000}"/>
    <cellStyle name="SAPBEXstdItemX 10 6" xfId="17355" xr:uid="{00000000-0005-0000-0000-0000A8BF0000}"/>
    <cellStyle name="SAPBEXstdItemX 10 7" xfId="20466" xr:uid="{00000000-0005-0000-0000-0000A9BF0000}"/>
    <cellStyle name="SAPBEXstdItemX 10 8" xfId="25245" xr:uid="{00000000-0005-0000-0000-0000AABF0000}"/>
    <cellStyle name="SAPBEXstdItemX 10 9" xfId="28129" xr:uid="{00000000-0005-0000-0000-0000ABBF0000}"/>
    <cellStyle name="SAPBEXstdItemX 100" xfId="47520" xr:uid="{00000000-0005-0000-0000-0000ACBF0000}"/>
    <cellStyle name="SAPBEXstdItemX 101" xfId="47983" xr:uid="{00000000-0005-0000-0000-0000ADBF0000}"/>
    <cellStyle name="SAPBEXstdItemX 102" xfId="47426" xr:uid="{00000000-0005-0000-0000-0000AEBF0000}"/>
    <cellStyle name="SAPBEXstdItemX 103" xfId="48084" xr:uid="{00000000-0005-0000-0000-0000AFBF0000}"/>
    <cellStyle name="SAPBEXstdItemX 104" xfId="46583" xr:uid="{00000000-0005-0000-0000-0000B0BF0000}"/>
    <cellStyle name="SAPBEXstdItemX 105" xfId="48201" xr:uid="{00000000-0005-0000-0000-0000B1BF0000}"/>
    <cellStyle name="SAPBEXstdItemX 106" xfId="48230" xr:uid="{00000000-0005-0000-0000-0000B2BF0000}"/>
    <cellStyle name="SAPBEXstdItemX 107" xfId="48259" xr:uid="{00000000-0005-0000-0000-0000B3BF0000}"/>
    <cellStyle name="SAPBEXstdItemX 108" xfId="47807" xr:uid="{00000000-0005-0000-0000-0000B4BF0000}"/>
    <cellStyle name="SAPBEXstdItemX 109" xfId="48397" xr:uid="{00000000-0005-0000-0000-0000B5BF0000}"/>
    <cellStyle name="SAPBEXstdItemX 11" xfId="1065" xr:uid="{00000000-0005-0000-0000-0000B6BF0000}"/>
    <cellStyle name="SAPBEXstdItemX 11 10" xfId="31158" xr:uid="{00000000-0005-0000-0000-0000B7BF0000}"/>
    <cellStyle name="SAPBEXstdItemX 11 11" xfId="34047" xr:uid="{00000000-0005-0000-0000-0000B8BF0000}"/>
    <cellStyle name="SAPBEXstdItemX 11 12" xfId="36953" xr:uid="{00000000-0005-0000-0000-0000B9BF0000}"/>
    <cellStyle name="SAPBEXstdItemX 11 13" xfId="42060" xr:uid="{00000000-0005-0000-0000-0000BABF0000}"/>
    <cellStyle name="SAPBEXstdItemX 11 14" xfId="45078" xr:uid="{00000000-0005-0000-0000-0000BBBF0000}"/>
    <cellStyle name="SAPBEXstdItemX 11 2" xfId="3440" xr:uid="{00000000-0005-0000-0000-0000BCBF0000}"/>
    <cellStyle name="SAPBEXstdItemX 11 3" xfId="8839" xr:uid="{00000000-0005-0000-0000-0000BDBF0000}"/>
    <cellStyle name="SAPBEXstdItemX 11 4" xfId="11732" xr:uid="{00000000-0005-0000-0000-0000BEBF0000}"/>
    <cellStyle name="SAPBEXstdItemX 11 5" xfId="14600" xr:uid="{00000000-0005-0000-0000-0000BFBF0000}"/>
    <cellStyle name="SAPBEXstdItemX 11 6" xfId="17529" xr:uid="{00000000-0005-0000-0000-0000C0BF0000}"/>
    <cellStyle name="SAPBEXstdItemX 11 7" xfId="20640" xr:uid="{00000000-0005-0000-0000-0000C1BF0000}"/>
    <cellStyle name="SAPBEXstdItemX 11 8" xfId="25419" xr:uid="{00000000-0005-0000-0000-0000C2BF0000}"/>
    <cellStyle name="SAPBEXstdItemX 11 9" xfId="28303" xr:uid="{00000000-0005-0000-0000-0000C3BF0000}"/>
    <cellStyle name="SAPBEXstdItemX 110" xfId="48227" xr:uid="{00000000-0005-0000-0000-0000C4BF0000}"/>
    <cellStyle name="SAPBEXstdItemX 111" xfId="48428" xr:uid="{00000000-0005-0000-0000-0000C5BF0000}"/>
    <cellStyle name="SAPBEXstdItemX 112" xfId="48542" xr:uid="{00000000-0005-0000-0000-0000C6BF0000}"/>
    <cellStyle name="SAPBEXstdItemX 113" xfId="47470" xr:uid="{00000000-0005-0000-0000-0000C7BF0000}"/>
    <cellStyle name="SAPBEXstdItemX 114" xfId="48659" xr:uid="{00000000-0005-0000-0000-0000C8BF0000}"/>
    <cellStyle name="SAPBEXstdItemX 115" xfId="48683" xr:uid="{00000000-0005-0000-0000-0000C9BF0000}"/>
    <cellStyle name="SAPBEXstdItemX 116" xfId="48477" xr:uid="{00000000-0005-0000-0000-0000CABF0000}"/>
    <cellStyle name="SAPBEXstdItemX 117" xfId="48452" xr:uid="{00000000-0005-0000-0000-0000CBBF0000}"/>
    <cellStyle name="SAPBEXstdItemX 118" xfId="48597" xr:uid="{00000000-0005-0000-0000-0000CCBF0000}"/>
    <cellStyle name="SAPBEXstdItemX 119" xfId="48835" xr:uid="{00000000-0005-0000-0000-0000CDBF0000}"/>
    <cellStyle name="SAPBEXstdItemX 12" xfId="1116" xr:uid="{00000000-0005-0000-0000-0000CEBF0000}"/>
    <cellStyle name="SAPBEXstdItemX 12 10" xfId="31209" xr:uid="{00000000-0005-0000-0000-0000CFBF0000}"/>
    <cellStyle name="SAPBEXstdItemX 12 11" xfId="34098" xr:uid="{00000000-0005-0000-0000-0000D0BF0000}"/>
    <cellStyle name="SAPBEXstdItemX 12 12" xfId="37004" xr:uid="{00000000-0005-0000-0000-0000D1BF0000}"/>
    <cellStyle name="SAPBEXstdItemX 12 13" xfId="42111" xr:uid="{00000000-0005-0000-0000-0000D2BF0000}"/>
    <cellStyle name="SAPBEXstdItemX 12 14" xfId="45129" xr:uid="{00000000-0005-0000-0000-0000D3BF0000}"/>
    <cellStyle name="SAPBEXstdItemX 12 2" xfId="3544" xr:uid="{00000000-0005-0000-0000-0000D4BF0000}"/>
    <cellStyle name="SAPBEXstdItemX 12 3" xfId="8890" xr:uid="{00000000-0005-0000-0000-0000D5BF0000}"/>
    <cellStyle name="SAPBEXstdItemX 12 4" xfId="11783" xr:uid="{00000000-0005-0000-0000-0000D6BF0000}"/>
    <cellStyle name="SAPBEXstdItemX 12 5" xfId="14651" xr:uid="{00000000-0005-0000-0000-0000D7BF0000}"/>
    <cellStyle name="SAPBEXstdItemX 12 6" xfId="17580" xr:uid="{00000000-0005-0000-0000-0000D8BF0000}"/>
    <cellStyle name="SAPBEXstdItemX 12 7" xfId="20691" xr:uid="{00000000-0005-0000-0000-0000D9BF0000}"/>
    <cellStyle name="SAPBEXstdItemX 12 8" xfId="25470" xr:uid="{00000000-0005-0000-0000-0000DABF0000}"/>
    <cellStyle name="SAPBEXstdItemX 12 9" xfId="28354" xr:uid="{00000000-0005-0000-0000-0000DBBF0000}"/>
    <cellStyle name="SAPBEXstdItemX 120" xfId="48981" xr:uid="{00000000-0005-0000-0000-0000DCBF0000}"/>
    <cellStyle name="SAPBEXstdItemX 121" xfId="49012" xr:uid="{00000000-0005-0000-0000-0000DDBF0000}"/>
    <cellStyle name="SAPBEXstdItemX 122" xfId="48919" xr:uid="{00000000-0005-0000-0000-0000DEBF0000}"/>
    <cellStyle name="SAPBEXstdItemX 123" xfId="48905" xr:uid="{00000000-0005-0000-0000-0000DFBF0000}"/>
    <cellStyle name="SAPBEXstdItemX 124" xfId="48895" xr:uid="{00000000-0005-0000-0000-0000E0BF0000}"/>
    <cellStyle name="SAPBEXstdItemX 125" xfId="48887" xr:uid="{00000000-0005-0000-0000-0000E1BF0000}"/>
    <cellStyle name="SAPBEXstdItemX 126" xfId="49072" xr:uid="{00000000-0005-0000-0000-0000E2BF0000}"/>
    <cellStyle name="SAPBEXstdItemX 127" xfId="49044" xr:uid="{00000000-0005-0000-0000-0000E3BF0000}"/>
    <cellStyle name="SAPBEXstdItemX 128" xfId="48984" xr:uid="{00000000-0005-0000-0000-0000E4BF0000}"/>
    <cellStyle name="SAPBEXstdItemX 129" xfId="48920" xr:uid="{00000000-0005-0000-0000-0000E5BF0000}"/>
    <cellStyle name="SAPBEXstdItemX 13" xfId="1228" xr:uid="{00000000-0005-0000-0000-0000E6BF0000}"/>
    <cellStyle name="SAPBEXstdItemX 13 10" xfId="31321" xr:uid="{00000000-0005-0000-0000-0000E7BF0000}"/>
    <cellStyle name="SAPBEXstdItemX 13 11" xfId="34210" xr:uid="{00000000-0005-0000-0000-0000E8BF0000}"/>
    <cellStyle name="SAPBEXstdItemX 13 12" xfId="37116" xr:uid="{00000000-0005-0000-0000-0000E9BF0000}"/>
    <cellStyle name="SAPBEXstdItemX 13 13" xfId="42223" xr:uid="{00000000-0005-0000-0000-0000EABF0000}"/>
    <cellStyle name="SAPBEXstdItemX 13 14" xfId="45241" xr:uid="{00000000-0005-0000-0000-0000EBBF0000}"/>
    <cellStyle name="SAPBEXstdItemX 13 2" xfId="3392" xr:uid="{00000000-0005-0000-0000-0000ECBF0000}"/>
    <cellStyle name="SAPBEXstdItemX 13 3" xfId="9002" xr:uid="{00000000-0005-0000-0000-0000EDBF0000}"/>
    <cellStyle name="SAPBEXstdItemX 13 4" xfId="11895" xr:uid="{00000000-0005-0000-0000-0000EEBF0000}"/>
    <cellStyle name="SAPBEXstdItemX 13 5" xfId="14763" xr:uid="{00000000-0005-0000-0000-0000EFBF0000}"/>
    <cellStyle name="SAPBEXstdItemX 13 6" xfId="17692" xr:uid="{00000000-0005-0000-0000-0000F0BF0000}"/>
    <cellStyle name="SAPBEXstdItemX 13 7" xfId="20803" xr:uid="{00000000-0005-0000-0000-0000F1BF0000}"/>
    <cellStyle name="SAPBEXstdItemX 13 8" xfId="25582" xr:uid="{00000000-0005-0000-0000-0000F2BF0000}"/>
    <cellStyle name="SAPBEXstdItemX 13 9" xfId="28466" xr:uid="{00000000-0005-0000-0000-0000F3BF0000}"/>
    <cellStyle name="SAPBEXstdItemX 130" xfId="48906" xr:uid="{00000000-0005-0000-0000-0000F4BF0000}"/>
    <cellStyle name="SAPBEXstdItemX 131" xfId="48896" xr:uid="{00000000-0005-0000-0000-0000F5BF0000}"/>
    <cellStyle name="SAPBEXstdItemX 132" xfId="48864" xr:uid="{00000000-0005-0000-0000-0000F6BF0000}"/>
    <cellStyle name="SAPBEXstdItemX 133" xfId="49092" xr:uid="{00000000-0005-0000-0000-0000F7BF0000}"/>
    <cellStyle name="SAPBEXstdItemX 134" xfId="49689" xr:uid="{00000000-0005-0000-0000-0000F8BF0000}"/>
    <cellStyle name="SAPBEXstdItemX 135" xfId="49717" xr:uid="{00000000-0005-0000-0000-0000F9BF0000}"/>
    <cellStyle name="SAPBEXstdItemX 136" xfId="49747" xr:uid="{00000000-0005-0000-0000-0000FABF0000}"/>
    <cellStyle name="SAPBEXstdItemX 137" xfId="49778" xr:uid="{00000000-0005-0000-0000-0000FBBF0000}"/>
    <cellStyle name="SAPBEXstdItemX 138" xfId="49803" xr:uid="{00000000-0005-0000-0000-0000FCBF0000}"/>
    <cellStyle name="SAPBEXstdItemX 139" xfId="49596" xr:uid="{00000000-0005-0000-0000-0000FDBF0000}"/>
    <cellStyle name="SAPBEXstdItemX 14" xfId="1259" xr:uid="{00000000-0005-0000-0000-0000FEBF0000}"/>
    <cellStyle name="SAPBEXstdItemX 14 10" xfId="31352" xr:uid="{00000000-0005-0000-0000-0000FFBF0000}"/>
    <cellStyle name="SAPBEXstdItemX 14 11" xfId="34241" xr:uid="{00000000-0005-0000-0000-000000C00000}"/>
    <cellStyle name="SAPBEXstdItemX 14 12" xfId="37147" xr:uid="{00000000-0005-0000-0000-000001C00000}"/>
    <cellStyle name="SAPBEXstdItemX 14 13" xfId="42254" xr:uid="{00000000-0005-0000-0000-000002C00000}"/>
    <cellStyle name="SAPBEXstdItemX 14 14" xfId="45272" xr:uid="{00000000-0005-0000-0000-000003C00000}"/>
    <cellStyle name="SAPBEXstdItemX 14 2" xfId="6239" xr:uid="{00000000-0005-0000-0000-000004C00000}"/>
    <cellStyle name="SAPBEXstdItemX 14 3" xfId="9033" xr:uid="{00000000-0005-0000-0000-000005C00000}"/>
    <cellStyle name="SAPBEXstdItemX 14 4" xfId="11926" xr:uid="{00000000-0005-0000-0000-000006C00000}"/>
    <cellStyle name="SAPBEXstdItemX 14 5" xfId="14794" xr:uid="{00000000-0005-0000-0000-000007C00000}"/>
    <cellStyle name="SAPBEXstdItemX 14 6" xfId="17723" xr:uid="{00000000-0005-0000-0000-000008C00000}"/>
    <cellStyle name="SAPBEXstdItemX 14 7" xfId="20834" xr:uid="{00000000-0005-0000-0000-000009C00000}"/>
    <cellStyle name="SAPBEXstdItemX 14 8" xfId="25613" xr:uid="{00000000-0005-0000-0000-00000AC00000}"/>
    <cellStyle name="SAPBEXstdItemX 14 9" xfId="28497" xr:uid="{00000000-0005-0000-0000-00000BC00000}"/>
    <cellStyle name="SAPBEXstdItemX 140" xfId="49494" xr:uid="{00000000-0005-0000-0000-00000CC00000}"/>
    <cellStyle name="SAPBEXstdItemX 141" xfId="49930" xr:uid="{00000000-0005-0000-0000-00000DC00000}"/>
    <cellStyle name="SAPBEXstdItemX 142" xfId="50000" xr:uid="{00000000-0005-0000-0000-00000EC00000}"/>
    <cellStyle name="SAPBEXstdItemX 143" xfId="50029" xr:uid="{00000000-0005-0000-0000-00000FC00000}"/>
    <cellStyle name="SAPBEXstdItemX 144" xfId="50058" xr:uid="{00000000-0005-0000-0000-000010C00000}"/>
    <cellStyle name="SAPBEXstdItemX 145" xfId="50083" xr:uid="{00000000-0005-0000-0000-000011C00000}"/>
    <cellStyle name="SAPBEXstdItemX 15" xfId="1290" xr:uid="{00000000-0005-0000-0000-000012C00000}"/>
    <cellStyle name="SAPBEXstdItemX 15 10" xfId="31383" xr:uid="{00000000-0005-0000-0000-000013C00000}"/>
    <cellStyle name="SAPBEXstdItemX 15 11" xfId="34272" xr:uid="{00000000-0005-0000-0000-000014C00000}"/>
    <cellStyle name="SAPBEXstdItemX 15 12" xfId="37178" xr:uid="{00000000-0005-0000-0000-000015C00000}"/>
    <cellStyle name="SAPBEXstdItemX 15 13" xfId="42285" xr:uid="{00000000-0005-0000-0000-000016C00000}"/>
    <cellStyle name="SAPBEXstdItemX 15 14" xfId="45303" xr:uid="{00000000-0005-0000-0000-000017C00000}"/>
    <cellStyle name="SAPBEXstdItemX 15 2" xfId="6270" xr:uid="{00000000-0005-0000-0000-000018C00000}"/>
    <cellStyle name="SAPBEXstdItemX 15 3" xfId="9064" xr:uid="{00000000-0005-0000-0000-000019C00000}"/>
    <cellStyle name="SAPBEXstdItemX 15 4" xfId="11957" xr:uid="{00000000-0005-0000-0000-00001AC00000}"/>
    <cellStyle name="SAPBEXstdItemX 15 5" xfId="14825" xr:uid="{00000000-0005-0000-0000-00001BC00000}"/>
    <cellStyle name="SAPBEXstdItemX 15 6" xfId="17754" xr:uid="{00000000-0005-0000-0000-00001CC00000}"/>
    <cellStyle name="SAPBEXstdItemX 15 7" xfId="20865" xr:uid="{00000000-0005-0000-0000-00001DC00000}"/>
    <cellStyle name="SAPBEXstdItemX 15 8" xfId="25644" xr:uid="{00000000-0005-0000-0000-00001EC00000}"/>
    <cellStyle name="SAPBEXstdItemX 15 9" xfId="28528" xr:uid="{00000000-0005-0000-0000-00001FC00000}"/>
    <cellStyle name="SAPBEXstdItemX 16" xfId="1320" xr:uid="{00000000-0005-0000-0000-000020C00000}"/>
    <cellStyle name="SAPBEXstdItemX 16 10" xfId="31413" xr:uid="{00000000-0005-0000-0000-000021C00000}"/>
    <cellStyle name="SAPBEXstdItemX 16 11" xfId="34302" xr:uid="{00000000-0005-0000-0000-000022C00000}"/>
    <cellStyle name="SAPBEXstdItemX 16 12" xfId="37208" xr:uid="{00000000-0005-0000-0000-000023C00000}"/>
    <cellStyle name="SAPBEXstdItemX 16 13" xfId="42315" xr:uid="{00000000-0005-0000-0000-000024C00000}"/>
    <cellStyle name="SAPBEXstdItemX 16 14" xfId="45333" xr:uid="{00000000-0005-0000-0000-000025C00000}"/>
    <cellStyle name="SAPBEXstdItemX 16 2" xfId="6300" xr:uid="{00000000-0005-0000-0000-000026C00000}"/>
    <cellStyle name="SAPBEXstdItemX 16 3" xfId="9094" xr:uid="{00000000-0005-0000-0000-000027C00000}"/>
    <cellStyle name="SAPBEXstdItemX 16 4" xfId="11987" xr:uid="{00000000-0005-0000-0000-000028C00000}"/>
    <cellStyle name="SAPBEXstdItemX 16 5" xfId="14855" xr:uid="{00000000-0005-0000-0000-000029C00000}"/>
    <cellStyle name="SAPBEXstdItemX 16 6" xfId="17784" xr:uid="{00000000-0005-0000-0000-00002AC00000}"/>
    <cellStyle name="SAPBEXstdItemX 16 7" xfId="20895" xr:uid="{00000000-0005-0000-0000-00002BC00000}"/>
    <cellStyle name="SAPBEXstdItemX 16 8" xfId="25674" xr:uid="{00000000-0005-0000-0000-00002CC00000}"/>
    <cellStyle name="SAPBEXstdItemX 16 9" xfId="28558" xr:uid="{00000000-0005-0000-0000-00002DC00000}"/>
    <cellStyle name="SAPBEXstdItemX 17" xfId="1355" xr:uid="{00000000-0005-0000-0000-00002EC00000}"/>
    <cellStyle name="SAPBEXstdItemX 17 10" xfId="31448" xr:uid="{00000000-0005-0000-0000-00002FC00000}"/>
    <cellStyle name="SAPBEXstdItemX 17 11" xfId="34337" xr:uid="{00000000-0005-0000-0000-000030C00000}"/>
    <cellStyle name="SAPBEXstdItemX 17 12" xfId="37243" xr:uid="{00000000-0005-0000-0000-000031C00000}"/>
    <cellStyle name="SAPBEXstdItemX 17 13" xfId="42350" xr:uid="{00000000-0005-0000-0000-000032C00000}"/>
    <cellStyle name="SAPBEXstdItemX 17 14" xfId="45368" xr:uid="{00000000-0005-0000-0000-000033C00000}"/>
    <cellStyle name="SAPBEXstdItemX 17 2" xfId="6335" xr:uid="{00000000-0005-0000-0000-000034C00000}"/>
    <cellStyle name="SAPBEXstdItemX 17 3" xfId="9129" xr:uid="{00000000-0005-0000-0000-000035C00000}"/>
    <cellStyle name="SAPBEXstdItemX 17 4" xfId="12022" xr:uid="{00000000-0005-0000-0000-000036C00000}"/>
    <cellStyle name="SAPBEXstdItemX 17 5" xfId="14890" xr:uid="{00000000-0005-0000-0000-000037C00000}"/>
    <cellStyle name="SAPBEXstdItemX 17 6" xfId="17819" xr:uid="{00000000-0005-0000-0000-000038C00000}"/>
    <cellStyle name="SAPBEXstdItemX 17 7" xfId="20930" xr:uid="{00000000-0005-0000-0000-000039C00000}"/>
    <cellStyle name="SAPBEXstdItemX 17 8" xfId="25709" xr:uid="{00000000-0005-0000-0000-00003AC00000}"/>
    <cellStyle name="SAPBEXstdItemX 17 9" xfId="28593" xr:uid="{00000000-0005-0000-0000-00003BC00000}"/>
    <cellStyle name="SAPBEXstdItemX 18" xfId="1386" xr:uid="{00000000-0005-0000-0000-00003CC00000}"/>
    <cellStyle name="SAPBEXstdItemX 18 10" xfId="31479" xr:uid="{00000000-0005-0000-0000-00003DC00000}"/>
    <cellStyle name="SAPBEXstdItemX 18 11" xfId="34368" xr:uid="{00000000-0005-0000-0000-00003EC00000}"/>
    <cellStyle name="SAPBEXstdItemX 18 12" xfId="37274" xr:uid="{00000000-0005-0000-0000-00003FC00000}"/>
    <cellStyle name="SAPBEXstdItemX 18 13" xfId="42381" xr:uid="{00000000-0005-0000-0000-000040C00000}"/>
    <cellStyle name="SAPBEXstdItemX 18 14" xfId="45399" xr:uid="{00000000-0005-0000-0000-000041C00000}"/>
    <cellStyle name="SAPBEXstdItemX 18 2" xfId="6366" xr:uid="{00000000-0005-0000-0000-000042C00000}"/>
    <cellStyle name="SAPBEXstdItemX 18 3" xfId="9160" xr:uid="{00000000-0005-0000-0000-000043C00000}"/>
    <cellStyle name="SAPBEXstdItemX 18 4" xfId="12053" xr:uid="{00000000-0005-0000-0000-000044C00000}"/>
    <cellStyle name="SAPBEXstdItemX 18 5" xfId="14921" xr:uid="{00000000-0005-0000-0000-000045C00000}"/>
    <cellStyle name="SAPBEXstdItemX 18 6" xfId="17850" xr:uid="{00000000-0005-0000-0000-000046C00000}"/>
    <cellStyle name="SAPBEXstdItemX 18 7" xfId="20961" xr:uid="{00000000-0005-0000-0000-000047C00000}"/>
    <cellStyle name="SAPBEXstdItemX 18 8" xfId="25740" xr:uid="{00000000-0005-0000-0000-000048C00000}"/>
    <cellStyle name="SAPBEXstdItemX 18 9" xfId="28624" xr:uid="{00000000-0005-0000-0000-000049C00000}"/>
    <cellStyle name="SAPBEXstdItemX 19" xfId="1417" xr:uid="{00000000-0005-0000-0000-00004AC00000}"/>
    <cellStyle name="SAPBEXstdItemX 19 10" xfId="31510" xr:uid="{00000000-0005-0000-0000-00004BC00000}"/>
    <cellStyle name="SAPBEXstdItemX 19 11" xfId="34399" xr:uid="{00000000-0005-0000-0000-00004CC00000}"/>
    <cellStyle name="SAPBEXstdItemX 19 12" xfId="37305" xr:uid="{00000000-0005-0000-0000-00004DC00000}"/>
    <cellStyle name="SAPBEXstdItemX 19 13" xfId="42412" xr:uid="{00000000-0005-0000-0000-00004EC00000}"/>
    <cellStyle name="SAPBEXstdItemX 19 14" xfId="45430" xr:uid="{00000000-0005-0000-0000-00004FC00000}"/>
    <cellStyle name="SAPBEXstdItemX 19 2" xfId="6397" xr:uid="{00000000-0005-0000-0000-000050C00000}"/>
    <cellStyle name="SAPBEXstdItemX 19 3" xfId="9191" xr:uid="{00000000-0005-0000-0000-000051C00000}"/>
    <cellStyle name="SAPBEXstdItemX 19 4" xfId="12084" xr:uid="{00000000-0005-0000-0000-000052C00000}"/>
    <cellStyle name="SAPBEXstdItemX 19 5" xfId="14952" xr:uid="{00000000-0005-0000-0000-000053C00000}"/>
    <cellStyle name="SAPBEXstdItemX 19 6" xfId="17881" xr:uid="{00000000-0005-0000-0000-000054C00000}"/>
    <cellStyle name="SAPBEXstdItemX 19 7" xfId="20992" xr:uid="{00000000-0005-0000-0000-000055C00000}"/>
    <cellStyle name="SAPBEXstdItemX 19 8" xfId="25771" xr:uid="{00000000-0005-0000-0000-000056C00000}"/>
    <cellStyle name="SAPBEXstdItemX 19 9" xfId="28655" xr:uid="{00000000-0005-0000-0000-000057C00000}"/>
    <cellStyle name="SAPBEXstdItemX 2" xfId="508" xr:uid="{00000000-0005-0000-0000-000058C00000}"/>
    <cellStyle name="SAPBEXstdItemX 2 10" xfId="33492" xr:uid="{00000000-0005-0000-0000-000059C00000}"/>
    <cellStyle name="SAPBEXstdItemX 2 11" xfId="36397" xr:uid="{00000000-0005-0000-0000-00005AC00000}"/>
    <cellStyle name="SAPBEXstdItemX 2 12" xfId="41505" xr:uid="{00000000-0005-0000-0000-00005BC00000}"/>
    <cellStyle name="SAPBEXstdItemX 2 13" xfId="44522" xr:uid="{00000000-0005-0000-0000-00005CC00000}"/>
    <cellStyle name="SAPBEXstdItemX 2 2" xfId="748" xr:uid="{00000000-0005-0000-0000-00005DC00000}"/>
    <cellStyle name="SAPBEXstdItemX 2 2 10" xfId="30841" xr:uid="{00000000-0005-0000-0000-00005EC00000}"/>
    <cellStyle name="SAPBEXstdItemX 2 2 11" xfId="33730" xr:uid="{00000000-0005-0000-0000-00005FC00000}"/>
    <cellStyle name="SAPBEXstdItemX 2 2 12" xfId="36636" xr:uid="{00000000-0005-0000-0000-000060C00000}"/>
    <cellStyle name="SAPBEXstdItemX 2 2 13" xfId="41743" xr:uid="{00000000-0005-0000-0000-000061C00000}"/>
    <cellStyle name="SAPBEXstdItemX 2 2 14" xfId="44761" xr:uid="{00000000-0005-0000-0000-000062C00000}"/>
    <cellStyle name="SAPBEXstdItemX 2 2 2" xfId="3666" xr:uid="{00000000-0005-0000-0000-000063C00000}"/>
    <cellStyle name="SAPBEXstdItemX 2 2 3" xfId="8522" xr:uid="{00000000-0005-0000-0000-000064C00000}"/>
    <cellStyle name="SAPBEXstdItemX 2 2 4" xfId="11415" xr:uid="{00000000-0005-0000-0000-000065C00000}"/>
    <cellStyle name="SAPBEXstdItemX 2 2 5" xfId="14283" xr:uid="{00000000-0005-0000-0000-000066C00000}"/>
    <cellStyle name="SAPBEXstdItemX 2 2 6" xfId="17212" xr:uid="{00000000-0005-0000-0000-000067C00000}"/>
    <cellStyle name="SAPBEXstdItemX 2 2 7" xfId="20323" xr:uid="{00000000-0005-0000-0000-000068C00000}"/>
    <cellStyle name="SAPBEXstdItemX 2 2 8" xfId="25102" xr:uid="{00000000-0005-0000-0000-000069C00000}"/>
    <cellStyle name="SAPBEXstdItemX 2 2 9" xfId="27986" xr:uid="{00000000-0005-0000-0000-00006AC00000}"/>
    <cellStyle name="SAPBEXstdItemX 2 3" xfId="829" xr:uid="{00000000-0005-0000-0000-00006BC00000}"/>
    <cellStyle name="SAPBEXstdItemX 2 3 10" xfId="30922" xr:uid="{00000000-0005-0000-0000-00006CC00000}"/>
    <cellStyle name="SAPBEXstdItemX 2 3 11" xfId="33811" xr:uid="{00000000-0005-0000-0000-00006DC00000}"/>
    <cellStyle name="SAPBEXstdItemX 2 3 12" xfId="36717" xr:uid="{00000000-0005-0000-0000-00006EC00000}"/>
    <cellStyle name="SAPBEXstdItemX 2 3 13" xfId="41824" xr:uid="{00000000-0005-0000-0000-00006FC00000}"/>
    <cellStyle name="SAPBEXstdItemX 2 3 14" xfId="44842" xr:uid="{00000000-0005-0000-0000-000070C00000}"/>
    <cellStyle name="SAPBEXstdItemX 2 3 2" xfId="4258" xr:uid="{00000000-0005-0000-0000-000071C00000}"/>
    <cellStyle name="SAPBEXstdItemX 2 3 3" xfId="8603" xr:uid="{00000000-0005-0000-0000-000072C00000}"/>
    <cellStyle name="SAPBEXstdItemX 2 3 4" xfId="11496" xr:uid="{00000000-0005-0000-0000-000073C00000}"/>
    <cellStyle name="SAPBEXstdItemX 2 3 5" xfId="14364" xr:uid="{00000000-0005-0000-0000-000074C00000}"/>
    <cellStyle name="SAPBEXstdItemX 2 3 6" xfId="17293" xr:uid="{00000000-0005-0000-0000-000075C00000}"/>
    <cellStyle name="SAPBEXstdItemX 2 3 7" xfId="20404" xr:uid="{00000000-0005-0000-0000-000076C00000}"/>
    <cellStyle name="SAPBEXstdItemX 2 3 8" xfId="25183" xr:uid="{00000000-0005-0000-0000-000077C00000}"/>
    <cellStyle name="SAPBEXstdItemX 2 3 9" xfId="28067" xr:uid="{00000000-0005-0000-0000-000078C00000}"/>
    <cellStyle name="SAPBEXstdItemX 2 4" xfId="861" xr:uid="{00000000-0005-0000-0000-000079C00000}"/>
    <cellStyle name="SAPBEXstdItemX 2 4 10" xfId="30954" xr:uid="{00000000-0005-0000-0000-00007AC00000}"/>
    <cellStyle name="SAPBEXstdItemX 2 4 11" xfId="33843" xr:uid="{00000000-0005-0000-0000-00007BC00000}"/>
    <cellStyle name="SAPBEXstdItemX 2 4 12" xfId="36749" xr:uid="{00000000-0005-0000-0000-00007CC00000}"/>
    <cellStyle name="SAPBEXstdItemX 2 4 13" xfId="41856" xr:uid="{00000000-0005-0000-0000-00007DC00000}"/>
    <cellStyle name="SAPBEXstdItemX 2 4 14" xfId="44874" xr:uid="{00000000-0005-0000-0000-00007EC00000}"/>
    <cellStyle name="SAPBEXstdItemX 2 4 2" xfId="4565" xr:uid="{00000000-0005-0000-0000-00007FC00000}"/>
    <cellStyle name="SAPBEXstdItemX 2 4 3" xfId="8635" xr:uid="{00000000-0005-0000-0000-000080C00000}"/>
    <cellStyle name="SAPBEXstdItemX 2 4 4" xfId="11528" xr:uid="{00000000-0005-0000-0000-000081C00000}"/>
    <cellStyle name="SAPBEXstdItemX 2 4 5" xfId="14396" xr:uid="{00000000-0005-0000-0000-000082C00000}"/>
    <cellStyle name="SAPBEXstdItemX 2 4 6" xfId="17325" xr:uid="{00000000-0005-0000-0000-000083C00000}"/>
    <cellStyle name="SAPBEXstdItemX 2 4 7" xfId="20436" xr:uid="{00000000-0005-0000-0000-000084C00000}"/>
    <cellStyle name="SAPBEXstdItemX 2 4 8" xfId="25215" xr:uid="{00000000-0005-0000-0000-000085C00000}"/>
    <cellStyle name="SAPBEXstdItemX 2 4 9" xfId="28099" xr:uid="{00000000-0005-0000-0000-000086C00000}"/>
    <cellStyle name="SAPBEXstdItemX 2 5" xfId="11177" xr:uid="{00000000-0005-0000-0000-000087C00000}"/>
    <cellStyle name="SAPBEXstdItemX 2 6" xfId="16974" xr:uid="{00000000-0005-0000-0000-000088C00000}"/>
    <cellStyle name="SAPBEXstdItemX 2 7" xfId="20083" xr:uid="{00000000-0005-0000-0000-000089C00000}"/>
    <cellStyle name="SAPBEXstdItemX 2 8" xfId="22876" xr:uid="{00000000-0005-0000-0000-00008AC00000}"/>
    <cellStyle name="SAPBEXstdItemX 2 9" xfId="27748" xr:uid="{00000000-0005-0000-0000-00008BC00000}"/>
    <cellStyle name="SAPBEXstdItemX 20" xfId="1448" xr:uid="{00000000-0005-0000-0000-00008CC00000}"/>
    <cellStyle name="SAPBEXstdItemX 20 10" xfId="31541" xr:uid="{00000000-0005-0000-0000-00008DC00000}"/>
    <cellStyle name="SAPBEXstdItemX 20 11" xfId="34430" xr:uid="{00000000-0005-0000-0000-00008EC00000}"/>
    <cellStyle name="SAPBEXstdItemX 20 12" xfId="37336" xr:uid="{00000000-0005-0000-0000-00008FC00000}"/>
    <cellStyle name="SAPBEXstdItemX 20 13" xfId="42443" xr:uid="{00000000-0005-0000-0000-000090C00000}"/>
    <cellStyle name="SAPBEXstdItemX 20 14" xfId="45461" xr:uid="{00000000-0005-0000-0000-000091C00000}"/>
    <cellStyle name="SAPBEXstdItemX 20 2" xfId="6428" xr:uid="{00000000-0005-0000-0000-000092C00000}"/>
    <cellStyle name="SAPBEXstdItemX 20 3" xfId="9222" xr:uid="{00000000-0005-0000-0000-000093C00000}"/>
    <cellStyle name="SAPBEXstdItemX 20 4" xfId="12115" xr:uid="{00000000-0005-0000-0000-000094C00000}"/>
    <cellStyle name="SAPBEXstdItemX 20 5" xfId="14983" xr:uid="{00000000-0005-0000-0000-000095C00000}"/>
    <cellStyle name="SAPBEXstdItemX 20 6" xfId="17912" xr:uid="{00000000-0005-0000-0000-000096C00000}"/>
    <cellStyle name="SAPBEXstdItemX 20 7" xfId="21023" xr:uid="{00000000-0005-0000-0000-000097C00000}"/>
    <cellStyle name="SAPBEXstdItemX 20 8" xfId="25802" xr:uid="{00000000-0005-0000-0000-000098C00000}"/>
    <cellStyle name="SAPBEXstdItemX 20 9" xfId="28686" xr:uid="{00000000-0005-0000-0000-000099C00000}"/>
    <cellStyle name="SAPBEXstdItemX 21" xfId="1479" xr:uid="{00000000-0005-0000-0000-00009AC00000}"/>
    <cellStyle name="SAPBEXstdItemX 21 10" xfId="31572" xr:uid="{00000000-0005-0000-0000-00009BC00000}"/>
    <cellStyle name="SAPBEXstdItemX 21 11" xfId="34461" xr:uid="{00000000-0005-0000-0000-00009CC00000}"/>
    <cellStyle name="SAPBEXstdItemX 21 12" xfId="37367" xr:uid="{00000000-0005-0000-0000-00009DC00000}"/>
    <cellStyle name="SAPBEXstdItemX 21 13" xfId="42474" xr:uid="{00000000-0005-0000-0000-00009EC00000}"/>
    <cellStyle name="SAPBEXstdItemX 21 14" xfId="45492" xr:uid="{00000000-0005-0000-0000-00009FC00000}"/>
    <cellStyle name="SAPBEXstdItemX 21 2" xfId="6459" xr:uid="{00000000-0005-0000-0000-0000A0C00000}"/>
    <cellStyle name="SAPBEXstdItemX 21 3" xfId="9253" xr:uid="{00000000-0005-0000-0000-0000A1C00000}"/>
    <cellStyle name="SAPBEXstdItemX 21 4" xfId="12146" xr:uid="{00000000-0005-0000-0000-0000A2C00000}"/>
    <cellStyle name="SAPBEXstdItemX 21 5" xfId="15014" xr:uid="{00000000-0005-0000-0000-0000A3C00000}"/>
    <cellStyle name="SAPBEXstdItemX 21 6" xfId="17943" xr:uid="{00000000-0005-0000-0000-0000A4C00000}"/>
    <cellStyle name="SAPBEXstdItemX 21 7" xfId="21054" xr:uid="{00000000-0005-0000-0000-0000A5C00000}"/>
    <cellStyle name="SAPBEXstdItemX 21 8" xfId="25833" xr:uid="{00000000-0005-0000-0000-0000A6C00000}"/>
    <cellStyle name="SAPBEXstdItemX 21 9" xfId="28717" xr:uid="{00000000-0005-0000-0000-0000A7C00000}"/>
    <cellStyle name="SAPBEXstdItemX 22" xfId="1510" xr:uid="{00000000-0005-0000-0000-0000A8C00000}"/>
    <cellStyle name="SAPBEXstdItemX 22 10" xfId="31603" xr:uid="{00000000-0005-0000-0000-0000A9C00000}"/>
    <cellStyle name="SAPBEXstdItemX 22 11" xfId="34492" xr:uid="{00000000-0005-0000-0000-0000AAC00000}"/>
    <cellStyle name="SAPBEXstdItemX 22 12" xfId="37398" xr:uid="{00000000-0005-0000-0000-0000ABC00000}"/>
    <cellStyle name="SAPBEXstdItemX 22 13" xfId="42505" xr:uid="{00000000-0005-0000-0000-0000ACC00000}"/>
    <cellStyle name="SAPBEXstdItemX 22 14" xfId="45523" xr:uid="{00000000-0005-0000-0000-0000ADC00000}"/>
    <cellStyle name="SAPBEXstdItemX 22 2" xfId="6490" xr:uid="{00000000-0005-0000-0000-0000AEC00000}"/>
    <cellStyle name="SAPBEXstdItemX 22 3" xfId="9284" xr:uid="{00000000-0005-0000-0000-0000AFC00000}"/>
    <cellStyle name="SAPBEXstdItemX 22 4" xfId="12177" xr:uid="{00000000-0005-0000-0000-0000B0C00000}"/>
    <cellStyle name="SAPBEXstdItemX 22 5" xfId="15045" xr:uid="{00000000-0005-0000-0000-0000B1C00000}"/>
    <cellStyle name="SAPBEXstdItemX 22 6" xfId="17974" xr:uid="{00000000-0005-0000-0000-0000B2C00000}"/>
    <cellStyle name="SAPBEXstdItemX 22 7" xfId="21085" xr:uid="{00000000-0005-0000-0000-0000B3C00000}"/>
    <cellStyle name="SAPBEXstdItemX 22 8" xfId="25864" xr:uid="{00000000-0005-0000-0000-0000B4C00000}"/>
    <cellStyle name="SAPBEXstdItemX 22 9" xfId="28748" xr:uid="{00000000-0005-0000-0000-0000B5C00000}"/>
    <cellStyle name="SAPBEXstdItemX 23" xfId="1541" xr:uid="{00000000-0005-0000-0000-0000B6C00000}"/>
    <cellStyle name="SAPBEXstdItemX 23 10" xfId="31634" xr:uid="{00000000-0005-0000-0000-0000B7C00000}"/>
    <cellStyle name="SAPBEXstdItemX 23 11" xfId="34523" xr:uid="{00000000-0005-0000-0000-0000B8C00000}"/>
    <cellStyle name="SAPBEXstdItemX 23 12" xfId="37429" xr:uid="{00000000-0005-0000-0000-0000B9C00000}"/>
    <cellStyle name="SAPBEXstdItemX 23 13" xfId="42536" xr:uid="{00000000-0005-0000-0000-0000BAC00000}"/>
    <cellStyle name="SAPBEXstdItemX 23 14" xfId="45554" xr:uid="{00000000-0005-0000-0000-0000BBC00000}"/>
    <cellStyle name="SAPBEXstdItemX 23 2" xfId="6521" xr:uid="{00000000-0005-0000-0000-0000BCC00000}"/>
    <cellStyle name="SAPBEXstdItemX 23 3" xfId="9315" xr:uid="{00000000-0005-0000-0000-0000BDC00000}"/>
    <cellStyle name="SAPBEXstdItemX 23 4" xfId="12208" xr:uid="{00000000-0005-0000-0000-0000BEC00000}"/>
    <cellStyle name="SAPBEXstdItemX 23 5" xfId="15076" xr:uid="{00000000-0005-0000-0000-0000BFC00000}"/>
    <cellStyle name="SAPBEXstdItemX 23 6" xfId="18005" xr:uid="{00000000-0005-0000-0000-0000C0C00000}"/>
    <cellStyle name="SAPBEXstdItemX 23 7" xfId="21116" xr:uid="{00000000-0005-0000-0000-0000C1C00000}"/>
    <cellStyle name="SAPBEXstdItemX 23 8" xfId="25895" xr:uid="{00000000-0005-0000-0000-0000C2C00000}"/>
    <cellStyle name="SAPBEXstdItemX 23 9" xfId="28779" xr:uid="{00000000-0005-0000-0000-0000C3C00000}"/>
    <cellStyle name="SAPBEXstdItemX 24" xfId="1572" xr:uid="{00000000-0005-0000-0000-0000C4C00000}"/>
    <cellStyle name="SAPBEXstdItemX 24 10" xfId="31665" xr:uid="{00000000-0005-0000-0000-0000C5C00000}"/>
    <cellStyle name="SAPBEXstdItemX 24 11" xfId="34554" xr:uid="{00000000-0005-0000-0000-0000C6C00000}"/>
    <cellStyle name="SAPBEXstdItemX 24 12" xfId="37460" xr:uid="{00000000-0005-0000-0000-0000C7C00000}"/>
    <cellStyle name="SAPBEXstdItemX 24 13" xfId="42567" xr:uid="{00000000-0005-0000-0000-0000C8C00000}"/>
    <cellStyle name="SAPBEXstdItemX 24 14" xfId="45585" xr:uid="{00000000-0005-0000-0000-0000C9C00000}"/>
    <cellStyle name="SAPBEXstdItemX 24 2" xfId="6552" xr:uid="{00000000-0005-0000-0000-0000CAC00000}"/>
    <cellStyle name="SAPBEXstdItemX 24 3" xfId="9346" xr:uid="{00000000-0005-0000-0000-0000CBC00000}"/>
    <cellStyle name="SAPBEXstdItemX 24 4" xfId="12239" xr:uid="{00000000-0005-0000-0000-0000CCC00000}"/>
    <cellStyle name="SAPBEXstdItemX 24 5" xfId="15107" xr:uid="{00000000-0005-0000-0000-0000CDC00000}"/>
    <cellStyle name="SAPBEXstdItemX 24 6" xfId="18036" xr:uid="{00000000-0005-0000-0000-0000CEC00000}"/>
    <cellStyle name="SAPBEXstdItemX 24 7" xfId="21147" xr:uid="{00000000-0005-0000-0000-0000CFC00000}"/>
    <cellStyle name="SAPBEXstdItemX 24 8" xfId="25926" xr:uid="{00000000-0005-0000-0000-0000D0C00000}"/>
    <cellStyle name="SAPBEXstdItemX 24 9" xfId="28810" xr:uid="{00000000-0005-0000-0000-0000D1C00000}"/>
    <cellStyle name="SAPBEXstdItemX 25" xfId="1603" xr:uid="{00000000-0005-0000-0000-0000D2C00000}"/>
    <cellStyle name="SAPBEXstdItemX 25 10" xfId="31696" xr:uid="{00000000-0005-0000-0000-0000D3C00000}"/>
    <cellStyle name="SAPBEXstdItemX 25 11" xfId="34585" xr:uid="{00000000-0005-0000-0000-0000D4C00000}"/>
    <cellStyle name="SAPBEXstdItemX 25 12" xfId="37491" xr:uid="{00000000-0005-0000-0000-0000D5C00000}"/>
    <cellStyle name="SAPBEXstdItemX 25 13" xfId="42598" xr:uid="{00000000-0005-0000-0000-0000D6C00000}"/>
    <cellStyle name="SAPBEXstdItemX 25 14" xfId="45616" xr:uid="{00000000-0005-0000-0000-0000D7C00000}"/>
    <cellStyle name="SAPBEXstdItemX 25 2" xfId="6583" xr:uid="{00000000-0005-0000-0000-0000D8C00000}"/>
    <cellStyle name="SAPBEXstdItemX 25 3" xfId="9377" xr:uid="{00000000-0005-0000-0000-0000D9C00000}"/>
    <cellStyle name="SAPBEXstdItemX 25 4" xfId="12270" xr:uid="{00000000-0005-0000-0000-0000DAC00000}"/>
    <cellStyle name="SAPBEXstdItemX 25 5" xfId="15138" xr:uid="{00000000-0005-0000-0000-0000DBC00000}"/>
    <cellStyle name="SAPBEXstdItemX 25 6" xfId="18067" xr:uid="{00000000-0005-0000-0000-0000DCC00000}"/>
    <cellStyle name="SAPBEXstdItemX 25 7" xfId="21178" xr:uid="{00000000-0005-0000-0000-0000DDC00000}"/>
    <cellStyle name="SAPBEXstdItemX 25 8" xfId="25957" xr:uid="{00000000-0005-0000-0000-0000DEC00000}"/>
    <cellStyle name="SAPBEXstdItemX 25 9" xfId="28841" xr:uid="{00000000-0005-0000-0000-0000DFC00000}"/>
    <cellStyle name="SAPBEXstdItemX 26" xfId="1634" xr:uid="{00000000-0005-0000-0000-0000E0C00000}"/>
    <cellStyle name="SAPBEXstdItemX 26 10" xfId="31727" xr:uid="{00000000-0005-0000-0000-0000E1C00000}"/>
    <cellStyle name="SAPBEXstdItemX 26 11" xfId="34616" xr:uid="{00000000-0005-0000-0000-0000E2C00000}"/>
    <cellStyle name="SAPBEXstdItemX 26 12" xfId="37522" xr:uid="{00000000-0005-0000-0000-0000E3C00000}"/>
    <cellStyle name="SAPBEXstdItemX 26 13" xfId="42629" xr:uid="{00000000-0005-0000-0000-0000E4C00000}"/>
    <cellStyle name="SAPBEXstdItemX 26 14" xfId="45647" xr:uid="{00000000-0005-0000-0000-0000E5C00000}"/>
    <cellStyle name="SAPBEXstdItemX 26 2" xfId="6614" xr:uid="{00000000-0005-0000-0000-0000E6C00000}"/>
    <cellStyle name="SAPBEXstdItemX 26 3" xfId="9408" xr:uid="{00000000-0005-0000-0000-0000E7C00000}"/>
    <cellStyle name="SAPBEXstdItemX 26 4" xfId="12301" xr:uid="{00000000-0005-0000-0000-0000E8C00000}"/>
    <cellStyle name="SAPBEXstdItemX 26 5" xfId="15169" xr:uid="{00000000-0005-0000-0000-0000E9C00000}"/>
    <cellStyle name="SAPBEXstdItemX 26 6" xfId="18098" xr:uid="{00000000-0005-0000-0000-0000EAC00000}"/>
    <cellStyle name="SAPBEXstdItemX 26 7" xfId="21209" xr:uid="{00000000-0005-0000-0000-0000EBC00000}"/>
    <cellStyle name="SAPBEXstdItemX 26 8" xfId="25988" xr:uid="{00000000-0005-0000-0000-0000ECC00000}"/>
    <cellStyle name="SAPBEXstdItemX 26 9" xfId="28872" xr:uid="{00000000-0005-0000-0000-0000EDC00000}"/>
    <cellStyle name="SAPBEXstdItemX 27" xfId="1664" xr:uid="{00000000-0005-0000-0000-0000EEC00000}"/>
    <cellStyle name="SAPBEXstdItemX 27 10" xfId="31757" xr:uid="{00000000-0005-0000-0000-0000EFC00000}"/>
    <cellStyle name="SAPBEXstdItemX 27 11" xfId="34646" xr:uid="{00000000-0005-0000-0000-0000F0C00000}"/>
    <cellStyle name="SAPBEXstdItemX 27 12" xfId="37552" xr:uid="{00000000-0005-0000-0000-0000F1C00000}"/>
    <cellStyle name="SAPBEXstdItemX 27 13" xfId="42659" xr:uid="{00000000-0005-0000-0000-0000F2C00000}"/>
    <cellStyle name="SAPBEXstdItemX 27 14" xfId="45677" xr:uid="{00000000-0005-0000-0000-0000F3C00000}"/>
    <cellStyle name="SAPBEXstdItemX 27 2" xfId="6644" xr:uid="{00000000-0005-0000-0000-0000F4C00000}"/>
    <cellStyle name="SAPBEXstdItemX 27 3" xfId="9438" xr:uid="{00000000-0005-0000-0000-0000F5C00000}"/>
    <cellStyle name="SAPBEXstdItemX 27 4" xfId="12331" xr:uid="{00000000-0005-0000-0000-0000F6C00000}"/>
    <cellStyle name="SAPBEXstdItemX 27 5" xfId="15199" xr:uid="{00000000-0005-0000-0000-0000F7C00000}"/>
    <cellStyle name="SAPBEXstdItemX 27 6" xfId="18128" xr:uid="{00000000-0005-0000-0000-0000F8C00000}"/>
    <cellStyle name="SAPBEXstdItemX 27 7" xfId="21239" xr:uid="{00000000-0005-0000-0000-0000F9C00000}"/>
    <cellStyle name="SAPBEXstdItemX 27 8" xfId="26018" xr:uid="{00000000-0005-0000-0000-0000FAC00000}"/>
    <cellStyle name="SAPBEXstdItemX 27 9" xfId="28902" xr:uid="{00000000-0005-0000-0000-0000FBC00000}"/>
    <cellStyle name="SAPBEXstdItemX 28" xfId="1695" xr:uid="{00000000-0005-0000-0000-0000FCC00000}"/>
    <cellStyle name="SAPBEXstdItemX 28 10" xfId="31788" xr:uid="{00000000-0005-0000-0000-0000FDC00000}"/>
    <cellStyle name="SAPBEXstdItemX 28 11" xfId="34677" xr:uid="{00000000-0005-0000-0000-0000FEC00000}"/>
    <cellStyle name="SAPBEXstdItemX 28 12" xfId="37583" xr:uid="{00000000-0005-0000-0000-0000FFC00000}"/>
    <cellStyle name="SAPBEXstdItemX 28 13" xfId="42690" xr:uid="{00000000-0005-0000-0000-000000C10000}"/>
    <cellStyle name="SAPBEXstdItemX 28 14" xfId="45708" xr:uid="{00000000-0005-0000-0000-000001C10000}"/>
    <cellStyle name="SAPBEXstdItemX 28 2" xfId="6675" xr:uid="{00000000-0005-0000-0000-000002C10000}"/>
    <cellStyle name="SAPBEXstdItemX 28 3" xfId="9469" xr:uid="{00000000-0005-0000-0000-000003C10000}"/>
    <cellStyle name="SAPBEXstdItemX 28 4" xfId="12362" xr:uid="{00000000-0005-0000-0000-000004C10000}"/>
    <cellStyle name="SAPBEXstdItemX 28 5" xfId="15230" xr:uid="{00000000-0005-0000-0000-000005C10000}"/>
    <cellStyle name="SAPBEXstdItemX 28 6" xfId="18159" xr:uid="{00000000-0005-0000-0000-000006C10000}"/>
    <cellStyle name="SAPBEXstdItemX 28 7" xfId="21270" xr:uid="{00000000-0005-0000-0000-000007C10000}"/>
    <cellStyle name="SAPBEXstdItemX 28 8" xfId="26049" xr:uid="{00000000-0005-0000-0000-000008C10000}"/>
    <cellStyle name="SAPBEXstdItemX 28 9" xfId="28933" xr:uid="{00000000-0005-0000-0000-000009C10000}"/>
    <cellStyle name="SAPBEXstdItemX 29" xfId="1725" xr:uid="{00000000-0005-0000-0000-00000AC10000}"/>
    <cellStyle name="SAPBEXstdItemX 29 10" xfId="31817" xr:uid="{00000000-0005-0000-0000-00000BC10000}"/>
    <cellStyle name="SAPBEXstdItemX 29 11" xfId="34707" xr:uid="{00000000-0005-0000-0000-00000CC10000}"/>
    <cellStyle name="SAPBEXstdItemX 29 12" xfId="37613" xr:uid="{00000000-0005-0000-0000-00000DC10000}"/>
    <cellStyle name="SAPBEXstdItemX 29 13" xfId="42720" xr:uid="{00000000-0005-0000-0000-00000EC10000}"/>
    <cellStyle name="SAPBEXstdItemX 29 14" xfId="45738" xr:uid="{00000000-0005-0000-0000-00000FC10000}"/>
    <cellStyle name="SAPBEXstdItemX 29 2" xfId="6704" xr:uid="{00000000-0005-0000-0000-000010C10000}"/>
    <cellStyle name="SAPBEXstdItemX 29 3" xfId="9498" xr:uid="{00000000-0005-0000-0000-000011C10000}"/>
    <cellStyle name="SAPBEXstdItemX 29 4" xfId="12392" xr:uid="{00000000-0005-0000-0000-000012C10000}"/>
    <cellStyle name="SAPBEXstdItemX 29 5" xfId="15259" xr:uid="{00000000-0005-0000-0000-000013C10000}"/>
    <cellStyle name="SAPBEXstdItemX 29 6" xfId="18189" xr:uid="{00000000-0005-0000-0000-000014C10000}"/>
    <cellStyle name="SAPBEXstdItemX 29 7" xfId="21300" xr:uid="{00000000-0005-0000-0000-000015C10000}"/>
    <cellStyle name="SAPBEXstdItemX 29 8" xfId="26079" xr:uid="{00000000-0005-0000-0000-000016C10000}"/>
    <cellStyle name="SAPBEXstdItemX 29 9" xfId="28963" xr:uid="{00000000-0005-0000-0000-000017C10000}"/>
    <cellStyle name="SAPBEXstdItemX 3" xfId="509" xr:uid="{00000000-0005-0000-0000-000018C10000}"/>
    <cellStyle name="SAPBEXstdItemX 3 10" xfId="33493" xr:uid="{00000000-0005-0000-0000-000019C10000}"/>
    <cellStyle name="SAPBEXstdItemX 3 11" xfId="36398" xr:uid="{00000000-0005-0000-0000-00001AC10000}"/>
    <cellStyle name="SAPBEXstdItemX 3 12" xfId="41506" xr:uid="{00000000-0005-0000-0000-00001BC10000}"/>
    <cellStyle name="SAPBEXstdItemX 3 13" xfId="44523" xr:uid="{00000000-0005-0000-0000-00001CC10000}"/>
    <cellStyle name="SAPBEXstdItemX 3 2" xfId="749" xr:uid="{00000000-0005-0000-0000-00001DC10000}"/>
    <cellStyle name="SAPBEXstdItemX 3 2 10" xfId="30842" xr:uid="{00000000-0005-0000-0000-00001EC10000}"/>
    <cellStyle name="SAPBEXstdItemX 3 2 11" xfId="33731" xr:uid="{00000000-0005-0000-0000-00001FC10000}"/>
    <cellStyle name="SAPBEXstdItemX 3 2 12" xfId="36637" xr:uid="{00000000-0005-0000-0000-000020C10000}"/>
    <cellStyle name="SAPBEXstdItemX 3 2 13" xfId="41744" xr:uid="{00000000-0005-0000-0000-000021C10000}"/>
    <cellStyle name="SAPBEXstdItemX 3 2 14" xfId="44762" xr:uid="{00000000-0005-0000-0000-000022C10000}"/>
    <cellStyle name="SAPBEXstdItemX 3 2 2" xfId="4421" xr:uid="{00000000-0005-0000-0000-000023C10000}"/>
    <cellStyle name="SAPBEXstdItemX 3 2 3" xfId="8523" xr:uid="{00000000-0005-0000-0000-000024C10000}"/>
    <cellStyle name="SAPBEXstdItemX 3 2 4" xfId="11416" xr:uid="{00000000-0005-0000-0000-000025C10000}"/>
    <cellStyle name="SAPBEXstdItemX 3 2 5" xfId="14284" xr:uid="{00000000-0005-0000-0000-000026C10000}"/>
    <cellStyle name="SAPBEXstdItemX 3 2 6" xfId="17213" xr:uid="{00000000-0005-0000-0000-000027C10000}"/>
    <cellStyle name="SAPBEXstdItemX 3 2 7" xfId="20324" xr:uid="{00000000-0005-0000-0000-000028C10000}"/>
    <cellStyle name="SAPBEXstdItemX 3 2 8" xfId="25103" xr:uid="{00000000-0005-0000-0000-000029C10000}"/>
    <cellStyle name="SAPBEXstdItemX 3 2 9" xfId="27987" xr:uid="{00000000-0005-0000-0000-00002AC10000}"/>
    <cellStyle name="SAPBEXstdItemX 3 3" xfId="830" xr:uid="{00000000-0005-0000-0000-00002BC10000}"/>
    <cellStyle name="SAPBEXstdItemX 3 3 10" xfId="30923" xr:uid="{00000000-0005-0000-0000-00002CC10000}"/>
    <cellStyle name="SAPBEXstdItemX 3 3 11" xfId="33812" xr:uid="{00000000-0005-0000-0000-00002DC10000}"/>
    <cellStyle name="SAPBEXstdItemX 3 3 12" xfId="36718" xr:uid="{00000000-0005-0000-0000-00002EC10000}"/>
    <cellStyle name="SAPBEXstdItemX 3 3 13" xfId="41825" xr:uid="{00000000-0005-0000-0000-00002FC10000}"/>
    <cellStyle name="SAPBEXstdItemX 3 3 14" xfId="44843" xr:uid="{00000000-0005-0000-0000-000030C10000}"/>
    <cellStyle name="SAPBEXstdItemX 3 3 2" xfId="3989" xr:uid="{00000000-0005-0000-0000-000031C10000}"/>
    <cellStyle name="SAPBEXstdItemX 3 3 3" xfId="8604" xr:uid="{00000000-0005-0000-0000-000032C10000}"/>
    <cellStyle name="SAPBEXstdItemX 3 3 4" xfId="11497" xr:uid="{00000000-0005-0000-0000-000033C10000}"/>
    <cellStyle name="SAPBEXstdItemX 3 3 5" xfId="14365" xr:uid="{00000000-0005-0000-0000-000034C10000}"/>
    <cellStyle name="SAPBEXstdItemX 3 3 6" xfId="17294" xr:uid="{00000000-0005-0000-0000-000035C10000}"/>
    <cellStyle name="SAPBEXstdItemX 3 3 7" xfId="20405" xr:uid="{00000000-0005-0000-0000-000036C10000}"/>
    <cellStyle name="SAPBEXstdItemX 3 3 8" xfId="25184" xr:uid="{00000000-0005-0000-0000-000037C10000}"/>
    <cellStyle name="SAPBEXstdItemX 3 3 9" xfId="28068" xr:uid="{00000000-0005-0000-0000-000038C10000}"/>
    <cellStyle name="SAPBEXstdItemX 3 4" xfId="862" xr:uid="{00000000-0005-0000-0000-000039C10000}"/>
    <cellStyle name="SAPBEXstdItemX 3 4 10" xfId="30955" xr:uid="{00000000-0005-0000-0000-00003AC10000}"/>
    <cellStyle name="SAPBEXstdItemX 3 4 11" xfId="33844" xr:uid="{00000000-0005-0000-0000-00003BC10000}"/>
    <cellStyle name="SAPBEXstdItemX 3 4 12" xfId="36750" xr:uid="{00000000-0005-0000-0000-00003CC10000}"/>
    <cellStyle name="SAPBEXstdItemX 3 4 13" xfId="41857" xr:uid="{00000000-0005-0000-0000-00003DC10000}"/>
    <cellStyle name="SAPBEXstdItemX 3 4 14" xfId="44875" xr:uid="{00000000-0005-0000-0000-00003EC10000}"/>
    <cellStyle name="SAPBEXstdItemX 3 4 2" xfId="4336" xr:uid="{00000000-0005-0000-0000-00003FC10000}"/>
    <cellStyle name="SAPBEXstdItemX 3 4 3" xfId="8636" xr:uid="{00000000-0005-0000-0000-000040C10000}"/>
    <cellStyle name="SAPBEXstdItemX 3 4 4" xfId="11529" xr:uid="{00000000-0005-0000-0000-000041C10000}"/>
    <cellStyle name="SAPBEXstdItemX 3 4 5" xfId="14397" xr:uid="{00000000-0005-0000-0000-000042C10000}"/>
    <cellStyle name="SAPBEXstdItemX 3 4 6" xfId="17326" xr:uid="{00000000-0005-0000-0000-000043C10000}"/>
    <cellStyle name="SAPBEXstdItemX 3 4 7" xfId="20437" xr:uid="{00000000-0005-0000-0000-000044C10000}"/>
    <cellStyle name="SAPBEXstdItemX 3 4 8" xfId="25216" xr:uid="{00000000-0005-0000-0000-000045C10000}"/>
    <cellStyle name="SAPBEXstdItemX 3 4 9" xfId="28100" xr:uid="{00000000-0005-0000-0000-000046C10000}"/>
    <cellStyle name="SAPBEXstdItemX 3 5" xfId="11178" xr:uid="{00000000-0005-0000-0000-000047C10000}"/>
    <cellStyle name="SAPBEXstdItemX 3 6" xfId="16975" xr:uid="{00000000-0005-0000-0000-000048C10000}"/>
    <cellStyle name="SAPBEXstdItemX 3 7" xfId="20084" xr:uid="{00000000-0005-0000-0000-000049C10000}"/>
    <cellStyle name="SAPBEXstdItemX 3 8" xfId="22875" xr:uid="{00000000-0005-0000-0000-00004AC10000}"/>
    <cellStyle name="SAPBEXstdItemX 3 9" xfId="27749" xr:uid="{00000000-0005-0000-0000-00004BC10000}"/>
    <cellStyle name="SAPBEXstdItemX 30" xfId="1757" xr:uid="{00000000-0005-0000-0000-00004CC10000}"/>
    <cellStyle name="SAPBEXstdItemX 30 10" xfId="31848" xr:uid="{00000000-0005-0000-0000-00004DC10000}"/>
    <cellStyle name="SAPBEXstdItemX 30 11" xfId="34739" xr:uid="{00000000-0005-0000-0000-00004EC10000}"/>
    <cellStyle name="SAPBEXstdItemX 30 12" xfId="37645" xr:uid="{00000000-0005-0000-0000-00004FC10000}"/>
    <cellStyle name="SAPBEXstdItemX 30 13" xfId="42752" xr:uid="{00000000-0005-0000-0000-000050C10000}"/>
    <cellStyle name="SAPBEXstdItemX 30 14" xfId="45770" xr:uid="{00000000-0005-0000-0000-000051C10000}"/>
    <cellStyle name="SAPBEXstdItemX 30 2" xfId="6735" xr:uid="{00000000-0005-0000-0000-000052C10000}"/>
    <cellStyle name="SAPBEXstdItemX 30 3" xfId="9529" xr:uid="{00000000-0005-0000-0000-000053C10000}"/>
    <cellStyle name="SAPBEXstdItemX 30 4" xfId="12424" xr:uid="{00000000-0005-0000-0000-000054C10000}"/>
    <cellStyle name="SAPBEXstdItemX 30 5" xfId="15290" xr:uid="{00000000-0005-0000-0000-000055C10000}"/>
    <cellStyle name="SAPBEXstdItemX 30 6" xfId="18221" xr:uid="{00000000-0005-0000-0000-000056C10000}"/>
    <cellStyle name="SAPBEXstdItemX 30 7" xfId="21332" xr:uid="{00000000-0005-0000-0000-000057C10000}"/>
    <cellStyle name="SAPBEXstdItemX 30 8" xfId="26111" xr:uid="{00000000-0005-0000-0000-000058C10000}"/>
    <cellStyle name="SAPBEXstdItemX 30 9" xfId="28995" xr:uid="{00000000-0005-0000-0000-000059C10000}"/>
    <cellStyle name="SAPBEXstdItemX 31" xfId="1789" xr:uid="{00000000-0005-0000-0000-00005AC10000}"/>
    <cellStyle name="SAPBEXstdItemX 31 10" xfId="31879" xr:uid="{00000000-0005-0000-0000-00005BC10000}"/>
    <cellStyle name="SAPBEXstdItemX 31 11" xfId="34771" xr:uid="{00000000-0005-0000-0000-00005CC10000}"/>
    <cellStyle name="SAPBEXstdItemX 31 12" xfId="37677" xr:uid="{00000000-0005-0000-0000-00005DC10000}"/>
    <cellStyle name="SAPBEXstdItemX 31 13" xfId="42784" xr:uid="{00000000-0005-0000-0000-00005EC10000}"/>
    <cellStyle name="SAPBEXstdItemX 31 14" xfId="45802" xr:uid="{00000000-0005-0000-0000-00005FC10000}"/>
    <cellStyle name="SAPBEXstdItemX 31 2" xfId="6767" xr:uid="{00000000-0005-0000-0000-000060C10000}"/>
    <cellStyle name="SAPBEXstdItemX 31 3" xfId="9560" xr:uid="{00000000-0005-0000-0000-000061C10000}"/>
    <cellStyle name="SAPBEXstdItemX 31 4" xfId="12456" xr:uid="{00000000-0005-0000-0000-000062C10000}"/>
    <cellStyle name="SAPBEXstdItemX 31 5" xfId="15321" xr:uid="{00000000-0005-0000-0000-000063C10000}"/>
    <cellStyle name="SAPBEXstdItemX 31 6" xfId="18253" xr:uid="{00000000-0005-0000-0000-000064C10000}"/>
    <cellStyle name="SAPBEXstdItemX 31 7" xfId="21364" xr:uid="{00000000-0005-0000-0000-000065C10000}"/>
    <cellStyle name="SAPBEXstdItemX 31 8" xfId="26143" xr:uid="{00000000-0005-0000-0000-000066C10000}"/>
    <cellStyle name="SAPBEXstdItemX 31 9" xfId="29027" xr:uid="{00000000-0005-0000-0000-000067C10000}"/>
    <cellStyle name="SAPBEXstdItemX 32" xfId="1821" xr:uid="{00000000-0005-0000-0000-000068C10000}"/>
    <cellStyle name="SAPBEXstdItemX 32 10" xfId="31910" xr:uid="{00000000-0005-0000-0000-000069C10000}"/>
    <cellStyle name="SAPBEXstdItemX 32 11" xfId="34803" xr:uid="{00000000-0005-0000-0000-00006AC10000}"/>
    <cellStyle name="SAPBEXstdItemX 32 12" xfId="37709" xr:uid="{00000000-0005-0000-0000-00006BC10000}"/>
    <cellStyle name="SAPBEXstdItemX 32 13" xfId="42816" xr:uid="{00000000-0005-0000-0000-00006CC10000}"/>
    <cellStyle name="SAPBEXstdItemX 32 14" xfId="45834" xr:uid="{00000000-0005-0000-0000-00006DC10000}"/>
    <cellStyle name="SAPBEXstdItemX 32 2" xfId="6798" xr:uid="{00000000-0005-0000-0000-00006EC10000}"/>
    <cellStyle name="SAPBEXstdItemX 32 3" xfId="9591" xr:uid="{00000000-0005-0000-0000-00006FC10000}"/>
    <cellStyle name="SAPBEXstdItemX 32 4" xfId="12488" xr:uid="{00000000-0005-0000-0000-000070C10000}"/>
    <cellStyle name="SAPBEXstdItemX 32 5" xfId="15352" xr:uid="{00000000-0005-0000-0000-000071C10000}"/>
    <cellStyle name="SAPBEXstdItemX 32 6" xfId="18285" xr:uid="{00000000-0005-0000-0000-000072C10000}"/>
    <cellStyle name="SAPBEXstdItemX 32 7" xfId="21396" xr:uid="{00000000-0005-0000-0000-000073C10000}"/>
    <cellStyle name="SAPBEXstdItemX 32 8" xfId="26175" xr:uid="{00000000-0005-0000-0000-000074C10000}"/>
    <cellStyle name="SAPBEXstdItemX 32 9" xfId="29059" xr:uid="{00000000-0005-0000-0000-000075C10000}"/>
    <cellStyle name="SAPBEXstdItemX 33" xfId="1853" xr:uid="{00000000-0005-0000-0000-000076C10000}"/>
    <cellStyle name="SAPBEXstdItemX 33 10" xfId="31941" xr:uid="{00000000-0005-0000-0000-000077C10000}"/>
    <cellStyle name="SAPBEXstdItemX 33 11" xfId="34834" xr:uid="{00000000-0005-0000-0000-000078C10000}"/>
    <cellStyle name="SAPBEXstdItemX 33 12" xfId="37741" xr:uid="{00000000-0005-0000-0000-000079C10000}"/>
    <cellStyle name="SAPBEXstdItemX 33 13" xfId="42848" xr:uid="{00000000-0005-0000-0000-00007AC10000}"/>
    <cellStyle name="SAPBEXstdItemX 33 14" xfId="45866" xr:uid="{00000000-0005-0000-0000-00007BC10000}"/>
    <cellStyle name="SAPBEXstdItemX 33 2" xfId="6829" xr:uid="{00000000-0005-0000-0000-00007CC10000}"/>
    <cellStyle name="SAPBEXstdItemX 33 3" xfId="9622" xr:uid="{00000000-0005-0000-0000-00007DC10000}"/>
    <cellStyle name="SAPBEXstdItemX 33 4" xfId="12520" xr:uid="{00000000-0005-0000-0000-00007EC10000}"/>
    <cellStyle name="SAPBEXstdItemX 33 5" xfId="15383" xr:uid="{00000000-0005-0000-0000-00007FC10000}"/>
    <cellStyle name="SAPBEXstdItemX 33 6" xfId="18317" xr:uid="{00000000-0005-0000-0000-000080C10000}"/>
    <cellStyle name="SAPBEXstdItemX 33 7" xfId="21428" xr:uid="{00000000-0005-0000-0000-000081C10000}"/>
    <cellStyle name="SAPBEXstdItemX 33 8" xfId="26207" xr:uid="{00000000-0005-0000-0000-000082C10000}"/>
    <cellStyle name="SAPBEXstdItemX 33 9" xfId="29090" xr:uid="{00000000-0005-0000-0000-000083C10000}"/>
    <cellStyle name="SAPBEXstdItemX 34" xfId="1885" xr:uid="{00000000-0005-0000-0000-000084C10000}"/>
    <cellStyle name="SAPBEXstdItemX 34 10" xfId="31971" xr:uid="{00000000-0005-0000-0000-000085C10000}"/>
    <cellStyle name="SAPBEXstdItemX 34 11" xfId="34865" xr:uid="{00000000-0005-0000-0000-000086C10000}"/>
    <cellStyle name="SAPBEXstdItemX 34 12" xfId="37771" xr:uid="{00000000-0005-0000-0000-000087C10000}"/>
    <cellStyle name="SAPBEXstdItemX 34 13" xfId="42879" xr:uid="{00000000-0005-0000-0000-000088C10000}"/>
    <cellStyle name="SAPBEXstdItemX 34 14" xfId="45898" xr:uid="{00000000-0005-0000-0000-000089C10000}"/>
    <cellStyle name="SAPBEXstdItemX 34 2" xfId="6860" xr:uid="{00000000-0005-0000-0000-00008AC10000}"/>
    <cellStyle name="SAPBEXstdItemX 34 3" xfId="9652" xr:uid="{00000000-0005-0000-0000-00008BC10000}"/>
    <cellStyle name="SAPBEXstdItemX 34 4" xfId="12550" xr:uid="{00000000-0005-0000-0000-00008CC10000}"/>
    <cellStyle name="SAPBEXstdItemX 34 5" xfId="15413" xr:uid="{00000000-0005-0000-0000-00008DC10000}"/>
    <cellStyle name="SAPBEXstdItemX 34 6" xfId="18348" xr:uid="{00000000-0005-0000-0000-00008EC10000}"/>
    <cellStyle name="SAPBEXstdItemX 34 7" xfId="21459" xr:uid="{00000000-0005-0000-0000-00008FC10000}"/>
    <cellStyle name="SAPBEXstdItemX 34 8" xfId="26237" xr:uid="{00000000-0005-0000-0000-000090C10000}"/>
    <cellStyle name="SAPBEXstdItemX 34 9" xfId="29120" xr:uid="{00000000-0005-0000-0000-000091C10000}"/>
    <cellStyle name="SAPBEXstdItemX 35" xfId="1916" xr:uid="{00000000-0005-0000-0000-000092C10000}"/>
    <cellStyle name="SAPBEXstdItemX 35 10" xfId="32001" xr:uid="{00000000-0005-0000-0000-000093C10000}"/>
    <cellStyle name="SAPBEXstdItemX 35 11" xfId="34896" xr:uid="{00000000-0005-0000-0000-000094C10000}"/>
    <cellStyle name="SAPBEXstdItemX 35 12" xfId="37801" xr:uid="{00000000-0005-0000-0000-000095C10000}"/>
    <cellStyle name="SAPBEXstdItemX 35 13" xfId="42910" xr:uid="{00000000-0005-0000-0000-000096C10000}"/>
    <cellStyle name="SAPBEXstdItemX 35 14" xfId="45929" xr:uid="{00000000-0005-0000-0000-000097C10000}"/>
    <cellStyle name="SAPBEXstdItemX 35 2" xfId="6890" xr:uid="{00000000-0005-0000-0000-000098C10000}"/>
    <cellStyle name="SAPBEXstdItemX 35 3" xfId="9683" xr:uid="{00000000-0005-0000-0000-000099C10000}"/>
    <cellStyle name="SAPBEXstdItemX 35 4" xfId="12580" xr:uid="{00000000-0005-0000-0000-00009AC10000}"/>
    <cellStyle name="SAPBEXstdItemX 35 5" xfId="15443" xr:uid="{00000000-0005-0000-0000-00009BC10000}"/>
    <cellStyle name="SAPBEXstdItemX 35 6" xfId="18379" xr:uid="{00000000-0005-0000-0000-00009CC10000}"/>
    <cellStyle name="SAPBEXstdItemX 35 7" xfId="21490" xr:uid="{00000000-0005-0000-0000-00009DC10000}"/>
    <cellStyle name="SAPBEXstdItemX 35 8" xfId="26267" xr:uid="{00000000-0005-0000-0000-00009EC10000}"/>
    <cellStyle name="SAPBEXstdItemX 35 9" xfId="29150" xr:uid="{00000000-0005-0000-0000-00009FC10000}"/>
    <cellStyle name="SAPBEXstdItemX 36" xfId="1948" xr:uid="{00000000-0005-0000-0000-0000A0C10000}"/>
    <cellStyle name="SAPBEXstdItemX 36 10" xfId="32032" xr:uid="{00000000-0005-0000-0000-0000A1C10000}"/>
    <cellStyle name="SAPBEXstdItemX 36 11" xfId="34928" xr:uid="{00000000-0005-0000-0000-0000A2C10000}"/>
    <cellStyle name="SAPBEXstdItemX 36 12" xfId="37832" xr:uid="{00000000-0005-0000-0000-0000A3C10000}"/>
    <cellStyle name="SAPBEXstdItemX 36 13" xfId="42941" xr:uid="{00000000-0005-0000-0000-0000A4C10000}"/>
    <cellStyle name="SAPBEXstdItemX 36 14" xfId="45961" xr:uid="{00000000-0005-0000-0000-0000A5C10000}"/>
    <cellStyle name="SAPBEXstdItemX 36 2" xfId="6921" xr:uid="{00000000-0005-0000-0000-0000A6C10000}"/>
    <cellStyle name="SAPBEXstdItemX 36 3" xfId="9715" xr:uid="{00000000-0005-0000-0000-0000A7C10000}"/>
    <cellStyle name="SAPBEXstdItemX 36 4" xfId="12611" xr:uid="{00000000-0005-0000-0000-0000A8C10000}"/>
    <cellStyle name="SAPBEXstdItemX 36 5" xfId="15475" xr:uid="{00000000-0005-0000-0000-0000A9C10000}"/>
    <cellStyle name="SAPBEXstdItemX 36 6" xfId="18411" xr:uid="{00000000-0005-0000-0000-0000AAC10000}"/>
    <cellStyle name="SAPBEXstdItemX 36 7" xfId="21522" xr:uid="{00000000-0005-0000-0000-0000ABC10000}"/>
    <cellStyle name="SAPBEXstdItemX 36 8" xfId="26298" xr:uid="{00000000-0005-0000-0000-0000ACC10000}"/>
    <cellStyle name="SAPBEXstdItemX 36 9" xfId="29181" xr:uid="{00000000-0005-0000-0000-0000ADC10000}"/>
    <cellStyle name="SAPBEXstdItemX 37" xfId="1979" xr:uid="{00000000-0005-0000-0000-0000AEC10000}"/>
    <cellStyle name="SAPBEXstdItemX 37 10" xfId="32062" xr:uid="{00000000-0005-0000-0000-0000AFC10000}"/>
    <cellStyle name="SAPBEXstdItemX 37 11" xfId="34959" xr:uid="{00000000-0005-0000-0000-0000B0C10000}"/>
    <cellStyle name="SAPBEXstdItemX 37 12" xfId="37862" xr:uid="{00000000-0005-0000-0000-0000B1C10000}"/>
    <cellStyle name="SAPBEXstdItemX 37 13" xfId="42971" xr:uid="{00000000-0005-0000-0000-0000B2C10000}"/>
    <cellStyle name="SAPBEXstdItemX 37 14" xfId="45992" xr:uid="{00000000-0005-0000-0000-0000B3C10000}"/>
    <cellStyle name="SAPBEXstdItemX 37 2" xfId="6952" xr:uid="{00000000-0005-0000-0000-0000B4C10000}"/>
    <cellStyle name="SAPBEXstdItemX 37 3" xfId="9746" xr:uid="{00000000-0005-0000-0000-0000B5C10000}"/>
    <cellStyle name="SAPBEXstdItemX 37 4" xfId="12641" xr:uid="{00000000-0005-0000-0000-0000B6C10000}"/>
    <cellStyle name="SAPBEXstdItemX 37 5" xfId="15506" xr:uid="{00000000-0005-0000-0000-0000B7C10000}"/>
    <cellStyle name="SAPBEXstdItemX 37 6" xfId="18442" xr:uid="{00000000-0005-0000-0000-0000B8C10000}"/>
    <cellStyle name="SAPBEXstdItemX 37 7" xfId="21552" xr:uid="{00000000-0005-0000-0000-0000B9C10000}"/>
    <cellStyle name="SAPBEXstdItemX 37 8" xfId="26328" xr:uid="{00000000-0005-0000-0000-0000BAC10000}"/>
    <cellStyle name="SAPBEXstdItemX 37 9" xfId="29211" xr:uid="{00000000-0005-0000-0000-0000BBC10000}"/>
    <cellStyle name="SAPBEXstdItemX 38" xfId="2011" xr:uid="{00000000-0005-0000-0000-0000BCC10000}"/>
    <cellStyle name="SAPBEXstdItemX 38 10" xfId="32094" xr:uid="{00000000-0005-0000-0000-0000BDC10000}"/>
    <cellStyle name="SAPBEXstdItemX 38 11" xfId="34991" xr:uid="{00000000-0005-0000-0000-0000BEC10000}"/>
    <cellStyle name="SAPBEXstdItemX 38 12" xfId="37893" xr:uid="{00000000-0005-0000-0000-0000BFC10000}"/>
    <cellStyle name="SAPBEXstdItemX 38 13" xfId="43002" xr:uid="{00000000-0005-0000-0000-0000C0C10000}"/>
    <cellStyle name="SAPBEXstdItemX 38 14" xfId="46024" xr:uid="{00000000-0005-0000-0000-0000C1C10000}"/>
    <cellStyle name="SAPBEXstdItemX 38 2" xfId="6984" xr:uid="{00000000-0005-0000-0000-0000C2C10000}"/>
    <cellStyle name="SAPBEXstdItemX 38 3" xfId="9778" xr:uid="{00000000-0005-0000-0000-0000C3C10000}"/>
    <cellStyle name="SAPBEXstdItemX 38 4" xfId="12672" xr:uid="{00000000-0005-0000-0000-0000C4C10000}"/>
    <cellStyle name="SAPBEXstdItemX 38 5" xfId="15538" xr:uid="{00000000-0005-0000-0000-0000C5C10000}"/>
    <cellStyle name="SAPBEXstdItemX 38 6" xfId="18474" xr:uid="{00000000-0005-0000-0000-0000C6C10000}"/>
    <cellStyle name="SAPBEXstdItemX 38 7" xfId="21583" xr:uid="{00000000-0005-0000-0000-0000C7C10000}"/>
    <cellStyle name="SAPBEXstdItemX 38 8" xfId="26359" xr:uid="{00000000-0005-0000-0000-0000C8C10000}"/>
    <cellStyle name="SAPBEXstdItemX 38 9" xfId="29242" xr:uid="{00000000-0005-0000-0000-0000C9C10000}"/>
    <cellStyle name="SAPBEXstdItemX 39" xfId="2042" xr:uid="{00000000-0005-0000-0000-0000CAC10000}"/>
    <cellStyle name="SAPBEXstdItemX 39 10" xfId="32125" xr:uid="{00000000-0005-0000-0000-0000CBC10000}"/>
    <cellStyle name="SAPBEXstdItemX 39 11" xfId="35022" xr:uid="{00000000-0005-0000-0000-0000CCC10000}"/>
    <cellStyle name="SAPBEXstdItemX 39 12" xfId="37923" xr:uid="{00000000-0005-0000-0000-0000CDC10000}"/>
    <cellStyle name="SAPBEXstdItemX 39 13" xfId="43032" xr:uid="{00000000-0005-0000-0000-0000CEC10000}"/>
    <cellStyle name="SAPBEXstdItemX 39 14" xfId="46055" xr:uid="{00000000-0005-0000-0000-0000CFC10000}"/>
    <cellStyle name="SAPBEXstdItemX 39 2" xfId="7015" xr:uid="{00000000-0005-0000-0000-0000D0C10000}"/>
    <cellStyle name="SAPBEXstdItemX 39 3" xfId="9809" xr:uid="{00000000-0005-0000-0000-0000D1C10000}"/>
    <cellStyle name="SAPBEXstdItemX 39 4" xfId="12702" xr:uid="{00000000-0005-0000-0000-0000D2C10000}"/>
    <cellStyle name="SAPBEXstdItemX 39 5" xfId="15569" xr:uid="{00000000-0005-0000-0000-0000D3C10000}"/>
    <cellStyle name="SAPBEXstdItemX 39 6" xfId="18505" xr:uid="{00000000-0005-0000-0000-0000D4C10000}"/>
    <cellStyle name="SAPBEXstdItemX 39 7" xfId="21613" xr:uid="{00000000-0005-0000-0000-0000D5C10000}"/>
    <cellStyle name="SAPBEXstdItemX 39 8" xfId="26389" xr:uid="{00000000-0005-0000-0000-0000D6C10000}"/>
    <cellStyle name="SAPBEXstdItemX 39 9" xfId="29272" xr:uid="{00000000-0005-0000-0000-0000D7C10000}"/>
    <cellStyle name="SAPBEXstdItemX 4" xfId="679" xr:uid="{00000000-0005-0000-0000-0000D8C10000}"/>
    <cellStyle name="SAPBEXstdItemX 4 10" xfId="30772" xr:uid="{00000000-0005-0000-0000-0000D9C10000}"/>
    <cellStyle name="SAPBEXstdItemX 4 11" xfId="33661" xr:uid="{00000000-0005-0000-0000-0000DAC10000}"/>
    <cellStyle name="SAPBEXstdItemX 4 12" xfId="36567" xr:uid="{00000000-0005-0000-0000-0000DBC10000}"/>
    <cellStyle name="SAPBEXstdItemX 4 13" xfId="41674" xr:uid="{00000000-0005-0000-0000-0000DCC10000}"/>
    <cellStyle name="SAPBEXstdItemX 4 14" xfId="44692" xr:uid="{00000000-0005-0000-0000-0000DDC10000}"/>
    <cellStyle name="SAPBEXstdItemX 4 2" xfId="3362" xr:uid="{00000000-0005-0000-0000-0000DEC10000}"/>
    <cellStyle name="SAPBEXstdItemX 4 3" xfId="8453" xr:uid="{00000000-0005-0000-0000-0000DFC10000}"/>
    <cellStyle name="SAPBEXstdItemX 4 4" xfId="11346" xr:uid="{00000000-0005-0000-0000-0000E0C10000}"/>
    <cellStyle name="SAPBEXstdItemX 4 5" xfId="14214" xr:uid="{00000000-0005-0000-0000-0000E1C10000}"/>
    <cellStyle name="SAPBEXstdItemX 4 6" xfId="17143" xr:uid="{00000000-0005-0000-0000-0000E2C10000}"/>
    <cellStyle name="SAPBEXstdItemX 4 7" xfId="20254" xr:uid="{00000000-0005-0000-0000-0000E3C10000}"/>
    <cellStyle name="SAPBEXstdItemX 4 8" xfId="16937" xr:uid="{00000000-0005-0000-0000-0000E4C10000}"/>
    <cellStyle name="SAPBEXstdItemX 4 9" xfId="27917" xr:uid="{00000000-0005-0000-0000-0000E5C10000}"/>
    <cellStyle name="SAPBEXstdItemX 40" xfId="2074" xr:uid="{00000000-0005-0000-0000-0000E6C10000}"/>
    <cellStyle name="SAPBEXstdItemX 40 10" xfId="32157" xr:uid="{00000000-0005-0000-0000-0000E7C10000}"/>
    <cellStyle name="SAPBEXstdItemX 40 11" xfId="35054" xr:uid="{00000000-0005-0000-0000-0000E8C10000}"/>
    <cellStyle name="SAPBEXstdItemX 40 12" xfId="37954" xr:uid="{00000000-0005-0000-0000-0000E9C10000}"/>
    <cellStyle name="SAPBEXstdItemX 40 13" xfId="43063" xr:uid="{00000000-0005-0000-0000-0000EAC10000}"/>
    <cellStyle name="SAPBEXstdItemX 40 14" xfId="46087" xr:uid="{00000000-0005-0000-0000-0000EBC10000}"/>
    <cellStyle name="SAPBEXstdItemX 40 2" xfId="7047" xr:uid="{00000000-0005-0000-0000-0000ECC10000}"/>
    <cellStyle name="SAPBEXstdItemX 40 3" xfId="9841" xr:uid="{00000000-0005-0000-0000-0000EDC10000}"/>
    <cellStyle name="SAPBEXstdItemX 40 4" xfId="12733" xr:uid="{00000000-0005-0000-0000-0000EEC10000}"/>
    <cellStyle name="SAPBEXstdItemX 40 5" xfId="15601" xr:uid="{00000000-0005-0000-0000-0000EFC10000}"/>
    <cellStyle name="SAPBEXstdItemX 40 6" xfId="18537" xr:uid="{00000000-0005-0000-0000-0000F0C10000}"/>
    <cellStyle name="SAPBEXstdItemX 40 7" xfId="21645" xr:uid="{00000000-0005-0000-0000-0000F1C10000}"/>
    <cellStyle name="SAPBEXstdItemX 40 8" xfId="26420" xr:uid="{00000000-0005-0000-0000-0000F2C10000}"/>
    <cellStyle name="SAPBEXstdItemX 40 9" xfId="29303" xr:uid="{00000000-0005-0000-0000-0000F3C10000}"/>
    <cellStyle name="SAPBEXstdItemX 41" xfId="2104" xr:uid="{00000000-0005-0000-0000-0000F4C10000}"/>
    <cellStyle name="SAPBEXstdItemX 41 10" xfId="32187" xr:uid="{00000000-0005-0000-0000-0000F5C10000}"/>
    <cellStyle name="SAPBEXstdItemX 41 11" xfId="35083" xr:uid="{00000000-0005-0000-0000-0000F6C10000}"/>
    <cellStyle name="SAPBEXstdItemX 41 12" xfId="37983" xr:uid="{00000000-0005-0000-0000-0000F7C10000}"/>
    <cellStyle name="SAPBEXstdItemX 41 13" xfId="43093" xr:uid="{00000000-0005-0000-0000-0000F8C10000}"/>
    <cellStyle name="SAPBEXstdItemX 41 14" xfId="46117" xr:uid="{00000000-0005-0000-0000-0000F9C10000}"/>
    <cellStyle name="SAPBEXstdItemX 41 2" xfId="7077" xr:uid="{00000000-0005-0000-0000-0000FAC10000}"/>
    <cellStyle name="SAPBEXstdItemX 41 3" xfId="9871" xr:uid="{00000000-0005-0000-0000-0000FBC10000}"/>
    <cellStyle name="SAPBEXstdItemX 41 4" xfId="12762" xr:uid="{00000000-0005-0000-0000-0000FCC10000}"/>
    <cellStyle name="SAPBEXstdItemX 41 5" xfId="15631" xr:uid="{00000000-0005-0000-0000-0000FDC10000}"/>
    <cellStyle name="SAPBEXstdItemX 41 6" xfId="18567" xr:uid="{00000000-0005-0000-0000-0000FEC10000}"/>
    <cellStyle name="SAPBEXstdItemX 41 7" xfId="21674" xr:uid="{00000000-0005-0000-0000-0000FFC10000}"/>
    <cellStyle name="SAPBEXstdItemX 41 8" xfId="26449" xr:uid="{00000000-0005-0000-0000-000000C20000}"/>
    <cellStyle name="SAPBEXstdItemX 41 9" xfId="29332" xr:uid="{00000000-0005-0000-0000-000001C20000}"/>
    <cellStyle name="SAPBEXstdItemX 42" xfId="2135" xr:uid="{00000000-0005-0000-0000-000002C20000}"/>
    <cellStyle name="SAPBEXstdItemX 42 10" xfId="32218" xr:uid="{00000000-0005-0000-0000-000003C20000}"/>
    <cellStyle name="SAPBEXstdItemX 42 11" xfId="35114" xr:uid="{00000000-0005-0000-0000-000004C20000}"/>
    <cellStyle name="SAPBEXstdItemX 42 12" xfId="38013" xr:uid="{00000000-0005-0000-0000-000005C20000}"/>
    <cellStyle name="SAPBEXstdItemX 42 13" xfId="43124" xr:uid="{00000000-0005-0000-0000-000006C20000}"/>
    <cellStyle name="SAPBEXstdItemX 42 14" xfId="46148" xr:uid="{00000000-0005-0000-0000-000007C20000}"/>
    <cellStyle name="SAPBEXstdItemX 42 2" xfId="7108" xr:uid="{00000000-0005-0000-0000-000008C20000}"/>
    <cellStyle name="SAPBEXstdItemX 42 3" xfId="9902" xr:uid="{00000000-0005-0000-0000-000009C20000}"/>
    <cellStyle name="SAPBEXstdItemX 42 4" xfId="12792" xr:uid="{00000000-0005-0000-0000-00000AC20000}"/>
    <cellStyle name="SAPBEXstdItemX 42 5" xfId="15662" xr:uid="{00000000-0005-0000-0000-00000BC20000}"/>
    <cellStyle name="SAPBEXstdItemX 42 6" xfId="18598" xr:uid="{00000000-0005-0000-0000-00000CC20000}"/>
    <cellStyle name="SAPBEXstdItemX 42 7" xfId="21704" xr:uid="{00000000-0005-0000-0000-00000DC20000}"/>
    <cellStyle name="SAPBEXstdItemX 42 8" xfId="26479" xr:uid="{00000000-0005-0000-0000-00000EC20000}"/>
    <cellStyle name="SAPBEXstdItemX 42 9" xfId="29362" xr:uid="{00000000-0005-0000-0000-00000FC20000}"/>
    <cellStyle name="SAPBEXstdItemX 43" xfId="2165" xr:uid="{00000000-0005-0000-0000-000010C20000}"/>
    <cellStyle name="SAPBEXstdItemX 43 10" xfId="32248" xr:uid="{00000000-0005-0000-0000-000011C20000}"/>
    <cellStyle name="SAPBEXstdItemX 43 11" xfId="35144" xr:uid="{00000000-0005-0000-0000-000012C20000}"/>
    <cellStyle name="SAPBEXstdItemX 43 12" xfId="38042" xr:uid="{00000000-0005-0000-0000-000013C20000}"/>
    <cellStyle name="SAPBEXstdItemX 43 13" xfId="43154" xr:uid="{00000000-0005-0000-0000-000014C20000}"/>
    <cellStyle name="SAPBEXstdItemX 43 14" xfId="46178" xr:uid="{00000000-0005-0000-0000-000015C20000}"/>
    <cellStyle name="SAPBEXstdItemX 43 2" xfId="7138" xr:uid="{00000000-0005-0000-0000-000016C20000}"/>
    <cellStyle name="SAPBEXstdItemX 43 3" xfId="9932" xr:uid="{00000000-0005-0000-0000-000017C20000}"/>
    <cellStyle name="SAPBEXstdItemX 43 4" xfId="12821" xr:uid="{00000000-0005-0000-0000-000018C20000}"/>
    <cellStyle name="SAPBEXstdItemX 43 5" xfId="15692" xr:uid="{00000000-0005-0000-0000-000019C20000}"/>
    <cellStyle name="SAPBEXstdItemX 43 6" xfId="18628" xr:uid="{00000000-0005-0000-0000-00001AC20000}"/>
    <cellStyle name="SAPBEXstdItemX 43 7" xfId="21733" xr:uid="{00000000-0005-0000-0000-00001BC20000}"/>
    <cellStyle name="SAPBEXstdItemX 43 8" xfId="26508" xr:uid="{00000000-0005-0000-0000-00001CC20000}"/>
    <cellStyle name="SAPBEXstdItemX 43 9" xfId="29391" xr:uid="{00000000-0005-0000-0000-00001DC20000}"/>
    <cellStyle name="SAPBEXstdItemX 44" xfId="2197" xr:uid="{00000000-0005-0000-0000-00001EC20000}"/>
    <cellStyle name="SAPBEXstdItemX 44 10" xfId="32280" xr:uid="{00000000-0005-0000-0000-00001FC20000}"/>
    <cellStyle name="SAPBEXstdItemX 44 11" xfId="35175" xr:uid="{00000000-0005-0000-0000-000020C20000}"/>
    <cellStyle name="SAPBEXstdItemX 44 12" xfId="38073" xr:uid="{00000000-0005-0000-0000-000021C20000}"/>
    <cellStyle name="SAPBEXstdItemX 44 13" xfId="43185" xr:uid="{00000000-0005-0000-0000-000022C20000}"/>
    <cellStyle name="SAPBEXstdItemX 44 14" xfId="46210" xr:uid="{00000000-0005-0000-0000-000023C20000}"/>
    <cellStyle name="SAPBEXstdItemX 44 2" xfId="7170" xr:uid="{00000000-0005-0000-0000-000024C20000}"/>
    <cellStyle name="SAPBEXstdItemX 44 3" xfId="9964" xr:uid="{00000000-0005-0000-0000-000025C20000}"/>
    <cellStyle name="SAPBEXstdItemX 44 4" xfId="12852" xr:uid="{00000000-0005-0000-0000-000026C20000}"/>
    <cellStyle name="SAPBEXstdItemX 44 5" xfId="15724" xr:uid="{00000000-0005-0000-0000-000027C20000}"/>
    <cellStyle name="SAPBEXstdItemX 44 6" xfId="18660" xr:uid="{00000000-0005-0000-0000-000028C20000}"/>
    <cellStyle name="SAPBEXstdItemX 44 7" xfId="21764" xr:uid="{00000000-0005-0000-0000-000029C20000}"/>
    <cellStyle name="SAPBEXstdItemX 44 8" xfId="26539" xr:uid="{00000000-0005-0000-0000-00002AC20000}"/>
    <cellStyle name="SAPBEXstdItemX 44 9" xfId="29422" xr:uid="{00000000-0005-0000-0000-00002BC20000}"/>
    <cellStyle name="SAPBEXstdItemX 45" xfId="2227" xr:uid="{00000000-0005-0000-0000-00002CC20000}"/>
    <cellStyle name="SAPBEXstdItemX 45 10" xfId="32310" xr:uid="{00000000-0005-0000-0000-00002DC20000}"/>
    <cellStyle name="SAPBEXstdItemX 45 11" xfId="35204" xr:uid="{00000000-0005-0000-0000-00002EC20000}"/>
    <cellStyle name="SAPBEXstdItemX 45 12" xfId="38102" xr:uid="{00000000-0005-0000-0000-00002FC20000}"/>
    <cellStyle name="SAPBEXstdItemX 45 13" xfId="43215" xr:uid="{00000000-0005-0000-0000-000030C20000}"/>
    <cellStyle name="SAPBEXstdItemX 45 14" xfId="46240" xr:uid="{00000000-0005-0000-0000-000031C20000}"/>
    <cellStyle name="SAPBEXstdItemX 45 2" xfId="7200" xr:uid="{00000000-0005-0000-0000-000032C20000}"/>
    <cellStyle name="SAPBEXstdItemX 45 3" xfId="9994" xr:uid="{00000000-0005-0000-0000-000033C20000}"/>
    <cellStyle name="SAPBEXstdItemX 45 4" xfId="12881" xr:uid="{00000000-0005-0000-0000-000034C20000}"/>
    <cellStyle name="SAPBEXstdItemX 45 5" xfId="15754" xr:uid="{00000000-0005-0000-0000-000035C20000}"/>
    <cellStyle name="SAPBEXstdItemX 45 6" xfId="18690" xr:uid="{00000000-0005-0000-0000-000036C20000}"/>
    <cellStyle name="SAPBEXstdItemX 45 7" xfId="21793" xr:uid="{00000000-0005-0000-0000-000037C20000}"/>
    <cellStyle name="SAPBEXstdItemX 45 8" xfId="26568" xr:uid="{00000000-0005-0000-0000-000038C20000}"/>
    <cellStyle name="SAPBEXstdItemX 45 9" xfId="29451" xr:uid="{00000000-0005-0000-0000-000039C20000}"/>
    <cellStyle name="SAPBEXstdItemX 46" xfId="2259" xr:uid="{00000000-0005-0000-0000-00003AC20000}"/>
    <cellStyle name="SAPBEXstdItemX 46 10" xfId="32342" xr:uid="{00000000-0005-0000-0000-00003BC20000}"/>
    <cellStyle name="SAPBEXstdItemX 46 11" xfId="35235" xr:uid="{00000000-0005-0000-0000-00003CC20000}"/>
    <cellStyle name="SAPBEXstdItemX 46 12" xfId="38133" xr:uid="{00000000-0005-0000-0000-00003DC20000}"/>
    <cellStyle name="SAPBEXstdItemX 46 13" xfId="43247" xr:uid="{00000000-0005-0000-0000-00003EC20000}"/>
    <cellStyle name="SAPBEXstdItemX 46 14" xfId="46272" xr:uid="{00000000-0005-0000-0000-00003FC20000}"/>
    <cellStyle name="SAPBEXstdItemX 46 2" xfId="7232" xr:uid="{00000000-0005-0000-0000-000040C20000}"/>
    <cellStyle name="SAPBEXstdItemX 46 3" xfId="10026" xr:uid="{00000000-0005-0000-0000-000041C20000}"/>
    <cellStyle name="SAPBEXstdItemX 46 4" xfId="12912" xr:uid="{00000000-0005-0000-0000-000042C20000}"/>
    <cellStyle name="SAPBEXstdItemX 46 5" xfId="15786" xr:uid="{00000000-0005-0000-0000-000043C20000}"/>
    <cellStyle name="SAPBEXstdItemX 46 6" xfId="18722" xr:uid="{00000000-0005-0000-0000-000044C20000}"/>
    <cellStyle name="SAPBEXstdItemX 46 7" xfId="21824" xr:uid="{00000000-0005-0000-0000-000045C20000}"/>
    <cellStyle name="SAPBEXstdItemX 46 8" xfId="26599" xr:uid="{00000000-0005-0000-0000-000046C20000}"/>
    <cellStyle name="SAPBEXstdItemX 46 9" xfId="29482" xr:uid="{00000000-0005-0000-0000-000047C20000}"/>
    <cellStyle name="SAPBEXstdItemX 47" xfId="2288" xr:uid="{00000000-0005-0000-0000-000048C20000}"/>
    <cellStyle name="SAPBEXstdItemX 47 10" xfId="32371" xr:uid="{00000000-0005-0000-0000-000049C20000}"/>
    <cellStyle name="SAPBEXstdItemX 47 11" xfId="35263" xr:uid="{00000000-0005-0000-0000-00004AC20000}"/>
    <cellStyle name="SAPBEXstdItemX 47 12" xfId="38161" xr:uid="{00000000-0005-0000-0000-00004BC20000}"/>
    <cellStyle name="SAPBEXstdItemX 47 13" xfId="43276" xr:uid="{00000000-0005-0000-0000-00004CC20000}"/>
    <cellStyle name="SAPBEXstdItemX 47 14" xfId="46301" xr:uid="{00000000-0005-0000-0000-00004DC20000}"/>
    <cellStyle name="SAPBEXstdItemX 47 2" xfId="7261" xr:uid="{00000000-0005-0000-0000-00004EC20000}"/>
    <cellStyle name="SAPBEXstdItemX 47 3" xfId="10055" xr:uid="{00000000-0005-0000-0000-00004FC20000}"/>
    <cellStyle name="SAPBEXstdItemX 47 4" xfId="12940" xr:uid="{00000000-0005-0000-0000-000050C20000}"/>
    <cellStyle name="SAPBEXstdItemX 47 5" xfId="15815" xr:uid="{00000000-0005-0000-0000-000051C20000}"/>
    <cellStyle name="SAPBEXstdItemX 47 6" xfId="18751" xr:uid="{00000000-0005-0000-0000-000052C20000}"/>
    <cellStyle name="SAPBEXstdItemX 47 7" xfId="21852" xr:uid="{00000000-0005-0000-0000-000053C20000}"/>
    <cellStyle name="SAPBEXstdItemX 47 8" xfId="26627" xr:uid="{00000000-0005-0000-0000-000054C20000}"/>
    <cellStyle name="SAPBEXstdItemX 47 9" xfId="29510" xr:uid="{00000000-0005-0000-0000-000055C20000}"/>
    <cellStyle name="SAPBEXstdItemX 48" xfId="2320" xr:uid="{00000000-0005-0000-0000-000056C20000}"/>
    <cellStyle name="SAPBEXstdItemX 48 10" xfId="32402" xr:uid="{00000000-0005-0000-0000-000057C20000}"/>
    <cellStyle name="SAPBEXstdItemX 48 11" xfId="35293" xr:uid="{00000000-0005-0000-0000-000058C20000}"/>
    <cellStyle name="SAPBEXstdItemX 48 12" xfId="38191" xr:uid="{00000000-0005-0000-0000-000059C20000}"/>
    <cellStyle name="SAPBEXstdItemX 48 13" xfId="43306" xr:uid="{00000000-0005-0000-0000-00005AC20000}"/>
    <cellStyle name="SAPBEXstdItemX 48 14" xfId="46333" xr:uid="{00000000-0005-0000-0000-00005BC20000}"/>
    <cellStyle name="SAPBEXstdItemX 48 2" xfId="7292" xr:uid="{00000000-0005-0000-0000-00005CC20000}"/>
    <cellStyle name="SAPBEXstdItemX 48 3" xfId="10086" xr:uid="{00000000-0005-0000-0000-00005DC20000}"/>
    <cellStyle name="SAPBEXstdItemX 48 4" xfId="12970" xr:uid="{00000000-0005-0000-0000-00005EC20000}"/>
    <cellStyle name="SAPBEXstdItemX 48 5" xfId="15846" xr:uid="{00000000-0005-0000-0000-00005FC20000}"/>
    <cellStyle name="SAPBEXstdItemX 48 6" xfId="18783" xr:uid="{00000000-0005-0000-0000-000060C20000}"/>
    <cellStyle name="SAPBEXstdItemX 48 7" xfId="21883" xr:uid="{00000000-0005-0000-0000-000061C20000}"/>
    <cellStyle name="SAPBEXstdItemX 48 8" xfId="26657" xr:uid="{00000000-0005-0000-0000-000062C20000}"/>
    <cellStyle name="SAPBEXstdItemX 48 9" xfId="29540" xr:uid="{00000000-0005-0000-0000-000063C20000}"/>
    <cellStyle name="SAPBEXstdItemX 49" xfId="2350" xr:uid="{00000000-0005-0000-0000-000064C20000}"/>
    <cellStyle name="SAPBEXstdItemX 49 10" xfId="32432" xr:uid="{00000000-0005-0000-0000-000065C20000}"/>
    <cellStyle name="SAPBEXstdItemX 49 11" xfId="35322" xr:uid="{00000000-0005-0000-0000-000066C20000}"/>
    <cellStyle name="SAPBEXstdItemX 49 12" xfId="38220" xr:uid="{00000000-0005-0000-0000-000067C20000}"/>
    <cellStyle name="SAPBEXstdItemX 49 13" xfId="43335" xr:uid="{00000000-0005-0000-0000-000068C20000}"/>
    <cellStyle name="SAPBEXstdItemX 49 14" xfId="46363" xr:uid="{00000000-0005-0000-0000-000069C20000}"/>
    <cellStyle name="SAPBEXstdItemX 49 2" xfId="7322" xr:uid="{00000000-0005-0000-0000-00006AC20000}"/>
    <cellStyle name="SAPBEXstdItemX 49 3" xfId="10116" xr:uid="{00000000-0005-0000-0000-00006BC20000}"/>
    <cellStyle name="SAPBEXstdItemX 49 4" xfId="12999" xr:uid="{00000000-0005-0000-0000-00006CC20000}"/>
    <cellStyle name="SAPBEXstdItemX 49 5" xfId="15876" xr:uid="{00000000-0005-0000-0000-00006DC20000}"/>
    <cellStyle name="SAPBEXstdItemX 49 6" xfId="18813" xr:uid="{00000000-0005-0000-0000-00006EC20000}"/>
    <cellStyle name="SAPBEXstdItemX 49 7" xfId="21912" xr:uid="{00000000-0005-0000-0000-00006FC20000}"/>
    <cellStyle name="SAPBEXstdItemX 49 8" xfId="26686" xr:uid="{00000000-0005-0000-0000-000070C20000}"/>
    <cellStyle name="SAPBEXstdItemX 49 9" xfId="29569" xr:uid="{00000000-0005-0000-0000-000071C20000}"/>
    <cellStyle name="SAPBEXstdItemX 5" xfId="594" xr:uid="{00000000-0005-0000-0000-000072C20000}"/>
    <cellStyle name="SAPBEXstdItemX 5 10" xfId="30687" xr:uid="{00000000-0005-0000-0000-000073C20000}"/>
    <cellStyle name="SAPBEXstdItemX 5 11" xfId="33576" xr:uid="{00000000-0005-0000-0000-000074C20000}"/>
    <cellStyle name="SAPBEXstdItemX 5 12" xfId="36482" xr:uid="{00000000-0005-0000-0000-000075C20000}"/>
    <cellStyle name="SAPBEXstdItemX 5 13" xfId="41589" xr:uid="{00000000-0005-0000-0000-000076C20000}"/>
    <cellStyle name="SAPBEXstdItemX 5 14" xfId="44607" xr:uid="{00000000-0005-0000-0000-000077C20000}"/>
    <cellStyle name="SAPBEXstdItemX 5 2" xfId="4260" xr:uid="{00000000-0005-0000-0000-000078C20000}"/>
    <cellStyle name="SAPBEXstdItemX 5 3" xfId="8368" xr:uid="{00000000-0005-0000-0000-000079C20000}"/>
    <cellStyle name="SAPBEXstdItemX 5 4" xfId="11261" xr:uid="{00000000-0005-0000-0000-00007AC20000}"/>
    <cellStyle name="SAPBEXstdItemX 5 5" xfId="14129" xr:uid="{00000000-0005-0000-0000-00007BC20000}"/>
    <cellStyle name="SAPBEXstdItemX 5 6" xfId="17058" xr:uid="{00000000-0005-0000-0000-00007CC20000}"/>
    <cellStyle name="SAPBEXstdItemX 5 7" xfId="20169" xr:uid="{00000000-0005-0000-0000-00007DC20000}"/>
    <cellStyle name="SAPBEXstdItemX 5 8" xfId="20046" xr:uid="{00000000-0005-0000-0000-00007EC20000}"/>
    <cellStyle name="SAPBEXstdItemX 5 9" xfId="27832" xr:uid="{00000000-0005-0000-0000-00007FC20000}"/>
    <cellStyle name="SAPBEXstdItemX 50" xfId="2382" xr:uid="{00000000-0005-0000-0000-000080C20000}"/>
    <cellStyle name="SAPBEXstdItemX 50 10" xfId="32464" xr:uid="{00000000-0005-0000-0000-000081C20000}"/>
    <cellStyle name="SAPBEXstdItemX 50 11" xfId="35353" xr:uid="{00000000-0005-0000-0000-000082C20000}"/>
    <cellStyle name="SAPBEXstdItemX 50 12" xfId="38251" xr:uid="{00000000-0005-0000-0000-000083C20000}"/>
    <cellStyle name="SAPBEXstdItemX 50 13" xfId="43366" xr:uid="{00000000-0005-0000-0000-000084C20000}"/>
    <cellStyle name="SAPBEXstdItemX 50 14" xfId="46395" xr:uid="{00000000-0005-0000-0000-000085C20000}"/>
    <cellStyle name="SAPBEXstdItemX 50 2" xfId="7354" xr:uid="{00000000-0005-0000-0000-000086C20000}"/>
    <cellStyle name="SAPBEXstdItemX 50 3" xfId="10148" xr:uid="{00000000-0005-0000-0000-000087C20000}"/>
    <cellStyle name="SAPBEXstdItemX 50 4" xfId="13030" xr:uid="{00000000-0005-0000-0000-000088C20000}"/>
    <cellStyle name="SAPBEXstdItemX 50 5" xfId="15908" xr:uid="{00000000-0005-0000-0000-000089C20000}"/>
    <cellStyle name="SAPBEXstdItemX 50 6" xfId="18845" xr:uid="{00000000-0005-0000-0000-00008AC20000}"/>
    <cellStyle name="SAPBEXstdItemX 50 7" xfId="21943" xr:uid="{00000000-0005-0000-0000-00008BC20000}"/>
    <cellStyle name="SAPBEXstdItemX 50 8" xfId="26717" xr:uid="{00000000-0005-0000-0000-00008CC20000}"/>
    <cellStyle name="SAPBEXstdItemX 50 9" xfId="29600" xr:uid="{00000000-0005-0000-0000-00008DC20000}"/>
    <cellStyle name="SAPBEXstdItemX 51" xfId="2412" xr:uid="{00000000-0005-0000-0000-00008EC20000}"/>
    <cellStyle name="SAPBEXstdItemX 51 10" xfId="32494" xr:uid="{00000000-0005-0000-0000-00008FC20000}"/>
    <cellStyle name="SAPBEXstdItemX 51 11" xfId="35382" xr:uid="{00000000-0005-0000-0000-000090C20000}"/>
    <cellStyle name="SAPBEXstdItemX 51 12" xfId="38280" xr:uid="{00000000-0005-0000-0000-000091C20000}"/>
    <cellStyle name="SAPBEXstdItemX 51 13" xfId="43395" xr:uid="{00000000-0005-0000-0000-000092C20000}"/>
    <cellStyle name="SAPBEXstdItemX 51 14" xfId="46425" xr:uid="{00000000-0005-0000-0000-000093C20000}"/>
    <cellStyle name="SAPBEXstdItemX 51 2" xfId="7384" xr:uid="{00000000-0005-0000-0000-000094C20000}"/>
    <cellStyle name="SAPBEXstdItemX 51 3" xfId="10178" xr:uid="{00000000-0005-0000-0000-000095C20000}"/>
    <cellStyle name="SAPBEXstdItemX 51 4" xfId="13059" xr:uid="{00000000-0005-0000-0000-000096C20000}"/>
    <cellStyle name="SAPBEXstdItemX 51 5" xfId="15938" xr:uid="{00000000-0005-0000-0000-000097C20000}"/>
    <cellStyle name="SAPBEXstdItemX 51 6" xfId="18875" xr:uid="{00000000-0005-0000-0000-000098C20000}"/>
    <cellStyle name="SAPBEXstdItemX 51 7" xfId="21972" xr:uid="{00000000-0005-0000-0000-000099C20000}"/>
    <cellStyle name="SAPBEXstdItemX 51 8" xfId="26746" xr:uid="{00000000-0005-0000-0000-00009AC20000}"/>
    <cellStyle name="SAPBEXstdItemX 51 9" xfId="29629" xr:uid="{00000000-0005-0000-0000-00009BC20000}"/>
    <cellStyle name="SAPBEXstdItemX 52" xfId="2443" xr:uid="{00000000-0005-0000-0000-00009CC20000}"/>
    <cellStyle name="SAPBEXstdItemX 52 10" xfId="32525" xr:uid="{00000000-0005-0000-0000-00009DC20000}"/>
    <cellStyle name="SAPBEXstdItemX 52 11" xfId="35412" xr:uid="{00000000-0005-0000-0000-00009EC20000}"/>
    <cellStyle name="SAPBEXstdItemX 52 12" xfId="38310" xr:uid="{00000000-0005-0000-0000-00009FC20000}"/>
    <cellStyle name="SAPBEXstdItemX 52 13" xfId="43425" xr:uid="{00000000-0005-0000-0000-0000A0C20000}"/>
    <cellStyle name="SAPBEXstdItemX 52 14" xfId="46456" xr:uid="{00000000-0005-0000-0000-0000A1C20000}"/>
    <cellStyle name="SAPBEXstdItemX 52 2" xfId="7415" xr:uid="{00000000-0005-0000-0000-0000A2C20000}"/>
    <cellStyle name="SAPBEXstdItemX 52 3" xfId="10208" xr:uid="{00000000-0005-0000-0000-0000A3C20000}"/>
    <cellStyle name="SAPBEXstdItemX 52 4" xfId="13089" xr:uid="{00000000-0005-0000-0000-0000A4C20000}"/>
    <cellStyle name="SAPBEXstdItemX 52 5" xfId="15969" xr:uid="{00000000-0005-0000-0000-0000A5C20000}"/>
    <cellStyle name="SAPBEXstdItemX 52 6" xfId="18906" xr:uid="{00000000-0005-0000-0000-0000A6C20000}"/>
    <cellStyle name="SAPBEXstdItemX 52 7" xfId="22002" xr:uid="{00000000-0005-0000-0000-0000A7C20000}"/>
    <cellStyle name="SAPBEXstdItemX 52 8" xfId="26776" xr:uid="{00000000-0005-0000-0000-0000A8C20000}"/>
    <cellStyle name="SAPBEXstdItemX 52 9" xfId="29659" xr:uid="{00000000-0005-0000-0000-0000A9C20000}"/>
    <cellStyle name="SAPBEXstdItemX 53" xfId="2472" xr:uid="{00000000-0005-0000-0000-0000AAC20000}"/>
    <cellStyle name="SAPBEXstdItemX 53 10" xfId="32554" xr:uid="{00000000-0005-0000-0000-0000ABC20000}"/>
    <cellStyle name="SAPBEXstdItemX 53 11" xfId="35440" xr:uid="{00000000-0005-0000-0000-0000ACC20000}"/>
    <cellStyle name="SAPBEXstdItemX 53 12" xfId="38338" xr:uid="{00000000-0005-0000-0000-0000ADC20000}"/>
    <cellStyle name="SAPBEXstdItemX 53 13" xfId="43453" xr:uid="{00000000-0005-0000-0000-0000AEC20000}"/>
    <cellStyle name="SAPBEXstdItemX 53 14" xfId="46485" xr:uid="{00000000-0005-0000-0000-0000AFC20000}"/>
    <cellStyle name="SAPBEXstdItemX 53 2" xfId="7444" xr:uid="{00000000-0005-0000-0000-0000B0C20000}"/>
    <cellStyle name="SAPBEXstdItemX 53 3" xfId="10236" xr:uid="{00000000-0005-0000-0000-0000B1C20000}"/>
    <cellStyle name="SAPBEXstdItemX 53 4" xfId="13117" xr:uid="{00000000-0005-0000-0000-0000B2C20000}"/>
    <cellStyle name="SAPBEXstdItemX 53 5" xfId="15997" xr:uid="{00000000-0005-0000-0000-0000B3C20000}"/>
    <cellStyle name="SAPBEXstdItemX 53 6" xfId="18935" xr:uid="{00000000-0005-0000-0000-0000B4C20000}"/>
    <cellStyle name="SAPBEXstdItemX 53 7" xfId="22030" xr:uid="{00000000-0005-0000-0000-0000B5C20000}"/>
    <cellStyle name="SAPBEXstdItemX 53 8" xfId="26804" xr:uid="{00000000-0005-0000-0000-0000B6C20000}"/>
    <cellStyle name="SAPBEXstdItemX 53 9" xfId="29687" xr:uid="{00000000-0005-0000-0000-0000B7C20000}"/>
    <cellStyle name="SAPBEXstdItemX 54" xfId="2503" xr:uid="{00000000-0005-0000-0000-0000B8C20000}"/>
    <cellStyle name="SAPBEXstdItemX 54 10" xfId="32584" xr:uid="{00000000-0005-0000-0000-0000B9C20000}"/>
    <cellStyle name="SAPBEXstdItemX 54 11" xfId="35471" xr:uid="{00000000-0005-0000-0000-0000BAC20000}"/>
    <cellStyle name="SAPBEXstdItemX 54 12" xfId="38368" xr:uid="{00000000-0005-0000-0000-0000BBC20000}"/>
    <cellStyle name="SAPBEXstdItemX 54 13" xfId="43483" xr:uid="{00000000-0005-0000-0000-0000BCC20000}"/>
    <cellStyle name="SAPBEXstdItemX 54 14" xfId="46516" xr:uid="{00000000-0005-0000-0000-0000BDC20000}"/>
    <cellStyle name="SAPBEXstdItemX 54 2" xfId="7474" xr:uid="{00000000-0005-0000-0000-0000BEC20000}"/>
    <cellStyle name="SAPBEXstdItemX 54 3" xfId="10266" xr:uid="{00000000-0005-0000-0000-0000BFC20000}"/>
    <cellStyle name="SAPBEXstdItemX 54 4" xfId="13147" xr:uid="{00000000-0005-0000-0000-0000C0C20000}"/>
    <cellStyle name="SAPBEXstdItemX 54 5" xfId="16027" xr:uid="{00000000-0005-0000-0000-0000C1C20000}"/>
    <cellStyle name="SAPBEXstdItemX 54 6" xfId="18966" xr:uid="{00000000-0005-0000-0000-0000C2C20000}"/>
    <cellStyle name="SAPBEXstdItemX 54 7" xfId="22060" xr:uid="{00000000-0005-0000-0000-0000C3C20000}"/>
    <cellStyle name="SAPBEXstdItemX 54 8" xfId="26834" xr:uid="{00000000-0005-0000-0000-0000C4C20000}"/>
    <cellStyle name="SAPBEXstdItemX 54 9" xfId="29717" xr:uid="{00000000-0005-0000-0000-0000C5C20000}"/>
    <cellStyle name="SAPBEXstdItemX 55" xfId="2533" xr:uid="{00000000-0005-0000-0000-0000C6C20000}"/>
    <cellStyle name="SAPBEXstdItemX 55 10" xfId="32613" xr:uid="{00000000-0005-0000-0000-0000C7C20000}"/>
    <cellStyle name="SAPBEXstdItemX 55 11" xfId="35501" xr:uid="{00000000-0005-0000-0000-0000C8C20000}"/>
    <cellStyle name="SAPBEXstdItemX 55 12" xfId="38397" xr:uid="{00000000-0005-0000-0000-0000C9C20000}"/>
    <cellStyle name="SAPBEXstdItemX 55 13" xfId="43512" xr:uid="{00000000-0005-0000-0000-0000CAC20000}"/>
    <cellStyle name="SAPBEXstdItemX 55 14" xfId="46546" xr:uid="{00000000-0005-0000-0000-0000CBC20000}"/>
    <cellStyle name="SAPBEXstdItemX 55 2" xfId="7503" xr:uid="{00000000-0005-0000-0000-0000CCC20000}"/>
    <cellStyle name="SAPBEXstdItemX 55 3" xfId="10295" xr:uid="{00000000-0005-0000-0000-0000CDC20000}"/>
    <cellStyle name="SAPBEXstdItemX 55 4" xfId="13176" xr:uid="{00000000-0005-0000-0000-0000CEC20000}"/>
    <cellStyle name="SAPBEXstdItemX 55 5" xfId="16056" xr:uid="{00000000-0005-0000-0000-0000CFC20000}"/>
    <cellStyle name="SAPBEXstdItemX 55 6" xfId="18996" xr:uid="{00000000-0005-0000-0000-0000D0C20000}"/>
    <cellStyle name="SAPBEXstdItemX 55 7" xfId="22089" xr:uid="{00000000-0005-0000-0000-0000D1C20000}"/>
    <cellStyle name="SAPBEXstdItemX 55 8" xfId="26863" xr:uid="{00000000-0005-0000-0000-0000D2C20000}"/>
    <cellStyle name="SAPBEXstdItemX 55 9" xfId="29746" xr:uid="{00000000-0005-0000-0000-0000D3C20000}"/>
    <cellStyle name="SAPBEXstdItemX 56" xfId="2565" xr:uid="{00000000-0005-0000-0000-0000D4C20000}"/>
    <cellStyle name="SAPBEXstdItemX 56 10" xfId="32644" xr:uid="{00000000-0005-0000-0000-0000D5C20000}"/>
    <cellStyle name="SAPBEXstdItemX 56 11" xfId="35532" xr:uid="{00000000-0005-0000-0000-0000D6C20000}"/>
    <cellStyle name="SAPBEXstdItemX 56 12" xfId="38428" xr:uid="{00000000-0005-0000-0000-0000D7C20000}"/>
    <cellStyle name="SAPBEXstdItemX 56 13" xfId="43543" xr:uid="{00000000-0005-0000-0000-0000D8C20000}"/>
    <cellStyle name="SAPBEXstdItemX 56 14" xfId="46578" xr:uid="{00000000-0005-0000-0000-0000D9C20000}"/>
    <cellStyle name="SAPBEXstdItemX 56 2" xfId="7534" xr:uid="{00000000-0005-0000-0000-0000DAC20000}"/>
    <cellStyle name="SAPBEXstdItemX 56 3" xfId="10326" xr:uid="{00000000-0005-0000-0000-0000DBC20000}"/>
    <cellStyle name="SAPBEXstdItemX 56 4" xfId="13207" xr:uid="{00000000-0005-0000-0000-0000DCC20000}"/>
    <cellStyle name="SAPBEXstdItemX 56 5" xfId="16087" xr:uid="{00000000-0005-0000-0000-0000DDC20000}"/>
    <cellStyle name="SAPBEXstdItemX 56 6" xfId="19028" xr:uid="{00000000-0005-0000-0000-0000DEC20000}"/>
    <cellStyle name="SAPBEXstdItemX 56 7" xfId="22120" xr:uid="{00000000-0005-0000-0000-0000DFC20000}"/>
    <cellStyle name="SAPBEXstdItemX 56 8" xfId="26894" xr:uid="{00000000-0005-0000-0000-0000E0C20000}"/>
    <cellStyle name="SAPBEXstdItemX 56 9" xfId="29777" xr:uid="{00000000-0005-0000-0000-0000E1C20000}"/>
    <cellStyle name="SAPBEXstdItemX 57" xfId="2535" xr:uid="{00000000-0005-0000-0000-0000E2C20000}"/>
    <cellStyle name="SAPBEXstdItemX 57 10" xfId="32615" xr:uid="{00000000-0005-0000-0000-0000E3C20000}"/>
    <cellStyle name="SAPBEXstdItemX 57 11" xfId="35503" xr:uid="{00000000-0005-0000-0000-0000E4C20000}"/>
    <cellStyle name="SAPBEXstdItemX 57 12" xfId="38399" xr:uid="{00000000-0005-0000-0000-0000E5C20000}"/>
    <cellStyle name="SAPBEXstdItemX 57 13" xfId="43514" xr:uid="{00000000-0005-0000-0000-0000E6C20000}"/>
    <cellStyle name="SAPBEXstdItemX 57 14" xfId="46548" xr:uid="{00000000-0005-0000-0000-0000E7C20000}"/>
    <cellStyle name="SAPBEXstdItemX 57 2" xfId="7505" xr:uid="{00000000-0005-0000-0000-0000E8C20000}"/>
    <cellStyle name="SAPBEXstdItemX 57 3" xfId="10297" xr:uid="{00000000-0005-0000-0000-0000E9C20000}"/>
    <cellStyle name="SAPBEXstdItemX 57 4" xfId="13178" xr:uid="{00000000-0005-0000-0000-0000EAC20000}"/>
    <cellStyle name="SAPBEXstdItemX 57 5" xfId="16058" xr:uid="{00000000-0005-0000-0000-0000EBC20000}"/>
    <cellStyle name="SAPBEXstdItemX 57 6" xfId="18998" xr:uid="{00000000-0005-0000-0000-0000ECC20000}"/>
    <cellStyle name="SAPBEXstdItemX 57 7" xfId="22091" xr:uid="{00000000-0005-0000-0000-0000EDC20000}"/>
    <cellStyle name="SAPBEXstdItemX 57 8" xfId="26865" xr:uid="{00000000-0005-0000-0000-0000EEC20000}"/>
    <cellStyle name="SAPBEXstdItemX 57 9" xfId="29748" xr:uid="{00000000-0005-0000-0000-0000EFC20000}"/>
    <cellStyle name="SAPBEXstdItemX 58" xfId="2669" xr:uid="{00000000-0005-0000-0000-0000F0C20000}"/>
    <cellStyle name="SAPBEXstdItemX 58 10" xfId="32743" xr:uid="{00000000-0005-0000-0000-0000F1C20000}"/>
    <cellStyle name="SAPBEXstdItemX 58 11" xfId="35631" xr:uid="{00000000-0005-0000-0000-0000F2C20000}"/>
    <cellStyle name="SAPBEXstdItemX 58 12" xfId="38527" xr:uid="{00000000-0005-0000-0000-0000F3C20000}"/>
    <cellStyle name="SAPBEXstdItemX 58 13" xfId="43642" xr:uid="{00000000-0005-0000-0000-0000F4C20000}"/>
    <cellStyle name="SAPBEXstdItemX 58 14" xfId="46682" xr:uid="{00000000-0005-0000-0000-0000F5C20000}"/>
    <cellStyle name="SAPBEXstdItemX 58 2" xfId="7635" xr:uid="{00000000-0005-0000-0000-0000F6C20000}"/>
    <cellStyle name="SAPBEXstdItemX 58 3" xfId="10425" xr:uid="{00000000-0005-0000-0000-0000F7C20000}"/>
    <cellStyle name="SAPBEXstdItemX 58 4" xfId="13306" xr:uid="{00000000-0005-0000-0000-0000F8C20000}"/>
    <cellStyle name="SAPBEXstdItemX 58 5" xfId="16186" xr:uid="{00000000-0005-0000-0000-0000F9C20000}"/>
    <cellStyle name="SAPBEXstdItemX 58 6" xfId="19132" xr:uid="{00000000-0005-0000-0000-0000FAC20000}"/>
    <cellStyle name="SAPBEXstdItemX 58 7" xfId="22223" xr:uid="{00000000-0005-0000-0000-0000FBC20000}"/>
    <cellStyle name="SAPBEXstdItemX 58 8" xfId="26993" xr:uid="{00000000-0005-0000-0000-0000FCC20000}"/>
    <cellStyle name="SAPBEXstdItemX 58 9" xfId="29876" xr:uid="{00000000-0005-0000-0000-0000FDC20000}"/>
    <cellStyle name="SAPBEXstdItemX 59" xfId="1849" xr:uid="{00000000-0005-0000-0000-0000FEC20000}"/>
    <cellStyle name="SAPBEXstdItemX 59 10" xfId="31937" xr:uid="{00000000-0005-0000-0000-0000FFC20000}"/>
    <cellStyle name="SAPBEXstdItemX 59 11" xfId="34830" xr:uid="{00000000-0005-0000-0000-000000C30000}"/>
    <cellStyle name="SAPBEXstdItemX 59 12" xfId="37737" xr:uid="{00000000-0005-0000-0000-000001C30000}"/>
    <cellStyle name="SAPBEXstdItemX 59 13" xfId="42844" xr:uid="{00000000-0005-0000-0000-000002C30000}"/>
    <cellStyle name="SAPBEXstdItemX 59 14" xfId="45862" xr:uid="{00000000-0005-0000-0000-000003C30000}"/>
    <cellStyle name="SAPBEXstdItemX 59 2" xfId="6825" xr:uid="{00000000-0005-0000-0000-000004C30000}"/>
    <cellStyle name="SAPBEXstdItemX 59 3" xfId="9618" xr:uid="{00000000-0005-0000-0000-000005C30000}"/>
    <cellStyle name="SAPBEXstdItemX 59 4" xfId="12516" xr:uid="{00000000-0005-0000-0000-000006C30000}"/>
    <cellStyle name="SAPBEXstdItemX 59 5" xfId="15379" xr:uid="{00000000-0005-0000-0000-000007C30000}"/>
    <cellStyle name="SAPBEXstdItemX 59 6" xfId="18313" xr:uid="{00000000-0005-0000-0000-000008C30000}"/>
    <cellStyle name="SAPBEXstdItemX 59 7" xfId="21424" xr:uid="{00000000-0005-0000-0000-000009C30000}"/>
    <cellStyle name="SAPBEXstdItemX 59 8" xfId="26203" xr:uid="{00000000-0005-0000-0000-00000AC30000}"/>
    <cellStyle name="SAPBEXstdItemX 59 9" xfId="29086" xr:uid="{00000000-0005-0000-0000-00000BC30000}"/>
    <cellStyle name="SAPBEXstdItemX 6" xfId="787" xr:uid="{00000000-0005-0000-0000-00000CC30000}"/>
    <cellStyle name="SAPBEXstdItemX 6 10" xfId="30880" xr:uid="{00000000-0005-0000-0000-00000DC30000}"/>
    <cellStyle name="SAPBEXstdItemX 6 11" xfId="33769" xr:uid="{00000000-0005-0000-0000-00000EC30000}"/>
    <cellStyle name="SAPBEXstdItemX 6 12" xfId="36675" xr:uid="{00000000-0005-0000-0000-00000FC30000}"/>
    <cellStyle name="SAPBEXstdItemX 6 13" xfId="41782" xr:uid="{00000000-0005-0000-0000-000010C30000}"/>
    <cellStyle name="SAPBEXstdItemX 6 14" xfId="44800" xr:uid="{00000000-0005-0000-0000-000011C30000}"/>
    <cellStyle name="SAPBEXstdItemX 6 2" xfId="4938" xr:uid="{00000000-0005-0000-0000-000012C30000}"/>
    <cellStyle name="SAPBEXstdItemX 6 3" xfId="8561" xr:uid="{00000000-0005-0000-0000-000013C30000}"/>
    <cellStyle name="SAPBEXstdItemX 6 4" xfId="11454" xr:uid="{00000000-0005-0000-0000-000014C30000}"/>
    <cellStyle name="SAPBEXstdItemX 6 5" xfId="14322" xr:uid="{00000000-0005-0000-0000-000015C30000}"/>
    <cellStyle name="SAPBEXstdItemX 6 6" xfId="17251" xr:uid="{00000000-0005-0000-0000-000016C30000}"/>
    <cellStyle name="SAPBEXstdItemX 6 7" xfId="20362" xr:uid="{00000000-0005-0000-0000-000017C30000}"/>
    <cellStyle name="SAPBEXstdItemX 6 8" xfId="25141" xr:uid="{00000000-0005-0000-0000-000018C30000}"/>
    <cellStyle name="SAPBEXstdItemX 6 9" xfId="28025" xr:uid="{00000000-0005-0000-0000-000019C30000}"/>
    <cellStyle name="SAPBEXstdItemX 60" xfId="2747" xr:uid="{00000000-0005-0000-0000-00001AC30000}"/>
    <cellStyle name="SAPBEXstdItemX 60 10" xfId="32818" xr:uid="{00000000-0005-0000-0000-00001BC30000}"/>
    <cellStyle name="SAPBEXstdItemX 60 11" xfId="35706" xr:uid="{00000000-0005-0000-0000-00001CC30000}"/>
    <cellStyle name="SAPBEXstdItemX 60 12" xfId="38602" xr:uid="{00000000-0005-0000-0000-00001DC30000}"/>
    <cellStyle name="SAPBEXstdItemX 60 13" xfId="43717" xr:uid="{00000000-0005-0000-0000-00001EC30000}"/>
    <cellStyle name="SAPBEXstdItemX 60 14" xfId="46760" xr:uid="{00000000-0005-0000-0000-00001FC30000}"/>
    <cellStyle name="SAPBEXstdItemX 60 2" xfId="7713" xr:uid="{00000000-0005-0000-0000-000020C30000}"/>
    <cellStyle name="SAPBEXstdItemX 60 3" xfId="10500" xr:uid="{00000000-0005-0000-0000-000021C30000}"/>
    <cellStyle name="SAPBEXstdItemX 60 4" xfId="13381" xr:uid="{00000000-0005-0000-0000-000022C30000}"/>
    <cellStyle name="SAPBEXstdItemX 60 5" xfId="16261" xr:uid="{00000000-0005-0000-0000-000023C30000}"/>
    <cellStyle name="SAPBEXstdItemX 60 6" xfId="19210" xr:uid="{00000000-0005-0000-0000-000024C30000}"/>
    <cellStyle name="SAPBEXstdItemX 60 7" xfId="22301" xr:uid="{00000000-0005-0000-0000-000025C30000}"/>
    <cellStyle name="SAPBEXstdItemX 60 8" xfId="27068" xr:uid="{00000000-0005-0000-0000-000026C30000}"/>
    <cellStyle name="SAPBEXstdItemX 60 9" xfId="29951" xr:uid="{00000000-0005-0000-0000-000027C30000}"/>
    <cellStyle name="SAPBEXstdItemX 61" xfId="2593" xr:uid="{00000000-0005-0000-0000-000028C30000}"/>
    <cellStyle name="SAPBEXstdItemX 61 10" xfId="32670" xr:uid="{00000000-0005-0000-0000-000029C30000}"/>
    <cellStyle name="SAPBEXstdItemX 61 11" xfId="35558" xr:uid="{00000000-0005-0000-0000-00002AC30000}"/>
    <cellStyle name="SAPBEXstdItemX 61 12" xfId="38454" xr:uid="{00000000-0005-0000-0000-00002BC30000}"/>
    <cellStyle name="SAPBEXstdItemX 61 13" xfId="43569" xr:uid="{00000000-0005-0000-0000-00002CC30000}"/>
    <cellStyle name="SAPBEXstdItemX 61 14" xfId="46606" xr:uid="{00000000-0005-0000-0000-00002DC30000}"/>
    <cellStyle name="SAPBEXstdItemX 61 2" xfId="7560" xr:uid="{00000000-0005-0000-0000-00002EC30000}"/>
    <cellStyle name="SAPBEXstdItemX 61 3" xfId="10352" xr:uid="{00000000-0005-0000-0000-00002FC30000}"/>
    <cellStyle name="SAPBEXstdItemX 61 4" xfId="13233" xr:uid="{00000000-0005-0000-0000-000030C30000}"/>
    <cellStyle name="SAPBEXstdItemX 61 5" xfId="16113" xr:uid="{00000000-0005-0000-0000-000031C30000}"/>
    <cellStyle name="SAPBEXstdItemX 61 6" xfId="19056" xr:uid="{00000000-0005-0000-0000-000032C30000}"/>
    <cellStyle name="SAPBEXstdItemX 61 7" xfId="22148" xr:uid="{00000000-0005-0000-0000-000033C30000}"/>
    <cellStyle name="SAPBEXstdItemX 61 8" xfId="26920" xr:uid="{00000000-0005-0000-0000-000034C30000}"/>
    <cellStyle name="SAPBEXstdItemX 61 9" xfId="29803" xr:uid="{00000000-0005-0000-0000-000035C30000}"/>
    <cellStyle name="SAPBEXstdItemX 62" xfId="2070" xr:uid="{00000000-0005-0000-0000-000036C30000}"/>
    <cellStyle name="SAPBEXstdItemX 62 10" xfId="32153" xr:uid="{00000000-0005-0000-0000-000037C30000}"/>
    <cellStyle name="SAPBEXstdItemX 62 11" xfId="35050" xr:uid="{00000000-0005-0000-0000-000038C30000}"/>
    <cellStyle name="SAPBEXstdItemX 62 12" xfId="37950" xr:uid="{00000000-0005-0000-0000-000039C30000}"/>
    <cellStyle name="SAPBEXstdItemX 62 13" xfId="43059" xr:uid="{00000000-0005-0000-0000-00003AC30000}"/>
    <cellStyle name="SAPBEXstdItemX 62 14" xfId="46083" xr:uid="{00000000-0005-0000-0000-00003BC30000}"/>
    <cellStyle name="SAPBEXstdItemX 62 2" xfId="7043" xr:uid="{00000000-0005-0000-0000-00003CC30000}"/>
    <cellStyle name="SAPBEXstdItemX 62 3" xfId="9837" xr:uid="{00000000-0005-0000-0000-00003DC30000}"/>
    <cellStyle name="SAPBEXstdItemX 62 4" xfId="12729" xr:uid="{00000000-0005-0000-0000-00003EC30000}"/>
    <cellStyle name="SAPBEXstdItemX 62 5" xfId="15597" xr:uid="{00000000-0005-0000-0000-00003FC30000}"/>
    <cellStyle name="SAPBEXstdItemX 62 6" xfId="18533" xr:uid="{00000000-0005-0000-0000-000040C30000}"/>
    <cellStyle name="SAPBEXstdItemX 62 7" xfId="21641" xr:uid="{00000000-0005-0000-0000-000041C30000}"/>
    <cellStyle name="SAPBEXstdItemX 62 8" xfId="26416" xr:uid="{00000000-0005-0000-0000-000042C30000}"/>
    <cellStyle name="SAPBEXstdItemX 62 9" xfId="29299" xr:uid="{00000000-0005-0000-0000-000043C30000}"/>
    <cellStyle name="SAPBEXstdItemX 63" xfId="2723" xr:uid="{00000000-0005-0000-0000-000044C30000}"/>
    <cellStyle name="SAPBEXstdItemX 63 10" xfId="32794" xr:uid="{00000000-0005-0000-0000-000045C30000}"/>
    <cellStyle name="SAPBEXstdItemX 63 11" xfId="35682" xr:uid="{00000000-0005-0000-0000-000046C30000}"/>
    <cellStyle name="SAPBEXstdItemX 63 12" xfId="38578" xr:uid="{00000000-0005-0000-0000-000047C30000}"/>
    <cellStyle name="SAPBEXstdItemX 63 13" xfId="43693" xr:uid="{00000000-0005-0000-0000-000048C30000}"/>
    <cellStyle name="SAPBEXstdItemX 63 14" xfId="46736" xr:uid="{00000000-0005-0000-0000-000049C30000}"/>
    <cellStyle name="SAPBEXstdItemX 63 2" xfId="7689" xr:uid="{00000000-0005-0000-0000-00004AC30000}"/>
    <cellStyle name="SAPBEXstdItemX 63 3" xfId="10476" xr:uid="{00000000-0005-0000-0000-00004BC30000}"/>
    <cellStyle name="SAPBEXstdItemX 63 4" xfId="13357" xr:uid="{00000000-0005-0000-0000-00004CC30000}"/>
    <cellStyle name="SAPBEXstdItemX 63 5" xfId="16237" xr:uid="{00000000-0005-0000-0000-00004DC30000}"/>
    <cellStyle name="SAPBEXstdItemX 63 6" xfId="19186" xr:uid="{00000000-0005-0000-0000-00004EC30000}"/>
    <cellStyle name="SAPBEXstdItemX 63 7" xfId="22277" xr:uid="{00000000-0005-0000-0000-00004FC30000}"/>
    <cellStyle name="SAPBEXstdItemX 63 8" xfId="27044" xr:uid="{00000000-0005-0000-0000-000050C30000}"/>
    <cellStyle name="SAPBEXstdItemX 63 9" xfId="29927" xr:uid="{00000000-0005-0000-0000-000051C30000}"/>
    <cellStyle name="SAPBEXstdItemX 64" xfId="2500" xr:uid="{00000000-0005-0000-0000-000052C30000}"/>
    <cellStyle name="SAPBEXstdItemX 64 10" xfId="32581" xr:uid="{00000000-0005-0000-0000-000053C30000}"/>
    <cellStyle name="SAPBEXstdItemX 64 11" xfId="35468" xr:uid="{00000000-0005-0000-0000-000054C30000}"/>
    <cellStyle name="SAPBEXstdItemX 64 12" xfId="38365" xr:uid="{00000000-0005-0000-0000-000055C30000}"/>
    <cellStyle name="SAPBEXstdItemX 64 13" xfId="43480" xr:uid="{00000000-0005-0000-0000-000056C30000}"/>
    <cellStyle name="SAPBEXstdItemX 64 14" xfId="46513" xr:uid="{00000000-0005-0000-0000-000057C30000}"/>
    <cellStyle name="SAPBEXstdItemX 64 2" xfId="7471" xr:uid="{00000000-0005-0000-0000-000058C30000}"/>
    <cellStyle name="SAPBEXstdItemX 64 3" xfId="10263" xr:uid="{00000000-0005-0000-0000-000059C30000}"/>
    <cellStyle name="SAPBEXstdItemX 64 4" xfId="13144" xr:uid="{00000000-0005-0000-0000-00005AC30000}"/>
    <cellStyle name="SAPBEXstdItemX 64 5" xfId="16024" xr:uid="{00000000-0005-0000-0000-00005BC30000}"/>
    <cellStyle name="SAPBEXstdItemX 64 6" xfId="18963" xr:uid="{00000000-0005-0000-0000-00005CC30000}"/>
    <cellStyle name="SAPBEXstdItemX 64 7" xfId="22057" xr:uid="{00000000-0005-0000-0000-00005DC30000}"/>
    <cellStyle name="SAPBEXstdItemX 64 8" xfId="26831" xr:uid="{00000000-0005-0000-0000-00005EC30000}"/>
    <cellStyle name="SAPBEXstdItemX 64 9" xfId="29714" xr:uid="{00000000-0005-0000-0000-00005FC30000}"/>
    <cellStyle name="SAPBEXstdItemX 65" xfId="2666" xr:uid="{00000000-0005-0000-0000-000060C30000}"/>
    <cellStyle name="SAPBEXstdItemX 65 10" xfId="32740" xr:uid="{00000000-0005-0000-0000-000061C30000}"/>
    <cellStyle name="SAPBEXstdItemX 65 11" xfId="35628" xr:uid="{00000000-0005-0000-0000-000062C30000}"/>
    <cellStyle name="SAPBEXstdItemX 65 12" xfId="38524" xr:uid="{00000000-0005-0000-0000-000063C30000}"/>
    <cellStyle name="SAPBEXstdItemX 65 13" xfId="43639" xr:uid="{00000000-0005-0000-0000-000064C30000}"/>
    <cellStyle name="SAPBEXstdItemX 65 14" xfId="46679" xr:uid="{00000000-0005-0000-0000-000065C30000}"/>
    <cellStyle name="SAPBEXstdItemX 65 2" xfId="7632" xr:uid="{00000000-0005-0000-0000-000066C30000}"/>
    <cellStyle name="SAPBEXstdItemX 65 3" xfId="10422" xr:uid="{00000000-0005-0000-0000-000067C30000}"/>
    <cellStyle name="SAPBEXstdItemX 65 4" xfId="13303" xr:uid="{00000000-0005-0000-0000-000068C30000}"/>
    <cellStyle name="SAPBEXstdItemX 65 5" xfId="16183" xr:uid="{00000000-0005-0000-0000-000069C30000}"/>
    <cellStyle name="SAPBEXstdItemX 65 6" xfId="19129" xr:uid="{00000000-0005-0000-0000-00006AC30000}"/>
    <cellStyle name="SAPBEXstdItemX 65 7" xfId="22220" xr:uid="{00000000-0005-0000-0000-00006BC30000}"/>
    <cellStyle name="SAPBEXstdItemX 65 8" xfId="26990" xr:uid="{00000000-0005-0000-0000-00006CC30000}"/>
    <cellStyle name="SAPBEXstdItemX 65 9" xfId="29873" xr:uid="{00000000-0005-0000-0000-00006DC30000}"/>
    <cellStyle name="SAPBEXstdItemX 66" xfId="2997" xr:uid="{00000000-0005-0000-0000-00006EC30000}"/>
    <cellStyle name="SAPBEXstdItemX 66 10" xfId="33061" xr:uid="{00000000-0005-0000-0000-00006FC30000}"/>
    <cellStyle name="SAPBEXstdItemX 66 11" xfId="35949" xr:uid="{00000000-0005-0000-0000-000070C30000}"/>
    <cellStyle name="SAPBEXstdItemX 66 12" xfId="38845" xr:uid="{00000000-0005-0000-0000-000071C30000}"/>
    <cellStyle name="SAPBEXstdItemX 66 13" xfId="43960" xr:uid="{00000000-0005-0000-0000-000072C30000}"/>
    <cellStyle name="SAPBEXstdItemX 66 14" xfId="47010" xr:uid="{00000000-0005-0000-0000-000073C30000}"/>
    <cellStyle name="SAPBEXstdItemX 66 2" xfId="7957" xr:uid="{00000000-0005-0000-0000-000074C30000}"/>
    <cellStyle name="SAPBEXstdItemX 66 3" xfId="10743" xr:uid="{00000000-0005-0000-0000-000075C30000}"/>
    <cellStyle name="SAPBEXstdItemX 66 4" xfId="13624" xr:uid="{00000000-0005-0000-0000-000076C30000}"/>
    <cellStyle name="SAPBEXstdItemX 66 5" xfId="16504" xr:uid="{00000000-0005-0000-0000-000077C30000}"/>
    <cellStyle name="SAPBEXstdItemX 66 6" xfId="19458" xr:uid="{00000000-0005-0000-0000-000078C30000}"/>
    <cellStyle name="SAPBEXstdItemX 66 7" xfId="22551" xr:uid="{00000000-0005-0000-0000-000079C30000}"/>
    <cellStyle name="SAPBEXstdItemX 66 8" xfId="27311" xr:uid="{00000000-0005-0000-0000-00007AC30000}"/>
    <cellStyle name="SAPBEXstdItemX 66 9" xfId="30194" xr:uid="{00000000-0005-0000-0000-00007BC30000}"/>
    <cellStyle name="SAPBEXstdItemX 67" xfId="3100" xr:uid="{00000000-0005-0000-0000-00007CC30000}"/>
    <cellStyle name="SAPBEXstdItemX 67 10" xfId="33160" xr:uid="{00000000-0005-0000-0000-00007DC30000}"/>
    <cellStyle name="SAPBEXstdItemX 67 11" xfId="36049" xr:uid="{00000000-0005-0000-0000-00007EC30000}"/>
    <cellStyle name="SAPBEXstdItemX 67 12" xfId="38945" xr:uid="{00000000-0005-0000-0000-00007FC30000}"/>
    <cellStyle name="SAPBEXstdItemX 67 13" xfId="44060" xr:uid="{00000000-0005-0000-0000-000080C30000}"/>
    <cellStyle name="SAPBEXstdItemX 67 14" xfId="47113" xr:uid="{00000000-0005-0000-0000-000081C30000}"/>
    <cellStyle name="SAPBEXstdItemX 67 2" xfId="8058" xr:uid="{00000000-0005-0000-0000-000082C30000}"/>
    <cellStyle name="SAPBEXstdItemX 67 3" xfId="10842" xr:uid="{00000000-0005-0000-0000-000083C30000}"/>
    <cellStyle name="SAPBEXstdItemX 67 4" xfId="13724" xr:uid="{00000000-0005-0000-0000-000084C30000}"/>
    <cellStyle name="SAPBEXstdItemX 67 5" xfId="16603" xr:uid="{00000000-0005-0000-0000-000085C30000}"/>
    <cellStyle name="SAPBEXstdItemX 67 6" xfId="19558" xr:uid="{00000000-0005-0000-0000-000086C30000}"/>
    <cellStyle name="SAPBEXstdItemX 67 7" xfId="22654" xr:uid="{00000000-0005-0000-0000-000087C30000}"/>
    <cellStyle name="SAPBEXstdItemX 67 8" xfId="27411" xr:uid="{00000000-0005-0000-0000-000088C30000}"/>
    <cellStyle name="SAPBEXstdItemX 67 9" xfId="30294" xr:uid="{00000000-0005-0000-0000-000089C30000}"/>
    <cellStyle name="SAPBEXstdItemX 68" xfId="3044" xr:uid="{00000000-0005-0000-0000-00008AC30000}"/>
    <cellStyle name="SAPBEXstdItemX 68 10" xfId="33106" xr:uid="{00000000-0005-0000-0000-00008BC30000}"/>
    <cellStyle name="SAPBEXstdItemX 68 11" xfId="35994" xr:uid="{00000000-0005-0000-0000-00008CC30000}"/>
    <cellStyle name="SAPBEXstdItemX 68 12" xfId="38890" xr:uid="{00000000-0005-0000-0000-00008DC30000}"/>
    <cellStyle name="SAPBEXstdItemX 68 13" xfId="44005" xr:uid="{00000000-0005-0000-0000-00008EC30000}"/>
    <cellStyle name="SAPBEXstdItemX 68 14" xfId="47057" xr:uid="{00000000-0005-0000-0000-00008FC30000}"/>
    <cellStyle name="SAPBEXstdItemX 68 2" xfId="8002" xr:uid="{00000000-0005-0000-0000-000090C30000}"/>
    <cellStyle name="SAPBEXstdItemX 68 3" xfId="10788" xr:uid="{00000000-0005-0000-0000-000091C30000}"/>
    <cellStyle name="SAPBEXstdItemX 68 4" xfId="13669" xr:uid="{00000000-0005-0000-0000-000092C30000}"/>
    <cellStyle name="SAPBEXstdItemX 68 5" xfId="16549" xr:uid="{00000000-0005-0000-0000-000093C30000}"/>
    <cellStyle name="SAPBEXstdItemX 68 6" xfId="19503" xr:uid="{00000000-0005-0000-0000-000094C30000}"/>
    <cellStyle name="SAPBEXstdItemX 68 7" xfId="22598" xr:uid="{00000000-0005-0000-0000-000095C30000}"/>
    <cellStyle name="SAPBEXstdItemX 68 8" xfId="27356" xr:uid="{00000000-0005-0000-0000-000096C30000}"/>
    <cellStyle name="SAPBEXstdItemX 68 9" xfId="30239" xr:uid="{00000000-0005-0000-0000-000097C30000}"/>
    <cellStyle name="SAPBEXstdItemX 69" xfId="3173" xr:uid="{00000000-0005-0000-0000-000098C30000}"/>
    <cellStyle name="SAPBEXstdItemX 69 10" xfId="33233" xr:uid="{00000000-0005-0000-0000-000099C30000}"/>
    <cellStyle name="SAPBEXstdItemX 69 11" xfId="36122" xr:uid="{00000000-0005-0000-0000-00009AC30000}"/>
    <cellStyle name="SAPBEXstdItemX 69 12" xfId="39018" xr:uid="{00000000-0005-0000-0000-00009BC30000}"/>
    <cellStyle name="SAPBEXstdItemX 69 13" xfId="44133" xr:uid="{00000000-0005-0000-0000-00009CC30000}"/>
    <cellStyle name="SAPBEXstdItemX 69 14" xfId="47186" xr:uid="{00000000-0005-0000-0000-00009DC30000}"/>
    <cellStyle name="SAPBEXstdItemX 69 2" xfId="8131" xr:uid="{00000000-0005-0000-0000-00009EC30000}"/>
    <cellStyle name="SAPBEXstdItemX 69 3" xfId="10915" xr:uid="{00000000-0005-0000-0000-00009FC30000}"/>
    <cellStyle name="SAPBEXstdItemX 69 4" xfId="13797" xr:uid="{00000000-0005-0000-0000-0000A0C30000}"/>
    <cellStyle name="SAPBEXstdItemX 69 5" xfId="16676" xr:uid="{00000000-0005-0000-0000-0000A1C30000}"/>
    <cellStyle name="SAPBEXstdItemX 69 6" xfId="19631" xr:uid="{00000000-0005-0000-0000-0000A2C30000}"/>
    <cellStyle name="SAPBEXstdItemX 69 7" xfId="22727" xr:uid="{00000000-0005-0000-0000-0000A3C30000}"/>
    <cellStyle name="SAPBEXstdItemX 69 8" xfId="27484" xr:uid="{00000000-0005-0000-0000-0000A4C30000}"/>
    <cellStyle name="SAPBEXstdItemX 69 9" xfId="30367" xr:uid="{00000000-0005-0000-0000-0000A5C30000}"/>
    <cellStyle name="SAPBEXstdItemX 7" xfId="881" xr:uid="{00000000-0005-0000-0000-0000A6C30000}"/>
    <cellStyle name="SAPBEXstdItemX 7 10" xfId="30974" xr:uid="{00000000-0005-0000-0000-0000A7C30000}"/>
    <cellStyle name="SAPBEXstdItemX 7 11" xfId="33863" xr:uid="{00000000-0005-0000-0000-0000A8C30000}"/>
    <cellStyle name="SAPBEXstdItemX 7 12" xfId="36769" xr:uid="{00000000-0005-0000-0000-0000A9C30000}"/>
    <cellStyle name="SAPBEXstdItemX 7 13" xfId="41876" xr:uid="{00000000-0005-0000-0000-0000AAC30000}"/>
    <cellStyle name="SAPBEXstdItemX 7 14" xfId="44894" xr:uid="{00000000-0005-0000-0000-0000ABC30000}"/>
    <cellStyle name="SAPBEXstdItemX 7 2" xfId="4393" xr:uid="{00000000-0005-0000-0000-0000ACC30000}"/>
    <cellStyle name="SAPBEXstdItemX 7 3" xfId="8655" xr:uid="{00000000-0005-0000-0000-0000ADC30000}"/>
    <cellStyle name="SAPBEXstdItemX 7 4" xfId="11548" xr:uid="{00000000-0005-0000-0000-0000AEC30000}"/>
    <cellStyle name="SAPBEXstdItemX 7 5" xfId="14416" xr:uid="{00000000-0005-0000-0000-0000AFC30000}"/>
    <cellStyle name="SAPBEXstdItemX 7 6" xfId="17345" xr:uid="{00000000-0005-0000-0000-0000B0C30000}"/>
    <cellStyle name="SAPBEXstdItemX 7 7" xfId="20456" xr:uid="{00000000-0005-0000-0000-0000B1C30000}"/>
    <cellStyle name="SAPBEXstdItemX 7 8" xfId="25235" xr:uid="{00000000-0005-0000-0000-0000B2C30000}"/>
    <cellStyle name="SAPBEXstdItemX 7 9" xfId="28119" xr:uid="{00000000-0005-0000-0000-0000B3C30000}"/>
    <cellStyle name="SAPBEXstdItemX 70" xfId="3007" xr:uid="{00000000-0005-0000-0000-0000B4C30000}"/>
    <cellStyle name="SAPBEXstdItemX 70 10" xfId="33071" xr:uid="{00000000-0005-0000-0000-0000B5C30000}"/>
    <cellStyle name="SAPBEXstdItemX 70 11" xfId="35959" xr:uid="{00000000-0005-0000-0000-0000B6C30000}"/>
    <cellStyle name="SAPBEXstdItemX 70 12" xfId="38855" xr:uid="{00000000-0005-0000-0000-0000B7C30000}"/>
    <cellStyle name="SAPBEXstdItemX 70 13" xfId="43970" xr:uid="{00000000-0005-0000-0000-0000B8C30000}"/>
    <cellStyle name="SAPBEXstdItemX 70 14" xfId="47020" xr:uid="{00000000-0005-0000-0000-0000B9C30000}"/>
    <cellStyle name="SAPBEXstdItemX 70 2" xfId="7967" xr:uid="{00000000-0005-0000-0000-0000BAC30000}"/>
    <cellStyle name="SAPBEXstdItemX 70 3" xfId="10753" xr:uid="{00000000-0005-0000-0000-0000BBC30000}"/>
    <cellStyle name="SAPBEXstdItemX 70 4" xfId="13634" xr:uid="{00000000-0005-0000-0000-0000BCC30000}"/>
    <cellStyle name="SAPBEXstdItemX 70 5" xfId="16514" xr:uid="{00000000-0005-0000-0000-0000BDC30000}"/>
    <cellStyle name="SAPBEXstdItemX 70 6" xfId="19468" xr:uid="{00000000-0005-0000-0000-0000BEC30000}"/>
    <cellStyle name="SAPBEXstdItemX 70 7" xfId="22561" xr:uid="{00000000-0005-0000-0000-0000BFC30000}"/>
    <cellStyle name="SAPBEXstdItemX 70 8" xfId="27321" xr:uid="{00000000-0005-0000-0000-0000C0C30000}"/>
    <cellStyle name="SAPBEXstdItemX 70 9" xfId="30204" xr:uid="{00000000-0005-0000-0000-0000C1C30000}"/>
    <cellStyle name="SAPBEXstdItemX 71" xfId="3022" xr:uid="{00000000-0005-0000-0000-0000C2C30000}"/>
    <cellStyle name="SAPBEXstdItemX 71 10" xfId="33084" xr:uid="{00000000-0005-0000-0000-0000C3C30000}"/>
    <cellStyle name="SAPBEXstdItemX 71 11" xfId="35972" xr:uid="{00000000-0005-0000-0000-0000C4C30000}"/>
    <cellStyle name="SAPBEXstdItemX 71 12" xfId="38868" xr:uid="{00000000-0005-0000-0000-0000C5C30000}"/>
    <cellStyle name="SAPBEXstdItemX 71 13" xfId="43983" xr:uid="{00000000-0005-0000-0000-0000C6C30000}"/>
    <cellStyle name="SAPBEXstdItemX 71 14" xfId="47035" xr:uid="{00000000-0005-0000-0000-0000C7C30000}"/>
    <cellStyle name="SAPBEXstdItemX 71 2" xfId="7980" xr:uid="{00000000-0005-0000-0000-0000C8C30000}"/>
    <cellStyle name="SAPBEXstdItemX 71 3" xfId="10766" xr:uid="{00000000-0005-0000-0000-0000C9C30000}"/>
    <cellStyle name="SAPBEXstdItemX 71 4" xfId="13647" xr:uid="{00000000-0005-0000-0000-0000CAC30000}"/>
    <cellStyle name="SAPBEXstdItemX 71 5" xfId="16527" xr:uid="{00000000-0005-0000-0000-0000CBC30000}"/>
    <cellStyle name="SAPBEXstdItemX 71 6" xfId="19481" xr:uid="{00000000-0005-0000-0000-0000CCC30000}"/>
    <cellStyle name="SAPBEXstdItemX 71 7" xfId="22576" xr:uid="{00000000-0005-0000-0000-0000CDC30000}"/>
    <cellStyle name="SAPBEXstdItemX 71 8" xfId="27334" xr:uid="{00000000-0005-0000-0000-0000CEC30000}"/>
    <cellStyle name="SAPBEXstdItemX 71 9" xfId="30217" xr:uid="{00000000-0005-0000-0000-0000CFC30000}"/>
    <cellStyle name="SAPBEXstdItemX 72" xfId="3053" xr:uid="{00000000-0005-0000-0000-0000D0C30000}"/>
    <cellStyle name="SAPBEXstdItemX 72 10" xfId="33115" xr:uid="{00000000-0005-0000-0000-0000D1C30000}"/>
    <cellStyle name="SAPBEXstdItemX 72 11" xfId="36003" xr:uid="{00000000-0005-0000-0000-0000D2C30000}"/>
    <cellStyle name="SAPBEXstdItemX 72 12" xfId="38899" xr:uid="{00000000-0005-0000-0000-0000D3C30000}"/>
    <cellStyle name="SAPBEXstdItemX 72 13" xfId="44014" xr:uid="{00000000-0005-0000-0000-0000D4C30000}"/>
    <cellStyle name="SAPBEXstdItemX 72 14" xfId="47066" xr:uid="{00000000-0005-0000-0000-0000D5C30000}"/>
    <cellStyle name="SAPBEXstdItemX 72 2" xfId="8011" xr:uid="{00000000-0005-0000-0000-0000D6C30000}"/>
    <cellStyle name="SAPBEXstdItemX 72 3" xfId="10797" xr:uid="{00000000-0005-0000-0000-0000D7C30000}"/>
    <cellStyle name="SAPBEXstdItemX 72 4" xfId="13678" xr:uid="{00000000-0005-0000-0000-0000D8C30000}"/>
    <cellStyle name="SAPBEXstdItemX 72 5" xfId="16558" xr:uid="{00000000-0005-0000-0000-0000D9C30000}"/>
    <cellStyle name="SAPBEXstdItemX 72 6" xfId="19512" xr:uid="{00000000-0005-0000-0000-0000DAC30000}"/>
    <cellStyle name="SAPBEXstdItemX 72 7" xfId="22607" xr:uid="{00000000-0005-0000-0000-0000DBC30000}"/>
    <cellStyle name="SAPBEXstdItemX 72 8" xfId="27365" xr:uid="{00000000-0005-0000-0000-0000DCC30000}"/>
    <cellStyle name="SAPBEXstdItemX 72 9" xfId="30248" xr:uid="{00000000-0005-0000-0000-0000DDC30000}"/>
    <cellStyle name="SAPBEXstdItemX 73" xfId="7562" xr:uid="{00000000-0005-0000-0000-0000DEC30000}"/>
    <cellStyle name="SAPBEXstdItemX 74" xfId="14043" xr:uid="{00000000-0005-0000-0000-0000DFC30000}"/>
    <cellStyle name="SAPBEXstdItemX 75" xfId="18384" xr:uid="{00000000-0005-0000-0000-0000E0C30000}"/>
    <cellStyle name="SAPBEXstdItemX 76" xfId="19821" xr:uid="{00000000-0005-0000-0000-0000E1C30000}"/>
    <cellStyle name="SAPBEXstdItemX 77" xfId="22887" xr:uid="{00000000-0005-0000-0000-0000E2C30000}"/>
    <cellStyle name="SAPBEXstdItemX 78" xfId="22911" xr:uid="{00000000-0005-0000-0000-0000E3C30000}"/>
    <cellStyle name="SAPBEXstdItemX 79" xfId="23882" xr:uid="{00000000-0005-0000-0000-0000E4C30000}"/>
    <cellStyle name="SAPBEXstdItemX 8" xfId="793" xr:uid="{00000000-0005-0000-0000-0000E5C30000}"/>
    <cellStyle name="SAPBEXstdItemX 8 10" xfId="30886" xr:uid="{00000000-0005-0000-0000-0000E6C30000}"/>
    <cellStyle name="SAPBEXstdItemX 8 11" xfId="33775" xr:uid="{00000000-0005-0000-0000-0000E7C30000}"/>
    <cellStyle name="SAPBEXstdItemX 8 12" xfId="36681" xr:uid="{00000000-0005-0000-0000-0000E8C30000}"/>
    <cellStyle name="SAPBEXstdItemX 8 13" xfId="41788" xr:uid="{00000000-0005-0000-0000-0000E9C30000}"/>
    <cellStyle name="SAPBEXstdItemX 8 14" xfId="44806" xr:uid="{00000000-0005-0000-0000-0000EAC30000}"/>
    <cellStyle name="SAPBEXstdItemX 8 2" xfId="3913" xr:uid="{00000000-0005-0000-0000-0000EBC30000}"/>
    <cellStyle name="SAPBEXstdItemX 8 3" xfId="8567" xr:uid="{00000000-0005-0000-0000-0000ECC30000}"/>
    <cellStyle name="SAPBEXstdItemX 8 4" xfId="11460" xr:uid="{00000000-0005-0000-0000-0000EDC30000}"/>
    <cellStyle name="SAPBEXstdItemX 8 5" xfId="14328" xr:uid="{00000000-0005-0000-0000-0000EEC30000}"/>
    <cellStyle name="SAPBEXstdItemX 8 6" xfId="17257" xr:uid="{00000000-0005-0000-0000-0000EFC30000}"/>
    <cellStyle name="SAPBEXstdItemX 8 7" xfId="20368" xr:uid="{00000000-0005-0000-0000-0000F0C30000}"/>
    <cellStyle name="SAPBEXstdItemX 8 8" xfId="25147" xr:uid="{00000000-0005-0000-0000-0000F1C30000}"/>
    <cellStyle name="SAPBEXstdItemX 8 9" xfId="28031" xr:uid="{00000000-0005-0000-0000-0000F2C30000}"/>
    <cellStyle name="SAPBEXstdItemX 80" xfId="27683" xr:uid="{00000000-0005-0000-0000-0000F3C30000}"/>
    <cellStyle name="SAPBEXstdItemX 81" xfId="34839" xr:uid="{00000000-0005-0000-0000-0000F4C30000}"/>
    <cellStyle name="SAPBEXstdItemX 82" xfId="41147" xr:uid="{00000000-0005-0000-0000-0000F5C30000}"/>
    <cellStyle name="SAPBEXstdItemX 83" xfId="40575" xr:uid="{00000000-0005-0000-0000-0000F6C30000}"/>
    <cellStyle name="SAPBEXstdItemX 84" xfId="43068" xr:uid="{00000000-0005-0000-0000-0000F7C30000}"/>
    <cellStyle name="SAPBEXstdItemX 85" xfId="44280" xr:uid="{00000000-0005-0000-0000-0000F8C30000}"/>
    <cellStyle name="SAPBEXstdItemX 86" xfId="44303" xr:uid="{00000000-0005-0000-0000-0000F9C30000}"/>
    <cellStyle name="SAPBEXstdItemX 87" xfId="44503" xr:uid="{00000000-0005-0000-0000-0000FAC30000}"/>
    <cellStyle name="SAPBEXstdItemX 88" xfId="47359" xr:uid="{00000000-0005-0000-0000-0000FBC30000}"/>
    <cellStyle name="SAPBEXstdItemX 89" xfId="47390" xr:uid="{00000000-0005-0000-0000-0000FCC30000}"/>
    <cellStyle name="SAPBEXstdItemX 9" xfId="957" xr:uid="{00000000-0005-0000-0000-0000FDC30000}"/>
    <cellStyle name="SAPBEXstdItemX 9 10" xfId="31050" xr:uid="{00000000-0005-0000-0000-0000FEC30000}"/>
    <cellStyle name="SAPBEXstdItemX 9 11" xfId="33939" xr:uid="{00000000-0005-0000-0000-0000FFC30000}"/>
    <cellStyle name="SAPBEXstdItemX 9 12" xfId="36845" xr:uid="{00000000-0005-0000-0000-000000C40000}"/>
    <cellStyle name="SAPBEXstdItemX 9 13" xfId="41952" xr:uid="{00000000-0005-0000-0000-000001C40000}"/>
    <cellStyle name="SAPBEXstdItemX 9 14" xfId="44970" xr:uid="{00000000-0005-0000-0000-000002C40000}"/>
    <cellStyle name="SAPBEXstdItemX 9 2" xfId="3345" xr:uid="{00000000-0005-0000-0000-000003C40000}"/>
    <cellStyle name="SAPBEXstdItemX 9 3" xfId="8731" xr:uid="{00000000-0005-0000-0000-000004C40000}"/>
    <cellStyle name="SAPBEXstdItemX 9 4" xfId="11624" xr:uid="{00000000-0005-0000-0000-000005C40000}"/>
    <cellStyle name="SAPBEXstdItemX 9 5" xfId="14492" xr:uid="{00000000-0005-0000-0000-000006C40000}"/>
    <cellStyle name="SAPBEXstdItemX 9 6" xfId="17421" xr:uid="{00000000-0005-0000-0000-000007C40000}"/>
    <cellStyle name="SAPBEXstdItemX 9 7" xfId="20532" xr:uid="{00000000-0005-0000-0000-000008C40000}"/>
    <cellStyle name="SAPBEXstdItemX 9 8" xfId="25311" xr:uid="{00000000-0005-0000-0000-000009C40000}"/>
    <cellStyle name="SAPBEXstdItemX 9 9" xfId="28195" xr:uid="{00000000-0005-0000-0000-00000AC40000}"/>
    <cellStyle name="SAPBEXstdItemX 90" xfId="47361" xr:uid="{00000000-0005-0000-0000-00000BC40000}"/>
    <cellStyle name="SAPBEXstdItemX 91" xfId="46215" xr:uid="{00000000-0005-0000-0000-00000CC40000}"/>
    <cellStyle name="SAPBEXstdItemX 92" xfId="47544" xr:uid="{00000000-0005-0000-0000-00000DC40000}"/>
    <cellStyle name="SAPBEXstdItemX 93" xfId="44321" xr:uid="{00000000-0005-0000-0000-00000EC40000}"/>
    <cellStyle name="SAPBEXstdItemX 94" xfId="47576" xr:uid="{00000000-0005-0000-0000-00000FC40000}"/>
    <cellStyle name="SAPBEXstdItemX 95" xfId="47699" xr:uid="{00000000-0005-0000-0000-000010C40000}"/>
    <cellStyle name="SAPBEXstdItemX 96" xfId="47362" xr:uid="{00000000-0005-0000-0000-000011C40000}"/>
    <cellStyle name="SAPBEXstdItemX 97" xfId="47579" xr:uid="{00000000-0005-0000-0000-000012C40000}"/>
    <cellStyle name="SAPBEXstdItemX 98" xfId="47623" xr:uid="{00000000-0005-0000-0000-000013C40000}"/>
    <cellStyle name="SAPBEXstdItemX 99" xfId="47882" xr:uid="{00000000-0005-0000-0000-000014C40000}"/>
    <cellStyle name="Unprot" xfId="99" xr:uid="{00000000-0005-0000-0000-000015C40000}"/>
    <cellStyle name="Unprot 2" xfId="100" xr:uid="{00000000-0005-0000-0000-000016C40000}"/>
    <cellStyle name="Unprot 3" xfId="510" xr:uid="{00000000-0005-0000-0000-000017C40000}"/>
    <cellStyle name="Unprot 4" xfId="511" xr:uid="{00000000-0005-0000-0000-000018C40000}"/>
    <cellStyle name="Unprot$" xfId="101" xr:uid="{00000000-0005-0000-0000-000019C40000}"/>
    <cellStyle name="Unprot_CurrencySKorea" xfId="102" xr:uid="{00000000-0005-0000-0000-00001AC40000}"/>
    <cellStyle name="Unprotect" xfId="103" xr:uid="{00000000-0005-0000-0000-00001BC40000}"/>
  </cellStyles>
  <dxfs count="0"/>
  <tableStyles count="0" defaultTableStyle="TableStyleMedium9" defaultPivotStyle="PivotStyleLight16"/>
  <colors>
    <mruColors>
      <color rgb="FFFFFF99"/>
      <color rgb="FFFFFFCC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4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3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5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876300</xdr:colOff>
      <xdr:row>0</xdr:row>
      <xdr:rowOff>57150</xdr:rowOff>
    </xdr:from>
    <xdr:to>
      <xdr:col>1</xdr:col>
      <xdr:colOff>2217964</xdr:colOff>
      <xdr:row>3</xdr:row>
      <xdr:rowOff>144236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2263C2B2-6DD0-4FDE-9A12-BD278C2CD6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9700" y="57150"/>
          <a:ext cx="1341664" cy="5728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28575</xdr:rowOff>
    </xdr:from>
    <xdr:to>
      <xdr:col>1</xdr:col>
      <xdr:colOff>897255</xdr:colOff>
      <xdr:row>2</xdr:row>
      <xdr:rowOff>125730</xdr:rowOff>
    </xdr:to>
    <xdr:pic>
      <xdr:nvPicPr>
        <xdr:cNvPr id="2" name="2 Imagen" descr="S:\- GERENCIA RSE\Comunicaciones\Comunicaciones\Logos\Manual Logo PAREX\logo copia.png">
          <a:extLst>
            <a:ext uri="{FF2B5EF4-FFF2-40B4-BE49-F238E27FC236}">
              <a16:creationId xmlns:a16="http://schemas.microsoft.com/office/drawing/2014/main" id="{4031677E-A0EA-4E78-9AAE-DC07356DAA2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28575"/>
          <a:ext cx="1402080" cy="64008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Cofinanciacion/FICHAS%20Y%20FORMATOS/UNITARIOS%20GENERALES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scritorio\JOSE%20ANTONIO%202007\OBRAS\TAMARA\presupuestos\Cofinanciacion\FICHAS%20Y%20FORMATOS\UNITARIOS%20GENERALES.xls" TargetMode="External"/></Relationships>
</file>

<file path=xl/externalLinks/_rels/externalLink3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parexresources-my.sharepoint.com/personal/sgalvis_parexresources_com/Documents/SERGIO%20TRABAJO/ESCUELAS%20TAMARA/PRESUPUESTO%2014%20febrero%202023%20DOTACION%20MEJORAMIENTOS%20TAMARAok.xlsx" TargetMode="External"/><Relationship Id="rId1" Type="http://schemas.openxmlformats.org/officeDocument/2006/relationships/externalLinkPath" Target="https://parexresources-my.sharepoint.com/personal/sgalvis_parexresources_com/Documents/SERGIO%20TRABAJO/ESCUELAS%20TAMARA/PRESUPUESTO%2014%20febrero%202023%20DOTACION%20MEJORAMIENTOS%20TAMARAok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PROYECTOS/Bloques/Obras%20por%20Impuestos/12.%20Escuelas%20Tamara%20Casanare/20221104/Copia%20de%2020221123%20%20PRESUPUESTO%20ESCUELAS%20TAMARA%20RESUMEN%20%20dario.xlsx" TargetMode="External"/></Relationships>
</file>

<file path=xl/externalLinks/_rels/externalLink5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Q:\7.%20Contratos\1.%20Contratos%20CWO\1.%20Contratos%20vigentes\CUSOL%208000003450\Anexo%201%20Tarifas.xlsx" TargetMode="External"/><Relationship Id="rId1" Type="http://schemas.openxmlformats.org/officeDocument/2006/relationships/externalLinkPath" Target="file:///Q:\7.%20Contratos\1.%20Contratos%20CWO\1.%20Contratos%20vigentes\CUSOL%208000003450\Anexo%201%20Tarifa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RIFAS"/>
      <sheetName val="UNITARIOS GENERALES"/>
      <sheetName val="PE_02"/>
      <sheetName val="FICHA EBI 1 de 6 "/>
      <sheetName val="BASE DATOS"/>
      <sheetName val="RECIBO FINAL"/>
      <sheetName val="MANO DE OBRA"/>
      <sheetName val="EQUIPO"/>
      <sheetName val="MATERIALES"/>
      <sheetName val="5094-2003"/>
      <sheetName val="INSUMOS"/>
      <sheetName val="Hoja3"/>
      <sheetName val="1.1"/>
      <sheetName val="TUBERIA"/>
      <sheetName val="Hoja2"/>
      <sheetName val="Listas"/>
      <sheetName val="Listado"/>
      <sheetName val="Estruc_ Tarif"/>
      <sheetName val="PE-02"/>
      <sheetName val="BASE"/>
      <sheetName val="PRECIOS"/>
      <sheetName val="PESOS"/>
      <sheetName val="Desmonte y Limpieza"/>
      <sheetName val="Form5 _Pág_ 1"/>
      <sheetName val="Form5 _Pág_ 2"/>
      <sheetName val="UNITARIOS GENERALES.xls"/>
      <sheetName val="\Documents and Settings\Adminis"/>
      <sheetName val="EBI-1"/>
      <sheetName val="Insum"/>
      <sheetName val="UNITARIOS"/>
      <sheetName val="letra"/>
      <sheetName val="PRESUPUESTO"/>
      <sheetName val="5. MODIFICATORIA"/>
      <sheetName val="CRA.MODI"/>
      <sheetName val="\Cofinanciacion\FICHAS Y FORMAT"/>
      <sheetName val="ANEXO 9 (MATERIAL)"/>
      <sheetName val="ESTADO RED"/>
      <sheetName val="CARRETERAS"/>
      <sheetName val="GENERALIDADES "/>
      <sheetName val="CONS"/>
      <sheetName val="31"/>
      <sheetName val="INV"/>
      <sheetName val="AASHTO"/>
      <sheetName val="UNITARIOS_GENERALES"/>
      <sheetName val="5__MODIFICATORIA"/>
      <sheetName val="Anexo 13"/>
      <sheetName val="Datos Generales"/>
      <sheetName val="ITEMS"/>
      <sheetName val="APU"/>
      <sheetName val="AIU"/>
      <sheetName val="DATOS GRAFICOS"/>
      <sheetName val="7.12"/>
      <sheetName val="Tablas"/>
      <sheetName val="AIUsan"/>
      <sheetName val="UNITARIOS%20GENERALES.xls"/>
      <sheetName val="Datos"/>
      <sheetName val="ACTA 1 INICIO"/>
      <sheetName val="glvc"/>
      <sheetName val="RECURSOS"/>
      <sheetName val="ANALISIS DE PRECIOS UNITARIOS"/>
      <sheetName val="\Users\Juan\Downloads\Users\USU"/>
      <sheetName val="\Users\user\Library\Mail Downlo"/>
      <sheetName val="\A\Cofinanciacion\FICHAS Y FORM"/>
      <sheetName val="PRESUP. RESUMEN"/>
      <sheetName val="Formato"/>
      <sheetName val="Parámetros"/>
      <sheetName val="Jornales"/>
      <sheetName val="ANEXO_9_(MATERIAL)1"/>
      <sheetName val="UNITARIOS_GENERALES2"/>
      <sheetName val="FICHA_EBI_1_de_6_1"/>
      <sheetName val="Estruc__Tarif1"/>
      <sheetName val="MANO_DE_OBRA1"/>
      <sheetName val="1_11"/>
      <sheetName val="RECIBO_FINAL1"/>
      <sheetName val="BASE_DATOS1"/>
      <sheetName val="5__MODIFICATORIA2"/>
      <sheetName val="CRA_MODI1"/>
      <sheetName val="Desmonte_y_Limpieza1"/>
      <sheetName val="Form5__Pág__11"/>
      <sheetName val="Form5__Pág__21"/>
      <sheetName val="UNITARIOS_GENERALES_xls1"/>
      <sheetName val="\Documents_and_Settings\Admini1"/>
      <sheetName val="\Cofinanciacion\FICHAS_Y_FORMA1"/>
      <sheetName val="ESTADO_RED1"/>
      <sheetName val="GENERALIDADES_1"/>
      <sheetName val="Anexo_131"/>
      <sheetName val="Datos_Generales1"/>
      <sheetName val="DATOS_GRAFICOS1"/>
      <sheetName val="7_121"/>
      <sheetName val="ANEXO_9_(MATERIAL)"/>
      <sheetName val="UNITARIOS_GENERALES1"/>
      <sheetName val="FICHA_EBI_1_de_6_"/>
      <sheetName val="Estruc__Tarif"/>
      <sheetName val="MANO_DE_OBRA"/>
      <sheetName val="1_1"/>
      <sheetName val="RECIBO_FINAL"/>
      <sheetName val="BASE_DATOS"/>
      <sheetName val="5__MODIFICATORIA1"/>
      <sheetName val="CRA_MODI"/>
      <sheetName val="Desmonte_y_Limpieza"/>
      <sheetName val="Form5__Pág__1"/>
      <sheetName val="Form5__Pág__2"/>
      <sheetName val="UNITARIOS_GENERALES_xls"/>
      <sheetName val="\Documents_and_Settings\Adminis"/>
      <sheetName val="\Cofinanciacion\FICHAS_Y_FORMAT"/>
      <sheetName val="ESTADO_RED"/>
      <sheetName val="GENERALIDADES_"/>
      <sheetName val="Anexo_13"/>
      <sheetName val="Datos_Generales"/>
      <sheetName val="DATOS_GRAFICOS"/>
      <sheetName val="7_12"/>
      <sheetName val="ANEXO_9_(MATERIAL)2"/>
      <sheetName val="UNITARIOS_GENERALES3"/>
      <sheetName val="FICHA_EBI_1_de_6_2"/>
      <sheetName val="Estruc__Tarif2"/>
      <sheetName val="MANO_DE_OBRA2"/>
      <sheetName val="1_12"/>
      <sheetName val="RECIBO_FINAL2"/>
      <sheetName val="BASE_DATOS2"/>
      <sheetName val="5__MODIFICATORIA3"/>
      <sheetName val="CRA_MODI2"/>
      <sheetName val="Desmonte_y_Limpieza2"/>
      <sheetName val="Form5__Pág__12"/>
      <sheetName val="Form5__Pág__22"/>
      <sheetName val="UNITARIOS_GENERALES_xls2"/>
      <sheetName val="\Documents_and_Settings\Admini2"/>
      <sheetName val="\Cofinanciacion\FICHAS_Y_FORMA2"/>
      <sheetName val="ESTADO_RED2"/>
      <sheetName val="GENERALIDADES_2"/>
      <sheetName val="Anexo_132"/>
      <sheetName val="Datos_Generales2"/>
      <sheetName val="DATOS_GRAFICOS2"/>
      <sheetName val="7_122"/>
      <sheetName val="ANEXO_9_(MATERIAL)3"/>
      <sheetName val="UNITARIOS_GENERALES4"/>
      <sheetName val="FICHA_EBI_1_de_6_3"/>
      <sheetName val="Estruc__Tarif3"/>
      <sheetName val="MANO_DE_OBRA3"/>
      <sheetName val="1_13"/>
      <sheetName val="RECIBO_FINAL3"/>
      <sheetName val="BASE_DATOS3"/>
      <sheetName val="5__MODIFICATORIA4"/>
      <sheetName val="CRA_MODI3"/>
      <sheetName val="Desmonte_y_Limpieza3"/>
      <sheetName val="Form5__Pág__13"/>
      <sheetName val="Form5__Pág__23"/>
      <sheetName val="UNITARIOS_GENERALES_xls3"/>
      <sheetName val="\Documents_and_Settings\Admini3"/>
      <sheetName val="\Cofinanciacion\FICHAS_Y_FORMA3"/>
      <sheetName val="ESTADO_RED3"/>
      <sheetName val="GENERALIDADES_3"/>
      <sheetName val="Anexo_133"/>
      <sheetName val="Datos_Generales3"/>
      <sheetName val="DATOS_GRAFICOS3"/>
      <sheetName val="7_123"/>
      <sheetName val="ANEXO_9_(MATERIAL)4"/>
      <sheetName val="UNITARIOS_GENERALES5"/>
      <sheetName val="FICHA_EBI_1_de_6_4"/>
      <sheetName val="Estruc__Tarif4"/>
      <sheetName val="MANO_DE_OBRA4"/>
      <sheetName val="1_14"/>
      <sheetName val="RECIBO_FINAL4"/>
      <sheetName val="BASE_DATOS4"/>
      <sheetName val="5__MODIFICATORIA5"/>
      <sheetName val="CRA_MODI4"/>
      <sheetName val="Desmonte_y_Limpieza4"/>
      <sheetName val="Form5__Pág__14"/>
      <sheetName val="Form5__Pág__24"/>
      <sheetName val="UNITARIOS_GENERALES_xls4"/>
      <sheetName val="\Documents_and_Settings\Admini4"/>
      <sheetName val="\Cofinanciacion\FICHAS_Y_FORMA4"/>
      <sheetName val="ESTADO_RED4"/>
      <sheetName val="GENERALIDADES_4"/>
      <sheetName val="Anexo_134"/>
      <sheetName val="Datos_Generales4"/>
      <sheetName val="DATOS_GRAFICOS4"/>
      <sheetName val="7_124"/>
      <sheetName val="ANEXO_9_(MATERIAL)5"/>
      <sheetName val="UNITARIOS_GENERALES6"/>
      <sheetName val="FICHA_EBI_1_de_6_5"/>
      <sheetName val="Estruc__Tarif5"/>
      <sheetName val="MANO_DE_OBRA5"/>
      <sheetName val="1_15"/>
      <sheetName val="RECIBO_FINAL5"/>
      <sheetName val="BASE_DATOS5"/>
      <sheetName val="5__MODIFICATORIA6"/>
      <sheetName val="CRA_MODI5"/>
      <sheetName val="Desmonte_y_Limpieza5"/>
      <sheetName val="Form5__Pág__15"/>
      <sheetName val="Form5__Pág__25"/>
      <sheetName val="UNITARIOS_GENERALES_xls5"/>
      <sheetName val="\Documents_and_Settings\Admini5"/>
      <sheetName val="\Cofinanciacion\FICHAS_Y_FORMA5"/>
      <sheetName val="ESTADO_RED5"/>
      <sheetName val="GENERALIDADES_5"/>
      <sheetName val="Anexo_135"/>
      <sheetName val="Datos_Generales5"/>
      <sheetName val="DATOS_GRAFICOS5"/>
      <sheetName val="7_125"/>
      <sheetName val="ANEXO_9_(MATERIAL)10"/>
      <sheetName val="UNITARIOS_GENERALES11"/>
      <sheetName val="FICHA_EBI_1_de_6_10"/>
      <sheetName val="Estruc__Tarif10"/>
      <sheetName val="MANO_DE_OBRA10"/>
      <sheetName val="1_110"/>
      <sheetName val="RECIBO_FINAL10"/>
      <sheetName val="BASE_DATOS10"/>
      <sheetName val="5__MODIFICATORIA11"/>
      <sheetName val="CRA_MODI10"/>
      <sheetName val="Desmonte_y_Limpieza10"/>
      <sheetName val="Form5__Pág__110"/>
      <sheetName val="Form5__Pág__210"/>
      <sheetName val="UNITARIOS_GENERALES_xls10"/>
      <sheetName val="\Documents_and_Settings\Admin10"/>
      <sheetName val="\Cofinanciacion\FICHAS_Y_FORM10"/>
      <sheetName val="ESTADO_RED10"/>
      <sheetName val="GENERALIDADES_10"/>
      <sheetName val="Anexo_1310"/>
      <sheetName val="Datos_Generales10"/>
      <sheetName val="DATOS_GRAFICOS10"/>
      <sheetName val="7_1210"/>
      <sheetName val="ANEXO_9_(MATERIAL)8"/>
      <sheetName val="UNITARIOS_GENERALES9"/>
      <sheetName val="FICHA_EBI_1_de_6_8"/>
      <sheetName val="Estruc__Tarif8"/>
      <sheetName val="MANO_DE_OBRA8"/>
      <sheetName val="1_18"/>
      <sheetName val="RECIBO_FINAL8"/>
      <sheetName val="BASE_DATOS8"/>
      <sheetName val="5__MODIFICATORIA9"/>
      <sheetName val="CRA_MODI8"/>
      <sheetName val="Desmonte_y_Limpieza8"/>
      <sheetName val="Form5__Pág__18"/>
      <sheetName val="Form5__Pág__28"/>
      <sheetName val="UNITARIOS_GENERALES_xls8"/>
      <sheetName val="\Documents_and_Settings\Admini8"/>
      <sheetName val="\Cofinanciacion\FICHAS_Y_FORMA8"/>
      <sheetName val="ESTADO_RED8"/>
      <sheetName val="GENERALIDADES_8"/>
      <sheetName val="Anexo_138"/>
      <sheetName val="Datos_Generales8"/>
      <sheetName val="DATOS_GRAFICOS8"/>
      <sheetName val="7_128"/>
      <sheetName val="ANEXO_9_(MATERIAL)6"/>
      <sheetName val="UNITARIOS_GENERALES7"/>
      <sheetName val="FICHA_EBI_1_de_6_6"/>
      <sheetName val="Estruc__Tarif6"/>
      <sheetName val="MANO_DE_OBRA6"/>
      <sheetName val="1_16"/>
      <sheetName val="RECIBO_FINAL6"/>
      <sheetName val="BASE_DATOS6"/>
      <sheetName val="5__MODIFICATORIA7"/>
      <sheetName val="CRA_MODI6"/>
      <sheetName val="Desmonte_y_Limpieza6"/>
      <sheetName val="Form5__Pág__16"/>
      <sheetName val="Form5__Pág__26"/>
      <sheetName val="UNITARIOS_GENERALES_xls6"/>
      <sheetName val="\Documents_and_Settings\Admini6"/>
      <sheetName val="\Cofinanciacion\FICHAS_Y_FORMA6"/>
      <sheetName val="ESTADO_RED6"/>
      <sheetName val="GENERALIDADES_6"/>
      <sheetName val="Anexo_136"/>
      <sheetName val="Datos_Generales6"/>
      <sheetName val="DATOS_GRAFICOS6"/>
      <sheetName val="7_126"/>
      <sheetName val="ANEXO_9_(MATERIAL)7"/>
      <sheetName val="UNITARIOS_GENERALES8"/>
      <sheetName val="FICHA_EBI_1_de_6_7"/>
      <sheetName val="Estruc__Tarif7"/>
      <sheetName val="MANO_DE_OBRA7"/>
      <sheetName val="1_17"/>
      <sheetName val="RECIBO_FINAL7"/>
      <sheetName val="BASE_DATOS7"/>
      <sheetName val="5__MODIFICATORIA8"/>
      <sheetName val="CRA_MODI7"/>
      <sheetName val="Desmonte_y_Limpieza7"/>
      <sheetName val="Form5__Pág__17"/>
      <sheetName val="Form5__Pág__27"/>
      <sheetName val="UNITARIOS_GENERALES_xls7"/>
      <sheetName val="\Documents_and_Settings\Admini7"/>
      <sheetName val="\Cofinanciacion\FICHAS_Y_FORMA7"/>
      <sheetName val="ESTADO_RED7"/>
      <sheetName val="GENERALIDADES_7"/>
      <sheetName val="Anexo_137"/>
      <sheetName val="Datos_Generales7"/>
      <sheetName val="DATOS_GRAFICOS7"/>
      <sheetName val="7_127"/>
      <sheetName val="ANEXO_9_(MATERIAL)9"/>
      <sheetName val="UNITARIOS_GENERALES10"/>
      <sheetName val="FICHA_EBI_1_de_6_9"/>
      <sheetName val="Estruc__Tarif9"/>
      <sheetName val="MANO_DE_OBRA9"/>
      <sheetName val="1_19"/>
      <sheetName val="RECIBO_FINAL9"/>
      <sheetName val="BASE_DATOS9"/>
      <sheetName val="5__MODIFICATORIA10"/>
      <sheetName val="CRA_MODI9"/>
      <sheetName val="Desmonte_y_Limpieza9"/>
      <sheetName val="Form5__Pág__19"/>
      <sheetName val="Form5__Pág__29"/>
      <sheetName val="UNITARIOS_GENERALES_xls9"/>
      <sheetName val="\Documents_and_Settings\Admini9"/>
      <sheetName val="\Cofinanciacion\FICHAS_Y_FORMA9"/>
      <sheetName val="ESTADO_RED9"/>
      <sheetName val="GENERALIDADES_9"/>
      <sheetName val="Anexo_139"/>
      <sheetName val="Datos_Generales9"/>
      <sheetName val="DATOS_GRAFICOS9"/>
      <sheetName val="7_129"/>
      <sheetName val="Personalizar"/>
      <sheetName val="PU"/>
      <sheetName val="BD"/>
      <sheetName val="Hoja1"/>
      <sheetName val="LSAL"/>
      <sheetName val="STRSUMM0"/>
      <sheetName val="LIQUIDACION"/>
      <sheetName val="NOMINA"/>
      <sheetName val="SOURCES"/>
      <sheetName val="Presupuesto Total"/>
      <sheetName val="PRESUP"/>
      <sheetName val="[UNITARIOS GENERALES.xls][UNITA"/>
      <sheetName val="[UNITARIOS GENERALES.xls]\Docum"/>
      <sheetName val="[UNITARIOS GENERALES.xls]\Users"/>
      <sheetName val="[UNITARIOS GENERALES.xls]\Cofin"/>
      <sheetName val="[UNITARIOS GENERALES.xls]\A\Cof"/>
      <sheetName val="ANEXO_9_(MATERIAL)14"/>
      <sheetName val="ANEXO_9_(MATERIAL)11"/>
      <sheetName val="ANEXO_9_(MATERIAL)12"/>
      <sheetName val="ANEXO_9_(MATERIAL)13"/>
      <sheetName val="ANEXO_9_(MATERIAL)15"/>
      <sheetName val="ANEXO_9_(MATERIAL)16"/>
      <sheetName val="ANEXO_9_(MATERIAL)17"/>
      <sheetName val="ANEXO_9_(MATERIAL)19"/>
      <sheetName val="ANEXO_9_(MATERIAL)18"/>
      <sheetName val="UNITARIOS_GENERALES16"/>
      <sheetName val="FICHA_EBI_1_de_6_15"/>
      <sheetName val="Estruc__Tarif15"/>
      <sheetName val="MANO_DE_OBRA15"/>
      <sheetName val="1_115"/>
      <sheetName val="RECIBO_FINAL15"/>
      <sheetName val="BASE_DATOS15"/>
      <sheetName val="5__MODIFICATORIA16"/>
      <sheetName val="CRA_MODI15"/>
      <sheetName val="Desmonte_y_Limpieza15"/>
      <sheetName val="Form5__Pág__115"/>
      <sheetName val="Form5__Pág__215"/>
      <sheetName val="UNITARIOS_GENERALES_xls15"/>
      <sheetName val="\Documents_and_Settings\Admin15"/>
      <sheetName val="\Cofinanciacion\FICHAS_Y_FORM15"/>
      <sheetName val="ESTADO_RED15"/>
      <sheetName val="GENERALIDADES_15"/>
      <sheetName val="Anexo_1315"/>
      <sheetName val="Datos_Generales15"/>
      <sheetName val="DATOS_GRAFICOS15"/>
      <sheetName val="7_1215"/>
      <sheetName val="UNITARIOS_GENERALES14"/>
      <sheetName val="FICHA_EBI_1_de_6_13"/>
      <sheetName val="Estruc__Tarif13"/>
      <sheetName val="MANO_DE_OBRA13"/>
      <sheetName val="1_113"/>
      <sheetName val="RECIBO_FINAL13"/>
      <sheetName val="BASE_DATOS13"/>
      <sheetName val="5__MODIFICATORIA14"/>
      <sheetName val="CRA_MODI13"/>
      <sheetName val="Desmonte_y_Limpieza13"/>
      <sheetName val="Form5__Pág__113"/>
      <sheetName val="Form5__Pág__213"/>
      <sheetName val="UNITARIOS_GENERALES_xls13"/>
      <sheetName val="\Documents_and_Settings\Admin13"/>
      <sheetName val="\Cofinanciacion\FICHAS_Y_FORM13"/>
      <sheetName val="ESTADO_RED13"/>
      <sheetName val="GENERALIDADES_13"/>
      <sheetName val="Anexo_1313"/>
      <sheetName val="Datos_Generales13"/>
      <sheetName val="DATOS_GRAFICOS13"/>
      <sheetName val="7_1213"/>
      <sheetName val="\Users\user\Library\Mail_Downlo"/>
      <sheetName val="\A\Cofinanciacion\FICHAS_Y_FORM"/>
      <sheetName val="PRESUP__RESUMEN"/>
      <sheetName val="UNITARIOS%20GENERALES_xls"/>
      <sheetName val="ANALISIS_DE_PRECIOS_UNITARIOS"/>
      <sheetName val="Presupuesto_Total"/>
      <sheetName val="UNITARIOS_GENERALES12"/>
      <sheetName val="FICHA_EBI_1_de_6_11"/>
      <sheetName val="Estruc__Tarif11"/>
      <sheetName val="MANO_DE_OBRA11"/>
      <sheetName val="1_111"/>
      <sheetName val="RECIBO_FINAL11"/>
      <sheetName val="BASE_DATOS11"/>
      <sheetName val="5__MODIFICATORIA12"/>
      <sheetName val="CRA_MODI11"/>
      <sheetName val="Desmonte_y_Limpieza11"/>
      <sheetName val="Form5__Pág__111"/>
      <sheetName val="Form5__Pág__211"/>
      <sheetName val="UNITARIOS_GENERALES_xls11"/>
      <sheetName val="\Documents_and_Settings\Admin11"/>
      <sheetName val="\Cofinanciacion\FICHAS_Y_FORM11"/>
      <sheetName val="ESTADO_RED11"/>
      <sheetName val="GENERALIDADES_11"/>
      <sheetName val="Anexo_1311"/>
      <sheetName val="Datos_Generales11"/>
      <sheetName val="DATOS_GRAFICOS11"/>
      <sheetName val="7_1211"/>
      <sheetName val="UNITARIOS_GENERALES13"/>
      <sheetName val="FICHA_EBI_1_de_6_12"/>
      <sheetName val="Estruc__Tarif12"/>
      <sheetName val="MANO_DE_OBRA12"/>
      <sheetName val="1_112"/>
      <sheetName val="RECIBO_FINAL12"/>
      <sheetName val="BASE_DATOS12"/>
      <sheetName val="5__MODIFICATORIA13"/>
      <sheetName val="CRA_MODI12"/>
      <sheetName val="Desmonte_y_Limpieza12"/>
      <sheetName val="Form5__Pág__112"/>
      <sheetName val="Form5__Pág__212"/>
      <sheetName val="UNITARIOS_GENERALES_xls12"/>
      <sheetName val="\Documents_and_Settings\Admin12"/>
      <sheetName val="\Cofinanciacion\FICHAS_Y_FORM12"/>
      <sheetName val="ESTADO_RED12"/>
      <sheetName val="GENERALIDADES_12"/>
      <sheetName val="Anexo_1312"/>
      <sheetName val="Datos_Generales12"/>
      <sheetName val="DATOS_GRAFICOS12"/>
      <sheetName val="7_1212"/>
      <sheetName val="UNITARIOS_GENERALES15"/>
      <sheetName val="FICHA_EBI_1_de_6_14"/>
      <sheetName val="Estruc__Tarif14"/>
      <sheetName val="MANO_DE_OBRA14"/>
      <sheetName val="1_114"/>
      <sheetName val="RECIBO_FINAL14"/>
      <sheetName val="BASE_DATOS14"/>
      <sheetName val="5__MODIFICATORIA15"/>
      <sheetName val="CRA_MODI14"/>
      <sheetName val="Desmonte_y_Limpieza14"/>
      <sheetName val="Form5__Pág__114"/>
      <sheetName val="Form5__Pág__214"/>
      <sheetName val="UNITARIOS_GENERALES_xls14"/>
      <sheetName val="\Documents_and_Settings\Admin14"/>
      <sheetName val="\Cofinanciacion\FICHAS_Y_FORM14"/>
      <sheetName val="ESTADO_RED14"/>
      <sheetName val="GENERALIDADES_14"/>
      <sheetName val="Anexo_1314"/>
      <sheetName val="Datos_Generales14"/>
      <sheetName val="DATOS_GRAFICOS14"/>
      <sheetName val="7_1214"/>
      <sheetName val="UNITARIOS_GENERALES17"/>
      <sheetName val="FICHA_EBI_1_de_6_16"/>
      <sheetName val="Estruc__Tarif16"/>
      <sheetName val="MANO_DE_OBRA16"/>
      <sheetName val="1_116"/>
      <sheetName val="RECIBO_FINAL16"/>
      <sheetName val="BASE_DATOS16"/>
      <sheetName val="5__MODIFICATORIA17"/>
      <sheetName val="CRA_MODI16"/>
      <sheetName val="Desmonte_y_Limpieza16"/>
      <sheetName val="Form5__Pág__116"/>
      <sheetName val="Form5__Pág__216"/>
      <sheetName val="UNITARIOS_GENERALES_xls16"/>
      <sheetName val="\Documents_and_Settings\Admin16"/>
      <sheetName val="\Cofinanciacion\FICHAS_Y_FORM16"/>
      <sheetName val="ESTADO_RED16"/>
      <sheetName val="GENERALIDADES_16"/>
      <sheetName val="Anexo_1316"/>
      <sheetName val="Datos_Generales16"/>
      <sheetName val="DATOS_GRAFICOS16"/>
      <sheetName val="7_1216"/>
      <sheetName val="UNITARIOS_GENERALES18"/>
      <sheetName val="FICHA_EBI_1_de_6_17"/>
      <sheetName val="Estruc__Tarif17"/>
      <sheetName val="MANO_DE_OBRA17"/>
      <sheetName val="1_117"/>
      <sheetName val="RECIBO_FINAL17"/>
      <sheetName val="BASE_DATOS17"/>
      <sheetName val="5__MODIFICATORIA18"/>
      <sheetName val="CRA_MODI17"/>
      <sheetName val="Desmonte_y_Limpieza17"/>
      <sheetName val="Form5__Pág__117"/>
      <sheetName val="Form5__Pág__217"/>
      <sheetName val="UNITARIOS_GENERALES_xls17"/>
      <sheetName val="\Documents_and_Settings\Admin17"/>
      <sheetName val="\Cofinanciacion\FICHAS_Y_FORM17"/>
      <sheetName val="ESTADO_RED17"/>
      <sheetName val="GENERALIDADES_17"/>
      <sheetName val="Anexo_1317"/>
      <sheetName val="Datos_Generales17"/>
      <sheetName val="DATOS_GRAFICOS17"/>
      <sheetName val="7_1217"/>
      <sheetName val="UNITARIOS_GENERALES19"/>
      <sheetName val="FICHA_EBI_1_de_6_18"/>
      <sheetName val="Estruc__Tarif18"/>
      <sheetName val="MANO_DE_OBRA18"/>
      <sheetName val="1_118"/>
      <sheetName val="RECIBO_FINAL18"/>
      <sheetName val="BASE_DATOS18"/>
      <sheetName val="5__MODIFICATORIA19"/>
      <sheetName val="CRA_MODI18"/>
      <sheetName val="Desmonte_y_Limpieza18"/>
      <sheetName val="Form5__Pág__118"/>
      <sheetName val="Form5__Pág__218"/>
      <sheetName val="UNITARIOS_GENERALES_xls18"/>
      <sheetName val="\Documents_and_Settings\Admin18"/>
      <sheetName val="\Cofinanciacion\FICHAS_Y_FORM18"/>
      <sheetName val="ESTADO_RED18"/>
      <sheetName val="GENERALIDADES_18"/>
      <sheetName val="Anexo_1318"/>
      <sheetName val="Datos_Generales18"/>
      <sheetName val="DATOS_GRAFICOS18"/>
      <sheetName val="7_1218"/>
      <sheetName val="ANEXO_9_(MATERIAL)20"/>
      <sheetName val="UNITARIOS_GENERALES21"/>
      <sheetName val="FICHA_EBI_1_de_6_20"/>
      <sheetName val="Estruc__Tarif20"/>
      <sheetName val="MANO_DE_OBRA20"/>
      <sheetName val="1_120"/>
      <sheetName val="RECIBO_FINAL20"/>
      <sheetName val="BASE_DATOS20"/>
      <sheetName val="5__MODIFICATORIA21"/>
      <sheetName val="CRA_MODI20"/>
      <sheetName val="Desmonte_y_Limpieza20"/>
      <sheetName val="Form5__Pág__120"/>
      <sheetName val="Form5__Pág__220"/>
      <sheetName val="UNITARIOS_GENERALES_xls20"/>
      <sheetName val="\Documents_and_Settings\Admin20"/>
      <sheetName val="\Cofinanciacion\FICHAS_Y_FORM20"/>
      <sheetName val="ESTADO_RED20"/>
      <sheetName val="GENERALIDADES_20"/>
      <sheetName val="Anexo_1320"/>
      <sheetName val="Datos_Generales20"/>
      <sheetName val="DATOS_GRAFICOS20"/>
      <sheetName val="7_1220"/>
      <sheetName val="UNITARIOS_GENERALES20"/>
      <sheetName val="FICHA_EBI_1_de_6_19"/>
      <sheetName val="Estruc__Tarif19"/>
      <sheetName val="MANO_DE_OBRA19"/>
      <sheetName val="1_119"/>
      <sheetName val="RECIBO_FINAL19"/>
      <sheetName val="BASE_DATOS19"/>
      <sheetName val="5__MODIFICATORIA20"/>
      <sheetName val="CRA_MODI19"/>
      <sheetName val="Desmonte_y_Limpieza19"/>
      <sheetName val="Form5__Pág__119"/>
      <sheetName val="Form5__Pág__219"/>
      <sheetName val="UNITARIOS_GENERALES_xls19"/>
      <sheetName val="\Documents_and_Settings\Admin19"/>
      <sheetName val="\Cofinanciacion\FICHAS_Y_FORM19"/>
      <sheetName val="ESTADO_RED19"/>
      <sheetName val="GENERALIDADES_19"/>
      <sheetName val="Anexo_1319"/>
      <sheetName val="Datos_Generales19"/>
      <sheetName val="DATOS_GRAFICOS19"/>
      <sheetName val="7_1219"/>
      <sheetName val="_Documents and Settings_Adminis"/>
      <sheetName val="_Cofinanciacion_FICHAS Y FORMAT"/>
      <sheetName val="_Documents_and_Settings_Admini1"/>
      <sheetName val="_Cofinanciacion_FICHAS_Y_FORMA1"/>
      <sheetName val="_Documents_and_Settings_Adminis"/>
      <sheetName val="_Cofinanciacion_FICHAS_Y_FORMAT"/>
      <sheetName val="_Documents_and_Settings_Admini2"/>
      <sheetName val="_Cofinanciacion_FICHAS_Y_FORMA2"/>
      <sheetName val="_Documents_and_Settings_Admini3"/>
      <sheetName val="_Cofinanciacion_FICHAS_Y_FORMA3"/>
      <sheetName val="_Documents_and_Settings_Admini4"/>
      <sheetName val="_Cofinanciacion_FICHAS_Y_FORMA4"/>
      <sheetName val="_Documents_and_Settings_Admini5"/>
      <sheetName val="_Cofinanciacion_FICHAS_Y_FORMA5"/>
      <sheetName val="_Documents_and_Settings_Admini8"/>
      <sheetName val="_Cofinanciacion_FICHAS_Y_FORMA8"/>
      <sheetName val="_Documents_and_Settings_Admini6"/>
      <sheetName val="_Cofinanciacion_FICHAS_Y_FORMA6"/>
      <sheetName val="_Documents_and_Settings_Admini7"/>
      <sheetName val="_Cofinanciacion_FICHAS_Y_FORMA7"/>
      <sheetName val="Listas "/>
    </sheetNames>
    <sheetDataSet>
      <sheetData sheetId="0" refreshError="1">
        <row r="2">
          <cell r="A2" t="str">
            <v>CODIGO</v>
          </cell>
          <cell r="B2" t="str">
            <v>EQUIPOS</v>
          </cell>
          <cell r="C2" t="str">
            <v>TIPO</v>
          </cell>
          <cell r="D2" t="str">
            <v>TARIFA/HORA</v>
          </cell>
          <cell r="E2" t="str">
            <v>RENDIMIENTO</v>
          </cell>
        </row>
        <row r="3">
          <cell r="A3">
            <v>1</v>
          </cell>
          <cell r="B3" t="str">
            <v>RETROCARGADOR</v>
          </cell>
          <cell r="C3" t="str">
            <v>JD-510</v>
          </cell>
          <cell r="D3">
            <v>35000</v>
          </cell>
        </row>
        <row r="4">
          <cell r="A4">
            <v>2</v>
          </cell>
          <cell r="B4" t="str">
            <v>MOTONIVELADORA</v>
          </cell>
          <cell r="C4" t="str">
            <v xml:space="preserve">CAT </v>
          </cell>
          <cell r="D4">
            <v>45000</v>
          </cell>
        </row>
        <row r="5">
          <cell r="A5">
            <v>3</v>
          </cell>
          <cell r="B5" t="str">
            <v>VIBROCOMPACTADOR</v>
          </cell>
          <cell r="C5" t="str">
            <v xml:space="preserve">CAT </v>
          </cell>
          <cell r="D5">
            <v>45000</v>
          </cell>
        </row>
        <row r="6">
          <cell r="A6">
            <v>4</v>
          </cell>
          <cell r="B6" t="str">
            <v>RETROEXCAVADORA</v>
          </cell>
          <cell r="C6" t="str">
            <v xml:space="preserve">CAT </v>
          </cell>
          <cell r="D6">
            <v>60000</v>
          </cell>
        </row>
        <row r="7">
          <cell r="A7">
            <v>5</v>
          </cell>
          <cell r="B7" t="str">
            <v>BULLDOZER</v>
          </cell>
          <cell r="C7" t="str">
            <v>D6D</v>
          </cell>
          <cell r="D7">
            <v>45000</v>
          </cell>
        </row>
        <row r="8">
          <cell r="A8">
            <v>6</v>
          </cell>
          <cell r="B8" t="str">
            <v>VOLQUETA</v>
          </cell>
          <cell r="C8" t="str">
            <v>5m3</v>
          </cell>
          <cell r="D8">
            <v>22500</v>
          </cell>
        </row>
        <row r="9">
          <cell r="A9">
            <v>7</v>
          </cell>
          <cell r="B9" t="str">
            <v>MOTOBOMBA</v>
          </cell>
          <cell r="D9">
            <v>4000</v>
          </cell>
        </row>
        <row r="10">
          <cell r="A10">
            <v>8</v>
          </cell>
          <cell r="B10" t="str">
            <v>HERRAMIENTA 1O% M.O</v>
          </cell>
        </row>
        <row r="11">
          <cell r="A11">
            <v>9</v>
          </cell>
          <cell r="B11" t="str">
            <v xml:space="preserve">CARROTANQUE </v>
          </cell>
          <cell r="C11" t="str">
            <v>2500 GL</v>
          </cell>
          <cell r="D11">
            <v>22500</v>
          </cell>
        </row>
        <row r="12">
          <cell r="A12">
            <v>10</v>
          </cell>
          <cell r="B12" t="str">
            <v>FINISHER</v>
          </cell>
          <cell r="C12" t="str">
            <v xml:space="preserve">CAT </v>
          </cell>
          <cell r="D12">
            <v>80000</v>
          </cell>
        </row>
        <row r="13">
          <cell r="A13">
            <v>11</v>
          </cell>
          <cell r="B13" t="str">
            <v>TRITURADORA</v>
          </cell>
          <cell r="C13" t="str">
            <v xml:space="preserve">CAT </v>
          </cell>
          <cell r="D13">
            <v>100000</v>
          </cell>
        </row>
        <row r="14">
          <cell r="A14">
            <v>12</v>
          </cell>
          <cell r="B14" t="str">
            <v>CARGADOR</v>
          </cell>
          <cell r="C14" t="str">
            <v xml:space="preserve">CAT </v>
          </cell>
          <cell r="D14">
            <v>45000</v>
          </cell>
        </row>
        <row r="15">
          <cell r="A15">
            <v>13</v>
          </cell>
          <cell r="B15" t="str">
            <v>COMPACTADOR</v>
          </cell>
          <cell r="C15" t="str">
            <v xml:space="preserve">CAT </v>
          </cell>
          <cell r="D15">
            <v>45000</v>
          </cell>
        </row>
        <row r="16">
          <cell r="A16">
            <v>14</v>
          </cell>
          <cell r="B16" t="str">
            <v>IRRIGADOR</v>
          </cell>
          <cell r="C16" t="str">
            <v>600M2/h</v>
          </cell>
          <cell r="D16">
            <v>45000</v>
          </cell>
        </row>
        <row r="17">
          <cell r="A17">
            <v>15</v>
          </cell>
          <cell r="B17" t="str">
            <v>RANA</v>
          </cell>
          <cell r="C17" t="str">
            <v>5 HP</v>
          </cell>
          <cell r="D17">
            <v>5375</v>
          </cell>
        </row>
        <row r="18">
          <cell r="A18">
            <v>16</v>
          </cell>
          <cell r="B18" t="str">
            <v xml:space="preserve">MEZCLADORA </v>
          </cell>
          <cell r="C18" t="str">
            <v>1.5 Bultos</v>
          </cell>
          <cell r="D18">
            <v>6125</v>
          </cell>
        </row>
        <row r="19">
          <cell r="A19">
            <v>17</v>
          </cell>
          <cell r="B19" t="str">
            <v>MAQUINA DEMARCADORA</v>
          </cell>
          <cell r="C19" t="str">
            <v>CHORRO</v>
          </cell>
          <cell r="D19">
            <v>40000</v>
          </cell>
        </row>
        <row r="21">
          <cell r="A21" t="str">
            <v>CODIGO</v>
          </cell>
          <cell r="B21" t="str">
            <v>MATERIALES</v>
          </cell>
          <cell r="C21" t="str">
            <v>UNIDAD</v>
          </cell>
          <cell r="D21" t="str">
            <v>TARIFA</v>
          </cell>
        </row>
        <row r="22">
          <cell r="A22">
            <v>18</v>
          </cell>
          <cell r="B22" t="str">
            <v>LAMINA GALVANIZADA</v>
          </cell>
          <cell r="C22" t="str">
            <v>M2</v>
          </cell>
          <cell r="D22">
            <v>30000</v>
          </cell>
        </row>
        <row r="23">
          <cell r="A23">
            <v>19</v>
          </cell>
          <cell r="B23" t="str">
            <v>SOPORTES</v>
          </cell>
          <cell r="C23" t="str">
            <v>UNI.</v>
          </cell>
          <cell r="D23">
            <v>120000</v>
          </cell>
        </row>
        <row r="24">
          <cell r="A24">
            <v>20</v>
          </cell>
          <cell r="B24" t="str">
            <v>PINTURA</v>
          </cell>
          <cell r="C24" t="str">
            <v>GALON</v>
          </cell>
          <cell r="D24">
            <v>25000</v>
          </cell>
        </row>
        <row r="25">
          <cell r="A25">
            <v>21</v>
          </cell>
          <cell r="B25" t="str">
            <v>ARTE</v>
          </cell>
          <cell r="C25" t="str">
            <v>GLOBAL</v>
          </cell>
          <cell r="D25">
            <v>350000</v>
          </cell>
        </row>
        <row r="26">
          <cell r="A26">
            <v>22</v>
          </cell>
          <cell r="B26" t="str">
            <v>INSTALACION</v>
          </cell>
          <cell r="C26" t="str">
            <v>GLOBAL</v>
          </cell>
          <cell r="D26">
            <v>250000</v>
          </cell>
        </row>
        <row r="27">
          <cell r="A27">
            <v>23</v>
          </cell>
          <cell r="B27" t="str">
            <v>FABRICACION</v>
          </cell>
          <cell r="C27" t="str">
            <v>GLOBAL</v>
          </cell>
          <cell r="D27">
            <v>250000</v>
          </cell>
        </row>
        <row r="28">
          <cell r="A28">
            <v>24</v>
          </cell>
          <cell r="B28" t="str">
            <v>EQUIPO DE TOPOGRAFIA</v>
          </cell>
          <cell r="C28" t="str">
            <v>KEM</v>
          </cell>
          <cell r="D28">
            <v>7500</v>
          </cell>
        </row>
        <row r="29">
          <cell r="A29">
            <v>25</v>
          </cell>
          <cell r="B29" t="str">
            <v xml:space="preserve">ESTACAS </v>
          </cell>
          <cell r="C29" t="str">
            <v>GLOBAL</v>
          </cell>
          <cell r="D29">
            <v>20000</v>
          </cell>
        </row>
        <row r="30">
          <cell r="A30">
            <v>26</v>
          </cell>
          <cell r="B30" t="str">
            <v>CARTERAS</v>
          </cell>
          <cell r="C30" t="str">
            <v>GLOBAL</v>
          </cell>
          <cell r="D30">
            <v>30000</v>
          </cell>
        </row>
        <row r="31">
          <cell r="A31">
            <v>27</v>
          </cell>
          <cell r="B31" t="str">
            <v>PAPELERIA</v>
          </cell>
          <cell r="C31" t="str">
            <v>GLOBAL</v>
          </cell>
          <cell r="D31">
            <v>10000</v>
          </cell>
        </row>
        <row r="32">
          <cell r="A32">
            <v>28</v>
          </cell>
          <cell r="B32" t="str">
            <v>1 TOPOGRAFO</v>
          </cell>
          <cell r="C32">
            <v>35000</v>
          </cell>
          <cell r="D32">
            <v>92</v>
          </cell>
        </row>
        <row r="33">
          <cell r="A33">
            <v>29</v>
          </cell>
          <cell r="B33" t="str">
            <v>CADENERO</v>
          </cell>
          <cell r="C33">
            <v>15000</v>
          </cell>
          <cell r="D33">
            <v>92</v>
          </cell>
        </row>
        <row r="34">
          <cell r="A34">
            <v>30</v>
          </cell>
          <cell r="B34" t="str">
            <v>PORTAMIRA</v>
          </cell>
          <cell r="C34">
            <v>10000</v>
          </cell>
          <cell r="D34">
            <v>92</v>
          </cell>
        </row>
        <row r="35">
          <cell r="A35">
            <v>31</v>
          </cell>
          <cell r="B35" t="str">
            <v>1 AYUDANTE</v>
          </cell>
          <cell r="C35">
            <v>10000</v>
          </cell>
          <cell r="D35">
            <v>92</v>
          </cell>
        </row>
        <row r="36">
          <cell r="A36">
            <v>32</v>
          </cell>
          <cell r="B36" t="str">
            <v>HOYADORA</v>
          </cell>
          <cell r="C36" t="str">
            <v>GLOBAL</v>
          </cell>
          <cell r="D36">
            <v>10000</v>
          </cell>
        </row>
        <row r="37">
          <cell r="A37">
            <v>33</v>
          </cell>
          <cell r="B37" t="str">
            <v>POSTES EN CONCRETO 1.80 M.</v>
          </cell>
          <cell r="C37" t="str">
            <v>UNI.</v>
          </cell>
          <cell r="D37">
            <v>12000</v>
          </cell>
        </row>
        <row r="38">
          <cell r="A38">
            <v>34</v>
          </cell>
          <cell r="B38" t="str">
            <v>ALAMBRE</v>
          </cell>
          <cell r="C38" t="str">
            <v>ML</v>
          </cell>
          <cell r="D38">
            <v>100</v>
          </cell>
        </row>
        <row r="39">
          <cell r="A39">
            <v>35</v>
          </cell>
          <cell r="B39" t="str">
            <v>AMARRE</v>
          </cell>
          <cell r="C39" t="str">
            <v>GLOBAL</v>
          </cell>
          <cell r="D39">
            <v>20</v>
          </cell>
        </row>
        <row r="40">
          <cell r="A40">
            <v>36</v>
          </cell>
          <cell r="B40" t="str">
            <v>4 AYUDANTES</v>
          </cell>
          <cell r="C40">
            <v>40000</v>
          </cell>
          <cell r="D40">
            <v>92</v>
          </cell>
        </row>
        <row r="41">
          <cell r="A41">
            <v>37</v>
          </cell>
          <cell r="B41" t="str">
            <v>DERECHO DE EXPLOTACION</v>
          </cell>
          <cell r="C41" t="str">
            <v>M3</v>
          </cell>
          <cell r="D41">
            <v>3000</v>
          </cell>
        </row>
        <row r="42">
          <cell r="A42">
            <v>38</v>
          </cell>
          <cell r="B42" t="str">
            <v>MATERIAL DE TER</v>
          </cell>
          <cell r="C42">
            <v>1.25</v>
          </cell>
          <cell r="D42">
            <v>515</v>
          </cell>
        </row>
        <row r="43">
          <cell r="A43">
            <v>39</v>
          </cell>
          <cell r="B43" t="str">
            <v>MATERIAL DE ALUVION</v>
          </cell>
          <cell r="C43" t="str">
            <v>M3</v>
          </cell>
          <cell r="D43">
            <v>7000</v>
          </cell>
        </row>
        <row r="44">
          <cell r="A44">
            <v>40</v>
          </cell>
          <cell r="B44" t="str">
            <v>Desp. POR COMPACTACION25%</v>
          </cell>
          <cell r="D44">
            <v>1750</v>
          </cell>
        </row>
        <row r="45">
          <cell r="A45">
            <v>41</v>
          </cell>
          <cell r="B45" t="str">
            <v>CLASIFICACION DE MATERIAL</v>
          </cell>
          <cell r="C45" t="str">
            <v>M3</v>
          </cell>
          <cell r="D45">
            <v>6000</v>
          </cell>
        </row>
        <row r="46">
          <cell r="A46">
            <v>42</v>
          </cell>
          <cell r="B46" t="str">
            <v>DESPERDICIO 10%</v>
          </cell>
          <cell r="D46">
            <v>2700</v>
          </cell>
        </row>
        <row r="47">
          <cell r="A47">
            <v>43</v>
          </cell>
          <cell r="B47" t="str">
            <v>3 AYUDANTES</v>
          </cell>
          <cell r="C47">
            <v>30000</v>
          </cell>
          <cell r="D47">
            <v>92</v>
          </cell>
        </row>
        <row r="48">
          <cell r="A48">
            <v>44</v>
          </cell>
          <cell r="B48" t="str">
            <v>1 JEFE DE PLANTA</v>
          </cell>
          <cell r="C48">
            <v>25000</v>
          </cell>
          <cell r="D48">
            <v>92</v>
          </cell>
        </row>
        <row r="49">
          <cell r="A49">
            <v>45</v>
          </cell>
          <cell r="B49" t="str">
            <v>1 AUXILIAR</v>
          </cell>
          <cell r="C49">
            <v>20000</v>
          </cell>
          <cell r="D49">
            <v>92</v>
          </cell>
        </row>
        <row r="50">
          <cell r="A50">
            <v>46</v>
          </cell>
          <cell r="B50" t="str">
            <v>TRITURADO</v>
          </cell>
          <cell r="C50" t="str">
            <v>M3</v>
          </cell>
          <cell r="D50">
            <v>26998</v>
          </cell>
        </row>
        <row r="51">
          <cell r="A51">
            <v>47</v>
          </cell>
          <cell r="B51" t="str">
            <v>PLANTA DE ASFALTO</v>
          </cell>
          <cell r="C51" t="str">
            <v>CAT</v>
          </cell>
          <cell r="D51">
            <v>180000</v>
          </cell>
        </row>
        <row r="52">
          <cell r="A52">
            <v>48</v>
          </cell>
          <cell r="B52" t="str">
            <v>MATERIAL BASE</v>
          </cell>
          <cell r="C52" t="str">
            <v>M3</v>
          </cell>
          <cell r="D52">
            <v>26998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/>
      <sheetData sheetId="35" refreshError="1"/>
      <sheetData sheetId="36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/>
      <sheetData sheetId="54"/>
      <sheetData sheetId="55"/>
      <sheetData sheetId="56" refreshError="1"/>
      <sheetData sheetId="57" refreshError="1"/>
      <sheetData sheetId="58"/>
      <sheetData sheetId="59"/>
      <sheetData sheetId="60" refreshError="1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 refreshError="1"/>
      <sheetData sheetId="71"/>
      <sheetData sheetId="72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 refreshError="1"/>
      <sheetData sheetId="83"/>
      <sheetData sheetId="84" refreshError="1"/>
      <sheetData sheetId="85"/>
      <sheetData sheetId="86"/>
      <sheetData sheetId="87"/>
      <sheetData sheetId="88" refreshError="1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/>
      <sheetData sheetId="306" refreshError="1"/>
      <sheetData sheetId="307" refreshError="1"/>
      <sheetData sheetId="308" refreshError="1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 refreshError="1"/>
      <sheetData sheetId="322" refreshError="1"/>
      <sheetData sheetId="323" refreshError="1"/>
      <sheetData sheetId="324" refreshError="1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 refreshError="1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RIFAS"/>
      <sheetName val="ANEXO_9_(MATERIAL)1"/>
      <sheetName val="EBI-1"/>
      <sheetName val="ANEXO_9_(MATERIAL)"/>
      <sheetName val="ANEXO_9_(MATERIAL)2"/>
      <sheetName val="ANEXO 9 (MATERIAL)"/>
      <sheetName val="ANEXO_9_(MATERIAL)3"/>
      <sheetName val="ANEXO_9_(MATERIAL)4"/>
      <sheetName val="ANEXO_9_(MATERIAL)5"/>
      <sheetName val="ANEXO_9_(MATERIAL)10"/>
      <sheetName val="ANEXO_9_(MATERIAL)8"/>
      <sheetName val="ANEXO_9_(MATERIAL)6"/>
      <sheetName val="ANEXO_9_(MATERIAL)7"/>
      <sheetName val="ANEXO_9_(MATERIAL)9"/>
      <sheetName val="UNITARIOS GENERALES"/>
      <sheetName val="PE_02"/>
      <sheetName val="FICHA EBI 1 de 6 "/>
      <sheetName val="BASE DATOS"/>
      <sheetName val="RECIBO FINAL"/>
      <sheetName val="MANO DE OBRA"/>
      <sheetName val="EQUIPO"/>
      <sheetName val="MATERIALES"/>
      <sheetName val="5094-2003"/>
      <sheetName val="INSUMOS"/>
      <sheetName val="Hoja3"/>
      <sheetName val="1.1"/>
      <sheetName val="TUBERIA"/>
      <sheetName val="Hoja2"/>
      <sheetName val="Listas"/>
      <sheetName val="Listado"/>
      <sheetName val="Estruc_ Tarif"/>
      <sheetName val="PE-02"/>
      <sheetName val="BASE"/>
      <sheetName val="PRECIOS"/>
      <sheetName val="PESOS"/>
      <sheetName val="Desmonte y Limpieza"/>
      <sheetName val="Form5 _Pág_ 1"/>
      <sheetName val="Form5 _Pág_ 2"/>
      <sheetName val="UNITARIOS GENERALES.xls"/>
      <sheetName val="\Documents and Settings\Adminis"/>
      <sheetName val="Insum"/>
      <sheetName val="UNITARIOS"/>
      <sheetName val="letra"/>
      <sheetName val="PRESUPUESTO"/>
      <sheetName val="5. MODIFICATORIA"/>
      <sheetName val="CRA.MODI"/>
      <sheetName val="\Cofinanciacion\FICHAS Y FORMAT"/>
      <sheetName val="ESTADO RED"/>
      <sheetName val="CARRETERAS"/>
      <sheetName val="GENERALIDADES "/>
      <sheetName val="CONS"/>
      <sheetName val="31"/>
      <sheetName val="INV"/>
      <sheetName val="AASHTO"/>
      <sheetName val="UNITARIOS_GENERALES"/>
      <sheetName val="5__MODIFICATORIA"/>
      <sheetName val="Anexo 13"/>
      <sheetName val="Datos Generales"/>
      <sheetName val="ITEMS"/>
      <sheetName val="APU"/>
      <sheetName val="AIU"/>
      <sheetName val="DATOS GRAFICOS"/>
      <sheetName val="7.12"/>
      <sheetName val="Tablas"/>
      <sheetName val="UNITARIOS_GENERALES2"/>
      <sheetName val="FICHA_EBI_1_de_6_1"/>
      <sheetName val="Estruc__Tarif1"/>
      <sheetName val="MANO_DE_OBRA1"/>
      <sheetName val="1_11"/>
      <sheetName val="RECIBO_FINAL1"/>
      <sheetName val="BASE_DATOS1"/>
      <sheetName val="5__MODIFICATORIA2"/>
      <sheetName val="CRA_MODI1"/>
      <sheetName val="Desmonte_y_Limpieza1"/>
      <sheetName val="Form5__Pág__11"/>
      <sheetName val="Form5__Pág__21"/>
      <sheetName val="UNITARIOS_GENERALES_xls1"/>
      <sheetName val="\Documents_and_Settings\Admini1"/>
      <sheetName val="\Cofinanciacion\FICHAS_Y_FORMA1"/>
      <sheetName val="ESTADO_RED1"/>
      <sheetName val="GENERALIDADES_1"/>
      <sheetName val="Anexo_131"/>
      <sheetName val="Datos_Generales1"/>
      <sheetName val="DATOS_GRAFICOS1"/>
      <sheetName val="7_121"/>
      <sheetName val="UNITARIOS_GENERALES1"/>
      <sheetName val="FICHA_EBI_1_de_6_"/>
      <sheetName val="Estruc__Tarif"/>
      <sheetName val="MANO_DE_OBRA"/>
      <sheetName val="1_1"/>
      <sheetName val="RECIBO_FINAL"/>
      <sheetName val="BASE_DATOS"/>
      <sheetName val="5__MODIFICATORIA1"/>
      <sheetName val="CRA_MODI"/>
      <sheetName val="Desmonte_y_Limpieza"/>
      <sheetName val="Form5__Pág__1"/>
      <sheetName val="Form5__Pág__2"/>
      <sheetName val="UNITARIOS_GENERALES_xls"/>
      <sheetName val="\Documents_and_Settings\Adminis"/>
      <sheetName val="\Cofinanciacion\FICHAS_Y_FORMAT"/>
      <sheetName val="ESTADO_RED"/>
      <sheetName val="GENERALIDADES_"/>
      <sheetName val="Anexo_13"/>
      <sheetName val="Datos_Generales"/>
      <sheetName val="DATOS_GRAFICOS"/>
      <sheetName val="7_12"/>
      <sheetName val="UNITARIOS_GENERALES3"/>
      <sheetName val="FICHA_EBI_1_de_6_2"/>
      <sheetName val="Estruc__Tarif2"/>
      <sheetName val="MANO_DE_OBRA2"/>
      <sheetName val="1_12"/>
      <sheetName val="RECIBO_FINAL2"/>
      <sheetName val="BASE_DATOS2"/>
      <sheetName val="5__MODIFICATORIA3"/>
      <sheetName val="CRA_MODI2"/>
      <sheetName val="Desmonte_y_Limpieza2"/>
      <sheetName val="Form5__Pág__12"/>
      <sheetName val="Form5__Pág__22"/>
      <sheetName val="UNITARIOS_GENERALES_xls2"/>
      <sheetName val="\Documents_and_Settings\Admini2"/>
      <sheetName val="\Cofinanciacion\FICHAS_Y_FORMA2"/>
      <sheetName val="ESTADO_RED2"/>
      <sheetName val="GENERALIDADES_2"/>
      <sheetName val="Anexo_132"/>
      <sheetName val="Datos_Generales2"/>
      <sheetName val="DATOS_GRAFICOS2"/>
      <sheetName val="7_122"/>
      <sheetName val="UNITARIOS_GENERALES4"/>
      <sheetName val="FICHA_EBI_1_de_6_3"/>
      <sheetName val="Estruc__Tarif3"/>
      <sheetName val="MANO_DE_OBRA3"/>
      <sheetName val="1_13"/>
      <sheetName val="RECIBO_FINAL3"/>
      <sheetName val="BASE_DATOS3"/>
      <sheetName val="5__MODIFICATORIA4"/>
      <sheetName val="CRA_MODI3"/>
      <sheetName val="Desmonte_y_Limpieza3"/>
      <sheetName val="Form5__Pág__13"/>
      <sheetName val="Form5__Pág__23"/>
      <sheetName val="UNITARIOS_GENERALES_xls3"/>
      <sheetName val="\Documents_and_Settings\Admini3"/>
      <sheetName val="\Cofinanciacion\FICHAS_Y_FORMA3"/>
      <sheetName val="ESTADO_RED3"/>
      <sheetName val="GENERALIDADES_3"/>
      <sheetName val="Anexo_133"/>
      <sheetName val="Datos_Generales3"/>
      <sheetName val="DATOS_GRAFICOS3"/>
      <sheetName val="7_123"/>
      <sheetName val="UNITARIOS_GENERALES5"/>
      <sheetName val="FICHA_EBI_1_de_6_4"/>
      <sheetName val="Estruc__Tarif4"/>
      <sheetName val="MANO_DE_OBRA4"/>
      <sheetName val="1_14"/>
      <sheetName val="RECIBO_FINAL4"/>
      <sheetName val="BASE_DATOS4"/>
      <sheetName val="5__MODIFICATORIA5"/>
      <sheetName val="CRA_MODI4"/>
      <sheetName val="Desmonte_y_Limpieza4"/>
      <sheetName val="Form5__Pág__14"/>
      <sheetName val="Form5__Pág__24"/>
      <sheetName val="UNITARIOS_GENERALES_xls4"/>
      <sheetName val="\Documents_and_Settings\Admini4"/>
      <sheetName val="\Cofinanciacion\FICHAS_Y_FORMA4"/>
      <sheetName val="ESTADO_RED4"/>
      <sheetName val="GENERALIDADES_4"/>
      <sheetName val="Anexo_134"/>
      <sheetName val="Datos_Generales4"/>
      <sheetName val="DATOS_GRAFICOS4"/>
      <sheetName val="7_124"/>
      <sheetName val="UNITARIOS_GENERALES6"/>
      <sheetName val="FICHA_EBI_1_de_6_5"/>
      <sheetName val="Estruc__Tarif5"/>
      <sheetName val="MANO_DE_OBRA5"/>
      <sheetName val="1_15"/>
      <sheetName val="RECIBO_FINAL5"/>
      <sheetName val="BASE_DATOS5"/>
      <sheetName val="5__MODIFICATORIA6"/>
      <sheetName val="CRA_MODI5"/>
      <sheetName val="Desmonte_y_Limpieza5"/>
      <sheetName val="Form5__Pág__15"/>
      <sheetName val="Form5__Pág__25"/>
      <sheetName val="UNITARIOS_GENERALES_xls5"/>
      <sheetName val="\Documents_and_Settings\Admini5"/>
      <sheetName val="\Cofinanciacion\FICHAS_Y_FORMA5"/>
      <sheetName val="ESTADO_RED5"/>
      <sheetName val="GENERALIDADES_5"/>
      <sheetName val="Anexo_135"/>
      <sheetName val="Datos_Generales5"/>
      <sheetName val="DATOS_GRAFICOS5"/>
      <sheetName val="7_125"/>
      <sheetName val="ANEXO_9_(MATERIAL)14"/>
      <sheetName val="ANEXO_9_(MATERIAL)11"/>
      <sheetName val="ANEXO_9_(MATERIAL)12"/>
      <sheetName val="ANEXO_9_(MATERIAL)13"/>
      <sheetName val="ANEXO_9_(MATERIAL)15"/>
      <sheetName val="ANEXO_9_(MATERIAL)16"/>
      <sheetName val="ANEXO_9_(MATERIAL)17"/>
      <sheetName val="ANEXO_9_(MATERIAL)19"/>
      <sheetName val="ANEXO_9_(MATERIAL)18"/>
      <sheetName val="UNITARIOS_GENERALES9"/>
      <sheetName val="FICHA_EBI_1_de_6_8"/>
      <sheetName val="Estruc__Tarif8"/>
      <sheetName val="MANO_DE_OBRA8"/>
      <sheetName val="1_18"/>
      <sheetName val="RECIBO_FINAL8"/>
      <sheetName val="BASE_DATOS8"/>
      <sheetName val="5__MODIFICATORIA9"/>
      <sheetName val="CRA_MODI8"/>
      <sheetName val="Desmonte_y_Limpieza8"/>
      <sheetName val="Form5__Pág__18"/>
      <sheetName val="Form5__Pág__28"/>
      <sheetName val="UNITARIOS_GENERALES_xls8"/>
      <sheetName val="\Documents_and_Settings\Admini8"/>
      <sheetName val="\Cofinanciacion\FICHAS_Y_FORMA8"/>
      <sheetName val="ESTADO_RED8"/>
      <sheetName val="GENERALIDADES_8"/>
      <sheetName val="Anexo_138"/>
      <sheetName val="Datos_Generales8"/>
      <sheetName val="DATOS_GRAFICOS8"/>
      <sheetName val="7_128"/>
      <sheetName val="UNITARIOS_GENERALES7"/>
      <sheetName val="FICHA_EBI_1_de_6_6"/>
      <sheetName val="Estruc__Tarif6"/>
      <sheetName val="MANO_DE_OBRA6"/>
      <sheetName val="1_16"/>
      <sheetName val="RECIBO_FINAL6"/>
      <sheetName val="BASE_DATOS6"/>
      <sheetName val="5__MODIFICATORIA7"/>
      <sheetName val="CRA_MODI6"/>
      <sheetName val="Desmonte_y_Limpieza6"/>
      <sheetName val="Form5__Pág__16"/>
      <sheetName val="Form5__Pág__26"/>
      <sheetName val="UNITARIOS_GENERALES_xls6"/>
      <sheetName val="\Documents_and_Settings\Admini6"/>
      <sheetName val="\Cofinanciacion\FICHAS_Y_FORMA6"/>
      <sheetName val="ESTADO_RED6"/>
      <sheetName val="GENERALIDADES_6"/>
      <sheetName val="Anexo_136"/>
      <sheetName val="Datos_Generales6"/>
      <sheetName val="DATOS_GRAFICOS6"/>
      <sheetName val="7_126"/>
      <sheetName val="UNITARIOS_GENERALES8"/>
      <sheetName val="FICHA_EBI_1_de_6_7"/>
      <sheetName val="Estruc__Tarif7"/>
      <sheetName val="MANO_DE_OBRA7"/>
      <sheetName val="1_17"/>
      <sheetName val="RECIBO_FINAL7"/>
      <sheetName val="BASE_DATOS7"/>
      <sheetName val="5__MODIFICATORIA8"/>
      <sheetName val="CRA_MODI7"/>
      <sheetName val="Desmonte_y_Limpieza7"/>
      <sheetName val="Form5__Pág__17"/>
      <sheetName val="Form5__Pág__27"/>
      <sheetName val="UNITARIOS_GENERALES_xls7"/>
      <sheetName val="\Documents_and_Settings\Admini7"/>
      <sheetName val="\Cofinanciacion\FICHAS_Y_FORMA7"/>
      <sheetName val="ESTADO_RED7"/>
      <sheetName val="GENERALIDADES_7"/>
      <sheetName val="Anexo_137"/>
      <sheetName val="Datos_Generales7"/>
      <sheetName val="DATOS_GRAFICOS7"/>
      <sheetName val="7_127"/>
      <sheetName val="UNITARIOS_GENERALES10"/>
      <sheetName val="FICHA_EBI_1_de_6_9"/>
      <sheetName val="Estruc__Tarif9"/>
      <sheetName val="MANO_DE_OBRA9"/>
      <sheetName val="1_19"/>
      <sheetName val="RECIBO_FINAL9"/>
      <sheetName val="BASE_DATOS9"/>
      <sheetName val="5__MODIFICATORIA10"/>
      <sheetName val="CRA_MODI9"/>
      <sheetName val="Desmonte_y_Limpieza9"/>
      <sheetName val="Form5__Pág__19"/>
      <sheetName val="Form5__Pág__29"/>
      <sheetName val="UNITARIOS_GENERALES_xls9"/>
      <sheetName val="\Documents_and_Settings\Admini9"/>
      <sheetName val="\Cofinanciacion\FICHAS_Y_FORMA9"/>
      <sheetName val="ESTADO_RED9"/>
      <sheetName val="GENERALIDADES_9"/>
      <sheetName val="Anexo_139"/>
      <sheetName val="Datos_Generales9"/>
      <sheetName val="DATOS_GRAFICOS9"/>
      <sheetName val="7_129"/>
      <sheetName val="UNITARIOS_GENERALES11"/>
      <sheetName val="FICHA_EBI_1_de_6_10"/>
      <sheetName val="Estruc__Tarif10"/>
      <sheetName val="MANO_DE_OBRA10"/>
      <sheetName val="1_110"/>
      <sheetName val="RECIBO_FINAL10"/>
      <sheetName val="BASE_DATOS10"/>
      <sheetName val="5__MODIFICATORIA11"/>
      <sheetName val="CRA_MODI10"/>
      <sheetName val="Desmonte_y_Limpieza10"/>
      <sheetName val="Form5__Pág__110"/>
      <sheetName val="Form5__Pág__210"/>
      <sheetName val="UNITARIOS_GENERALES_xls10"/>
      <sheetName val="\Documents_and_Settings\Admin10"/>
      <sheetName val="\Cofinanciacion\FICHAS_Y_FORM10"/>
      <sheetName val="ESTADO_RED10"/>
      <sheetName val="GENERALIDADES_10"/>
      <sheetName val="Anexo_1310"/>
      <sheetName val="Datos_Generales10"/>
      <sheetName val="DATOS_GRAFICOS10"/>
      <sheetName val="7_1210"/>
      <sheetName val="\Users\Juan\Downloads\Users\USU"/>
      <sheetName val="\Users\user\Library\Mail Downlo"/>
      <sheetName val="glvc"/>
      <sheetName val="\A\Cofinanciacion\FICHAS Y FORM"/>
      <sheetName val="Personalizar"/>
      <sheetName val="PU"/>
      <sheetName val="PRESUP. RESUMEN"/>
      <sheetName val="BD"/>
      <sheetName val="Hoja1"/>
      <sheetName val="Jornales"/>
      <sheetName val="LSAL"/>
      <sheetName val="AIUsan"/>
      <sheetName val="STRSUMM0"/>
      <sheetName val="Formato"/>
      <sheetName val="Parámetros"/>
      <sheetName val="UNITARIOS%20GENERALES.xls"/>
      <sheetName val="RECURSOS"/>
      <sheetName val="ANALISIS DE PRECIOS UNITARIOS"/>
      <sheetName val="LIQUIDACION"/>
      <sheetName val="NOMINA"/>
      <sheetName val="SOURCES"/>
      <sheetName val="Presupuesto Total"/>
      <sheetName val="PRESUP"/>
      <sheetName val="Datos"/>
      <sheetName val="[UNITARIOS GENERALES.xls][UNITA"/>
    </sheetNames>
    <sheetDataSet>
      <sheetData sheetId="0" refreshError="1">
        <row r="2">
          <cell r="A2" t="str">
            <v>CODIGO</v>
          </cell>
          <cell r="B2" t="str">
            <v>EQUIPOS</v>
          </cell>
          <cell r="C2" t="str">
            <v>TIPO</v>
          </cell>
          <cell r="D2" t="str">
            <v>TARIFA/HORA</v>
          </cell>
          <cell r="E2" t="str">
            <v>RENDIMIENTO</v>
          </cell>
        </row>
        <row r="3">
          <cell r="A3">
            <v>1</v>
          </cell>
          <cell r="B3" t="str">
            <v>RETROCARGADOR</v>
          </cell>
          <cell r="C3" t="str">
            <v>JD-510</v>
          </cell>
          <cell r="D3">
            <v>35000</v>
          </cell>
        </row>
        <row r="4">
          <cell r="A4">
            <v>2</v>
          </cell>
          <cell r="B4" t="str">
            <v>MOTONIVELADORA</v>
          </cell>
          <cell r="C4" t="str">
            <v xml:space="preserve">CAT </v>
          </cell>
          <cell r="D4">
            <v>45000</v>
          </cell>
        </row>
        <row r="5">
          <cell r="A5">
            <v>3</v>
          </cell>
          <cell r="B5" t="str">
            <v>VIBROCOMPACTADOR</v>
          </cell>
          <cell r="C5" t="str">
            <v xml:space="preserve">CAT </v>
          </cell>
          <cell r="D5">
            <v>45000</v>
          </cell>
        </row>
        <row r="6">
          <cell r="A6">
            <v>4</v>
          </cell>
          <cell r="B6" t="str">
            <v>RETROEXCAVADORA</v>
          </cell>
          <cell r="C6" t="str">
            <v xml:space="preserve">CAT </v>
          </cell>
          <cell r="D6">
            <v>60000</v>
          </cell>
        </row>
        <row r="7">
          <cell r="A7">
            <v>5</v>
          </cell>
          <cell r="B7" t="str">
            <v>BULLDOZER</v>
          </cell>
          <cell r="C7" t="str">
            <v>D6D</v>
          </cell>
          <cell r="D7">
            <v>45000</v>
          </cell>
        </row>
        <row r="8">
          <cell r="A8">
            <v>6</v>
          </cell>
          <cell r="B8" t="str">
            <v>VOLQUETA</v>
          </cell>
          <cell r="C8" t="str">
            <v>5m3</v>
          </cell>
          <cell r="D8">
            <v>22500</v>
          </cell>
        </row>
        <row r="9">
          <cell r="A9">
            <v>7</v>
          </cell>
          <cell r="B9" t="str">
            <v>MOTOBOMBA</v>
          </cell>
          <cell r="D9">
            <v>4000</v>
          </cell>
        </row>
        <row r="10">
          <cell r="A10">
            <v>8</v>
          </cell>
          <cell r="B10" t="str">
            <v>HERRAMIENTA 1O% M.O</v>
          </cell>
        </row>
        <row r="11">
          <cell r="A11">
            <v>9</v>
          </cell>
          <cell r="B11" t="str">
            <v xml:space="preserve">CARROTANQUE </v>
          </cell>
          <cell r="C11" t="str">
            <v>2500 GL</v>
          </cell>
          <cell r="D11">
            <v>22500</v>
          </cell>
        </row>
        <row r="12">
          <cell r="A12">
            <v>10</v>
          </cell>
          <cell r="B12" t="str">
            <v>FINISHER</v>
          </cell>
          <cell r="C12" t="str">
            <v xml:space="preserve">CAT </v>
          </cell>
          <cell r="D12">
            <v>80000</v>
          </cell>
        </row>
        <row r="13">
          <cell r="A13">
            <v>11</v>
          </cell>
          <cell r="B13" t="str">
            <v>TRITURADORA</v>
          </cell>
          <cell r="C13" t="str">
            <v xml:space="preserve">CAT </v>
          </cell>
          <cell r="D13">
            <v>100000</v>
          </cell>
        </row>
        <row r="14">
          <cell r="A14">
            <v>12</v>
          </cell>
          <cell r="B14" t="str">
            <v>CARGADOR</v>
          </cell>
          <cell r="C14" t="str">
            <v xml:space="preserve">CAT </v>
          </cell>
          <cell r="D14">
            <v>45000</v>
          </cell>
        </row>
        <row r="15">
          <cell r="A15">
            <v>13</v>
          </cell>
          <cell r="B15" t="str">
            <v>COMPACTADOR</v>
          </cell>
          <cell r="C15" t="str">
            <v xml:space="preserve">CAT </v>
          </cell>
          <cell r="D15">
            <v>45000</v>
          </cell>
        </row>
        <row r="16">
          <cell r="A16">
            <v>14</v>
          </cell>
          <cell r="B16" t="str">
            <v>IRRIGADOR</v>
          </cell>
          <cell r="C16" t="str">
            <v>600M2/h</v>
          </cell>
          <cell r="D16">
            <v>45000</v>
          </cell>
        </row>
        <row r="17">
          <cell r="A17">
            <v>15</v>
          </cell>
          <cell r="B17" t="str">
            <v>RANA</v>
          </cell>
          <cell r="C17" t="str">
            <v>5 HP</v>
          </cell>
          <cell r="D17">
            <v>5375</v>
          </cell>
        </row>
        <row r="18">
          <cell r="A18">
            <v>16</v>
          </cell>
          <cell r="B18" t="str">
            <v xml:space="preserve">MEZCLADORA </v>
          </cell>
          <cell r="C18" t="str">
            <v>1.5 Bultos</v>
          </cell>
          <cell r="D18">
            <v>6125</v>
          </cell>
        </row>
        <row r="19">
          <cell r="A19">
            <v>17</v>
          </cell>
          <cell r="B19" t="str">
            <v>MAQUINA DEMARCADORA</v>
          </cell>
          <cell r="C19" t="str">
            <v>CHORRO</v>
          </cell>
          <cell r="D19">
            <v>40000</v>
          </cell>
        </row>
        <row r="21">
          <cell r="A21" t="str">
            <v>CODIGO</v>
          </cell>
          <cell r="B21" t="str">
            <v>MATERIALES</v>
          </cell>
          <cell r="C21" t="str">
            <v>UNIDAD</v>
          </cell>
          <cell r="D21" t="str">
            <v>TARIFA</v>
          </cell>
        </row>
        <row r="22">
          <cell r="A22">
            <v>18</v>
          </cell>
          <cell r="B22" t="str">
            <v>LAMINA GALVANIZADA</v>
          </cell>
          <cell r="C22" t="str">
            <v>M2</v>
          </cell>
          <cell r="D22">
            <v>30000</v>
          </cell>
        </row>
        <row r="23">
          <cell r="A23">
            <v>19</v>
          </cell>
          <cell r="B23" t="str">
            <v>SOPORTES</v>
          </cell>
          <cell r="C23" t="str">
            <v>UNI.</v>
          </cell>
          <cell r="D23">
            <v>120000</v>
          </cell>
        </row>
        <row r="24">
          <cell r="A24">
            <v>20</v>
          </cell>
          <cell r="B24" t="str">
            <v>PINTURA</v>
          </cell>
          <cell r="C24" t="str">
            <v>GALON</v>
          </cell>
          <cell r="D24">
            <v>25000</v>
          </cell>
        </row>
        <row r="25">
          <cell r="A25">
            <v>21</v>
          </cell>
          <cell r="B25" t="str">
            <v>ARTE</v>
          </cell>
          <cell r="C25" t="str">
            <v>GLOBAL</v>
          </cell>
          <cell r="D25">
            <v>350000</v>
          </cell>
        </row>
        <row r="26">
          <cell r="A26">
            <v>22</v>
          </cell>
          <cell r="B26" t="str">
            <v>INSTALACION</v>
          </cell>
          <cell r="C26" t="str">
            <v>GLOBAL</v>
          </cell>
          <cell r="D26">
            <v>250000</v>
          </cell>
        </row>
        <row r="27">
          <cell r="A27">
            <v>23</v>
          </cell>
          <cell r="B27" t="str">
            <v>FABRICACION</v>
          </cell>
          <cell r="C27" t="str">
            <v>GLOBAL</v>
          </cell>
          <cell r="D27">
            <v>250000</v>
          </cell>
        </row>
        <row r="28">
          <cell r="A28">
            <v>24</v>
          </cell>
          <cell r="B28" t="str">
            <v>EQUIPO DE TOPOGRAFIA</v>
          </cell>
          <cell r="C28" t="str">
            <v>KEM</v>
          </cell>
          <cell r="D28">
            <v>7500</v>
          </cell>
        </row>
        <row r="29">
          <cell r="A29">
            <v>25</v>
          </cell>
          <cell r="B29" t="str">
            <v xml:space="preserve">ESTACAS </v>
          </cell>
          <cell r="C29" t="str">
            <v>GLOBAL</v>
          </cell>
          <cell r="D29">
            <v>20000</v>
          </cell>
        </row>
        <row r="30">
          <cell r="A30">
            <v>26</v>
          </cell>
          <cell r="B30" t="str">
            <v>CARTERAS</v>
          </cell>
          <cell r="C30" t="str">
            <v>GLOBAL</v>
          </cell>
          <cell r="D30">
            <v>30000</v>
          </cell>
        </row>
        <row r="31">
          <cell r="A31">
            <v>27</v>
          </cell>
          <cell r="B31" t="str">
            <v>PAPELERIA</v>
          </cell>
          <cell r="C31" t="str">
            <v>GLOBAL</v>
          </cell>
          <cell r="D31">
            <v>10000</v>
          </cell>
        </row>
        <row r="32">
          <cell r="A32">
            <v>28</v>
          </cell>
          <cell r="B32" t="str">
            <v>1 TOPOGRAFO</v>
          </cell>
          <cell r="C32">
            <v>35000</v>
          </cell>
          <cell r="D32">
            <v>92</v>
          </cell>
        </row>
        <row r="33">
          <cell r="A33">
            <v>29</v>
          </cell>
          <cell r="B33" t="str">
            <v>CADENERO</v>
          </cell>
          <cell r="C33">
            <v>15000</v>
          </cell>
          <cell r="D33">
            <v>92</v>
          </cell>
        </row>
        <row r="34">
          <cell r="A34">
            <v>30</v>
          </cell>
          <cell r="B34" t="str">
            <v>PORTAMIRA</v>
          </cell>
          <cell r="C34">
            <v>10000</v>
          </cell>
          <cell r="D34">
            <v>92</v>
          </cell>
        </row>
        <row r="35">
          <cell r="A35">
            <v>31</v>
          </cell>
          <cell r="B35" t="str">
            <v>1 AYUDANTE</v>
          </cell>
          <cell r="C35">
            <v>10000</v>
          </cell>
          <cell r="D35">
            <v>92</v>
          </cell>
        </row>
        <row r="36">
          <cell r="A36">
            <v>32</v>
          </cell>
          <cell r="B36" t="str">
            <v>HOYADORA</v>
          </cell>
          <cell r="C36" t="str">
            <v>GLOBAL</v>
          </cell>
          <cell r="D36">
            <v>10000</v>
          </cell>
        </row>
        <row r="37">
          <cell r="A37">
            <v>33</v>
          </cell>
          <cell r="B37" t="str">
            <v>POSTES EN CONCRETO 1.80 M.</v>
          </cell>
          <cell r="C37" t="str">
            <v>UNI.</v>
          </cell>
          <cell r="D37">
            <v>12000</v>
          </cell>
        </row>
        <row r="38">
          <cell r="A38">
            <v>34</v>
          </cell>
          <cell r="B38" t="str">
            <v>ALAMBRE</v>
          </cell>
          <cell r="C38" t="str">
            <v>ML</v>
          </cell>
          <cell r="D38">
            <v>100</v>
          </cell>
        </row>
        <row r="39">
          <cell r="A39">
            <v>35</v>
          </cell>
          <cell r="B39" t="str">
            <v>AMARRE</v>
          </cell>
          <cell r="C39" t="str">
            <v>GLOBAL</v>
          </cell>
          <cell r="D39">
            <v>20</v>
          </cell>
        </row>
        <row r="40">
          <cell r="A40">
            <v>36</v>
          </cell>
          <cell r="B40" t="str">
            <v>4 AYUDANTES</v>
          </cell>
          <cell r="C40">
            <v>40000</v>
          </cell>
          <cell r="D40">
            <v>92</v>
          </cell>
        </row>
        <row r="41">
          <cell r="A41">
            <v>37</v>
          </cell>
          <cell r="B41" t="str">
            <v>DERECHO DE EXPLOTACION</v>
          </cell>
          <cell r="C41" t="str">
            <v>M3</v>
          </cell>
          <cell r="D41">
            <v>3000</v>
          </cell>
        </row>
        <row r="42">
          <cell r="A42">
            <v>38</v>
          </cell>
          <cell r="B42" t="str">
            <v>MATERIAL DE TER</v>
          </cell>
          <cell r="C42">
            <v>1.25</v>
          </cell>
          <cell r="D42">
            <v>515</v>
          </cell>
        </row>
        <row r="43">
          <cell r="A43">
            <v>39</v>
          </cell>
          <cell r="B43" t="str">
            <v>MATERIAL DE ALUVION</v>
          </cell>
          <cell r="C43" t="str">
            <v>M3</v>
          </cell>
          <cell r="D43">
            <v>7000</v>
          </cell>
        </row>
        <row r="44">
          <cell r="A44">
            <v>40</v>
          </cell>
          <cell r="B44" t="str">
            <v>Desp. POR COMPACTACION25%</v>
          </cell>
          <cell r="D44">
            <v>1750</v>
          </cell>
        </row>
        <row r="45">
          <cell r="A45">
            <v>41</v>
          </cell>
          <cell r="B45" t="str">
            <v>CLASIFICACION DE MATERIAL</v>
          </cell>
          <cell r="C45" t="str">
            <v>M3</v>
          </cell>
          <cell r="D45">
            <v>6000</v>
          </cell>
        </row>
        <row r="46">
          <cell r="A46">
            <v>42</v>
          </cell>
          <cell r="B46" t="str">
            <v>DESPERDICIO 10%</v>
          </cell>
          <cell r="D46">
            <v>2700</v>
          </cell>
        </row>
        <row r="47">
          <cell r="A47">
            <v>43</v>
          </cell>
          <cell r="B47" t="str">
            <v>3 AYUDANTES</v>
          </cell>
          <cell r="C47">
            <v>30000</v>
          </cell>
          <cell r="D47">
            <v>92</v>
          </cell>
        </row>
        <row r="48">
          <cell r="A48">
            <v>44</v>
          </cell>
          <cell r="B48" t="str">
            <v>1 JEFE DE PLANTA</v>
          </cell>
          <cell r="C48">
            <v>25000</v>
          </cell>
          <cell r="D48">
            <v>92</v>
          </cell>
        </row>
        <row r="49">
          <cell r="A49">
            <v>45</v>
          </cell>
          <cell r="B49" t="str">
            <v>1 AUXILIAR</v>
          </cell>
          <cell r="C49">
            <v>20000</v>
          </cell>
          <cell r="D49">
            <v>92</v>
          </cell>
        </row>
        <row r="50">
          <cell r="A50">
            <v>46</v>
          </cell>
          <cell r="B50" t="str">
            <v>TRITURADO</v>
          </cell>
          <cell r="C50" t="str">
            <v>M3</v>
          </cell>
          <cell r="D50">
            <v>26998</v>
          </cell>
        </row>
        <row r="51">
          <cell r="A51">
            <v>47</v>
          </cell>
          <cell r="B51" t="str">
            <v>PLANTA DE ASFALTO</v>
          </cell>
          <cell r="C51" t="str">
            <v>CAT</v>
          </cell>
          <cell r="D51">
            <v>180000</v>
          </cell>
        </row>
        <row r="52">
          <cell r="A52">
            <v>48</v>
          </cell>
          <cell r="B52" t="str">
            <v>MATERIAL BASE</v>
          </cell>
          <cell r="C52" t="str">
            <v>M3</v>
          </cell>
          <cell r="D52">
            <v>26998</v>
          </cell>
        </row>
      </sheetData>
      <sheetData sheetId="1" refreshError="1"/>
      <sheetData sheetId="2" refreshError="1"/>
      <sheetData sheetId="3"/>
      <sheetData sheetId="4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/>
      <sheetData sheetId="80" refreshError="1"/>
      <sheetData sheetId="81" refreshError="1"/>
      <sheetData sheetId="82" refreshError="1"/>
      <sheetData sheetId="83" refreshError="1"/>
      <sheetData sheetId="84" refreshError="1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resupuesto"/>
      <sheetName val="Presupuesto (2)"/>
      <sheetName val="Hoja2"/>
      <sheetName val="RESUMEN PROYECTO"/>
      <sheetName val="1. Mobiliario escolar"/>
      <sheetName val="1.1. Otros elementos"/>
      <sheetName val="2. Mobiliario cocina"/>
      <sheetName val="2.1.Menaje y Comedor"/>
      <sheetName val="2.1 PDF"/>
      <sheetName val="3. Mobiliario Administrativos"/>
      <sheetName val="4. Elementos TIC"/>
      <sheetName val="4.1. Equipos de Computo"/>
      <sheetName val="5. Capacitación docente"/>
      <sheetName val="6. RESUMEN obra civil"/>
      <sheetName val="6.1 PRESU x ESCUELA"/>
      <sheetName val="6.2 CANTIDADES"/>
      <sheetName val="6.3 APUs"/>
      <sheetName val="6.4 ÁREAS PPALES"/>
      <sheetName val="7. INTERV"/>
      <sheetName val="7.1. FM"/>
      <sheetName val="8. GERENCIA"/>
      <sheetName val="9. Cadena de valo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9">
          <cell r="A9">
            <v>1.1000000000000001</v>
          </cell>
        </row>
      </sheetData>
      <sheetData sheetId="15">
        <row r="10">
          <cell r="J10">
            <v>17.8</v>
          </cell>
        </row>
        <row r="11">
          <cell r="G11">
            <v>31.728000000000002</v>
          </cell>
          <cell r="H11">
            <v>180.036</v>
          </cell>
          <cell r="I11">
            <v>165.33600000000001</v>
          </cell>
          <cell r="J11">
            <v>31.859999999999996</v>
          </cell>
          <cell r="K11">
            <v>63.72</v>
          </cell>
          <cell r="N11">
            <v>125.57999999999998</v>
          </cell>
          <cell r="O11">
            <v>22.299999999999997</v>
          </cell>
          <cell r="Q11">
            <v>126.77999999999999</v>
          </cell>
          <cell r="R11">
            <v>137</v>
          </cell>
        </row>
        <row r="38">
          <cell r="H38">
            <v>30</v>
          </cell>
          <cell r="I38">
            <v>30</v>
          </cell>
          <cell r="J38">
            <v>20</v>
          </cell>
          <cell r="N38">
            <v>6.25</v>
          </cell>
        </row>
        <row r="39">
          <cell r="G39">
            <v>120.79</v>
          </cell>
          <cell r="H39">
            <v>413.72200000000004</v>
          </cell>
          <cell r="I39">
            <v>481.52199999999999</v>
          </cell>
          <cell r="J39">
            <v>203.76000000000002</v>
          </cell>
          <cell r="K39">
            <v>103.08</v>
          </cell>
          <cell r="N39">
            <v>400.33000000000004</v>
          </cell>
          <cell r="O39">
            <v>60</v>
          </cell>
          <cell r="Q39">
            <v>549.09800000000007</v>
          </cell>
          <cell r="R39">
            <v>567.48</v>
          </cell>
          <cell r="S39">
            <v>315.64400000000001</v>
          </cell>
          <cell r="T39">
            <v>5</v>
          </cell>
        </row>
        <row r="61">
          <cell r="H61">
            <v>36</v>
          </cell>
          <cell r="I61">
            <v>36</v>
          </cell>
          <cell r="J61">
            <v>24</v>
          </cell>
          <cell r="N61">
            <v>9</v>
          </cell>
        </row>
        <row r="62">
          <cell r="G62">
            <v>77.42</v>
          </cell>
          <cell r="H62">
            <v>521.32000000000005</v>
          </cell>
          <cell r="I62">
            <v>391.40000000000009</v>
          </cell>
          <cell r="J62">
            <v>94.98</v>
          </cell>
          <cell r="K62">
            <v>183.62800000000004</v>
          </cell>
          <cell r="N62">
            <v>90.4</v>
          </cell>
          <cell r="O62">
            <v>54.65</v>
          </cell>
          <cell r="Q62">
            <v>450.23500000000001</v>
          </cell>
          <cell r="S62">
            <v>0</v>
          </cell>
          <cell r="T62">
            <v>4</v>
          </cell>
        </row>
        <row r="82">
          <cell r="B82">
            <v>3.85</v>
          </cell>
          <cell r="C82">
            <v>2.85</v>
          </cell>
          <cell r="H82">
            <v>37.200000000000003</v>
          </cell>
          <cell r="I82">
            <v>40.200000000000003</v>
          </cell>
          <cell r="J82">
            <v>24.8</v>
          </cell>
          <cell r="N82">
            <v>18.672499999999999</v>
          </cell>
        </row>
        <row r="83">
          <cell r="G83">
            <v>74.84</v>
          </cell>
          <cell r="H83">
            <v>384.86599999999999</v>
          </cell>
          <cell r="I83">
            <v>232.08600000000001</v>
          </cell>
          <cell r="J83">
            <v>59.153999999999996</v>
          </cell>
          <cell r="K83">
            <v>92.962400000000031</v>
          </cell>
          <cell r="N83">
            <v>200.5025</v>
          </cell>
          <cell r="O83">
            <v>35.5</v>
          </cell>
          <cell r="Q83">
            <v>259.83</v>
          </cell>
          <cell r="S83">
            <v>189.84000000000003</v>
          </cell>
          <cell r="T83">
            <v>4</v>
          </cell>
        </row>
        <row r="90">
          <cell r="B90">
            <v>17</v>
          </cell>
          <cell r="C90">
            <v>6.1</v>
          </cell>
        </row>
        <row r="97">
          <cell r="J97">
            <v>15.6</v>
          </cell>
        </row>
        <row r="98">
          <cell r="G98">
            <v>33.200000000000003</v>
          </cell>
          <cell r="H98">
            <v>229.4</v>
          </cell>
          <cell r="I98">
            <v>160.4</v>
          </cell>
          <cell r="J98">
            <v>42.239999999999995</v>
          </cell>
          <cell r="K98">
            <v>74.400000000000006</v>
          </cell>
          <cell r="N98">
            <v>194</v>
          </cell>
          <cell r="O98">
            <v>26</v>
          </cell>
          <cell r="Q98">
            <v>199.6</v>
          </cell>
          <cell r="S98">
            <v>0</v>
          </cell>
          <cell r="T98">
            <v>2</v>
          </cell>
        </row>
        <row r="99">
          <cell r="S99"/>
        </row>
        <row r="121">
          <cell r="H121">
            <v>36</v>
          </cell>
        </row>
        <row r="122">
          <cell r="G122">
            <v>84.66</v>
          </cell>
          <cell r="H122">
            <v>282.68000000000006</v>
          </cell>
          <cell r="I122">
            <v>199.68000000000004</v>
          </cell>
          <cell r="J122">
            <v>55.977931034482765</v>
          </cell>
          <cell r="K122">
            <v>107.10400000000001</v>
          </cell>
          <cell r="N122">
            <v>274.7</v>
          </cell>
          <cell r="O122">
            <v>42.6</v>
          </cell>
          <cell r="Q122">
            <v>315.89999999999998</v>
          </cell>
          <cell r="S122">
            <v>189.84000000000003</v>
          </cell>
          <cell r="T122">
            <v>4</v>
          </cell>
        </row>
        <row r="144">
          <cell r="B144">
            <v>2.8</v>
          </cell>
          <cell r="C144">
            <v>1.6</v>
          </cell>
          <cell r="I144">
            <v>26.400000000000002</v>
          </cell>
          <cell r="J144">
            <v>15.200000000000001</v>
          </cell>
          <cell r="Q144">
            <v>9.879999999999999</v>
          </cell>
        </row>
        <row r="145">
          <cell r="G145">
            <v>95.54</v>
          </cell>
          <cell r="H145">
            <v>97.6</v>
          </cell>
          <cell r="I145">
            <v>116.92</v>
          </cell>
          <cell r="J145">
            <v>17.52</v>
          </cell>
          <cell r="K145">
            <v>36.207999999999998</v>
          </cell>
          <cell r="N145">
            <v>32.68</v>
          </cell>
          <cell r="O145">
            <v>29.3</v>
          </cell>
          <cell r="Q145">
            <v>214.13</v>
          </cell>
          <cell r="S145">
            <v>280.14</v>
          </cell>
          <cell r="T145">
            <v>2</v>
          </cell>
        </row>
        <row r="161">
          <cell r="H161">
            <v>43.8</v>
          </cell>
          <cell r="I161">
            <v>51.599999999999994</v>
          </cell>
          <cell r="J161">
            <v>29.2</v>
          </cell>
          <cell r="N161">
            <v>13.2</v>
          </cell>
        </row>
        <row r="162">
          <cell r="H162">
            <v>266.55889999999999</v>
          </cell>
          <cell r="I162">
            <v>245.81889999999999</v>
          </cell>
          <cell r="J162">
            <v>59.577999999999996</v>
          </cell>
          <cell r="K162">
            <v>119.15600000000001</v>
          </cell>
          <cell r="N162">
            <v>156.07999999999998</v>
          </cell>
          <cell r="O162">
            <v>15.6</v>
          </cell>
          <cell r="Q162">
            <v>79.88</v>
          </cell>
          <cell r="T162">
            <v>4</v>
          </cell>
        </row>
        <row r="201">
          <cell r="H201">
            <v>22.800000000000004</v>
          </cell>
          <cell r="I201">
            <v>26.400000000000002</v>
          </cell>
          <cell r="J201">
            <v>15.200000000000001</v>
          </cell>
          <cell r="N201">
            <v>4.4799999999999995</v>
          </cell>
          <cell r="Q201">
            <v>9.879999999999999</v>
          </cell>
        </row>
        <row r="202">
          <cell r="G202">
            <v>104.63999999999999</v>
          </cell>
          <cell r="H202">
            <v>603.10199999999998</v>
          </cell>
          <cell r="I202">
            <v>562.78200000000004</v>
          </cell>
          <cell r="J202">
            <v>105.876</v>
          </cell>
          <cell r="K202">
            <v>213.1728</v>
          </cell>
          <cell r="N202">
            <v>329.48</v>
          </cell>
          <cell r="O202">
            <v>78.33</v>
          </cell>
          <cell r="Q202">
            <v>457.75</v>
          </cell>
          <cell r="S202">
            <v>179.9</v>
          </cell>
          <cell r="T202">
            <v>3</v>
          </cell>
        </row>
        <row r="229">
          <cell r="I229">
            <v>34.799999999999997</v>
          </cell>
          <cell r="J229">
            <v>17.2</v>
          </cell>
          <cell r="N229">
            <v>8.3999999999999986</v>
          </cell>
        </row>
        <row r="230">
          <cell r="G230">
            <v>73.039999999999992</v>
          </cell>
          <cell r="H230">
            <v>382.64999999999992</v>
          </cell>
          <cell r="I230">
            <v>323.24999999999994</v>
          </cell>
          <cell r="J230">
            <v>69.3</v>
          </cell>
          <cell r="K230">
            <v>138.6</v>
          </cell>
          <cell r="N230">
            <v>223.73999999999998</v>
          </cell>
          <cell r="O230">
            <v>36.299999999999997</v>
          </cell>
          <cell r="Q230">
            <v>236.69</v>
          </cell>
          <cell r="T230">
            <v>2</v>
          </cell>
        </row>
        <row r="248">
          <cell r="I248">
            <v>36</v>
          </cell>
          <cell r="J248">
            <v>18</v>
          </cell>
          <cell r="Q248">
            <v>16</v>
          </cell>
        </row>
        <row r="249">
          <cell r="G249">
            <v>102.11799999999999</v>
          </cell>
          <cell r="H249">
            <v>208.22200000000001</v>
          </cell>
          <cell r="I249">
            <v>186.97200000000001</v>
          </cell>
          <cell r="K249">
            <v>70.850000000000009</v>
          </cell>
          <cell r="N249">
            <v>53.900000000000006</v>
          </cell>
          <cell r="O249">
            <v>32.5</v>
          </cell>
          <cell r="Q249">
            <v>167</v>
          </cell>
          <cell r="S249">
            <v>167.85000000000002</v>
          </cell>
          <cell r="T249">
            <v>4</v>
          </cell>
        </row>
        <row r="263">
          <cell r="I263">
            <v>36</v>
          </cell>
          <cell r="J263">
            <v>18</v>
          </cell>
          <cell r="N263">
            <v>9</v>
          </cell>
          <cell r="Q263">
            <v>16</v>
          </cell>
        </row>
        <row r="264">
          <cell r="G264">
            <v>12</v>
          </cell>
          <cell r="H264">
            <v>226.5</v>
          </cell>
          <cell r="I264">
            <v>207</v>
          </cell>
          <cell r="J264">
            <v>37.049999999999997</v>
          </cell>
          <cell r="K264">
            <v>74.100000000000009</v>
          </cell>
          <cell r="N264">
            <v>125.25</v>
          </cell>
          <cell r="O264">
            <v>24.5</v>
          </cell>
          <cell r="Q264">
            <v>126.25</v>
          </cell>
          <cell r="T264">
            <v>4</v>
          </cell>
        </row>
        <row r="277">
          <cell r="H277">
            <v>27</v>
          </cell>
          <cell r="I277">
            <v>36</v>
          </cell>
          <cell r="J277">
            <v>18</v>
          </cell>
          <cell r="N277">
            <v>9</v>
          </cell>
        </row>
        <row r="278">
          <cell r="G278">
            <v>45.75</v>
          </cell>
          <cell r="H278">
            <v>126.72000000000001</v>
          </cell>
          <cell r="I278">
            <v>97.920000000000016</v>
          </cell>
          <cell r="J278">
            <v>21.06</v>
          </cell>
          <cell r="K278">
            <v>44.928000000000011</v>
          </cell>
          <cell r="N278">
            <v>61.2</v>
          </cell>
          <cell r="O278">
            <v>22.15</v>
          </cell>
          <cell r="Q278">
            <v>171.41499999999999</v>
          </cell>
          <cell r="S278">
            <v>189.84000000000003</v>
          </cell>
        </row>
        <row r="291">
          <cell r="I291">
            <v>36</v>
          </cell>
          <cell r="J291">
            <v>18</v>
          </cell>
        </row>
        <row r="292">
          <cell r="G292">
            <v>15.75</v>
          </cell>
          <cell r="H292">
            <v>126.72000000000001</v>
          </cell>
          <cell r="I292">
            <v>97.920000000000016</v>
          </cell>
          <cell r="J292">
            <v>21.06</v>
          </cell>
          <cell r="K292">
            <v>44.928000000000011</v>
          </cell>
          <cell r="N292">
            <v>221.16000000000003</v>
          </cell>
          <cell r="O292">
            <v>10</v>
          </cell>
        </row>
        <row r="321">
          <cell r="I321">
            <v>36</v>
          </cell>
          <cell r="J321">
            <v>24</v>
          </cell>
          <cell r="N321">
            <v>16.240899999999996</v>
          </cell>
          <cell r="Q321">
            <v>16.240899999999996</v>
          </cell>
        </row>
        <row r="323">
          <cell r="G323">
            <v>62.3874</v>
          </cell>
          <cell r="H323">
            <v>416.28</v>
          </cell>
          <cell r="I323">
            <v>337.2</v>
          </cell>
          <cell r="J323">
            <v>92.94</v>
          </cell>
          <cell r="K323">
            <v>136.29599999999999</v>
          </cell>
          <cell r="N323">
            <v>251.04290000000003</v>
          </cell>
          <cell r="O323">
            <v>38.99</v>
          </cell>
          <cell r="Q323">
            <v>251.04290000000003</v>
          </cell>
          <cell r="T323">
            <v>4</v>
          </cell>
        </row>
      </sheetData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MEN"/>
      <sheetName val="GERENCIA"/>
      <sheetName val="INTER"/>
      <sheetName val="CRONOGRAMA"/>
      <sheetName val="COMPARACIÓN"/>
      <sheetName val="RESUMEN ITEMS"/>
      <sheetName val="PRESUPUESTOS"/>
      <sheetName val="RESUMEN COSTO"/>
      <sheetName val="APUs"/>
      <sheetName val="CANTIDADES"/>
      <sheetName val="ÁREAS PPALES"/>
      <sheetName val="COORDENADAS"/>
    </sheetNames>
    <sheetDataSet>
      <sheetData sheetId="0"/>
      <sheetData sheetId="1"/>
      <sheetData sheetId="2"/>
      <sheetData sheetId="3"/>
      <sheetData sheetId="4"/>
      <sheetData sheetId="5"/>
      <sheetData sheetId="6">
        <row r="12">
          <cell r="H12">
            <v>11769134.444339998</v>
          </cell>
        </row>
      </sheetData>
      <sheetData sheetId="7"/>
      <sheetData sheetId="8">
        <row r="22">
          <cell r="F22">
            <v>11389.46</v>
          </cell>
        </row>
        <row r="48">
          <cell r="F48">
            <v>25451.489999999998</v>
          </cell>
        </row>
        <row r="77">
          <cell r="F77">
            <v>56877.273000000001</v>
          </cell>
        </row>
        <row r="103">
          <cell r="F103">
            <v>5726.7759999999998</v>
          </cell>
        </row>
        <row r="129">
          <cell r="F129">
            <v>23001.620539999996</v>
          </cell>
        </row>
        <row r="156">
          <cell r="F156">
            <v>13435.905400000003</v>
          </cell>
        </row>
        <row r="183">
          <cell r="F183">
            <v>22036.237200000003</v>
          </cell>
        </row>
        <row r="209">
          <cell r="F209">
            <v>17480.588599999999</v>
          </cell>
        </row>
        <row r="236">
          <cell r="F236">
            <v>9734.9560000000001</v>
          </cell>
        </row>
        <row r="258">
          <cell r="F258">
            <v>12144</v>
          </cell>
        </row>
        <row r="280">
          <cell r="F280">
            <v>11521.050000000001</v>
          </cell>
        </row>
        <row r="306">
          <cell r="F306">
            <v>59214</v>
          </cell>
        </row>
        <row r="334">
          <cell r="F334">
            <v>31103.820200000002</v>
          </cell>
        </row>
        <row r="358">
          <cell r="F358">
            <v>94791.0671</v>
          </cell>
        </row>
        <row r="387">
          <cell r="F387">
            <v>12006.186</v>
          </cell>
        </row>
        <row r="409">
          <cell r="F409">
            <v>11389.46</v>
          </cell>
        </row>
        <row r="435">
          <cell r="F435">
            <v>25451.489999999998</v>
          </cell>
        </row>
        <row r="461">
          <cell r="F461">
            <v>5726.7759999999998</v>
          </cell>
        </row>
        <row r="488">
          <cell r="F488">
            <v>53489.853499999997</v>
          </cell>
        </row>
        <row r="515">
          <cell r="F515">
            <v>13435.905400000003</v>
          </cell>
        </row>
        <row r="542">
          <cell r="F542">
            <v>22036.237200000003</v>
          </cell>
        </row>
        <row r="568">
          <cell r="F568">
            <v>17480.588599999999</v>
          </cell>
        </row>
        <row r="590">
          <cell r="F590">
            <v>12144</v>
          </cell>
        </row>
        <row r="617">
          <cell r="F617">
            <v>59214</v>
          </cell>
        </row>
        <row r="645">
          <cell r="F645">
            <v>31103.820200000002</v>
          </cell>
        </row>
        <row r="669">
          <cell r="F669">
            <v>94791.0671</v>
          </cell>
        </row>
        <row r="694">
          <cell r="F694">
            <v>12628.36</v>
          </cell>
        </row>
        <row r="719">
          <cell r="F719">
            <v>303769.71959999995</v>
          </cell>
        </row>
        <row r="742">
          <cell r="F742">
            <v>238825.3</v>
          </cell>
        </row>
        <row r="765">
          <cell r="F765">
            <v>5420.8799999999992</v>
          </cell>
        </row>
        <row r="789">
          <cell r="F789">
            <v>792169.8</v>
          </cell>
        </row>
        <row r="816">
          <cell r="F816">
            <v>6112310</v>
          </cell>
        </row>
        <row r="849">
          <cell r="F849">
            <v>609380.56040000007</v>
          </cell>
        </row>
        <row r="876">
          <cell r="F876">
            <v>11626.328</v>
          </cell>
        </row>
        <row r="911">
          <cell r="F911">
            <v>247061.14</v>
          </cell>
        </row>
        <row r="939">
          <cell r="F939">
            <v>142392</v>
          </cell>
        </row>
        <row r="965">
          <cell r="F965">
            <v>1112429</v>
          </cell>
        </row>
        <row r="991">
          <cell r="F991">
            <v>2010526.2</v>
          </cell>
        </row>
        <row r="1020">
          <cell r="F1020">
            <v>76992.5144</v>
          </cell>
        </row>
        <row r="1048">
          <cell r="F1048">
            <v>14644.9568</v>
          </cell>
        </row>
        <row r="1082">
          <cell r="F1082">
            <v>23004.1685</v>
          </cell>
        </row>
        <row r="1115">
          <cell r="F1115">
            <v>3850000</v>
          </cell>
        </row>
      </sheetData>
      <sheetData sheetId="9">
        <row r="11">
          <cell r="U11">
            <v>2</v>
          </cell>
        </row>
        <row r="162">
          <cell r="T162">
            <v>0</v>
          </cell>
        </row>
        <row r="230">
          <cell r="T230">
            <v>167.85000000000002</v>
          </cell>
        </row>
        <row r="263">
          <cell r="K263">
            <v>18</v>
          </cell>
        </row>
        <row r="264">
          <cell r="T264">
            <v>0</v>
          </cell>
        </row>
        <row r="278">
          <cell r="U278">
            <v>2</v>
          </cell>
        </row>
        <row r="292">
          <cell r="R292">
            <v>73</v>
          </cell>
        </row>
      </sheetData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Resumen"/>
      <sheetName val="Presupuesto"/>
      <sheetName val="Prestaciones y AIU"/>
      <sheetName val="U-P1"/>
      <sheetName val="MO-P1"/>
      <sheetName val="EQ-P1"/>
      <sheetName val="Database"/>
      <sheetName val="Opcional"/>
    </sheetNames>
    <sheetDataSet>
      <sheetData sheetId="0"/>
      <sheetData sheetId="1"/>
      <sheetData sheetId="2"/>
      <sheetData sheetId="3"/>
      <sheetData sheetId="4">
        <row r="5">
          <cell r="P5" t="str">
            <v>ING. RESIDENTE</v>
          </cell>
          <cell r="T5" t="str">
            <v>ING. DIRECTOR DE OBRA</v>
          </cell>
        </row>
      </sheetData>
      <sheetData sheetId="5"/>
      <sheetData sheetId="6"/>
      <sheetData sheetId="7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451368-7364-4775-95E6-AE4481DDF493}">
  <sheetPr>
    <tabColor theme="2" tint="-0.499984740745262"/>
    <pageSetUpPr fitToPage="1"/>
  </sheetPr>
  <dimension ref="A1:I36"/>
  <sheetViews>
    <sheetView zoomScale="85" zoomScaleNormal="85" zoomScaleSheetLayoutView="100" workbookViewId="0">
      <selection activeCell="C46" sqref="C46"/>
    </sheetView>
  </sheetViews>
  <sheetFormatPr baseColWidth="10" defaultColWidth="9.1796875" defaultRowHeight="13"/>
  <cols>
    <col min="1" max="1" width="8" style="478" customWidth="1"/>
    <col min="2" max="2" width="61.1796875" style="478" customWidth="1"/>
    <col min="3" max="3" width="13.453125" style="478" customWidth="1"/>
    <col min="4" max="4" width="9.453125" style="478" customWidth="1"/>
    <col min="5" max="5" width="13.81640625" style="479" customWidth="1"/>
    <col min="6" max="6" width="14.81640625" style="479" customWidth="1"/>
    <col min="7" max="7" width="23.1796875" style="487" customWidth="1"/>
    <col min="8" max="8" width="16.7265625" style="478" customWidth="1"/>
    <col min="9" max="9" width="8.54296875" style="488" customWidth="1"/>
    <col min="10" max="16384" width="9.1796875" style="478"/>
  </cols>
  <sheetData>
    <row r="1" spans="1:9">
      <c r="A1" s="734"/>
      <c r="B1" s="735"/>
      <c r="C1" s="754" t="s">
        <v>573</v>
      </c>
      <c r="D1" s="755"/>
      <c r="E1" s="742"/>
      <c r="F1" s="743"/>
      <c r="G1" s="744"/>
      <c r="I1" s="480" t="s">
        <v>574</v>
      </c>
    </row>
    <row r="2" spans="1:9">
      <c r="A2" s="736"/>
      <c r="B2" s="737"/>
      <c r="C2" s="756" t="s">
        <v>575</v>
      </c>
      <c r="D2" s="757"/>
      <c r="E2" s="745"/>
      <c r="F2" s="746"/>
      <c r="G2" s="747"/>
      <c r="I2" s="480" t="s">
        <v>576</v>
      </c>
    </row>
    <row r="3" spans="1:9">
      <c r="A3" s="736"/>
      <c r="B3" s="737"/>
      <c r="C3" s="756" t="s">
        <v>577</v>
      </c>
      <c r="D3" s="757"/>
      <c r="E3" s="748"/>
      <c r="F3" s="749"/>
      <c r="G3" s="750"/>
      <c r="I3" s="480" t="s">
        <v>578</v>
      </c>
    </row>
    <row r="4" spans="1:9">
      <c r="A4" s="736"/>
      <c r="B4" s="737"/>
      <c r="C4" s="756" t="s">
        <v>579</v>
      </c>
      <c r="D4" s="757"/>
      <c r="E4" s="745"/>
      <c r="F4" s="746"/>
      <c r="G4" s="747"/>
      <c r="I4" s="480" t="s">
        <v>580</v>
      </c>
    </row>
    <row r="5" spans="1:9" s="481" customFormat="1">
      <c r="A5" s="738"/>
      <c r="B5" s="739"/>
      <c r="C5" s="758" t="s">
        <v>581</v>
      </c>
      <c r="D5" s="759"/>
      <c r="E5" s="751"/>
      <c r="F5" s="752"/>
      <c r="G5" s="753"/>
      <c r="I5" s="480" t="s">
        <v>582</v>
      </c>
    </row>
    <row r="6" spans="1:9" s="481" customFormat="1" ht="46.5" customHeight="1">
      <c r="A6" s="740" t="s">
        <v>607</v>
      </c>
      <c r="B6" s="741"/>
      <c r="C6" s="760" t="str">
        <f>'Prestaciones y AIU'!A2</f>
        <v>OBJETO PROCESO COMPETITIVO</v>
      </c>
      <c r="D6" s="760"/>
      <c r="E6" s="760"/>
      <c r="F6" s="760"/>
      <c r="G6" s="761"/>
      <c r="I6" s="480"/>
    </row>
    <row r="7" spans="1:9" s="481" customFormat="1" ht="22.5" customHeight="1">
      <c r="A7" s="525" t="s">
        <v>583</v>
      </c>
      <c r="B7" s="524"/>
      <c r="C7" s="724" t="str">
        <f>+'Prestaciones y AIU'!C4</f>
        <v>INDICAR NOMBRE DE CONTRATISTA</v>
      </c>
      <c r="D7" s="724"/>
      <c r="E7" s="724"/>
      <c r="F7" s="724"/>
      <c r="G7" s="725"/>
      <c r="I7" s="482" t="s">
        <v>584</v>
      </c>
    </row>
    <row r="8" spans="1:9" s="481" customFormat="1" ht="27" customHeight="1">
      <c r="A8" s="732" t="s">
        <v>585</v>
      </c>
      <c r="B8" s="733"/>
      <c r="C8" s="724"/>
      <c r="D8" s="724"/>
      <c r="E8" s="724"/>
      <c r="F8" s="724"/>
      <c r="G8" s="725"/>
      <c r="I8" s="482" t="s">
        <v>586</v>
      </c>
    </row>
    <row r="9" spans="1:9" s="481" customFormat="1" ht="18.75" customHeight="1">
      <c r="A9" s="732" t="s">
        <v>587</v>
      </c>
      <c r="B9" s="733"/>
      <c r="C9" s="724" t="s">
        <v>640</v>
      </c>
      <c r="D9" s="724"/>
      <c r="E9" s="724"/>
      <c r="F9" s="724"/>
      <c r="G9" s="725"/>
      <c r="H9" s="539">
        <f>+E3+90</f>
        <v>90</v>
      </c>
      <c r="I9" s="482" t="s">
        <v>588</v>
      </c>
    </row>
    <row r="10" spans="1:9" s="481" customFormat="1" ht="23.25" customHeight="1">
      <c r="A10" s="732" t="s">
        <v>589</v>
      </c>
      <c r="B10" s="733"/>
      <c r="C10" s="726" t="s">
        <v>590</v>
      </c>
      <c r="D10" s="726"/>
      <c r="E10" s="726"/>
      <c r="F10" s="726"/>
      <c r="G10" s="727"/>
      <c r="I10" s="482" t="s">
        <v>591</v>
      </c>
    </row>
    <row r="11" spans="1:9" s="481" customFormat="1" ht="15.75" customHeight="1">
      <c r="A11" s="732" t="s">
        <v>592</v>
      </c>
      <c r="B11" s="733"/>
      <c r="C11" s="724"/>
      <c r="D11" s="724"/>
      <c r="E11" s="724"/>
      <c r="F11" s="724"/>
      <c r="G11" s="725"/>
      <c r="I11" s="482" t="s">
        <v>593</v>
      </c>
    </row>
    <row r="12" spans="1:9" s="481" customFormat="1" ht="18" customHeight="1">
      <c r="A12" s="730" t="s">
        <v>594</v>
      </c>
      <c r="B12" s="731"/>
      <c r="C12" s="728"/>
      <c r="D12" s="728"/>
      <c r="E12" s="728"/>
      <c r="F12" s="728"/>
      <c r="G12" s="729"/>
      <c r="I12" s="482" t="s">
        <v>595</v>
      </c>
    </row>
    <row r="13" spans="1:9" s="484" customFormat="1" ht="26">
      <c r="A13" s="520" t="s">
        <v>5</v>
      </c>
      <c r="B13" s="521" t="s">
        <v>596</v>
      </c>
      <c r="C13" s="522" t="s">
        <v>597</v>
      </c>
      <c r="D13" s="522" t="s">
        <v>598</v>
      </c>
      <c r="E13" s="522" t="s">
        <v>599</v>
      </c>
      <c r="F13" s="522" t="s">
        <v>600</v>
      </c>
      <c r="G13" s="523" t="s">
        <v>601</v>
      </c>
      <c r="H13" s="478"/>
      <c r="I13" s="483"/>
    </row>
    <row r="14" spans="1:9" s="486" customFormat="1">
      <c r="A14" s="515">
        <v>1</v>
      </c>
      <c r="B14" s="516" t="str">
        <f>+Presupuesto!B5</f>
        <v xml:space="preserve">PISOS </v>
      </c>
      <c r="C14" s="517">
        <v>1</v>
      </c>
      <c r="D14" s="517" t="s">
        <v>602</v>
      </c>
      <c r="E14" s="518">
        <f>+SUM(Presupuesto!F6:F8)</f>
        <v>0</v>
      </c>
      <c r="F14" s="518">
        <f t="shared" ref="F14:F27" si="0">+E14*C14</f>
        <v>0</v>
      </c>
      <c r="G14" s="519"/>
      <c r="H14" s="478"/>
      <c r="I14" s="485"/>
    </row>
    <row r="15" spans="1:9" s="486" customFormat="1">
      <c r="A15" s="505">
        <v>2</v>
      </c>
      <c r="B15" s="506" t="str">
        <f>+Presupuesto!B9</f>
        <v>MUROS</v>
      </c>
      <c r="C15" s="507">
        <v>1</v>
      </c>
      <c r="D15" s="507" t="s">
        <v>602</v>
      </c>
      <c r="E15" s="508">
        <f>+SUM(Presupuesto!F10:F15)</f>
        <v>0</v>
      </c>
      <c r="F15" s="508">
        <f t="shared" si="0"/>
        <v>0</v>
      </c>
      <c r="G15" s="509"/>
      <c r="H15" s="478"/>
      <c r="I15" s="485"/>
    </row>
    <row r="16" spans="1:9" s="486" customFormat="1">
      <c r="A16" s="505">
        <v>3</v>
      </c>
      <c r="B16" s="506" t="str">
        <f>+Presupuesto!B16</f>
        <v>CUBIERTA</v>
      </c>
      <c r="C16" s="507">
        <v>1</v>
      </c>
      <c r="D16" s="507" t="s">
        <v>602</v>
      </c>
      <c r="E16" s="508">
        <f>+SUM(Presupuesto!F17:F22)</f>
        <v>0</v>
      </c>
      <c r="F16" s="508">
        <f t="shared" si="0"/>
        <v>0</v>
      </c>
      <c r="G16" s="509"/>
      <c r="H16" s="478"/>
      <c r="I16" s="485"/>
    </row>
    <row r="17" spans="1:9" s="486" customFormat="1">
      <c r="A17" s="505">
        <v>4</v>
      </c>
      <c r="B17" s="506" t="str">
        <f>+Presupuesto!B23</f>
        <v>PISOS UNIDAD SANITARIA</v>
      </c>
      <c r="C17" s="507">
        <v>1</v>
      </c>
      <c r="D17" s="507" t="s">
        <v>602</v>
      </c>
      <c r="E17" s="508">
        <f>+SUM(Presupuesto!F24:F25)</f>
        <v>0</v>
      </c>
      <c r="F17" s="508">
        <f t="shared" si="0"/>
        <v>0</v>
      </c>
      <c r="G17" s="509"/>
      <c r="H17" s="478"/>
      <c r="I17" s="485"/>
    </row>
    <row r="18" spans="1:9" s="486" customFormat="1">
      <c r="A18" s="505">
        <v>5</v>
      </c>
      <c r="B18" s="506" t="str">
        <f>+Presupuesto!B26</f>
        <v>MUROS UNIDAD SANITARIA</v>
      </c>
      <c r="C18" s="507">
        <v>1</v>
      </c>
      <c r="D18" s="507" t="s">
        <v>602</v>
      </c>
      <c r="E18" s="508">
        <f>+SUM(Presupuesto!F27:F31)</f>
        <v>0</v>
      </c>
      <c r="F18" s="508">
        <f t="shared" si="0"/>
        <v>0</v>
      </c>
      <c r="G18" s="509"/>
      <c r="H18" s="478"/>
      <c r="I18" s="485"/>
    </row>
    <row r="19" spans="1:9" s="486" customFormat="1">
      <c r="A19" s="505">
        <v>6</v>
      </c>
      <c r="B19" s="506" t="str">
        <f>+Presupuesto!B32</f>
        <v>CUBIERTA UNIDAD SANITARIA</v>
      </c>
      <c r="C19" s="507">
        <v>1</v>
      </c>
      <c r="D19" s="507" t="s">
        <v>602</v>
      </c>
      <c r="E19" s="508">
        <f>+SUM(Presupuesto!F33:F36)</f>
        <v>0</v>
      </c>
      <c r="F19" s="508">
        <f t="shared" si="0"/>
        <v>0</v>
      </c>
      <c r="G19" s="509"/>
      <c r="H19" s="478"/>
      <c r="I19" s="485"/>
    </row>
    <row r="20" spans="1:9" s="486" customFormat="1">
      <c r="A20" s="505">
        <v>7</v>
      </c>
      <c r="B20" s="506" t="str">
        <f>+Presupuesto!B37</f>
        <v>ACCESORIOS UNIDAD SANITARIA</v>
      </c>
      <c r="C20" s="507">
        <v>1</v>
      </c>
      <c r="D20" s="507" t="s">
        <v>602</v>
      </c>
      <c r="E20" s="508">
        <f>+SUM(Presupuesto!F38:F44)</f>
        <v>0</v>
      </c>
      <c r="F20" s="508">
        <f t="shared" si="0"/>
        <v>0</v>
      </c>
      <c r="G20" s="509"/>
      <c r="H20" s="478"/>
      <c r="I20" s="485"/>
    </row>
    <row r="21" spans="1:9" s="486" customFormat="1">
      <c r="A21" s="505">
        <v>8</v>
      </c>
      <c r="B21" s="506" t="str">
        <f>+Presupuesto!B45</f>
        <v>VARIOS</v>
      </c>
      <c r="C21" s="507">
        <v>1</v>
      </c>
      <c r="D21" s="507" t="s">
        <v>602</v>
      </c>
      <c r="E21" s="508">
        <f>+SUM(Presupuesto!F46:F54)</f>
        <v>0</v>
      </c>
      <c r="F21" s="508">
        <f t="shared" si="0"/>
        <v>0</v>
      </c>
      <c r="G21" s="509"/>
      <c r="H21" s="478"/>
      <c r="I21" s="485"/>
    </row>
    <row r="22" spans="1:9" s="486" customFormat="1" hidden="1">
      <c r="A22" s="505">
        <v>9</v>
      </c>
      <c r="B22" s="506" t="s">
        <v>296</v>
      </c>
      <c r="C22" s="507">
        <v>1</v>
      </c>
      <c r="D22" s="507" t="s">
        <v>602</v>
      </c>
      <c r="E22" s="508">
        <f>SUM(Presupuesto!F99:F101)</f>
        <v>0</v>
      </c>
      <c r="F22" s="508">
        <f t="shared" si="0"/>
        <v>0</v>
      </c>
      <c r="G22" s="509"/>
      <c r="H22" s="478"/>
      <c r="I22" s="485"/>
    </row>
    <row r="23" spans="1:9" s="486" customFormat="1" hidden="1">
      <c r="A23" s="505">
        <v>10</v>
      </c>
      <c r="B23" s="506" t="s">
        <v>303</v>
      </c>
      <c r="C23" s="507">
        <v>1</v>
      </c>
      <c r="D23" s="507" t="s">
        <v>602</v>
      </c>
      <c r="E23" s="508">
        <f>SUM(Presupuesto!F103:F139)</f>
        <v>0</v>
      </c>
      <c r="F23" s="508">
        <f t="shared" si="0"/>
        <v>0</v>
      </c>
      <c r="G23" s="509"/>
      <c r="H23" s="478"/>
      <c r="I23" s="485"/>
    </row>
    <row r="24" spans="1:9" s="486" customFormat="1" hidden="1">
      <c r="A24" s="505">
        <v>11</v>
      </c>
      <c r="B24" s="506" t="s">
        <v>357</v>
      </c>
      <c r="C24" s="507">
        <v>1</v>
      </c>
      <c r="D24" s="507" t="s">
        <v>602</v>
      </c>
      <c r="E24" s="508">
        <f>SUM(Presupuesto!F141:F155)</f>
        <v>0</v>
      </c>
      <c r="F24" s="508">
        <f t="shared" si="0"/>
        <v>0</v>
      </c>
      <c r="G24" s="509"/>
      <c r="H24" s="478"/>
      <c r="I24" s="485"/>
    </row>
    <row r="25" spans="1:9" s="486" customFormat="1" hidden="1">
      <c r="A25" s="505">
        <v>12</v>
      </c>
      <c r="B25" s="506" t="s">
        <v>385</v>
      </c>
      <c r="C25" s="507">
        <v>1</v>
      </c>
      <c r="D25" s="507" t="s">
        <v>602</v>
      </c>
      <c r="E25" s="508">
        <f>SUM(Presupuesto!F157:F193)</f>
        <v>0</v>
      </c>
      <c r="F25" s="508">
        <f t="shared" si="0"/>
        <v>0</v>
      </c>
      <c r="G25" s="509"/>
      <c r="H25" s="478"/>
      <c r="I25" s="485"/>
    </row>
    <row r="26" spans="1:9" s="486" customFormat="1" hidden="1">
      <c r="A26" s="505">
        <v>13</v>
      </c>
      <c r="B26" s="506" t="s">
        <v>476</v>
      </c>
      <c r="C26" s="507">
        <v>1</v>
      </c>
      <c r="D26" s="507" t="s">
        <v>602</v>
      </c>
      <c r="E26" s="508">
        <f>SUM(Presupuesto!F187:F193)</f>
        <v>0</v>
      </c>
      <c r="F26" s="508">
        <f t="shared" si="0"/>
        <v>0</v>
      </c>
      <c r="G26" s="509"/>
      <c r="H26" s="478"/>
      <c r="I26" s="485"/>
    </row>
    <row r="27" spans="1:9" s="486" customFormat="1" hidden="1">
      <c r="A27" s="505">
        <v>14</v>
      </c>
      <c r="B27" s="506" t="s">
        <v>480</v>
      </c>
      <c r="C27" s="507">
        <v>1</v>
      </c>
      <c r="D27" s="507" t="s">
        <v>602</v>
      </c>
      <c r="E27" s="508">
        <f>SUM(Presupuesto!F195:F201)</f>
        <v>0</v>
      </c>
      <c r="F27" s="508">
        <f t="shared" si="0"/>
        <v>0</v>
      </c>
      <c r="G27" s="509"/>
      <c r="H27" s="478"/>
      <c r="I27" s="485"/>
    </row>
    <row r="28" spans="1:9" s="486" customFormat="1" hidden="1">
      <c r="A28" s="505"/>
      <c r="B28" s="506"/>
      <c r="C28" s="507"/>
      <c r="D28" s="507"/>
      <c r="E28" s="508"/>
      <c r="F28" s="508"/>
      <c r="G28" s="509"/>
      <c r="H28" s="478"/>
      <c r="I28" s="485"/>
    </row>
    <row r="29" spans="1:9" s="486" customFormat="1" hidden="1">
      <c r="A29" s="510"/>
      <c r="B29" s="511"/>
      <c r="C29" s="512"/>
      <c r="D29" s="512"/>
      <c r="E29" s="513"/>
      <c r="F29" s="513"/>
      <c r="G29" s="514"/>
      <c r="H29" s="478"/>
      <c r="I29" s="485"/>
    </row>
    <row r="30" spans="1:9" s="490" customFormat="1">
      <c r="A30" s="494"/>
      <c r="B30" s="495" t="s">
        <v>603</v>
      </c>
      <c r="C30" s="495"/>
      <c r="D30" s="495"/>
      <c r="E30" s="496"/>
      <c r="F30" s="497">
        <f>SUM(F14:F29)</f>
        <v>0</v>
      </c>
      <c r="G30" s="487"/>
      <c r="H30" s="478"/>
      <c r="I30" s="488"/>
    </row>
    <row r="31" spans="1:9" s="490" customFormat="1" hidden="1">
      <c r="A31" s="498"/>
      <c r="B31" s="489" t="s">
        <v>604</v>
      </c>
      <c r="C31" s="489"/>
      <c r="D31" s="489"/>
      <c r="E31" s="493"/>
      <c r="F31" s="499">
        <f t="shared" ref="F31:F32" si="1">+E31*$F$30</f>
        <v>0</v>
      </c>
      <c r="G31" s="487"/>
      <c r="H31" s="478"/>
      <c r="I31" s="488"/>
    </row>
    <row r="32" spans="1:9" s="490" customFormat="1" hidden="1">
      <c r="A32" s="498"/>
      <c r="B32" s="489" t="s">
        <v>605</v>
      </c>
      <c r="C32" s="489"/>
      <c r="D32" s="489"/>
      <c r="E32" s="493"/>
      <c r="F32" s="499">
        <f t="shared" si="1"/>
        <v>0</v>
      </c>
      <c r="G32" s="487"/>
      <c r="H32" s="478"/>
      <c r="I32" s="488"/>
    </row>
    <row r="33" spans="1:9" s="490" customFormat="1">
      <c r="A33" s="500"/>
      <c r="B33" s="491" t="s">
        <v>733</v>
      </c>
      <c r="C33" s="491"/>
      <c r="D33" s="491"/>
      <c r="E33" s="492">
        <v>0.3</v>
      </c>
      <c r="F33" s="499">
        <f>+E33*(F30)</f>
        <v>0</v>
      </c>
      <c r="G33" s="487"/>
      <c r="H33" s="478"/>
      <c r="I33" s="488"/>
    </row>
    <row r="34" spans="1:9" s="490" customFormat="1">
      <c r="A34" s="501"/>
      <c r="B34" s="502" t="s">
        <v>26</v>
      </c>
      <c r="C34" s="502"/>
      <c r="D34" s="502"/>
      <c r="E34" s="503"/>
      <c r="F34" s="504">
        <f>+SUM(F30:F33)</f>
        <v>0</v>
      </c>
      <c r="G34" s="487"/>
      <c r="H34" s="478"/>
      <c r="I34" s="488"/>
    </row>
    <row r="36" spans="1:9" ht="33.75" customHeight="1">
      <c r="A36" s="723" t="s">
        <v>606</v>
      </c>
      <c r="B36" s="723"/>
      <c r="C36" s="723"/>
      <c r="D36" s="723"/>
    </row>
  </sheetData>
  <mergeCells count="25">
    <mergeCell ref="A1:B5"/>
    <mergeCell ref="A6:B6"/>
    <mergeCell ref="E1:G1"/>
    <mergeCell ref="E2:G2"/>
    <mergeCell ref="E3:G3"/>
    <mergeCell ref="E4:G4"/>
    <mergeCell ref="E5:G5"/>
    <mergeCell ref="C1:D1"/>
    <mergeCell ref="C2:D2"/>
    <mergeCell ref="C3:D3"/>
    <mergeCell ref="C4:D4"/>
    <mergeCell ref="C5:D5"/>
    <mergeCell ref="C6:G6"/>
    <mergeCell ref="A36:D36"/>
    <mergeCell ref="C7:G7"/>
    <mergeCell ref="C8:G8"/>
    <mergeCell ref="C9:G9"/>
    <mergeCell ref="C10:G10"/>
    <mergeCell ref="C11:G11"/>
    <mergeCell ref="C12:G12"/>
    <mergeCell ref="A12:B12"/>
    <mergeCell ref="A8:B8"/>
    <mergeCell ref="A9:B9"/>
    <mergeCell ref="A10:B10"/>
    <mergeCell ref="A11:B11"/>
  </mergeCells>
  <pageMargins left="0.19685039370078741" right="0.19685039370078741" top="0.23622047244094491" bottom="0.15748031496062992" header="0.15748031496062992" footer="0.15748031496062992"/>
  <pageSetup scale="84" orientation="landscape" r:id="rId1"/>
  <headerFooter alignWithMargins="0">
    <oddFooter>&amp;L&amp;"Calibri,Italic"&amp;11&amp;F - Pag &amp;P de &amp;N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8">
    <tabColor theme="9"/>
    <pageSetUpPr fitToPage="1"/>
  </sheetPr>
  <dimension ref="A1:H218"/>
  <sheetViews>
    <sheetView showGridLines="0" tabSelected="1" zoomScale="48" zoomScaleNormal="48" workbookViewId="0">
      <pane xSplit="2" ySplit="4" topLeftCell="C5" activePane="bottomRight" state="frozen"/>
      <selection activeCell="I29" sqref="I29"/>
      <selection pane="topRight" activeCell="I29" sqref="I29"/>
      <selection pane="bottomLeft" activeCell="I29" sqref="I29"/>
      <selection pane="bottomRight" activeCell="L18" sqref="L18"/>
    </sheetView>
  </sheetViews>
  <sheetFormatPr baseColWidth="10" defaultColWidth="11.453125" defaultRowHeight="12.5"/>
  <cols>
    <col min="1" max="1" width="8.1796875" style="314" customWidth="1"/>
    <col min="2" max="2" width="78.453125" style="312" customWidth="1"/>
    <col min="3" max="3" width="11.453125" style="312" customWidth="1"/>
    <col min="4" max="4" width="13.453125" style="315" customWidth="1"/>
    <col min="5" max="5" width="15.81640625" style="313" customWidth="1"/>
    <col min="6" max="6" width="18.7265625" style="313" customWidth="1"/>
    <col min="7" max="7" width="22.453125" style="466" customWidth="1"/>
    <col min="8" max="16384" width="11.453125" style="312"/>
  </cols>
  <sheetData>
    <row r="1" spans="1:8" s="192" customFormat="1" ht="12.75" customHeight="1">
      <c r="A1" s="771" t="s">
        <v>124</v>
      </c>
      <c r="B1" s="772"/>
      <c r="C1" s="772"/>
      <c r="D1" s="772"/>
      <c r="E1" s="772"/>
      <c r="F1" s="773"/>
      <c r="G1" s="762" t="s">
        <v>636</v>
      </c>
      <c r="H1" s="281"/>
    </row>
    <row r="2" spans="1:8" s="192" customFormat="1" ht="30" customHeight="1">
      <c r="A2" s="534"/>
      <c r="B2" s="765" t="str">
        <f>Objeto_LIC</f>
        <v>OBJETO PROCESO COMPETITIVO</v>
      </c>
      <c r="C2" s="765"/>
      <c r="D2" s="765"/>
      <c r="E2" s="765"/>
      <c r="F2" s="766"/>
      <c r="G2" s="763"/>
      <c r="H2" s="281"/>
    </row>
    <row r="3" spans="1:8" s="192" customFormat="1" ht="23.25" customHeight="1">
      <c r="A3" s="767"/>
      <c r="B3" s="768"/>
      <c r="C3" s="768"/>
      <c r="D3" s="768"/>
      <c r="E3" s="768"/>
      <c r="F3" s="769"/>
      <c r="G3" s="764"/>
      <c r="H3" s="281"/>
    </row>
    <row r="4" spans="1:8" s="281" customFormat="1" ht="26">
      <c r="A4" s="535" t="s">
        <v>93</v>
      </c>
      <c r="B4" s="536" t="s">
        <v>53</v>
      </c>
      <c r="C4" s="289" t="s">
        <v>54</v>
      </c>
      <c r="D4" s="537" t="s">
        <v>94</v>
      </c>
      <c r="E4" s="538" t="s">
        <v>121</v>
      </c>
      <c r="F4" s="538" t="s">
        <v>122</v>
      </c>
      <c r="G4" s="536" t="s">
        <v>493</v>
      </c>
    </row>
    <row r="5" spans="1:8" ht="13">
      <c r="A5" s="855" t="s">
        <v>867</v>
      </c>
      <c r="B5" s="437" t="s">
        <v>680</v>
      </c>
      <c r="C5" s="438"/>
      <c r="D5" s="439"/>
      <c r="E5" s="445"/>
      <c r="F5" s="445">
        <f>SUM(F6:F8)</f>
        <v>0</v>
      </c>
      <c r="G5" s="463"/>
    </row>
    <row r="6" spans="1:8">
      <c r="A6" s="310" t="s">
        <v>868</v>
      </c>
      <c r="B6" s="451" t="s">
        <v>854</v>
      </c>
      <c r="C6" s="330" t="s">
        <v>553</v>
      </c>
      <c r="D6" s="311">
        <v>5352.76</v>
      </c>
      <c r="E6" s="709"/>
      <c r="F6" s="374">
        <f>E6*D6</f>
        <v>0</v>
      </c>
      <c r="G6" s="459" t="s">
        <v>868</v>
      </c>
    </row>
    <row r="7" spans="1:8">
      <c r="A7" s="310" t="s">
        <v>869</v>
      </c>
      <c r="B7" s="451" t="s">
        <v>683</v>
      </c>
      <c r="C7" s="330" t="s">
        <v>553</v>
      </c>
      <c r="D7" s="311">
        <v>5352.76</v>
      </c>
      <c r="E7" s="709"/>
      <c r="F7" s="374">
        <f>E7*D7</f>
        <v>0</v>
      </c>
      <c r="G7" s="459" t="s">
        <v>869</v>
      </c>
    </row>
    <row r="8" spans="1:8" ht="25">
      <c r="A8" s="310" t="s">
        <v>870</v>
      </c>
      <c r="B8" s="451" t="s">
        <v>855</v>
      </c>
      <c r="C8" s="330" t="s">
        <v>553</v>
      </c>
      <c r="D8" s="311">
        <v>5352.76</v>
      </c>
      <c r="E8" s="857"/>
      <c r="F8" s="374">
        <f>E8*D8</f>
        <v>0</v>
      </c>
      <c r="G8" s="459" t="s">
        <v>870</v>
      </c>
    </row>
    <row r="9" spans="1:8" ht="13">
      <c r="A9" s="855" t="s">
        <v>871</v>
      </c>
      <c r="B9" s="437" t="s">
        <v>686</v>
      </c>
      <c r="C9" s="438"/>
      <c r="D9" s="439"/>
      <c r="E9" s="717"/>
      <c r="F9" s="717">
        <f>SUM(F10:F15)</f>
        <v>0</v>
      </c>
      <c r="G9" s="463"/>
    </row>
    <row r="10" spans="1:8" ht="23" customHeight="1">
      <c r="A10" s="310" t="s">
        <v>872</v>
      </c>
      <c r="B10" s="458" t="s">
        <v>687</v>
      </c>
      <c r="C10" s="330" t="s">
        <v>553</v>
      </c>
      <c r="D10" s="311">
        <v>3232.71</v>
      </c>
      <c r="E10" s="709"/>
      <c r="F10" s="374">
        <f t="shared" ref="F10:F15" si="0">E10*D10</f>
        <v>0</v>
      </c>
      <c r="G10" s="459" t="s">
        <v>872</v>
      </c>
    </row>
    <row r="11" spans="1:8" ht="23" customHeight="1">
      <c r="A11" s="310" t="s">
        <v>873</v>
      </c>
      <c r="B11" s="451" t="s">
        <v>856</v>
      </c>
      <c r="C11" s="330" t="s">
        <v>553</v>
      </c>
      <c r="D11" s="311">
        <v>1912.84</v>
      </c>
      <c r="E11" s="709"/>
      <c r="F11" s="374">
        <f t="shared" si="0"/>
        <v>0</v>
      </c>
      <c r="G11" s="459" t="s">
        <v>873</v>
      </c>
    </row>
    <row r="12" spans="1:8" ht="21.5" customHeight="1">
      <c r="A12" s="310" t="s">
        <v>874</v>
      </c>
      <c r="B12" s="451" t="s">
        <v>689</v>
      </c>
      <c r="C12" s="330" t="s">
        <v>553</v>
      </c>
      <c r="D12" s="311">
        <v>9564.2199999999993</v>
      </c>
      <c r="E12" s="709"/>
      <c r="F12" s="374">
        <f t="shared" si="0"/>
        <v>0</v>
      </c>
      <c r="G12" s="459" t="s">
        <v>874</v>
      </c>
    </row>
    <row r="13" spans="1:8" ht="30" customHeight="1">
      <c r="A13" s="310" t="s">
        <v>875</v>
      </c>
      <c r="B13" s="451" t="s">
        <v>690</v>
      </c>
      <c r="C13" s="330" t="s">
        <v>553</v>
      </c>
      <c r="D13" s="311">
        <v>8201.58</v>
      </c>
      <c r="E13" s="709"/>
      <c r="F13" s="374">
        <f t="shared" si="0"/>
        <v>0</v>
      </c>
      <c r="G13" s="459" t="s">
        <v>875</v>
      </c>
    </row>
    <row r="14" spans="1:8" ht="20" customHeight="1">
      <c r="A14" s="310" t="s">
        <v>876</v>
      </c>
      <c r="B14" s="451" t="s">
        <v>691</v>
      </c>
      <c r="C14" s="330" t="s">
        <v>553</v>
      </c>
      <c r="D14" s="311">
        <v>1972</v>
      </c>
      <c r="E14" s="709"/>
      <c r="F14" s="374">
        <f t="shared" si="0"/>
        <v>0</v>
      </c>
      <c r="G14" s="459" t="s">
        <v>876</v>
      </c>
    </row>
    <row r="15" spans="1:8" ht="19" customHeight="1">
      <c r="A15" s="310" t="s">
        <v>877</v>
      </c>
      <c r="B15" s="458" t="s">
        <v>692</v>
      </c>
      <c r="C15" s="330" t="s">
        <v>553</v>
      </c>
      <c r="D15" s="311">
        <v>1907.91</v>
      </c>
      <c r="E15" s="709"/>
      <c r="F15" s="374">
        <f t="shared" si="0"/>
        <v>0</v>
      </c>
      <c r="G15" s="459" t="s">
        <v>877</v>
      </c>
    </row>
    <row r="16" spans="1:8" ht="13">
      <c r="A16" s="855" t="s">
        <v>878</v>
      </c>
      <c r="B16" s="437" t="s">
        <v>694</v>
      </c>
      <c r="C16" s="438"/>
      <c r="D16" s="439"/>
      <c r="E16" s="711"/>
      <c r="F16" s="440">
        <f>SUM(F17:F22)</f>
        <v>0</v>
      </c>
      <c r="G16" s="463"/>
    </row>
    <row r="17" spans="1:7" ht="16" customHeight="1">
      <c r="A17" s="310" t="s">
        <v>879</v>
      </c>
      <c r="B17" s="458" t="s">
        <v>695</v>
      </c>
      <c r="C17" s="330" t="s">
        <v>553</v>
      </c>
      <c r="D17" s="311">
        <v>6541.64</v>
      </c>
      <c r="E17" s="709"/>
      <c r="F17" s="374">
        <f>E17*D17</f>
        <v>0</v>
      </c>
      <c r="G17" s="459" t="s">
        <v>879</v>
      </c>
    </row>
    <row r="18" spans="1:7" ht="18" customHeight="1">
      <c r="A18" s="310" t="s">
        <v>880</v>
      </c>
      <c r="B18" s="458" t="s">
        <v>857</v>
      </c>
      <c r="C18" s="330" t="s">
        <v>553</v>
      </c>
      <c r="D18" s="311">
        <v>0</v>
      </c>
      <c r="E18" s="709"/>
      <c r="F18" s="374">
        <f>E18*D18</f>
        <v>0</v>
      </c>
      <c r="G18" s="459" t="s">
        <v>880</v>
      </c>
    </row>
    <row r="19" spans="1:7" ht="12.75" customHeight="1">
      <c r="A19" s="310" t="s">
        <v>881</v>
      </c>
      <c r="B19" s="458" t="s">
        <v>866</v>
      </c>
      <c r="C19" s="330" t="s">
        <v>553</v>
      </c>
      <c r="D19" s="311">
        <v>6541.64</v>
      </c>
      <c r="E19" s="709"/>
      <c r="F19" s="374">
        <f t="shared" ref="F19:F76" si="1">E19*D19</f>
        <v>0</v>
      </c>
      <c r="G19" s="459" t="s">
        <v>881</v>
      </c>
    </row>
    <row r="20" spans="1:7" ht="30.5" customHeight="1">
      <c r="A20" s="310" t="s">
        <v>882</v>
      </c>
      <c r="B20" s="458" t="s">
        <v>886</v>
      </c>
      <c r="C20" s="330" t="s">
        <v>927</v>
      </c>
      <c r="D20" s="311">
        <v>1431.95</v>
      </c>
      <c r="E20" s="709"/>
      <c r="F20" s="374">
        <f t="shared" ref="F20:F25" si="2">E20*D20</f>
        <v>0</v>
      </c>
      <c r="G20" s="459" t="s">
        <v>882</v>
      </c>
    </row>
    <row r="21" spans="1:7" ht="17.5" customHeight="1">
      <c r="A21" s="310" t="s">
        <v>883</v>
      </c>
      <c r="B21" s="458" t="s">
        <v>885</v>
      </c>
      <c r="C21" s="330" t="s">
        <v>927</v>
      </c>
      <c r="D21" s="311">
        <v>1027.56</v>
      </c>
      <c r="E21" s="709"/>
      <c r="F21" s="374">
        <f t="shared" si="2"/>
        <v>0</v>
      </c>
      <c r="G21" s="459" t="s">
        <v>883</v>
      </c>
    </row>
    <row r="22" spans="1:7" ht="12.75" customHeight="1">
      <c r="A22" s="310" t="s">
        <v>884</v>
      </c>
      <c r="B22" s="451" t="s">
        <v>700</v>
      </c>
      <c r="C22" s="330" t="s">
        <v>553</v>
      </c>
      <c r="D22" s="311">
        <v>5182.4799999999996</v>
      </c>
      <c r="E22" s="709"/>
      <c r="F22" s="374">
        <f t="shared" si="2"/>
        <v>0</v>
      </c>
      <c r="G22" s="459" t="s">
        <v>884</v>
      </c>
    </row>
    <row r="23" spans="1:7" ht="13">
      <c r="A23" s="855" t="s">
        <v>887</v>
      </c>
      <c r="B23" s="437" t="s">
        <v>703</v>
      </c>
      <c r="C23" s="438"/>
      <c r="D23" s="439"/>
      <c r="E23" s="711"/>
      <c r="F23" s="445">
        <f>+F24+F25</f>
        <v>0</v>
      </c>
      <c r="G23" s="463"/>
    </row>
    <row r="24" spans="1:7" ht="22" customHeight="1">
      <c r="A24" s="310" t="s">
        <v>888</v>
      </c>
      <c r="B24" s="451" t="s">
        <v>859</v>
      </c>
      <c r="C24" s="330" t="s">
        <v>553</v>
      </c>
      <c r="D24" s="311">
        <v>458.14</v>
      </c>
      <c r="E24" s="709"/>
      <c r="F24" s="374">
        <f t="shared" si="2"/>
        <v>0</v>
      </c>
      <c r="G24" s="459" t="s">
        <v>868</v>
      </c>
    </row>
    <row r="25" spans="1:7" ht="12.75" customHeight="1">
      <c r="A25" s="310" t="s">
        <v>889</v>
      </c>
      <c r="B25" s="451" t="s">
        <v>683</v>
      </c>
      <c r="C25" s="330" t="s">
        <v>553</v>
      </c>
      <c r="D25" s="311">
        <v>458.14</v>
      </c>
      <c r="E25" s="709"/>
      <c r="F25" s="374">
        <f t="shared" si="2"/>
        <v>0</v>
      </c>
      <c r="G25" s="459" t="s">
        <v>869</v>
      </c>
    </row>
    <row r="26" spans="1:7" ht="13">
      <c r="A26" s="855" t="s">
        <v>890</v>
      </c>
      <c r="B26" s="437" t="s">
        <v>705</v>
      </c>
      <c r="C26" s="438"/>
      <c r="D26" s="439"/>
      <c r="E26" s="710"/>
      <c r="F26" s="445">
        <f>SUM(F27:F31)</f>
        <v>0</v>
      </c>
      <c r="G26" s="463"/>
    </row>
    <row r="27" spans="1:7" ht="12.75" customHeight="1">
      <c r="A27" s="310" t="s">
        <v>891</v>
      </c>
      <c r="B27" s="451" t="s">
        <v>687</v>
      </c>
      <c r="C27" s="330" t="s">
        <v>553</v>
      </c>
      <c r="D27" s="311">
        <v>1113.6199999999999</v>
      </c>
      <c r="E27" s="709"/>
      <c r="F27" s="374">
        <f>E27*D27</f>
        <v>0</v>
      </c>
      <c r="G27" s="459" t="s">
        <v>872</v>
      </c>
    </row>
    <row r="28" spans="1:7" ht="16.5" customHeight="1">
      <c r="A28" s="310" t="s">
        <v>892</v>
      </c>
      <c r="B28" s="451" t="s">
        <v>902</v>
      </c>
      <c r="C28" s="330" t="s">
        <v>553</v>
      </c>
      <c r="D28" s="311">
        <v>851.96</v>
      </c>
      <c r="E28" s="709"/>
      <c r="F28" s="374">
        <f>E28*D28</f>
        <v>0</v>
      </c>
      <c r="G28" s="854" t="s">
        <v>892</v>
      </c>
    </row>
    <row r="29" spans="1:7">
      <c r="A29" s="310" t="s">
        <v>893</v>
      </c>
      <c r="B29" s="451" t="s">
        <v>689</v>
      </c>
      <c r="C29" s="330" t="s">
        <v>553</v>
      </c>
      <c r="D29" s="311">
        <v>803.12</v>
      </c>
      <c r="E29" s="709"/>
      <c r="F29" s="374">
        <f>E29*D29</f>
        <v>0</v>
      </c>
      <c r="G29" s="854" t="s">
        <v>874</v>
      </c>
    </row>
    <row r="30" spans="1:7" ht="25">
      <c r="A30" s="310" t="s">
        <v>894</v>
      </c>
      <c r="B30" s="451" t="s">
        <v>690</v>
      </c>
      <c r="C30" s="330" t="s">
        <v>553</v>
      </c>
      <c r="D30" s="311">
        <v>1154.82</v>
      </c>
      <c r="E30" s="709"/>
      <c r="F30" s="374">
        <f>E30*D30</f>
        <v>0</v>
      </c>
      <c r="G30" s="854" t="s">
        <v>875</v>
      </c>
    </row>
    <row r="31" spans="1:7">
      <c r="A31" s="310" t="s">
        <v>895</v>
      </c>
      <c r="B31" s="458" t="s">
        <v>691</v>
      </c>
      <c r="C31" s="330" t="s">
        <v>553</v>
      </c>
      <c r="D31" s="311">
        <v>188.84</v>
      </c>
      <c r="E31" s="709"/>
      <c r="F31" s="374">
        <f>E31*D31</f>
        <v>0</v>
      </c>
      <c r="G31" s="854" t="s">
        <v>876</v>
      </c>
    </row>
    <row r="32" spans="1:7" ht="13">
      <c r="A32" s="855" t="s">
        <v>896</v>
      </c>
      <c r="B32" s="437" t="s">
        <v>708</v>
      </c>
      <c r="C32" s="438"/>
      <c r="D32" s="439"/>
      <c r="E32" s="711"/>
      <c r="F32" s="445">
        <f>SUM(F33:F36)</f>
        <v>0</v>
      </c>
      <c r="G32" s="463"/>
    </row>
    <row r="33" spans="1:7">
      <c r="A33" s="310" t="s">
        <v>897</v>
      </c>
      <c r="B33" s="458" t="s">
        <v>695</v>
      </c>
      <c r="C33" s="330" t="s">
        <v>553</v>
      </c>
      <c r="D33" s="311">
        <v>401.6</v>
      </c>
      <c r="E33" s="709"/>
      <c r="F33" s="374">
        <f>E33*D33</f>
        <v>0</v>
      </c>
      <c r="G33" s="854" t="s">
        <v>879</v>
      </c>
    </row>
    <row r="34" spans="1:7">
      <c r="A34" s="310" t="s">
        <v>898</v>
      </c>
      <c r="B34" s="451" t="s">
        <v>903</v>
      </c>
      <c r="C34" s="330" t="s">
        <v>553</v>
      </c>
      <c r="D34" s="311">
        <v>401.6</v>
      </c>
      <c r="E34" s="709"/>
      <c r="F34" s="374">
        <f>E34*D34</f>
        <v>0</v>
      </c>
      <c r="G34" s="854" t="s">
        <v>881</v>
      </c>
    </row>
    <row r="35" spans="1:7" ht="25">
      <c r="A35" s="310" t="s">
        <v>899</v>
      </c>
      <c r="B35" s="451" t="s">
        <v>861</v>
      </c>
      <c r="C35" s="330" t="s">
        <v>927</v>
      </c>
      <c r="D35" s="311">
        <v>36</v>
      </c>
      <c r="E35" s="709"/>
      <c r="F35" s="374">
        <f>E35*D35</f>
        <v>0</v>
      </c>
      <c r="G35" s="854" t="s">
        <v>882</v>
      </c>
    </row>
    <row r="36" spans="1:7">
      <c r="A36" s="310" t="s">
        <v>900</v>
      </c>
      <c r="B36" s="451" t="s">
        <v>860</v>
      </c>
      <c r="C36" s="330" t="s">
        <v>927</v>
      </c>
      <c r="D36" s="311">
        <v>6</v>
      </c>
      <c r="E36" s="709"/>
      <c r="F36" s="374">
        <f>E36*D36</f>
        <v>0</v>
      </c>
      <c r="G36" s="854" t="s">
        <v>883</v>
      </c>
    </row>
    <row r="37" spans="1:7" ht="13">
      <c r="A37" s="855" t="s">
        <v>901</v>
      </c>
      <c r="B37" s="437" t="s">
        <v>710</v>
      </c>
      <c r="C37" s="438"/>
      <c r="D37" s="439"/>
      <c r="E37" s="711"/>
      <c r="F37" s="445">
        <f>SUM(F38:F44)</f>
        <v>0</v>
      </c>
      <c r="G37" s="463"/>
    </row>
    <row r="38" spans="1:7">
      <c r="A38" s="310" t="s">
        <v>904</v>
      </c>
      <c r="B38" s="458" t="s">
        <v>711</v>
      </c>
      <c r="C38" s="330" t="s">
        <v>928</v>
      </c>
      <c r="D38" s="311">
        <v>85</v>
      </c>
      <c r="E38" s="709"/>
      <c r="F38" s="374">
        <f t="shared" ref="F38:F44" si="3">E38*D38</f>
        <v>0</v>
      </c>
      <c r="G38" s="854" t="s">
        <v>904</v>
      </c>
    </row>
    <row r="39" spans="1:7" ht="43" customHeight="1">
      <c r="A39" s="310" t="s">
        <v>905</v>
      </c>
      <c r="B39" s="451" t="s">
        <v>862</v>
      </c>
      <c r="C39" s="330" t="s">
        <v>54</v>
      </c>
      <c r="D39" s="311">
        <v>74</v>
      </c>
      <c r="E39" s="709"/>
      <c r="F39" s="374">
        <f t="shared" si="3"/>
        <v>0</v>
      </c>
      <c r="G39" s="854" t="s">
        <v>905</v>
      </c>
    </row>
    <row r="40" spans="1:7" ht="25">
      <c r="A40" s="310" t="s">
        <v>906</v>
      </c>
      <c r="B40" s="451" t="s">
        <v>863</v>
      </c>
      <c r="C40" s="330" t="s">
        <v>928</v>
      </c>
      <c r="D40" s="311">
        <v>85</v>
      </c>
      <c r="E40" s="709"/>
      <c r="F40" s="374">
        <f t="shared" si="3"/>
        <v>0</v>
      </c>
      <c r="G40" s="854" t="s">
        <v>906</v>
      </c>
    </row>
    <row r="41" spans="1:7" ht="19" customHeight="1">
      <c r="A41" s="310" t="s">
        <v>907</v>
      </c>
      <c r="B41" s="451" t="s">
        <v>911</v>
      </c>
      <c r="C41" s="330" t="s">
        <v>927</v>
      </c>
      <c r="D41" s="311">
        <v>8400</v>
      </c>
      <c r="E41" s="709"/>
      <c r="F41" s="374">
        <f t="shared" si="3"/>
        <v>0</v>
      </c>
      <c r="G41" s="854" t="s">
        <v>907</v>
      </c>
    </row>
    <row r="42" spans="1:7" ht="26" customHeight="1">
      <c r="A42" s="310" t="s">
        <v>908</v>
      </c>
      <c r="B42" s="451" t="s">
        <v>864</v>
      </c>
      <c r="C42" s="330" t="s">
        <v>928</v>
      </c>
      <c r="D42" s="311">
        <v>28</v>
      </c>
      <c r="E42" s="709"/>
      <c r="F42" s="374">
        <f t="shared" si="3"/>
        <v>0</v>
      </c>
      <c r="G42" s="854" t="s">
        <v>908</v>
      </c>
    </row>
    <row r="43" spans="1:7" ht="25">
      <c r="A43" s="310" t="s">
        <v>909</v>
      </c>
      <c r="B43" s="856" t="s">
        <v>858</v>
      </c>
      <c r="C43" s="330" t="s">
        <v>928</v>
      </c>
      <c r="D43" s="311">
        <v>11</v>
      </c>
      <c r="E43" s="709"/>
      <c r="F43" s="374">
        <f t="shared" si="3"/>
        <v>0</v>
      </c>
      <c r="G43" s="854" t="s">
        <v>909</v>
      </c>
    </row>
    <row r="44" spans="1:7" ht="25">
      <c r="A44" s="310" t="s">
        <v>910</v>
      </c>
      <c r="B44" s="451" t="s">
        <v>865</v>
      </c>
      <c r="C44" s="330" t="s">
        <v>553</v>
      </c>
      <c r="D44" s="311">
        <v>80</v>
      </c>
      <c r="E44" s="709"/>
      <c r="F44" s="374">
        <f t="shared" si="3"/>
        <v>0</v>
      </c>
      <c r="G44" s="854" t="s">
        <v>910</v>
      </c>
    </row>
    <row r="45" spans="1:7" ht="13">
      <c r="A45" s="602" t="s">
        <v>912</v>
      </c>
      <c r="B45" s="437" t="s">
        <v>720</v>
      </c>
      <c r="C45" s="438"/>
      <c r="D45" s="439"/>
      <c r="E45" s="711"/>
      <c r="F45" s="445">
        <f>SUM(F46:F54)</f>
        <v>0</v>
      </c>
      <c r="G45" s="463"/>
    </row>
    <row r="46" spans="1:7">
      <c r="A46" s="310" t="s">
        <v>913</v>
      </c>
      <c r="B46" s="458" t="s">
        <v>721</v>
      </c>
      <c r="C46" s="330" t="s">
        <v>553</v>
      </c>
      <c r="D46" s="311">
        <v>1680.9</v>
      </c>
      <c r="E46" s="709"/>
      <c r="F46" s="374">
        <f t="shared" ref="F46:F54" si="4">E46*D46</f>
        <v>0</v>
      </c>
      <c r="G46" s="854" t="s">
        <v>913</v>
      </c>
    </row>
    <row r="47" spans="1:7" ht="33.5" customHeight="1">
      <c r="A47" s="310" t="s">
        <v>914</v>
      </c>
      <c r="B47" s="458" t="s">
        <v>922</v>
      </c>
      <c r="C47" s="330" t="s">
        <v>927</v>
      </c>
      <c r="D47" s="311">
        <v>60</v>
      </c>
      <c r="E47" s="709"/>
      <c r="F47" s="374">
        <f t="shared" si="4"/>
        <v>0</v>
      </c>
      <c r="G47" s="854" t="s">
        <v>914</v>
      </c>
    </row>
    <row r="48" spans="1:7">
      <c r="A48" s="310" t="s">
        <v>915</v>
      </c>
      <c r="B48" s="458" t="s">
        <v>723</v>
      </c>
      <c r="C48" s="330" t="s">
        <v>929</v>
      </c>
      <c r="D48" s="311">
        <v>120</v>
      </c>
      <c r="E48" s="709"/>
      <c r="F48" s="374">
        <f t="shared" si="4"/>
        <v>0</v>
      </c>
      <c r="G48" s="854" t="s">
        <v>915</v>
      </c>
    </row>
    <row r="49" spans="1:7" ht="25">
      <c r="A49" s="310" t="s">
        <v>916</v>
      </c>
      <c r="B49" s="458" t="s">
        <v>923</v>
      </c>
      <c r="C49" s="330" t="s">
        <v>928</v>
      </c>
      <c r="D49" s="311">
        <v>28</v>
      </c>
      <c r="E49" s="709"/>
      <c r="F49" s="374">
        <f t="shared" si="4"/>
        <v>0</v>
      </c>
      <c r="G49" s="854" t="s">
        <v>916</v>
      </c>
    </row>
    <row r="50" spans="1:7">
      <c r="A50" s="310" t="s">
        <v>917</v>
      </c>
      <c r="B50" s="458" t="s">
        <v>726</v>
      </c>
      <c r="C50" s="330" t="s">
        <v>928</v>
      </c>
      <c r="D50" s="311">
        <v>28</v>
      </c>
      <c r="E50" s="709"/>
      <c r="F50" s="374">
        <f t="shared" si="4"/>
        <v>0</v>
      </c>
      <c r="G50" s="854" t="s">
        <v>917</v>
      </c>
    </row>
    <row r="51" spans="1:7">
      <c r="A51" s="310" t="s">
        <v>918</v>
      </c>
      <c r="B51" s="458" t="s">
        <v>727</v>
      </c>
      <c r="C51" s="330" t="s">
        <v>927</v>
      </c>
      <c r="D51" s="311">
        <v>29.2</v>
      </c>
      <c r="E51" s="709"/>
      <c r="F51" s="374">
        <f t="shared" si="4"/>
        <v>0</v>
      </c>
      <c r="G51" s="854" t="s">
        <v>918</v>
      </c>
    </row>
    <row r="52" spans="1:7">
      <c r="A52" s="310" t="s">
        <v>919</v>
      </c>
      <c r="B52" s="458" t="s">
        <v>924</v>
      </c>
      <c r="C52" s="330" t="s">
        <v>54</v>
      </c>
      <c r="D52" s="311">
        <v>560</v>
      </c>
      <c r="E52" s="709"/>
      <c r="F52" s="374">
        <f t="shared" si="4"/>
        <v>0</v>
      </c>
      <c r="G52" s="854" t="s">
        <v>919</v>
      </c>
    </row>
    <row r="53" spans="1:7" ht="25">
      <c r="A53" s="310" t="s">
        <v>920</v>
      </c>
      <c r="B53" s="458" t="s">
        <v>925</v>
      </c>
      <c r="C53" s="330" t="s">
        <v>927</v>
      </c>
      <c r="D53" s="311">
        <v>2800</v>
      </c>
      <c r="E53" s="709"/>
      <c r="F53" s="374">
        <f t="shared" si="4"/>
        <v>0</v>
      </c>
      <c r="G53" s="854" t="s">
        <v>920</v>
      </c>
    </row>
    <row r="54" spans="1:7" ht="25">
      <c r="A54" s="310" t="s">
        <v>921</v>
      </c>
      <c r="B54" s="458" t="s">
        <v>926</v>
      </c>
      <c r="C54" s="330" t="s">
        <v>731</v>
      </c>
      <c r="D54" s="311">
        <v>6</v>
      </c>
      <c r="E54" s="709"/>
      <c r="F54" s="374">
        <f t="shared" si="4"/>
        <v>0</v>
      </c>
      <c r="G54" s="854" t="s">
        <v>921</v>
      </c>
    </row>
    <row r="55" spans="1:7" ht="25" hidden="1">
      <c r="A55" s="310" t="s">
        <v>229</v>
      </c>
      <c r="B55" s="458" t="s">
        <v>230</v>
      </c>
      <c r="C55" s="330" t="s">
        <v>447</v>
      </c>
      <c r="D55" s="527"/>
      <c r="E55" s="374" t="e">
        <f>VLOOKUP(A55,'U-P1'!J:S,2,FALSE)</f>
        <v>#N/A</v>
      </c>
      <c r="F55" s="374" t="e">
        <f t="shared" si="1"/>
        <v>#N/A</v>
      </c>
      <c r="G55" s="459" t="s">
        <v>504</v>
      </c>
    </row>
    <row r="56" spans="1:7" hidden="1">
      <c r="A56" s="310" t="s">
        <v>231</v>
      </c>
      <c r="B56" s="458" t="s">
        <v>232</v>
      </c>
      <c r="C56" s="330" t="s">
        <v>447</v>
      </c>
      <c r="D56" s="527"/>
      <c r="E56" s="374" t="e">
        <f>VLOOKUP(A56,'U-P1'!J:S,2,FALSE)</f>
        <v>#N/A</v>
      </c>
      <c r="F56" s="374" t="e">
        <f t="shared" si="1"/>
        <v>#N/A</v>
      </c>
      <c r="G56" s="459" t="s">
        <v>504</v>
      </c>
    </row>
    <row r="57" spans="1:7" ht="25" hidden="1">
      <c r="A57" s="310" t="s">
        <v>233</v>
      </c>
      <c r="B57" s="458" t="s">
        <v>234</v>
      </c>
      <c r="C57" s="330" t="s">
        <v>447</v>
      </c>
      <c r="D57" s="527"/>
      <c r="E57" s="374" t="e">
        <f>VLOOKUP(A57,'U-P1'!J:S,2,FALSE)</f>
        <v>#N/A</v>
      </c>
      <c r="F57" s="374" t="e">
        <f t="shared" si="1"/>
        <v>#N/A</v>
      </c>
      <c r="G57" s="459" t="s">
        <v>504</v>
      </c>
    </row>
    <row r="58" spans="1:7" hidden="1">
      <c r="A58" s="310" t="s">
        <v>235</v>
      </c>
      <c r="B58" s="458" t="s">
        <v>236</v>
      </c>
      <c r="C58" s="330" t="s">
        <v>226</v>
      </c>
      <c r="D58" s="527"/>
      <c r="E58" s="374" t="e">
        <f>VLOOKUP(A58,'U-P1'!J:S,2,FALSE)</f>
        <v>#N/A</v>
      </c>
      <c r="F58" s="374" t="e">
        <f t="shared" si="1"/>
        <v>#N/A</v>
      </c>
      <c r="G58" s="459" t="s">
        <v>505</v>
      </c>
    </row>
    <row r="59" spans="1:7" hidden="1">
      <c r="A59" s="310" t="s">
        <v>237</v>
      </c>
      <c r="B59" s="458" t="s">
        <v>238</v>
      </c>
      <c r="C59" s="330" t="s">
        <v>226</v>
      </c>
      <c r="D59" s="527"/>
      <c r="E59" s="374" t="e">
        <f>VLOOKUP(A59,'U-P1'!J:S,2,FALSE)</f>
        <v>#N/A</v>
      </c>
      <c r="F59" s="374" t="e">
        <f t="shared" si="1"/>
        <v>#N/A</v>
      </c>
      <c r="G59" s="459" t="s">
        <v>506</v>
      </c>
    </row>
    <row r="60" spans="1:7" hidden="1">
      <c r="A60" s="310" t="s">
        <v>239</v>
      </c>
      <c r="B60" s="458" t="s">
        <v>240</v>
      </c>
      <c r="C60" s="330" t="s">
        <v>552</v>
      </c>
      <c r="D60" s="527"/>
      <c r="E60" s="374" t="e">
        <f>VLOOKUP(A60,'U-P1'!J:S,2,FALSE)</f>
        <v>#N/A</v>
      </c>
      <c r="F60" s="374" t="e">
        <f t="shared" si="1"/>
        <v>#N/A</v>
      </c>
      <c r="G60" s="459" t="s">
        <v>507</v>
      </c>
    </row>
    <row r="61" spans="1:7" hidden="1">
      <c r="A61" s="310" t="s">
        <v>241</v>
      </c>
      <c r="B61" s="458" t="s">
        <v>242</v>
      </c>
      <c r="C61" s="330" t="s">
        <v>226</v>
      </c>
      <c r="D61" s="527"/>
      <c r="E61" s="374" t="e">
        <f>VLOOKUP(A61,'U-P1'!J:S,2,FALSE)</f>
        <v>#N/A</v>
      </c>
      <c r="F61" s="374" t="e">
        <f t="shared" si="1"/>
        <v>#N/A</v>
      </c>
      <c r="G61" s="459" t="s">
        <v>508</v>
      </c>
    </row>
    <row r="62" spans="1:7" hidden="1">
      <c r="A62" s="310" t="s">
        <v>243</v>
      </c>
      <c r="B62" s="458" t="s">
        <v>244</v>
      </c>
      <c r="C62" s="330" t="s">
        <v>552</v>
      </c>
      <c r="D62" s="527"/>
      <c r="E62" s="374">
        <f>VLOOKUP(A62,'U-P1'!J:S,2,FALSE)</f>
        <v>0</v>
      </c>
      <c r="F62" s="374">
        <f t="shared" si="1"/>
        <v>0</v>
      </c>
      <c r="G62" s="459" t="s">
        <v>494</v>
      </c>
    </row>
    <row r="63" spans="1:7" hidden="1">
      <c r="A63" s="310" t="s">
        <v>245</v>
      </c>
      <c r="B63" s="458" t="s">
        <v>246</v>
      </c>
      <c r="C63" s="330" t="s">
        <v>552</v>
      </c>
      <c r="D63" s="527"/>
      <c r="E63" s="374">
        <f>VLOOKUP(A63,'U-P1'!J:S,2,FALSE)</f>
        <v>0</v>
      </c>
      <c r="F63" s="374">
        <f t="shared" si="1"/>
        <v>0</v>
      </c>
      <c r="G63" s="459" t="s">
        <v>494</v>
      </c>
    </row>
    <row r="64" spans="1:7" hidden="1">
      <c r="A64" s="310" t="s">
        <v>247</v>
      </c>
      <c r="B64" s="458" t="s">
        <v>248</v>
      </c>
      <c r="C64" s="330" t="s">
        <v>249</v>
      </c>
      <c r="D64" s="527"/>
      <c r="E64" s="374">
        <f>VLOOKUP(A64,'U-P1'!J:S,2,FALSE)</f>
        <v>0</v>
      </c>
      <c r="F64" s="374">
        <f t="shared" si="1"/>
        <v>0</v>
      </c>
      <c r="G64" s="459" t="s">
        <v>496</v>
      </c>
    </row>
    <row r="65" spans="1:7" hidden="1">
      <c r="A65" s="310" t="s">
        <v>250</v>
      </c>
      <c r="B65" s="458" t="s">
        <v>251</v>
      </c>
      <c r="C65" s="330" t="s">
        <v>249</v>
      </c>
      <c r="D65" s="527"/>
      <c r="E65" s="374">
        <f>VLOOKUP(A65,'U-P1'!J:S,2,FALSE)</f>
        <v>0</v>
      </c>
      <c r="F65" s="374">
        <f t="shared" si="1"/>
        <v>0</v>
      </c>
      <c r="G65" s="459" t="s">
        <v>496</v>
      </c>
    </row>
    <row r="66" spans="1:7" hidden="1">
      <c r="A66" s="310" t="s">
        <v>252</v>
      </c>
      <c r="B66" s="458" t="s">
        <v>253</v>
      </c>
      <c r="C66" s="330" t="s">
        <v>447</v>
      </c>
      <c r="D66" s="527"/>
      <c r="E66" s="374">
        <f>VLOOKUP(A66,'U-P1'!J:S,2,FALSE)</f>
        <v>0</v>
      </c>
      <c r="F66" s="374">
        <f t="shared" si="1"/>
        <v>0</v>
      </c>
      <c r="G66" s="459" t="s">
        <v>509</v>
      </c>
    </row>
    <row r="67" spans="1:7" ht="13" hidden="1">
      <c r="A67" s="436"/>
      <c r="B67" s="437" t="s">
        <v>254</v>
      </c>
      <c r="C67" s="438"/>
      <c r="D67" s="528"/>
      <c r="E67" s="440"/>
      <c r="F67" s="440"/>
      <c r="G67" s="463" t="s">
        <v>540</v>
      </c>
    </row>
    <row r="68" spans="1:7" hidden="1">
      <c r="A68" s="310" t="s">
        <v>255</v>
      </c>
      <c r="B68" s="458" t="s">
        <v>256</v>
      </c>
      <c r="C68" s="330" t="s">
        <v>226</v>
      </c>
      <c r="D68" s="527"/>
      <c r="E68" s="374">
        <f>VLOOKUP(A68,'U-P1'!J:S,2,FALSE)</f>
        <v>0</v>
      </c>
      <c r="F68" s="374">
        <f t="shared" si="1"/>
        <v>0</v>
      </c>
      <c r="G68" s="459" t="s">
        <v>510</v>
      </c>
    </row>
    <row r="69" spans="1:7" hidden="1">
      <c r="A69" s="310" t="s">
        <v>257</v>
      </c>
      <c r="B69" s="458" t="s">
        <v>258</v>
      </c>
      <c r="C69" s="330" t="s">
        <v>259</v>
      </c>
      <c r="D69" s="527"/>
      <c r="E69" s="374">
        <f>VLOOKUP(A69,'U-P1'!J:S,2,FALSE)</f>
        <v>0</v>
      </c>
      <c r="F69" s="374">
        <f t="shared" si="1"/>
        <v>0</v>
      </c>
      <c r="G69" s="459" t="s">
        <v>501</v>
      </c>
    </row>
    <row r="70" spans="1:7" hidden="1">
      <c r="A70" s="310" t="s">
        <v>260</v>
      </c>
      <c r="B70" s="458" t="s">
        <v>261</v>
      </c>
      <c r="C70" s="330" t="s">
        <v>226</v>
      </c>
      <c r="D70" s="527"/>
      <c r="E70" s="374">
        <f>VLOOKUP(A70,'U-P1'!J:S,2,FALSE)</f>
        <v>0</v>
      </c>
      <c r="F70" s="374">
        <f t="shared" si="1"/>
        <v>0</v>
      </c>
      <c r="G70" s="459" t="s">
        <v>511</v>
      </c>
    </row>
    <row r="71" spans="1:7" hidden="1">
      <c r="A71" s="310" t="s">
        <v>262</v>
      </c>
      <c r="B71" s="458" t="s">
        <v>263</v>
      </c>
      <c r="C71" s="330" t="s">
        <v>226</v>
      </c>
      <c r="D71" s="527"/>
      <c r="E71" s="374">
        <f>VLOOKUP(A71,'U-P1'!J:S,2,FALSE)</f>
        <v>0</v>
      </c>
      <c r="F71" s="374">
        <f t="shared" si="1"/>
        <v>0</v>
      </c>
      <c r="G71" s="459" t="s">
        <v>512</v>
      </c>
    </row>
    <row r="72" spans="1:7" ht="25" hidden="1">
      <c r="A72" s="310" t="s">
        <v>264</v>
      </c>
      <c r="B72" s="458" t="s">
        <v>265</v>
      </c>
      <c r="C72" s="330" t="s">
        <v>553</v>
      </c>
      <c r="D72" s="527"/>
      <c r="E72" s="374">
        <f>VLOOKUP(A72,'U-P1'!J:S,2,FALSE)</f>
        <v>0</v>
      </c>
      <c r="F72" s="374">
        <f t="shared" si="1"/>
        <v>0</v>
      </c>
      <c r="G72" s="459" t="s">
        <v>513</v>
      </c>
    </row>
    <row r="73" spans="1:7" hidden="1">
      <c r="A73" s="310" t="s">
        <v>266</v>
      </c>
      <c r="B73" s="458" t="s">
        <v>267</v>
      </c>
      <c r="C73" s="330" t="s">
        <v>553</v>
      </c>
      <c r="D73" s="527"/>
      <c r="E73" s="374">
        <f>VLOOKUP(A73,'U-P1'!J:S,2,FALSE)</f>
        <v>0</v>
      </c>
      <c r="F73" s="374">
        <f t="shared" si="1"/>
        <v>0</v>
      </c>
      <c r="G73" s="459" t="s">
        <v>513</v>
      </c>
    </row>
    <row r="74" spans="1:7" hidden="1">
      <c r="A74" s="310" t="s">
        <v>268</v>
      </c>
      <c r="B74" s="458" t="s">
        <v>269</v>
      </c>
      <c r="C74" s="330" t="s">
        <v>553</v>
      </c>
      <c r="D74" s="527"/>
      <c r="E74" s="374">
        <f>VLOOKUP(A74,'U-P1'!J:S,2,FALSE)</f>
        <v>0</v>
      </c>
      <c r="F74" s="374">
        <f t="shared" si="1"/>
        <v>0</v>
      </c>
      <c r="G74" s="459" t="s">
        <v>514</v>
      </c>
    </row>
    <row r="75" spans="1:7" hidden="1">
      <c r="A75" s="310" t="s">
        <v>270</v>
      </c>
      <c r="B75" s="458" t="s">
        <v>271</v>
      </c>
      <c r="C75" s="330" t="s">
        <v>226</v>
      </c>
      <c r="D75" s="527"/>
      <c r="E75" s="374">
        <f>VLOOKUP(A75,'U-P1'!J:S,2,FALSE)</f>
        <v>0</v>
      </c>
      <c r="F75" s="374">
        <f t="shared" si="1"/>
        <v>0</v>
      </c>
      <c r="G75" s="459" t="s">
        <v>515</v>
      </c>
    </row>
    <row r="76" spans="1:7" hidden="1">
      <c r="A76" s="310" t="s">
        <v>272</v>
      </c>
      <c r="B76" s="458" t="s">
        <v>273</v>
      </c>
      <c r="C76" s="330" t="s">
        <v>553</v>
      </c>
      <c r="D76" s="527"/>
      <c r="E76" s="374">
        <f>VLOOKUP(A76,'U-P1'!J:S,2,FALSE)</f>
        <v>0</v>
      </c>
      <c r="F76" s="374">
        <f t="shared" si="1"/>
        <v>0</v>
      </c>
      <c r="G76" s="459" t="s">
        <v>515</v>
      </c>
    </row>
    <row r="77" spans="1:7" hidden="1">
      <c r="A77" s="310" t="s">
        <v>465</v>
      </c>
      <c r="B77" s="458" t="s">
        <v>491</v>
      </c>
      <c r="C77" s="330" t="s">
        <v>552</v>
      </c>
      <c r="D77" s="527"/>
      <c r="E77" s="374">
        <f>VLOOKUP(A77,'U-P1'!J:S,2,FALSE)</f>
        <v>0</v>
      </c>
      <c r="F77" s="374">
        <f t="shared" ref="F77" si="5">E77*D77</f>
        <v>0</v>
      </c>
      <c r="G77" s="459" t="s">
        <v>495</v>
      </c>
    </row>
    <row r="78" spans="1:7" ht="13" hidden="1">
      <c r="A78" s="436"/>
      <c r="B78" s="437" t="s">
        <v>274</v>
      </c>
      <c r="C78" s="438"/>
      <c r="D78" s="528"/>
      <c r="E78" s="440"/>
      <c r="F78" s="440"/>
      <c r="G78" s="463" t="s">
        <v>540</v>
      </c>
    </row>
    <row r="79" spans="1:7" hidden="1">
      <c r="A79" s="310" t="s">
        <v>275</v>
      </c>
      <c r="B79" s="458" t="s">
        <v>276</v>
      </c>
      <c r="C79" s="330" t="s">
        <v>553</v>
      </c>
      <c r="D79" s="527"/>
      <c r="E79" s="374">
        <f>VLOOKUP(A79,'U-P1'!J:S,2,FALSE)</f>
        <v>0</v>
      </c>
      <c r="F79" s="374">
        <f t="shared" ref="F79:F116" si="6">E79*D79</f>
        <v>0</v>
      </c>
      <c r="G79" s="459" t="s">
        <v>497</v>
      </c>
    </row>
    <row r="80" spans="1:7" hidden="1">
      <c r="A80" s="310" t="s">
        <v>277</v>
      </c>
      <c r="B80" s="458" t="s">
        <v>278</v>
      </c>
      <c r="C80" s="330" t="s">
        <v>553</v>
      </c>
      <c r="D80" s="527"/>
      <c r="E80" s="374">
        <f>VLOOKUP(A80,'U-P1'!J:S,2,FALSE)</f>
        <v>0</v>
      </c>
      <c r="F80" s="374">
        <f t="shared" si="6"/>
        <v>0</v>
      </c>
      <c r="G80" s="459" t="s">
        <v>497</v>
      </c>
    </row>
    <row r="81" spans="1:7" hidden="1">
      <c r="A81" s="310" t="s">
        <v>279</v>
      </c>
      <c r="B81" s="458" t="s">
        <v>280</v>
      </c>
      <c r="C81" s="330" t="s">
        <v>553</v>
      </c>
      <c r="D81" s="527"/>
      <c r="E81" s="374">
        <f>VLOOKUP(A81,'U-P1'!J:S,2,FALSE)</f>
        <v>0</v>
      </c>
      <c r="F81" s="374">
        <f t="shared" si="6"/>
        <v>0</v>
      </c>
      <c r="G81" s="459" t="s">
        <v>497</v>
      </c>
    </row>
    <row r="82" spans="1:7" hidden="1">
      <c r="A82" s="310" t="s">
        <v>281</v>
      </c>
      <c r="B82" s="458" t="s">
        <v>282</v>
      </c>
      <c r="C82" s="330" t="s">
        <v>553</v>
      </c>
      <c r="D82" s="527"/>
      <c r="E82" s="374">
        <f>VLOOKUP(A82,'U-P1'!J:S,2,FALSE)</f>
        <v>0</v>
      </c>
      <c r="F82" s="374">
        <f t="shared" si="6"/>
        <v>0</v>
      </c>
      <c r="G82" s="459" t="s">
        <v>497</v>
      </c>
    </row>
    <row r="83" spans="1:7" hidden="1">
      <c r="A83" s="310" t="s">
        <v>283</v>
      </c>
      <c r="B83" s="458" t="s">
        <v>284</v>
      </c>
      <c r="C83" s="330" t="s">
        <v>553</v>
      </c>
      <c r="D83" s="527"/>
      <c r="E83" s="374">
        <f>VLOOKUP(A83,'U-P1'!J:S,2,FALSE)</f>
        <v>0</v>
      </c>
      <c r="F83" s="374">
        <f t="shared" si="6"/>
        <v>0</v>
      </c>
      <c r="G83" s="459" t="s">
        <v>516</v>
      </c>
    </row>
    <row r="84" spans="1:7" hidden="1">
      <c r="A84" s="310" t="s">
        <v>285</v>
      </c>
      <c r="B84" s="458" t="s">
        <v>286</v>
      </c>
      <c r="C84" s="330" t="s">
        <v>553</v>
      </c>
      <c r="D84" s="527"/>
      <c r="E84" s="374">
        <f>VLOOKUP(A84,'U-P1'!J:S,2,FALSE)</f>
        <v>0</v>
      </c>
      <c r="F84" s="374">
        <f t="shared" si="6"/>
        <v>0</v>
      </c>
      <c r="G84" s="459" t="s">
        <v>516</v>
      </c>
    </row>
    <row r="85" spans="1:7" ht="52" hidden="1">
      <c r="A85" s="436"/>
      <c r="B85" s="437" t="s">
        <v>560</v>
      </c>
      <c r="C85" s="438"/>
      <c r="D85" s="528"/>
      <c r="E85" s="440"/>
      <c r="F85" s="440"/>
      <c r="G85" s="463" t="s">
        <v>561</v>
      </c>
    </row>
    <row r="86" spans="1:7" hidden="1">
      <c r="A86" s="310" t="s">
        <v>287</v>
      </c>
      <c r="B86" s="458" t="s">
        <v>613</v>
      </c>
      <c r="C86" s="330" t="s">
        <v>552</v>
      </c>
      <c r="D86" s="527"/>
      <c r="E86" s="374">
        <f>VLOOKUP(A86,'U-P1'!J:S,2,FALSE)</f>
        <v>0</v>
      </c>
      <c r="F86" s="374">
        <f t="shared" si="6"/>
        <v>0</v>
      </c>
      <c r="G86" s="459" t="s">
        <v>562</v>
      </c>
    </row>
    <row r="87" spans="1:7" hidden="1">
      <c r="A87" s="310" t="s">
        <v>288</v>
      </c>
      <c r="B87" s="458" t="s">
        <v>614</v>
      </c>
      <c r="C87" s="330" t="s">
        <v>552</v>
      </c>
      <c r="D87" s="527"/>
      <c r="E87" s="374">
        <f>VLOOKUP(A87,'U-P1'!J:S,2,FALSE)</f>
        <v>0</v>
      </c>
      <c r="F87" s="374">
        <f t="shared" ref="F87:F89" si="7">E87*D87</f>
        <v>0</v>
      </c>
      <c r="G87" s="459" t="s">
        <v>562</v>
      </c>
    </row>
    <row r="88" spans="1:7" hidden="1">
      <c r="A88" s="310" t="s">
        <v>289</v>
      </c>
      <c r="B88" s="458" t="s">
        <v>615</v>
      </c>
      <c r="C88" s="330" t="s">
        <v>552</v>
      </c>
      <c r="D88" s="527"/>
      <c r="E88" s="374">
        <f>VLOOKUP(A88,'U-P1'!J:S,2,FALSE)</f>
        <v>0</v>
      </c>
      <c r="F88" s="374">
        <f t="shared" si="7"/>
        <v>0</v>
      </c>
      <c r="G88" s="459" t="s">
        <v>562</v>
      </c>
    </row>
    <row r="89" spans="1:7" hidden="1">
      <c r="A89" s="310" t="s">
        <v>290</v>
      </c>
      <c r="B89" s="458" t="s">
        <v>616</v>
      </c>
      <c r="C89" s="330" t="s">
        <v>552</v>
      </c>
      <c r="D89" s="527"/>
      <c r="E89" s="374">
        <f>VLOOKUP(A89,'U-P1'!J:S,2,FALSE)</f>
        <v>0</v>
      </c>
      <c r="F89" s="374">
        <f t="shared" si="7"/>
        <v>0</v>
      </c>
      <c r="G89" s="459" t="s">
        <v>562</v>
      </c>
    </row>
    <row r="90" spans="1:7" hidden="1">
      <c r="A90" s="310" t="s">
        <v>291</v>
      </c>
      <c r="B90" s="458" t="s">
        <v>617</v>
      </c>
      <c r="C90" s="330" t="s">
        <v>552</v>
      </c>
      <c r="D90" s="527"/>
      <c r="E90" s="374">
        <f>VLOOKUP(A90,'U-P1'!J:S,2,FALSE)</f>
        <v>0</v>
      </c>
      <c r="F90" s="374">
        <f t="shared" si="6"/>
        <v>0</v>
      </c>
      <c r="G90" s="459" t="s">
        <v>562</v>
      </c>
    </row>
    <row r="91" spans="1:7" hidden="1">
      <c r="A91" s="310" t="s">
        <v>292</v>
      </c>
      <c r="B91" s="458" t="s">
        <v>618</v>
      </c>
      <c r="C91" s="330" t="s">
        <v>552</v>
      </c>
      <c r="D91" s="527"/>
      <c r="E91" s="374">
        <f>VLOOKUP(A91,'U-P1'!J:S,2,FALSE)</f>
        <v>0</v>
      </c>
      <c r="F91" s="374">
        <f t="shared" si="6"/>
        <v>0</v>
      </c>
      <c r="G91" s="459" t="s">
        <v>562</v>
      </c>
    </row>
    <row r="92" spans="1:7" hidden="1">
      <c r="A92" s="310" t="s">
        <v>293</v>
      </c>
      <c r="B92" s="458" t="s">
        <v>619</v>
      </c>
      <c r="C92" s="330" t="s">
        <v>123</v>
      </c>
      <c r="D92" s="527"/>
      <c r="E92" s="374">
        <f>VLOOKUP(A92,'U-P1'!J:S,2,FALSE)</f>
        <v>0</v>
      </c>
      <c r="F92" s="374">
        <f t="shared" si="6"/>
        <v>0</v>
      </c>
      <c r="G92" s="459" t="s">
        <v>563</v>
      </c>
    </row>
    <row r="93" spans="1:7" hidden="1">
      <c r="A93" s="310" t="s">
        <v>294</v>
      </c>
      <c r="B93" s="458" t="s">
        <v>620</v>
      </c>
      <c r="C93" s="330" t="s">
        <v>123</v>
      </c>
      <c r="D93" s="527"/>
      <c r="E93" s="374">
        <f>VLOOKUP(A93,'U-P1'!J:S,2,FALSE)</f>
        <v>0</v>
      </c>
      <c r="F93" s="374">
        <f t="shared" si="6"/>
        <v>0</v>
      </c>
      <c r="G93" s="459" t="s">
        <v>563</v>
      </c>
    </row>
    <row r="94" spans="1:7" hidden="1">
      <c r="A94" s="310" t="s">
        <v>295</v>
      </c>
      <c r="B94" s="458" t="s">
        <v>621</v>
      </c>
      <c r="C94" s="330" t="s">
        <v>123</v>
      </c>
      <c r="D94" s="527"/>
      <c r="E94" s="374">
        <f>VLOOKUP(A94,'U-P1'!J:S,2,FALSE)</f>
        <v>0</v>
      </c>
      <c r="F94" s="374">
        <f t="shared" si="6"/>
        <v>0</v>
      </c>
      <c r="G94" s="459" t="s">
        <v>563</v>
      </c>
    </row>
    <row r="95" spans="1:7" hidden="1">
      <c r="A95" s="310" t="s">
        <v>449</v>
      </c>
      <c r="B95" s="458" t="s">
        <v>622</v>
      </c>
      <c r="C95" s="330" t="s">
        <v>123</v>
      </c>
      <c r="D95" s="527"/>
      <c r="E95" s="374">
        <f>VLOOKUP(A95,'U-P1'!J:S,2,FALSE)</f>
        <v>0</v>
      </c>
      <c r="F95" s="374">
        <f t="shared" si="6"/>
        <v>0</v>
      </c>
      <c r="G95" s="459" t="s">
        <v>563</v>
      </c>
    </row>
    <row r="96" spans="1:7" hidden="1">
      <c r="A96" s="310" t="s">
        <v>450</v>
      </c>
      <c r="B96" s="458" t="s">
        <v>623</v>
      </c>
      <c r="C96" s="330" t="s">
        <v>123</v>
      </c>
      <c r="D96" s="527"/>
      <c r="E96" s="374">
        <f>VLOOKUP(A96,'U-P1'!J:S,2,FALSE)</f>
        <v>0</v>
      </c>
      <c r="F96" s="374">
        <f t="shared" si="6"/>
        <v>0</v>
      </c>
      <c r="G96" s="459" t="s">
        <v>563</v>
      </c>
    </row>
    <row r="97" spans="1:7" hidden="1">
      <c r="A97" s="310" t="s">
        <v>451</v>
      </c>
      <c r="B97" s="458" t="s">
        <v>624</v>
      </c>
      <c r="C97" s="330" t="s">
        <v>123</v>
      </c>
      <c r="D97" s="527"/>
      <c r="E97" s="374">
        <f>VLOOKUP(A97,'U-P1'!J:S,2,FALSE)</f>
        <v>0</v>
      </c>
      <c r="F97" s="374">
        <f t="shared" si="6"/>
        <v>0</v>
      </c>
      <c r="G97" s="459" t="s">
        <v>563</v>
      </c>
    </row>
    <row r="98" spans="1:7" ht="13" hidden="1">
      <c r="A98" s="436"/>
      <c r="B98" s="437" t="s">
        <v>296</v>
      </c>
      <c r="C98" s="438"/>
      <c r="D98" s="528"/>
      <c r="E98" s="440"/>
      <c r="F98" s="440"/>
      <c r="G98" s="463" t="s">
        <v>540</v>
      </c>
    </row>
    <row r="99" spans="1:7" hidden="1">
      <c r="A99" s="310" t="s">
        <v>297</v>
      </c>
      <c r="B99" s="458" t="s">
        <v>298</v>
      </c>
      <c r="C99" s="330" t="s">
        <v>552</v>
      </c>
      <c r="D99" s="527"/>
      <c r="E99" s="374">
        <f>VLOOKUP(A99,'U-P1'!J:S,2,FALSE)</f>
        <v>0</v>
      </c>
      <c r="F99" s="374">
        <f t="shared" si="6"/>
        <v>0</v>
      </c>
      <c r="G99" s="459" t="s">
        <v>517</v>
      </c>
    </row>
    <row r="100" spans="1:7" hidden="1">
      <c r="A100" s="310" t="s">
        <v>299</v>
      </c>
      <c r="B100" s="458" t="s">
        <v>300</v>
      </c>
      <c r="C100" s="330" t="s">
        <v>552</v>
      </c>
      <c r="D100" s="527"/>
      <c r="E100" s="374">
        <f>VLOOKUP(A100,'U-P1'!J:S,2,FALSE)</f>
        <v>0</v>
      </c>
      <c r="F100" s="374">
        <f t="shared" si="6"/>
        <v>0</v>
      </c>
      <c r="G100" s="459" t="s">
        <v>518</v>
      </c>
    </row>
    <row r="101" spans="1:7" hidden="1">
      <c r="A101" s="310" t="s">
        <v>301</v>
      </c>
      <c r="B101" s="458" t="s">
        <v>302</v>
      </c>
      <c r="C101" s="330" t="s">
        <v>225</v>
      </c>
      <c r="D101" s="527"/>
      <c r="E101" s="374">
        <f>VLOOKUP(A101,'U-P1'!J:S,2,FALSE)</f>
        <v>0</v>
      </c>
      <c r="F101" s="374">
        <f t="shared" si="6"/>
        <v>0</v>
      </c>
      <c r="G101" s="459" t="s">
        <v>519</v>
      </c>
    </row>
    <row r="102" spans="1:7" ht="13" hidden="1">
      <c r="A102" s="436"/>
      <c r="B102" s="437" t="s">
        <v>303</v>
      </c>
      <c r="C102" s="438"/>
      <c r="D102" s="528"/>
      <c r="E102" s="440"/>
      <c r="F102" s="440"/>
      <c r="G102" s="463" t="s">
        <v>540</v>
      </c>
    </row>
    <row r="103" spans="1:7" hidden="1">
      <c r="A103" s="310" t="s">
        <v>304</v>
      </c>
      <c r="B103" s="458" t="s">
        <v>305</v>
      </c>
      <c r="C103" s="330" t="s">
        <v>552</v>
      </c>
      <c r="D103" s="527"/>
      <c r="E103" s="374">
        <f>VLOOKUP(A103,'U-P1'!J:S,2,FALSE)</f>
        <v>0</v>
      </c>
      <c r="F103" s="374">
        <f t="shared" si="6"/>
        <v>0</v>
      </c>
      <c r="G103" s="459" t="s">
        <v>520</v>
      </c>
    </row>
    <row r="104" spans="1:7" hidden="1">
      <c r="A104" s="310" t="s">
        <v>306</v>
      </c>
      <c r="B104" s="458" t="s">
        <v>307</v>
      </c>
      <c r="C104" s="330" t="s">
        <v>552</v>
      </c>
      <c r="D104" s="527"/>
      <c r="E104" s="374">
        <f>VLOOKUP(A104,'U-P1'!J:S,2,FALSE)</f>
        <v>0</v>
      </c>
      <c r="F104" s="374">
        <f t="shared" si="6"/>
        <v>0</v>
      </c>
      <c r="G104" s="459" t="s">
        <v>520</v>
      </c>
    </row>
    <row r="105" spans="1:7" hidden="1">
      <c r="A105" s="310" t="s">
        <v>308</v>
      </c>
      <c r="B105" s="458" t="s">
        <v>309</v>
      </c>
      <c r="C105" s="330" t="s">
        <v>552</v>
      </c>
      <c r="D105" s="527"/>
      <c r="E105" s="374">
        <f>VLOOKUP(A105,'U-P1'!J:S,2,FALSE)</f>
        <v>0</v>
      </c>
      <c r="F105" s="374">
        <f t="shared" si="6"/>
        <v>0</v>
      </c>
      <c r="G105" s="459" t="s">
        <v>520</v>
      </c>
    </row>
    <row r="106" spans="1:7" ht="25" hidden="1">
      <c r="A106" s="310" t="s">
        <v>310</v>
      </c>
      <c r="B106" s="458" t="s">
        <v>311</v>
      </c>
      <c r="C106" s="330" t="s">
        <v>552</v>
      </c>
      <c r="D106" s="527"/>
      <c r="E106" s="374">
        <f>VLOOKUP(A106,'U-P1'!J:S,2,FALSE)</f>
        <v>0</v>
      </c>
      <c r="F106" s="374">
        <f t="shared" si="6"/>
        <v>0</v>
      </c>
      <c r="G106" s="459" t="s">
        <v>520</v>
      </c>
    </row>
    <row r="107" spans="1:7" ht="16.5" hidden="1" customHeight="1">
      <c r="A107" s="310" t="s">
        <v>312</v>
      </c>
      <c r="B107" s="458" t="s">
        <v>313</v>
      </c>
      <c r="C107" s="330" t="s">
        <v>552</v>
      </c>
      <c r="D107" s="527"/>
      <c r="E107" s="374">
        <f>VLOOKUP(A107,'U-P1'!J:S,2,FALSE)</f>
        <v>0</v>
      </c>
      <c r="F107" s="374">
        <f t="shared" si="6"/>
        <v>0</v>
      </c>
      <c r="G107" s="459" t="s">
        <v>520</v>
      </c>
    </row>
    <row r="108" spans="1:7" ht="15.75" hidden="1" customHeight="1">
      <c r="A108" s="310" t="s">
        <v>314</v>
      </c>
      <c r="B108" s="458" t="s">
        <v>315</v>
      </c>
      <c r="C108" s="330" t="s">
        <v>552</v>
      </c>
      <c r="D108" s="527"/>
      <c r="E108" s="374">
        <f>VLOOKUP(A108,'U-P1'!J:S,2,FALSE)</f>
        <v>0</v>
      </c>
      <c r="F108" s="374">
        <f t="shared" si="6"/>
        <v>0</v>
      </c>
      <c r="G108" s="459" t="s">
        <v>521</v>
      </c>
    </row>
    <row r="109" spans="1:7" ht="16.5" hidden="1" customHeight="1">
      <c r="A109" s="310" t="s">
        <v>316</v>
      </c>
      <c r="B109" s="458" t="s">
        <v>317</v>
      </c>
      <c r="C109" s="330" t="s">
        <v>552</v>
      </c>
      <c r="D109" s="527"/>
      <c r="E109" s="374">
        <f>VLOOKUP(A109,'U-P1'!J:S,2,FALSE)</f>
        <v>0</v>
      </c>
      <c r="F109" s="374">
        <f t="shared" si="6"/>
        <v>0</v>
      </c>
      <c r="G109" s="459" t="s">
        <v>498</v>
      </c>
    </row>
    <row r="110" spans="1:7" ht="25" hidden="1">
      <c r="A110" s="310" t="s">
        <v>318</v>
      </c>
      <c r="B110" s="458" t="s">
        <v>459</v>
      </c>
      <c r="C110" s="330" t="s">
        <v>225</v>
      </c>
      <c r="D110" s="527"/>
      <c r="E110" s="374">
        <f>VLOOKUP(A110,'U-P1'!J:S,2,FALSE)</f>
        <v>0</v>
      </c>
      <c r="F110" s="374">
        <f t="shared" ref="F110:F115" si="8">E110*D110</f>
        <v>0</v>
      </c>
      <c r="G110" s="459" t="s">
        <v>522</v>
      </c>
    </row>
    <row r="111" spans="1:7" hidden="1">
      <c r="A111" s="310" t="s">
        <v>319</v>
      </c>
      <c r="B111" s="458" t="s">
        <v>320</v>
      </c>
      <c r="C111" s="330" t="s">
        <v>225</v>
      </c>
      <c r="D111" s="527"/>
      <c r="E111" s="374">
        <f>VLOOKUP(A111,'U-P1'!J:S,2,FALSE)</f>
        <v>0</v>
      </c>
      <c r="F111" s="374">
        <f t="shared" si="8"/>
        <v>0</v>
      </c>
      <c r="G111" s="459" t="s">
        <v>522</v>
      </c>
    </row>
    <row r="112" spans="1:7" hidden="1">
      <c r="A112" s="310" t="s">
        <v>321</v>
      </c>
      <c r="B112" s="458" t="s">
        <v>322</v>
      </c>
      <c r="C112" s="330" t="s">
        <v>225</v>
      </c>
      <c r="D112" s="527"/>
      <c r="E112" s="374">
        <f>VLOOKUP(A112,'U-P1'!J:S,2,FALSE)</f>
        <v>0</v>
      </c>
      <c r="F112" s="374">
        <f t="shared" si="8"/>
        <v>0</v>
      </c>
      <c r="G112" s="459" t="s">
        <v>522</v>
      </c>
    </row>
    <row r="113" spans="1:7" hidden="1">
      <c r="A113" s="310" t="s">
        <v>323</v>
      </c>
      <c r="B113" s="458" t="s">
        <v>460</v>
      </c>
      <c r="C113" s="330" t="s">
        <v>552</v>
      </c>
      <c r="D113" s="527"/>
      <c r="E113" s="374">
        <f>VLOOKUP(A113,'U-P1'!J:S,2,FALSE)</f>
        <v>0</v>
      </c>
      <c r="F113" s="374">
        <f t="shared" si="8"/>
        <v>0</v>
      </c>
      <c r="G113" s="459" t="s">
        <v>522</v>
      </c>
    </row>
    <row r="114" spans="1:7" hidden="1">
      <c r="A114" s="310" t="s">
        <v>324</v>
      </c>
      <c r="B114" s="458" t="s">
        <v>325</v>
      </c>
      <c r="C114" s="330" t="s">
        <v>552</v>
      </c>
      <c r="D114" s="527"/>
      <c r="E114" s="374">
        <f>VLOOKUP(A114,'U-P1'!J:S,2,FALSE)</f>
        <v>0</v>
      </c>
      <c r="F114" s="374">
        <f t="shared" si="8"/>
        <v>0</v>
      </c>
      <c r="G114" s="459" t="s">
        <v>522</v>
      </c>
    </row>
    <row r="115" spans="1:7" hidden="1">
      <c r="A115" s="310" t="s">
        <v>326</v>
      </c>
      <c r="B115" s="458" t="s">
        <v>327</v>
      </c>
      <c r="C115" s="330" t="s">
        <v>552</v>
      </c>
      <c r="D115" s="527"/>
      <c r="E115" s="374">
        <f>VLOOKUP(A115,'U-P1'!J:S,2,FALSE)</f>
        <v>0</v>
      </c>
      <c r="F115" s="374">
        <f t="shared" si="8"/>
        <v>0</v>
      </c>
      <c r="G115" s="459" t="s">
        <v>522</v>
      </c>
    </row>
    <row r="116" spans="1:7" hidden="1">
      <c r="A116" s="310" t="s">
        <v>328</v>
      </c>
      <c r="B116" s="458" t="s">
        <v>463</v>
      </c>
      <c r="C116" s="330" t="s">
        <v>552</v>
      </c>
      <c r="D116" s="527"/>
      <c r="E116" s="374">
        <f>VLOOKUP(A116,'U-P1'!J:S,2,FALSE)</f>
        <v>0</v>
      </c>
      <c r="F116" s="374">
        <f t="shared" si="6"/>
        <v>0</v>
      </c>
      <c r="G116" s="459" t="s">
        <v>523</v>
      </c>
    </row>
    <row r="117" spans="1:7" hidden="1">
      <c r="A117" s="310" t="s">
        <v>329</v>
      </c>
      <c r="B117" s="532" t="s">
        <v>464</v>
      </c>
      <c r="C117" s="530" t="s">
        <v>552</v>
      </c>
      <c r="D117" s="527"/>
      <c r="E117" s="374">
        <f>VLOOKUP(A117,'U-P1'!J:S,2,FALSE)</f>
        <v>0</v>
      </c>
      <c r="F117" s="374">
        <f>E117*D117</f>
        <v>0</v>
      </c>
      <c r="G117" s="459" t="s">
        <v>502</v>
      </c>
    </row>
    <row r="118" spans="1:7" hidden="1">
      <c r="A118" s="461" t="s">
        <v>331</v>
      </c>
      <c r="B118" s="458" t="s">
        <v>442</v>
      </c>
      <c r="C118" s="330" t="s">
        <v>552</v>
      </c>
      <c r="D118" s="527"/>
      <c r="E118" s="374">
        <f>VLOOKUP(A118,'U-P1'!J:S,2,FALSE)</f>
        <v>0</v>
      </c>
      <c r="F118" s="374">
        <f t="shared" ref="F118:F180" si="9">E118*D118</f>
        <v>0</v>
      </c>
      <c r="G118" s="459" t="s">
        <v>502</v>
      </c>
    </row>
    <row r="119" spans="1:7" hidden="1">
      <c r="A119" s="461" t="s">
        <v>333</v>
      </c>
      <c r="B119" s="458" t="s">
        <v>443</v>
      </c>
      <c r="C119" s="330" t="s">
        <v>552</v>
      </c>
      <c r="D119" s="527"/>
      <c r="E119" s="374">
        <f>VLOOKUP(A119,'U-P1'!J:S,2,FALSE)</f>
        <v>0</v>
      </c>
      <c r="F119" s="374">
        <f t="shared" si="9"/>
        <v>0</v>
      </c>
      <c r="G119" s="459" t="s">
        <v>502</v>
      </c>
    </row>
    <row r="120" spans="1:7" hidden="1">
      <c r="A120" s="461" t="s">
        <v>335</v>
      </c>
      <c r="B120" s="458" t="s">
        <v>334</v>
      </c>
      <c r="C120" s="330" t="s">
        <v>552</v>
      </c>
      <c r="D120" s="527"/>
      <c r="E120" s="374">
        <f>VLOOKUP(A120,'U-P1'!J:S,2,FALSE)</f>
        <v>0</v>
      </c>
      <c r="F120" s="374">
        <f t="shared" si="9"/>
        <v>0</v>
      </c>
      <c r="G120" s="459" t="s">
        <v>524</v>
      </c>
    </row>
    <row r="121" spans="1:7" hidden="1">
      <c r="A121" s="461" t="s">
        <v>337</v>
      </c>
      <c r="B121" s="458" t="s">
        <v>332</v>
      </c>
      <c r="C121" s="330" t="s">
        <v>552</v>
      </c>
      <c r="D121" s="527"/>
      <c r="E121" s="374">
        <f>VLOOKUP(A121,'U-P1'!J:S,2,FALSE)</f>
        <v>0</v>
      </c>
      <c r="F121" s="374">
        <f t="shared" si="9"/>
        <v>0</v>
      </c>
      <c r="G121" s="459" t="s">
        <v>524</v>
      </c>
    </row>
    <row r="122" spans="1:7" hidden="1">
      <c r="A122" s="461" t="s">
        <v>339</v>
      </c>
      <c r="B122" s="458" t="s">
        <v>330</v>
      </c>
      <c r="C122" s="330" t="s">
        <v>552</v>
      </c>
      <c r="D122" s="527"/>
      <c r="E122" s="374">
        <f>VLOOKUP(A122,'U-P1'!J:S,2,FALSE)</f>
        <v>0</v>
      </c>
      <c r="F122" s="374">
        <f t="shared" si="9"/>
        <v>0</v>
      </c>
      <c r="G122" s="459" t="s">
        <v>524</v>
      </c>
    </row>
    <row r="123" spans="1:7" hidden="1">
      <c r="A123" s="461" t="s">
        <v>341</v>
      </c>
      <c r="B123" s="460" t="s">
        <v>336</v>
      </c>
      <c r="C123" s="330" t="s">
        <v>225</v>
      </c>
      <c r="D123" s="527"/>
      <c r="E123" s="374">
        <f>VLOOKUP(A123,'U-P1'!J:S,2,FALSE)</f>
        <v>0</v>
      </c>
      <c r="F123" s="374">
        <f t="shared" si="9"/>
        <v>0</v>
      </c>
      <c r="G123" s="459" t="s">
        <v>525</v>
      </c>
    </row>
    <row r="124" spans="1:7" hidden="1">
      <c r="A124" s="461" t="s">
        <v>343</v>
      </c>
      <c r="B124" s="458" t="s">
        <v>338</v>
      </c>
      <c r="C124" s="330" t="s">
        <v>552</v>
      </c>
      <c r="D124" s="527"/>
      <c r="E124" s="374">
        <f>VLOOKUP(A124,'U-P1'!J:S,2,FALSE)</f>
        <v>0</v>
      </c>
      <c r="F124" s="374">
        <f t="shared" si="9"/>
        <v>0</v>
      </c>
      <c r="G124" s="459" t="s">
        <v>526</v>
      </c>
    </row>
    <row r="125" spans="1:7" hidden="1">
      <c r="A125" s="461" t="s">
        <v>345</v>
      </c>
      <c r="B125" s="458" t="s">
        <v>340</v>
      </c>
      <c r="C125" s="330" t="s">
        <v>552</v>
      </c>
      <c r="D125" s="527"/>
      <c r="E125" s="374">
        <f>VLOOKUP(A125,'U-P1'!J:S,2,FALSE)</f>
        <v>0</v>
      </c>
      <c r="F125" s="374">
        <f t="shared" si="9"/>
        <v>0</v>
      </c>
      <c r="G125" s="459" t="s">
        <v>526</v>
      </c>
    </row>
    <row r="126" spans="1:7" hidden="1">
      <c r="A126" s="461" t="s">
        <v>347</v>
      </c>
      <c r="B126" s="460" t="s">
        <v>342</v>
      </c>
      <c r="C126" s="330" t="s">
        <v>447</v>
      </c>
      <c r="D126" s="527"/>
      <c r="E126" s="374">
        <f>VLOOKUP(A126,'U-P1'!J:S,2,FALSE)</f>
        <v>0</v>
      </c>
      <c r="F126" s="374">
        <f t="shared" si="9"/>
        <v>0</v>
      </c>
      <c r="G126" s="459" t="s">
        <v>527</v>
      </c>
    </row>
    <row r="127" spans="1:7" hidden="1">
      <c r="A127" s="461" t="s">
        <v>349</v>
      </c>
      <c r="B127" s="458" t="s">
        <v>344</v>
      </c>
      <c r="C127" s="330" t="s">
        <v>447</v>
      </c>
      <c r="D127" s="527"/>
      <c r="E127" s="374">
        <f>VLOOKUP(A127,'U-P1'!J:S,2,FALSE)</f>
        <v>0</v>
      </c>
      <c r="F127" s="374">
        <f t="shared" si="9"/>
        <v>0</v>
      </c>
      <c r="G127" s="459" t="s">
        <v>527</v>
      </c>
    </row>
    <row r="128" spans="1:7" hidden="1">
      <c r="A128" s="461" t="s">
        <v>351</v>
      </c>
      <c r="B128" s="458" t="s">
        <v>346</v>
      </c>
      <c r="C128" s="330" t="s">
        <v>553</v>
      </c>
      <c r="D128" s="527"/>
      <c r="E128" s="374">
        <f>VLOOKUP(A128,'U-P1'!J:S,2,FALSE)</f>
        <v>0</v>
      </c>
      <c r="F128" s="374">
        <f t="shared" si="9"/>
        <v>0</v>
      </c>
      <c r="G128" s="459" t="s">
        <v>528</v>
      </c>
    </row>
    <row r="129" spans="1:7" hidden="1">
      <c r="A129" s="461" t="s">
        <v>353</v>
      </c>
      <c r="B129" s="458" t="s">
        <v>348</v>
      </c>
      <c r="C129" s="330" t="s">
        <v>553</v>
      </c>
      <c r="D129" s="527"/>
      <c r="E129" s="374">
        <f>VLOOKUP(A129,'U-P1'!J:S,2,FALSE)</f>
        <v>0</v>
      </c>
      <c r="F129" s="374">
        <f t="shared" si="9"/>
        <v>0</v>
      </c>
      <c r="G129" s="459" t="s">
        <v>528</v>
      </c>
    </row>
    <row r="130" spans="1:7" hidden="1">
      <c r="A130" s="461" t="s">
        <v>355</v>
      </c>
      <c r="B130" s="458" t="s">
        <v>350</v>
      </c>
      <c r="C130" s="330" t="s">
        <v>553</v>
      </c>
      <c r="D130" s="527"/>
      <c r="E130" s="374">
        <f>VLOOKUP(A130,'U-P1'!J:S,2,FALSE)</f>
        <v>0</v>
      </c>
      <c r="F130" s="374">
        <f t="shared" si="9"/>
        <v>0</v>
      </c>
      <c r="G130" s="459" t="s">
        <v>528</v>
      </c>
    </row>
    <row r="131" spans="1:7" hidden="1">
      <c r="A131" s="461" t="s">
        <v>440</v>
      </c>
      <c r="B131" s="458" t="s">
        <v>352</v>
      </c>
      <c r="C131" s="330" t="s">
        <v>553</v>
      </c>
      <c r="D131" s="527"/>
      <c r="E131" s="374">
        <f>VLOOKUP(A131,'U-P1'!J:S,2,FALSE)</f>
        <v>0</v>
      </c>
      <c r="F131" s="374">
        <f t="shared" si="9"/>
        <v>0</v>
      </c>
      <c r="G131" s="459" t="s">
        <v>528</v>
      </c>
    </row>
    <row r="132" spans="1:7" hidden="1">
      <c r="A132" s="461" t="s">
        <v>441</v>
      </c>
      <c r="B132" s="458" t="s">
        <v>354</v>
      </c>
      <c r="C132" s="330" t="s">
        <v>553</v>
      </c>
      <c r="D132" s="527"/>
      <c r="E132" s="374">
        <f>VLOOKUP(A132,'U-P1'!J:S,2,FALSE)</f>
        <v>0</v>
      </c>
      <c r="F132" s="374">
        <f t="shared" si="9"/>
        <v>0</v>
      </c>
      <c r="G132" s="459" t="s">
        <v>528</v>
      </c>
    </row>
    <row r="133" spans="1:7" hidden="1">
      <c r="A133" s="461" t="s">
        <v>452</v>
      </c>
      <c r="B133" s="460" t="s">
        <v>356</v>
      </c>
      <c r="C133" s="330" t="s">
        <v>553</v>
      </c>
      <c r="D133" s="527"/>
      <c r="E133" s="374">
        <f>VLOOKUP(A133,'U-P1'!J:S,2,FALSE)</f>
        <v>0</v>
      </c>
      <c r="F133" s="374">
        <f t="shared" si="9"/>
        <v>0</v>
      </c>
      <c r="G133" s="459" t="s">
        <v>528</v>
      </c>
    </row>
    <row r="134" spans="1:7" hidden="1">
      <c r="A134" s="461" t="s">
        <v>453</v>
      </c>
      <c r="B134" s="529" t="s">
        <v>549</v>
      </c>
      <c r="C134" s="530" t="s">
        <v>552</v>
      </c>
      <c r="D134" s="527"/>
      <c r="E134" s="374">
        <f>VLOOKUP(A134,'U-P1'!J:S,2,FALSE)</f>
        <v>0</v>
      </c>
      <c r="F134" s="374">
        <f t="shared" si="9"/>
        <v>0</v>
      </c>
      <c r="G134" s="459" t="s">
        <v>529</v>
      </c>
    </row>
    <row r="135" spans="1:7" hidden="1">
      <c r="A135" s="461" t="s">
        <v>454</v>
      </c>
      <c r="B135" s="529" t="s">
        <v>550</v>
      </c>
      <c r="C135" s="530" t="s">
        <v>552</v>
      </c>
      <c r="D135" s="527"/>
      <c r="E135" s="374">
        <f>VLOOKUP(A135,'U-P1'!J:S,2,FALSE)</f>
        <v>0</v>
      </c>
      <c r="F135" s="374">
        <f t="shared" si="9"/>
        <v>0</v>
      </c>
      <c r="G135" s="459" t="s">
        <v>529</v>
      </c>
    </row>
    <row r="136" spans="1:7" hidden="1">
      <c r="A136" s="461" t="s">
        <v>455</v>
      </c>
      <c r="B136" s="529" t="s">
        <v>461</v>
      </c>
      <c r="C136" s="530" t="s">
        <v>552</v>
      </c>
      <c r="D136" s="527"/>
      <c r="E136" s="374">
        <f>VLOOKUP(A136,'U-P1'!J:S,2,FALSE)</f>
        <v>0</v>
      </c>
      <c r="F136" s="374">
        <f t="shared" si="9"/>
        <v>0</v>
      </c>
      <c r="G136" s="459" t="s">
        <v>529</v>
      </c>
    </row>
    <row r="137" spans="1:7" hidden="1">
      <c r="A137" s="461" t="s">
        <v>456</v>
      </c>
      <c r="B137" s="529" t="s">
        <v>462</v>
      </c>
      <c r="C137" s="530" t="s">
        <v>553</v>
      </c>
      <c r="D137" s="527"/>
      <c r="E137" s="374">
        <f>VLOOKUP(A137,'U-P1'!J:S,2,FALSE)</f>
        <v>0</v>
      </c>
      <c r="F137" s="374">
        <f t="shared" si="9"/>
        <v>0</v>
      </c>
      <c r="G137" s="459" t="s">
        <v>528</v>
      </c>
    </row>
    <row r="138" spans="1:7" hidden="1">
      <c r="A138" s="461" t="s">
        <v>457</v>
      </c>
      <c r="B138" s="532" t="s">
        <v>557</v>
      </c>
      <c r="C138" s="330" t="s">
        <v>552</v>
      </c>
      <c r="D138" s="527"/>
      <c r="E138" s="374">
        <f>VLOOKUP(A138,'U-P1'!J:S,2,FALSE)</f>
        <v>0</v>
      </c>
      <c r="F138" s="374">
        <f t="shared" si="9"/>
        <v>0</v>
      </c>
      <c r="G138" s="459" t="s">
        <v>524</v>
      </c>
    </row>
    <row r="139" spans="1:7" hidden="1">
      <c r="A139" s="461" t="s">
        <v>458</v>
      </c>
      <c r="B139" s="532" t="s">
        <v>556</v>
      </c>
      <c r="C139" s="330" t="s">
        <v>552</v>
      </c>
      <c r="D139" s="527"/>
      <c r="E139" s="374">
        <f>VLOOKUP(A139,'U-P1'!J:S,2,FALSE)</f>
        <v>0</v>
      </c>
      <c r="F139" s="374">
        <f t="shared" si="9"/>
        <v>0</v>
      </c>
      <c r="G139" s="459" t="s">
        <v>524</v>
      </c>
    </row>
    <row r="140" spans="1:7" ht="13" hidden="1">
      <c r="A140" s="436"/>
      <c r="B140" s="437" t="s">
        <v>357</v>
      </c>
      <c r="C140" s="438"/>
      <c r="D140" s="528"/>
      <c r="E140" s="439"/>
      <c r="F140" s="439"/>
      <c r="G140" s="463" t="s">
        <v>540</v>
      </c>
    </row>
    <row r="141" spans="1:7" hidden="1">
      <c r="A141" s="310" t="s">
        <v>358</v>
      </c>
      <c r="B141" s="460" t="s">
        <v>359</v>
      </c>
      <c r="C141" s="330" t="s">
        <v>447</v>
      </c>
      <c r="D141" s="527"/>
      <c r="E141" s="374">
        <f>VLOOKUP(A141,'U-P1'!J:S,2,FALSE)</f>
        <v>0</v>
      </c>
      <c r="F141" s="374">
        <f t="shared" si="9"/>
        <v>0</v>
      </c>
      <c r="G141" s="459" t="s">
        <v>499</v>
      </c>
    </row>
    <row r="142" spans="1:7" hidden="1">
      <c r="A142" s="310" t="s">
        <v>360</v>
      </c>
      <c r="B142" s="460" t="s">
        <v>361</v>
      </c>
      <c r="C142" s="330" t="s">
        <v>447</v>
      </c>
      <c r="D142" s="527"/>
      <c r="E142" s="374">
        <f>VLOOKUP(A142,'U-P1'!J:S,2,FALSE)</f>
        <v>0</v>
      </c>
      <c r="F142" s="374">
        <f t="shared" si="9"/>
        <v>0</v>
      </c>
      <c r="G142" s="459" t="s">
        <v>499</v>
      </c>
    </row>
    <row r="143" spans="1:7" hidden="1">
      <c r="A143" s="310" t="s">
        <v>362</v>
      </c>
      <c r="B143" s="460" t="s">
        <v>363</v>
      </c>
      <c r="C143" s="330" t="s">
        <v>447</v>
      </c>
      <c r="D143" s="527"/>
      <c r="E143" s="374">
        <f>VLOOKUP(A143,'U-P1'!J:S,2,FALSE)</f>
        <v>0</v>
      </c>
      <c r="F143" s="374">
        <f t="shared" si="9"/>
        <v>0</v>
      </c>
      <c r="G143" s="459" t="s">
        <v>499</v>
      </c>
    </row>
    <row r="144" spans="1:7" hidden="1">
      <c r="A144" s="310" t="s">
        <v>364</v>
      </c>
      <c r="B144" s="460" t="s">
        <v>365</v>
      </c>
      <c r="C144" s="330" t="s">
        <v>447</v>
      </c>
      <c r="D144" s="527"/>
      <c r="E144" s="374">
        <f>VLOOKUP(A144,'U-P1'!J:S,2,FALSE)</f>
        <v>0</v>
      </c>
      <c r="F144" s="374">
        <f t="shared" si="9"/>
        <v>0</v>
      </c>
      <c r="G144" s="459" t="s">
        <v>499</v>
      </c>
    </row>
    <row r="145" spans="1:7" hidden="1">
      <c r="A145" s="310" t="s">
        <v>366</v>
      </c>
      <c r="B145" s="460" t="s">
        <v>367</v>
      </c>
      <c r="C145" s="330" t="s">
        <v>447</v>
      </c>
      <c r="D145" s="527"/>
      <c r="E145" s="374">
        <f>VLOOKUP(A145,'U-P1'!J:S,2,FALSE)</f>
        <v>0</v>
      </c>
      <c r="F145" s="374">
        <f t="shared" si="9"/>
        <v>0</v>
      </c>
      <c r="G145" s="459" t="s">
        <v>499</v>
      </c>
    </row>
    <row r="146" spans="1:7" hidden="1">
      <c r="A146" s="310" t="s">
        <v>368</v>
      </c>
      <c r="B146" s="460" t="s">
        <v>369</v>
      </c>
      <c r="C146" s="330" t="s">
        <v>447</v>
      </c>
      <c r="D146" s="527"/>
      <c r="E146" s="374">
        <f>VLOOKUP(A146,'U-P1'!J:S,2,FALSE)</f>
        <v>0</v>
      </c>
      <c r="F146" s="374">
        <f t="shared" si="9"/>
        <v>0</v>
      </c>
      <c r="G146" s="459" t="s">
        <v>499</v>
      </c>
    </row>
    <row r="147" spans="1:7" hidden="1">
      <c r="A147" s="310" t="s">
        <v>370</v>
      </c>
      <c r="B147" s="460" t="s">
        <v>371</v>
      </c>
      <c r="C147" s="330" t="s">
        <v>447</v>
      </c>
      <c r="D147" s="527"/>
      <c r="E147" s="374">
        <f>VLOOKUP(A147,'U-P1'!J:S,2,FALSE)</f>
        <v>0</v>
      </c>
      <c r="F147" s="374">
        <f t="shared" si="9"/>
        <v>0</v>
      </c>
      <c r="G147" s="459" t="s">
        <v>499</v>
      </c>
    </row>
    <row r="148" spans="1:7" hidden="1">
      <c r="A148" s="310" t="s">
        <v>372</v>
      </c>
      <c r="B148" s="460" t="s">
        <v>373</v>
      </c>
      <c r="C148" s="330" t="s">
        <v>447</v>
      </c>
      <c r="D148" s="527"/>
      <c r="E148" s="374">
        <f>VLOOKUP(A148,'U-P1'!J:S,2,FALSE)</f>
        <v>0</v>
      </c>
      <c r="F148" s="374">
        <f t="shared" si="9"/>
        <v>0</v>
      </c>
      <c r="G148" s="459" t="s">
        <v>499</v>
      </c>
    </row>
    <row r="149" spans="1:7" hidden="1">
      <c r="A149" s="310" t="s">
        <v>374</v>
      </c>
      <c r="B149" s="460" t="s">
        <v>375</v>
      </c>
      <c r="C149" s="330" t="s">
        <v>447</v>
      </c>
      <c r="D149" s="527"/>
      <c r="E149" s="374">
        <f>VLOOKUP(A149,'U-P1'!J:S,2,FALSE)</f>
        <v>0</v>
      </c>
      <c r="F149" s="374">
        <f t="shared" si="9"/>
        <v>0</v>
      </c>
      <c r="G149" s="459" t="s">
        <v>530</v>
      </c>
    </row>
    <row r="150" spans="1:7" hidden="1">
      <c r="A150" s="310" t="s">
        <v>376</v>
      </c>
      <c r="B150" s="460" t="s">
        <v>377</v>
      </c>
      <c r="C150" s="330" t="s">
        <v>447</v>
      </c>
      <c r="D150" s="527"/>
      <c r="E150" s="374">
        <f>VLOOKUP(A150,'U-P1'!J:S,2,FALSE)</f>
        <v>0</v>
      </c>
      <c r="F150" s="374">
        <f t="shared" si="9"/>
        <v>0</v>
      </c>
      <c r="G150" s="459" t="s">
        <v>530</v>
      </c>
    </row>
    <row r="151" spans="1:7" hidden="1">
      <c r="A151" s="310" t="s">
        <v>378</v>
      </c>
      <c r="B151" s="460" t="s">
        <v>379</v>
      </c>
      <c r="C151" s="330" t="s">
        <v>447</v>
      </c>
      <c r="D151" s="527"/>
      <c r="E151" s="374">
        <f>VLOOKUP(A151,'U-P1'!J:S,2,FALSE)</f>
        <v>0</v>
      </c>
      <c r="F151" s="374">
        <f t="shared" si="9"/>
        <v>0</v>
      </c>
      <c r="G151" s="459" t="s">
        <v>530</v>
      </c>
    </row>
    <row r="152" spans="1:7" hidden="1">
      <c r="A152" s="310" t="s">
        <v>380</v>
      </c>
      <c r="B152" s="460" t="s">
        <v>381</v>
      </c>
      <c r="C152" s="531" t="s">
        <v>382</v>
      </c>
      <c r="D152" s="527"/>
      <c r="E152" s="374">
        <f>VLOOKUP(A152,'U-P1'!J:S,2,FALSE)</f>
        <v>0</v>
      </c>
      <c r="F152" s="374">
        <f t="shared" si="9"/>
        <v>0</v>
      </c>
      <c r="G152" s="459" t="s">
        <v>530</v>
      </c>
    </row>
    <row r="153" spans="1:7" hidden="1">
      <c r="A153" s="310" t="s">
        <v>383</v>
      </c>
      <c r="B153" s="460" t="s">
        <v>384</v>
      </c>
      <c r="C153" s="330" t="s">
        <v>226</v>
      </c>
      <c r="D153" s="527"/>
      <c r="E153" s="374">
        <f>VLOOKUP(A153,'U-P1'!J:S,2,FALSE)</f>
        <v>0</v>
      </c>
      <c r="F153" s="374">
        <f t="shared" si="9"/>
        <v>0</v>
      </c>
      <c r="G153" s="459" t="s">
        <v>531</v>
      </c>
    </row>
    <row r="154" spans="1:7" hidden="1">
      <c r="A154" s="310" t="s">
        <v>446</v>
      </c>
      <c r="B154" s="458" t="s">
        <v>448</v>
      </c>
      <c r="C154" s="330" t="s">
        <v>447</v>
      </c>
      <c r="D154" s="527"/>
      <c r="E154" s="374">
        <f>VLOOKUP(A154,'U-P1'!J:S,2,FALSE)</f>
        <v>0</v>
      </c>
      <c r="F154" s="374">
        <f t="shared" si="9"/>
        <v>0</v>
      </c>
      <c r="G154" s="459" t="s">
        <v>499</v>
      </c>
    </row>
    <row r="155" spans="1:7" hidden="1">
      <c r="A155" s="310" t="s">
        <v>466</v>
      </c>
      <c r="B155" s="458" t="s">
        <v>467</v>
      </c>
      <c r="C155" s="330" t="s">
        <v>447</v>
      </c>
      <c r="D155" s="527"/>
      <c r="E155" s="374">
        <f>VLOOKUP(A155,'U-P1'!J:S,2,FALSE)</f>
        <v>0</v>
      </c>
      <c r="F155" s="374">
        <f t="shared" si="9"/>
        <v>0</v>
      </c>
      <c r="G155" s="459" t="s">
        <v>499</v>
      </c>
    </row>
    <row r="156" spans="1:7" ht="13" hidden="1">
      <c r="A156" s="436"/>
      <c r="B156" s="437" t="s">
        <v>385</v>
      </c>
      <c r="C156" s="438"/>
      <c r="D156" s="528"/>
      <c r="E156" s="439"/>
      <c r="F156" s="439"/>
      <c r="G156" s="463" t="s">
        <v>540</v>
      </c>
    </row>
    <row r="157" spans="1:7" hidden="1">
      <c r="A157" s="310" t="s">
        <v>386</v>
      </c>
      <c r="B157" s="452" t="s">
        <v>387</v>
      </c>
      <c r="C157" s="330" t="s">
        <v>388</v>
      </c>
      <c r="D157" s="527"/>
      <c r="E157" s="374">
        <f>VLOOKUP(A157,'U-P1'!J:S,2,FALSE)</f>
        <v>0</v>
      </c>
      <c r="F157" s="374">
        <f t="shared" si="9"/>
        <v>0</v>
      </c>
      <c r="G157" s="459" t="s">
        <v>503</v>
      </c>
    </row>
    <row r="158" spans="1:7" hidden="1">
      <c r="A158" s="310" t="s">
        <v>389</v>
      </c>
      <c r="B158" s="452" t="s">
        <v>390</v>
      </c>
      <c r="C158" s="330" t="s">
        <v>388</v>
      </c>
      <c r="D158" s="527"/>
      <c r="E158" s="374">
        <f>VLOOKUP(A158,'U-P1'!J:S,2,FALSE)</f>
        <v>0</v>
      </c>
      <c r="F158" s="374">
        <f t="shared" si="9"/>
        <v>0</v>
      </c>
      <c r="G158" s="459" t="s">
        <v>503</v>
      </c>
    </row>
    <row r="159" spans="1:7" hidden="1">
      <c r="A159" s="310" t="s">
        <v>391</v>
      </c>
      <c r="B159" s="452" t="s">
        <v>392</v>
      </c>
      <c r="C159" s="330" t="s">
        <v>388</v>
      </c>
      <c r="D159" s="527"/>
      <c r="E159" s="374">
        <f>VLOOKUP(A159,'U-P1'!J:S,2,FALSE)</f>
        <v>0</v>
      </c>
      <c r="F159" s="374">
        <f t="shared" si="9"/>
        <v>0</v>
      </c>
      <c r="G159" s="459" t="s">
        <v>532</v>
      </c>
    </row>
    <row r="160" spans="1:7" hidden="1">
      <c r="A160" s="310" t="s">
        <v>393</v>
      </c>
      <c r="B160" s="451" t="s">
        <v>394</v>
      </c>
      <c r="C160" s="330" t="s">
        <v>388</v>
      </c>
      <c r="D160" s="527"/>
      <c r="E160" s="374">
        <f>VLOOKUP(A160,'U-P1'!J:S,2,FALSE)</f>
        <v>0</v>
      </c>
      <c r="F160" s="374">
        <f t="shared" si="9"/>
        <v>0</v>
      </c>
      <c r="G160" s="459" t="s">
        <v>503</v>
      </c>
    </row>
    <row r="161" spans="1:7" hidden="1">
      <c r="A161" s="310" t="s">
        <v>395</v>
      </c>
      <c r="B161" s="451" t="s">
        <v>396</v>
      </c>
      <c r="C161" s="330" t="s">
        <v>388</v>
      </c>
      <c r="D161" s="527"/>
      <c r="E161" s="374">
        <f>VLOOKUP(A161,'U-P1'!J:S,2,FALSE)</f>
        <v>0</v>
      </c>
      <c r="F161" s="374">
        <f t="shared" si="9"/>
        <v>0</v>
      </c>
      <c r="G161" s="459" t="s">
        <v>503</v>
      </c>
    </row>
    <row r="162" spans="1:7" hidden="1">
      <c r="A162" s="310" t="s">
        <v>397</v>
      </c>
      <c r="B162" s="451" t="s">
        <v>398</v>
      </c>
      <c r="C162" s="330" t="s">
        <v>388</v>
      </c>
      <c r="D162" s="527"/>
      <c r="E162" s="374">
        <f>VLOOKUP(A162,'U-P1'!J:S,2,FALSE)</f>
        <v>0</v>
      </c>
      <c r="F162" s="374">
        <f t="shared" si="9"/>
        <v>0</v>
      </c>
      <c r="G162" s="459" t="s">
        <v>503</v>
      </c>
    </row>
    <row r="163" spans="1:7" ht="12.75" hidden="1" customHeight="1">
      <c r="A163" s="310" t="s">
        <v>399</v>
      </c>
      <c r="B163" s="451" t="s">
        <v>445</v>
      </c>
      <c r="C163" s="330" t="s">
        <v>400</v>
      </c>
      <c r="D163" s="527"/>
      <c r="E163" s="374">
        <f>VLOOKUP(A163,'U-P1'!J:S,2,FALSE)</f>
        <v>0</v>
      </c>
      <c r="F163" s="374">
        <f t="shared" si="9"/>
        <v>0</v>
      </c>
      <c r="G163" s="459" t="s">
        <v>503</v>
      </c>
    </row>
    <row r="164" spans="1:7" hidden="1">
      <c r="A164" s="310" t="s">
        <v>401</v>
      </c>
      <c r="B164" s="451" t="s">
        <v>402</v>
      </c>
      <c r="C164" s="330" t="s">
        <v>400</v>
      </c>
      <c r="D164" s="527"/>
      <c r="E164" s="374">
        <f>VLOOKUP(A164,'U-P1'!J:S,2,FALSE)</f>
        <v>0</v>
      </c>
      <c r="F164" s="374">
        <f t="shared" si="9"/>
        <v>0</v>
      </c>
      <c r="G164" s="459" t="s">
        <v>503</v>
      </c>
    </row>
    <row r="165" spans="1:7" ht="12.75" hidden="1" customHeight="1">
      <c r="A165" s="310" t="s">
        <v>403</v>
      </c>
      <c r="B165" s="451" t="s">
        <v>404</v>
      </c>
      <c r="C165" s="330" t="s">
        <v>400</v>
      </c>
      <c r="D165" s="527"/>
      <c r="E165" s="374">
        <f>VLOOKUP(A165,'U-P1'!J:S,2,FALSE)</f>
        <v>0</v>
      </c>
      <c r="F165" s="374">
        <f t="shared" si="9"/>
        <v>0</v>
      </c>
      <c r="G165" s="459" t="s">
        <v>503</v>
      </c>
    </row>
    <row r="166" spans="1:7" ht="12.75" hidden="1" customHeight="1">
      <c r="A166" s="310" t="s">
        <v>405</v>
      </c>
      <c r="B166" s="452" t="s">
        <v>406</v>
      </c>
      <c r="C166" s="330" t="s">
        <v>400</v>
      </c>
      <c r="D166" s="527"/>
      <c r="E166" s="374">
        <f>VLOOKUP(A166,'U-P1'!J:S,2,FALSE)</f>
        <v>0</v>
      </c>
      <c r="F166" s="374">
        <f t="shared" si="9"/>
        <v>0</v>
      </c>
      <c r="G166" s="459" t="s">
        <v>503</v>
      </c>
    </row>
    <row r="167" spans="1:7" ht="12.75" hidden="1" customHeight="1">
      <c r="A167" s="310" t="s">
        <v>407</v>
      </c>
      <c r="B167" s="458" t="s">
        <v>408</v>
      </c>
      <c r="C167" s="330" t="s">
        <v>400</v>
      </c>
      <c r="D167" s="527"/>
      <c r="E167" s="374">
        <f>VLOOKUP(A167,'U-P1'!J:S,2,FALSE)</f>
        <v>0</v>
      </c>
      <c r="F167" s="374">
        <f t="shared" si="9"/>
        <v>0</v>
      </c>
      <c r="G167" s="459" t="s">
        <v>503</v>
      </c>
    </row>
    <row r="168" spans="1:7" ht="12.75" hidden="1" customHeight="1">
      <c r="A168" s="310" t="s">
        <v>409</v>
      </c>
      <c r="B168" s="460" t="s">
        <v>410</v>
      </c>
      <c r="C168" s="330" t="s">
        <v>400</v>
      </c>
      <c r="D168" s="527"/>
      <c r="E168" s="374">
        <f>VLOOKUP(A168,'U-P1'!J:S,2,FALSE)</f>
        <v>0</v>
      </c>
      <c r="F168" s="374">
        <f t="shared" si="9"/>
        <v>0</v>
      </c>
      <c r="G168" s="459" t="s">
        <v>503</v>
      </c>
    </row>
    <row r="169" spans="1:7" ht="12.75" hidden="1" customHeight="1">
      <c r="A169" s="310" t="s">
        <v>411</v>
      </c>
      <c r="B169" s="458" t="s">
        <v>412</v>
      </c>
      <c r="C169" s="330" t="s">
        <v>400</v>
      </c>
      <c r="D169" s="527"/>
      <c r="E169" s="374">
        <f>VLOOKUP(A169,'U-P1'!J:S,2,FALSE)</f>
        <v>0</v>
      </c>
      <c r="F169" s="374">
        <f t="shared" si="9"/>
        <v>0</v>
      </c>
      <c r="G169" s="459" t="s">
        <v>503</v>
      </c>
    </row>
    <row r="170" spans="1:7" ht="12.75" hidden="1" customHeight="1">
      <c r="A170" s="310" t="s">
        <v>413</v>
      </c>
      <c r="B170" s="458" t="s">
        <v>414</v>
      </c>
      <c r="C170" s="330" t="s">
        <v>400</v>
      </c>
      <c r="D170" s="527"/>
      <c r="E170" s="374">
        <f>VLOOKUP(A170,'U-P1'!J:S,2,FALSE)</f>
        <v>0</v>
      </c>
      <c r="F170" s="374">
        <f t="shared" si="9"/>
        <v>0</v>
      </c>
      <c r="G170" s="459" t="s">
        <v>503</v>
      </c>
    </row>
    <row r="171" spans="1:7" ht="12.75" hidden="1" customHeight="1">
      <c r="A171" s="310" t="s">
        <v>415</v>
      </c>
      <c r="B171" s="458" t="s">
        <v>416</v>
      </c>
      <c r="C171" s="330" t="s">
        <v>388</v>
      </c>
      <c r="D171" s="527"/>
      <c r="E171" s="374">
        <f>VLOOKUP(A171,'U-P1'!J:S,2,FALSE)</f>
        <v>0</v>
      </c>
      <c r="F171" s="374">
        <f t="shared" si="9"/>
        <v>0</v>
      </c>
      <c r="G171" s="459" t="s">
        <v>503</v>
      </c>
    </row>
    <row r="172" spans="1:7" ht="12.75" hidden="1" customHeight="1">
      <c r="A172" s="310" t="s">
        <v>417</v>
      </c>
      <c r="B172" s="458" t="s">
        <v>418</v>
      </c>
      <c r="C172" s="330" t="s">
        <v>388</v>
      </c>
      <c r="D172" s="527"/>
      <c r="E172" s="374">
        <f>VLOOKUP(A172,'U-P1'!J:S,2,FALSE)</f>
        <v>0</v>
      </c>
      <c r="F172" s="374">
        <f t="shared" si="9"/>
        <v>0</v>
      </c>
      <c r="G172" s="459" t="s">
        <v>503</v>
      </c>
    </row>
    <row r="173" spans="1:7" ht="12.75" hidden="1" customHeight="1">
      <c r="A173" s="310" t="s">
        <v>419</v>
      </c>
      <c r="B173" s="460" t="s">
        <v>420</v>
      </c>
      <c r="C173" s="330" t="s">
        <v>388</v>
      </c>
      <c r="D173" s="527"/>
      <c r="E173" s="374">
        <f>VLOOKUP(A173,'U-P1'!J:S,2,FALSE)</f>
        <v>0</v>
      </c>
      <c r="F173" s="374">
        <f t="shared" si="9"/>
        <v>0</v>
      </c>
      <c r="G173" s="459" t="s">
        <v>503</v>
      </c>
    </row>
    <row r="174" spans="1:7" ht="12.75" hidden="1" customHeight="1">
      <c r="A174" s="310" t="s">
        <v>421</v>
      </c>
      <c r="B174" s="460" t="s">
        <v>422</v>
      </c>
      <c r="C174" s="330" t="s">
        <v>388</v>
      </c>
      <c r="D174" s="527"/>
      <c r="E174" s="374">
        <f>VLOOKUP(A174,'U-P1'!J:S,2,FALSE)</f>
        <v>0</v>
      </c>
      <c r="F174" s="374">
        <f t="shared" si="9"/>
        <v>0</v>
      </c>
      <c r="G174" s="459" t="s">
        <v>503</v>
      </c>
    </row>
    <row r="175" spans="1:7" ht="12.75" hidden="1" customHeight="1">
      <c r="A175" s="310" t="s">
        <v>423</v>
      </c>
      <c r="B175" s="458" t="s">
        <v>424</v>
      </c>
      <c r="C175" s="330" t="s">
        <v>388</v>
      </c>
      <c r="D175" s="527"/>
      <c r="E175" s="374">
        <f>VLOOKUP(A175,'U-P1'!J:S,2,FALSE)</f>
        <v>0</v>
      </c>
      <c r="F175" s="374">
        <f t="shared" si="9"/>
        <v>0</v>
      </c>
      <c r="G175" s="459" t="s">
        <v>503</v>
      </c>
    </row>
    <row r="176" spans="1:7" hidden="1">
      <c r="A176" s="310" t="s">
        <v>425</v>
      </c>
      <c r="B176" s="458" t="s">
        <v>426</v>
      </c>
      <c r="C176" s="330" t="s">
        <v>388</v>
      </c>
      <c r="D176" s="527"/>
      <c r="E176" s="374">
        <f>VLOOKUP(A176,'U-P1'!J:S,2,FALSE)</f>
        <v>0</v>
      </c>
      <c r="F176" s="374">
        <f t="shared" si="9"/>
        <v>0</v>
      </c>
      <c r="G176" s="459" t="s">
        <v>503</v>
      </c>
    </row>
    <row r="177" spans="1:7" hidden="1">
      <c r="A177" s="310" t="s">
        <v>427</v>
      </c>
      <c r="B177" s="460" t="s">
        <v>428</v>
      </c>
      <c r="C177" s="330" t="s">
        <v>388</v>
      </c>
      <c r="D177" s="527"/>
      <c r="E177" s="374">
        <f>VLOOKUP(A177,'U-P1'!J:S,2,FALSE)</f>
        <v>0</v>
      </c>
      <c r="F177" s="374">
        <f t="shared" si="9"/>
        <v>0</v>
      </c>
      <c r="G177" s="459" t="s">
        <v>503</v>
      </c>
    </row>
    <row r="178" spans="1:7" hidden="1">
      <c r="A178" s="310" t="s">
        <v>429</v>
      </c>
      <c r="B178" s="458" t="s">
        <v>430</v>
      </c>
      <c r="C178" s="330" t="s">
        <v>388</v>
      </c>
      <c r="D178" s="527"/>
      <c r="E178" s="374">
        <f>VLOOKUP(A178,'U-P1'!J:S,2,FALSE)</f>
        <v>0</v>
      </c>
      <c r="F178" s="374">
        <f t="shared" si="9"/>
        <v>0</v>
      </c>
      <c r="G178" s="459" t="s">
        <v>503</v>
      </c>
    </row>
    <row r="179" spans="1:7" ht="12.75" hidden="1" customHeight="1">
      <c r="A179" s="310" t="s">
        <v>431</v>
      </c>
      <c r="B179" s="458" t="s">
        <v>432</v>
      </c>
      <c r="C179" s="330" t="s">
        <v>388</v>
      </c>
      <c r="D179" s="527"/>
      <c r="E179" s="374">
        <f>VLOOKUP(A179,'U-P1'!J:S,2,FALSE)</f>
        <v>0</v>
      </c>
      <c r="F179" s="374">
        <f t="shared" si="9"/>
        <v>0</v>
      </c>
      <c r="G179" s="459" t="s">
        <v>503</v>
      </c>
    </row>
    <row r="180" spans="1:7" ht="12.75" hidden="1" customHeight="1">
      <c r="A180" s="310" t="s">
        <v>433</v>
      </c>
      <c r="B180" s="458" t="s">
        <v>468</v>
      </c>
      <c r="C180" s="330" t="s">
        <v>388</v>
      </c>
      <c r="D180" s="527"/>
      <c r="E180" s="374">
        <f>VLOOKUP(A180,'U-P1'!J:S,2,FALSE)</f>
        <v>0</v>
      </c>
      <c r="F180" s="374">
        <f t="shared" si="9"/>
        <v>0</v>
      </c>
      <c r="G180" s="459" t="s">
        <v>503</v>
      </c>
    </row>
    <row r="181" spans="1:7" ht="12.75" hidden="1" customHeight="1">
      <c r="A181" s="310" t="s">
        <v>434</v>
      </c>
      <c r="B181" s="458" t="s">
        <v>435</v>
      </c>
      <c r="C181" s="330" t="s">
        <v>388</v>
      </c>
      <c r="D181" s="527"/>
      <c r="E181" s="374">
        <f>VLOOKUP(A181,'U-P1'!J:S,2,FALSE)</f>
        <v>0</v>
      </c>
      <c r="F181" s="374">
        <f t="shared" ref="F181:F185" si="10">E181*D181</f>
        <v>0</v>
      </c>
      <c r="G181" s="459" t="s">
        <v>503</v>
      </c>
    </row>
    <row r="182" spans="1:7" ht="12.75" hidden="1" customHeight="1">
      <c r="A182" s="310" t="s">
        <v>436</v>
      </c>
      <c r="B182" s="458" t="s">
        <v>437</v>
      </c>
      <c r="C182" s="330" t="s">
        <v>388</v>
      </c>
      <c r="D182" s="527"/>
      <c r="E182" s="374">
        <f>VLOOKUP(A182,'U-P1'!J:S,2,FALSE)</f>
        <v>0</v>
      </c>
      <c r="F182" s="374">
        <f t="shared" si="10"/>
        <v>0</v>
      </c>
      <c r="G182" s="459" t="s">
        <v>503</v>
      </c>
    </row>
    <row r="183" spans="1:7" ht="12.75" hidden="1" customHeight="1">
      <c r="A183" s="310" t="s">
        <v>438</v>
      </c>
      <c r="B183" s="458" t="s">
        <v>439</v>
      </c>
      <c r="C183" s="330" t="s">
        <v>388</v>
      </c>
      <c r="D183" s="527"/>
      <c r="E183" s="374">
        <f>VLOOKUP(A183,'U-P1'!J:S,2,FALSE)</f>
        <v>0</v>
      </c>
      <c r="F183" s="374">
        <f t="shared" si="10"/>
        <v>0</v>
      </c>
      <c r="G183" s="459" t="s">
        <v>503</v>
      </c>
    </row>
    <row r="184" spans="1:7" ht="12.75" hidden="1" customHeight="1">
      <c r="A184" s="310" t="s">
        <v>470</v>
      </c>
      <c r="B184" s="458" t="s">
        <v>469</v>
      </c>
      <c r="C184" s="330" t="s">
        <v>388</v>
      </c>
      <c r="D184" s="527"/>
      <c r="E184" s="374">
        <f>VLOOKUP(A184,'U-P1'!J:S,2,FALSE)</f>
        <v>0</v>
      </c>
      <c r="F184" s="374">
        <f t="shared" si="10"/>
        <v>0</v>
      </c>
      <c r="G184" s="459" t="s">
        <v>503</v>
      </c>
    </row>
    <row r="185" spans="1:7" ht="12.75" hidden="1" customHeight="1">
      <c r="A185" s="310" t="s">
        <v>471</v>
      </c>
      <c r="B185" s="458" t="s">
        <v>472</v>
      </c>
      <c r="C185" s="330" t="s">
        <v>388</v>
      </c>
      <c r="D185" s="527"/>
      <c r="E185" s="374">
        <f>VLOOKUP(A185,'U-P1'!J:S,2,FALSE)</f>
        <v>0</v>
      </c>
      <c r="F185" s="374">
        <f t="shared" si="10"/>
        <v>0</v>
      </c>
      <c r="G185" s="459" t="s">
        <v>503</v>
      </c>
    </row>
    <row r="186" spans="1:7" ht="13" hidden="1">
      <c r="A186" s="436"/>
      <c r="B186" s="437" t="s">
        <v>476</v>
      </c>
      <c r="C186" s="438"/>
      <c r="D186" s="528"/>
      <c r="E186" s="440"/>
      <c r="F186" s="440"/>
      <c r="G186" s="463" t="s">
        <v>551</v>
      </c>
    </row>
    <row r="187" spans="1:7" ht="12.75" hidden="1" customHeight="1">
      <c r="A187" s="310" t="s">
        <v>629</v>
      </c>
      <c r="B187" s="458" t="s">
        <v>541</v>
      </c>
      <c r="C187" s="330" t="s">
        <v>123</v>
      </c>
      <c r="D187" s="527"/>
      <c r="E187" s="374">
        <f>VLOOKUP(A187,'U-P1'!J:S,2,FALSE)</f>
        <v>0</v>
      </c>
      <c r="F187" s="374">
        <f t="shared" ref="F187" si="11">E187*D187</f>
        <v>0</v>
      </c>
      <c r="G187" s="459" t="s">
        <v>542</v>
      </c>
    </row>
    <row r="188" spans="1:7" ht="12.75" hidden="1" customHeight="1">
      <c r="A188" s="310" t="s">
        <v>536</v>
      </c>
      <c r="B188" s="458" t="s">
        <v>473</v>
      </c>
      <c r="C188" s="330" t="s">
        <v>552</v>
      </c>
      <c r="D188" s="527"/>
      <c r="E188" s="374">
        <f>VLOOKUP(A188,'U-P1'!J:S,2,FALSE)</f>
        <v>0</v>
      </c>
      <c r="F188" s="374">
        <f t="shared" ref="F188:F209" si="12">E188*D188</f>
        <v>0</v>
      </c>
      <c r="G188" s="459" t="s">
        <v>543</v>
      </c>
    </row>
    <row r="189" spans="1:7" ht="12.75" hidden="1" customHeight="1">
      <c r="A189" s="310" t="s">
        <v>537</v>
      </c>
      <c r="B189" s="458" t="s">
        <v>474</v>
      </c>
      <c r="C189" s="330" t="s">
        <v>225</v>
      </c>
      <c r="D189" s="527"/>
      <c r="E189" s="374">
        <f>VLOOKUP(A189,'U-P1'!J:S,2,FALSE)</f>
        <v>0</v>
      </c>
      <c r="F189" s="374">
        <f t="shared" si="12"/>
        <v>0</v>
      </c>
      <c r="G189" s="459" t="s">
        <v>544</v>
      </c>
    </row>
    <row r="190" spans="1:7" ht="12.75" hidden="1" customHeight="1">
      <c r="A190" s="310" t="s">
        <v>538</v>
      </c>
      <c r="B190" s="458" t="s">
        <v>478</v>
      </c>
      <c r="C190" s="330" t="s">
        <v>225</v>
      </c>
      <c r="D190" s="527"/>
      <c r="E190" s="374">
        <f>VLOOKUP(A190,'U-P1'!J:S,2,FALSE)</f>
        <v>0</v>
      </c>
      <c r="F190" s="374">
        <f t="shared" si="12"/>
        <v>0</v>
      </c>
      <c r="G190" s="459" t="s">
        <v>545</v>
      </c>
    </row>
    <row r="191" spans="1:7" ht="12.75" hidden="1" customHeight="1">
      <c r="A191" s="310" t="s">
        <v>477</v>
      </c>
      <c r="B191" s="458" t="s">
        <v>475</v>
      </c>
      <c r="C191" s="330" t="s">
        <v>123</v>
      </c>
      <c r="D191" s="527"/>
      <c r="E191" s="374">
        <f>VLOOKUP(A191,'U-P1'!J:S,2,FALSE)</f>
        <v>0</v>
      </c>
      <c r="F191" s="374">
        <f t="shared" si="12"/>
        <v>0</v>
      </c>
      <c r="G191" s="459" t="s">
        <v>546</v>
      </c>
    </row>
    <row r="192" spans="1:7" ht="12.75" hidden="1" customHeight="1">
      <c r="A192" s="310" t="s">
        <v>482</v>
      </c>
      <c r="B192" s="458" t="s">
        <v>479</v>
      </c>
      <c r="C192" s="330" t="s">
        <v>225</v>
      </c>
      <c r="D192" s="527"/>
      <c r="E192" s="374">
        <f>VLOOKUP(A192,'U-P1'!J:S,2,FALSE)</f>
        <v>0</v>
      </c>
      <c r="F192" s="374">
        <f t="shared" si="12"/>
        <v>0</v>
      </c>
      <c r="G192" s="459" t="s">
        <v>547</v>
      </c>
    </row>
    <row r="193" spans="1:7" ht="12.75" hidden="1" customHeight="1">
      <c r="A193" s="310" t="s">
        <v>539</v>
      </c>
      <c r="B193" s="458" t="s">
        <v>483</v>
      </c>
      <c r="C193" s="330" t="s">
        <v>123</v>
      </c>
      <c r="D193" s="533"/>
      <c r="E193" s="374">
        <f>VLOOKUP(A193,'U-P1'!J:S,2,FALSE)</f>
        <v>0</v>
      </c>
      <c r="F193" s="374">
        <f t="shared" ref="F193" si="13">E193*D193</f>
        <v>0</v>
      </c>
      <c r="G193" s="459" t="s">
        <v>548</v>
      </c>
    </row>
    <row r="194" spans="1:7" ht="13" hidden="1">
      <c r="A194" s="436"/>
      <c r="B194" s="437" t="s">
        <v>480</v>
      </c>
      <c r="C194" s="438"/>
      <c r="D194" s="528"/>
      <c r="E194" s="440"/>
      <c r="F194" s="440"/>
      <c r="G194" s="463" t="s">
        <v>540</v>
      </c>
    </row>
    <row r="195" spans="1:7" ht="12.75" hidden="1" customHeight="1">
      <c r="A195" s="462" t="s">
        <v>481</v>
      </c>
      <c r="B195" s="458" t="s">
        <v>484</v>
      </c>
      <c r="C195" s="330" t="s">
        <v>123</v>
      </c>
      <c r="D195" s="527"/>
      <c r="E195" s="374">
        <f>VLOOKUP(A195,'U-P1'!J:S,2,FALSE)</f>
        <v>0</v>
      </c>
      <c r="F195" s="374">
        <f t="shared" si="12"/>
        <v>0</v>
      </c>
      <c r="G195" s="459" t="s">
        <v>227</v>
      </c>
    </row>
    <row r="196" spans="1:7" ht="12.75" hidden="1" customHeight="1">
      <c r="A196" s="462" t="s">
        <v>485</v>
      </c>
      <c r="B196" s="458" t="s">
        <v>558</v>
      </c>
      <c r="C196" s="330" t="s">
        <v>447</v>
      </c>
      <c r="D196" s="527"/>
      <c r="E196" s="374">
        <f>VLOOKUP(A196,'U-P1'!J:S,2,FALSE)</f>
        <v>0</v>
      </c>
      <c r="F196" s="374">
        <f t="shared" si="12"/>
        <v>0</v>
      </c>
      <c r="G196" s="459" t="s">
        <v>533</v>
      </c>
    </row>
    <row r="197" spans="1:7" ht="12.75" hidden="1" customHeight="1">
      <c r="A197" s="462" t="s">
        <v>486</v>
      </c>
      <c r="B197" s="458" t="s">
        <v>488</v>
      </c>
      <c r="C197" s="330" t="s">
        <v>552</v>
      </c>
      <c r="D197" s="527"/>
      <c r="E197" s="374">
        <f>VLOOKUP(A197,'U-P1'!J:S,2,FALSE)</f>
        <v>0</v>
      </c>
      <c r="F197" s="374">
        <f t="shared" si="12"/>
        <v>0</v>
      </c>
      <c r="G197" s="459" t="s">
        <v>534</v>
      </c>
    </row>
    <row r="198" spans="1:7" ht="12.75" hidden="1" customHeight="1">
      <c r="A198" s="462" t="s">
        <v>487</v>
      </c>
      <c r="B198" s="458" t="s">
        <v>489</v>
      </c>
      <c r="C198" s="330" t="s">
        <v>226</v>
      </c>
      <c r="D198" s="527"/>
      <c r="E198" s="374">
        <f>VLOOKUP(A198,'U-P1'!J:S,2,FALSE)</f>
        <v>0</v>
      </c>
      <c r="F198" s="374">
        <f t="shared" si="12"/>
        <v>0</v>
      </c>
      <c r="G198" s="459" t="s">
        <v>535</v>
      </c>
    </row>
    <row r="199" spans="1:7" ht="12.75" hidden="1" customHeight="1">
      <c r="A199" s="462" t="s">
        <v>490</v>
      </c>
      <c r="B199" s="458" t="s">
        <v>492</v>
      </c>
      <c r="C199" s="330" t="s">
        <v>225</v>
      </c>
      <c r="D199" s="527"/>
      <c r="E199" s="374">
        <f>VLOOKUP(A199,'U-P1'!J:S,2,FALSE)</f>
        <v>0</v>
      </c>
      <c r="F199" s="374">
        <f t="shared" si="12"/>
        <v>0</v>
      </c>
      <c r="G199" s="459" t="s">
        <v>500</v>
      </c>
    </row>
    <row r="200" spans="1:7" hidden="1">
      <c r="A200" s="462" t="s">
        <v>554</v>
      </c>
      <c r="B200" s="451" t="s">
        <v>608</v>
      </c>
      <c r="C200" s="330" t="s">
        <v>447</v>
      </c>
      <c r="D200" s="527"/>
      <c r="E200" s="374">
        <f>VLOOKUP(A200,'U-P1'!J:S,2,FALSE)</f>
        <v>0</v>
      </c>
      <c r="F200" s="374">
        <f t="shared" si="12"/>
        <v>0</v>
      </c>
      <c r="G200" s="459" t="s">
        <v>555</v>
      </c>
    </row>
    <row r="201" spans="1:7" hidden="1">
      <c r="A201" s="462" t="s">
        <v>570</v>
      </c>
      <c r="B201" s="451" t="s">
        <v>572</v>
      </c>
      <c r="C201" s="330" t="s">
        <v>571</v>
      </c>
      <c r="D201" s="527"/>
      <c r="E201" s="374">
        <f>VLOOKUP(A201,'U-P1'!J:S,2,FALSE)</f>
        <v>0</v>
      </c>
      <c r="F201" s="374">
        <f t="shared" si="12"/>
        <v>0</v>
      </c>
      <c r="G201" s="459" t="s">
        <v>610</v>
      </c>
    </row>
    <row r="202" spans="1:7" hidden="1">
      <c r="A202" s="310" t="s">
        <v>612</v>
      </c>
      <c r="B202" s="451" t="s">
        <v>609</v>
      </c>
      <c r="C202" s="330" t="s">
        <v>447</v>
      </c>
      <c r="D202" s="527"/>
      <c r="E202" s="374">
        <f>VLOOKUP(A202,'U-P1'!J:S,2,FALSE)</f>
        <v>0</v>
      </c>
      <c r="F202" s="374">
        <f t="shared" si="12"/>
        <v>0</v>
      </c>
      <c r="G202" s="464" t="s">
        <v>611</v>
      </c>
    </row>
    <row r="203" spans="1:7" hidden="1">
      <c r="A203" s="462" t="s">
        <v>625</v>
      </c>
      <c r="B203" s="451" t="s">
        <v>628</v>
      </c>
      <c r="C203" s="330" t="s">
        <v>571</v>
      </c>
      <c r="D203" s="527"/>
      <c r="E203" s="374">
        <f>VLOOKUP(A203,'U-P1'!J:S,2,FALSE)</f>
        <v>0</v>
      </c>
      <c r="F203" s="374">
        <f t="shared" si="12"/>
        <v>0</v>
      </c>
      <c r="G203" s="464" t="s">
        <v>228</v>
      </c>
    </row>
    <row r="204" spans="1:7" hidden="1">
      <c r="A204" s="310" t="s">
        <v>626</v>
      </c>
      <c r="B204" s="451" t="s">
        <v>627</v>
      </c>
      <c r="C204" s="330" t="s">
        <v>571</v>
      </c>
      <c r="D204" s="527"/>
      <c r="E204" s="374">
        <f>VLOOKUP(A204,'U-P1'!J:S,2,FALSE)</f>
        <v>0</v>
      </c>
      <c r="F204" s="374">
        <f t="shared" si="12"/>
        <v>0</v>
      </c>
      <c r="G204" s="464" t="s">
        <v>228</v>
      </c>
    </row>
    <row r="205" spans="1:7" hidden="1">
      <c r="A205" s="310" t="s">
        <v>105</v>
      </c>
      <c r="B205" s="451"/>
      <c r="C205" s="330"/>
      <c r="D205" s="311"/>
      <c r="E205" s="374">
        <f>VLOOKUP(A205,'U-P1'!J:S,2,FALSE)</f>
        <v>0</v>
      </c>
      <c r="F205" s="374">
        <f t="shared" si="12"/>
        <v>0</v>
      </c>
      <c r="G205" s="464"/>
    </row>
    <row r="206" spans="1:7" hidden="1">
      <c r="A206" s="310" t="s">
        <v>106</v>
      </c>
      <c r="B206" s="451"/>
      <c r="C206" s="330"/>
      <c r="D206" s="311"/>
      <c r="E206" s="374">
        <f>VLOOKUP(A206,'U-P1'!J:S,2,FALSE)</f>
        <v>0</v>
      </c>
      <c r="F206" s="374">
        <f t="shared" si="12"/>
        <v>0</v>
      </c>
      <c r="G206" s="464"/>
    </row>
    <row r="207" spans="1:7" hidden="1">
      <c r="A207" s="310" t="s">
        <v>107</v>
      </c>
      <c r="B207" s="452"/>
      <c r="C207" s="330"/>
      <c r="D207" s="311"/>
      <c r="E207" s="374">
        <f>VLOOKUP(A207,'U-P1'!J:S,2,FALSE)</f>
        <v>0</v>
      </c>
      <c r="F207" s="374">
        <f t="shared" si="12"/>
        <v>0</v>
      </c>
      <c r="G207" s="465"/>
    </row>
    <row r="208" spans="1:7" hidden="1">
      <c r="A208" s="310" t="s">
        <v>108</v>
      </c>
      <c r="B208" s="451"/>
      <c r="C208" s="330"/>
      <c r="D208" s="311"/>
      <c r="E208" s="374">
        <f>VLOOKUP(A208,'U-P1'!J:S,2,FALSE)</f>
        <v>0</v>
      </c>
      <c r="F208" s="374">
        <f t="shared" si="12"/>
        <v>0</v>
      </c>
      <c r="G208" s="464"/>
    </row>
    <row r="209" spans="1:7" hidden="1">
      <c r="A209" s="310" t="s">
        <v>109</v>
      </c>
      <c r="B209" s="451"/>
      <c r="C209" s="330"/>
      <c r="D209" s="311"/>
      <c r="E209" s="374">
        <f>VLOOKUP(A209,'U-P1'!J:S,2,FALSE)</f>
        <v>0</v>
      </c>
      <c r="F209" s="374">
        <f t="shared" si="12"/>
        <v>0</v>
      </c>
      <c r="G209" s="464"/>
    </row>
    <row r="210" spans="1:7" ht="13">
      <c r="A210" s="441" t="s">
        <v>223</v>
      </c>
      <c r="B210" s="441"/>
      <c r="C210" s="442"/>
      <c r="D210" s="443"/>
      <c r="E210" s="444"/>
      <c r="F210" s="445">
        <f>+F45+F37+F32+F26+F23+F16+F9+F5</f>
        <v>0</v>
      </c>
      <c r="G210" s="463"/>
    </row>
    <row r="211" spans="1:7" ht="13">
      <c r="A211" s="297" t="s">
        <v>849</v>
      </c>
      <c r="B211" s="653" t="s">
        <v>86</v>
      </c>
      <c r="C211" s="446" t="s">
        <v>852</v>
      </c>
      <c r="D211" s="722"/>
      <c r="E211" s="287"/>
      <c r="F211" s="375">
        <f>+D211*$F$210</f>
        <v>0</v>
      </c>
      <c r="G211" s="854" t="s">
        <v>849</v>
      </c>
    </row>
    <row r="212" spans="1:7" ht="13">
      <c r="A212" s="653"/>
      <c r="B212" s="653" t="s">
        <v>850</v>
      </c>
      <c r="C212" s="718" t="s">
        <v>852</v>
      </c>
      <c r="D212" s="721"/>
      <c r="E212" s="720"/>
      <c r="F212" s="375">
        <f t="shared" ref="F212:F213" si="14">+D212*$F$210</f>
        <v>0</v>
      </c>
      <c r="G212" s="536"/>
    </row>
    <row r="213" spans="1:7" ht="13">
      <c r="A213" s="653"/>
      <c r="B213" s="653" t="s">
        <v>85</v>
      </c>
      <c r="C213" s="718" t="s">
        <v>852</v>
      </c>
      <c r="D213" s="721"/>
      <c r="E213" s="720"/>
      <c r="F213" s="375">
        <f t="shared" si="14"/>
        <v>0</v>
      </c>
      <c r="G213" s="536"/>
    </row>
    <row r="214" spans="1:7" ht="13">
      <c r="A214" s="653"/>
      <c r="B214" s="653" t="s">
        <v>851</v>
      </c>
      <c r="C214" s="718" t="s">
        <v>852</v>
      </c>
      <c r="D214" s="721">
        <v>0.19</v>
      </c>
      <c r="E214" s="720"/>
      <c r="F214" s="719">
        <f>+F213*D214</f>
        <v>0</v>
      </c>
      <c r="G214" s="536"/>
    </row>
    <row r="215" spans="1:7" ht="13">
      <c r="A215" s="653"/>
      <c r="B215" s="653"/>
      <c r="C215" s="718"/>
      <c r="D215" s="719"/>
      <c r="E215" s="720"/>
      <c r="F215" s="719"/>
      <c r="G215" s="854"/>
    </row>
    <row r="216" spans="1:7" ht="13">
      <c r="A216" s="441" t="s">
        <v>846</v>
      </c>
      <c r="B216" s="441"/>
      <c r="C216" s="442"/>
      <c r="D216" s="443"/>
      <c r="E216" s="444"/>
      <c r="F216" s="445">
        <f>+F210+F211+F212+F213+F214</f>
        <v>0</v>
      </c>
      <c r="G216" s="463" t="s">
        <v>846</v>
      </c>
    </row>
    <row r="218" spans="1:7" ht="13">
      <c r="A218" s="770" t="s">
        <v>559</v>
      </c>
      <c r="B218" s="770"/>
      <c r="C218" s="526">
        <v>0</v>
      </c>
      <c r="D218" s="313"/>
    </row>
  </sheetData>
  <sheetProtection selectLockedCells="1" autoFilter="0"/>
  <autoFilter ref="A4:G216" xr:uid="{00000000-0009-0000-0000-000000000000}"/>
  <mergeCells count="5">
    <mergeCell ref="G1:G3"/>
    <mergeCell ref="B2:F2"/>
    <mergeCell ref="A3:F3"/>
    <mergeCell ref="A218:B218"/>
    <mergeCell ref="A1:F1"/>
  </mergeCells>
  <phoneticPr fontId="20" type="noConversion"/>
  <pageMargins left="0.15748031496062992" right="0.15748031496062992" top="0.15748031496062992" bottom="0.15748031496062992" header="0.15748031496062992" footer="0.15748031496062992"/>
  <pageSetup scale="48" fitToHeight="2" orientation="portrait" horizontalDpi="4294967292" verticalDpi="4294967292" r:id="rId1"/>
  <drawing r:id="rId2"/>
  <legacyDrawing r:id="rId3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7D5F95-275B-4B0A-9E89-44079F3B19D6}">
  <dimension ref="A3:BO68"/>
  <sheetViews>
    <sheetView view="pageBreakPreview" zoomScale="70" zoomScaleNormal="90" zoomScaleSheetLayoutView="70" workbookViewId="0">
      <selection activeCell="B17" sqref="B17"/>
    </sheetView>
  </sheetViews>
  <sheetFormatPr baseColWidth="10" defaultColWidth="10.81640625" defaultRowHeight="13"/>
  <cols>
    <col min="1" max="1" width="5.453125" style="545" bestFit="1" customWidth="1"/>
    <col min="2" max="2" width="56.7265625" style="548" customWidth="1"/>
    <col min="3" max="3" width="7.81640625" style="547" customWidth="1"/>
    <col min="4" max="5" width="15.54296875" style="549" customWidth="1"/>
    <col min="6" max="11" width="15.7265625" style="547" customWidth="1"/>
    <col min="12" max="12" width="15.7265625" style="545" customWidth="1"/>
    <col min="13" max="14" width="15.7265625" style="547" customWidth="1"/>
    <col min="15" max="15" width="15.7265625" style="548" customWidth="1"/>
    <col min="16" max="16" width="15.7265625" style="547" customWidth="1"/>
    <col min="17" max="17" width="15.7265625" style="548" customWidth="1"/>
    <col min="18" max="18" width="15.7265625" style="547" customWidth="1"/>
    <col min="19" max="19" width="15.7265625" style="548" customWidth="1"/>
    <col min="20" max="20" width="15.7265625" style="547" customWidth="1"/>
    <col min="21" max="21" width="15.7265625" style="548" customWidth="1"/>
    <col min="22" max="22" width="15.7265625" style="547" customWidth="1"/>
    <col min="23" max="23" width="15.7265625" style="548" customWidth="1"/>
    <col min="24" max="26" width="15.7265625" style="547" customWidth="1"/>
    <col min="27" max="27" width="15.7265625" style="548" customWidth="1"/>
    <col min="28" max="28" width="15.7265625" style="547" customWidth="1"/>
    <col min="29" max="29" width="15.7265625" style="548" customWidth="1"/>
    <col min="30" max="30" width="15.7265625" style="547" customWidth="1"/>
    <col min="31" max="31" width="15.7265625" style="548" customWidth="1"/>
    <col min="32" max="32" width="15.7265625" style="547" customWidth="1"/>
    <col min="33" max="33" width="15.7265625" style="548" customWidth="1"/>
    <col min="34" max="34" width="15.7265625" style="547" customWidth="1"/>
    <col min="35" max="35" width="15.7265625" style="548" customWidth="1"/>
    <col min="36" max="36" width="15.7265625" style="547" customWidth="1"/>
    <col min="37" max="37" width="15.7265625" style="548" customWidth="1"/>
    <col min="38" max="38" width="15.7265625" style="547" customWidth="1"/>
    <col min="39" max="46" width="15.7265625" style="548" customWidth="1"/>
    <col min="47" max="47" width="20.453125" style="548" customWidth="1"/>
    <col min="48" max="65" width="15.7265625" style="548" customWidth="1"/>
    <col min="66" max="66" width="10.81640625" style="548"/>
    <col min="67" max="67" width="24" style="548" customWidth="1"/>
    <col min="68" max="16384" width="10.81640625" style="548"/>
  </cols>
  <sheetData>
    <row r="3" spans="1:67">
      <c r="B3" s="776" t="s">
        <v>645</v>
      </c>
      <c r="C3" s="777">
        <f>G6+I6+M6+O6+Q6+S6+U6+W6+Y6+AA6+AC6+AE6+AG6+AI6+AK6+AM6+AO6+AQ6+AS6+AU6+AW6+AY6+BA6+BC6+BE6+BG6+BI6+BK6+BM6+K6</f>
        <v>2200532445.29</v>
      </c>
      <c r="D3" s="776"/>
      <c r="E3" s="546"/>
    </row>
    <row r="4" spans="1:67">
      <c r="B4" s="776"/>
      <c r="C4" s="776"/>
      <c r="D4" s="776"/>
      <c r="E4" s="546"/>
    </row>
    <row r="5" spans="1:67">
      <c r="B5" s="549"/>
      <c r="F5" s="778">
        <v>1</v>
      </c>
      <c r="G5" s="779"/>
      <c r="H5" s="774">
        <v>2</v>
      </c>
      <c r="I5" s="775"/>
      <c r="J5" s="778">
        <v>3</v>
      </c>
      <c r="K5" s="779"/>
      <c r="L5" s="774">
        <v>4</v>
      </c>
      <c r="M5" s="775"/>
      <c r="N5" s="778">
        <v>5</v>
      </c>
      <c r="O5" s="779"/>
      <c r="P5" s="774">
        <v>6</v>
      </c>
      <c r="Q5" s="775"/>
      <c r="R5" s="778">
        <v>7</v>
      </c>
      <c r="S5" s="779"/>
      <c r="T5" s="774">
        <v>8</v>
      </c>
      <c r="U5" s="775"/>
      <c r="V5" s="778">
        <v>9</v>
      </c>
      <c r="W5" s="779"/>
      <c r="X5" s="774">
        <v>10</v>
      </c>
      <c r="Y5" s="775"/>
      <c r="Z5" s="778">
        <v>11</v>
      </c>
      <c r="AA5" s="779"/>
      <c r="AB5" s="774">
        <v>12</v>
      </c>
      <c r="AC5" s="775"/>
      <c r="AD5" s="778">
        <v>13</v>
      </c>
      <c r="AE5" s="779"/>
      <c r="AF5" s="774">
        <v>14</v>
      </c>
      <c r="AG5" s="775"/>
      <c r="AH5" s="778">
        <v>15</v>
      </c>
      <c r="AI5" s="779"/>
      <c r="AJ5" s="774">
        <v>16</v>
      </c>
      <c r="AK5" s="775"/>
      <c r="AL5" s="778">
        <v>17</v>
      </c>
      <c r="AM5" s="779"/>
      <c r="AN5" s="778">
        <v>18</v>
      </c>
      <c r="AO5" s="779"/>
      <c r="AP5" s="774">
        <v>19</v>
      </c>
      <c r="AQ5" s="775"/>
      <c r="AR5" s="778">
        <v>20</v>
      </c>
      <c r="AS5" s="779"/>
      <c r="AT5" s="780">
        <v>0</v>
      </c>
      <c r="AU5" s="781"/>
      <c r="AV5" s="780">
        <v>0</v>
      </c>
      <c r="AW5" s="781"/>
      <c r="AX5" s="778">
        <v>21</v>
      </c>
      <c r="AY5" s="779"/>
      <c r="AZ5" s="778">
        <v>22</v>
      </c>
      <c r="BA5" s="779"/>
      <c r="BB5" s="774">
        <v>23</v>
      </c>
      <c r="BC5" s="775"/>
      <c r="BD5" s="778">
        <v>24</v>
      </c>
      <c r="BE5" s="779"/>
      <c r="BF5" s="778">
        <v>25</v>
      </c>
      <c r="BG5" s="779"/>
      <c r="BH5" s="774">
        <v>26</v>
      </c>
      <c r="BI5" s="775"/>
      <c r="BJ5" s="778">
        <v>27</v>
      </c>
      <c r="BK5" s="779"/>
      <c r="BL5" s="778">
        <v>28</v>
      </c>
      <c r="BM5" s="779"/>
    </row>
    <row r="6" spans="1:67" s="558" customFormat="1" ht="54.75" customHeight="1">
      <c r="A6" s="550" t="s">
        <v>5</v>
      </c>
      <c r="B6" s="551" t="s">
        <v>6</v>
      </c>
      <c r="C6" s="552" t="s">
        <v>646</v>
      </c>
      <c r="D6" s="553" t="s">
        <v>647</v>
      </c>
      <c r="E6" s="554" t="s">
        <v>648</v>
      </c>
      <c r="F6" s="555" t="s">
        <v>649</v>
      </c>
      <c r="G6" s="556">
        <f>G12+G20+G28+G33+G40+G66+G46+G55</f>
        <v>69152378.400000006</v>
      </c>
      <c r="H6" s="555" t="s">
        <v>650</v>
      </c>
      <c r="I6" s="556">
        <f>I12+I20+I28+I33+I40+I66+I46+I55</f>
        <v>166451067.06999999</v>
      </c>
      <c r="J6" s="555" t="s">
        <v>651</v>
      </c>
      <c r="K6" s="556">
        <f>K12+K20+K28+K33+K40+K66+K46+K55</f>
        <v>93805240.129999995</v>
      </c>
      <c r="L6" s="555" t="s">
        <v>652</v>
      </c>
      <c r="M6" s="556">
        <f>M12+M20+M28+M33+M40+M66+M46+M55</f>
        <v>81053834.799999997</v>
      </c>
      <c r="N6" s="555" t="s">
        <v>653</v>
      </c>
      <c r="O6" s="556">
        <f>O12+O20+O28+O33+O40+O66+O46+O55</f>
        <v>65180074.75</v>
      </c>
      <c r="P6" s="555" t="s">
        <v>654</v>
      </c>
      <c r="Q6" s="556">
        <f>Q12+Q20+Q28+Q33+Q40+Q66+Q46+Q55</f>
        <v>100672417.56999999</v>
      </c>
      <c r="R6" s="555" t="s">
        <v>655</v>
      </c>
      <c r="S6" s="556">
        <f>S12+S20+S28+S33+S40+S66+S46+S55</f>
        <v>57049920.890000001</v>
      </c>
      <c r="T6" s="555" t="s">
        <v>656</v>
      </c>
      <c r="U6" s="556">
        <f>U12+U20+U28+U33+U40+U66+U46+U55</f>
        <v>65384445.579999998</v>
      </c>
      <c r="V6" s="555" t="s">
        <v>657</v>
      </c>
      <c r="W6" s="556">
        <f>W12+W20+W28+W33+W40+W66+W46+W55</f>
        <v>130481775.25</v>
      </c>
      <c r="X6" s="555" t="s">
        <v>658</v>
      </c>
      <c r="Y6" s="556">
        <f>Y12+Y20+Y28+Y33+Y40+Y66+Y46+Y55</f>
        <v>87096069.780000001</v>
      </c>
      <c r="Z6" s="555" t="s">
        <v>659</v>
      </c>
      <c r="AA6" s="556">
        <f>AA12+AA20+AA28+AA33+AA40+AA66+AA46+AA55</f>
        <v>53264050.979999997</v>
      </c>
      <c r="AB6" s="555" t="s">
        <v>660</v>
      </c>
      <c r="AC6" s="556">
        <f>AC12+AC20+AC28+AC33+AC40+AC66+AC46+AC55</f>
        <v>50227653.560000002</v>
      </c>
      <c r="AD6" s="555" t="s">
        <v>661</v>
      </c>
      <c r="AE6" s="556">
        <f>AE12+AE20+AE28+AE33+AE40+AE66+AE46+AE55</f>
        <v>44083911.289999999</v>
      </c>
      <c r="AF6" s="555" t="s">
        <v>662</v>
      </c>
      <c r="AG6" s="556">
        <f>AG12+AG20+AG28+AG33+AG40+AG66+AG46+AG55</f>
        <v>45710915.579999998</v>
      </c>
      <c r="AH6" s="555" t="s">
        <v>663</v>
      </c>
      <c r="AI6" s="556">
        <f>AI12+AI20+AI28+AI33+AI40+AI66+AI46+AI55</f>
        <v>82906708.359999999</v>
      </c>
      <c r="AJ6" s="555" t="s">
        <v>664</v>
      </c>
      <c r="AK6" s="556">
        <f>AK12+AK20+AK28+AK33+AK40+AK66+AK46+AK55</f>
        <v>43936142.079999998</v>
      </c>
      <c r="AL6" s="555" t="s">
        <v>665</v>
      </c>
      <c r="AM6" s="556">
        <f>AM12+AM20+AM28+AM33+AM40+AM66+AM46+AM55</f>
        <v>108811386.73</v>
      </c>
      <c r="AN6" s="555" t="s">
        <v>666</v>
      </c>
      <c r="AO6" s="556">
        <f>AO12+AO20+AO28+AO33+AO40+AO66+AO46+AO55</f>
        <v>76171361.609999999</v>
      </c>
      <c r="AP6" s="555" t="s">
        <v>667</v>
      </c>
      <c r="AQ6" s="556">
        <f>AQ12+AQ20+AQ28+AQ33+AQ40+AQ66+AQ46+AQ55</f>
        <v>70608164.060000002</v>
      </c>
      <c r="AR6" s="555" t="s">
        <v>668</v>
      </c>
      <c r="AS6" s="556">
        <f>AS12+AS20+AS28+AS33+AS40+AS66+AS46+AS55</f>
        <v>61753591.420000002</v>
      </c>
      <c r="AT6" s="557" t="s">
        <v>669</v>
      </c>
      <c r="AU6" s="556">
        <f>AU12+AU20+AU28+AU33+AU40+AU66+AU46+AU55</f>
        <v>0</v>
      </c>
      <c r="AV6" s="557" t="s">
        <v>670</v>
      </c>
      <c r="AW6" s="556">
        <f>AW12+AW20+AW28+AW33+AW40+AW66+AW46+AW55</f>
        <v>0</v>
      </c>
      <c r="AX6" s="555" t="s">
        <v>671</v>
      </c>
      <c r="AY6" s="556">
        <f>AY12+AY20+AY28+AY33+AY40+AY66+AY46+AY55</f>
        <v>116424097.23999999</v>
      </c>
      <c r="AZ6" s="555" t="s">
        <v>672</v>
      </c>
      <c r="BA6" s="556">
        <f>BA12+BA20+BA28+BA33+BA40+BA66+BA46+BA55</f>
        <v>51432379.539999999</v>
      </c>
      <c r="BB6" s="555" t="s">
        <v>673</v>
      </c>
      <c r="BC6" s="556">
        <f>BC12+BC20+BC28+BC33+BC40+BC66+BC46+BC55</f>
        <v>77925995.200000003</v>
      </c>
      <c r="BD6" s="555" t="s">
        <v>674</v>
      </c>
      <c r="BE6" s="556">
        <f>BE12+BE20+BE28+BE33+BE40+BE66+BE46+BE55</f>
        <v>74068445.579999998</v>
      </c>
      <c r="BF6" s="555" t="s">
        <v>675</v>
      </c>
      <c r="BG6" s="556">
        <f>BG12+BG20+BG28+BG33+BG40+BG66+BG46+BG55</f>
        <v>91728615.900000006</v>
      </c>
      <c r="BH6" s="555" t="s">
        <v>676</v>
      </c>
      <c r="BI6" s="556">
        <f>BI12+BI20+BI28+BI33+BI40+BI66+BI46+BI55</f>
        <v>68699014.780000001</v>
      </c>
      <c r="BJ6" s="555" t="s">
        <v>677</v>
      </c>
      <c r="BK6" s="556">
        <f>BK12+BK20+BK28+BK33+BK40+BK66+BK46+BK55</f>
        <v>95666151.409999996</v>
      </c>
      <c r="BL6" s="555" t="s">
        <v>678</v>
      </c>
      <c r="BM6" s="556">
        <f>BM12+BM20+BM28+BM33+BM40+BM66+BM46+BM55</f>
        <v>70786635.75</v>
      </c>
    </row>
    <row r="7" spans="1:67" s="564" customFormat="1">
      <c r="A7" s="559"/>
      <c r="B7" s="560" t="s">
        <v>679</v>
      </c>
      <c r="C7" s="561"/>
      <c r="D7" s="562"/>
      <c r="E7" s="563"/>
      <c r="F7" s="561"/>
      <c r="G7" s="561"/>
      <c r="H7" s="561"/>
      <c r="I7" s="561"/>
      <c r="J7" s="561"/>
      <c r="K7" s="561"/>
      <c r="L7" s="559"/>
      <c r="M7" s="561"/>
      <c r="N7" s="561"/>
      <c r="P7" s="561"/>
      <c r="R7" s="561"/>
      <c r="T7" s="561"/>
      <c r="V7" s="561"/>
      <c r="X7" s="561"/>
      <c r="Y7" s="561"/>
      <c r="Z7" s="561"/>
      <c r="AB7" s="561"/>
      <c r="AD7" s="561"/>
      <c r="AF7" s="561"/>
      <c r="AH7" s="561"/>
      <c r="AJ7" s="561"/>
      <c r="AL7" s="561"/>
      <c r="AN7" s="561"/>
      <c r="AP7" s="561"/>
      <c r="AR7" s="561"/>
      <c r="AT7" s="561"/>
      <c r="AV7" s="561"/>
      <c r="AX7" s="561"/>
      <c r="AZ7" s="561"/>
      <c r="BB7" s="561"/>
      <c r="BD7" s="561"/>
      <c r="BF7" s="561"/>
      <c r="BH7" s="561"/>
      <c r="BJ7" s="561"/>
      <c r="BL7" s="561"/>
    </row>
    <row r="8" spans="1:67" s="571" customFormat="1">
      <c r="A8" s="565">
        <v>1</v>
      </c>
      <c r="B8" s="566" t="s">
        <v>680</v>
      </c>
      <c r="C8" s="567"/>
      <c r="D8" s="568"/>
      <c r="E8" s="569"/>
      <c r="F8" s="570" t="s">
        <v>681</v>
      </c>
      <c r="G8" s="567"/>
      <c r="H8" s="570" t="s">
        <v>681</v>
      </c>
      <c r="I8" s="567"/>
      <c r="J8" s="570" t="s">
        <v>681</v>
      </c>
      <c r="K8" s="567"/>
      <c r="L8" s="570" t="s">
        <v>681</v>
      </c>
      <c r="M8" s="567"/>
      <c r="N8" s="570" t="s">
        <v>681</v>
      </c>
      <c r="P8" s="570" t="s">
        <v>681</v>
      </c>
      <c r="R8" s="570" t="s">
        <v>681</v>
      </c>
      <c r="T8" s="570" t="s">
        <v>681</v>
      </c>
      <c r="V8" s="570" t="s">
        <v>681</v>
      </c>
      <c r="X8" s="570" t="s">
        <v>681</v>
      </c>
      <c r="Y8" s="567"/>
      <c r="Z8" s="570" t="s">
        <v>681</v>
      </c>
      <c r="AB8" s="570" t="s">
        <v>681</v>
      </c>
      <c r="AD8" s="570" t="s">
        <v>681</v>
      </c>
      <c r="AF8" s="570" t="s">
        <v>681</v>
      </c>
      <c r="AH8" s="570" t="s">
        <v>681</v>
      </c>
      <c r="AJ8" s="570" t="s">
        <v>681</v>
      </c>
      <c r="AL8" s="570" t="s">
        <v>681</v>
      </c>
      <c r="AN8" s="570" t="s">
        <v>681</v>
      </c>
      <c r="AP8" s="570" t="s">
        <v>681</v>
      </c>
      <c r="AR8" s="570" t="s">
        <v>681</v>
      </c>
      <c r="AT8" s="567"/>
      <c r="AV8" s="567"/>
      <c r="AX8" s="570" t="s">
        <v>681</v>
      </c>
      <c r="AZ8" s="570" t="s">
        <v>681</v>
      </c>
      <c r="BB8" s="570" t="s">
        <v>681</v>
      </c>
      <c r="BD8" s="570" t="s">
        <v>681</v>
      </c>
      <c r="BF8" s="570" t="s">
        <v>681</v>
      </c>
      <c r="BH8" s="570" t="s">
        <v>681</v>
      </c>
      <c r="BJ8" s="570" t="s">
        <v>681</v>
      </c>
      <c r="BL8" s="570" t="s">
        <v>681</v>
      </c>
    </row>
    <row r="9" spans="1:67" s="558" customFormat="1" ht="26">
      <c r="A9" s="545">
        <v>1.1000000000000001</v>
      </c>
      <c r="B9" s="572" t="s">
        <v>682</v>
      </c>
      <c r="C9" s="545" t="s">
        <v>553</v>
      </c>
      <c r="D9" s="573">
        <v>11389.46</v>
      </c>
      <c r="E9" s="574">
        <f>F9+H9+J9+L9+N9+P9+R9+T9+V9+X9+Z9+AB9+AD9+AF9+AH9+AJ9+AL9+AN9+AP9+AR9+AT9+AV9+AX9+AZ9+BB9+BD9+BF9+BH9+BJ9+BL9</f>
        <v>5352.78</v>
      </c>
      <c r="F9" s="545">
        <f>+'[3]6.2 CANTIDADES'!N11</f>
        <v>125.58</v>
      </c>
      <c r="G9" s="575">
        <f>D9*F9</f>
        <v>1430288.39</v>
      </c>
      <c r="H9" s="545">
        <f>+'[3]6.2 CANTIDADES'!N39</f>
        <v>400.33</v>
      </c>
      <c r="I9" s="575">
        <f>$D9*H9</f>
        <v>4559542.5199999996</v>
      </c>
      <c r="J9" s="545">
        <f>+'[3]6.2 CANTIDADES'!N62</f>
        <v>90.4</v>
      </c>
      <c r="K9" s="575">
        <f>$D9*J9</f>
        <v>1029607.18</v>
      </c>
      <c r="L9" s="576">
        <f>+'[3]6.2 CANTIDADES'!N83</f>
        <v>200.5</v>
      </c>
      <c r="M9" s="575">
        <f>$D9*L9</f>
        <v>2283586.73</v>
      </c>
      <c r="N9" s="576">
        <f>+'[3]6.2 CANTIDADES'!N98</f>
        <v>194</v>
      </c>
      <c r="O9" s="575">
        <f>$D9*N9</f>
        <v>2209555.2400000002</v>
      </c>
      <c r="P9" s="576">
        <f>+'[3]6.2 CANTIDADES'!N122</f>
        <v>274.7</v>
      </c>
      <c r="Q9" s="575">
        <f>$D9*P9</f>
        <v>3128684.66</v>
      </c>
      <c r="R9" s="576">
        <f>+'[3]6.2 CANTIDADES'!N145</f>
        <v>32.68</v>
      </c>
      <c r="S9" s="575">
        <f t="shared" ref="S9:U11" si="0">$D9*R9</f>
        <v>372207.55</v>
      </c>
      <c r="T9" s="576">
        <f>+'[3]6.2 CANTIDADES'!N162</f>
        <v>156.08000000000001</v>
      </c>
      <c r="U9" s="575">
        <f t="shared" si="0"/>
        <v>1777666.92</v>
      </c>
      <c r="V9" s="576">
        <f>+'[3]6.2 CANTIDADES'!N202</f>
        <v>329.48</v>
      </c>
      <c r="W9" s="575">
        <f t="shared" ref="W9:Y11" si="1">$D9*V9</f>
        <v>3752599.28</v>
      </c>
      <c r="X9" s="576">
        <f>+'[3]6.2 CANTIDADES'!N230</f>
        <v>223.74</v>
      </c>
      <c r="Y9" s="575">
        <f t="shared" si="1"/>
        <v>2548277.7799999998</v>
      </c>
      <c r="Z9" s="576">
        <f>+'[3]6.2 CANTIDADES'!N249</f>
        <v>53.9</v>
      </c>
      <c r="AA9" s="575">
        <f t="shared" ref="AA9:AC11" si="2">$D9*Z9</f>
        <v>613891.89</v>
      </c>
      <c r="AB9" s="576">
        <f>+'[3]6.2 CANTIDADES'!N264</f>
        <v>125.25</v>
      </c>
      <c r="AC9" s="575">
        <f t="shared" si="2"/>
        <v>1426529.87</v>
      </c>
      <c r="AD9" s="576">
        <f>+'[3]6.2 CANTIDADES'!N278</f>
        <v>61.2</v>
      </c>
      <c r="AE9" s="575">
        <f t="shared" ref="AE9:AE11" si="3">$D9*AD9</f>
        <v>697034.95</v>
      </c>
      <c r="AF9" s="576">
        <f>+'[3]6.2 CANTIDADES'!N292</f>
        <v>221.16</v>
      </c>
      <c r="AG9" s="575">
        <f t="shared" ref="AG9:AG11" si="4">$D9*AF9</f>
        <v>2518892.9700000002</v>
      </c>
      <c r="AH9" s="576">
        <f>+'[3]6.2 CANTIDADES'!N323</f>
        <v>251.04</v>
      </c>
      <c r="AI9" s="575">
        <f t="shared" ref="AI9:AI11" si="5">$D9*AH9</f>
        <v>2859210.04</v>
      </c>
      <c r="AJ9" s="576">
        <v>48.075000000000003</v>
      </c>
      <c r="AK9" s="575">
        <v>547548.29</v>
      </c>
      <c r="AL9" s="576">
        <v>275.62</v>
      </c>
      <c r="AM9" s="575">
        <v>3139132.21</v>
      </c>
      <c r="AN9" s="576">
        <v>138.05000000000001</v>
      </c>
      <c r="AO9" s="575">
        <v>1572271.67</v>
      </c>
      <c r="AP9" s="576">
        <v>132.15</v>
      </c>
      <c r="AQ9" s="575">
        <v>1505128.53</v>
      </c>
      <c r="AR9" s="576">
        <v>175.8</v>
      </c>
      <c r="AS9" s="575">
        <v>2002222.65</v>
      </c>
      <c r="AT9" s="576"/>
      <c r="AU9" s="575"/>
      <c r="AV9" s="576"/>
      <c r="AW9" s="575"/>
      <c r="AX9" s="576">
        <v>400.90750000000003</v>
      </c>
      <c r="AY9" s="575">
        <v>4566119.93</v>
      </c>
      <c r="AZ9" s="576">
        <v>139.33000000000001</v>
      </c>
      <c r="BA9" s="575">
        <v>1586843.35</v>
      </c>
      <c r="BB9" s="576">
        <v>223.19499999999999</v>
      </c>
      <c r="BC9" s="575">
        <v>2542070.52</v>
      </c>
      <c r="BD9" s="576">
        <v>198.38</v>
      </c>
      <c r="BE9" s="575">
        <v>2259420.5699999998</v>
      </c>
      <c r="BF9" s="576">
        <v>254.54</v>
      </c>
      <c r="BG9" s="575">
        <v>2899026.45</v>
      </c>
      <c r="BH9" s="576">
        <v>143.96</v>
      </c>
      <c r="BI9" s="575">
        <v>1639619.83</v>
      </c>
      <c r="BJ9" s="576">
        <v>283.81</v>
      </c>
      <c r="BK9" s="575">
        <v>3232452.89</v>
      </c>
      <c r="BL9" s="576">
        <v>198.92</v>
      </c>
      <c r="BM9" s="575">
        <v>2265562.91</v>
      </c>
    </row>
    <row r="10" spans="1:67" s="558" customFormat="1">
      <c r="A10" s="545">
        <v>1.2</v>
      </c>
      <c r="B10" s="558" t="s">
        <v>683</v>
      </c>
      <c r="C10" s="545" t="s">
        <v>553</v>
      </c>
      <c r="D10" s="573">
        <f>[4]APUs!F48</f>
        <v>25451.49</v>
      </c>
      <c r="E10" s="574">
        <f t="shared" ref="E10:E11" si="6">F10+H10+J10+L10+N10+P10+R10+T10+V10+X10+Z10+AB10+AD10+AF10+AH10+AJ10+AL10+AN10+AP10+AR10+AT10+AV10+AX10+AZ10+BB10+BD10+BF10+BH10+BJ10+BL10</f>
        <v>5352.78</v>
      </c>
      <c r="F10" s="545">
        <f>F9</f>
        <v>125.58</v>
      </c>
      <c r="G10" s="575">
        <f>D10*F10</f>
        <v>3196198.11</v>
      </c>
      <c r="H10" s="545">
        <f>H9</f>
        <v>400.33</v>
      </c>
      <c r="I10" s="575">
        <f t="shared" ref="I10:K11" si="7">$D10*H10</f>
        <v>10188994.99</v>
      </c>
      <c r="J10" s="545">
        <f>J9</f>
        <v>90.4</v>
      </c>
      <c r="K10" s="575">
        <f t="shared" si="7"/>
        <v>2300814.7000000002</v>
      </c>
      <c r="L10" s="576">
        <f>L9</f>
        <v>200.5</v>
      </c>
      <c r="M10" s="575">
        <f>$D10*L10</f>
        <v>5103023.75</v>
      </c>
      <c r="N10" s="576">
        <f>N9</f>
        <v>194</v>
      </c>
      <c r="O10" s="575">
        <f>$D10*N10</f>
        <v>4937589.0599999996</v>
      </c>
      <c r="P10" s="576">
        <f>P9</f>
        <v>274.7</v>
      </c>
      <c r="Q10" s="575">
        <f>$D10*P10</f>
        <v>6991524.2999999998</v>
      </c>
      <c r="R10" s="576">
        <f>R9</f>
        <v>32.68</v>
      </c>
      <c r="S10" s="575">
        <f t="shared" si="0"/>
        <v>831754.69</v>
      </c>
      <c r="T10" s="576">
        <f>T9</f>
        <v>156.08000000000001</v>
      </c>
      <c r="U10" s="575">
        <f t="shared" si="0"/>
        <v>3972468.56</v>
      </c>
      <c r="V10" s="576">
        <f>V9</f>
        <v>329.48</v>
      </c>
      <c r="W10" s="575">
        <f t="shared" si="1"/>
        <v>8385756.9299999997</v>
      </c>
      <c r="X10" s="576">
        <f>X9</f>
        <v>223.74</v>
      </c>
      <c r="Y10" s="575">
        <f t="shared" si="1"/>
        <v>5694516.3700000001</v>
      </c>
      <c r="Z10" s="576">
        <f>Z9</f>
        <v>53.9</v>
      </c>
      <c r="AA10" s="575">
        <f t="shared" si="2"/>
        <v>1371835.31</v>
      </c>
      <c r="AB10" s="576">
        <f>AB9</f>
        <v>125.25</v>
      </c>
      <c r="AC10" s="575">
        <f t="shared" si="2"/>
        <v>3187799.12</v>
      </c>
      <c r="AD10" s="576">
        <f>AD9</f>
        <v>61.2</v>
      </c>
      <c r="AE10" s="575">
        <f t="shared" si="3"/>
        <v>1557631.19</v>
      </c>
      <c r="AF10" s="576">
        <f>AF9</f>
        <v>221.16</v>
      </c>
      <c r="AG10" s="575">
        <f t="shared" si="4"/>
        <v>5628851.5300000003</v>
      </c>
      <c r="AH10" s="576">
        <f>AH9</f>
        <v>251.04</v>
      </c>
      <c r="AI10" s="575">
        <f t="shared" si="5"/>
        <v>6389342.0499999998</v>
      </c>
      <c r="AJ10" s="576">
        <v>48.075000000000003</v>
      </c>
      <c r="AK10" s="575">
        <v>1223580.3799999999</v>
      </c>
      <c r="AL10" s="576">
        <v>275.62</v>
      </c>
      <c r="AM10" s="575">
        <v>7014870.9500000002</v>
      </c>
      <c r="AN10" s="576">
        <v>138.05000000000001</v>
      </c>
      <c r="AO10" s="575">
        <v>3513481.48</v>
      </c>
      <c r="AP10" s="576">
        <v>132.15</v>
      </c>
      <c r="AQ10" s="575">
        <v>3363439.85</v>
      </c>
      <c r="AR10" s="576">
        <v>175.8</v>
      </c>
      <c r="AS10" s="575">
        <v>4474272.68</v>
      </c>
      <c r="AT10" s="576"/>
      <c r="AU10" s="575"/>
      <c r="AV10" s="576"/>
      <c r="AW10" s="575"/>
      <c r="AX10" s="576">
        <v>400.90750000000003</v>
      </c>
      <c r="AY10" s="575">
        <v>10203693.23</v>
      </c>
      <c r="AZ10" s="576">
        <v>139.33000000000001</v>
      </c>
      <c r="BA10" s="575">
        <v>3546044.12</v>
      </c>
      <c r="BB10" s="576">
        <v>223.19499999999999</v>
      </c>
      <c r="BC10" s="575">
        <v>5680645.3099999996</v>
      </c>
      <c r="BD10" s="576">
        <v>198.38</v>
      </c>
      <c r="BE10" s="575">
        <v>5049020.7699999996</v>
      </c>
      <c r="BF10" s="576">
        <v>254.54</v>
      </c>
      <c r="BG10" s="575">
        <v>6478317.9100000001</v>
      </c>
      <c r="BH10" s="576">
        <v>143.96</v>
      </c>
      <c r="BI10" s="575">
        <v>3663981.23</v>
      </c>
      <c r="BJ10" s="576">
        <v>283.81</v>
      </c>
      <c r="BK10" s="575">
        <v>7223410.2800000003</v>
      </c>
      <c r="BL10" s="576">
        <v>198.92</v>
      </c>
      <c r="BM10" s="575">
        <v>5062746.76</v>
      </c>
    </row>
    <row r="11" spans="1:67" s="558" customFormat="1" ht="26">
      <c r="A11" s="545">
        <v>1.3</v>
      </c>
      <c r="B11" s="572" t="s">
        <v>684</v>
      </c>
      <c r="C11" s="545" t="s">
        <v>553</v>
      </c>
      <c r="D11" s="573">
        <f>[4]APUs!F77</f>
        <v>56877.27</v>
      </c>
      <c r="E11" s="574">
        <f t="shared" si="6"/>
        <v>5352.78</v>
      </c>
      <c r="F11" s="545">
        <f>F9</f>
        <v>125.58</v>
      </c>
      <c r="G11" s="575">
        <f>D11*F11</f>
        <v>7142647.5700000003</v>
      </c>
      <c r="H11" s="545">
        <f>H9</f>
        <v>400.33</v>
      </c>
      <c r="I11" s="575">
        <f t="shared" si="7"/>
        <v>22769677.5</v>
      </c>
      <c r="J11" s="545">
        <f>J9</f>
        <v>90.4</v>
      </c>
      <c r="K11" s="575">
        <f t="shared" si="7"/>
        <v>5141705.21</v>
      </c>
      <c r="L11" s="576">
        <f>L9</f>
        <v>200.5</v>
      </c>
      <c r="M11" s="575">
        <f>$D11*L11</f>
        <v>11403892.640000001</v>
      </c>
      <c r="N11" s="576">
        <f>N9</f>
        <v>194</v>
      </c>
      <c r="O11" s="575">
        <f>$D11*N11</f>
        <v>11034190.380000001</v>
      </c>
      <c r="P11" s="576">
        <f>P9</f>
        <v>274.7</v>
      </c>
      <c r="Q11" s="575">
        <f>$D11*P11</f>
        <v>15624186.07</v>
      </c>
      <c r="R11" s="576">
        <f>R10</f>
        <v>32.68</v>
      </c>
      <c r="S11" s="575">
        <f t="shared" si="0"/>
        <v>1858749.18</v>
      </c>
      <c r="T11" s="576">
        <f>T9</f>
        <v>156.08000000000001</v>
      </c>
      <c r="U11" s="575">
        <f t="shared" si="0"/>
        <v>8877404.3000000007</v>
      </c>
      <c r="V11" s="576">
        <f>V9</f>
        <v>329.48</v>
      </c>
      <c r="W11" s="575">
        <f t="shared" si="1"/>
        <v>18739922.920000002</v>
      </c>
      <c r="X11" s="576">
        <f>X10</f>
        <v>223.74</v>
      </c>
      <c r="Y11" s="575">
        <f t="shared" si="1"/>
        <v>12725720.390000001</v>
      </c>
      <c r="Z11" s="576">
        <f>Z10</f>
        <v>53.9</v>
      </c>
      <c r="AA11" s="575">
        <f t="shared" si="2"/>
        <v>3065684.85</v>
      </c>
      <c r="AB11" s="576">
        <f>AB10</f>
        <v>125.25</v>
      </c>
      <c r="AC11" s="575">
        <f t="shared" si="2"/>
        <v>7123878.0700000003</v>
      </c>
      <c r="AD11" s="576">
        <f>AD10</f>
        <v>61.2</v>
      </c>
      <c r="AE11" s="575">
        <f t="shared" si="3"/>
        <v>3480888.92</v>
      </c>
      <c r="AF11" s="576">
        <f>AF10</f>
        <v>221.16</v>
      </c>
      <c r="AG11" s="575">
        <f t="shared" si="4"/>
        <v>12578977.029999999</v>
      </c>
      <c r="AH11" s="576">
        <f>AH10</f>
        <v>251.04</v>
      </c>
      <c r="AI11" s="575">
        <f t="shared" si="5"/>
        <v>14278469.859999999</v>
      </c>
      <c r="AJ11" s="576">
        <v>48.075000000000003</v>
      </c>
      <c r="AK11" s="575">
        <v>2734374.9</v>
      </c>
      <c r="AL11" s="576">
        <v>275.62</v>
      </c>
      <c r="AM11" s="575">
        <v>15676360.42</v>
      </c>
      <c r="AN11" s="576">
        <v>138.05000000000001</v>
      </c>
      <c r="AO11" s="575">
        <v>7851691.4000000004</v>
      </c>
      <c r="AP11" s="576">
        <v>132.15</v>
      </c>
      <c r="AQ11" s="575">
        <v>7516388.5</v>
      </c>
      <c r="AR11" s="576">
        <v>175.8</v>
      </c>
      <c r="AS11" s="575">
        <v>9998802.7699999996</v>
      </c>
      <c r="AT11" s="576"/>
      <c r="AU11" s="575"/>
      <c r="AV11" s="576"/>
      <c r="AW11" s="575"/>
      <c r="AX11" s="576">
        <v>400.90750000000003</v>
      </c>
      <c r="AY11" s="575">
        <v>22802525.329999998</v>
      </c>
      <c r="AZ11" s="576">
        <v>139.33000000000001</v>
      </c>
      <c r="BA11" s="575">
        <v>7924460.1900000004</v>
      </c>
      <c r="BB11" s="576">
        <v>223.19499999999999</v>
      </c>
      <c r="BC11" s="575">
        <v>12694722.949999999</v>
      </c>
      <c r="BD11" s="576">
        <v>198.38</v>
      </c>
      <c r="BE11" s="575">
        <v>11283211.039999999</v>
      </c>
      <c r="BF11" s="576">
        <v>254.54</v>
      </c>
      <c r="BG11" s="575">
        <v>14477307.869999999</v>
      </c>
      <c r="BH11" s="576">
        <v>143.96</v>
      </c>
      <c r="BI11" s="575">
        <v>8188018.0899999999</v>
      </c>
      <c r="BJ11" s="576">
        <v>283.81</v>
      </c>
      <c r="BK11" s="575">
        <v>16142390.039999999</v>
      </c>
      <c r="BL11" s="576">
        <v>198.92</v>
      </c>
      <c r="BM11" s="575">
        <v>11313884.949999999</v>
      </c>
    </row>
    <row r="12" spans="1:67" s="582" customFormat="1">
      <c r="A12" s="577"/>
      <c r="B12" s="578" t="s">
        <v>685</v>
      </c>
      <c r="C12" s="577"/>
      <c r="D12" s="579"/>
      <c r="E12" s="580"/>
      <c r="F12" s="577"/>
      <c r="G12" s="581">
        <f>SUM(G9:G11)</f>
        <v>11769134.07</v>
      </c>
      <c r="H12" s="577"/>
      <c r="I12" s="581">
        <f t="shared" ref="I12" si="8">SUM(I9:I11)</f>
        <v>37518215.009999998</v>
      </c>
      <c r="J12" s="577"/>
      <c r="K12" s="581">
        <f t="shared" ref="K12" si="9">SUM(K9:K11)</f>
        <v>8472127.0899999999</v>
      </c>
      <c r="L12" s="577"/>
      <c r="M12" s="581">
        <f t="shared" ref="M12" si="10">SUM(M9:M11)</f>
        <v>18790503.120000001</v>
      </c>
      <c r="N12" s="577"/>
      <c r="O12" s="581">
        <f t="shared" ref="O12" si="11">SUM(O9:O11)</f>
        <v>18181334.68</v>
      </c>
      <c r="P12" s="577"/>
      <c r="Q12" s="581">
        <f t="shared" ref="Q12" si="12">SUM(Q9:Q11)</f>
        <v>25744395.030000001</v>
      </c>
      <c r="R12" s="577"/>
      <c r="S12" s="581">
        <f t="shared" ref="S12" si="13">SUM(S9:S11)</f>
        <v>3062711.42</v>
      </c>
      <c r="T12" s="577"/>
      <c r="U12" s="581">
        <f t="shared" ref="U12" si="14">SUM(U9:U11)</f>
        <v>14627539.779999999</v>
      </c>
      <c r="V12" s="577"/>
      <c r="W12" s="581">
        <f t="shared" ref="W12" si="15">SUM(W9:W11)</f>
        <v>30878279.129999999</v>
      </c>
      <c r="X12" s="577"/>
      <c r="Y12" s="581">
        <f t="shared" ref="Y12" si="16">SUM(Y9:Y11)</f>
        <v>20968514.539999999</v>
      </c>
      <c r="Z12" s="577"/>
      <c r="AA12" s="581">
        <f t="shared" ref="AA12" si="17">SUM(AA9:AA11)</f>
        <v>5051412.05</v>
      </c>
      <c r="AB12" s="577"/>
      <c r="AC12" s="581">
        <f t="shared" ref="AC12" si="18">SUM(AC9:AC11)</f>
        <v>11738207.060000001</v>
      </c>
      <c r="AD12" s="577"/>
      <c r="AE12" s="581">
        <f t="shared" ref="AE12" si="19">SUM(AE9:AE11)</f>
        <v>5735555.0599999996</v>
      </c>
      <c r="AF12" s="577"/>
      <c r="AG12" s="581">
        <f t="shared" ref="AG12" si="20">SUM(AG9:AG11)</f>
        <v>20726721.530000001</v>
      </c>
      <c r="AH12" s="577"/>
      <c r="AI12" s="581">
        <f t="shared" ref="AI12" si="21">SUM(AI9:AI11)</f>
        <v>23527021.949999999</v>
      </c>
      <c r="AJ12" s="577"/>
      <c r="AK12" s="581">
        <f t="shared" ref="AK12" si="22">SUM(AK9:AK11)</f>
        <v>4505503.57</v>
      </c>
      <c r="AL12" s="577"/>
      <c r="AM12" s="581">
        <f t="shared" ref="AM12" si="23">SUM(AM9:AM11)</f>
        <v>25830363.579999998</v>
      </c>
      <c r="AN12" s="577"/>
      <c r="AO12" s="581">
        <f t="shared" ref="AO12" si="24">SUM(AO9:AO11)</f>
        <v>12937444.550000001</v>
      </c>
      <c r="AP12" s="577"/>
      <c r="AQ12" s="581">
        <f t="shared" ref="AQ12" si="25">SUM(AQ9:AQ11)</f>
        <v>12384956.880000001</v>
      </c>
      <c r="AR12" s="577"/>
      <c r="AS12" s="581">
        <f t="shared" ref="AS12" si="26">SUM(AS9:AS11)</f>
        <v>16475298.1</v>
      </c>
      <c r="AT12" s="577"/>
      <c r="AU12" s="581">
        <f t="shared" ref="AU12" si="27">SUM(AU9:AU11)</f>
        <v>0</v>
      </c>
      <c r="AV12" s="577"/>
      <c r="AW12" s="581">
        <f t="shared" ref="AW12" si="28">SUM(AW9:AW11)</f>
        <v>0</v>
      </c>
      <c r="AX12" s="577"/>
      <c r="AY12" s="581">
        <f t="shared" ref="AY12" si="29">SUM(AY9:AY11)</f>
        <v>37572338.490000002</v>
      </c>
      <c r="AZ12" s="577"/>
      <c r="BA12" s="581">
        <f t="shared" ref="BA12" si="30">SUM(BA9:BA11)</f>
        <v>13057347.66</v>
      </c>
      <c r="BB12" s="577"/>
      <c r="BC12" s="581">
        <f t="shared" ref="BC12" si="31">SUM(BC9:BC11)</f>
        <v>20917438.780000001</v>
      </c>
      <c r="BD12" s="577"/>
      <c r="BE12" s="581">
        <f t="shared" ref="BE12" si="32">SUM(BE9:BE11)</f>
        <v>18591652.379999999</v>
      </c>
      <c r="BF12" s="577"/>
      <c r="BG12" s="581">
        <f t="shared" ref="BG12" si="33">SUM(BG9:BG11)</f>
        <v>23854652.23</v>
      </c>
      <c r="BH12" s="577"/>
      <c r="BI12" s="581">
        <f t="shared" ref="BI12" si="34">SUM(BI9:BI11)</f>
        <v>13491619.15</v>
      </c>
      <c r="BJ12" s="577"/>
      <c r="BK12" s="581">
        <f t="shared" ref="BK12" si="35">SUM(BK9:BK11)</f>
        <v>26598253.210000001</v>
      </c>
      <c r="BL12" s="577"/>
      <c r="BM12" s="581">
        <f t="shared" ref="BM12" si="36">SUM(BM9:BM11)</f>
        <v>18642194.620000001</v>
      </c>
      <c r="BO12" s="583">
        <f>+G12+I12+K12+M12+O12+Q12+S12+U12+W12+Y12+AA12+AC12+AE12+AG12+AI12+AK12+AM12+AO12+AQ12+AS12+AU12+AW12+AY12+BA12+BC12+BE12+BG12+BI12+BK12+BM12</f>
        <v>501650734.72000003</v>
      </c>
    </row>
    <row r="13" spans="1:67" s="587" customFormat="1">
      <c r="A13" s="565">
        <v>2</v>
      </c>
      <c r="B13" s="584" t="s">
        <v>686</v>
      </c>
      <c r="C13" s="565"/>
      <c r="D13" s="585"/>
      <c r="E13" s="586"/>
      <c r="F13" s="565"/>
      <c r="G13" s="565"/>
      <c r="H13" s="565"/>
      <c r="I13" s="565"/>
      <c r="J13" s="565"/>
      <c r="K13" s="565"/>
      <c r="L13" s="565"/>
      <c r="M13" s="565"/>
      <c r="N13" s="565"/>
      <c r="P13" s="565"/>
      <c r="R13" s="565"/>
      <c r="T13" s="565"/>
      <c r="V13" s="565"/>
      <c r="X13" s="565"/>
      <c r="Y13" s="565"/>
      <c r="Z13" s="565"/>
      <c r="AB13" s="565"/>
      <c r="AD13" s="565"/>
      <c r="AF13" s="565"/>
      <c r="AH13" s="565"/>
      <c r="AJ13" s="565"/>
      <c r="AL13" s="565"/>
      <c r="AN13" s="565"/>
      <c r="AP13" s="565"/>
      <c r="AR13" s="565"/>
      <c r="AT13" s="565"/>
      <c r="AV13" s="565"/>
      <c r="AX13" s="565"/>
      <c r="AZ13" s="565"/>
      <c r="BB13" s="565"/>
      <c r="BD13" s="565"/>
      <c r="BF13" s="565"/>
      <c r="BH13" s="565"/>
      <c r="BJ13" s="565"/>
      <c r="BL13" s="565"/>
    </row>
    <row r="14" spans="1:67" s="558" customFormat="1">
      <c r="A14" s="545">
        <v>2.1</v>
      </c>
      <c r="B14" s="558" t="s">
        <v>687</v>
      </c>
      <c r="C14" s="545" t="s">
        <v>553</v>
      </c>
      <c r="D14" s="573">
        <f>[4]APUs!F103</f>
        <v>5726.78</v>
      </c>
      <c r="E14" s="574">
        <f t="shared" ref="E14:E19" si="37">F14+H14+J14+L14+N14+P14+R14+T14+V14+X14+Z14+AB14+AD14+AF14+AH14+AJ14+AL14+AN14+AP14+AR14+AT14+AV14+AX14+AZ14+BB14+BD14+BF14+BH14+BJ14+BL14</f>
        <v>3232.73</v>
      </c>
      <c r="F14" s="576">
        <f>+'[3]6.2 CANTIDADES'!K11</f>
        <v>63.72</v>
      </c>
      <c r="G14" s="575">
        <f t="shared" ref="G14:G19" si="38">D14*F14</f>
        <v>364910.42</v>
      </c>
      <c r="H14" s="576">
        <f>+'[3]6.2 CANTIDADES'!K39</f>
        <v>103.08</v>
      </c>
      <c r="I14" s="575">
        <f t="shared" ref="I14:K19" si="39">$D14*H14</f>
        <v>590316.48</v>
      </c>
      <c r="J14" s="576">
        <f>+'[3]6.2 CANTIDADES'!K62</f>
        <v>183.63</v>
      </c>
      <c r="K14" s="575">
        <f t="shared" si="39"/>
        <v>1051608.6100000001</v>
      </c>
      <c r="L14" s="576">
        <f>+'[3]6.2 CANTIDADES'!K83</f>
        <v>92.96</v>
      </c>
      <c r="M14" s="575">
        <f t="shared" ref="M14:S19" si="40">$D14*L14</f>
        <v>532361.47</v>
      </c>
      <c r="N14" s="576">
        <f>+'[3]6.2 CANTIDADES'!K98</f>
        <v>74.400000000000006</v>
      </c>
      <c r="O14" s="575">
        <f t="shared" si="40"/>
        <v>426072.43</v>
      </c>
      <c r="P14" s="576">
        <f>+'[3]6.2 CANTIDADES'!K122</f>
        <v>107.1</v>
      </c>
      <c r="Q14" s="575">
        <f t="shared" si="40"/>
        <v>613338.14</v>
      </c>
      <c r="R14" s="576">
        <f>+'[3]6.2 CANTIDADES'!K145</f>
        <v>36.21</v>
      </c>
      <c r="S14" s="575">
        <f t="shared" si="40"/>
        <v>207366.7</v>
      </c>
      <c r="T14" s="576">
        <f>+'[3]6.2 CANTIDADES'!K162</f>
        <v>119.16</v>
      </c>
      <c r="U14" s="575">
        <f t="shared" ref="U14:AA16" si="41">$D14*T14</f>
        <v>682403.1</v>
      </c>
      <c r="V14" s="576">
        <f>+'[3]6.2 CANTIDADES'!K202</f>
        <v>213.17</v>
      </c>
      <c r="W14" s="575">
        <f t="shared" si="41"/>
        <v>1220777.69</v>
      </c>
      <c r="X14" s="576">
        <f>+'[3]6.2 CANTIDADES'!K230</f>
        <v>138.6</v>
      </c>
      <c r="Y14" s="575">
        <f t="shared" si="41"/>
        <v>793731.71</v>
      </c>
      <c r="Z14" s="576">
        <f>+'[3]6.2 CANTIDADES'!K249</f>
        <v>70.849999999999994</v>
      </c>
      <c r="AA14" s="575">
        <f t="shared" si="41"/>
        <v>405742.36</v>
      </c>
      <c r="AB14" s="576">
        <f>+'[3]6.2 CANTIDADES'!K264</f>
        <v>74.099999999999994</v>
      </c>
      <c r="AC14" s="575">
        <f t="shared" ref="AC14:AC16" si="42">$D14*AB14</f>
        <v>424354.4</v>
      </c>
      <c r="AD14" s="576">
        <f>+'[3]6.2 CANTIDADES'!K278</f>
        <v>44.93</v>
      </c>
      <c r="AE14" s="575">
        <f t="shared" ref="AE14:AE16" si="43">$D14*AD14</f>
        <v>257304.23</v>
      </c>
      <c r="AF14" s="576">
        <f>+'[3]6.2 CANTIDADES'!K292</f>
        <v>44.93</v>
      </c>
      <c r="AG14" s="575">
        <f t="shared" ref="AG14:AG19" si="44">$D14*AF14</f>
        <v>257304.23</v>
      </c>
      <c r="AH14" s="576">
        <f>+'[3]6.2 CANTIDADES'!K323</f>
        <v>136.30000000000001</v>
      </c>
      <c r="AI14" s="575">
        <f t="shared" ref="AI14:AI19" si="45">$D14*AH14</f>
        <v>780560.11</v>
      </c>
      <c r="AJ14" s="576">
        <v>120.47</v>
      </c>
      <c r="AK14" s="575">
        <v>689893.25</v>
      </c>
      <c r="AL14" s="576">
        <v>178.18</v>
      </c>
      <c r="AM14" s="575">
        <v>1020374.04</v>
      </c>
      <c r="AN14" s="576">
        <v>115.96</v>
      </c>
      <c r="AO14" s="575">
        <v>664054.04</v>
      </c>
      <c r="AP14" s="576">
        <v>135.34</v>
      </c>
      <c r="AQ14" s="575">
        <v>775073.32</v>
      </c>
      <c r="AR14" s="576">
        <v>86.46</v>
      </c>
      <c r="AS14" s="575">
        <v>495137.05</v>
      </c>
      <c r="AT14" s="576"/>
      <c r="AU14" s="575"/>
      <c r="AV14" s="576"/>
      <c r="AW14" s="575"/>
      <c r="AX14" s="576">
        <v>125.88</v>
      </c>
      <c r="AY14" s="575">
        <v>720903.74</v>
      </c>
      <c r="AZ14" s="576">
        <v>74.39</v>
      </c>
      <c r="BA14" s="575">
        <v>425986.23</v>
      </c>
      <c r="BB14" s="576">
        <v>143.11000000000001</v>
      </c>
      <c r="BC14" s="575">
        <v>819570.37</v>
      </c>
      <c r="BD14" s="576">
        <v>133.30500000000001</v>
      </c>
      <c r="BE14" s="575">
        <v>763407.87</v>
      </c>
      <c r="BF14" s="576">
        <v>212.89</v>
      </c>
      <c r="BG14" s="575">
        <v>1219150.44</v>
      </c>
      <c r="BH14" s="576">
        <v>124.87</v>
      </c>
      <c r="BI14" s="575">
        <v>715091.07</v>
      </c>
      <c r="BJ14" s="576">
        <v>147.44</v>
      </c>
      <c r="BK14" s="575">
        <v>844378.76</v>
      </c>
      <c r="BL14" s="576">
        <v>131.29</v>
      </c>
      <c r="BM14" s="575">
        <v>751879.87</v>
      </c>
    </row>
    <row r="15" spans="1:67" s="558" customFormat="1" ht="26">
      <c r="A15" s="545">
        <v>2.2000000000000002</v>
      </c>
      <c r="B15" s="572" t="s">
        <v>688</v>
      </c>
      <c r="C15" s="545" t="s">
        <v>553</v>
      </c>
      <c r="D15" s="573">
        <f>[4]APUs!F129</f>
        <v>23001.62</v>
      </c>
      <c r="E15" s="574">
        <f t="shared" si="37"/>
        <v>1912.83</v>
      </c>
      <c r="F15" s="576">
        <f>F16*20%</f>
        <v>36.01</v>
      </c>
      <c r="G15" s="575">
        <f t="shared" si="38"/>
        <v>828288.34</v>
      </c>
      <c r="H15" s="576">
        <f>H16*20%</f>
        <v>82.74</v>
      </c>
      <c r="I15" s="575">
        <f t="shared" si="39"/>
        <v>1903154.04</v>
      </c>
      <c r="J15" s="576">
        <f>J16*20%</f>
        <v>104.26</v>
      </c>
      <c r="K15" s="575">
        <f t="shared" si="39"/>
        <v>2398148.9</v>
      </c>
      <c r="L15" s="576">
        <f>L16*20%</f>
        <v>76.97</v>
      </c>
      <c r="M15" s="575">
        <f t="shared" si="40"/>
        <v>1770434.69</v>
      </c>
      <c r="N15" s="576">
        <f>N16*20%</f>
        <v>45.88</v>
      </c>
      <c r="O15" s="575">
        <f t="shared" si="40"/>
        <v>1055314.33</v>
      </c>
      <c r="P15" s="576">
        <f>P16*20%</f>
        <v>56.54</v>
      </c>
      <c r="Q15" s="575">
        <f t="shared" si="40"/>
        <v>1300511.5900000001</v>
      </c>
      <c r="R15" s="576">
        <f>R16*20%</f>
        <v>19.52</v>
      </c>
      <c r="S15" s="575">
        <f t="shared" si="40"/>
        <v>448991.62</v>
      </c>
      <c r="T15" s="576">
        <f>T16*20%</f>
        <v>53.31</v>
      </c>
      <c r="U15" s="575">
        <f t="shared" si="41"/>
        <v>1226216.3600000001</v>
      </c>
      <c r="V15" s="576">
        <f>V16*20%</f>
        <v>120.62</v>
      </c>
      <c r="W15" s="575">
        <f t="shared" si="41"/>
        <v>2774455.4</v>
      </c>
      <c r="X15" s="576">
        <f>X16*20%</f>
        <v>76.53</v>
      </c>
      <c r="Y15" s="575">
        <f t="shared" si="41"/>
        <v>1760313.98</v>
      </c>
      <c r="Z15" s="576">
        <f>Z16*20%</f>
        <v>41.64</v>
      </c>
      <c r="AA15" s="575">
        <f t="shared" si="41"/>
        <v>957787.46</v>
      </c>
      <c r="AB15" s="576">
        <f>AB16*20%</f>
        <v>45.3</v>
      </c>
      <c r="AC15" s="575">
        <f t="shared" si="42"/>
        <v>1041973.39</v>
      </c>
      <c r="AD15" s="576">
        <f>AD16*20%</f>
        <v>25.34</v>
      </c>
      <c r="AE15" s="575">
        <f t="shared" si="43"/>
        <v>582861.05000000005</v>
      </c>
      <c r="AF15" s="576">
        <f>AF16*20%</f>
        <v>25.34</v>
      </c>
      <c r="AG15" s="575">
        <f t="shared" si="44"/>
        <v>582861.05000000005</v>
      </c>
      <c r="AH15" s="576">
        <f>AH16*20%</f>
        <v>83.26</v>
      </c>
      <c r="AI15" s="575">
        <f t="shared" si="45"/>
        <v>1915114.88</v>
      </c>
      <c r="AJ15" s="576">
        <v>90.11</v>
      </c>
      <c r="AK15" s="575">
        <v>2072722.03</v>
      </c>
      <c r="AL15" s="576">
        <v>117.67</v>
      </c>
      <c r="AM15" s="575">
        <v>2706646.69</v>
      </c>
      <c r="AN15" s="576">
        <v>70.75</v>
      </c>
      <c r="AO15" s="575">
        <v>1627410.66</v>
      </c>
      <c r="AP15" s="576">
        <v>86.04</v>
      </c>
      <c r="AQ15" s="575">
        <v>1978976.63</v>
      </c>
      <c r="AR15" s="576">
        <v>54.41</v>
      </c>
      <c r="AS15" s="575">
        <v>1251472.17</v>
      </c>
      <c r="AT15" s="576"/>
      <c r="AU15" s="575"/>
      <c r="AV15" s="576"/>
      <c r="AW15" s="575"/>
      <c r="AX15" s="576">
        <v>67.459999999999994</v>
      </c>
      <c r="AY15" s="575">
        <v>1551712.32</v>
      </c>
      <c r="AZ15" s="576">
        <v>38.369999999999997</v>
      </c>
      <c r="BA15" s="575">
        <v>882503.18</v>
      </c>
      <c r="BB15" s="576">
        <v>76.42</v>
      </c>
      <c r="BC15" s="575">
        <v>1757691.84</v>
      </c>
      <c r="BD15" s="576">
        <v>91.97</v>
      </c>
      <c r="BE15" s="575">
        <v>2115413.04</v>
      </c>
      <c r="BF15" s="576">
        <v>113.63</v>
      </c>
      <c r="BG15" s="575">
        <v>2613766.15</v>
      </c>
      <c r="BH15" s="576">
        <v>65.14</v>
      </c>
      <c r="BI15" s="575">
        <v>1498371.57</v>
      </c>
      <c r="BJ15" s="576">
        <v>77.47</v>
      </c>
      <c r="BK15" s="575">
        <v>1781981.55</v>
      </c>
      <c r="BL15" s="576">
        <v>70.13</v>
      </c>
      <c r="BM15" s="575">
        <v>1613057.65</v>
      </c>
    </row>
    <row r="16" spans="1:67" s="558" customFormat="1">
      <c r="A16" s="545">
        <v>2.2999999999999998</v>
      </c>
      <c r="B16" s="558" t="s">
        <v>689</v>
      </c>
      <c r="C16" s="545" t="s">
        <v>553</v>
      </c>
      <c r="D16" s="573">
        <f>[4]APUs!F156</f>
        <v>13435.91</v>
      </c>
      <c r="E16" s="574">
        <f t="shared" si="37"/>
        <v>9564.23</v>
      </c>
      <c r="F16" s="576">
        <f>+'[3]6.2 CANTIDADES'!H11</f>
        <v>180.04</v>
      </c>
      <c r="G16" s="575">
        <f t="shared" si="38"/>
        <v>2419001.2400000002</v>
      </c>
      <c r="H16" s="576">
        <f>+'[3]6.2 CANTIDADES'!H39</f>
        <v>413.72</v>
      </c>
      <c r="I16" s="575">
        <f t="shared" si="39"/>
        <v>5558704.6900000004</v>
      </c>
      <c r="J16" s="576">
        <f>+'[3]6.2 CANTIDADES'!H62</f>
        <v>521.32000000000005</v>
      </c>
      <c r="K16" s="575">
        <f t="shared" si="39"/>
        <v>7004408.5999999996</v>
      </c>
      <c r="L16" s="576">
        <f>+'[3]6.2 CANTIDADES'!H83</f>
        <v>384.87</v>
      </c>
      <c r="M16" s="575">
        <f t="shared" si="40"/>
        <v>5171078.68</v>
      </c>
      <c r="N16" s="576">
        <f>+'[3]6.2 CANTIDADES'!H98</f>
        <v>229.4</v>
      </c>
      <c r="O16" s="575">
        <f t="shared" si="40"/>
        <v>3082197.75</v>
      </c>
      <c r="P16" s="576">
        <f>+'[3]6.2 CANTIDADES'!H122</f>
        <v>282.68</v>
      </c>
      <c r="Q16" s="575">
        <f t="shared" si="40"/>
        <v>3798063.04</v>
      </c>
      <c r="R16" s="576">
        <f>+'[3]6.2 CANTIDADES'!H145</f>
        <v>97.6</v>
      </c>
      <c r="S16" s="575">
        <f t="shared" si="40"/>
        <v>1311344.82</v>
      </c>
      <c r="T16" s="576">
        <f>+'[3]6.2 CANTIDADES'!H162</f>
        <v>266.56</v>
      </c>
      <c r="U16" s="575">
        <f t="shared" si="41"/>
        <v>3581476.17</v>
      </c>
      <c r="V16" s="576">
        <f>+'[3]6.2 CANTIDADES'!H202</f>
        <v>603.1</v>
      </c>
      <c r="W16" s="575">
        <f t="shared" si="41"/>
        <v>8103197.3200000003</v>
      </c>
      <c r="X16" s="576">
        <f>+'[3]6.2 CANTIDADES'!H230</f>
        <v>382.65</v>
      </c>
      <c r="Y16" s="575">
        <f t="shared" si="41"/>
        <v>5141250.96</v>
      </c>
      <c r="Z16" s="576">
        <f>+'[3]6.2 CANTIDADES'!H249</f>
        <v>208.22</v>
      </c>
      <c r="AA16" s="575">
        <f t="shared" si="41"/>
        <v>2797625.18</v>
      </c>
      <c r="AB16" s="576">
        <f>+'[3]6.2 CANTIDADES'!H264</f>
        <v>226.5</v>
      </c>
      <c r="AC16" s="575">
        <f t="shared" si="42"/>
        <v>3043233.62</v>
      </c>
      <c r="AD16" s="576">
        <f>+'[3]6.2 CANTIDADES'!H278</f>
        <v>126.72</v>
      </c>
      <c r="AE16" s="575">
        <f t="shared" si="43"/>
        <v>1702598.52</v>
      </c>
      <c r="AF16" s="576">
        <f>+'[3]6.2 CANTIDADES'!H292</f>
        <v>126.72</v>
      </c>
      <c r="AG16" s="575">
        <f t="shared" si="44"/>
        <v>1702598.52</v>
      </c>
      <c r="AH16" s="576">
        <f>+'[3]6.2 CANTIDADES'!H323</f>
        <v>416.28</v>
      </c>
      <c r="AI16" s="575">
        <f t="shared" si="45"/>
        <v>5593100.6100000003</v>
      </c>
      <c r="AJ16" s="576">
        <v>450.56</v>
      </c>
      <c r="AK16" s="575">
        <v>6053681.54</v>
      </c>
      <c r="AL16" s="576">
        <v>588.36</v>
      </c>
      <c r="AM16" s="575">
        <v>7905149.2999999998</v>
      </c>
      <c r="AN16" s="576">
        <v>353.76</v>
      </c>
      <c r="AO16" s="575">
        <v>4753085.8899999997</v>
      </c>
      <c r="AP16" s="576">
        <v>430.18</v>
      </c>
      <c r="AQ16" s="575">
        <v>5779884.6600000001</v>
      </c>
      <c r="AR16" s="576">
        <v>272.04000000000002</v>
      </c>
      <c r="AS16" s="575">
        <v>3655103.71</v>
      </c>
      <c r="AT16" s="576"/>
      <c r="AU16" s="575"/>
      <c r="AV16" s="576"/>
      <c r="AW16" s="575"/>
      <c r="AX16" s="576">
        <v>337.30500000000001</v>
      </c>
      <c r="AY16" s="575">
        <v>4531998.07</v>
      </c>
      <c r="AZ16" s="576">
        <v>191.84</v>
      </c>
      <c r="BA16" s="575">
        <v>2577476.91</v>
      </c>
      <c r="BB16" s="576">
        <v>382.08</v>
      </c>
      <c r="BC16" s="575">
        <v>5133590.74</v>
      </c>
      <c r="BD16" s="576">
        <v>459.84</v>
      </c>
      <c r="BE16" s="575">
        <v>6178366.7400000002</v>
      </c>
      <c r="BF16" s="576">
        <v>568.16999999999996</v>
      </c>
      <c r="BG16" s="575">
        <v>7633878.3700000001</v>
      </c>
      <c r="BH16" s="576">
        <v>325.70999999999998</v>
      </c>
      <c r="BI16" s="575">
        <v>4376208.75</v>
      </c>
      <c r="BJ16" s="576">
        <v>387.36</v>
      </c>
      <c r="BK16" s="575">
        <v>5204532.32</v>
      </c>
      <c r="BL16" s="576">
        <v>350.64</v>
      </c>
      <c r="BM16" s="575">
        <v>4711165.87</v>
      </c>
    </row>
    <row r="17" spans="1:67" s="558" customFormat="1" ht="62.25" customHeight="1">
      <c r="A17" s="545">
        <v>2.4</v>
      </c>
      <c r="B17" s="572" t="s">
        <v>690</v>
      </c>
      <c r="C17" s="545" t="s">
        <v>553</v>
      </c>
      <c r="D17" s="573">
        <f>[4]APUs!F183</f>
        <v>22036.240000000002</v>
      </c>
      <c r="E17" s="574">
        <f t="shared" si="37"/>
        <v>8201.59</v>
      </c>
      <c r="F17" s="576">
        <f>+'[3]6.2 CANTIDADES'!I11</f>
        <v>165.34</v>
      </c>
      <c r="G17" s="575">
        <f>D17*F17</f>
        <v>3643471.92</v>
      </c>
      <c r="H17" s="576">
        <f>+'[3]6.2 CANTIDADES'!I39</f>
        <v>481.52</v>
      </c>
      <c r="I17" s="575">
        <f>$D17*H17</f>
        <v>10610890.279999999</v>
      </c>
      <c r="J17" s="576">
        <f>+'[3]6.2 CANTIDADES'!I62</f>
        <v>391.4</v>
      </c>
      <c r="K17" s="575">
        <f>$D17*J17</f>
        <v>8624984.3399999999</v>
      </c>
      <c r="L17" s="576">
        <f>+'[3]6.2 CANTIDADES'!I83</f>
        <v>232.09</v>
      </c>
      <c r="M17" s="575">
        <f>$D17*L17</f>
        <v>5114390.9400000004</v>
      </c>
      <c r="N17" s="576">
        <f>+'[3]6.2 CANTIDADES'!I98</f>
        <v>160.4</v>
      </c>
      <c r="O17" s="575">
        <f>$D17*N17</f>
        <v>3534612.9</v>
      </c>
      <c r="P17" s="576">
        <f>+'[3]6.2 CANTIDADES'!I122</f>
        <v>199.68</v>
      </c>
      <c r="Q17" s="575">
        <f>$D17*P17</f>
        <v>4400196.4000000004</v>
      </c>
      <c r="R17" s="576">
        <f>+'[3]6.2 CANTIDADES'!I145</f>
        <v>116.92</v>
      </c>
      <c r="S17" s="575">
        <f>$D17*R17</f>
        <v>2576477.1800000002</v>
      </c>
      <c r="T17" s="576">
        <f>+'[3]6.2 CANTIDADES'!I162</f>
        <v>245.82</v>
      </c>
      <c r="U17" s="575">
        <f>$D17*T17</f>
        <v>5416948.5199999996</v>
      </c>
      <c r="V17" s="576">
        <f>+'[3]6.2 CANTIDADES'!I202</f>
        <v>562.78</v>
      </c>
      <c r="W17" s="575">
        <f>$D17*V17</f>
        <v>12401555.15</v>
      </c>
      <c r="X17" s="576">
        <f>+'[3]6.2 CANTIDADES'!I230</f>
        <v>323.25</v>
      </c>
      <c r="Y17" s="575">
        <f>$D17*X17</f>
        <v>7123214.5800000001</v>
      </c>
      <c r="Z17" s="576">
        <f>+'[3]6.2 CANTIDADES'!I249</f>
        <v>186.97</v>
      </c>
      <c r="AA17" s="575">
        <f>$D17*Z17</f>
        <v>4120115.79</v>
      </c>
      <c r="AB17" s="576">
        <f>+'[3]6.2 CANTIDADES'!I264</f>
        <v>207</v>
      </c>
      <c r="AC17" s="575">
        <f>$D17*AB17</f>
        <v>4561501.68</v>
      </c>
      <c r="AD17" s="576">
        <f>+'[3]6.2 CANTIDADES'!I278</f>
        <v>97.92</v>
      </c>
      <c r="AE17" s="575">
        <f>$D17*AD17</f>
        <v>2157788.62</v>
      </c>
      <c r="AF17" s="576">
        <f>+'[3]6.2 CANTIDADES'!I292</f>
        <v>97.92</v>
      </c>
      <c r="AG17" s="575">
        <f>$D17*AF17</f>
        <v>2157788.62</v>
      </c>
      <c r="AH17" s="576">
        <f>+'[3]6.2 CANTIDADES'!I323</f>
        <v>337.2</v>
      </c>
      <c r="AI17" s="575">
        <f>$D17*AH17</f>
        <v>7430620.1299999999</v>
      </c>
      <c r="AJ17" s="576">
        <v>383.78</v>
      </c>
      <c r="AK17" s="575">
        <v>8457067.1099999994</v>
      </c>
      <c r="AL17" s="576">
        <v>460.92</v>
      </c>
      <c r="AM17" s="575">
        <v>10156942.449999999</v>
      </c>
      <c r="AN17" s="576">
        <v>316.02</v>
      </c>
      <c r="AO17" s="575">
        <v>6963891.6799999997</v>
      </c>
      <c r="AP17" s="576">
        <v>339.95</v>
      </c>
      <c r="AQ17" s="575">
        <v>7491174.7599999998</v>
      </c>
      <c r="AR17" s="576">
        <v>244.56</v>
      </c>
      <c r="AS17" s="575">
        <v>5389182.1699999999</v>
      </c>
      <c r="AT17" s="576"/>
      <c r="AU17" s="575"/>
      <c r="AV17" s="576"/>
      <c r="AW17" s="575"/>
      <c r="AX17" s="576">
        <v>292.11</v>
      </c>
      <c r="AY17" s="575">
        <v>6437005.25</v>
      </c>
      <c r="AZ17" s="576">
        <v>180.09</v>
      </c>
      <c r="BA17" s="575">
        <v>3968505.96</v>
      </c>
      <c r="BB17" s="576">
        <v>338.88</v>
      </c>
      <c r="BC17" s="575">
        <v>7467640.0599999996</v>
      </c>
      <c r="BD17" s="576">
        <v>395.1</v>
      </c>
      <c r="BE17" s="575">
        <v>8706517.3200000003</v>
      </c>
      <c r="BF17" s="576">
        <v>496.26</v>
      </c>
      <c r="BG17" s="575">
        <v>10935703.07</v>
      </c>
      <c r="BH17" s="576">
        <v>298.63</v>
      </c>
      <c r="BI17" s="575">
        <v>6580681.5199999996</v>
      </c>
      <c r="BJ17" s="576">
        <v>343.26</v>
      </c>
      <c r="BK17" s="575">
        <v>7564158.7800000003</v>
      </c>
      <c r="BL17" s="576">
        <v>305.82</v>
      </c>
      <c r="BM17" s="575">
        <v>6739122.0599999996</v>
      </c>
    </row>
    <row r="18" spans="1:67" s="558" customFormat="1" ht="30" customHeight="1">
      <c r="A18" s="545">
        <v>2.5</v>
      </c>
      <c r="B18" s="572" t="s">
        <v>691</v>
      </c>
      <c r="C18" s="545" t="s">
        <v>553</v>
      </c>
      <c r="D18" s="573">
        <f>[4]APUs!F209</f>
        <v>17480.59</v>
      </c>
      <c r="E18" s="574">
        <f t="shared" si="37"/>
        <v>1972.02</v>
      </c>
      <c r="F18" s="576">
        <f>+'[3]6.2 CANTIDADES'!J11</f>
        <v>31.86</v>
      </c>
      <c r="G18" s="575">
        <f t="shared" si="38"/>
        <v>556931.6</v>
      </c>
      <c r="H18" s="576">
        <f>+'[3]6.2 CANTIDADES'!J39</f>
        <v>203.76</v>
      </c>
      <c r="I18" s="575">
        <f t="shared" si="39"/>
        <v>3561845.02</v>
      </c>
      <c r="J18" s="576">
        <f>+'[3]6.2 CANTIDADES'!J62</f>
        <v>94.98</v>
      </c>
      <c r="K18" s="575">
        <f t="shared" si="39"/>
        <v>1660306.44</v>
      </c>
      <c r="L18" s="576">
        <f>+'[3]6.2 CANTIDADES'!J83</f>
        <v>59.15</v>
      </c>
      <c r="M18" s="575">
        <f t="shared" si="40"/>
        <v>1033976.9</v>
      </c>
      <c r="N18" s="576">
        <f>+'[3]6.2 CANTIDADES'!J98</f>
        <v>42.24</v>
      </c>
      <c r="O18" s="575">
        <f t="shared" si="40"/>
        <v>738380.12</v>
      </c>
      <c r="P18" s="576">
        <f>+'[3]6.2 CANTIDADES'!J122</f>
        <v>55.98</v>
      </c>
      <c r="Q18" s="575">
        <f t="shared" si="40"/>
        <v>978563.43</v>
      </c>
      <c r="R18" s="576">
        <f>+'[3]6.2 CANTIDADES'!J145</f>
        <v>17.52</v>
      </c>
      <c r="S18" s="575">
        <f t="shared" si="40"/>
        <v>306259.94</v>
      </c>
      <c r="T18" s="576">
        <f>+'[3]6.2 CANTIDADES'!J162</f>
        <v>59.58</v>
      </c>
      <c r="U18" s="575">
        <f t="shared" ref="U18:W19" si="46">$D18*T18</f>
        <v>1041493.55</v>
      </c>
      <c r="V18" s="576">
        <f>+'[3]6.2 CANTIDADES'!J202</f>
        <v>105.88</v>
      </c>
      <c r="W18" s="575">
        <f t="shared" si="46"/>
        <v>1850844.87</v>
      </c>
      <c r="X18" s="576">
        <f>+'[3]6.2 CANTIDADES'!J230</f>
        <v>69.3</v>
      </c>
      <c r="Y18" s="575">
        <f t="shared" ref="Y18:AA19" si="47">$D18*X18</f>
        <v>1211404.8899999999</v>
      </c>
      <c r="Z18" s="576">
        <v>4</v>
      </c>
      <c r="AA18" s="575">
        <f t="shared" si="47"/>
        <v>69922.36</v>
      </c>
      <c r="AB18" s="576">
        <f>+'[3]6.2 CANTIDADES'!J264</f>
        <v>37.049999999999997</v>
      </c>
      <c r="AC18" s="575">
        <f t="shared" ref="AC18:AC19" si="48">$D18*AB18</f>
        <v>647655.86</v>
      </c>
      <c r="AD18" s="576">
        <f>+'[3]6.2 CANTIDADES'!J278</f>
        <v>21.06</v>
      </c>
      <c r="AE18" s="575">
        <f t="shared" ref="AE18:AE19" si="49">$D18*AD18</f>
        <v>368141.23</v>
      </c>
      <c r="AF18" s="576">
        <f>+'[3]6.2 CANTIDADES'!J292</f>
        <v>21.06</v>
      </c>
      <c r="AG18" s="575">
        <f t="shared" si="44"/>
        <v>368141.23</v>
      </c>
      <c r="AH18" s="576">
        <f>+'[3]6.2 CANTIDADES'!J323</f>
        <v>92.94</v>
      </c>
      <c r="AI18" s="575">
        <f t="shared" si="45"/>
        <v>1624646.03</v>
      </c>
      <c r="AJ18" s="576">
        <v>78.23</v>
      </c>
      <c r="AK18" s="575">
        <v>1367576.37</v>
      </c>
      <c r="AL18" s="576">
        <v>107.09</v>
      </c>
      <c r="AM18" s="575">
        <v>1871961.27</v>
      </c>
      <c r="AN18" s="576">
        <v>85.24</v>
      </c>
      <c r="AO18" s="575">
        <v>1490010.41</v>
      </c>
      <c r="AP18" s="576">
        <v>88.43</v>
      </c>
      <c r="AQ18" s="575">
        <v>1545825.93</v>
      </c>
      <c r="AR18" s="576">
        <v>58.89</v>
      </c>
      <c r="AS18" s="575">
        <v>1029431.86</v>
      </c>
      <c r="AT18" s="576"/>
      <c r="AU18" s="575"/>
      <c r="AV18" s="576"/>
      <c r="AW18" s="575"/>
      <c r="AX18" s="576">
        <v>76.790000000000006</v>
      </c>
      <c r="AY18" s="575">
        <v>1342264.48</v>
      </c>
      <c r="AZ18" s="576">
        <v>46.26</v>
      </c>
      <c r="BA18" s="575">
        <v>808599.59</v>
      </c>
      <c r="BB18" s="576">
        <v>78.760000000000005</v>
      </c>
      <c r="BC18" s="575">
        <v>1376701.24</v>
      </c>
      <c r="BD18" s="576">
        <v>91.95</v>
      </c>
      <c r="BE18" s="575">
        <v>1607375.08</v>
      </c>
      <c r="BF18" s="576">
        <v>113.74</v>
      </c>
      <c r="BG18" s="575">
        <v>1988224.67</v>
      </c>
      <c r="BH18" s="576">
        <v>73.02</v>
      </c>
      <c r="BI18" s="575">
        <v>1276502.5</v>
      </c>
      <c r="BJ18" s="576">
        <v>84.67</v>
      </c>
      <c r="BK18" s="575">
        <v>1480011.51</v>
      </c>
      <c r="BL18" s="576">
        <v>72.59</v>
      </c>
      <c r="BM18" s="575">
        <v>1268846</v>
      </c>
    </row>
    <row r="19" spans="1:67" s="558" customFormat="1" ht="30" customHeight="1">
      <c r="A19" s="545">
        <v>2.6</v>
      </c>
      <c r="B19" s="572" t="s">
        <v>692</v>
      </c>
      <c r="C19" s="545" t="s">
        <v>553</v>
      </c>
      <c r="D19" s="573">
        <f>[4]APUs!F236</f>
        <v>9734.9599999999991</v>
      </c>
      <c r="E19" s="574">
        <f t="shared" si="37"/>
        <v>1907.9</v>
      </c>
      <c r="F19" s="576">
        <f>+'[3]6.2 CANTIDADES'!G11</f>
        <v>31.73</v>
      </c>
      <c r="G19" s="575">
        <f t="shared" si="38"/>
        <v>308890.28000000003</v>
      </c>
      <c r="H19" s="576">
        <f>+'[3]6.2 CANTIDADES'!G39</f>
        <v>120.79</v>
      </c>
      <c r="I19" s="575">
        <f t="shared" si="39"/>
        <v>1175885.82</v>
      </c>
      <c r="J19" s="576">
        <f>+'[3]6.2 CANTIDADES'!G62</f>
        <v>77.42</v>
      </c>
      <c r="K19" s="575">
        <f t="shared" si="39"/>
        <v>753680.6</v>
      </c>
      <c r="L19" s="576">
        <f>+'[3]6.2 CANTIDADES'!G83</f>
        <v>74.84</v>
      </c>
      <c r="M19" s="575">
        <f t="shared" si="40"/>
        <v>728564.41</v>
      </c>
      <c r="N19" s="576">
        <f>+'[3]6.2 CANTIDADES'!G98</f>
        <v>33.200000000000003</v>
      </c>
      <c r="O19" s="575">
        <f t="shared" si="40"/>
        <v>323200.67</v>
      </c>
      <c r="P19" s="576">
        <f>+'[3]6.2 CANTIDADES'!G122</f>
        <v>84.66</v>
      </c>
      <c r="Q19" s="575">
        <f t="shared" si="40"/>
        <v>824161.71</v>
      </c>
      <c r="R19" s="576">
        <f>+'[3]6.2 CANTIDADES'!G145</f>
        <v>95.54</v>
      </c>
      <c r="S19" s="575">
        <f t="shared" si="40"/>
        <v>930078.08</v>
      </c>
      <c r="T19" s="545">
        <f>+'[3]6.2 CANTIDADES'!G162</f>
        <v>0</v>
      </c>
      <c r="U19" s="575">
        <f t="shared" si="46"/>
        <v>0</v>
      </c>
      <c r="V19" s="576">
        <f>+'[3]6.2 CANTIDADES'!G202</f>
        <v>104.64</v>
      </c>
      <c r="W19" s="575">
        <f t="shared" si="46"/>
        <v>1018666.21</v>
      </c>
      <c r="X19" s="576">
        <f>+'[3]6.2 CANTIDADES'!G230</f>
        <v>73.040000000000006</v>
      </c>
      <c r="Y19" s="575">
        <f t="shared" si="47"/>
        <v>711041.48</v>
      </c>
      <c r="Z19" s="576">
        <f>+'[3]6.2 CANTIDADES'!G249</f>
        <v>102.12</v>
      </c>
      <c r="AA19" s="575">
        <f t="shared" si="47"/>
        <v>994134.12</v>
      </c>
      <c r="AB19" s="576">
        <f>+'[3]6.2 CANTIDADES'!G264</f>
        <v>12</v>
      </c>
      <c r="AC19" s="575">
        <f t="shared" si="48"/>
        <v>116819.52</v>
      </c>
      <c r="AD19" s="576">
        <f>+'[3]6.2 CANTIDADES'!G278</f>
        <v>45.75</v>
      </c>
      <c r="AE19" s="575">
        <f t="shared" si="49"/>
        <v>445374.42</v>
      </c>
      <c r="AF19" s="576">
        <f>+'[3]6.2 CANTIDADES'!G292</f>
        <v>15.75</v>
      </c>
      <c r="AG19" s="575">
        <f t="shared" si="44"/>
        <v>153325.62</v>
      </c>
      <c r="AH19" s="576">
        <f>+'[3]6.2 CANTIDADES'!G323</f>
        <v>62.39</v>
      </c>
      <c r="AI19" s="575">
        <f t="shared" si="45"/>
        <v>607364.15</v>
      </c>
      <c r="AJ19" s="576">
        <v>50.92</v>
      </c>
      <c r="AK19" s="575">
        <v>495721.48</v>
      </c>
      <c r="AL19" s="576">
        <v>112.6</v>
      </c>
      <c r="AM19" s="575">
        <v>1096194.99</v>
      </c>
      <c r="AN19" s="576">
        <v>70.31</v>
      </c>
      <c r="AO19" s="575">
        <v>684445.29</v>
      </c>
      <c r="AP19" s="576">
        <v>63.18</v>
      </c>
      <c r="AQ19" s="575">
        <v>615021.42000000004</v>
      </c>
      <c r="AR19" s="576">
        <v>46.85</v>
      </c>
      <c r="AS19" s="575">
        <v>456127.47</v>
      </c>
      <c r="AT19" s="576"/>
      <c r="AU19" s="575"/>
      <c r="AV19" s="576"/>
      <c r="AW19" s="575"/>
      <c r="AX19" s="576">
        <v>82.46</v>
      </c>
      <c r="AY19" s="575">
        <v>802728.9</v>
      </c>
      <c r="AZ19" s="576">
        <v>30.82</v>
      </c>
      <c r="BA19" s="575">
        <v>300070.28000000003</v>
      </c>
      <c r="BB19" s="576">
        <v>101.23</v>
      </c>
      <c r="BC19" s="575">
        <v>985492.96</v>
      </c>
      <c r="BD19" s="576">
        <v>107.16</v>
      </c>
      <c r="BE19" s="575">
        <v>1043244.61</v>
      </c>
      <c r="BF19" s="576">
        <v>116.74</v>
      </c>
      <c r="BG19" s="575">
        <v>1136458.76</v>
      </c>
      <c r="BH19" s="576">
        <v>55.16</v>
      </c>
      <c r="BI19" s="575">
        <v>536980.17000000004</v>
      </c>
      <c r="BJ19" s="576">
        <v>64.36</v>
      </c>
      <c r="BK19" s="575">
        <v>626541.77</v>
      </c>
      <c r="BL19" s="576">
        <v>72.239999999999995</v>
      </c>
      <c r="BM19" s="575">
        <v>703253.22</v>
      </c>
    </row>
    <row r="20" spans="1:67" s="582" customFormat="1">
      <c r="A20" s="577"/>
      <c r="B20" s="578" t="s">
        <v>693</v>
      </c>
      <c r="C20" s="577"/>
      <c r="D20" s="579"/>
      <c r="E20" s="580"/>
      <c r="F20" s="577"/>
      <c r="G20" s="581">
        <f>SUM(G14:G19)</f>
        <v>8121493.7999999998</v>
      </c>
      <c r="H20" s="577"/>
      <c r="I20" s="581">
        <f t="shared" ref="I20" si="50">SUM(I14:I19)</f>
        <v>23400796.329999998</v>
      </c>
      <c r="J20" s="577"/>
      <c r="K20" s="581">
        <f t="shared" ref="K20" si="51">SUM(K14:K19)</f>
        <v>21493137.489999998</v>
      </c>
      <c r="L20" s="577"/>
      <c r="M20" s="581">
        <f t="shared" ref="M20" si="52">SUM(M14:M19)</f>
        <v>14350807.09</v>
      </c>
      <c r="N20" s="577"/>
      <c r="O20" s="581">
        <f t="shared" ref="O20" si="53">SUM(O14:O19)</f>
        <v>9159778.1999999993</v>
      </c>
      <c r="P20" s="577"/>
      <c r="Q20" s="581">
        <f t="shared" ref="Q20" si="54">SUM(Q14:Q19)</f>
        <v>11914834.310000001</v>
      </c>
      <c r="R20" s="577"/>
      <c r="S20" s="581">
        <f t="shared" ref="S20" si="55">SUM(S14:S19)</f>
        <v>5780518.3399999999</v>
      </c>
      <c r="T20" s="577"/>
      <c r="U20" s="581">
        <f t="shared" ref="U20" si="56">SUM(U14:U19)</f>
        <v>11948537.699999999</v>
      </c>
      <c r="V20" s="577"/>
      <c r="W20" s="581">
        <f t="shared" ref="W20" si="57">SUM(W14:W19)</f>
        <v>27369496.640000001</v>
      </c>
      <c r="X20" s="577"/>
      <c r="Y20" s="581">
        <f t="shared" ref="Y20" si="58">SUM(Y14:Y19)</f>
        <v>16740957.6</v>
      </c>
      <c r="Z20" s="577"/>
      <c r="AA20" s="581">
        <f t="shared" ref="AA20" si="59">SUM(AA14:AA19)</f>
        <v>9345327.2699999996</v>
      </c>
      <c r="AB20" s="577"/>
      <c r="AC20" s="581">
        <f t="shared" ref="AC20" si="60">SUM(AC14:AC19)</f>
        <v>9835538.4700000007</v>
      </c>
      <c r="AD20" s="577"/>
      <c r="AE20" s="581">
        <f t="shared" ref="AE20" si="61">SUM(AE14:AE19)</f>
        <v>5514068.0700000003</v>
      </c>
      <c r="AF20" s="577"/>
      <c r="AG20" s="581">
        <f t="shared" ref="AG20" si="62">SUM(AG14:AG19)</f>
        <v>5222019.2699999996</v>
      </c>
      <c r="AH20" s="577"/>
      <c r="AI20" s="581">
        <f t="shared" ref="AI20" si="63">SUM(AI14:AI19)</f>
        <v>17951405.91</v>
      </c>
      <c r="AJ20" s="577"/>
      <c r="AK20" s="581">
        <f t="shared" ref="AK20" si="64">SUM(AK14:AK19)</f>
        <v>19136661.780000001</v>
      </c>
      <c r="AL20" s="577"/>
      <c r="AM20" s="581">
        <f t="shared" ref="AM20" si="65">SUM(AM14:AM19)</f>
        <v>24757268.739999998</v>
      </c>
      <c r="AN20" s="577"/>
      <c r="AO20" s="581">
        <f t="shared" ref="AO20" si="66">SUM(AO14:AO19)</f>
        <v>16182897.970000001</v>
      </c>
      <c r="AP20" s="577"/>
      <c r="AQ20" s="581">
        <f t="shared" ref="AQ20" si="67">SUM(AQ14:AQ19)</f>
        <v>18185956.719999999</v>
      </c>
      <c r="AR20" s="577"/>
      <c r="AS20" s="581">
        <f t="shared" ref="AS20" si="68">SUM(AS14:AS19)</f>
        <v>12276454.43</v>
      </c>
      <c r="AT20" s="577"/>
      <c r="AU20" s="581">
        <f t="shared" ref="AU20" si="69">SUM(AU14:AU19)</f>
        <v>0</v>
      </c>
      <c r="AV20" s="577"/>
      <c r="AW20" s="581">
        <f t="shared" ref="AW20" si="70">SUM(AW14:AW19)</f>
        <v>0</v>
      </c>
      <c r="AX20" s="577"/>
      <c r="AY20" s="581">
        <f t="shared" ref="AY20" si="71">SUM(AY14:AY19)</f>
        <v>15386612.76</v>
      </c>
      <c r="AZ20" s="577"/>
      <c r="BA20" s="581">
        <f t="shared" ref="BA20" si="72">SUM(BA14:BA19)</f>
        <v>8963142.1500000004</v>
      </c>
      <c r="BB20" s="577"/>
      <c r="BC20" s="581">
        <f t="shared" ref="BC20" si="73">SUM(BC14:BC19)</f>
        <v>17540687.210000001</v>
      </c>
      <c r="BD20" s="577"/>
      <c r="BE20" s="581">
        <f t="shared" ref="BE20" si="74">SUM(BE14:BE19)</f>
        <v>20414324.66</v>
      </c>
      <c r="BF20" s="577"/>
      <c r="BG20" s="581">
        <f t="shared" ref="BG20" si="75">SUM(BG14:BG19)</f>
        <v>25527181.460000001</v>
      </c>
      <c r="BH20" s="577"/>
      <c r="BI20" s="581">
        <f t="shared" ref="BI20" si="76">SUM(BI14:BI19)</f>
        <v>14983835.58</v>
      </c>
      <c r="BJ20" s="577"/>
      <c r="BK20" s="581">
        <f t="shared" ref="BK20" si="77">SUM(BK14:BK19)</f>
        <v>17501604.690000001</v>
      </c>
      <c r="BL20" s="577"/>
      <c r="BM20" s="581">
        <f t="shared" ref="BM20" si="78">SUM(BM14:BM19)</f>
        <v>15787324.67</v>
      </c>
      <c r="BO20" s="583">
        <f>+G20+I20+K20+M20+O20+Q20+S20+U20+W20+Y20+AA20+AC20+AE20+AG20+AI20+AK20+AM20+AO20+AQ20+AS20+AU20+AW20+AY20+BA20+BC20+BE20+BG20+BI20+BK20+BM20</f>
        <v>424792669.31</v>
      </c>
    </row>
    <row r="21" spans="1:67" s="587" customFormat="1">
      <c r="A21" s="565">
        <v>3</v>
      </c>
      <c r="B21" s="584" t="s">
        <v>694</v>
      </c>
      <c r="C21" s="565"/>
      <c r="D21" s="585"/>
      <c r="E21" s="586"/>
      <c r="F21" s="565"/>
      <c r="G21" s="565"/>
      <c r="H21" s="565"/>
      <c r="I21" s="565"/>
      <c r="J21" s="565"/>
      <c r="K21" s="565"/>
      <c r="L21" s="565"/>
      <c r="M21" s="565"/>
      <c r="N21" s="565"/>
      <c r="P21" s="565"/>
      <c r="R21" s="565"/>
      <c r="T21" s="565"/>
      <c r="V21" s="565"/>
      <c r="X21" s="565"/>
      <c r="Y21" s="565"/>
      <c r="Z21" s="565"/>
      <c r="AB21" s="565"/>
      <c r="AD21" s="565"/>
      <c r="AF21" s="565"/>
      <c r="AH21" s="565"/>
      <c r="AJ21" s="565"/>
      <c r="AL21" s="565"/>
      <c r="AN21" s="565"/>
      <c r="AP21" s="565"/>
      <c r="AR21" s="565"/>
      <c r="AT21" s="565"/>
      <c r="AV21" s="565"/>
      <c r="AX21" s="565"/>
      <c r="AZ21" s="565"/>
      <c r="BB21" s="565"/>
      <c r="BD21" s="565"/>
      <c r="BF21" s="565"/>
      <c r="BH21" s="565"/>
      <c r="BJ21" s="565"/>
      <c r="BL21" s="565"/>
    </row>
    <row r="22" spans="1:67" s="558" customFormat="1">
      <c r="A22" s="545">
        <v>3.1</v>
      </c>
      <c r="B22" s="558" t="s">
        <v>695</v>
      </c>
      <c r="C22" s="545" t="s">
        <v>553</v>
      </c>
      <c r="D22" s="588">
        <f>[4]APUs!F258</f>
        <v>12144</v>
      </c>
      <c r="E22" s="574">
        <f t="shared" ref="E22:E27" si="79">F22+H22+J22+L22+N22+P22+R22+T22+V22+X22+Z22+AB22+AD22+AF22+AH22+AJ22+AL22+AN22+AP22+AR22+AT22+AV22+AX22+AZ22+BB22+BD22+BF22+BH22+BJ22+BL22</f>
        <v>6541.66</v>
      </c>
      <c r="F22" s="545">
        <f>+'[3]6.2 CANTIDADES'!Q11</f>
        <v>126.78</v>
      </c>
      <c r="G22" s="575">
        <f>$D22*F22</f>
        <v>1539616.32</v>
      </c>
      <c r="H22" s="545">
        <f>+'[3]6.2 CANTIDADES'!Q39</f>
        <v>549.09799999999996</v>
      </c>
      <c r="I22" s="575">
        <f>$D22*H22</f>
        <v>6668246.1100000003</v>
      </c>
      <c r="J22" s="545">
        <f>+'[3]6.2 CANTIDADES'!Q62</f>
        <v>450.23500000000001</v>
      </c>
      <c r="K22" s="575">
        <f>$D22*J22</f>
        <v>5467653.8399999999</v>
      </c>
      <c r="L22" s="576">
        <f>+'[3]6.2 CANTIDADES'!Q83</f>
        <v>259.83</v>
      </c>
      <c r="M22" s="575">
        <f t="shared" ref="M22:O26" si="80">$D22*L22</f>
        <v>3155375.52</v>
      </c>
      <c r="N22" s="576">
        <f>+'[3]6.2 CANTIDADES'!Q98</f>
        <v>199.6</v>
      </c>
      <c r="O22" s="575">
        <f t="shared" si="80"/>
        <v>2423942.4</v>
      </c>
      <c r="P22" s="576">
        <f>+'[3]6.2 CANTIDADES'!Q122</f>
        <v>315.89999999999998</v>
      </c>
      <c r="Q22" s="575">
        <f t="shared" ref="Q22:Q26" si="81">$D22*P22</f>
        <v>3836289.6</v>
      </c>
      <c r="R22" s="576">
        <f>+'[3]6.2 CANTIDADES'!Q145</f>
        <v>214.13</v>
      </c>
      <c r="S22" s="575">
        <f t="shared" ref="S22:AC26" si="82">$D22*R22</f>
        <v>2600394.7200000002</v>
      </c>
      <c r="T22" s="576">
        <f>+'[3]6.2 CANTIDADES'!Q162</f>
        <v>79.88</v>
      </c>
      <c r="U22" s="575">
        <f t="shared" si="82"/>
        <v>970062.72</v>
      </c>
      <c r="V22" s="576">
        <f>+'[3]6.2 CANTIDADES'!Q202</f>
        <v>457.75</v>
      </c>
      <c r="W22" s="575">
        <f t="shared" si="82"/>
        <v>5558916</v>
      </c>
      <c r="X22" s="576">
        <f>+'[3]6.2 CANTIDADES'!Q230</f>
        <v>236.69</v>
      </c>
      <c r="Y22" s="575">
        <f t="shared" ref="Y22:AA22" si="83">$D22*X22</f>
        <v>2874363.36</v>
      </c>
      <c r="Z22" s="576">
        <f>+'[3]6.2 CANTIDADES'!Q249</f>
        <v>167</v>
      </c>
      <c r="AA22" s="575">
        <f t="shared" si="83"/>
        <v>2028048</v>
      </c>
      <c r="AB22" s="576">
        <f>+'[3]6.2 CANTIDADES'!Q264</f>
        <v>126.25</v>
      </c>
      <c r="AC22" s="575">
        <f t="shared" ref="AC22" si="84">$D22*AB22</f>
        <v>1533180</v>
      </c>
      <c r="AD22" s="576">
        <f>+'[3]6.2 CANTIDADES'!Q278</f>
        <v>171.42</v>
      </c>
      <c r="AE22" s="575">
        <f t="shared" ref="AE22" si="85">$D22*AD22</f>
        <v>2081724.48</v>
      </c>
      <c r="AF22" s="576">
        <f>[4]CANTIDADES!R292</f>
        <v>73</v>
      </c>
      <c r="AG22" s="575">
        <f t="shared" ref="AG22:AG24" si="86">$D22*AF22</f>
        <v>886512</v>
      </c>
      <c r="AH22" s="576">
        <f>+'[3]6.2 CANTIDADES'!Q323</f>
        <v>251.04</v>
      </c>
      <c r="AI22" s="575">
        <f t="shared" ref="AI22:AI24" si="87">$D22*AH22</f>
        <v>3048629.76</v>
      </c>
      <c r="AJ22" s="576">
        <v>0</v>
      </c>
      <c r="AK22" s="575">
        <v>0</v>
      </c>
      <c r="AL22" s="576">
        <v>335.16</v>
      </c>
      <c r="AM22" s="575">
        <v>4070142.96</v>
      </c>
      <c r="AN22" s="576">
        <v>290.36</v>
      </c>
      <c r="AO22" s="575">
        <v>3526085.69</v>
      </c>
      <c r="AP22" s="576">
        <v>212.08</v>
      </c>
      <c r="AQ22" s="575">
        <v>2575548.1</v>
      </c>
      <c r="AR22" s="576">
        <v>174.41</v>
      </c>
      <c r="AS22" s="575">
        <v>2118089.69</v>
      </c>
      <c r="AT22" s="576"/>
      <c r="AU22" s="575"/>
      <c r="AV22" s="576"/>
      <c r="AW22" s="575"/>
      <c r="AX22" s="576">
        <v>400.90750000000003</v>
      </c>
      <c r="AY22" s="575">
        <v>4868620.68</v>
      </c>
      <c r="AZ22" s="576">
        <v>139.33000000000001</v>
      </c>
      <c r="BA22" s="575">
        <v>1691970.09</v>
      </c>
      <c r="BB22" s="576">
        <v>231.19499999999999</v>
      </c>
      <c r="BC22" s="575">
        <v>2807632.08</v>
      </c>
      <c r="BD22" s="576">
        <v>198.38</v>
      </c>
      <c r="BE22" s="575">
        <v>2409104.86</v>
      </c>
      <c r="BF22" s="576">
        <v>254.54</v>
      </c>
      <c r="BG22" s="575">
        <v>3091083.97</v>
      </c>
      <c r="BH22" s="576">
        <v>143.96</v>
      </c>
      <c r="BI22" s="575">
        <v>1748242.95</v>
      </c>
      <c r="BJ22" s="576">
        <v>283.81</v>
      </c>
      <c r="BK22" s="575">
        <v>3446599.57</v>
      </c>
      <c r="BL22" s="576">
        <v>198.92</v>
      </c>
      <c r="BM22" s="575">
        <v>2415654.12</v>
      </c>
    </row>
    <row r="23" spans="1:67" s="558" customFormat="1" ht="26">
      <c r="A23" s="545">
        <v>3.2</v>
      </c>
      <c r="B23" s="572" t="s">
        <v>696</v>
      </c>
      <c r="C23" s="545" t="s">
        <v>553</v>
      </c>
      <c r="D23" s="588">
        <f>[4]APUs!F280</f>
        <v>11521.05</v>
      </c>
      <c r="E23" s="574">
        <f t="shared" si="79"/>
        <v>0</v>
      </c>
      <c r="F23" s="545"/>
      <c r="G23" s="575"/>
      <c r="H23" s="545"/>
      <c r="I23" s="575"/>
      <c r="J23" s="545"/>
      <c r="K23" s="575"/>
      <c r="L23" s="576"/>
      <c r="M23" s="575"/>
      <c r="N23" s="576"/>
      <c r="O23" s="575"/>
      <c r="P23" s="576"/>
      <c r="Q23" s="575"/>
      <c r="R23" s="576"/>
      <c r="S23" s="575"/>
      <c r="T23" s="576"/>
      <c r="U23" s="575"/>
      <c r="V23" s="576"/>
      <c r="W23" s="575"/>
      <c r="X23" s="576"/>
      <c r="Y23" s="575"/>
      <c r="Z23" s="576"/>
      <c r="AA23" s="575"/>
      <c r="AB23" s="576"/>
      <c r="AC23" s="575"/>
      <c r="AD23" s="576"/>
      <c r="AE23" s="575"/>
      <c r="AF23" s="576"/>
      <c r="AG23" s="575"/>
      <c r="AH23" s="576"/>
      <c r="AI23" s="575"/>
      <c r="AJ23" s="576"/>
      <c r="AK23" s="575"/>
      <c r="AL23" s="576"/>
      <c r="AM23" s="575"/>
      <c r="AN23" s="576"/>
      <c r="AO23" s="575"/>
      <c r="AP23" s="576"/>
      <c r="AQ23" s="575"/>
      <c r="AR23" s="576"/>
      <c r="AS23" s="575"/>
      <c r="AT23" s="576"/>
      <c r="AU23" s="575"/>
      <c r="AV23" s="576"/>
      <c r="AW23" s="575"/>
      <c r="AX23" s="576"/>
      <c r="AY23" s="575"/>
      <c r="AZ23" s="576"/>
      <c r="BA23" s="575"/>
      <c r="BB23" s="576"/>
      <c r="BC23" s="575"/>
      <c r="BD23" s="576"/>
      <c r="BE23" s="575"/>
      <c r="BF23" s="576"/>
      <c r="BG23" s="575"/>
      <c r="BH23" s="576"/>
      <c r="BI23" s="575"/>
      <c r="BJ23" s="576"/>
      <c r="BK23" s="575"/>
      <c r="BL23" s="576"/>
      <c r="BM23" s="575"/>
    </row>
    <row r="24" spans="1:67" s="558" customFormat="1">
      <c r="A24" s="545">
        <v>3.3</v>
      </c>
      <c r="B24" s="572" t="s">
        <v>697</v>
      </c>
      <c r="C24" s="545" t="s">
        <v>553</v>
      </c>
      <c r="D24" s="588">
        <f>[4]APUs!F306</f>
        <v>59214</v>
      </c>
      <c r="E24" s="574">
        <f t="shared" si="79"/>
        <v>6541.66</v>
      </c>
      <c r="F24" s="545">
        <f>F22</f>
        <v>126.78</v>
      </c>
      <c r="G24" s="575">
        <f>D24*F24</f>
        <v>7507150.9199999999</v>
      </c>
      <c r="H24" s="545">
        <f>H22</f>
        <v>549.09799999999996</v>
      </c>
      <c r="I24" s="575">
        <f>$D24*H24</f>
        <v>32514288.969999999</v>
      </c>
      <c r="J24" s="545">
        <f>J22</f>
        <v>450.23500000000001</v>
      </c>
      <c r="K24" s="575">
        <f>$D24*J24</f>
        <v>26660215.289999999</v>
      </c>
      <c r="L24" s="576">
        <f>L22</f>
        <v>259.83</v>
      </c>
      <c r="M24" s="575">
        <f t="shared" si="80"/>
        <v>15385573.619999999</v>
      </c>
      <c r="N24" s="576">
        <f>N22</f>
        <v>199.6</v>
      </c>
      <c r="O24" s="575">
        <f t="shared" si="80"/>
        <v>11819114.4</v>
      </c>
      <c r="P24" s="576">
        <f>P22</f>
        <v>315.89999999999998</v>
      </c>
      <c r="Q24" s="575">
        <f t="shared" si="81"/>
        <v>18705702.600000001</v>
      </c>
      <c r="R24" s="576">
        <f>R22</f>
        <v>214.13</v>
      </c>
      <c r="S24" s="575">
        <f t="shared" si="82"/>
        <v>12679493.82</v>
      </c>
      <c r="T24" s="576">
        <f>T22</f>
        <v>79.88</v>
      </c>
      <c r="U24" s="575">
        <f t="shared" si="82"/>
        <v>4730014.32</v>
      </c>
      <c r="V24" s="576">
        <f>V22</f>
        <v>457.75</v>
      </c>
      <c r="W24" s="575">
        <f t="shared" si="82"/>
        <v>27105208.5</v>
      </c>
      <c r="X24" s="576">
        <f>X22</f>
        <v>236.69</v>
      </c>
      <c r="Y24" s="575">
        <f t="shared" ref="Y24:AA24" si="88">$D24*X24</f>
        <v>14015361.66</v>
      </c>
      <c r="Z24" s="576">
        <f>Z22</f>
        <v>167</v>
      </c>
      <c r="AA24" s="575">
        <f t="shared" si="88"/>
        <v>9888738</v>
      </c>
      <c r="AB24" s="576">
        <f>AB22</f>
        <v>126.25</v>
      </c>
      <c r="AC24" s="575">
        <f t="shared" ref="AC24" si="89">$D24*AB24</f>
        <v>7475767.5</v>
      </c>
      <c r="AD24" s="576">
        <f>AD22</f>
        <v>171.42</v>
      </c>
      <c r="AE24" s="575">
        <f t="shared" ref="AE24" si="90">$D24*AD24</f>
        <v>10150463.880000001</v>
      </c>
      <c r="AF24" s="576">
        <f>AF22</f>
        <v>73</v>
      </c>
      <c r="AG24" s="575">
        <f t="shared" si="86"/>
        <v>4322622</v>
      </c>
      <c r="AH24" s="576">
        <f>AH22</f>
        <v>251.04</v>
      </c>
      <c r="AI24" s="575">
        <f t="shared" si="87"/>
        <v>14865082.560000001</v>
      </c>
      <c r="AJ24" s="576">
        <v>0</v>
      </c>
      <c r="AK24" s="575">
        <v>0</v>
      </c>
      <c r="AL24" s="576">
        <v>335.16</v>
      </c>
      <c r="AM24" s="575">
        <v>19845968.829999998</v>
      </c>
      <c r="AN24" s="576">
        <v>290.36</v>
      </c>
      <c r="AO24" s="575">
        <v>17193152.030000001</v>
      </c>
      <c r="AP24" s="576">
        <v>212.08</v>
      </c>
      <c r="AQ24" s="575">
        <v>12558341.98</v>
      </c>
      <c r="AR24" s="576">
        <v>174.41</v>
      </c>
      <c r="AS24" s="575">
        <v>10327780.199999999</v>
      </c>
      <c r="AT24" s="576"/>
      <c r="AU24" s="575"/>
      <c r="AV24" s="576"/>
      <c r="AW24" s="575"/>
      <c r="AX24" s="576">
        <v>400.90750000000003</v>
      </c>
      <c r="AY24" s="575">
        <v>23739336.710000001</v>
      </c>
      <c r="AZ24" s="576">
        <v>139.33000000000001</v>
      </c>
      <c r="BA24" s="575">
        <v>8250026.0800000001</v>
      </c>
      <c r="BB24" s="576">
        <v>231.19499999999999</v>
      </c>
      <c r="BC24" s="575">
        <v>13689980.73</v>
      </c>
      <c r="BD24" s="576">
        <v>198.38</v>
      </c>
      <c r="BE24" s="575">
        <v>11746766.73</v>
      </c>
      <c r="BF24" s="576">
        <v>254.54</v>
      </c>
      <c r="BG24" s="575">
        <v>15072088.779999999</v>
      </c>
      <c r="BH24" s="576">
        <v>143.96</v>
      </c>
      <c r="BI24" s="575">
        <v>8524411.9100000001</v>
      </c>
      <c r="BJ24" s="576">
        <v>283.81</v>
      </c>
      <c r="BK24" s="575">
        <v>16805578.629999999</v>
      </c>
      <c r="BL24" s="576">
        <v>198.92</v>
      </c>
      <c r="BM24" s="575">
        <v>11778700.85</v>
      </c>
    </row>
    <row r="25" spans="1:67" s="558" customFormat="1" ht="51" customHeight="1">
      <c r="A25" s="545">
        <v>3.4</v>
      </c>
      <c r="B25" s="572" t="s">
        <v>698</v>
      </c>
      <c r="C25" s="545" t="s">
        <v>552</v>
      </c>
      <c r="D25" s="588">
        <f>[4]APUs!F334</f>
        <v>31103.82</v>
      </c>
      <c r="E25" s="574">
        <f t="shared" si="79"/>
        <v>1431.9</v>
      </c>
      <c r="F25" s="589">
        <f>+'[3]6.2 CANTIDADES'!R11*1.2</f>
        <v>164.4</v>
      </c>
      <c r="G25" s="575">
        <f>D25*F25</f>
        <v>5113468.01</v>
      </c>
      <c r="H25" s="589">
        <f>+'[3]6.2 CANTIDADES'!R39*1.2</f>
        <v>681</v>
      </c>
      <c r="I25" s="575">
        <f>$D25*H25</f>
        <v>21181701.420000002</v>
      </c>
      <c r="J25" s="589">
        <f>J24*0.1</f>
        <v>45</v>
      </c>
      <c r="K25" s="575">
        <f>$D25*J25</f>
        <v>1399671.9</v>
      </c>
      <c r="L25" s="589">
        <f>L24*0.1</f>
        <v>26</v>
      </c>
      <c r="M25" s="575">
        <f>$D25*L25</f>
        <v>808699.32</v>
      </c>
      <c r="N25" s="589">
        <f>N24*0.1</f>
        <v>20</v>
      </c>
      <c r="O25" s="575">
        <f>$D25*N25</f>
        <v>622076.4</v>
      </c>
      <c r="P25" s="589">
        <f>P24*0.1</f>
        <v>31.6</v>
      </c>
      <c r="Q25" s="575">
        <f>$D25*P25</f>
        <v>982880.71</v>
      </c>
      <c r="R25" s="589">
        <f>R24*0.1</f>
        <v>21.4</v>
      </c>
      <c r="S25" s="575">
        <f>$D25*R25</f>
        <v>665621.75</v>
      </c>
      <c r="T25" s="589">
        <f>T24*0.1</f>
        <v>8</v>
      </c>
      <c r="U25" s="575">
        <f>$D25*T25</f>
        <v>248830.56</v>
      </c>
      <c r="V25" s="589">
        <f>V24*0.1</f>
        <v>45.8</v>
      </c>
      <c r="W25" s="575">
        <f>$D25*V25</f>
        <v>1424554.96</v>
      </c>
      <c r="X25" s="589">
        <f>X24*0.1</f>
        <v>23.7</v>
      </c>
      <c r="Y25" s="575">
        <f>$D25*X25</f>
        <v>737160.53</v>
      </c>
      <c r="Z25" s="589">
        <f>Z24*0.1</f>
        <v>16.7</v>
      </c>
      <c r="AA25" s="575">
        <f>$D25*Z25</f>
        <v>519433.79</v>
      </c>
      <c r="AB25" s="589">
        <f>AB24*0.1</f>
        <v>12.6</v>
      </c>
      <c r="AC25" s="575">
        <f>$D25*AB25</f>
        <v>391908.13</v>
      </c>
      <c r="AD25" s="589">
        <f>AD24*0.1</f>
        <v>17.100000000000001</v>
      </c>
      <c r="AE25" s="575">
        <f>$D25*AD25</f>
        <v>531875.31999999995</v>
      </c>
      <c r="AF25" s="545">
        <f>AF24*0.1</f>
        <v>7.3</v>
      </c>
      <c r="AG25" s="575">
        <f>$D25*AF25</f>
        <v>227057.89</v>
      </c>
      <c r="AH25" s="589">
        <f>AH24*0.1</f>
        <v>25.1</v>
      </c>
      <c r="AI25" s="575">
        <f>$D25*AH25</f>
        <v>780705.88</v>
      </c>
      <c r="AJ25" s="545">
        <v>0</v>
      </c>
      <c r="AK25" s="575">
        <v>0</v>
      </c>
      <c r="AL25" s="589">
        <v>33.5</v>
      </c>
      <c r="AM25" s="575">
        <v>1042465.37</v>
      </c>
      <c r="AN25" s="589">
        <v>29</v>
      </c>
      <c r="AO25" s="575">
        <v>903118.7</v>
      </c>
      <c r="AP25" s="589">
        <v>21.2</v>
      </c>
      <c r="AQ25" s="575">
        <v>659662.26</v>
      </c>
      <c r="AR25" s="589">
        <v>17.399999999999999</v>
      </c>
      <c r="AS25" s="575">
        <v>542495.72</v>
      </c>
      <c r="AT25" s="589"/>
      <c r="AU25" s="575"/>
      <c r="AV25" s="589"/>
      <c r="AW25" s="575"/>
      <c r="AX25" s="589">
        <v>40.1</v>
      </c>
      <c r="AY25" s="575">
        <v>1246975.48</v>
      </c>
      <c r="AZ25" s="589">
        <v>13.9</v>
      </c>
      <c r="BA25" s="575">
        <v>433355.84</v>
      </c>
      <c r="BB25" s="589">
        <v>23.1</v>
      </c>
      <c r="BC25" s="575">
        <v>719104.77</v>
      </c>
      <c r="BD25" s="589">
        <v>19.8</v>
      </c>
      <c r="BE25" s="575">
        <v>617031.99</v>
      </c>
      <c r="BF25" s="589">
        <v>25.5</v>
      </c>
      <c r="BG25" s="575">
        <v>791703.89</v>
      </c>
      <c r="BH25" s="589">
        <v>14.4</v>
      </c>
      <c r="BI25" s="575">
        <v>447768.73</v>
      </c>
      <c r="BJ25" s="589">
        <v>28.4</v>
      </c>
      <c r="BK25" s="575">
        <v>882760.32</v>
      </c>
      <c r="BL25" s="589">
        <v>19.899999999999999</v>
      </c>
      <c r="BM25" s="575">
        <v>618709.42000000004</v>
      </c>
    </row>
    <row r="26" spans="1:67" s="558" customFormat="1">
      <c r="A26" s="545">
        <v>3.5</v>
      </c>
      <c r="B26" s="572" t="s">
        <v>699</v>
      </c>
      <c r="C26" s="545" t="s">
        <v>552</v>
      </c>
      <c r="D26" s="588">
        <f>[4]APUs!F358</f>
        <v>94791.07</v>
      </c>
      <c r="E26" s="574">
        <f t="shared" si="79"/>
        <v>1027.56</v>
      </c>
      <c r="F26" s="545">
        <f>+'[3]6.2 CANTIDADES'!O11</f>
        <v>22.3</v>
      </c>
      <c r="G26" s="575">
        <f>D26*F26</f>
        <v>2113840.86</v>
      </c>
      <c r="H26" s="545">
        <f>+'[3]6.2 CANTIDADES'!O39</f>
        <v>60</v>
      </c>
      <c r="I26" s="575">
        <f>$D26*H26</f>
        <v>5687464.2000000002</v>
      </c>
      <c r="J26" s="545">
        <f>+'[3]6.2 CANTIDADES'!O62</f>
        <v>54.65</v>
      </c>
      <c r="K26" s="575">
        <f>$D26*J26</f>
        <v>5180331.9800000004</v>
      </c>
      <c r="L26" s="576">
        <f>+'[3]6.2 CANTIDADES'!O83</f>
        <v>35.5</v>
      </c>
      <c r="M26" s="575">
        <f t="shared" si="80"/>
        <v>3365082.99</v>
      </c>
      <c r="N26" s="576">
        <f>+'[3]6.2 CANTIDADES'!O98</f>
        <v>26</v>
      </c>
      <c r="O26" s="575">
        <f>$D26*N26</f>
        <v>2464567.8199999998</v>
      </c>
      <c r="P26" s="576">
        <f>+'[3]6.2 CANTIDADES'!O122</f>
        <v>42.6</v>
      </c>
      <c r="Q26" s="575">
        <f t="shared" si="81"/>
        <v>4038099.58</v>
      </c>
      <c r="R26" s="576">
        <f>+'[3]6.2 CANTIDADES'!O145</f>
        <v>29.3</v>
      </c>
      <c r="S26" s="575">
        <f t="shared" si="82"/>
        <v>2777378.35</v>
      </c>
      <c r="T26" s="576">
        <f>+'[3]6.2 CANTIDADES'!O162</f>
        <v>15.6</v>
      </c>
      <c r="U26" s="575">
        <f t="shared" si="82"/>
        <v>1478740.69</v>
      </c>
      <c r="V26" s="576">
        <f>+'[3]6.2 CANTIDADES'!O202</f>
        <v>78.33</v>
      </c>
      <c r="W26" s="575">
        <f t="shared" si="82"/>
        <v>7424984.5099999998</v>
      </c>
      <c r="X26" s="576">
        <f>+'[3]6.2 CANTIDADES'!O230</f>
        <v>36.299999999999997</v>
      </c>
      <c r="Y26" s="575">
        <f t="shared" si="82"/>
        <v>3440915.84</v>
      </c>
      <c r="Z26" s="576">
        <f>+'[3]6.2 CANTIDADES'!O249</f>
        <v>32.5</v>
      </c>
      <c r="AA26" s="575">
        <f t="shared" si="82"/>
        <v>3080709.78</v>
      </c>
      <c r="AB26" s="576">
        <f>+'[3]6.2 CANTIDADES'!O264</f>
        <v>24.5</v>
      </c>
      <c r="AC26" s="575">
        <f t="shared" si="82"/>
        <v>2322381.2200000002</v>
      </c>
      <c r="AD26" s="576">
        <f>+'[3]6.2 CANTIDADES'!O278</f>
        <v>22.15</v>
      </c>
      <c r="AE26" s="575">
        <f t="shared" ref="AE26" si="91">$D26*AD26</f>
        <v>2099622.2000000002</v>
      </c>
      <c r="AF26" s="576">
        <f>+'[3]6.2 CANTIDADES'!O292</f>
        <v>10</v>
      </c>
      <c r="AG26" s="575">
        <f t="shared" ref="AG26" si="92">$D26*AF26</f>
        <v>947910.7</v>
      </c>
      <c r="AH26" s="576">
        <f>+'[3]6.2 CANTIDADES'!O323</f>
        <v>38.99</v>
      </c>
      <c r="AI26" s="575">
        <f t="shared" ref="AI26" si="93">$D26*AH26</f>
        <v>3695903.82</v>
      </c>
      <c r="AJ26" s="576">
        <v>0</v>
      </c>
      <c r="AK26" s="575">
        <v>0</v>
      </c>
      <c r="AL26" s="576">
        <v>71.040000000000006</v>
      </c>
      <c r="AM26" s="575">
        <v>6733957.4100000001</v>
      </c>
      <c r="AN26" s="576">
        <v>57.39</v>
      </c>
      <c r="AO26" s="575">
        <v>5440059.3399999999</v>
      </c>
      <c r="AP26" s="576">
        <v>49.43</v>
      </c>
      <c r="AQ26" s="575">
        <v>4685522.45</v>
      </c>
      <c r="AR26" s="576">
        <v>25.7</v>
      </c>
      <c r="AS26" s="575">
        <v>2436130.42</v>
      </c>
      <c r="AT26" s="576"/>
      <c r="AU26" s="575"/>
      <c r="AV26" s="576"/>
      <c r="AW26" s="575"/>
      <c r="AX26" s="576">
        <v>61.35</v>
      </c>
      <c r="AY26" s="575">
        <v>5815431.9699999997</v>
      </c>
      <c r="AZ26" s="576">
        <v>21.32</v>
      </c>
      <c r="BA26" s="575">
        <v>2020945.55</v>
      </c>
      <c r="BB26" s="576">
        <v>29.25</v>
      </c>
      <c r="BC26" s="575">
        <v>2772638.71</v>
      </c>
      <c r="BD26" s="576">
        <v>31.92</v>
      </c>
      <c r="BE26" s="575">
        <v>3025730.86</v>
      </c>
      <c r="BF26" s="576">
        <v>36.51</v>
      </c>
      <c r="BG26" s="575">
        <v>3460821.86</v>
      </c>
      <c r="BH26" s="576">
        <v>36.979999999999997</v>
      </c>
      <c r="BI26" s="575">
        <v>3505373.66</v>
      </c>
      <c r="BJ26" s="576">
        <v>44.27</v>
      </c>
      <c r="BK26" s="575">
        <v>4196400.54</v>
      </c>
      <c r="BL26" s="576">
        <v>33.68</v>
      </c>
      <c r="BM26" s="575">
        <v>3192563.14</v>
      </c>
    </row>
    <row r="27" spans="1:67" s="558" customFormat="1" ht="50.25" customHeight="1">
      <c r="A27" s="545">
        <v>3.6</v>
      </c>
      <c r="B27" s="572" t="s">
        <v>700</v>
      </c>
      <c r="C27" s="545" t="s">
        <v>552</v>
      </c>
      <c r="D27" s="573">
        <f>[4]APUs!F387</f>
        <v>12006.19</v>
      </c>
      <c r="E27" s="574">
        <f t="shared" si="79"/>
        <v>5182.4799999999996</v>
      </c>
      <c r="F27" s="576">
        <f>F24/1.25</f>
        <v>101.42</v>
      </c>
      <c r="G27" s="575">
        <f>D27*F27</f>
        <v>1217667.79</v>
      </c>
      <c r="H27" s="576">
        <f>H24/1.25</f>
        <v>439.28</v>
      </c>
      <c r="I27" s="575">
        <f>$D27*H27</f>
        <v>5274079.1399999997</v>
      </c>
      <c r="J27" s="576">
        <f>J24/1.25</f>
        <v>360.19</v>
      </c>
      <c r="K27" s="575">
        <f>$D27*J27</f>
        <v>4324509.58</v>
      </c>
      <c r="L27" s="576">
        <f>L24/1.25</f>
        <v>207.86</v>
      </c>
      <c r="M27" s="575">
        <f>$D27*L27</f>
        <v>2495606.65</v>
      </c>
      <c r="N27" s="576">
        <f>N24/1.25</f>
        <v>159.68</v>
      </c>
      <c r="O27" s="575">
        <f>$D27*N27</f>
        <v>1917148.42</v>
      </c>
      <c r="P27" s="576">
        <f>P24/1.25</f>
        <v>252.72</v>
      </c>
      <c r="Q27" s="575">
        <f>$D27*P27</f>
        <v>3034204.34</v>
      </c>
      <c r="R27" s="576">
        <f>R24/1.25</f>
        <v>171.3</v>
      </c>
      <c r="S27" s="575">
        <f>$D27*R27</f>
        <v>2056660.35</v>
      </c>
      <c r="T27" s="576">
        <f>T24/1.25</f>
        <v>63.9</v>
      </c>
      <c r="U27" s="575">
        <f>$D27*T27</f>
        <v>767195.54</v>
      </c>
      <c r="V27" s="576">
        <f>V24/1.25</f>
        <v>366.2</v>
      </c>
      <c r="W27" s="575">
        <f>$D27*V27</f>
        <v>4396666.78</v>
      </c>
      <c r="X27" s="576">
        <f>X24/1.25</f>
        <v>189.35</v>
      </c>
      <c r="Y27" s="575">
        <f>$D27*X27</f>
        <v>2273372.08</v>
      </c>
      <c r="Z27" s="576">
        <f>Z24/1.25</f>
        <v>133.6</v>
      </c>
      <c r="AA27" s="575">
        <f>$D27*Z27</f>
        <v>1604026.98</v>
      </c>
      <c r="AB27" s="576">
        <f>AB24/1.25</f>
        <v>101</v>
      </c>
      <c r="AC27" s="575">
        <f>$D27*AB27</f>
        <v>1212625.19</v>
      </c>
      <c r="AD27" s="576">
        <f>AD24/1.25</f>
        <v>137.13999999999999</v>
      </c>
      <c r="AE27" s="575">
        <f>$D27*AD27</f>
        <v>1646528.9</v>
      </c>
      <c r="AF27" s="576">
        <f>AF24/1.25</f>
        <v>58.4</v>
      </c>
      <c r="AG27" s="575">
        <f>$D27*AF27</f>
        <v>701161.5</v>
      </c>
      <c r="AH27" s="545">
        <v>150</v>
      </c>
      <c r="AI27" s="575">
        <f>$D27*AH27</f>
        <v>1800928.5</v>
      </c>
      <c r="AJ27" s="576">
        <v>0</v>
      </c>
      <c r="AK27" s="575">
        <v>0</v>
      </c>
      <c r="AL27" s="576">
        <v>268.13</v>
      </c>
      <c r="AM27" s="575">
        <v>3219162.94</v>
      </c>
      <c r="AN27" s="576">
        <v>232.28</v>
      </c>
      <c r="AO27" s="575">
        <v>2788856.43</v>
      </c>
      <c r="AP27" s="576">
        <v>169.67</v>
      </c>
      <c r="AQ27" s="575">
        <v>2037055.96</v>
      </c>
      <c r="AR27" s="576">
        <v>139.53</v>
      </c>
      <c r="AS27" s="575">
        <v>1675242.34</v>
      </c>
      <c r="AT27" s="576"/>
      <c r="AU27" s="575"/>
      <c r="AV27" s="576"/>
      <c r="AW27" s="575"/>
      <c r="AX27" s="576">
        <v>320.73</v>
      </c>
      <c r="AY27" s="575">
        <v>3850696.01</v>
      </c>
      <c r="AZ27" s="576">
        <v>111.46</v>
      </c>
      <c r="BA27" s="575">
        <v>1338215.25</v>
      </c>
      <c r="BB27" s="576">
        <v>184.96</v>
      </c>
      <c r="BC27" s="575">
        <v>2220616.14</v>
      </c>
      <c r="BD27" s="576">
        <v>158.69999999999999</v>
      </c>
      <c r="BE27" s="575">
        <v>1905412.45</v>
      </c>
      <c r="BF27" s="576">
        <v>203.63</v>
      </c>
      <c r="BG27" s="575">
        <v>2444804.29</v>
      </c>
      <c r="BH27" s="576">
        <v>115.17</v>
      </c>
      <c r="BI27" s="575">
        <v>1382722.67</v>
      </c>
      <c r="BJ27" s="576">
        <v>227.05</v>
      </c>
      <c r="BK27" s="575">
        <v>2725989.16</v>
      </c>
      <c r="BL27" s="576">
        <v>159.13</v>
      </c>
      <c r="BM27" s="575">
        <v>1910592.4</v>
      </c>
    </row>
    <row r="28" spans="1:67" s="582" customFormat="1">
      <c r="A28" s="577"/>
      <c r="B28" s="578" t="s">
        <v>701</v>
      </c>
      <c r="C28" s="577"/>
      <c r="D28" s="579"/>
      <c r="E28" s="580"/>
      <c r="F28" s="577"/>
      <c r="G28" s="581">
        <f>SUM(G22:G27)</f>
        <v>17491743.899999999</v>
      </c>
      <c r="H28" s="577"/>
      <c r="I28" s="581">
        <f t="shared" ref="I28" si="94">SUM(I22:I27)</f>
        <v>71325779.840000004</v>
      </c>
      <c r="J28" s="577"/>
      <c r="K28" s="581">
        <f t="shared" ref="K28" si="95">SUM(K22:K27)</f>
        <v>43032382.590000004</v>
      </c>
      <c r="L28" s="577"/>
      <c r="M28" s="581">
        <f t="shared" ref="M28" si="96">SUM(M22:M27)</f>
        <v>25210338.100000001</v>
      </c>
      <c r="N28" s="577"/>
      <c r="O28" s="581">
        <f t="shared" ref="O28" si="97">SUM(O22:O27)</f>
        <v>19246849.440000001</v>
      </c>
      <c r="P28" s="577"/>
      <c r="Q28" s="581">
        <f t="shared" ref="Q28" si="98">SUM(Q22:Q27)</f>
        <v>30597176.829999998</v>
      </c>
      <c r="R28" s="577"/>
      <c r="S28" s="581">
        <f t="shared" ref="S28" si="99">SUM(S22:S27)</f>
        <v>20779548.989999998</v>
      </c>
      <c r="T28" s="577"/>
      <c r="U28" s="581">
        <f t="shared" ref="U28" si="100">SUM(U22:U27)</f>
        <v>8194843.8300000001</v>
      </c>
      <c r="V28" s="577"/>
      <c r="W28" s="581">
        <f t="shared" ref="W28" si="101">SUM(W22:W27)</f>
        <v>45910330.75</v>
      </c>
      <c r="X28" s="577"/>
      <c r="Y28" s="581">
        <f t="shared" ref="Y28" si="102">SUM(Y22:Y27)</f>
        <v>23341173.469999999</v>
      </c>
      <c r="Z28" s="577"/>
      <c r="AA28" s="581">
        <f t="shared" ref="AA28" si="103">SUM(AA22:AA27)</f>
        <v>17120956.550000001</v>
      </c>
      <c r="AB28" s="577"/>
      <c r="AC28" s="581">
        <f t="shared" ref="AC28" si="104">SUM(AC22:AC27)</f>
        <v>12935862.039999999</v>
      </c>
      <c r="AD28" s="577"/>
      <c r="AE28" s="581">
        <f t="shared" ref="AE28" si="105">SUM(AE22:AE27)</f>
        <v>16510214.779999999</v>
      </c>
      <c r="AF28" s="577"/>
      <c r="AG28" s="581">
        <f t="shared" ref="AG28" si="106">SUM(AG22:AG27)</f>
        <v>7085264.0899999999</v>
      </c>
      <c r="AH28" s="577"/>
      <c r="AI28" s="581">
        <f t="shared" ref="AI28" si="107">SUM(AI22:AI27)</f>
        <v>24191250.52</v>
      </c>
      <c r="AJ28" s="577"/>
      <c r="AK28" s="581">
        <f t="shared" ref="AK28" si="108">SUM(AK22:AK27)</f>
        <v>0</v>
      </c>
      <c r="AL28" s="577"/>
      <c r="AM28" s="581">
        <f t="shared" ref="AM28" si="109">SUM(AM22:AM27)</f>
        <v>34911697.509999998</v>
      </c>
      <c r="AN28" s="577"/>
      <c r="AO28" s="581">
        <f t="shared" ref="AO28" si="110">SUM(AO22:AO27)</f>
        <v>29851272.190000001</v>
      </c>
      <c r="AP28" s="577"/>
      <c r="AQ28" s="581">
        <f t="shared" ref="AQ28" si="111">SUM(AQ22:AQ27)</f>
        <v>22516130.75</v>
      </c>
      <c r="AR28" s="577"/>
      <c r="AS28" s="581">
        <f t="shared" ref="AS28" si="112">SUM(AS22:AS27)</f>
        <v>17099738.370000001</v>
      </c>
      <c r="AT28" s="577"/>
      <c r="AU28" s="581">
        <f t="shared" ref="AU28" si="113">SUM(AU22:AU27)</f>
        <v>0</v>
      </c>
      <c r="AV28" s="577"/>
      <c r="AW28" s="581">
        <f t="shared" ref="AW28" si="114">SUM(AW22:AW27)</f>
        <v>0</v>
      </c>
      <c r="AX28" s="577"/>
      <c r="AY28" s="581">
        <f t="shared" ref="AY28" si="115">SUM(AY22:AY27)</f>
        <v>39521060.850000001</v>
      </c>
      <c r="AZ28" s="577"/>
      <c r="BA28" s="581">
        <f t="shared" ref="BA28" si="116">SUM(BA22:BA27)</f>
        <v>13734512.810000001</v>
      </c>
      <c r="BB28" s="577"/>
      <c r="BC28" s="581">
        <f t="shared" ref="BC28" si="117">SUM(BC22:BC27)</f>
        <v>22209972.43</v>
      </c>
      <c r="BD28" s="577"/>
      <c r="BE28" s="581">
        <f t="shared" ref="BE28" si="118">SUM(BE22:BE27)</f>
        <v>19704046.890000001</v>
      </c>
      <c r="BF28" s="577"/>
      <c r="BG28" s="581">
        <f t="shared" ref="BG28" si="119">SUM(BG22:BG27)</f>
        <v>24860502.789999999</v>
      </c>
      <c r="BH28" s="577"/>
      <c r="BI28" s="581">
        <f t="shared" ref="BI28" si="120">SUM(BI22:BI27)</f>
        <v>15608519.92</v>
      </c>
      <c r="BJ28" s="577"/>
      <c r="BK28" s="581">
        <f t="shared" ref="BK28" si="121">SUM(BK22:BK27)</f>
        <v>28057328.219999999</v>
      </c>
      <c r="BL28" s="577"/>
      <c r="BM28" s="581">
        <f t="shared" ref="BM28" si="122">SUM(BM22:BM27)</f>
        <v>19916219.93</v>
      </c>
      <c r="BO28" s="583">
        <f>+G28+I28+K28+M28+O28+Q28+S28+U28+W28+Y28+AA28+AC28+AE28+AG28+AI28+AK28+AM28+AO28+AQ28+AS28+AU28+AW28+AY28+BA28+BC28+BE28+BG28+BI28+BK28+BM28</f>
        <v>670964718.38</v>
      </c>
    </row>
    <row r="29" spans="1:67" s="593" customFormat="1">
      <c r="A29" s="559">
        <v>4</v>
      </c>
      <c r="B29" s="590" t="s">
        <v>702</v>
      </c>
      <c r="C29" s="559"/>
      <c r="D29" s="591"/>
      <c r="E29" s="592"/>
      <c r="F29" s="559"/>
      <c r="G29" s="559"/>
      <c r="H29" s="559"/>
      <c r="I29" s="559"/>
      <c r="J29" s="559"/>
      <c r="K29" s="559"/>
      <c r="L29" s="559"/>
      <c r="M29" s="559"/>
      <c r="N29" s="559"/>
      <c r="P29" s="559"/>
      <c r="R29" s="559"/>
      <c r="T29" s="559"/>
      <c r="V29" s="559"/>
      <c r="X29" s="559"/>
      <c r="Y29" s="559"/>
      <c r="Z29" s="559"/>
      <c r="AB29" s="559"/>
      <c r="AD29" s="559"/>
      <c r="AF29" s="559"/>
      <c r="AH29" s="559"/>
      <c r="AJ29" s="559"/>
      <c r="AL29" s="559"/>
      <c r="AN29" s="559"/>
      <c r="AP29" s="559"/>
      <c r="AR29" s="559"/>
      <c r="AT29" s="559"/>
      <c r="AV29" s="559"/>
      <c r="AX29" s="559"/>
      <c r="AZ29" s="559"/>
      <c r="BB29" s="559"/>
      <c r="BD29" s="559"/>
      <c r="BF29" s="559"/>
      <c r="BH29" s="559"/>
      <c r="BJ29" s="559"/>
      <c r="BL29" s="559"/>
    </row>
    <row r="30" spans="1:67" s="587" customFormat="1">
      <c r="A30" s="565">
        <v>4</v>
      </c>
      <c r="B30" s="587" t="s">
        <v>703</v>
      </c>
      <c r="C30" s="565"/>
      <c r="D30" s="585"/>
      <c r="E30" s="586"/>
      <c r="F30" s="565"/>
      <c r="G30" s="565"/>
      <c r="H30" s="565"/>
      <c r="I30" s="565"/>
      <c r="J30" s="565"/>
      <c r="K30" s="565"/>
      <c r="L30" s="565"/>
      <c r="M30" s="565"/>
      <c r="N30" s="565"/>
      <c r="P30" s="565"/>
      <c r="R30" s="565"/>
      <c r="T30" s="565"/>
      <c r="V30" s="565"/>
      <c r="X30" s="565"/>
      <c r="Y30" s="565"/>
      <c r="Z30" s="565"/>
      <c r="AB30" s="565"/>
      <c r="AD30" s="565"/>
      <c r="AF30" s="565"/>
      <c r="AH30" s="565"/>
      <c r="AJ30" s="565"/>
      <c r="AL30" s="565"/>
      <c r="AN30" s="565"/>
      <c r="AP30" s="565"/>
      <c r="AR30" s="565"/>
      <c r="AT30" s="565"/>
      <c r="AV30" s="565"/>
      <c r="AX30" s="565"/>
      <c r="AZ30" s="565"/>
      <c r="BB30" s="565"/>
      <c r="BD30" s="565"/>
      <c r="BF30" s="565"/>
      <c r="BH30" s="565"/>
      <c r="BJ30" s="565"/>
      <c r="BL30" s="565"/>
    </row>
    <row r="31" spans="1:67" s="558" customFormat="1" ht="32.25" customHeight="1">
      <c r="A31" s="545">
        <v>4.0999999999999996</v>
      </c>
      <c r="B31" s="572" t="s">
        <v>682</v>
      </c>
      <c r="C31" s="545" t="s">
        <v>553</v>
      </c>
      <c r="D31" s="573">
        <f>[4]APUs!F409</f>
        <v>11389.46</v>
      </c>
      <c r="E31" s="574">
        <f t="shared" ref="E31:E32" si="123">F31+H31+J31+L31+N31+P31+R31+T31+V31+X31+Z31+AB31+AD31+AF31+AH31+AJ31+AL31+AN31+AP31+AR31+AT31+AV31+AX31+AZ31+BB31+BD31+BF31+BH31+BJ31+BL31</f>
        <v>458.13</v>
      </c>
      <c r="F31" s="545">
        <f>+'[3]6.2 CANTIDADES'!N11</f>
        <v>125.58</v>
      </c>
      <c r="G31" s="575">
        <f>D31*F31</f>
        <v>1430288.39</v>
      </c>
      <c r="H31" s="545">
        <f>+'[3]6.2 CANTIDADES'!N38</f>
        <v>6.25</v>
      </c>
      <c r="I31" s="575">
        <f t="shared" ref="I31:K32" si="124">$D31*H31</f>
        <v>71184.13</v>
      </c>
      <c r="J31" s="545">
        <f>+'[3]6.2 CANTIDADES'!N61</f>
        <v>9</v>
      </c>
      <c r="K31" s="575">
        <f t="shared" si="124"/>
        <v>102505.14</v>
      </c>
      <c r="L31" s="576">
        <f>+'[3]6.2 CANTIDADES'!N82</f>
        <v>18.670000000000002</v>
      </c>
      <c r="M31" s="575">
        <f>$D31*L31</f>
        <v>212641.22</v>
      </c>
      <c r="N31" s="545">
        <v>0</v>
      </c>
      <c r="O31" s="575">
        <f t="shared" ref="O31:AC32" si="125">$D31*N31</f>
        <v>0</v>
      </c>
      <c r="P31" s="545">
        <v>0</v>
      </c>
      <c r="Q31" s="575">
        <f t="shared" si="125"/>
        <v>0</v>
      </c>
      <c r="R31" s="545">
        <f>R36</f>
        <v>19.68</v>
      </c>
      <c r="S31" s="575">
        <f t="shared" si="125"/>
        <v>224144.57</v>
      </c>
      <c r="T31" s="545">
        <v>0</v>
      </c>
      <c r="U31" s="575">
        <f t="shared" si="125"/>
        <v>0</v>
      </c>
      <c r="V31" s="545">
        <f>+'[3]6.2 CANTIDADES'!N201</f>
        <v>4.4800000000000004</v>
      </c>
      <c r="W31" s="575">
        <f t="shared" si="125"/>
        <v>51024.78</v>
      </c>
      <c r="X31" s="545">
        <f>+'[3]6.2 CANTIDADES'!N229</f>
        <v>8.4</v>
      </c>
      <c r="Y31" s="575">
        <f t="shared" si="125"/>
        <v>95671.46</v>
      </c>
      <c r="Z31" s="576">
        <f>+'[3]6.2 CANTIDADES'!N249</f>
        <v>53.9</v>
      </c>
      <c r="AA31" s="575">
        <f t="shared" si="125"/>
        <v>613891.89</v>
      </c>
      <c r="AB31" s="545">
        <f>+'[3]6.2 CANTIDADES'!N263</f>
        <v>9</v>
      </c>
      <c r="AC31" s="575">
        <f t="shared" si="125"/>
        <v>102505.14</v>
      </c>
      <c r="AD31" s="545">
        <f>+'[3]6.2 CANTIDADES'!N277</f>
        <v>9</v>
      </c>
      <c r="AE31" s="575">
        <f t="shared" ref="AE31:AG32" si="126">$D31*AD31</f>
        <v>102505.14</v>
      </c>
      <c r="AF31" s="545">
        <v>0</v>
      </c>
      <c r="AG31" s="575">
        <f t="shared" si="126"/>
        <v>0</v>
      </c>
      <c r="AH31" s="576">
        <f>+'[3]6.2 CANTIDADES'!N321</f>
        <v>16.239999999999998</v>
      </c>
      <c r="AI31" s="575">
        <f t="shared" ref="AI31:AI32" si="127">$D31*AH31</f>
        <v>184964.83</v>
      </c>
      <c r="AJ31" s="545">
        <v>6.36</v>
      </c>
      <c r="AK31" s="575">
        <v>72436.97</v>
      </c>
      <c r="AL31" s="545">
        <v>16</v>
      </c>
      <c r="AM31" s="575">
        <v>182231.36</v>
      </c>
      <c r="AN31" s="545">
        <v>16</v>
      </c>
      <c r="AO31" s="575">
        <v>182231.36</v>
      </c>
      <c r="AP31" s="545">
        <v>16.483599999999999</v>
      </c>
      <c r="AQ31" s="575">
        <v>187739.3</v>
      </c>
      <c r="AR31" s="545">
        <v>15.28</v>
      </c>
      <c r="AS31" s="575">
        <v>174030.95</v>
      </c>
      <c r="AT31" s="545"/>
      <c r="AU31" s="575"/>
      <c r="AV31" s="545"/>
      <c r="AW31" s="575"/>
      <c r="AX31" s="545">
        <v>19.5</v>
      </c>
      <c r="AY31" s="575">
        <v>222094.47</v>
      </c>
      <c r="AZ31" s="545">
        <v>16</v>
      </c>
      <c r="BA31" s="575">
        <v>182231.36</v>
      </c>
      <c r="BB31" s="545">
        <v>12</v>
      </c>
      <c r="BC31" s="575">
        <v>136673.51999999999</v>
      </c>
      <c r="BD31" s="545">
        <v>10.590999999999999</v>
      </c>
      <c r="BE31" s="575">
        <v>120625.77</v>
      </c>
      <c r="BF31" s="545">
        <v>12.922800000000001</v>
      </c>
      <c r="BG31" s="575">
        <v>147183.71</v>
      </c>
      <c r="BH31" s="545">
        <v>9.6012000000000004</v>
      </c>
      <c r="BI31" s="575">
        <v>109352.48</v>
      </c>
      <c r="BJ31" s="545">
        <v>11.895</v>
      </c>
      <c r="BK31" s="575">
        <v>135477.63</v>
      </c>
      <c r="BL31" s="545">
        <v>15.3</v>
      </c>
      <c r="BM31" s="575">
        <v>174258.74</v>
      </c>
    </row>
    <row r="32" spans="1:67" s="558" customFormat="1">
      <c r="A32" s="545">
        <v>4.2</v>
      </c>
      <c r="B32" s="558" t="s">
        <v>683</v>
      </c>
      <c r="C32" s="545" t="s">
        <v>553</v>
      </c>
      <c r="D32" s="573">
        <f>[4]APUs!F435</f>
        <v>25451.49</v>
      </c>
      <c r="E32" s="574">
        <f t="shared" si="123"/>
        <v>458.13</v>
      </c>
      <c r="F32" s="545">
        <f>F31</f>
        <v>125.58</v>
      </c>
      <c r="G32" s="575">
        <f>D32*F32</f>
        <v>3196198.11</v>
      </c>
      <c r="H32" s="545">
        <f>H31</f>
        <v>6.25</v>
      </c>
      <c r="I32" s="575">
        <f t="shared" si="124"/>
        <v>159071.81</v>
      </c>
      <c r="J32" s="545">
        <f>J31</f>
        <v>9</v>
      </c>
      <c r="K32" s="575">
        <f t="shared" si="124"/>
        <v>229063.41</v>
      </c>
      <c r="L32" s="576">
        <f>L31</f>
        <v>18.670000000000002</v>
      </c>
      <c r="M32" s="575">
        <f>$D32*L32</f>
        <v>475179.32</v>
      </c>
      <c r="N32" s="545">
        <v>0</v>
      </c>
      <c r="O32" s="575">
        <f t="shared" si="125"/>
        <v>0</v>
      </c>
      <c r="P32" s="545">
        <v>0</v>
      </c>
      <c r="Q32" s="575">
        <f t="shared" si="125"/>
        <v>0</v>
      </c>
      <c r="R32" s="545">
        <f>R36</f>
        <v>19.68</v>
      </c>
      <c r="S32" s="575">
        <f t="shared" si="125"/>
        <v>500885.32</v>
      </c>
      <c r="T32" s="545">
        <v>0</v>
      </c>
      <c r="U32" s="575">
        <f t="shared" si="125"/>
        <v>0</v>
      </c>
      <c r="V32" s="545">
        <f>V31</f>
        <v>4.4800000000000004</v>
      </c>
      <c r="W32" s="575">
        <f t="shared" si="125"/>
        <v>114022.68</v>
      </c>
      <c r="X32" s="545">
        <f>X31</f>
        <v>8.4</v>
      </c>
      <c r="Y32" s="575">
        <f t="shared" si="125"/>
        <v>213792.52</v>
      </c>
      <c r="Z32" s="545">
        <f>Z31</f>
        <v>53.9</v>
      </c>
      <c r="AA32" s="575">
        <f t="shared" si="125"/>
        <v>1371835.31</v>
      </c>
      <c r="AB32" s="545">
        <f>AB31</f>
        <v>9</v>
      </c>
      <c r="AC32" s="575">
        <f t="shared" si="125"/>
        <v>229063.41</v>
      </c>
      <c r="AD32" s="545">
        <f>AD31</f>
        <v>9</v>
      </c>
      <c r="AE32" s="575">
        <f t="shared" si="126"/>
        <v>229063.41</v>
      </c>
      <c r="AF32" s="545">
        <v>0</v>
      </c>
      <c r="AG32" s="575">
        <f t="shared" si="126"/>
        <v>0</v>
      </c>
      <c r="AH32" s="576">
        <f>AH31</f>
        <v>16.239999999999998</v>
      </c>
      <c r="AI32" s="575">
        <f t="shared" si="127"/>
        <v>413332.2</v>
      </c>
      <c r="AJ32" s="545">
        <v>6.36</v>
      </c>
      <c r="AK32" s="575">
        <v>161871.48000000001</v>
      </c>
      <c r="AL32" s="545">
        <v>16</v>
      </c>
      <c r="AM32" s="575">
        <v>407223.84</v>
      </c>
      <c r="AN32" s="545">
        <v>16</v>
      </c>
      <c r="AO32" s="575">
        <v>407223.84</v>
      </c>
      <c r="AP32" s="545">
        <v>16.483599999999999</v>
      </c>
      <c r="AQ32" s="575">
        <v>419532.18</v>
      </c>
      <c r="AR32" s="545">
        <v>15.28</v>
      </c>
      <c r="AS32" s="575">
        <v>388898.77</v>
      </c>
      <c r="AT32" s="545"/>
      <c r="AU32" s="575"/>
      <c r="AV32" s="545"/>
      <c r="AW32" s="575"/>
      <c r="AX32" s="545">
        <v>19.5</v>
      </c>
      <c r="AY32" s="575">
        <v>496304.06</v>
      </c>
      <c r="AZ32" s="545">
        <v>16</v>
      </c>
      <c r="BA32" s="575">
        <v>407223.84</v>
      </c>
      <c r="BB32" s="545">
        <v>12</v>
      </c>
      <c r="BC32" s="575">
        <v>305417.88</v>
      </c>
      <c r="BD32" s="545">
        <v>10.590999999999999</v>
      </c>
      <c r="BE32" s="575">
        <v>269556.73</v>
      </c>
      <c r="BF32" s="545">
        <v>12.922800000000001</v>
      </c>
      <c r="BG32" s="575">
        <v>328904.51</v>
      </c>
      <c r="BH32" s="545">
        <v>9.6012000000000004</v>
      </c>
      <c r="BI32" s="575">
        <v>244364.85</v>
      </c>
      <c r="BJ32" s="545">
        <v>11.895</v>
      </c>
      <c r="BK32" s="575">
        <v>302745.46999999997</v>
      </c>
      <c r="BL32" s="545">
        <v>15.3</v>
      </c>
      <c r="BM32" s="575">
        <v>389407.8</v>
      </c>
    </row>
    <row r="33" spans="1:67" s="582" customFormat="1">
      <c r="A33" s="577"/>
      <c r="B33" s="578" t="s">
        <v>704</v>
      </c>
      <c r="C33" s="577"/>
      <c r="D33" s="579"/>
      <c r="E33" s="580"/>
      <c r="F33" s="577"/>
      <c r="G33" s="581">
        <f>SUM(G31:G32)</f>
        <v>4626486.5</v>
      </c>
      <c r="H33" s="577"/>
      <c r="I33" s="581">
        <f t="shared" ref="I33" si="128">SUM(I31:I32)</f>
        <v>230255.94</v>
      </c>
      <c r="J33" s="577"/>
      <c r="K33" s="581">
        <f t="shared" ref="K33" si="129">SUM(K31:K32)</f>
        <v>331568.55</v>
      </c>
      <c r="L33" s="577"/>
      <c r="M33" s="581">
        <f t="shared" ref="M33" si="130">SUM(M31:M32)</f>
        <v>687820.54</v>
      </c>
      <c r="N33" s="577"/>
      <c r="O33" s="581">
        <f t="shared" ref="O33" si="131">SUM(O31:O32)</f>
        <v>0</v>
      </c>
      <c r="P33" s="577"/>
      <c r="Q33" s="581">
        <f t="shared" ref="Q33" si="132">SUM(Q31:Q32)</f>
        <v>0</v>
      </c>
      <c r="R33" s="577"/>
      <c r="S33" s="581">
        <f t="shared" ref="S33" si="133">SUM(S31:S32)</f>
        <v>725029.89</v>
      </c>
      <c r="T33" s="577"/>
      <c r="U33" s="581">
        <f t="shared" ref="U33" si="134">SUM(U31:U32)</f>
        <v>0</v>
      </c>
      <c r="V33" s="577"/>
      <c r="W33" s="581">
        <f t="shared" ref="W33" si="135">SUM(W31:W32)</f>
        <v>165047.46</v>
      </c>
      <c r="X33" s="577"/>
      <c r="Y33" s="581">
        <f t="shared" ref="Y33" si="136">SUM(Y31:Y32)</f>
        <v>309463.98</v>
      </c>
      <c r="Z33" s="577"/>
      <c r="AA33" s="581">
        <f t="shared" ref="AA33" si="137">SUM(AA31:AA32)</f>
        <v>1985727.2</v>
      </c>
      <c r="AB33" s="577"/>
      <c r="AC33" s="581">
        <f t="shared" ref="AC33" si="138">SUM(AC31:AC32)</f>
        <v>331568.55</v>
      </c>
      <c r="AD33" s="577"/>
      <c r="AE33" s="581">
        <f t="shared" ref="AE33" si="139">SUM(AE31:AE32)</f>
        <v>331568.55</v>
      </c>
      <c r="AF33" s="577"/>
      <c r="AG33" s="581">
        <f t="shared" ref="AG33" si="140">SUM(AG31:AG32)</f>
        <v>0</v>
      </c>
      <c r="AH33" s="577"/>
      <c r="AI33" s="581">
        <f t="shared" ref="AI33" si="141">SUM(AI31:AI32)</f>
        <v>598297.03</v>
      </c>
      <c r="AJ33" s="577"/>
      <c r="AK33" s="581">
        <f t="shared" ref="AK33" si="142">SUM(AK31:AK32)</f>
        <v>234308.45</v>
      </c>
      <c r="AL33" s="577"/>
      <c r="AM33" s="581">
        <f t="shared" ref="AM33" si="143">SUM(AM31:AM32)</f>
        <v>589455.19999999995</v>
      </c>
      <c r="AN33" s="577"/>
      <c r="AO33" s="581">
        <f t="shared" ref="AO33" si="144">SUM(AO31:AO32)</f>
        <v>589455.19999999995</v>
      </c>
      <c r="AP33" s="577"/>
      <c r="AQ33" s="581">
        <f t="shared" ref="AQ33" si="145">SUM(AQ31:AQ32)</f>
        <v>607271.48</v>
      </c>
      <c r="AR33" s="577"/>
      <c r="AS33" s="581">
        <f t="shared" ref="AS33" si="146">SUM(AS31:AS32)</f>
        <v>562929.72</v>
      </c>
      <c r="AT33" s="577"/>
      <c r="AU33" s="581">
        <f t="shared" ref="AU33" si="147">SUM(AU31:AU32)</f>
        <v>0</v>
      </c>
      <c r="AV33" s="577"/>
      <c r="AW33" s="581">
        <f t="shared" ref="AW33" si="148">SUM(AW31:AW32)</f>
        <v>0</v>
      </c>
      <c r="AX33" s="577"/>
      <c r="AY33" s="581">
        <f t="shared" ref="AY33" si="149">SUM(AY31:AY32)</f>
        <v>718398.53</v>
      </c>
      <c r="AZ33" s="577"/>
      <c r="BA33" s="581">
        <f t="shared" ref="BA33" si="150">SUM(BA31:BA32)</f>
        <v>589455.19999999995</v>
      </c>
      <c r="BB33" s="577"/>
      <c r="BC33" s="581">
        <f t="shared" ref="BC33" si="151">SUM(BC31:BC32)</f>
        <v>442091.4</v>
      </c>
      <c r="BD33" s="577"/>
      <c r="BE33" s="581">
        <f t="shared" ref="BE33" si="152">SUM(BE31:BE32)</f>
        <v>390182.5</v>
      </c>
      <c r="BF33" s="577"/>
      <c r="BG33" s="581">
        <f t="shared" ref="BG33" si="153">SUM(BG31:BG32)</f>
        <v>476088.22</v>
      </c>
      <c r="BH33" s="577"/>
      <c r="BI33" s="581">
        <f t="shared" ref="BI33" si="154">SUM(BI31:BI32)</f>
        <v>353717.33</v>
      </c>
      <c r="BJ33" s="577"/>
      <c r="BK33" s="581">
        <f t="shared" ref="BK33" si="155">SUM(BK31:BK32)</f>
        <v>438223.1</v>
      </c>
      <c r="BL33" s="577"/>
      <c r="BM33" s="581">
        <f t="shared" ref="BM33" si="156">SUM(BM31:BM32)</f>
        <v>563666.54</v>
      </c>
      <c r="BO33" s="583">
        <f>+G33+I33+K33+M33+O33+Q33+S33+U33+W33+Y33+AA33+AC33+AE33+AG33+AI33+AK33+AM33+AO33+AQ33+AS33+AU33+AW33+AY33+BA33+BC33+BE33+BG33+BI33+BK33+BM33</f>
        <v>16878077.059999999</v>
      </c>
    </row>
    <row r="34" spans="1:67" s="587" customFormat="1">
      <c r="A34" s="565">
        <v>5</v>
      </c>
      <c r="B34" s="587" t="s">
        <v>705</v>
      </c>
      <c r="C34" s="565"/>
      <c r="D34" s="585"/>
      <c r="E34" s="586"/>
      <c r="F34" s="565"/>
      <c r="G34" s="565"/>
      <c r="H34" s="565"/>
      <c r="I34" s="594">
        <f t="shared" ref="I34:I39" si="157">$D34*H34</f>
        <v>0</v>
      </c>
      <c r="J34" s="565"/>
      <c r="K34" s="594">
        <f t="shared" ref="K34:K39" si="158">$D34*J34</f>
        <v>0</v>
      </c>
      <c r="L34" s="565"/>
      <c r="M34" s="565"/>
      <c r="N34" s="565"/>
      <c r="P34" s="565"/>
      <c r="R34" s="565"/>
      <c r="T34" s="565"/>
      <c r="V34" s="565"/>
      <c r="X34" s="565"/>
      <c r="Y34" s="565"/>
      <c r="Z34" s="565"/>
      <c r="AB34" s="565"/>
      <c r="AD34" s="565"/>
      <c r="AF34" s="565"/>
      <c r="AH34" s="565"/>
      <c r="AJ34" s="565"/>
      <c r="AL34" s="565"/>
      <c r="AN34" s="565"/>
      <c r="AP34" s="565"/>
      <c r="AR34" s="565"/>
      <c r="AT34" s="565"/>
      <c r="AV34" s="565"/>
      <c r="AX34" s="565"/>
      <c r="AZ34" s="565"/>
      <c r="BB34" s="565"/>
      <c r="BD34" s="565"/>
      <c r="BF34" s="565"/>
      <c r="BH34" s="565"/>
      <c r="BJ34" s="565"/>
      <c r="BL34" s="565"/>
    </row>
    <row r="35" spans="1:67" s="558" customFormat="1">
      <c r="A35" s="545">
        <v>5.0999999999999996</v>
      </c>
      <c r="B35" s="558" t="s">
        <v>687</v>
      </c>
      <c r="C35" s="545" t="s">
        <v>553</v>
      </c>
      <c r="D35" s="573">
        <f>[4]APUs!F461</f>
        <v>5726.78</v>
      </c>
      <c r="E35" s="574">
        <f t="shared" ref="E35:E39" si="159">F35+H35+J35+L35+N35+P35+R35+T35+V35+X35+Z35+AB35+AD35+AF35+AH35+AJ35+AL35+AN35+AP35+AR35+AT35+AV35+AX35+AZ35+BB35+BD35+BF35+BH35+BJ35+BL35</f>
        <v>1113.6199999999999</v>
      </c>
      <c r="F35" s="576">
        <f>F37</f>
        <v>30</v>
      </c>
      <c r="G35" s="575">
        <f>D35*F35</f>
        <v>171803.4</v>
      </c>
      <c r="H35" s="545">
        <f>H37</f>
        <v>30</v>
      </c>
      <c r="I35" s="575">
        <f t="shared" si="157"/>
        <v>171803.4</v>
      </c>
      <c r="J35" s="545"/>
      <c r="K35" s="575">
        <f t="shared" si="158"/>
        <v>0</v>
      </c>
      <c r="L35" s="576">
        <f>L37</f>
        <v>37.200000000000003</v>
      </c>
      <c r="M35" s="575">
        <f>$D35*L35</f>
        <v>213036.22</v>
      </c>
      <c r="N35" s="545">
        <f>N38</f>
        <v>160.4</v>
      </c>
      <c r="O35" s="575">
        <f>$D35*N35</f>
        <v>918575.51</v>
      </c>
      <c r="P35" s="576">
        <f>+'[3]6.2 CANTIDADES'!H121</f>
        <v>36</v>
      </c>
      <c r="Q35" s="575">
        <f>$D35*P35</f>
        <v>206164.08</v>
      </c>
      <c r="R35" s="545">
        <f>+'[3]6.2 CANTIDADES'!J144</f>
        <v>15.2</v>
      </c>
      <c r="S35" s="575">
        <f>$D35*R35</f>
        <v>87047.06</v>
      </c>
      <c r="T35" s="545">
        <f>+'[3]6.2 CANTIDADES'!I161</f>
        <v>51.6</v>
      </c>
      <c r="U35" s="575">
        <f>$D35*T35</f>
        <v>295501.84999999998</v>
      </c>
      <c r="V35" s="545">
        <f>+'[3]6.2 CANTIDADES'!I201</f>
        <v>26.4</v>
      </c>
      <c r="W35" s="575">
        <f>$D35*V35</f>
        <v>151186.99</v>
      </c>
      <c r="X35" s="545">
        <f>+'[3]6.2 CANTIDADES'!I229</f>
        <v>34.799999999999997</v>
      </c>
      <c r="Y35" s="575">
        <f>$D35*X35</f>
        <v>199291.94</v>
      </c>
      <c r="Z35" s="545">
        <f>+'[3]6.2 CANTIDADES'!I248</f>
        <v>36</v>
      </c>
      <c r="AA35" s="575">
        <f>$D35*Z35</f>
        <v>206164.08</v>
      </c>
      <c r="AB35" s="545">
        <f>+'[3]6.2 CANTIDADES'!I263</f>
        <v>36</v>
      </c>
      <c r="AC35" s="575">
        <f>$D35*AB35</f>
        <v>206164.08</v>
      </c>
      <c r="AD35" s="545">
        <f>+'[3]6.2 CANTIDADES'!I277</f>
        <v>36</v>
      </c>
      <c r="AE35" s="575">
        <f>$D35*AD35</f>
        <v>206164.08</v>
      </c>
      <c r="AF35" s="545">
        <f>+'[3]6.2 CANTIDADES'!I291</f>
        <v>36</v>
      </c>
      <c r="AG35" s="575">
        <f>$D35*AF35</f>
        <v>206164.08</v>
      </c>
      <c r="AH35" s="545">
        <f>+'[3]6.2 CANTIDADES'!I321</f>
        <v>36</v>
      </c>
      <c r="AI35" s="575">
        <f>$D35*AH35</f>
        <v>206164.08</v>
      </c>
      <c r="AJ35" s="545">
        <v>36</v>
      </c>
      <c r="AK35" s="575">
        <v>206163.94</v>
      </c>
      <c r="AL35" s="545">
        <v>36</v>
      </c>
      <c r="AM35" s="575">
        <v>206163.94</v>
      </c>
      <c r="AN35" s="545">
        <v>36</v>
      </c>
      <c r="AO35" s="575">
        <v>206163.94</v>
      </c>
      <c r="AP35" s="576">
        <v>37.369999999999997</v>
      </c>
      <c r="AQ35" s="575">
        <v>213998.17</v>
      </c>
      <c r="AR35" s="545">
        <v>37.32</v>
      </c>
      <c r="AS35" s="575">
        <v>213723.28</v>
      </c>
      <c r="AT35" s="545"/>
      <c r="AU35" s="575"/>
      <c r="AV35" s="545"/>
      <c r="AW35" s="575"/>
      <c r="AX35" s="545">
        <v>45.6</v>
      </c>
      <c r="AY35" s="575">
        <v>261140.99</v>
      </c>
      <c r="AZ35" s="545">
        <v>36</v>
      </c>
      <c r="BA35" s="575">
        <v>206163.94</v>
      </c>
      <c r="BB35" s="545">
        <v>54</v>
      </c>
      <c r="BC35" s="575">
        <v>309245.90000000002</v>
      </c>
      <c r="BD35" s="545">
        <v>30.48</v>
      </c>
      <c r="BE35" s="575">
        <v>174552.13</v>
      </c>
      <c r="BF35" s="545">
        <v>54.72</v>
      </c>
      <c r="BG35" s="575">
        <v>313369.18</v>
      </c>
      <c r="BH35" s="576">
        <v>21.65</v>
      </c>
      <c r="BI35" s="575">
        <v>123984.7</v>
      </c>
      <c r="BJ35" s="545">
        <v>50.58</v>
      </c>
      <c r="BK35" s="575">
        <v>289660.33</v>
      </c>
      <c r="BL35" s="545">
        <v>36.299999999999997</v>
      </c>
      <c r="BM35" s="575">
        <v>207881.97</v>
      </c>
    </row>
    <row r="36" spans="1:67" s="558" customFormat="1">
      <c r="A36" s="545">
        <v>5.2</v>
      </c>
      <c r="B36" s="572" t="s">
        <v>706</v>
      </c>
      <c r="C36" s="545" t="s">
        <v>553</v>
      </c>
      <c r="D36" s="573">
        <f>[4]APUs!F488</f>
        <v>53489.85</v>
      </c>
      <c r="E36" s="574">
        <f t="shared" si="159"/>
        <v>851.96</v>
      </c>
      <c r="F36" s="545">
        <f>+'[3]6.2 CANTIDADES'!J10</f>
        <v>17.8</v>
      </c>
      <c r="G36" s="575">
        <f>D36*F36</f>
        <v>952119.33</v>
      </c>
      <c r="H36" s="545">
        <f>+'[3]6.2 CANTIDADES'!J38</f>
        <v>20</v>
      </c>
      <c r="I36" s="575">
        <f t="shared" si="157"/>
        <v>1069797</v>
      </c>
      <c r="J36" s="545">
        <f>+'[3]6.2 CANTIDADES'!J61</f>
        <v>24</v>
      </c>
      <c r="K36" s="575">
        <f t="shared" si="158"/>
        <v>1283756.3999999999</v>
      </c>
      <c r="L36" s="576">
        <f>+'[3]6.2 CANTIDADES'!B82*'[3]6.2 CANTIDADES'!C82+'[3]6.2 CANTIDADES'!J82</f>
        <v>35.770000000000003</v>
      </c>
      <c r="M36" s="575">
        <f>$D36*L36</f>
        <v>1913331.93</v>
      </c>
      <c r="N36" s="545">
        <f>+'[3]6.2 CANTIDADES'!J97</f>
        <v>15.6</v>
      </c>
      <c r="O36" s="575">
        <f>$D36*N36</f>
        <v>834441.66</v>
      </c>
      <c r="P36" s="576">
        <f>+'[3]6.2 CANTIDADES'!J122</f>
        <v>55.98</v>
      </c>
      <c r="Q36" s="575">
        <f>$D36*P36</f>
        <v>2994361.8</v>
      </c>
      <c r="R36" s="545">
        <f>+'[3]6.2 CANTIDADES'!C144*'[3]6.2 CANTIDADES'!B144+'[3]6.2 CANTIDADES'!J144</f>
        <v>19.68</v>
      </c>
      <c r="S36" s="575">
        <f>$D36*R36</f>
        <v>1052680.25</v>
      </c>
      <c r="T36" s="545">
        <f>+'[3]6.2 CANTIDADES'!J161</f>
        <v>29.2</v>
      </c>
      <c r="U36" s="575">
        <f>$D36*T36</f>
        <v>1561903.62</v>
      </c>
      <c r="V36" s="545">
        <f>+V32+'[3]6.2 CANTIDADES'!J201</f>
        <v>19.68</v>
      </c>
      <c r="W36" s="575">
        <f>$D36*V36</f>
        <v>1052680.25</v>
      </c>
      <c r="X36" s="545">
        <f>+X32+'[3]6.2 CANTIDADES'!J229</f>
        <v>25.6</v>
      </c>
      <c r="Y36" s="575">
        <f>$D36*X36</f>
        <v>1369340.16</v>
      </c>
      <c r="Z36" s="545">
        <f>+Z32+'[3]6.2 CANTIDADES'!J248</f>
        <v>71.900000000000006</v>
      </c>
      <c r="AA36" s="575">
        <f>$D36*Z36</f>
        <v>3845920.22</v>
      </c>
      <c r="AB36" s="545">
        <f>+AB32+'[3]6.2 CANTIDADES'!J263</f>
        <v>27</v>
      </c>
      <c r="AC36" s="575">
        <f>$D36*AB36</f>
        <v>1444225.95</v>
      </c>
      <c r="AD36" s="545">
        <f>+AD32+'[3]6.2 CANTIDADES'!J277</f>
        <v>27</v>
      </c>
      <c r="AE36" s="575">
        <f>$D36*AD36</f>
        <v>1444225.95</v>
      </c>
      <c r="AF36" s="545">
        <f>+'[3]6.2 CANTIDADES'!J291</f>
        <v>18</v>
      </c>
      <c r="AG36" s="575">
        <f>$D36*AF36</f>
        <v>962817.3</v>
      </c>
      <c r="AH36" s="576">
        <f>+AH32+'[3]6.2 CANTIDADES'!J321</f>
        <v>40.24</v>
      </c>
      <c r="AI36" s="575">
        <f>$D36*AH36</f>
        <v>2152431.56</v>
      </c>
      <c r="AJ36" s="545">
        <v>24.36</v>
      </c>
      <c r="AK36" s="575">
        <v>1303012.83</v>
      </c>
      <c r="AL36" s="545">
        <v>34</v>
      </c>
      <c r="AM36" s="575">
        <v>1818655.02</v>
      </c>
      <c r="AN36" s="545">
        <v>34</v>
      </c>
      <c r="AO36" s="575">
        <v>1818655.02</v>
      </c>
      <c r="AP36" s="576">
        <v>37.24</v>
      </c>
      <c r="AQ36" s="575">
        <v>1992154.71</v>
      </c>
      <c r="AR36" s="545">
        <v>30.94</v>
      </c>
      <c r="AS36" s="575">
        <v>1654976.07</v>
      </c>
      <c r="AT36" s="545"/>
      <c r="AU36" s="575"/>
      <c r="AV36" s="545"/>
      <c r="AW36" s="575"/>
      <c r="AX36" s="545">
        <v>42.7</v>
      </c>
      <c r="AY36" s="575">
        <v>2284016.7400000002</v>
      </c>
      <c r="AZ36" s="545">
        <v>31</v>
      </c>
      <c r="BA36" s="575">
        <v>1658185.46</v>
      </c>
      <c r="BB36" s="545">
        <v>30</v>
      </c>
      <c r="BC36" s="575">
        <v>1604695.61</v>
      </c>
      <c r="BD36" s="545">
        <v>24.170999999999999</v>
      </c>
      <c r="BE36" s="575">
        <v>1292903.25</v>
      </c>
      <c r="BF36" s="576">
        <v>31.16</v>
      </c>
      <c r="BG36" s="575">
        <v>1666893.61</v>
      </c>
      <c r="BH36" s="576">
        <v>19.78</v>
      </c>
      <c r="BI36" s="575">
        <v>1058093.49</v>
      </c>
      <c r="BJ36" s="545">
        <v>34.755000000000003</v>
      </c>
      <c r="BK36" s="575">
        <v>1859039.86</v>
      </c>
      <c r="BL36" s="545">
        <v>30.4</v>
      </c>
      <c r="BM36" s="575">
        <v>1626091.55</v>
      </c>
    </row>
    <row r="37" spans="1:67" s="558" customFormat="1">
      <c r="A37" s="545">
        <v>5.3</v>
      </c>
      <c r="B37" s="558" t="s">
        <v>689</v>
      </c>
      <c r="C37" s="545" t="s">
        <v>553</v>
      </c>
      <c r="D37" s="573">
        <f>[4]APUs!F515</f>
        <v>13435.91</v>
      </c>
      <c r="E37" s="574">
        <f t="shared" si="159"/>
        <v>803.12</v>
      </c>
      <c r="F37" s="576">
        <f>+'[3]6.2 CANTIDADES'!H38</f>
        <v>30</v>
      </c>
      <c r="G37" s="575">
        <f>D37*F37</f>
        <v>403077.3</v>
      </c>
      <c r="H37" s="576">
        <f>+'[3]6.2 CANTIDADES'!H38</f>
        <v>30</v>
      </c>
      <c r="I37" s="575">
        <f t="shared" si="157"/>
        <v>403077.3</v>
      </c>
      <c r="J37" s="576">
        <f>+'[3]6.2 CANTIDADES'!H61</f>
        <v>36</v>
      </c>
      <c r="K37" s="575">
        <f t="shared" si="158"/>
        <v>483692.76</v>
      </c>
      <c r="L37" s="576">
        <f>+'[3]6.2 CANTIDADES'!H82</f>
        <v>37.200000000000003</v>
      </c>
      <c r="M37" s="575">
        <f>$D37*L37</f>
        <v>499815.85</v>
      </c>
      <c r="N37" s="545">
        <v>0</v>
      </c>
      <c r="O37" s="575">
        <f>$D37*N37</f>
        <v>0</v>
      </c>
      <c r="P37" s="545">
        <v>0</v>
      </c>
      <c r="Q37" s="575">
        <f>$D37*P37</f>
        <v>0</v>
      </c>
      <c r="R37" s="545">
        <v>0</v>
      </c>
      <c r="S37" s="575">
        <f>$D37*R37</f>
        <v>0</v>
      </c>
      <c r="T37" s="576">
        <f>+'[3]6.2 CANTIDADES'!H161/2</f>
        <v>21.9</v>
      </c>
      <c r="U37" s="575">
        <f>$D37*T37</f>
        <v>294246.43</v>
      </c>
      <c r="V37" s="576">
        <f>+'[3]6.2 CANTIDADES'!H201</f>
        <v>22.8</v>
      </c>
      <c r="W37" s="575">
        <f>$D37*V37</f>
        <v>306338.75</v>
      </c>
      <c r="X37" s="576">
        <f>+'[3]6.2 CANTIDADES'!J229</f>
        <v>17.2</v>
      </c>
      <c r="Y37" s="575">
        <f>$D37*X37</f>
        <v>231097.65</v>
      </c>
      <c r="Z37" s="545">
        <f>+'[3]6.2 CANTIDADES'!J248</f>
        <v>18</v>
      </c>
      <c r="AA37" s="575">
        <f>$D37*Z37</f>
        <v>241846.38</v>
      </c>
      <c r="AB37" s="545">
        <f>[4]CANTIDADES!K263</f>
        <v>18</v>
      </c>
      <c r="AC37" s="575">
        <f>$D37*AB37</f>
        <v>241846.38</v>
      </c>
      <c r="AD37" s="545">
        <f>+'[3]6.2 CANTIDADES'!I277</f>
        <v>36</v>
      </c>
      <c r="AE37" s="575">
        <f>$D37*AD37</f>
        <v>483692.76</v>
      </c>
      <c r="AF37" s="545">
        <v>12</v>
      </c>
      <c r="AG37" s="575">
        <f>$D37*AF37</f>
        <v>161230.92000000001</v>
      </c>
      <c r="AH37" s="545">
        <v>12</v>
      </c>
      <c r="AI37" s="575">
        <f>$D37*AH37</f>
        <v>161230.92000000001</v>
      </c>
      <c r="AJ37" s="545">
        <v>36</v>
      </c>
      <c r="AK37" s="575">
        <v>483692.59</v>
      </c>
      <c r="AL37" s="545">
        <v>36</v>
      </c>
      <c r="AM37" s="575">
        <v>483692.59</v>
      </c>
      <c r="AN37" s="545">
        <v>36</v>
      </c>
      <c r="AO37" s="575">
        <v>483692.59</v>
      </c>
      <c r="AP37" s="576">
        <v>37.369999999999997</v>
      </c>
      <c r="AQ37" s="575">
        <v>502072.91</v>
      </c>
      <c r="AR37" s="545">
        <v>37.32</v>
      </c>
      <c r="AS37" s="575">
        <v>501427.99</v>
      </c>
      <c r="AT37" s="545"/>
      <c r="AU37" s="575"/>
      <c r="AV37" s="545"/>
      <c r="AW37" s="575"/>
      <c r="AX37" s="545">
        <v>45.6</v>
      </c>
      <c r="AY37" s="575">
        <v>612677.29</v>
      </c>
      <c r="AZ37" s="545">
        <v>36</v>
      </c>
      <c r="BA37" s="575">
        <v>483692.59</v>
      </c>
      <c r="BB37" s="545">
        <v>54</v>
      </c>
      <c r="BC37" s="575">
        <v>725538.89</v>
      </c>
      <c r="BD37" s="545">
        <v>30.48</v>
      </c>
      <c r="BE37" s="575">
        <v>409526.4</v>
      </c>
      <c r="BF37" s="545">
        <v>54.72</v>
      </c>
      <c r="BG37" s="575">
        <v>735212.74</v>
      </c>
      <c r="BH37" s="576">
        <v>21.65</v>
      </c>
      <c r="BI37" s="575">
        <v>290887.34999999998</v>
      </c>
      <c r="BJ37" s="545">
        <v>50.58</v>
      </c>
      <c r="BK37" s="575">
        <v>679588.1</v>
      </c>
      <c r="BL37" s="545">
        <v>36.299999999999997</v>
      </c>
      <c r="BM37" s="575">
        <v>487723.37</v>
      </c>
    </row>
    <row r="38" spans="1:67" s="558" customFormat="1" ht="39">
      <c r="A38" s="545">
        <v>5.4</v>
      </c>
      <c r="B38" s="572" t="s">
        <v>690</v>
      </c>
      <c r="C38" s="545" t="s">
        <v>553</v>
      </c>
      <c r="D38" s="573">
        <f>[4]APUs!F542</f>
        <v>22036.240000000002</v>
      </c>
      <c r="E38" s="574">
        <f t="shared" si="159"/>
        <v>1154.82</v>
      </c>
      <c r="F38" s="545">
        <f>+'[3]6.2 CANTIDADES'!I38</f>
        <v>30</v>
      </c>
      <c r="G38" s="575">
        <f>D38*F38</f>
        <v>661087.19999999995</v>
      </c>
      <c r="H38" s="545">
        <f>+'[3]6.2 CANTIDADES'!I38</f>
        <v>30</v>
      </c>
      <c r="I38" s="575">
        <f t="shared" si="157"/>
        <v>661087.19999999995</v>
      </c>
      <c r="J38" s="545">
        <f>+'[3]6.2 CANTIDADES'!I61</f>
        <v>36</v>
      </c>
      <c r="K38" s="575">
        <f t="shared" si="158"/>
        <v>793304.64</v>
      </c>
      <c r="L38" s="545">
        <f>+'[3]6.2 CANTIDADES'!I82</f>
        <v>40.200000000000003</v>
      </c>
      <c r="M38" s="575">
        <f>$D38*L38</f>
        <v>885856.85</v>
      </c>
      <c r="N38" s="576">
        <f>+'[3]6.2 CANTIDADES'!I98</f>
        <v>160.4</v>
      </c>
      <c r="O38" s="575">
        <f>$D38*N38</f>
        <v>3534612.9</v>
      </c>
      <c r="P38" s="576">
        <f>P35</f>
        <v>36</v>
      </c>
      <c r="Q38" s="575">
        <f>$D38*P38</f>
        <v>793304.64</v>
      </c>
      <c r="R38" s="545">
        <f>+'[3]6.2 CANTIDADES'!I144</f>
        <v>26.4</v>
      </c>
      <c r="S38" s="575">
        <f>$D38*R38</f>
        <v>581756.74</v>
      </c>
      <c r="T38" s="545">
        <f>+'[3]6.2 CANTIDADES'!I161</f>
        <v>51.6</v>
      </c>
      <c r="U38" s="575">
        <f>$D38*T38</f>
        <v>1137069.98</v>
      </c>
      <c r="V38" s="545">
        <f>+'[3]6.2 CANTIDADES'!I201</f>
        <v>26.4</v>
      </c>
      <c r="W38" s="575">
        <f>$D38*V38</f>
        <v>581756.74</v>
      </c>
      <c r="X38" s="545">
        <f>+'[3]6.2 CANTIDADES'!I229</f>
        <v>34.799999999999997</v>
      </c>
      <c r="Y38" s="575">
        <f>$D38*X38</f>
        <v>766861.15</v>
      </c>
      <c r="Z38" s="545">
        <f>+'[3]6.2 CANTIDADES'!I248</f>
        <v>36</v>
      </c>
      <c r="AA38" s="575">
        <f>$D38*Z38</f>
        <v>793304.64</v>
      </c>
      <c r="AB38" s="545">
        <f>+'[3]6.2 CANTIDADES'!I263</f>
        <v>36</v>
      </c>
      <c r="AC38" s="575">
        <f>$D38*AB38</f>
        <v>793304.64</v>
      </c>
      <c r="AD38" s="576">
        <f>+'[3]6.2 CANTIDADES'!H277</f>
        <v>27</v>
      </c>
      <c r="AE38" s="575">
        <f>$D38*AD38</f>
        <v>594978.48</v>
      </c>
      <c r="AF38" s="545">
        <f>AF35</f>
        <v>36</v>
      </c>
      <c r="AG38" s="575">
        <f>$D38*AF38</f>
        <v>793304.64</v>
      </c>
      <c r="AH38" s="545">
        <f>AH35</f>
        <v>36</v>
      </c>
      <c r="AI38" s="575">
        <f>$D38*AH38</f>
        <v>793304.64</v>
      </c>
      <c r="AJ38" s="545">
        <v>36</v>
      </c>
      <c r="AK38" s="575">
        <v>793304.54</v>
      </c>
      <c r="AL38" s="545">
        <v>36</v>
      </c>
      <c r="AM38" s="575">
        <v>793304.54</v>
      </c>
      <c r="AN38" s="545">
        <v>36</v>
      </c>
      <c r="AO38" s="575">
        <v>793304.54</v>
      </c>
      <c r="AP38" s="576">
        <v>37.369999999999997</v>
      </c>
      <c r="AQ38" s="575">
        <v>823450.11</v>
      </c>
      <c r="AR38" s="545">
        <v>37.32</v>
      </c>
      <c r="AS38" s="575">
        <v>822392.37</v>
      </c>
      <c r="AT38" s="545"/>
      <c r="AU38" s="575"/>
      <c r="AV38" s="545"/>
      <c r="AW38" s="575"/>
      <c r="AX38" s="545">
        <v>45.6</v>
      </c>
      <c r="AY38" s="575">
        <v>1004852.42</v>
      </c>
      <c r="AZ38" s="545">
        <v>36</v>
      </c>
      <c r="BA38" s="575">
        <v>793304.54</v>
      </c>
      <c r="BB38" s="545">
        <v>54</v>
      </c>
      <c r="BC38" s="575">
        <v>1189956.81</v>
      </c>
      <c r="BD38" s="545">
        <v>30.48</v>
      </c>
      <c r="BE38" s="575">
        <v>671664.51</v>
      </c>
      <c r="BF38" s="545">
        <v>54.72</v>
      </c>
      <c r="BG38" s="575">
        <v>1205822.8999999999</v>
      </c>
      <c r="BH38" s="576">
        <v>21.65</v>
      </c>
      <c r="BI38" s="575">
        <v>477084.54</v>
      </c>
      <c r="BJ38" s="545">
        <v>50.58</v>
      </c>
      <c r="BK38" s="575">
        <v>1114592.8799999999</v>
      </c>
      <c r="BL38" s="545">
        <v>36.299999999999997</v>
      </c>
      <c r="BM38" s="575">
        <v>799915.41</v>
      </c>
    </row>
    <row r="39" spans="1:67" s="558" customFormat="1">
      <c r="A39" s="545">
        <v>5.5</v>
      </c>
      <c r="B39" s="572" t="s">
        <v>691</v>
      </c>
      <c r="C39" s="545" t="s">
        <v>553</v>
      </c>
      <c r="D39" s="573">
        <f>[4]APUs!F568</f>
        <v>17480.59</v>
      </c>
      <c r="E39" s="574">
        <f t="shared" si="159"/>
        <v>188.84</v>
      </c>
      <c r="F39" s="545">
        <v>6</v>
      </c>
      <c r="G39" s="575">
        <f>D39*F39</f>
        <v>104883.54</v>
      </c>
      <c r="H39" s="545">
        <v>6</v>
      </c>
      <c r="I39" s="575">
        <f t="shared" si="157"/>
        <v>104883.54</v>
      </c>
      <c r="J39" s="545">
        <v>6</v>
      </c>
      <c r="K39" s="575">
        <f t="shared" si="158"/>
        <v>104883.54</v>
      </c>
      <c r="L39" s="545">
        <v>6</v>
      </c>
      <c r="M39" s="575">
        <f>$D39*L39</f>
        <v>104883.54</v>
      </c>
      <c r="N39" s="545">
        <v>6</v>
      </c>
      <c r="O39" s="575">
        <f>$D39*N39</f>
        <v>104883.54</v>
      </c>
      <c r="P39" s="545">
        <v>6</v>
      </c>
      <c r="Q39" s="575">
        <f>$D39*P39</f>
        <v>104883.54</v>
      </c>
      <c r="R39" s="545">
        <v>6</v>
      </c>
      <c r="S39" s="575">
        <f>$D39*R39</f>
        <v>104883.54</v>
      </c>
      <c r="T39" s="545">
        <v>6</v>
      </c>
      <c r="U39" s="575">
        <f>$D39*T39</f>
        <v>104883.54</v>
      </c>
      <c r="V39" s="545">
        <v>6</v>
      </c>
      <c r="W39" s="575">
        <f>$D39*V39</f>
        <v>104883.54</v>
      </c>
      <c r="X39" s="545">
        <f>+X38/2</f>
        <v>17.399999999999999</v>
      </c>
      <c r="Y39" s="575">
        <f>$D39*X39</f>
        <v>304162.27</v>
      </c>
      <c r="Z39" s="545">
        <f>Z37*0.4</f>
        <v>7.2</v>
      </c>
      <c r="AA39" s="575">
        <f>$D39*Z39</f>
        <v>125860.25</v>
      </c>
      <c r="AB39" s="545">
        <f>6</f>
        <v>6</v>
      </c>
      <c r="AC39" s="575">
        <f>$D39*AB39</f>
        <v>104883.54</v>
      </c>
      <c r="AD39" s="545">
        <f>6</f>
        <v>6</v>
      </c>
      <c r="AE39" s="575">
        <f>$D39*AD39</f>
        <v>104883.54</v>
      </c>
      <c r="AF39" s="545">
        <v>6</v>
      </c>
      <c r="AG39" s="575">
        <f>$D39*AF39</f>
        <v>104883.54</v>
      </c>
      <c r="AH39" s="545">
        <v>6</v>
      </c>
      <c r="AI39" s="575">
        <f>$D39*AH39</f>
        <v>104883.54</v>
      </c>
      <c r="AJ39" s="545">
        <v>12</v>
      </c>
      <c r="AK39" s="575">
        <v>209767.06</v>
      </c>
      <c r="AL39" s="545">
        <v>6</v>
      </c>
      <c r="AM39" s="575">
        <v>104883.53</v>
      </c>
      <c r="AN39" s="545">
        <v>6</v>
      </c>
      <c r="AO39" s="575">
        <v>104883.53</v>
      </c>
      <c r="AP39" s="576">
        <v>8.24</v>
      </c>
      <c r="AQ39" s="575">
        <v>144071.51999999999</v>
      </c>
      <c r="AR39" s="545">
        <v>6</v>
      </c>
      <c r="AS39" s="575">
        <v>104883.53</v>
      </c>
      <c r="AT39" s="545"/>
      <c r="AU39" s="575"/>
      <c r="AV39" s="545"/>
      <c r="AW39" s="575"/>
      <c r="AX39" s="545">
        <v>6</v>
      </c>
      <c r="AY39" s="575">
        <v>104883.53</v>
      </c>
      <c r="AZ39" s="545">
        <v>6</v>
      </c>
      <c r="BA39" s="575">
        <v>104883.53</v>
      </c>
      <c r="BB39" s="545">
        <v>6</v>
      </c>
      <c r="BC39" s="575">
        <v>104883.53</v>
      </c>
      <c r="BD39" s="545">
        <v>6</v>
      </c>
      <c r="BE39" s="575">
        <v>104883.53</v>
      </c>
      <c r="BF39" s="545">
        <v>6</v>
      </c>
      <c r="BG39" s="575">
        <v>104883.53</v>
      </c>
      <c r="BH39" s="576">
        <v>6</v>
      </c>
      <c r="BI39" s="575">
        <v>104883.53</v>
      </c>
      <c r="BJ39" s="545">
        <v>6</v>
      </c>
      <c r="BK39" s="575">
        <v>104883.53</v>
      </c>
      <c r="BL39" s="545">
        <v>6</v>
      </c>
      <c r="BM39" s="575">
        <v>104883.53</v>
      </c>
    </row>
    <row r="40" spans="1:67" s="582" customFormat="1">
      <c r="A40" s="577"/>
      <c r="B40" s="578" t="s">
        <v>707</v>
      </c>
      <c r="C40" s="577"/>
      <c r="D40" s="579"/>
      <c r="E40" s="580"/>
      <c r="F40" s="577"/>
      <c r="G40" s="581">
        <f>SUM(G35:G39)</f>
        <v>2292970.77</v>
      </c>
      <c r="H40" s="577"/>
      <c r="I40" s="581">
        <f t="shared" ref="I40" si="160">SUM(I35:I39)</f>
        <v>2410648.44</v>
      </c>
      <c r="J40" s="577"/>
      <c r="K40" s="581">
        <f t="shared" ref="K40" si="161">SUM(K35:K39)</f>
        <v>2665637.34</v>
      </c>
      <c r="L40" s="577"/>
      <c r="M40" s="581">
        <f t="shared" ref="M40" si="162">SUM(M35:M39)</f>
        <v>3616924.39</v>
      </c>
      <c r="N40" s="581"/>
      <c r="O40" s="581">
        <f t="shared" ref="O40" si="163">SUM(O35:O39)</f>
        <v>5392513.6100000003</v>
      </c>
      <c r="P40" s="577"/>
      <c r="Q40" s="581">
        <f t="shared" ref="Q40" si="164">SUM(Q35:Q39)</f>
        <v>4098714.06</v>
      </c>
      <c r="R40" s="577"/>
      <c r="S40" s="581">
        <f t="shared" ref="S40" si="165">SUM(S35:S39)</f>
        <v>1826367.59</v>
      </c>
      <c r="T40" s="577"/>
      <c r="U40" s="581">
        <f t="shared" ref="U40" si="166">SUM(U35:U39)</f>
        <v>3393605.42</v>
      </c>
      <c r="V40" s="577"/>
      <c r="W40" s="581">
        <f t="shared" ref="W40" si="167">SUM(W35:W39)</f>
        <v>2196846.27</v>
      </c>
      <c r="X40" s="577"/>
      <c r="Y40" s="581">
        <f t="shared" ref="Y40" si="168">SUM(Y35:Y39)</f>
        <v>2870753.17</v>
      </c>
      <c r="Z40" s="577"/>
      <c r="AA40" s="581">
        <f t="shared" ref="AA40" si="169">SUM(AA35:AA39)</f>
        <v>5213095.57</v>
      </c>
      <c r="AB40" s="577"/>
      <c r="AC40" s="581">
        <f t="shared" ref="AC40" si="170">SUM(AC35:AC39)</f>
        <v>2790424.59</v>
      </c>
      <c r="AD40" s="577"/>
      <c r="AE40" s="581">
        <f t="shared" ref="AE40" si="171">SUM(AE35:AE39)</f>
        <v>2833944.81</v>
      </c>
      <c r="AF40" s="577"/>
      <c r="AG40" s="581">
        <f t="shared" ref="AG40" si="172">SUM(AG35:AG39)</f>
        <v>2228400.48</v>
      </c>
      <c r="AH40" s="577"/>
      <c r="AI40" s="581">
        <f t="shared" ref="AI40" si="173">SUM(AI35:AI39)</f>
        <v>3418014.74</v>
      </c>
      <c r="AJ40" s="577"/>
      <c r="AK40" s="581">
        <f t="shared" ref="AK40" si="174">SUM(AK35:AK39)</f>
        <v>2995940.96</v>
      </c>
      <c r="AL40" s="577"/>
      <c r="AM40" s="581">
        <f t="shared" ref="AM40" si="175">SUM(AM35:AM39)</f>
        <v>3406699.62</v>
      </c>
      <c r="AN40" s="577"/>
      <c r="AO40" s="581">
        <f t="shared" ref="AO40" si="176">SUM(AO35:AO39)</f>
        <v>3406699.62</v>
      </c>
      <c r="AP40" s="577"/>
      <c r="AQ40" s="581">
        <f t="shared" ref="AQ40" si="177">SUM(AQ35:AQ39)</f>
        <v>3675747.42</v>
      </c>
      <c r="AR40" s="577"/>
      <c r="AS40" s="581">
        <f t="shared" ref="AS40" si="178">SUM(AS35:AS39)</f>
        <v>3297403.24</v>
      </c>
      <c r="AT40" s="577"/>
      <c r="AU40" s="581">
        <f t="shared" ref="AU40" si="179">SUM(AU35:AU39)</f>
        <v>0</v>
      </c>
      <c r="AV40" s="577"/>
      <c r="AW40" s="581">
        <f t="shared" ref="AW40" si="180">SUM(AW35:AW39)</f>
        <v>0</v>
      </c>
      <c r="AX40" s="577"/>
      <c r="AY40" s="581">
        <f t="shared" ref="AY40" si="181">SUM(AY35:AY39)</f>
        <v>4267570.97</v>
      </c>
      <c r="AZ40" s="577"/>
      <c r="BA40" s="581">
        <f t="shared" ref="BA40" si="182">SUM(BA35:BA39)</f>
        <v>3246230.06</v>
      </c>
      <c r="BB40" s="577"/>
      <c r="BC40" s="581">
        <f t="shared" ref="BC40" si="183">SUM(BC35:BC39)</f>
        <v>3934320.74</v>
      </c>
      <c r="BD40" s="577"/>
      <c r="BE40" s="581">
        <f t="shared" ref="BE40" si="184">SUM(BE35:BE39)</f>
        <v>2653529.8199999998</v>
      </c>
      <c r="BF40" s="577"/>
      <c r="BG40" s="581">
        <f t="shared" ref="BG40" si="185">SUM(BG35:BG39)</f>
        <v>4026181.96</v>
      </c>
      <c r="BH40" s="577"/>
      <c r="BI40" s="581">
        <f t="shared" ref="BI40" si="186">SUM(BI35:BI39)</f>
        <v>2054933.61</v>
      </c>
      <c r="BJ40" s="577"/>
      <c r="BK40" s="581">
        <f t="shared" ref="BK40" si="187">SUM(BK35:BK39)</f>
        <v>4047764.7</v>
      </c>
      <c r="BL40" s="577"/>
      <c r="BM40" s="581">
        <f t="shared" ref="BM40" si="188">SUM(BM35:BM39)</f>
        <v>3226495.83</v>
      </c>
      <c r="BO40" s="583">
        <f>+G40+I40+K40+M40+O40+Q40+S40+U40+W40+Y40+AA40+AC40+AE40+AG40+AI40+AK40+AM40+AO40+AQ40+AS40+AU40+AW40+AY40+BA40+BC40+BE40+BG40+BI40+BK40+BM40</f>
        <v>91488379.799999997</v>
      </c>
    </row>
    <row r="41" spans="1:67" s="587" customFormat="1">
      <c r="A41" s="565">
        <v>6</v>
      </c>
      <c r="B41" s="587" t="s">
        <v>708</v>
      </c>
      <c r="C41" s="565"/>
      <c r="D41" s="585"/>
      <c r="E41" s="586"/>
      <c r="F41" s="565"/>
      <c r="G41" s="565"/>
      <c r="H41" s="565"/>
      <c r="I41" s="565"/>
      <c r="J41" s="565"/>
      <c r="K41" s="565"/>
      <c r="L41" s="565"/>
      <c r="M41" s="565"/>
      <c r="N41" s="565"/>
      <c r="P41" s="565"/>
      <c r="R41" s="565"/>
      <c r="T41" s="565"/>
      <c r="V41" s="565"/>
      <c r="X41" s="565"/>
      <c r="Y41" s="565"/>
      <c r="Z41" s="565"/>
      <c r="AB41" s="565"/>
      <c r="AD41" s="565"/>
      <c r="AF41" s="565"/>
      <c r="AH41" s="565"/>
      <c r="AJ41" s="565"/>
      <c r="AL41" s="565"/>
      <c r="AN41" s="565"/>
      <c r="AP41" s="565"/>
      <c r="AR41" s="565"/>
      <c r="AT41" s="565"/>
      <c r="AV41" s="565"/>
      <c r="AX41" s="565"/>
      <c r="AZ41" s="565"/>
      <c r="BB41" s="565"/>
      <c r="BD41" s="565"/>
      <c r="BF41" s="565"/>
      <c r="BH41" s="565"/>
      <c r="BJ41" s="565"/>
      <c r="BL41" s="565"/>
    </row>
    <row r="42" spans="1:67" s="558" customFormat="1">
      <c r="A42" s="545">
        <v>6.1</v>
      </c>
      <c r="B42" s="558" t="s">
        <v>695</v>
      </c>
      <c r="C42" s="545" t="s">
        <v>553</v>
      </c>
      <c r="D42" s="573">
        <f>[4]APUs!F590</f>
        <v>12144</v>
      </c>
      <c r="E42" s="574">
        <f t="shared" ref="E42:E45" si="189">F42+H42+J42+L42+N42+P42+R42+T42+V42+X42+Z42+AB42+AD42+AF42+AH42+AJ42+AL42+AN42+AP42+AR42+AT42+AV42+AX42+AZ42+BB42+BD42+BF42+BH42+BJ42+BL42</f>
        <v>401.6</v>
      </c>
      <c r="F42" s="545">
        <f>F31</f>
        <v>125.58</v>
      </c>
      <c r="G42" s="575">
        <f>D42*F42</f>
        <v>1525043.52</v>
      </c>
      <c r="H42" s="545">
        <f>H31</f>
        <v>6.25</v>
      </c>
      <c r="I42" s="575">
        <f t="shared" ref="I42:K44" si="190">$D42*H42</f>
        <v>75900</v>
      </c>
      <c r="J42" s="545"/>
      <c r="K42" s="575">
        <f t="shared" si="190"/>
        <v>0</v>
      </c>
      <c r="L42" s="576">
        <f>3*3</f>
        <v>9</v>
      </c>
      <c r="M42" s="575">
        <f t="shared" ref="M42:O45" si="191">$D42*L42</f>
        <v>109296</v>
      </c>
      <c r="N42" s="545">
        <v>0</v>
      </c>
      <c r="O42" s="575">
        <f t="shared" si="191"/>
        <v>0</v>
      </c>
      <c r="P42" s="545">
        <v>0</v>
      </c>
      <c r="Q42" s="575">
        <f t="shared" ref="Q42:AE42" si="192">$D42*P42</f>
        <v>0</v>
      </c>
      <c r="R42" s="545">
        <f>+'[3]6.2 CANTIDADES'!Q144</f>
        <v>9.8800000000000008</v>
      </c>
      <c r="S42" s="575">
        <f t="shared" si="192"/>
        <v>119982.72</v>
      </c>
      <c r="T42" s="545">
        <f>+'[3]6.2 CANTIDADES'!N161</f>
        <v>13.2</v>
      </c>
      <c r="U42" s="575">
        <f t="shared" si="192"/>
        <v>160300.79999999999</v>
      </c>
      <c r="V42" s="545">
        <f>+'[3]6.2 CANTIDADES'!Q201</f>
        <v>9.8800000000000008</v>
      </c>
      <c r="W42" s="575">
        <f t="shared" si="192"/>
        <v>119982.72</v>
      </c>
      <c r="X42" s="545">
        <v>0</v>
      </c>
      <c r="Y42" s="575">
        <f t="shared" si="192"/>
        <v>0</v>
      </c>
      <c r="Z42" s="545">
        <f>+'[3]6.2 CANTIDADES'!Q248</f>
        <v>16</v>
      </c>
      <c r="AA42" s="575">
        <f t="shared" si="192"/>
        <v>194304</v>
      </c>
      <c r="AB42" s="545">
        <f>+'[3]6.2 CANTIDADES'!Q263</f>
        <v>16</v>
      </c>
      <c r="AC42" s="575">
        <f t="shared" si="192"/>
        <v>194304</v>
      </c>
      <c r="AD42" s="545">
        <v>0</v>
      </c>
      <c r="AE42" s="575">
        <f t="shared" si="192"/>
        <v>0</v>
      </c>
      <c r="AF42" s="545">
        <v>0</v>
      </c>
      <c r="AG42" s="575">
        <f t="shared" ref="Q42:AG45" si="193">$D42*AF42</f>
        <v>0</v>
      </c>
      <c r="AH42" s="576">
        <f>+'[3]6.2 CANTIDADES'!Q321</f>
        <v>16.239999999999998</v>
      </c>
      <c r="AI42" s="575">
        <f t="shared" ref="AI42:AI45" si="194">$D42*AH42</f>
        <v>197218.56</v>
      </c>
      <c r="AJ42" s="545">
        <v>0</v>
      </c>
      <c r="AK42" s="575">
        <v>0</v>
      </c>
      <c r="AL42" s="576">
        <v>16</v>
      </c>
      <c r="AM42" s="575">
        <v>194304</v>
      </c>
      <c r="AN42" s="576">
        <v>16</v>
      </c>
      <c r="AO42" s="575">
        <v>194304</v>
      </c>
      <c r="AP42" s="545">
        <v>16.483599999999999</v>
      </c>
      <c r="AQ42" s="575">
        <v>200176.84</v>
      </c>
      <c r="AR42" s="576">
        <v>15.28</v>
      </c>
      <c r="AS42" s="575">
        <v>185560.32000000001</v>
      </c>
      <c r="AT42" s="545"/>
      <c r="AU42" s="575"/>
      <c r="AV42" s="576"/>
      <c r="AW42" s="575"/>
      <c r="AX42" s="545">
        <v>19.5</v>
      </c>
      <c r="AY42" s="575">
        <v>236808</v>
      </c>
      <c r="AZ42" s="576">
        <v>16</v>
      </c>
      <c r="BA42" s="575">
        <v>194304</v>
      </c>
      <c r="BB42" s="545">
        <v>20</v>
      </c>
      <c r="BC42" s="575">
        <v>242880</v>
      </c>
      <c r="BD42" s="576">
        <v>10.59</v>
      </c>
      <c r="BE42" s="575">
        <v>128617.1</v>
      </c>
      <c r="BF42" s="545">
        <v>12.922800000000001</v>
      </c>
      <c r="BG42" s="575">
        <v>156934.48000000001</v>
      </c>
      <c r="BH42" s="545">
        <v>9.6012000000000004</v>
      </c>
      <c r="BI42" s="575">
        <v>116596.97</v>
      </c>
      <c r="BJ42" s="576">
        <v>11.895</v>
      </c>
      <c r="BK42" s="575">
        <v>144452.88</v>
      </c>
      <c r="BL42" s="545">
        <v>15.3</v>
      </c>
      <c r="BM42" s="575">
        <v>185803.2</v>
      </c>
    </row>
    <row r="43" spans="1:67" s="545" customFormat="1" ht="28.5" customHeight="1">
      <c r="A43" s="545">
        <v>6.2</v>
      </c>
      <c r="B43" s="572" t="s">
        <v>697</v>
      </c>
      <c r="C43" s="545" t="s">
        <v>553</v>
      </c>
      <c r="D43" s="588">
        <f>[4]APUs!F617</f>
        <v>59214</v>
      </c>
      <c r="E43" s="574">
        <f t="shared" si="189"/>
        <v>401.6</v>
      </c>
      <c r="F43" s="545">
        <f>F42</f>
        <v>125.58</v>
      </c>
      <c r="G43" s="575">
        <f>D43*F43</f>
        <v>7436094.1200000001</v>
      </c>
      <c r="H43" s="545">
        <f>H32</f>
        <v>6.25</v>
      </c>
      <c r="I43" s="575">
        <f t="shared" si="190"/>
        <v>370087.5</v>
      </c>
      <c r="K43" s="575">
        <f t="shared" si="190"/>
        <v>0</v>
      </c>
      <c r="L43" s="576">
        <f>3*3</f>
        <v>9</v>
      </c>
      <c r="M43" s="575">
        <f t="shared" si="191"/>
        <v>532926</v>
      </c>
      <c r="N43" s="545">
        <v>0</v>
      </c>
      <c r="O43" s="575">
        <f t="shared" si="191"/>
        <v>0</v>
      </c>
      <c r="P43" s="545">
        <v>0</v>
      </c>
      <c r="Q43" s="575">
        <f t="shared" si="193"/>
        <v>0</v>
      </c>
      <c r="R43" s="545">
        <f>R42</f>
        <v>9.8800000000000008</v>
      </c>
      <c r="S43" s="575">
        <f t="shared" si="193"/>
        <v>585034.31999999995</v>
      </c>
      <c r="T43" s="545">
        <f>T42</f>
        <v>13.2</v>
      </c>
      <c r="U43" s="575">
        <f t="shared" si="193"/>
        <v>781624.8</v>
      </c>
      <c r="V43" s="545">
        <f>V42</f>
        <v>9.8800000000000008</v>
      </c>
      <c r="W43" s="575">
        <f t="shared" si="193"/>
        <v>585034.31999999995</v>
      </c>
      <c r="X43" s="545">
        <v>0</v>
      </c>
      <c r="Y43" s="575">
        <f t="shared" si="193"/>
        <v>0</v>
      </c>
      <c r="Z43" s="545">
        <f>Z42</f>
        <v>16</v>
      </c>
      <c r="AA43" s="575">
        <f t="shared" si="193"/>
        <v>947424</v>
      </c>
      <c r="AB43" s="545">
        <f>AB42</f>
        <v>16</v>
      </c>
      <c r="AC43" s="575">
        <f t="shared" si="193"/>
        <v>947424</v>
      </c>
      <c r="AD43" s="545">
        <v>0</v>
      </c>
      <c r="AE43" s="575">
        <f t="shared" si="193"/>
        <v>0</v>
      </c>
      <c r="AF43" s="545">
        <v>0</v>
      </c>
      <c r="AG43" s="575">
        <f t="shared" si="193"/>
        <v>0</v>
      </c>
      <c r="AH43" s="545">
        <f>AH42</f>
        <v>16.239999999999998</v>
      </c>
      <c r="AI43" s="575">
        <f t="shared" si="194"/>
        <v>961635.36</v>
      </c>
      <c r="AJ43" s="545">
        <v>0</v>
      </c>
      <c r="AK43" s="575">
        <v>0</v>
      </c>
      <c r="AL43" s="545">
        <v>16</v>
      </c>
      <c r="AM43" s="575">
        <v>947424</v>
      </c>
      <c r="AN43" s="576">
        <v>16</v>
      </c>
      <c r="AO43" s="575">
        <v>947424</v>
      </c>
      <c r="AP43" s="545">
        <v>16.483599999999999</v>
      </c>
      <c r="AQ43" s="575">
        <v>976059.89</v>
      </c>
      <c r="AR43" s="545">
        <v>15.28</v>
      </c>
      <c r="AS43" s="575">
        <v>904789.92</v>
      </c>
      <c r="AU43" s="575"/>
      <c r="AW43" s="575"/>
      <c r="AX43" s="545">
        <v>19.5</v>
      </c>
      <c r="AY43" s="575">
        <v>1154673</v>
      </c>
      <c r="AZ43" s="545">
        <v>16</v>
      </c>
      <c r="BA43" s="575">
        <v>947424</v>
      </c>
      <c r="BB43" s="545">
        <v>20</v>
      </c>
      <c r="BC43" s="575">
        <v>1184280</v>
      </c>
      <c r="BD43" s="545">
        <v>10.590999999999999</v>
      </c>
      <c r="BE43" s="575">
        <v>627135.47</v>
      </c>
      <c r="BF43" s="545">
        <v>12.922800000000001</v>
      </c>
      <c r="BG43" s="575">
        <v>765210.68</v>
      </c>
      <c r="BH43" s="545">
        <v>9.6012000000000004</v>
      </c>
      <c r="BI43" s="575">
        <v>568525.46</v>
      </c>
      <c r="BJ43" s="545">
        <v>11.895</v>
      </c>
      <c r="BK43" s="575">
        <v>704350.53</v>
      </c>
      <c r="BL43" s="545">
        <v>15.3</v>
      </c>
      <c r="BM43" s="575">
        <v>905974.2</v>
      </c>
    </row>
    <row r="44" spans="1:67" s="545" customFormat="1" ht="47.25" customHeight="1">
      <c r="A44" s="545">
        <v>6.3</v>
      </c>
      <c r="B44" s="572" t="s">
        <v>698</v>
      </c>
      <c r="C44" s="545" t="s">
        <v>552</v>
      </c>
      <c r="D44" s="588">
        <f>[4]APUs!F645</f>
        <v>31103.82</v>
      </c>
      <c r="E44" s="574">
        <f t="shared" si="189"/>
        <v>36</v>
      </c>
      <c r="F44" s="545">
        <v>18</v>
      </c>
      <c r="G44" s="575">
        <f>D44*F44</f>
        <v>559868.76</v>
      </c>
      <c r="H44" s="545">
        <v>18</v>
      </c>
      <c r="I44" s="575">
        <f t="shared" si="190"/>
        <v>559868.76</v>
      </c>
      <c r="K44" s="575">
        <f t="shared" si="190"/>
        <v>0</v>
      </c>
      <c r="L44" s="545">
        <v>0</v>
      </c>
      <c r="M44" s="575">
        <f t="shared" si="191"/>
        <v>0</v>
      </c>
      <c r="N44" s="545">
        <v>0</v>
      </c>
      <c r="O44" s="575">
        <f t="shared" si="191"/>
        <v>0</v>
      </c>
      <c r="P44" s="545">
        <v>0</v>
      </c>
      <c r="Q44" s="575">
        <f t="shared" si="193"/>
        <v>0</v>
      </c>
      <c r="R44" s="545">
        <v>0</v>
      </c>
      <c r="S44" s="575">
        <f t="shared" si="193"/>
        <v>0</v>
      </c>
      <c r="T44" s="545">
        <v>0</v>
      </c>
      <c r="U44" s="575">
        <f t="shared" si="193"/>
        <v>0</v>
      </c>
      <c r="V44" s="545">
        <v>0</v>
      </c>
      <c r="W44" s="575">
        <f t="shared" si="193"/>
        <v>0</v>
      </c>
      <c r="X44" s="545">
        <v>0</v>
      </c>
      <c r="Y44" s="575">
        <f t="shared" si="193"/>
        <v>0</v>
      </c>
      <c r="Z44" s="545">
        <v>0</v>
      </c>
      <c r="AA44" s="575">
        <f t="shared" si="193"/>
        <v>0</v>
      </c>
      <c r="AB44" s="545">
        <v>0</v>
      </c>
      <c r="AC44" s="575">
        <f t="shared" si="193"/>
        <v>0</v>
      </c>
      <c r="AD44" s="545">
        <v>0</v>
      </c>
      <c r="AE44" s="575">
        <f t="shared" si="193"/>
        <v>0</v>
      </c>
      <c r="AF44" s="545">
        <v>0</v>
      </c>
      <c r="AG44" s="575">
        <f t="shared" si="193"/>
        <v>0</v>
      </c>
      <c r="AH44" s="545">
        <v>0</v>
      </c>
      <c r="AI44" s="575">
        <f t="shared" si="194"/>
        <v>0</v>
      </c>
      <c r="AJ44" s="545">
        <v>0</v>
      </c>
      <c r="AK44" s="575">
        <v>0</v>
      </c>
      <c r="AL44" s="545">
        <v>0</v>
      </c>
      <c r="AM44" s="575">
        <v>0</v>
      </c>
      <c r="AN44" s="545">
        <v>0</v>
      </c>
      <c r="AO44" s="575">
        <v>0</v>
      </c>
      <c r="AP44" s="545">
        <v>0</v>
      </c>
      <c r="AQ44" s="575">
        <v>0</v>
      </c>
      <c r="AR44" s="545">
        <v>0</v>
      </c>
      <c r="AS44" s="575">
        <v>0</v>
      </c>
      <c r="AU44" s="575"/>
      <c r="AW44" s="575"/>
      <c r="AX44" s="545">
        <v>0</v>
      </c>
      <c r="AY44" s="575">
        <v>0</v>
      </c>
      <c r="AZ44" s="545">
        <v>0</v>
      </c>
      <c r="BA44" s="575">
        <v>0</v>
      </c>
      <c r="BB44" s="545">
        <v>0</v>
      </c>
      <c r="BC44" s="575">
        <v>0</v>
      </c>
      <c r="BD44" s="545">
        <v>0</v>
      </c>
      <c r="BE44" s="575">
        <v>0</v>
      </c>
      <c r="BF44" s="545">
        <v>0</v>
      </c>
      <c r="BG44" s="575">
        <v>0</v>
      </c>
      <c r="BH44" s="545">
        <v>0</v>
      </c>
      <c r="BI44" s="575">
        <v>0</v>
      </c>
      <c r="BJ44" s="545">
        <v>0</v>
      </c>
      <c r="BK44" s="575">
        <v>0</v>
      </c>
      <c r="BL44" s="545">
        <v>0</v>
      </c>
      <c r="BM44" s="575">
        <v>0</v>
      </c>
    </row>
    <row r="45" spans="1:67" s="558" customFormat="1">
      <c r="A45" s="545">
        <v>6.4</v>
      </c>
      <c r="B45" s="572" t="s">
        <v>699</v>
      </c>
      <c r="C45" s="545" t="s">
        <v>552</v>
      </c>
      <c r="D45" s="588">
        <f>[4]APUs!F669</f>
        <v>94791.07</v>
      </c>
      <c r="E45" s="574">
        <f t="shared" si="189"/>
        <v>6</v>
      </c>
      <c r="F45" s="545">
        <v>3</v>
      </c>
      <c r="G45" s="575">
        <f>D45*F45</f>
        <v>284373.21000000002</v>
      </c>
      <c r="H45" s="545">
        <v>3</v>
      </c>
      <c r="I45" s="575">
        <f>$D45*H45</f>
        <v>284373.21000000002</v>
      </c>
      <c r="J45" s="545"/>
      <c r="K45" s="575">
        <f>$D45*J45</f>
        <v>0</v>
      </c>
      <c r="L45" s="576"/>
      <c r="M45" s="575">
        <f t="shared" si="191"/>
        <v>0</v>
      </c>
      <c r="N45" s="576"/>
      <c r="O45" s="575">
        <f>$D45*N45</f>
        <v>0</v>
      </c>
      <c r="P45" s="576"/>
      <c r="Q45" s="575">
        <f t="shared" si="193"/>
        <v>0</v>
      </c>
      <c r="R45" s="576"/>
      <c r="S45" s="575">
        <f t="shared" si="193"/>
        <v>0</v>
      </c>
      <c r="T45" s="576"/>
      <c r="U45" s="575">
        <f t="shared" si="193"/>
        <v>0</v>
      </c>
      <c r="V45" s="576"/>
      <c r="W45" s="575">
        <f t="shared" si="193"/>
        <v>0</v>
      </c>
      <c r="X45" s="576"/>
      <c r="Y45" s="575">
        <f t="shared" si="193"/>
        <v>0</v>
      </c>
      <c r="Z45" s="576"/>
      <c r="AA45" s="575">
        <f t="shared" si="193"/>
        <v>0</v>
      </c>
      <c r="AB45" s="576"/>
      <c r="AC45" s="575">
        <f t="shared" si="193"/>
        <v>0</v>
      </c>
      <c r="AD45" s="576"/>
      <c r="AE45" s="575">
        <f t="shared" si="193"/>
        <v>0</v>
      </c>
      <c r="AF45" s="576"/>
      <c r="AG45" s="575">
        <f t="shared" si="193"/>
        <v>0</v>
      </c>
      <c r="AH45" s="576"/>
      <c r="AI45" s="575">
        <f t="shared" si="194"/>
        <v>0</v>
      </c>
      <c r="AJ45" s="576"/>
      <c r="AK45" s="575">
        <v>0</v>
      </c>
      <c r="AL45" s="576"/>
      <c r="AM45" s="575">
        <v>0</v>
      </c>
      <c r="AN45" s="576"/>
      <c r="AO45" s="575">
        <v>0</v>
      </c>
      <c r="AP45" s="576"/>
      <c r="AQ45" s="575">
        <v>0</v>
      </c>
      <c r="AR45" s="576"/>
      <c r="AS45" s="575">
        <v>0</v>
      </c>
      <c r="AT45" s="576"/>
      <c r="AU45" s="575"/>
      <c r="AV45" s="576"/>
      <c r="AW45" s="575"/>
      <c r="AX45" s="576"/>
      <c r="AY45" s="575">
        <v>0</v>
      </c>
      <c r="AZ45" s="576"/>
      <c r="BA45" s="575">
        <v>0</v>
      </c>
      <c r="BB45" s="576"/>
      <c r="BC45" s="575">
        <v>0</v>
      </c>
      <c r="BD45" s="576"/>
      <c r="BE45" s="575">
        <v>0</v>
      </c>
      <c r="BF45" s="576"/>
      <c r="BG45" s="575">
        <v>0</v>
      </c>
      <c r="BH45" s="576"/>
      <c r="BI45" s="575">
        <v>0</v>
      </c>
      <c r="BJ45" s="576"/>
      <c r="BK45" s="575">
        <v>0</v>
      </c>
      <c r="BL45" s="576"/>
      <c r="BM45" s="575">
        <v>0</v>
      </c>
    </row>
    <row r="46" spans="1:67" s="582" customFormat="1">
      <c r="A46" s="577"/>
      <c r="B46" s="578" t="s">
        <v>709</v>
      </c>
      <c r="C46" s="577"/>
      <c r="D46" s="581"/>
      <c r="E46" s="595"/>
      <c r="F46" s="577"/>
      <c r="G46" s="581">
        <f>SUM(G42:G45)</f>
        <v>9805379.6099999994</v>
      </c>
      <c r="H46" s="577"/>
      <c r="I46" s="581">
        <f t="shared" ref="I46" si="195">SUM(I42:I45)</f>
        <v>1290229.47</v>
      </c>
      <c r="J46" s="577"/>
      <c r="K46" s="581">
        <f t="shared" ref="K46" si="196">SUM(K42:K45)</f>
        <v>0</v>
      </c>
      <c r="L46" s="577"/>
      <c r="M46" s="581">
        <f t="shared" ref="M46" si="197">SUM(M42:M45)</f>
        <v>642222</v>
      </c>
      <c r="N46" s="577"/>
      <c r="O46" s="581">
        <f t="shared" ref="O46" si="198">SUM(O42:O45)</f>
        <v>0</v>
      </c>
      <c r="P46" s="577"/>
      <c r="Q46" s="581">
        <f t="shared" ref="Q46" si="199">SUM(Q42:Q45)</f>
        <v>0</v>
      </c>
      <c r="R46" s="577"/>
      <c r="S46" s="581">
        <f t="shared" ref="S46" si="200">SUM(S42:S45)</f>
        <v>705017.04</v>
      </c>
      <c r="T46" s="577"/>
      <c r="U46" s="581">
        <f t="shared" ref="U46" si="201">SUM(U42:U45)</f>
        <v>941925.6</v>
      </c>
      <c r="V46" s="577"/>
      <c r="W46" s="581">
        <f t="shared" ref="W46" si="202">SUM(W42:W45)</f>
        <v>705017.04</v>
      </c>
      <c r="X46" s="577"/>
      <c r="Y46" s="581">
        <f t="shared" ref="Y46" si="203">SUM(Y42:Y45)</f>
        <v>0</v>
      </c>
      <c r="Z46" s="577"/>
      <c r="AA46" s="581">
        <f t="shared" ref="AA46" si="204">SUM(AA42:AA45)</f>
        <v>1141728</v>
      </c>
      <c r="AB46" s="577"/>
      <c r="AC46" s="581">
        <f t="shared" ref="AC46" si="205">SUM(AC42:AC45)</f>
        <v>1141728</v>
      </c>
      <c r="AD46" s="577"/>
      <c r="AE46" s="581">
        <f t="shared" ref="AE46" si="206">SUM(AE42:AE45)</f>
        <v>0</v>
      </c>
      <c r="AF46" s="577"/>
      <c r="AG46" s="581">
        <f t="shared" ref="AG46" si="207">SUM(AG42:AG45)</f>
        <v>0</v>
      </c>
      <c r="AH46" s="577"/>
      <c r="AI46" s="581">
        <f t="shared" ref="AI46" si="208">SUM(AI42:AI45)</f>
        <v>1158853.92</v>
      </c>
      <c r="AJ46" s="577"/>
      <c r="AK46" s="581">
        <f t="shared" ref="AK46" si="209">SUM(AK42:AK45)</f>
        <v>0</v>
      </c>
      <c r="AL46" s="577"/>
      <c r="AM46" s="581">
        <f t="shared" ref="AM46" si="210">SUM(AM42:AM45)</f>
        <v>1141728</v>
      </c>
      <c r="AN46" s="577"/>
      <c r="AO46" s="581">
        <f t="shared" ref="AO46" si="211">SUM(AO42:AO45)</f>
        <v>1141728</v>
      </c>
      <c r="AP46" s="577"/>
      <c r="AQ46" s="581">
        <f t="shared" ref="AQ46" si="212">SUM(AQ42:AQ45)</f>
        <v>1176236.73</v>
      </c>
      <c r="AR46" s="577"/>
      <c r="AS46" s="581">
        <f t="shared" ref="AS46" si="213">SUM(AS42:AS45)</f>
        <v>1090350.24</v>
      </c>
      <c r="AT46" s="577"/>
      <c r="AU46" s="581">
        <f t="shared" ref="AU46" si="214">SUM(AU42:AU45)</f>
        <v>0</v>
      </c>
      <c r="AV46" s="577"/>
      <c r="AW46" s="581">
        <f t="shared" ref="AW46" si="215">SUM(AW42:AW45)</f>
        <v>0</v>
      </c>
      <c r="AX46" s="577"/>
      <c r="AY46" s="581">
        <f t="shared" ref="AY46" si="216">SUM(AY42:AY45)</f>
        <v>1391481</v>
      </c>
      <c r="AZ46" s="577"/>
      <c r="BA46" s="581">
        <f t="shared" ref="BA46" si="217">SUM(BA42:BA45)</f>
        <v>1141728</v>
      </c>
      <c r="BB46" s="577"/>
      <c r="BC46" s="581">
        <f t="shared" ref="BC46" si="218">SUM(BC42:BC45)</f>
        <v>1427160</v>
      </c>
      <c r="BD46" s="577"/>
      <c r="BE46" s="581">
        <f t="shared" ref="BE46" si="219">SUM(BE42:BE45)</f>
        <v>755752.57</v>
      </c>
      <c r="BF46" s="577"/>
      <c r="BG46" s="581">
        <f t="shared" ref="BG46" si="220">SUM(BG42:BG45)</f>
        <v>922145.16</v>
      </c>
      <c r="BH46" s="577"/>
      <c r="BI46" s="581">
        <f t="shared" ref="BI46" si="221">SUM(BI42:BI45)</f>
        <v>685122.43</v>
      </c>
      <c r="BJ46" s="577"/>
      <c r="BK46" s="581">
        <f t="shared" ref="BK46" si="222">SUM(BK42:BK45)</f>
        <v>848803.41</v>
      </c>
      <c r="BL46" s="577"/>
      <c r="BM46" s="581">
        <f t="shared" ref="BM46" si="223">SUM(BM42:BM45)</f>
        <v>1091777.3999999999</v>
      </c>
      <c r="BO46" s="583">
        <f>+G46+I46+K46+M46+O46+Q46+S46+U46+W46+Y46+AA46+AC46+AE46+AG46+AI46+AK46+AM46+AO46+AQ46+AS46+AU46+AW46+AY46+BA46+BC46+BE46+BG46+BI46+BK46+BM46</f>
        <v>30346113.620000001</v>
      </c>
    </row>
    <row r="47" spans="1:67" s="593" customFormat="1">
      <c r="A47" s="559">
        <v>7</v>
      </c>
      <c r="B47" s="593" t="s">
        <v>710</v>
      </c>
      <c r="C47" s="559"/>
      <c r="D47" s="591"/>
      <c r="E47" s="592"/>
      <c r="F47" s="559"/>
      <c r="G47" s="559"/>
      <c r="H47" s="559"/>
      <c r="I47" s="559"/>
      <c r="J47" s="559"/>
      <c r="K47" s="559"/>
      <c r="L47" s="559"/>
      <c r="M47" s="559"/>
      <c r="N47" s="559"/>
      <c r="P47" s="559"/>
      <c r="R47" s="559"/>
      <c r="T47" s="559"/>
      <c r="V47" s="559"/>
      <c r="X47" s="559"/>
      <c r="Y47" s="559"/>
      <c r="Z47" s="559"/>
      <c r="AB47" s="559"/>
      <c r="AD47" s="559"/>
      <c r="AF47" s="559"/>
      <c r="AH47" s="559"/>
      <c r="AJ47" s="559"/>
      <c r="AL47" s="559"/>
      <c r="AN47" s="559"/>
      <c r="AP47" s="559"/>
      <c r="AR47" s="559"/>
      <c r="AT47" s="559"/>
      <c r="AV47" s="559"/>
      <c r="AX47" s="559"/>
      <c r="AZ47" s="559"/>
      <c r="BB47" s="559"/>
      <c r="BD47" s="559"/>
      <c r="BF47" s="559"/>
      <c r="BH47" s="559"/>
      <c r="BJ47" s="559"/>
      <c r="BL47" s="559"/>
    </row>
    <row r="48" spans="1:67" s="558" customFormat="1">
      <c r="A48" s="545">
        <v>7.1</v>
      </c>
      <c r="B48" s="558" t="s">
        <v>711</v>
      </c>
      <c r="C48" s="545" t="s">
        <v>712</v>
      </c>
      <c r="D48" s="596">
        <f>[4]APUs!F694</f>
        <v>12628.36</v>
      </c>
      <c r="E48" s="574">
        <f t="shared" ref="E48:E54" si="224">F48+H48+J48+L48+N48+P48+R48+T48+V48+X48+Z48+AB48+AD48+AF48+AH48+AJ48+AL48+AN48+AP48+AR48+AT48+AV48+AX48+AZ48+BB48+BD48+BF48+BH48+BJ48+BL48</f>
        <v>85</v>
      </c>
      <c r="F48" s="545">
        <f>[4]CANTIDADES!U11</f>
        <v>2</v>
      </c>
      <c r="G48" s="575">
        <f t="shared" ref="G48:G53" si="225">D48*F48</f>
        <v>25256.720000000001</v>
      </c>
      <c r="H48" s="545">
        <f>+'[3]6.2 CANTIDADES'!T39</f>
        <v>5</v>
      </c>
      <c r="I48" s="575">
        <f t="shared" ref="I48:O53" si="226">$D48*H48</f>
        <v>63141.8</v>
      </c>
      <c r="J48" s="545">
        <f>+'[3]6.2 CANTIDADES'!T62</f>
        <v>4</v>
      </c>
      <c r="K48" s="575">
        <f t="shared" si="226"/>
        <v>50513.440000000002</v>
      </c>
      <c r="L48" s="545">
        <f>+'[3]6.2 CANTIDADES'!T83</f>
        <v>4</v>
      </c>
      <c r="M48" s="575">
        <f t="shared" si="226"/>
        <v>50513.440000000002</v>
      </c>
      <c r="N48" s="545">
        <f>+'[3]6.2 CANTIDADES'!T98</f>
        <v>2</v>
      </c>
      <c r="O48" s="575">
        <f t="shared" si="226"/>
        <v>25256.720000000001</v>
      </c>
      <c r="P48" s="545">
        <f>+'[3]6.2 CANTIDADES'!T122</f>
        <v>4</v>
      </c>
      <c r="Q48" s="575">
        <f t="shared" ref="Q48:Q54" si="227">$D48*P48</f>
        <v>50513.440000000002</v>
      </c>
      <c r="R48" s="545">
        <f>+'[3]6.2 CANTIDADES'!T145</f>
        <v>2</v>
      </c>
      <c r="S48" s="575">
        <f t="shared" ref="S48:S54" si="228">$D48*R48</f>
        <v>25256.720000000001</v>
      </c>
      <c r="T48" s="545">
        <f>+'[3]6.2 CANTIDADES'!T162</f>
        <v>4</v>
      </c>
      <c r="U48" s="575">
        <f t="shared" ref="U48:U54" si="229">$D48*T48</f>
        <v>50513.440000000002</v>
      </c>
      <c r="V48" s="545">
        <f>+'[3]6.2 CANTIDADES'!T202</f>
        <v>3</v>
      </c>
      <c r="W48" s="575">
        <f t="shared" ref="W48:W54" si="230">$D48*V48</f>
        <v>37885.08</v>
      </c>
      <c r="X48" s="545">
        <f>+'[3]6.2 CANTIDADES'!T230</f>
        <v>2</v>
      </c>
      <c r="Y48" s="575">
        <f t="shared" ref="Y48:Y54" si="231">$D48*X48</f>
        <v>25256.720000000001</v>
      </c>
      <c r="Z48" s="545">
        <f>+'[3]6.2 CANTIDADES'!T249</f>
        <v>4</v>
      </c>
      <c r="AA48" s="575">
        <f t="shared" ref="AA48:AA54" si="232">$D48*Z48</f>
        <v>50513.440000000002</v>
      </c>
      <c r="AB48" s="545">
        <f>+'[3]6.2 CANTIDADES'!T264</f>
        <v>4</v>
      </c>
      <c r="AC48" s="575">
        <f t="shared" ref="AC48:AC54" si="233">$D48*AB48</f>
        <v>50513.440000000002</v>
      </c>
      <c r="AD48" s="545">
        <f>[4]CANTIDADES!U278</f>
        <v>2</v>
      </c>
      <c r="AE48" s="575">
        <f t="shared" ref="AE48:AE54" si="234">$D48*AD48</f>
        <v>25256.720000000001</v>
      </c>
      <c r="AF48" s="545">
        <v>0</v>
      </c>
      <c r="AG48" s="575">
        <f t="shared" ref="AG48:AG54" si="235">$D48*AF48</f>
        <v>0</v>
      </c>
      <c r="AH48" s="545">
        <f>+'[3]6.2 CANTIDADES'!T323</f>
        <v>4</v>
      </c>
      <c r="AI48" s="575">
        <f t="shared" ref="AI48:AI54" si="236">$D48*AH48</f>
        <v>50513.440000000002</v>
      </c>
      <c r="AJ48" s="545">
        <v>2</v>
      </c>
      <c r="AK48" s="575">
        <v>25256.720000000001</v>
      </c>
      <c r="AL48" s="545">
        <v>4</v>
      </c>
      <c r="AM48" s="575">
        <v>50513.440000000002</v>
      </c>
      <c r="AN48" s="545">
        <v>4</v>
      </c>
      <c r="AO48" s="575">
        <v>50513.440000000002</v>
      </c>
      <c r="AP48" s="545">
        <v>4</v>
      </c>
      <c r="AQ48" s="575">
        <v>50513.440000000002</v>
      </c>
      <c r="AR48" s="545">
        <v>2</v>
      </c>
      <c r="AS48" s="575">
        <v>25256.720000000001</v>
      </c>
      <c r="AT48" s="545"/>
      <c r="AU48" s="575"/>
      <c r="AV48" s="545"/>
      <c r="AW48" s="575"/>
      <c r="AX48" s="545">
        <v>4</v>
      </c>
      <c r="AY48" s="575">
        <v>50513.440000000002</v>
      </c>
      <c r="AZ48" s="545">
        <v>1</v>
      </c>
      <c r="BA48" s="575">
        <v>12628.36</v>
      </c>
      <c r="BB48" s="545">
        <v>4</v>
      </c>
      <c r="BC48" s="575">
        <v>50513.440000000002</v>
      </c>
      <c r="BD48" s="545">
        <v>2</v>
      </c>
      <c r="BE48" s="575">
        <v>25256.720000000001</v>
      </c>
      <c r="BF48" s="545">
        <v>4</v>
      </c>
      <c r="BG48" s="575">
        <v>50513.440000000002</v>
      </c>
      <c r="BH48" s="545">
        <v>2</v>
      </c>
      <c r="BI48" s="575">
        <v>25256.720000000001</v>
      </c>
      <c r="BJ48" s="545">
        <v>4</v>
      </c>
      <c r="BK48" s="575">
        <v>50513.440000000002</v>
      </c>
      <c r="BL48" s="545">
        <v>2</v>
      </c>
      <c r="BM48" s="575">
        <v>25256.720000000001</v>
      </c>
    </row>
    <row r="49" spans="1:67" s="558" customFormat="1" ht="65.25" customHeight="1">
      <c r="A49" s="545">
        <v>7.2</v>
      </c>
      <c r="B49" s="572" t="s">
        <v>713</v>
      </c>
      <c r="C49" s="545" t="s">
        <v>712</v>
      </c>
      <c r="D49" s="596">
        <f>[4]APUs!F719</f>
        <v>303769.71999999997</v>
      </c>
      <c r="E49" s="574">
        <f t="shared" si="224"/>
        <v>74</v>
      </c>
      <c r="F49" s="545">
        <v>2</v>
      </c>
      <c r="G49" s="575">
        <f t="shared" si="225"/>
        <v>607539.43999999994</v>
      </c>
      <c r="H49" s="545">
        <v>2</v>
      </c>
      <c r="I49" s="575">
        <f t="shared" si="226"/>
        <v>607539.43999999994</v>
      </c>
      <c r="J49" s="545">
        <v>2</v>
      </c>
      <c r="K49" s="575">
        <f t="shared" si="226"/>
        <v>607539.43999999994</v>
      </c>
      <c r="L49" s="545">
        <v>2</v>
      </c>
      <c r="M49" s="575">
        <f t="shared" si="226"/>
        <v>607539.43999999994</v>
      </c>
      <c r="N49" s="545">
        <v>2</v>
      </c>
      <c r="O49" s="575">
        <f t="shared" si="226"/>
        <v>607539.43999999994</v>
      </c>
      <c r="P49" s="545">
        <v>2</v>
      </c>
      <c r="Q49" s="575">
        <f t="shared" si="227"/>
        <v>607539.43999999994</v>
      </c>
      <c r="R49" s="545">
        <v>2</v>
      </c>
      <c r="S49" s="575">
        <f t="shared" si="228"/>
        <v>607539.43999999994</v>
      </c>
      <c r="T49" s="545">
        <v>2</v>
      </c>
      <c r="U49" s="575">
        <f t="shared" si="229"/>
        <v>607539.43999999994</v>
      </c>
      <c r="V49" s="545">
        <v>2</v>
      </c>
      <c r="W49" s="575">
        <f t="shared" si="230"/>
        <v>607539.43999999994</v>
      </c>
      <c r="X49" s="545">
        <v>2</v>
      </c>
      <c r="Y49" s="575">
        <f t="shared" si="231"/>
        <v>607539.43999999994</v>
      </c>
      <c r="Z49" s="545">
        <v>2</v>
      </c>
      <c r="AA49" s="575">
        <f t="shared" si="232"/>
        <v>607539.43999999994</v>
      </c>
      <c r="AB49" s="545">
        <v>2</v>
      </c>
      <c r="AC49" s="575">
        <f t="shared" si="233"/>
        <v>607539.43999999994</v>
      </c>
      <c r="AD49" s="545">
        <v>2</v>
      </c>
      <c r="AE49" s="575">
        <f t="shared" si="234"/>
        <v>607539.43999999994</v>
      </c>
      <c r="AF49" s="545">
        <v>2</v>
      </c>
      <c r="AG49" s="575">
        <f t="shared" si="235"/>
        <v>607539.43999999994</v>
      </c>
      <c r="AH49" s="545">
        <v>4</v>
      </c>
      <c r="AI49" s="575">
        <f t="shared" si="236"/>
        <v>1215078.8799999999</v>
      </c>
      <c r="AJ49" s="545">
        <v>2</v>
      </c>
      <c r="AK49" s="575">
        <v>607539.43999999994</v>
      </c>
      <c r="AL49" s="545">
        <v>4</v>
      </c>
      <c r="AM49" s="575">
        <v>1215078.8799999999</v>
      </c>
      <c r="AN49" s="545">
        <v>4</v>
      </c>
      <c r="AO49" s="575">
        <v>1215078.8799999999</v>
      </c>
      <c r="AP49" s="545">
        <v>4</v>
      </c>
      <c r="AQ49" s="575">
        <v>1215078.8799999999</v>
      </c>
      <c r="AR49" s="545">
        <v>2</v>
      </c>
      <c r="AS49" s="575">
        <v>607539.43999999994</v>
      </c>
      <c r="AT49" s="545"/>
      <c r="AU49" s="575"/>
      <c r="AV49" s="545"/>
      <c r="AW49" s="575"/>
      <c r="AX49" s="545">
        <v>2</v>
      </c>
      <c r="AY49" s="575">
        <v>607539.43999999994</v>
      </c>
      <c r="AZ49" s="545">
        <v>2</v>
      </c>
      <c r="BA49" s="575">
        <v>607539.43999999994</v>
      </c>
      <c r="BB49" s="545">
        <v>2</v>
      </c>
      <c r="BC49" s="575">
        <v>607539.43999999994</v>
      </c>
      <c r="BD49" s="545">
        <v>4</v>
      </c>
      <c r="BE49" s="575">
        <v>1215078.8799999999</v>
      </c>
      <c r="BF49" s="545">
        <v>4</v>
      </c>
      <c r="BG49" s="575">
        <v>1215078.8799999999</v>
      </c>
      <c r="BH49" s="545">
        <v>4</v>
      </c>
      <c r="BI49" s="575">
        <v>1215078.8799999999</v>
      </c>
      <c r="BJ49" s="545">
        <v>4</v>
      </c>
      <c r="BK49" s="575">
        <v>1215078.8799999999</v>
      </c>
      <c r="BL49" s="545">
        <v>4</v>
      </c>
      <c r="BM49" s="575">
        <v>1215078.8799999999</v>
      </c>
    </row>
    <row r="50" spans="1:67" s="558" customFormat="1" ht="51.75" customHeight="1">
      <c r="A50" s="545">
        <v>7.3</v>
      </c>
      <c r="B50" s="572" t="s">
        <v>714</v>
      </c>
      <c r="C50" s="545" t="s">
        <v>712</v>
      </c>
      <c r="D50" s="596">
        <f>[4]APUs!F742</f>
        <v>238825.3</v>
      </c>
      <c r="E50" s="574">
        <f t="shared" si="224"/>
        <v>85</v>
      </c>
      <c r="F50" s="545">
        <f>F48</f>
        <v>2</v>
      </c>
      <c r="G50" s="575">
        <f t="shared" si="225"/>
        <v>477650.6</v>
      </c>
      <c r="H50" s="545">
        <f>H48</f>
        <v>5</v>
      </c>
      <c r="I50" s="575">
        <f t="shared" si="226"/>
        <v>1194126.5</v>
      </c>
      <c r="J50" s="545">
        <f>J48</f>
        <v>4</v>
      </c>
      <c r="K50" s="575">
        <f t="shared" si="226"/>
        <v>955301.2</v>
      </c>
      <c r="L50" s="545">
        <f>L48</f>
        <v>4</v>
      </c>
      <c r="M50" s="575">
        <f t="shared" si="226"/>
        <v>955301.2</v>
      </c>
      <c r="N50" s="545">
        <f>N48</f>
        <v>2</v>
      </c>
      <c r="O50" s="575">
        <f t="shared" si="226"/>
        <v>477650.6</v>
      </c>
      <c r="P50" s="545">
        <f>P48</f>
        <v>4</v>
      </c>
      <c r="Q50" s="575">
        <f t="shared" si="227"/>
        <v>955301.2</v>
      </c>
      <c r="R50" s="545">
        <f>R48</f>
        <v>2</v>
      </c>
      <c r="S50" s="575">
        <f t="shared" si="228"/>
        <v>477650.6</v>
      </c>
      <c r="T50" s="545">
        <f>T48</f>
        <v>4</v>
      </c>
      <c r="U50" s="575">
        <f t="shared" si="229"/>
        <v>955301.2</v>
      </c>
      <c r="V50" s="545">
        <f>V48</f>
        <v>3</v>
      </c>
      <c r="W50" s="575">
        <f t="shared" si="230"/>
        <v>716475.9</v>
      </c>
      <c r="X50" s="545">
        <f>X48</f>
        <v>2</v>
      </c>
      <c r="Y50" s="575">
        <f t="shared" si="231"/>
        <v>477650.6</v>
      </c>
      <c r="Z50" s="545">
        <f>Z48</f>
        <v>4</v>
      </c>
      <c r="AA50" s="575">
        <f t="shared" si="232"/>
        <v>955301.2</v>
      </c>
      <c r="AB50" s="545">
        <f>AB48</f>
        <v>4</v>
      </c>
      <c r="AC50" s="575">
        <f t="shared" si="233"/>
        <v>955301.2</v>
      </c>
      <c r="AD50" s="545">
        <f>AD48</f>
        <v>2</v>
      </c>
      <c r="AE50" s="575">
        <f t="shared" si="234"/>
        <v>477650.6</v>
      </c>
      <c r="AF50" s="545">
        <f>AF48</f>
        <v>0</v>
      </c>
      <c r="AG50" s="575">
        <f t="shared" si="235"/>
        <v>0</v>
      </c>
      <c r="AH50" s="545">
        <f>AH48</f>
        <v>4</v>
      </c>
      <c r="AI50" s="575">
        <f t="shared" si="236"/>
        <v>955301.2</v>
      </c>
      <c r="AJ50" s="545">
        <v>2</v>
      </c>
      <c r="AK50" s="575">
        <v>477650.6</v>
      </c>
      <c r="AL50" s="545">
        <v>4</v>
      </c>
      <c r="AM50" s="575">
        <v>955301.2</v>
      </c>
      <c r="AN50" s="545">
        <v>4</v>
      </c>
      <c r="AO50" s="575">
        <v>955301.2</v>
      </c>
      <c r="AP50" s="545">
        <v>4</v>
      </c>
      <c r="AQ50" s="575">
        <v>955301.2</v>
      </c>
      <c r="AR50" s="545">
        <v>2</v>
      </c>
      <c r="AS50" s="575">
        <v>477650.6</v>
      </c>
      <c r="AT50" s="545"/>
      <c r="AU50" s="575"/>
      <c r="AV50" s="545"/>
      <c r="AW50" s="575"/>
      <c r="AX50" s="545">
        <v>4</v>
      </c>
      <c r="AY50" s="575">
        <v>955301.2</v>
      </c>
      <c r="AZ50" s="545">
        <v>1</v>
      </c>
      <c r="BA50" s="575">
        <v>238825.3</v>
      </c>
      <c r="BB50" s="545">
        <v>4</v>
      </c>
      <c r="BC50" s="575">
        <v>955301.2</v>
      </c>
      <c r="BD50" s="545">
        <v>2</v>
      </c>
      <c r="BE50" s="575">
        <v>477650.6</v>
      </c>
      <c r="BF50" s="545">
        <v>4</v>
      </c>
      <c r="BG50" s="575">
        <v>955301.2</v>
      </c>
      <c r="BH50" s="545">
        <v>2</v>
      </c>
      <c r="BI50" s="575">
        <v>477650.6</v>
      </c>
      <c r="BJ50" s="545">
        <v>4</v>
      </c>
      <c r="BK50" s="575">
        <v>955301.2</v>
      </c>
      <c r="BL50" s="545">
        <v>2</v>
      </c>
      <c r="BM50" s="575">
        <v>477650.6</v>
      </c>
    </row>
    <row r="51" spans="1:67" s="558" customFormat="1" ht="27" customHeight="1">
      <c r="A51" s="545">
        <v>7.4</v>
      </c>
      <c r="B51" s="558" t="s">
        <v>715</v>
      </c>
      <c r="C51" s="545" t="s">
        <v>552</v>
      </c>
      <c r="D51" s="596">
        <f>[4]APUs!F765</f>
        <v>5420.88</v>
      </c>
      <c r="E51" s="574">
        <f t="shared" si="224"/>
        <v>8400</v>
      </c>
      <c r="F51" s="545">
        <v>300</v>
      </c>
      <c r="G51" s="575">
        <f t="shared" si="225"/>
        <v>1626264</v>
      </c>
      <c r="H51" s="545">
        <v>300</v>
      </c>
      <c r="I51" s="575">
        <f t="shared" si="226"/>
        <v>1626264</v>
      </c>
      <c r="J51" s="545">
        <v>300</v>
      </c>
      <c r="K51" s="575">
        <f t="shared" si="226"/>
        <v>1626264</v>
      </c>
      <c r="L51" s="545">
        <v>300</v>
      </c>
      <c r="M51" s="575">
        <f t="shared" si="226"/>
        <v>1626264</v>
      </c>
      <c r="N51" s="545">
        <v>300</v>
      </c>
      <c r="O51" s="575">
        <f t="shared" si="226"/>
        <v>1626264</v>
      </c>
      <c r="P51" s="545">
        <v>300</v>
      </c>
      <c r="Q51" s="575">
        <f t="shared" si="227"/>
        <v>1626264</v>
      </c>
      <c r="R51" s="545">
        <v>300</v>
      </c>
      <c r="S51" s="575">
        <f t="shared" si="228"/>
        <v>1626264</v>
      </c>
      <c r="T51" s="545">
        <v>300</v>
      </c>
      <c r="U51" s="575">
        <f t="shared" si="229"/>
        <v>1626264</v>
      </c>
      <c r="V51" s="545">
        <v>300</v>
      </c>
      <c r="W51" s="575">
        <f t="shared" si="230"/>
        <v>1626264</v>
      </c>
      <c r="X51" s="545">
        <v>300</v>
      </c>
      <c r="Y51" s="575">
        <f t="shared" si="231"/>
        <v>1626264</v>
      </c>
      <c r="Z51" s="545">
        <v>300</v>
      </c>
      <c r="AA51" s="575">
        <f t="shared" si="232"/>
        <v>1626264</v>
      </c>
      <c r="AB51" s="545">
        <v>300</v>
      </c>
      <c r="AC51" s="575">
        <f t="shared" si="233"/>
        <v>1626264</v>
      </c>
      <c r="AD51" s="545">
        <v>300</v>
      </c>
      <c r="AE51" s="575">
        <f t="shared" si="234"/>
        <v>1626264</v>
      </c>
      <c r="AF51" s="545">
        <v>300</v>
      </c>
      <c r="AG51" s="575">
        <f t="shared" si="235"/>
        <v>1626264</v>
      </c>
      <c r="AH51" s="545">
        <v>300</v>
      </c>
      <c r="AI51" s="575">
        <f t="shared" si="236"/>
        <v>1626264</v>
      </c>
      <c r="AJ51" s="545">
        <v>300</v>
      </c>
      <c r="AK51" s="575">
        <v>1626264</v>
      </c>
      <c r="AL51" s="545">
        <v>300</v>
      </c>
      <c r="AM51" s="575">
        <v>1626264</v>
      </c>
      <c r="AN51" s="545">
        <v>300</v>
      </c>
      <c r="AO51" s="575">
        <v>1626264</v>
      </c>
      <c r="AP51" s="545">
        <v>300</v>
      </c>
      <c r="AQ51" s="575">
        <v>1626264</v>
      </c>
      <c r="AR51" s="545">
        <v>300</v>
      </c>
      <c r="AS51" s="575">
        <v>1626264</v>
      </c>
      <c r="AT51" s="545"/>
      <c r="AU51" s="575"/>
      <c r="AV51" s="545"/>
      <c r="AW51" s="575"/>
      <c r="AX51" s="545">
        <v>300</v>
      </c>
      <c r="AY51" s="575">
        <v>1626264</v>
      </c>
      <c r="AZ51" s="545">
        <v>300</v>
      </c>
      <c r="BA51" s="575">
        <v>1626264</v>
      </c>
      <c r="BB51" s="545">
        <v>300</v>
      </c>
      <c r="BC51" s="575">
        <v>1626264</v>
      </c>
      <c r="BD51" s="545">
        <v>300</v>
      </c>
      <c r="BE51" s="575">
        <v>1626264</v>
      </c>
      <c r="BF51" s="545">
        <v>300</v>
      </c>
      <c r="BG51" s="575">
        <v>1626264</v>
      </c>
      <c r="BH51" s="545">
        <v>300</v>
      </c>
      <c r="BI51" s="575">
        <v>1626264</v>
      </c>
      <c r="BJ51" s="545">
        <v>300</v>
      </c>
      <c r="BK51" s="575">
        <v>1626264</v>
      </c>
      <c r="BL51" s="545">
        <v>300</v>
      </c>
      <c r="BM51" s="575">
        <v>1626264</v>
      </c>
    </row>
    <row r="52" spans="1:67" s="558" customFormat="1" ht="39.75" customHeight="1">
      <c r="A52" s="545">
        <v>7.5</v>
      </c>
      <c r="B52" s="572" t="s">
        <v>716</v>
      </c>
      <c r="C52" s="545" t="s">
        <v>712</v>
      </c>
      <c r="D52" s="596">
        <f>[4]APUs!F789</f>
        <v>792169.8</v>
      </c>
      <c r="E52" s="574">
        <f t="shared" si="224"/>
        <v>28</v>
      </c>
      <c r="F52" s="545">
        <v>1</v>
      </c>
      <c r="G52" s="575">
        <f t="shared" si="225"/>
        <v>792169.8</v>
      </c>
      <c r="H52" s="545">
        <v>1</v>
      </c>
      <c r="I52" s="575">
        <f>G52*H52</f>
        <v>792169.8</v>
      </c>
      <c r="J52" s="545">
        <v>1</v>
      </c>
      <c r="K52" s="575">
        <f t="shared" si="226"/>
        <v>792169.8</v>
      </c>
      <c r="L52" s="545">
        <v>1</v>
      </c>
      <c r="M52" s="575">
        <f t="shared" si="226"/>
        <v>792169.8</v>
      </c>
      <c r="N52" s="545">
        <v>1</v>
      </c>
      <c r="O52" s="575">
        <f t="shared" si="226"/>
        <v>792169.8</v>
      </c>
      <c r="P52" s="545">
        <v>1</v>
      </c>
      <c r="Q52" s="575">
        <f t="shared" si="227"/>
        <v>792169.8</v>
      </c>
      <c r="R52" s="545">
        <v>1</v>
      </c>
      <c r="S52" s="575">
        <f t="shared" si="228"/>
        <v>792169.8</v>
      </c>
      <c r="T52" s="545">
        <v>1</v>
      </c>
      <c r="U52" s="575">
        <f t="shared" si="229"/>
        <v>792169.8</v>
      </c>
      <c r="V52" s="545">
        <v>1</v>
      </c>
      <c r="W52" s="575">
        <f t="shared" si="230"/>
        <v>792169.8</v>
      </c>
      <c r="X52" s="545">
        <v>1</v>
      </c>
      <c r="Y52" s="575">
        <f t="shared" si="231"/>
        <v>792169.8</v>
      </c>
      <c r="Z52" s="545">
        <v>1</v>
      </c>
      <c r="AA52" s="575">
        <f t="shared" si="232"/>
        <v>792169.8</v>
      </c>
      <c r="AB52" s="545">
        <v>1</v>
      </c>
      <c r="AC52" s="575">
        <f t="shared" si="233"/>
        <v>792169.8</v>
      </c>
      <c r="AD52" s="545">
        <v>1</v>
      </c>
      <c r="AE52" s="575">
        <f t="shared" si="234"/>
        <v>792169.8</v>
      </c>
      <c r="AF52" s="545">
        <v>1</v>
      </c>
      <c r="AG52" s="575">
        <f t="shared" si="235"/>
        <v>792169.8</v>
      </c>
      <c r="AH52" s="545">
        <v>1</v>
      </c>
      <c r="AI52" s="575">
        <f t="shared" si="236"/>
        <v>792169.8</v>
      </c>
      <c r="AJ52" s="545">
        <v>1</v>
      </c>
      <c r="AK52" s="575">
        <v>792169.8</v>
      </c>
      <c r="AL52" s="545">
        <v>1</v>
      </c>
      <c r="AM52" s="575">
        <v>792169.8</v>
      </c>
      <c r="AN52" s="545">
        <v>1</v>
      </c>
      <c r="AO52" s="575">
        <v>792169.8</v>
      </c>
      <c r="AP52" s="545">
        <v>1</v>
      </c>
      <c r="AQ52" s="575">
        <v>792169.8</v>
      </c>
      <c r="AR52" s="545">
        <v>1</v>
      </c>
      <c r="AS52" s="575">
        <v>792169.8</v>
      </c>
      <c r="AT52" s="545"/>
      <c r="AU52" s="575"/>
      <c r="AV52" s="545"/>
      <c r="AW52" s="575"/>
      <c r="AX52" s="545">
        <v>1</v>
      </c>
      <c r="AY52" s="575">
        <v>792169.8</v>
      </c>
      <c r="AZ52" s="545">
        <v>1</v>
      </c>
      <c r="BA52" s="575">
        <v>792169.8</v>
      </c>
      <c r="BB52" s="545">
        <v>1</v>
      </c>
      <c r="BC52" s="575">
        <v>792169.8</v>
      </c>
      <c r="BD52" s="545">
        <v>1</v>
      </c>
      <c r="BE52" s="575">
        <v>792169.8</v>
      </c>
      <c r="BF52" s="545">
        <v>1</v>
      </c>
      <c r="BG52" s="575">
        <v>792169.8</v>
      </c>
      <c r="BH52" s="545">
        <v>1</v>
      </c>
      <c r="BI52" s="575">
        <v>792169.8</v>
      </c>
      <c r="BJ52" s="545">
        <v>1</v>
      </c>
      <c r="BK52" s="575">
        <v>792169.8</v>
      </c>
      <c r="BL52" s="545">
        <v>1</v>
      </c>
      <c r="BM52" s="575">
        <v>792169.8</v>
      </c>
    </row>
    <row r="53" spans="1:67" s="558" customFormat="1" ht="39.75" customHeight="1">
      <c r="A53" s="545">
        <v>7.6</v>
      </c>
      <c r="B53" s="597" t="s">
        <v>717</v>
      </c>
      <c r="C53" s="545" t="s">
        <v>712</v>
      </c>
      <c r="D53" s="596">
        <f>[4]APUs!F816</f>
        <v>6112310</v>
      </c>
      <c r="E53" s="574">
        <f t="shared" si="224"/>
        <v>11</v>
      </c>
      <c r="F53" s="545">
        <v>0</v>
      </c>
      <c r="G53" s="575">
        <f t="shared" si="225"/>
        <v>0</v>
      </c>
      <c r="H53" s="545">
        <v>1</v>
      </c>
      <c r="I53" s="575">
        <f t="shared" ref="I53" si="237">$D53*H53</f>
        <v>6112310</v>
      </c>
      <c r="J53" s="545">
        <v>1</v>
      </c>
      <c r="K53" s="575">
        <f t="shared" si="226"/>
        <v>6112310</v>
      </c>
      <c r="L53" s="545">
        <v>0</v>
      </c>
      <c r="M53" s="575">
        <f t="shared" si="226"/>
        <v>0</v>
      </c>
      <c r="N53" s="545">
        <v>0</v>
      </c>
      <c r="O53" s="575">
        <f t="shared" si="226"/>
        <v>0</v>
      </c>
      <c r="P53" s="545">
        <v>1</v>
      </c>
      <c r="Q53" s="575">
        <f t="shared" si="227"/>
        <v>6112310</v>
      </c>
      <c r="R53" s="545">
        <v>1</v>
      </c>
      <c r="S53" s="575">
        <f t="shared" si="228"/>
        <v>6112310</v>
      </c>
      <c r="T53" s="545">
        <v>0</v>
      </c>
      <c r="U53" s="575">
        <f t="shared" si="229"/>
        <v>0</v>
      </c>
      <c r="V53" s="545">
        <v>1</v>
      </c>
      <c r="W53" s="575">
        <f t="shared" si="230"/>
        <v>6112310</v>
      </c>
      <c r="X53" s="545">
        <v>1</v>
      </c>
      <c r="Y53" s="575">
        <f t="shared" si="231"/>
        <v>6112310</v>
      </c>
      <c r="Z53" s="545">
        <v>0</v>
      </c>
      <c r="AA53" s="575">
        <f t="shared" si="232"/>
        <v>0</v>
      </c>
      <c r="AB53" s="545">
        <v>0</v>
      </c>
      <c r="AC53" s="575">
        <f t="shared" si="233"/>
        <v>0</v>
      </c>
      <c r="AD53" s="545">
        <v>0</v>
      </c>
      <c r="AE53" s="575">
        <f t="shared" si="234"/>
        <v>0</v>
      </c>
      <c r="AF53" s="545">
        <v>0</v>
      </c>
      <c r="AG53" s="575">
        <f t="shared" si="235"/>
        <v>0</v>
      </c>
      <c r="AH53" s="545">
        <v>0</v>
      </c>
      <c r="AI53" s="575">
        <f t="shared" si="236"/>
        <v>0</v>
      </c>
      <c r="AJ53" s="545">
        <v>1</v>
      </c>
      <c r="AK53" s="575">
        <v>6112310</v>
      </c>
      <c r="AL53" s="545">
        <v>1</v>
      </c>
      <c r="AM53" s="575">
        <v>6112310</v>
      </c>
      <c r="AN53" s="545">
        <v>0</v>
      </c>
      <c r="AO53" s="575">
        <v>0</v>
      </c>
      <c r="AP53" s="545">
        <v>0</v>
      </c>
      <c r="AQ53" s="575">
        <v>0</v>
      </c>
      <c r="AR53" s="545">
        <v>0</v>
      </c>
      <c r="AS53" s="575">
        <v>0</v>
      </c>
      <c r="AT53" s="545"/>
      <c r="AU53" s="575"/>
      <c r="AV53" s="545"/>
      <c r="AW53" s="575"/>
      <c r="AX53" s="545">
        <v>1</v>
      </c>
      <c r="AY53" s="575">
        <v>6112310</v>
      </c>
      <c r="AZ53" s="545">
        <v>0</v>
      </c>
      <c r="BA53" s="575">
        <v>0</v>
      </c>
      <c r="BB53" s="545">
        <v>0</v>
      </c>
      <c r="BC53" s="575">
        <v>0</v>
      </c>
      <c r="BD53" s="545">
        <v>0</v>
      </c>
      <c r="BE53" s="575">
        <v>0</v>
      </c>
      <c r="BF53" s="545">
        <v>0</v>
      </c>
      <c r="BG53" s="575">
        <v>0</v>
      </c>
      <c r="BH53" s="545">
        <v>1</v>
      </c>
      <c r="BI53" s="575">
        <v>6112310</v>
      </c>
      <c r="BJ53" s="545">
        <v>1</v>
      </c>
      <c r="BK53" s="575">
        <v>6112310</v>
      </c>
      <c r="BL53" s="545">
        <v>0</v>
      </c>
      <c r="BM53" s="575">
        <v>0</v>
      </c>
    </row>
    <row r="54" spans="1:67" s="558" customFormat="1" ht="53.25" customHeight="1">
      <c r="A54" s="545">
        <v>7.7</v>
      </c>
      <c r="B54" s="572" t="s">
        <v>718</v>
      </c>
      <c r="C54" s="545" t="s">
        <v>553</v>
      </c>
      <c r="D54" s="596">
        <f>[4]APUs!F849</f>
        <v>609380.56000000006</v>
      </c>
      <c r="E54" s="574">
        <f t="shared" si="224"/>
        <v>80</v>
      </c>
      <c r="F54" s="545">
        <f>2*0.8*2</f>
        <v>3.2</v>
      </c>
      <c r="G54" s="575">
        <f>$D54*F54</f>
        <v>1950017.79</v>
      </c>
      <c r="H54" s="545">
        <f>2*0.8*2</f>
        <v>3.2</v>
      </c>
      <c r="I54" s="575">
        <f>$D54*H54</f>
        <v>1950017.79</v>
      </c>
      <c r="J54" s="545">
        <f>2*0.8*2</f>
        <v>3.2</v>
      </c>
      <c r="K54" s="575">
        <f>$D54*J54</f>
        <v>1950017.79</v>
      </c>
      <c r="L54" s="545">
        <f>2*0.8*2</f>
        <v>3.2</v>
      </c>
      <c r="M54" s="575">
        <f>$D54*L54</f>
        <v>1950017.79</v>
      </c>
      <c r="N54" s="545">
        <f>2*0.7*2</f>
        <v>2.8</v>
      </c>
      <c r="O54" s="575">
        <f>$D54*N54</f>
        <v>1706265.57</v>
      </c>
      <c r="P54" s="545">
        <f t="shared" ref="P54" si="238">2*0.7*2</f>
        <v>2.8</v>
      </c>
      <c r="Q54" s="575">
        <f t="shared" si="227"/>
        <v>1706265.57</v>
      </c>
      <c r="R54" s="545">
        <f t="shared" ref="R54" si="239">2*0.7*2</f>
        <v>2.8</v>
      </c>
      <c r="S54" s="575">
        <f t="shared" si="228"/>
        <v>1706265.57</v>
      </c>
      <c r="T54" s="545">
        <f t="shared" ref="T54" si="240">2*0.7*2</f>
        <v>2.8</v>
      </c>
      <c r="U54" s="575">
        <f t="shared" si="229"/>
        <v>1706265.57</v>
      </c>
      <c r="V54" s="545">
        <f t="shared" ref="V54" si="241">2*0.7*2</f>
        <v>2.8</v>
      </c>
      <c r="W54" s="575">
        <f t="shared" si="230"/>
        <v>1706265.57</v>
      </c>
      <c r="X54" s="545">
        <f t="shared" ref="X54" si="242">2*0.7*2</f>
        <v>2.8</v>
      </c>
      <c r="Y54" s="575">
        <f t="shared" si="231"/>
        <v>1706265.57</v>
      </c>
      <c r="Z54" s="545">
        <f t="shared" ref="Z54" si="243">2*0.7*2</f>
        <v>2.8</v>
      </c>
      <c r="AA54" s="575">
        <f t="shared" si="232"/>
        <v>1706265.57</v>
      </c>
      <c r="AB54" s="545">
        <f t="shared" ref="AB54" si="244">2*0.7*2</f>
        <v>2.8</v>
      </c>
      <c r="AC54" s="575">
        <f t="shared" si="233"/>
        <v>1706265.57</v>
      </c>
      <c r="AD54" s="545">
        <f t="shared" ref="AD54" si="245">2*0.7*2</f>
        <v>2.8</v>
      </c>
      <c r="AE54" s="575">
        <f t="shared" si="234"/>
        <v>1706265.57</v>
      </c>
      <c r="AF54" s="545">
        <f t="shared" ref="AF54" si="246">2*0.7*2</f>
        <v>2.8</v>
      </c>
      <c r="AG54" s="575">
        <f t="shared" si="235"/>
        <v>1706265.57</v>
      </c>
      <c r="AH54" s="545">
        <f t="shared" ref="AH54" si="247">2*0.7*2</f>
        <v>2.8</v>
      </c>
      <c r="AI54" s="575">
        <f t="shared" si="236"/>
        <v>1706265.57</v>
      </c>
      <c r="AJ54" s="545">
        <v>2.8</v>
      </c>
      <c r="AK54" s="575">
        <v>1706265.57</v>
      </c>
      <c r="AL54" s="545">
        <v>2.8</v>
      </c>
      <c r="AM54" s="575">
        <v>1706265.57</v>
      </c>
      <c r="AN54" s="545">
        <v>2.8</v>
      </c>
      <c r="AO54" s="575">
        <v>1706265.57</v>
      </c>
      <c r="AP54" s="545">
        <v>2.8</v>
      </c>
      <c r="AQ54" s="575">
        <v>1706265.57</v>
      </c>
      <c r="AR54" s="545">
        <v>2.8</v>
      </c>
      <c r="AS54" s="575">
        <v>1706265.57</v>
      </c>
      <c r="AT54" s="545"/>
      <c r="AU54" s="575"/>
      <c r="AV54" s="545"/>
      <c r="AW54" s="575"/>
      <c r="AX54" s="545">
        <v>2.8</v>
      </c>
      <c r="AY54" s="575">
        <v>1706265.57</v>
      </c>
      <c r="AZ54" s="545">
        <v>2.8</v>
      </c>
      <c r="BA54" s="575">
        <v>1706265.57</v>
      </c>
      <c r="BB54" s="545">
        <v>2.8</v>
      </c>
      <c r="BC54" s="575">
        <v>1706265.57</v>
      </c>
      <c r="BD54" s="545">
        <v>2.8</v>
      </c>
      <c r="BE54" s="575">
        <v>1706265.57</v>
      </c>
      <c r="BF54" s="545">
        <v>2.8</v>
      </c>
      <c r="BG54" s="575">
        <v>1706265.57</v>
      </c>
      <c r="BH54" s="545">
        <v>2.8</v>
      </c>
      <c r="BI54" s="575">
        <v>1706265.57</v>
      </c>
      <c r="BJ54" s="545">
        <v>2.8</v>
      </c>
      <c r="BK54" s="575">
        <v>1706265.57</v>
      </c>
      <c r="BL54" s="545">
        <v>2.8</v>
      </c>
      <c r="BM54" s="575">
        <v>1706265.57</v>
      </c>
    </row>
    <row r="55" spans="1:67" s="582" customFormat="1">
      <c r="A55" s="577"/>
      <c r="B55" s="578" t="s">
        <v>719</v>
      </c>
      <c r="C55" s="577"/>
      <c r="D55" s="581"/>
      <c r="E55" s="595"/>
      <c r="F55" s="577"/>
      <c r="G55" s="581">
        <f>SUM(G48:G54)</f>
        <v>5478898.3499999996</v>
      </c>
      <c r="H55" s="577"/>
      <c r="I55" s="581">
        <f t="shared" ref="I55" si="248">SUM(I48:I54)</f>
        <v>12345569.33</v>
      </c>
      <c r="J55" s="577"/>
      <c r="K55" s="581">
        <f t="shared" ref="K55" si="249">SUM(K48:K54)</f>
        <v>12094115.67</v>
      </c>
      <c r="L55" s="577"/>
      <c r="M55" s="581">
        <f t="shared" ref="M55" si="250">SUM(M48:M54)</f>
        <v>5981805.6699999999</v>
      </c>
      <c r="N55" s="577"/>
      <c r="O55" s="581">
        <f t="shared" ref="O55" si="251">SUM(O48:O54)</f>
        <v>5235146.13</v>
      </c>
      <c r="P55" s="577"/>
      <c r="Q55" s="581">
        <f t="shared" ref="Q55" si="252">SUM(Q48:Q54)</f>
        <v>11850363.449999999</v>
      </c>
      <c r="R55" s="577"/>
      <c r="S55" s="581">
        <f t="shared" ref="S55" si="253">SUM(S48:S54)</f>
        <v>11347456.130000001</v>
      </c>
      <c r="T55" s="577"/>
      <c r="U55" s="581">
        <f t="shared" ref="U55" si="254">SUM(U48:U54)</f>
        <v>5738053.4500000002</v>
      </c>
      <c r="V55" s="577"/>
      <c r="W55" s="581">
        <f t="shared" ref="W55" si="255">SUM(W48:W54)</f>
        <v>11598909.789999999</v>
      </c>
      <c r="X55" s="577"/>
      <c r="Y55" s="581">
        <f t="shared" ref="Y55" si="256">SUM(Y48:Y54)</f>
        <v>11347456.130000001</v>
      </c>
      <c r="Z55" s="577"/>
      <c r="AA55" s="581">
        <f t="shared" ref="AA55" si="257">SUM(AA48:AA54)</f>
        <v>5738053.4500000002</v>
      </c>
      <c r="AB55" s="577"/>
      <c r="AC55" s="581">
        <f t="shared" ref="AC55" si="258">SUM(AC48:AC54)</f>
        <v>5738053.4500000002</v>
      </c>
      <c r="AD55" s="577"/>
      <c r="AE55" s="581">
        <f t="shared" ref="AE55" si="259">SUM(AE48:AE54)</f>
        <v>5235146.13</v>
      </c>
      <c r="AF55" s="577"/>
      <c r="AG55" s="581">
        <f t="shared" ref="AG55" si="260">SUM(AG48:AG54)</f>
        <v>4732238.8099999996</v>
      </c>
      <c r="AH55" s="577"/>
      <c r="AI55" s="581">
        <f t="shared" ref="AI55" si="261">SUM(AI48:AI54)</f>
        <v>6345592.8899999997</v>
      </c>
      <c r="AJ55" s="577"/>
      <c r="AK55" s="581">
        <f t="shared" ref="AK55" si="262">SUM(AK48:AK54)</f>
        <v>11347456.130000001</v>
      </c>
      <c r="AL55" s="577"/>
      <c r="AM55" s="581">
        <f t="shared" ref="AM55" si="263">SUM(AM48:AM54)</f>
        <v>12457902.890000001</v>
      </c>
      <c r="AN55" s="577"/>
      <c r="AO55" s="581">
        <f t="shared" ref="AO55" si="264">SUM(AO48:AO54)</f>
        <v>6345592.8899999997</v>
      </c>
      <c r="AP55" s="577"/>
      <c r="AQ55" s="581">
        <f t="shared" ref="AQ55" si="265">SUM(AQ48:AQ54)</f>
        <v>6345592.8899999997</v>
      </c>
      <c r="AR55" s="577"/>
      <c r="AS55" s="581">
        <f t="shared" ref="AS55" si="266">SUM(AS48:AS54)</f>
        <v>5235146.13</v>
      </c>
      <c r="AT55" s="577"/>
      <c r="AU55" s="581">
        <f t="shared" ref="AU55" si="267">SUM(AU48:AU54)</f>
        <v>0</v>
      </c>
      <c r="AV55" s="577"/>
      <c r="AW55" s="581">
        <f t="shared" ref="AW55" si="268">SUM(AW48:AW54)</f>
        <v>0</v>
      </c>
      <c r="AX55" s="577"/>
      <c r="AY55" s="581">
        <f t="shared" ref="AY55" si="269">SUM(AY48:AY54)</f>
        <v>11850363.449999999</v>
      </c>
      <c r="AZ55" s="577"/>
      <c r="BA55" s="581">
        <f t="shared" ref="BA55" si="270">SUM(BA48:BA54)</f>
        <v>4983692.47</v>
      </c>
      <c r="BB55" s="577"/>
      <c r="BC55" s="581">
        <f t="shared" ref="BC55" si="271">SUM(BC48:BC54)</f>
        <v>5738053.4500000002</v>
      </c>
      <c r="BD55" s="577"/>
      <c r="BE55" s="581">
        <f t="shared" ref="BE55" si="272">SUM(BE48:BE54)</f>
        <v>5842685.5700000003</v>
      </c>
      <c r="BF55" s="577"/>
      <c r="BG55" s="581">
        <f t="shared" ref="BG55" si="273">SUM(BG48:BG54)</f>
        <v>6345592.8899999997</v>
      </c>
      <c r="BH55" s="577"/>
      <c r="BI55" s="581">
        <f t="shared" ref="BI55" si="274">SUM(BI48:BI54)</f>
        <v>11954995.57</v>
      </c>
      <c r="BJ55" s="577"/>
      <c r="BK55" s="581">
        <f t="shared" ref="BK55" si="275">SUM(BK48:BK54)</f>
        <v>12457902.890000001</v>
      </c>
      <c r="BL55" s="577"/>
      <c r="BM55" s="581">
        <f t="shared" ref="BM55" si="276">SUM(BM48:BM54)</f>
        <v>5842685.5700000003</v>
      </c>
      <c r="BO55" s="583">
        <f>+G55+I55+K55+M55+O55+Q55+S55+U55+W55+Y55+AA55+AC55+AE55+AG55+AI55+AK55+AM55+AO55+AQ55+AS55+AU55+AW55+AY55+BA55+BC55+BE55+BG55+BI55+BK55+BM55</f>
        <v>227554521.62</v>
      </c>
    </row>
    <row r="56" spans="1:67" s="593" customFormat="1" ht="12.65" customHeight="1">
      <c r="A56" s="559">
        <v>8</v>
      </c>
      <c r="B56" s="590" t="s">
        <v>720</v>
      </c>
      <c r="C56" s="559"/>
      <c r="D56" s="591"/>
      <c r="E56" s="592"/>
      <c r="F56" s="559"/>
      <c r="G56" s="559"/>
      <c r="H56" s="559"/>
      <c r="I56" s="559"/>
      <c r="J56" s="559"/>
      <c r="K56" s="559"/>
      <c r="L56" s="559"/>
      <c r="M56" s="559"/>
      <c r="N56" s="559"/>
      <c r="P56" s="559"/>
      <c r="R56" s="559"/>
      <c r="T56" s="559"/>
      <c r="V56" s="559"/>
      <c r="X56" s="559"/>
      <c r="Y56" s="559"/>
      <c r="Z56" s="559"/>
      <c r="AB56" s="559"/>
      <c r="AD56" s="559"/>
      <c r="AF56" s="559"/>
      <c r="AH56" s="559"/>
      <c r="AJ56" s="559"/>
      <c r="AL56" s="559"/>
      <c r="AN56" s="559"/>
      <c r="AP56" s="559"/>
      <c r="AR56" s="559"/>
      <c r="AT56" s="559"/>
      <c r="AV56" s="559"/>
      <c r="AX56" s="559"/>
      <c r="AZ56" s="559"/>
      <c r="BB56" s="559"/>
      <c r="BD56" s="559"/>
      <c r="BF56" s="559"/>
      <c r="BH56" s="559"/>
      <c r="BJ56" s="559"/>
      <c r="BL56" s="559"/>
    </row>
    <row r="57" spans="1:67" s="558" customFormat="1">
      <c r="A57" s="545">
        <v>8.1</v>
      </c>
      <c r="B57" s="572" t="s">
        <v>721</v>
      </c>
      <c r="C57" s="545" t="s">
        <v>553</v>
      </c>
      <c r="D57" s="596">
        <f>[4]APUs!F876</f>
        <v>11626.33</v>
      </c>
      <c r="E57" s="574">
        <f t="shared" ref="E57:E65" si="277">F57+H57+J57+L57+N57+P57+R57+T57+V57+X57+Z57+AB57+AD57+AF57+AH57+AJ57+AL57+AN57+AP57+AR57+AT57+AV57+AX57+AZ57+BB57+BD57+BF57+BH57+BJ57+BL57</f>
        <v>1680.9</v>
      </c>
      <c r="F57" s="545">
        <v>0</v>
      </c>
      <c r="G57" s="575">
        <f t="shared" ref="G57:G65" si="278">D57*F57</f>
        <v>0</v>
      </c>
      <c r="H57" s="545">
        <f>+'[3]6.2 CANTIDADES'!S39</f>
        <v>315.64400000000001</v>
      </c>
      <c r="I57" s="575">
        <f t="shared" ref="I57:W65" si="279">$D57*H57</f>
        <v>3669781.31</v>
      </c>
      <c r="J57" s="545">
        <f>+'[3]6.2 CANTIDADES'!S62</f>
        <v>0</v>
      </c>
      <c r="K57" s="575">
        <f t="shared" si="279"/>
        <v>0</v>
      </c>
      <c r="L57" s="576">
        <f>+'[3]6.2 CANTIDADES'!S83</f>
        <v>189.84</v>
      </c>
      <c r="M57" s="575">
        <f t="shared" si="279"/>
        <v>2207142.4900000002</v>
      </c>
      <c r="N57" s="576">
        <f>+'[3]6.2 CANTIDADES'!S98</f>
        <v>0</v>
      </c>
      <c r="O57" s="575">
        <f t="shared" si="279"/>
        <v>0</v>
      </c>
      <c r="P57" s="576">
        <f>+'[3]6.2 CANTIDADES'!S122</f>
        <v>189.84</v>
      </c>
      <c r="Q57" s="575">
        <f t="shared" si="279"/>
        <v>2207142.4900000002</v>
      </c>
      <c r="R57" s="576">
        <f>+'[3]6.2 CANTIDADES'!S145</f>
        <v>280.14</v>
      </c>
      <c r="S57" s="575">
        <f t="shared" si="279"/>
        <v>3257000.09</v>
      </c>
      <c r="T57" s="576">
        <f>[4]CANTIDADES!T162</f>
        <v>0</v>
      </c>
      <c r="U57" s="575">
        <f t="shared" si="279"/>
        <v>0</v>
      </c>
      <c r="V57" s="576">
        <f>+'[3]6.2 CANTIDADES'!S202</f>
        <v>179.9</v>
      </c>
      <c r="W57" s="575">
        <f t="shared" si="279"/>
        <v>2091576.77</v>
      </c>
      <c r="X57" s="576">
        <f>[4]CANTIDADES!T230</f>
        <v>167.85</v>
      </c>
      <c r="Y57" s="575">
        <f t="shared" ref="Y57:AI65" si="280">$D57*X57</f>
        <v>1951479.49</v>
      </c>
      <c r="Z57" s="576">
        <f>+'[3]6.2 CANTIDADES'!S249</f>
        <v>167.85</v>
      </c>
      <c r="AA57" s="575">
        <f t="shared" si="280"/>
        <v>1951479.49</v>
      </c>
      <c r="AB57" s="576">
        <f>[4]CANTIDADES!T264</f>
        <v>0</v>
      </c>
      <c r="AC57" s="575">
        <f t="shared" si="280"/>
        <v>0</v>
      </c>
      <c r="AD57" s="576">
        <f>+'[3]6.2 CANTIDADES'!S278</f>
        <v>189.84</v>
      </c>
      <c r="AE57" s="575">
        <f t="shared" si="280"/>
        <v>2207142.4900000002</v>
      </c>
      <c r="AF57" s="576">
        <f>[4]CANTIDADES!X264</f>
        <v>0</v>
      </c>
      <c r="AG57" s="575">
        <f t="shared" si="280"/>
        <v>0</v>
      </c>
      <c r="AH57" s="576">
        <f>[4]CANTIDADES!Z264</f>
        <v>0</v>
      </c>
      <c r="AI57" s="575">
        <f t="shared" si="280"/>
        <v>0</v>
      </c>
      <c r="AJ57" s="576">
        <v>0</v>
      </c>
      <c r="AK57" s="575">
        <v>0</v>
      </c>
      <c r="AL57" s="576">
        <v>0</v>
      </c>
      <c r="AM57" s="575">
        <v>0</v>
      </c>
      <c r="AN57" s="576">
        <v>0</v>
      </c>
      <c r="AO57" s="575">
        <v>0</v>
      </c>
      <c r="AP57" s="576">
        <v>0</v>
      </c>
      <c r="AQ57" s="575">
        <v>0</v>
      </c>
      <c r="AR57" s="576">
        <v>0</v>
      </c>
      <c r="AS57" s="575">
        <v>0</v>
      </c>
      <c r="AT57" s="576"/>
      <c r="AU57" s="575"/>
      <c r="AV57" s="576"/>
      <c r="AW57" s="575"/>
      <c r="AX57" s="576">
        <v>0</v>
      </c>
      <c r="AY57" s="575">
        <v>0</v>
      </c>
      <c r="AZ57" s="576">
        <v>0</v>
      </c>
      <c r="BA57" s="575">
        <v>0</v>
      </c>
      <c r="BB57" s="576">
        <v>0</v>
      </c>
      <c r="BC57" s="575">
        <v>0</v>
      </c>
      <c r="BD57" s="576">
        <v>0</v>
      </c>
      <c r="BE57" s="575">
        <v>0</v>
      </c>
      <c r="BF57" s="598">
        <v>0</v>
      </c>
      <c r="BG57" s="575">
        <v>0</v>
      </c>
      <c r="BH57" s="598">
        <v>0</v>
      </c>
      <c r="BI57" s="575">
        <v>0</v>
      </c>
      <c r="BJ57" s="576">
        <v>0</v>
      </c>
      <c r="BK57" s="575">
        <v>0</v>
      </c>
      <c r="BL57" s="576">
        <v>0</v>
      </c>
      <c r="BM57" s="575">
        <v>0</v>
      </c>
    </row>
    <row r="58" spans="1:67" s="558" customFormat="1" ht="46.5" customHeight="1">
      <c r="A58" s="545">
        <v>8.1999999999999993</v>
      </c>
      <c r="B58" s="572" t="s">
        <v>722</v>
      </c>
      <c r="C58" s="545" t="s">
        <v>552</v>
      </c>
      <c r="D58" s="596">
        <f>[4]APUs!F911</f>
        <v>247061.14</v>
      </c>
      <c r="E58" s="574">
        <f t="shared" si="277"/>
        <v>60</v>
      </c>
      <c r="F58" s="545">
        <v>0</v>
      </c>
      <c r="G58" s="575">
        <f t="shared" si="278"/>
        <v>0</v>
      </c>
      <c r="H58" s="545">
        <v>0</v>
      </c>
      <c r="I58" s="575">
        <f t="shared" si="279"/>
        <v>0</v>
      </c>
      <c r="J58" s="545">
        <v>0</v>
      </c>
      <c r="K58" s="575">
        <f t="shared" si="279"/>
        <v>0</v>
      </c>
      <c r="L58" s="545">
        <v>0</v>
      </c>
      <c r="M58" s="575">
        <f t="shared" si="279"/>
        <v>0</v>
      </c>
      <c r="N58" s="576">
        <f>+'[3]6.2 CANTIDADES'!S99</f>
        <v>0</v>
      </c>
      <c r="O58" s="575">
        <f t="shared" si="279"/>
        <v>0</v>
      </c>
      <c r="P58" s="545">
        <v>0</v>
      </c>
      <c r="Q58" s="575">
        <f t="shared" si="279"/>
        <v>0</v>
      </c>
      <c r="R58" s="545">
        <v>0</v>
      </c>
      <c r="S58" s="575">
        <f t="shared" si="279"/>
        <v>0</v>
      </c>
      <c r="T58" s="576">
        <v>60</v>
      </c>
      <c r="U58" s="575">
        <f t="shared" si="279"/>
        <v>14823668.4</v>
      </c>
      <c r="V58" s="545">
        <v>0</v>
      </c>
      <c r="W58" s="575">
        <f t="shared" si="279"/>
        <v>0</v>
      </c>
      <c r="X58" s="545">
        <v>0</v>
      </c>
      <c r="Y58" s="575">
        <f t="shared" si="280"/>
        <v>0</v>
      </c>
      <c r="Z58" s="545">
        <v>0</v>
      </c>
      <c r="AA58" s="575">
        <f t="shared" si="280"/>
        <v>0</v>
      </c>
      <c r="AB58" s="576">
        <f>[4]CANTIDADES!T265</f>
        <v>0</v>
      </c>
      <c r="AC58" s="575">
        <f t="shared" si="280"/>
        <v>0</v>
      </c>
      <c r="AD58" s="545">
        <v>0</v>
      </c>
      <c r="AE58" s="575">
        <f t="shared" si="280"/>
        <v>0</v>
      </c>
      <c r="AF58" s="545">
        <v>0</v>
      </c>
      <c r="AG58" s="575">
        <f t="shared" si="280"/>
        <v>0</v>
      </c>
      <c r="AH58" s="545">
        <v>0</v>
      </c>
      <c r="AI58" s="575">
        <f t="shared" si="280"/>
        <v>0</v>
      </c>
      <c r="AJ58" s="545">
        <v>0</v>
      </c>
      <c r="AK58" s="575">
        <v>0</v>
      </c>
      <c r="AL58" s="545">
        <v>0</v>
      </c>
      <c r="AM58" s="575">
        <v>0</v>
      </c>
      <c r="AN58" s="576">
        <v>0</v>
      </c>
      <c r="AO58" s="575">
        <v>0</v>
      </c>
      <c r="AP58" s="545">
        <v>0</v>
      </c>
      <c r="AQ58" s="575">
        <v>0</v>
      </c>
      <c r="AR58" s="545">
        <v>0</v>
      </c>
      <c r="AS58" s="575">
        <v>0</v>
      </c>
      <c r="AT58" s="545"/>
      <c r="AU58" s="575"/>
      <c r="AV58" s="545"/>
      <c r="AW58" s="575"/>
      <c r="AX58" s="545">
        <v>0</v>
      </c>
      <c r="AY58" s="575">
        <v>0</v>
      </c>
      <c r="AZ58" s="545">
        <v>0</v>
      </c>
      <c r="BA58" s="575">
        <v>0</v>
      </c>
      <c r="BB58" s="545">
        <v>0</v>
      </c>
      <c r="BC58" s="575">
        <v>0</v>
      </c>
      <c r="BD58" s="545">
        <v>0</v>
      </c>
      <c r="BE58" s="575">
        <v>0</v>
      </c>
      <c r="BF58" s="599">
        <v>0</v>
      </c>
      <c r="BG58" s="575">
        <v>0</v>
      </c>
      <c r="BH58" s="599">
        <v>0</v>
      </c>
      <c r="BI58" s="575">
        <v>0</v>
      </c>
      <c r="BJ58" s="545">
        <v>0</v>
      </c>
      <c r="BK58" s="575">
        <v>0</v>
      </c>
      <c r="BL58" s="545">
        <v>0</v>
      </c>
      <c r="BM58" s="575">
        <v>0</v>
      </c>
    </row>
    <row r="59" spans="1:67">
      <c r="A59" s="545">
        <v>8.3000000000000007</v>
      </c>
      <c r="B59" s="572" t="s">
        <v>723</v>
      </c>
      <c r="C59" s="547" t="s">
        <v>724</v>
      </c>
      <c r="D59" s="549">
        <f>[4]APUs!F939</f>
        <v>142392</v>
      </c>
      <c r="E59" s="574">
        <f t="shared" si="277"/>
        <v>120</v>
      </c>
      <c r="F59" s="547">
        <v>0</v>
      </c>
      <c r="G59" s="575">
        <f t="shared" si="278"/>
        <v>0</v>
      </c>
      <c r="H59" s="547">
        <v>60</v>
      </c>
      <c r="I59" s="575">
        <f t="shared" si="279"/>
        <v>8543520</v>
      </c>
      <c r="J59" s="545">
        <v>0</v>
      </c>
      <c r="K59" s="575">
        <f t="shared" si="279"/>
        <v>0</v>
      </c>
      <c r="L59" s="545">
        <v>0</v>
      </c>
      <c r="M59" s="575">
        <f t="shared" si="279"/>
        <v>0</v>
      </c>
      <c r="N59" s="547">
        <v>0</v>
      </c>
      <c r="O59" s="575">
        <f t="shared" si="279"/>
        <v>0</v>
      </c>
      <c r="P59" s="547">
        <v>60</v>
      </c>
      <c r="Q59" s="575">
        <f t="shared" si="279"/>
        <v>8543520</v>
      </c>
      <c r="R59" s="545">
        <v>0</v>
      </c>
      <c r="S59" s="575">
        <f t="shared" si="279"/>
        <v>0</v>
      </c>
      <c r="T59" s="576">
        <v>0</v>
      </c>
      <c r="U59" s="575">
        <f t="shared" si="279"/>
        <v>0</v>
      </c>
      <c r="V59" s="547">
        <v>0</v>
      </c>
      <c r="W59" s="575">
        <f t="shared" si="279"/>
        <v>0</v>
      </c>
      <c r="X59" s="547">
        <v>0</v>
      </c>
      <c r="Y59" s="575">
        <f t="shared" si="280"/>
        <v>0</v>
      </c>
      <c r="Z59" s="547">
        <v>0</v>
      </c>
      <c r="AA59" s="575">
        <f t="shared" si="280"/>
        <v>0</v>
      </c>
      <c r="AB59" s="576">
        <v>0</v>
      </c>
      <c r="AC59" s="575">
        <f t="shared" si="280"/>
        <v>0</v>
      </c>
      <c r="AD59" s="547">
        <v>0</v>
      </c>
      <c r="AE59" s="575">
        <f t="shared" si="280"/>
        <v>0</v>
      </c>
      <c r="AF59" s="547">
        <v>0</v>
      </c>
      <c r="AG59" s="575">
        <f t="shared" si="280"/>
        <v>0</v>
      </c>
      <c r="AH59" s="547">
        <v>0</v>
      </c>
      <c r="AI59" s="575">
        <f t="shared" si="280"/>
        <v>0</v>
      </c>
      <c r="AJ59" s="547">
        <v>0</v>
      </c>
      <c r="AK59" s="575">
        <v>0</v>
      </c>
      <c r="AL59" s="547">
        <v>0</v>
      </c>
      <c r="AM59" s="575">
        <v>0</v>
      </c>
      <c r="AN59" s="576">
        <v>0</v>
      </c>
      <c r="AO59" s="575">
        <v>0</v>
      </c>
      <c r="AP59" s="547">
        <v>0</v>
      </c>
      <c r="AQ59" s="575">
        <v>0</v>
      </c>
      <c r="AR59" s="547">
        <v>0</v>
      </c>
      <c r="AS59" s="575">
        <v>0</v>
      </c>
      <c r="AT59" s="547"/>
      <c r="AU59" s="575"/>
      <c r="AV59" s="545"/>
      <c r="AW59" s="575"/>
      <c r="AX59" s="545">
        <v>0</v>
      </c>
      <c r="AY59" s="575">
        <v>0</v>
      </c>
      <c r="AZ59" s="548">
        <v>0</v>
      </c>
      <c r="BA59" s="575">
        <v>0</v>
      </c>
      <c r="BB59" s="548">
        <v>0</v>
      </c>
      <c r="BC59" s="575">
        <v>0</v>
      </c>
      <c r="BD59" s="547">
        <v>0</v>
      </c>
      <c r="BE59" s="575">
        <v>0</v>
      </c>
      <c r="BF59" s="600">
        <v>0</v>
      </c>
      <c r="BG59" s="575">
        <v>0</v>
      </c>
      <c r="BH59" s="600">
        <v>0</v>
      </c>
      <c r="BI59" s="575">
        <v>0</v>
      </c>
      <c r="BJ59" s="548">
        <v>0</v>
      </c>
      <c r="BK59" s="575">
        <v>0</v>
      </c>
      <c r="BL59" s="548">
        <v>0</v>
      </c>
      <c r="BM59" s="575">
        <v>0</v>
      </c>
    </row>
    <row r="60" spans="1:67" s="558" customFormat="1" ht="53.25" customHeight="1">
      <c r="A60" s="545">
        <v>8.4</v>
      </c>
      <c r="B60" s="572" t="s">
        <v>725</v>
      </c>
      <c r="C60" s="545" t="s">
        <v>712</v>
      </c>
      <c r="D60" s="596">
        <f>[4]APUs!F965</f>
        <v>1112429</v>
      </c>
      <c r="E60" s="574">
        <f t="shared" si="277"/>
        <v>28</v>
      </c>
      <c r="F60" s="545">
        <v>1</v>
      </c>
      <c r="G60" s="575">
        <f t="shared" si="278"/>
        <v>1112429</v>
      </c>
      <c r="H60" s="545">
        <v>1</v>
      </c>
      <c r="I60" s="575">
        <f t="shared" si="279"/>
        <v>1112429</v>
      </c>
      <c r="J60" s="545">
        <v>1</v>
      </c>
      <c r="K60" s="575">
        <f t="shared" si="279"/>
        <v>1112429</v>
      </c>
      <c r="L60" s="545">
        <v>1</v>
      </c>
      <c r="M60" s="575">
        <f t="shared" si="279"/>
        <v>1112429</v>
      </c>
      <c r="N60" s="545">
        <v>1</v>
      </c>
      <c r="O60" s="575">
        <f t="shared" si="279"/>
        <v>1112429</v>
      </c>
      <c r="P60" s="545">
        <v>1</v>
      </c>
      <c r="Q60" s="575">
        <f t="shared" si="279"/>
        <v>1112429</v>
      </c>
      <c r="R60" s="545">
        <v>1</v>
      </c>
      <c r="S60" s="575">
        <f t="shared" si="279"/>
        <v>1112429</v>
      </c>
      <c r="T60" s="576">
        <v>1</v>
      </c>
      <c r="U60" s="575">
        <f t="shared" si="279"/>
        <v>1112429</v>
      </c>
      <c r="V60" s="545">
        <v>1</v>
      </c>
      <c r="W60" s="575">
        <f t="shared" si="279"/>
        <v>1112429</v>
      </c>
      <c r="X60" s="545">
        <v>1</v>
      </c>
      <c r="Y60" s="575">
        <f t="shared" si="280"/>
        <v>1112429</v>
      </c>
      <c r="Z60" s="545">
        <v>1</v>
      </c>
      <c r="AA60" s="575">
        <f t="shared" si="280"/>
        <v>1112429</v>
      </c>
      <c r="AB60" s="545">
        <v>1</v>
      </c>
      <c r="AC60" s="575">
        <f t="shared" si="280"/>
        <v>1112429</v>
      </c>
      <c r="AD60" s="545">
        <v>1</v>
      </c>
      <c r="AE60" s="575">
        <f t="shared" si="280"/>
        <v>1112429</v>
      </c>
      <c r="AF60" s="545">
        <v>1</v>
      </c>
      <c r="AG60" s="575">
        <f t="shared" si="280"/>
        <v>1112429</v>
      </c>
      <c r="AH60" s="545">
        <v>1</v>
      </c>
      <c r="AI60" s="575">
        <f t="shared" si="280"/>
        <v>1112429</v>
      </c>
      <c r="AJ60" s="545">
        <v>1</v>
      </c>
      <c r="AK60" s="575">
        <v>1112429</v>
      </c>
      <c r="AL60" s="545">
        <v>1</v>
      </c>
      <c r="AM60" s="575">
        <v>1112429</v>
      </c>
      <c r="AN60" s="545">
        <v>1</v>
      </c>
      <c r="AO60" s="575">
        <v>1112429</v>
      </c>
      <c r="AP60" s="545">
        <v>1</v>
      </c>
      <c r="AQ60" s="575">
        <v>1112429</v>
      </c>
      <c r="AR60" s="545">
        <v>1</v>
      </c>
      <c r="AS60" s="575">
        <v>1112429</v>
      </c>
      <c r="AT60" s="545"/>
      <c r="AU60" s="575"/>
      <c r="AV60" s="545"/>
      <c r="AW60" s="575"/>
      <c r="AX60" s="545">
        <v>1</v>
      </c>
      <c r="AY60" s="575">
        <v>1112429</v>
      </c>
      <c r="AZ60" s="558">
        <v>1</v>
      </c>
      <c r="BA60" s="575">
        <v>1112429</v>
      </c>
      <c r="BB60" s="558">
        <v>1</v>
      </c>
      <c r="BC60" s="575">
        <v>1112429</v>
      </c>
      <c r="BD60" s="545">
        <v>1</v>
      </c>
      <c r="BE60" s="575">
        <v>1112429</v>
      </c>
      <c r="BF60" s="599">
        <v>1</v>
      </c>
      <c r="BG60" s="575">
        <v>1112429</v>
      </c>
      <c r="BH60" s="599">
        <v>1</v>
      </c>
      <c r="BI60" s="575">
        <v>1112429</v>
      </c>
      <c r="BJ60" s="558">
        <v>1</v>
      </c>
      <c r="BK60" s="575">
        <v>1112429</v>
      </c>
      <c r="BL60" s="558">
        <v>1</v>
      </c>
      <c r="BM60" s="575">
        <v>1112429</v>
      </c>
    </row>
    <row r="61" spans="1:67" s="558" customFormat="1" ht="53.25" customHeight="1">
      <c r="A61" s="545">
        <v>8.5</v>
      </c>
      <c r="B61" s="572" t="s">
        <v>726</v>
      </c>
      <c r="C61" s="545" t="s">
        <v>712</v>
      </c>
      <c r="D61" s="596">
        <f>[4]APUs!F991</f>
        <v>2010526.2</v>
      </c>
      <c r="E61" s="574">
        <f t="shared" si="277"/>
        <v>28</v>
      </c>
      <c r="F61" s="545">
        <v>1</v>
      </c>
      <c r="G61" s="575">
        <f t="shared" si="278"/>
        <v>2010526.2</v>
      </c>
      <c r="H61" s="545">
        <v>1</v>
      </c>
      <c r="I61" s="575">
        <f t="shared" si="279"/>
        <v>2010526.2</v>
      </c>
      <c r="J61" s="545">
        <v>1</v>
      </c>
      <c r="K61" s="575">
        <f t="shared" si="279"/>
        <v>2010526.2</v>
      </c>
      <c r="L61" s="545">
        <v>1</v>
      </c>
      <c r="M61" s="575">
        <f t="shared" si="279"/>
        <v>2010526.2</v>
      </c>
      <c r="N61" s="545">
        <v>1</v>
      </c>
      <c r="O61" s="575">
        <f t="shared" si="279"/>
        <v>2010526.2</v>
      </c>
      <c r="P61" s="545">
        <v>1</v>
      </c>
      <c r="Q61" s="575">
        <f t="shared" si="279"/>
        <v>2010526.2</v>
      </c>
      <c r="R61" s="545">
        <v>1</v>
      </c>
      <c r="S61" s="575">
        <f t="shared" si="279"/>
        <v>2010526.2</v>
      </c>
      <c r="T61" s="545">
        <v>1</v>
      </c>
      <c r="U61" s="575">
        <f t="shared" si="279"/>
        <v>2010526.2</v>
      </c>
      <c r="V61" s="545">
        <v>1</v>
      </c>
      <c r="W61" s="575">
        <f t="shared" si="279"/>
        <v>2010526.2</v>
      </c>
      <c r="X61" s="545">
        <v>1</v>
      </c>
      <c r="Y61" s="575">
        <f t="shared" si="280"/>
        <v>2010526.2</v>
      </c>
      <c r="Z61" s="545">
        <v>1</v>
      </c>
      <c r="AA61" s="575">
        <f t="shared" si="280"/>
        <v>2010526.2</v>
      </c>
      <c r="AB61" s="545">
        <v>1</v>
      </c>
      <c r="AC61" s="575">
        <f t="shared" si="280"/>
        <v>2010526.2</v>
      </c>
      <c r="AD61" s="545">
        <v>1</v>
      </c>
      <c r="AE61" s="575">
        <f t="shared" si="280"/>
        <v>2010526.2</v>
      </c>
      <c r="AF61" s="545">
        <v>1</v>
      </c>
      <c r="AG61" s="575">
        <f t="shared" si="280"/>
        <v>2010526.2</v>
      </c>
      <c r="AH61" s="545">
        <v>1</v>
      </c>
      <c r="AI61" s="575">
        <f t="shared" si="280"/>
        <v>2010526.2</v>
      </c>
      <c r="AJ61" s="545">
        <v>1</v>
      </c>
      <c r="AK61" s="575">
        <v>2010526.2</v>
      </c>
      <c r="AL61" s="545">
        <v>1</v>
      </c>
      <c r="AM61" s="575">
        <v>2010526.2</v>
      </c>
      <c r="AN61" s="545">
        <v>1</v>
      </c>
      <c r="AO61" s="575">
        <v>2010526.2</v>
      </c>
      <c r="AP61" s="545">
        <v>1</v>
      </c>
      <c r="AQ61" s="575">
        <v>2010526.2</v>
      </c>
      <c r="AR61" s="545">
        <v>1</v>
      </c>
      <c r="AS61" s="575">
        <v>2010526.2</v>
      </c>
      <c r="AT61" s="545"/>
      <c r="AU61" s="575"/>
      <c r="AV61" s="545"/>
      <c r="AW61" s="575"/>
      <c r="AX61" s="545">
        <v>1</v>
      </c>
      <c r="AY61" s="575">
        <v>2010526.2</v>
      </c>
      <c r="AZ61" s="545">
        <v>1</v>
      </c>
      <c r="BA61" s="575">
        <v>2010526.2</v>
      </c>
      <c r="BB61" s="545">
        <v>1</v>
      </c>
      <c r="BC61" s="575">
        <v>2010526.2</v>
      </c>
      <c r="BD61" s="545">
        <v>1</v>
      </c>
      <c r="BE61" s="575">
        <v>2010526.2</v>
      </c>
      <c r="BF61" s="545">
        <v>1</v>
      </c>
      <c r="BG61" s="575">
        <v>2010526.2</v>
      </c>
      <c r="BH61" s="545">
        <v>1</v>
      </c>
      <c r="BI61" s="575">
        <v>2010526.2</v>
      </c>
      <c r="BJ61" s="545">
        <v>1</v>
      </c>
      <c r="BK61" s="575">
        <v>2010526.2</v>
      </c>
      <c r="BL61" s="545">
        <v>1</v>
      </c>
      <c r="BM61" s="575">
        <v>2010526.2</v>
      </c>
    </row>
    <row r="62" spans="1:67" s="558" customFormat="1" ht="53.25" customHeight="1">
      <c r="A62" s="545">
        <v>8.6</v>
      </c>
      <c r="B62" s="572" t="s">
        <v>727</v>
      </c>
      <c r="C62" s="545" t="s">
        <v>552</v>
      </c>
      <c r="D62" s="596">
        <f>[4]APUs!F1020</f>
        <v>76992.509999999995</v>
      </c>
      <c r="E62" s="574">
        <f t="shared" si="277"/>
        <v>29.2</v>
      </c>
      <c r="F62" s="545">
        <v>0</v>
      </c>
      <c r="G62" s="575">
        <f t="shared" si="278"/>
        <v>0</v>
      </c>
      <c r="H62" s="545">
        <v>0</v>
      </c>
      <c r="I62" s="575">
        <f t="shared" si="279"/>
        <v>0</v>
      </c>
      <c r="J62" s="545">
        <v>0</v>
      </c>
      <c r="K62" s="575">
        <f t="shared" si="279"/>
        <v>0</v>
      </c>
      <c r="L62" s="545">
        <v>0</v>
      </c>
      <c r="M62" s="575">
        <f t="shared" si="279"/>
        <v>0</v>
      </c>
      <c r="N62" s="545">
        <f>+'[3]6.2 CANTIDADES'!B90+'[3]6.2 CANTIDADES'!C90*2</f>
        <v>29.2</v>
      </c>
      <c r="O62" s="575">
        <f t="shared" si="279"/>
        <v>2248181.29</v>
      </c>
      <c r="P62" s="545">
        <v>0</v>
      </c>
      <c r="Q62" s="575">
        <f t="shared" si="279"/>
        <v>0</v>
      </c>
      <c r="R62" s="545">
        <v>0</v>
      </c>
      <c r="S62" s="575">
        <f t="shared" si="279"/>
        <v>0</v>
      </c>
      <c r="T62" s="545">
        <v>0</v>
      </c>
      <c r="U62" s="575">
        <f t="shared" si="279"/>
        <v>0</v>
      </c>
      <c r="V62" s="545">
        <v>0</v>
      </c>
      <c r="W62" s="575">
        <f t="shared" si="279"/>
        <v>0</v>
      </c>
      <c r="X62" s="545">
        <v>0</v>
      </c>
      <c r="Y62" s="575">
        <f t="shared" si="280"/>
        <v>0</v>
      </c>
      <c r="Z62" s="545">
        <v>0</v>
      </c>
      <c r="AA62" s="575">
        <f t="shared" si="280"/>
        <v>0</v>
      </c>
      <c r="AB62" s="545">
        <v>0</v>
      </c>
      <c r="AC62" s="575">
        <f t="shared" si="280"/>
        <v>0</v>
      </c>
      <c r="AD62" s="545">
        <v>0</v>
      </c>
      <c r="AE62" s="575">
        <f t="shared" si="280"/>
        <v>0</v>
      </c>
      <c r="AF62" s="545">
        <v>0</v>
      </c>
      <c r="AG62" s="575">
        <f t="shared" si="280"/>
        <v>0</v>
      </c>
      <c r="AH62" s="545">
        <v>0</v>
      </c>
      <c r="AI62" s="575">
        <f t="shared" si="280"/>
        <v>0</v>
      </c>
      <c r="AJ62" s="545">
        <v>0</v>
      </c>
      <c r="AK62" s="575">
        <v>0</v>
      </c>
      <c r="AL62" s="545">
        <v>0</v>
      </c>
      <c r="AM62" s="575">
        <v>0</v>
      </c>
      <c r="AN62" s="545">
        <v>0</v>
      </c>
      <c r="AO62" s="575">
        <v>0</v>
      </c>
      <c r="AP62" s="545">
        <v>0</v>
      </c>
      <c r="AQ62" s="575">
        <v>0</v>
      </c>
      <c r="AR62" s="545">
        <v>0</v>
      </c>
      <c r="AS62" s="575">
        <v>0</v>
      </c>
      <c r="AT62" s="545"/>
      <c r="AU62" s="575"/>
      <c r="AV62" s="545"/>
      <c r="AW62" s="575"/>
      <c r="AX62" s="545">
        <v>0</v>
      </c>
      <c r="AY62" s="575">
        <v>0</v>
      </c>
      <c r="AZ62" s="545">
        <v>0</v>
      </c>
      <c r="BA62" s="575">
        <v>0</v>
      </c>
      <c r="BB62" s="545">
        <v>0</v>
      </c>
      <c r="BC62" s="575">
        <v>0</v>
      </c>
      <c r="BD62" s="545">
        <v>0</v>
      </c>
      <c r="BE62" s="575">
        <v>0</v>
      </c>
      <c r="BF62" s="545">
        <v>0</v>
      </c>
      <c r="BG62" s="575">
        <v>0</v>
      </c>
      <c r="BH62" s="545">
        <v>0</v>
      </c>
      <c r="BI62" s="575">
        <v>0</v>
      </c>
      <c r="BJ62" s="545">
        <v>0</v>
      </c>
      <c r="BK62" s="575">
        <v>0</v>
      </c>
      <c r="BL62" s="545">
        <v>0</v>
      </c>
      <c r="BM62" s="575">
        <v>0</v>
      </c>
    </row>
    <row r="63" spans="1:67" s="558" customFormat="1" ht="53.25" customHeight="1">
      <c r="A63" s="545">
        <v>8.6999999999999993</v>
      </c>
      <c r="B63" s="572" t="s">
        <v>728</v>
      </c>
      <c r="C63" s="545" t="s">
        <v>712</v>
      </c>
      <c r="D63" s="596">
        <f>[4]APUs!F1048</f>
        <v>14644.96</v>
      </c>
      <c r="E63" s="574">
        <f t="shared" si="277"/>
        <v>560</v>
      </c>
      <c r="F63" s="545">
        <v>20</v>
      </c>
      <c r="G63" s="575">
        <f t="shared" si="278"/>
        <v>292899.20000000001</v>
      </c>
      <c r="H63" s="545">
        <v>20</v>
      </c>
      <c r="I63" s="575">
        <f t="shared" si="279"/>
        <v>292899.20000000001</v>
      </c>
      <c r="J63" s="545">
        <v>20</v>
      </c>
      <c r="K63" s="575">
        <f t="shared" si="279"/>
        <v>292899.20000000001</v>
      </c>
      <c r="L63" s="545">
        <v>20</v>
      </c>
      <c r="M63" s="575">
        <f t="shared" si="279"/>
        <v>292899.20000000001</v>
      </c>
      <c r="N63" s="545">
        <v>20</v>
      </c>
      <c r="O63" s="575">
        <f t="shared" si="279"/>
        <v>292899.20000000001</v>
      </c>
      <c r="P63" s="545">
        <v>20</v>
      </c>
      <c r="Q63" s="575">
        <f t="shared" si="279"/>
        <v>292899.20000000001</v>
      </c>
      <c r="R63" s="545">
        <v>20</v>
      </c>
      <c r="S63" s="575">
        <f t="shared" si="279"/>
        <v>292899.20000000001</v>
      </c>
      <c r="T63" s="545">
        <v>20</v>
      </c>
      <c r="U63" s="575">
        <f t="shared" si="279"/>
        <v>292899.20000000001</v>
      </c>
      <c r="V63" s="545">
        <v>20</v>
      </c>
      <c r="W63" s="575">
        <f t="shared" si="279"/>
        <v>292899.20000000001</v>
      </c>
      <c r="X63" s="545">
        <v>20</v>
      </c>
      <c r="Y63" s="575">
        <f t="shared" si="280"/>
        <v>292899.20000000001</v>
      </c>
      <c r="Z63" s="545">
        <v>20</v>
      </c>
      <c r="AA63" s="575">
        <f t="shared" si="280"/>
        <v>292899.20000000001</v>
      </c>
      <c r="AB63" s="545">
        <v>20</v>
      </c>
      <c r="AC63" s="575">
        <f t="shared" si="280"/>
        <v>292899.20000000001</v>
      </c>
      <c r="AD63" s="545">
        <v>20</v>
      </c>
      <c r="AE63" s="575">
        <f t="shared" si="280"/>
        <v>292899.20000000001</v>
      </c>
      <c r="AF63" s="545">
        <v>20</v>
      </c>
      <c r="AG63" s="575">
        <f t="shared" si="280"/>
        <v>292899.20000000001</v>
      </c>
      <c r="AH63" s="545">
        <v>20</v>
      </c>
      <c r="AI63" s="575">
        <f t="shared" si="280"/>
        <v>292899.20000000001</v>
      </c>
      <c r="AJ63" s="545">
        <v>20</v>
      </c>
      <c r="AK63" s="575">
        <v>292899.14</v>
      </c>
      <c r="AL63" s="545">
        <v>20</v>
      </c>
      <c r="AM63" s="575">
        <v>292899.14</v>
      </c>
      <c r="AN63" s="545">
        <v>20</v>
      </c>
      <c r="AO63" s="575">
        <v>292899.14</v>
      </c>
      <c r="AP63" s="545">
        <v>20</v>
      </c>
      <c r="AQ63" s="575">
        <v>292899.14</v>
      </c>
      <c r="AR63" s="545">
        <v>20</v>
      </c>
      <c r="AS63" s="575">
        <v>292899.14</v>
      </c>
      <c r="AT63" s="545"/>
      <c r="AU63" s="575"/>
      <c r="AV63" s="545"/>
      <c r="AW63" s="575"/>
      <c r="AX63" s="545">
        <v>20</v>
      </c>
      <c r="AY63" s="575">
        <v>292899.14</v>
      </c>
      <c r="AZ63" s="545">
        <v>20</v>
      </c>
      <c r="BA63" s="575">
        <v>292899.14</v>
      </c>
      <c r="BB63" s="545">
        <v>20</v>
      </c>
      <c r="BC63" s="575">
        <v>292899.14</v>
      </c>
      <c r="BD63" s="545">
        <v>20</v>
      </c>
      <c r="BE63" s="575">
        <v>292899.14</v>
      </c>
      <c r="BF63" s="545">
        <v>20</v>
      </c>
      <c r="BG63" s="575">
        <v>292899.14</v>
      </c>
      <c r="BH63" s="545">
        <v>20</v>
      </c>
      <c r="BI63" s="575">
        <v>292899.14</v>
      </c>
      <c r="BJ63" s="545">
        <v>20</v>
      </c>
      <c r="BK63" s="575">
        <v>292899.14</v>
      </c>
      <c r="BL63" s="545">
        <v>20</v>
      </c>
      <c r="BM63" s="575">
        <v>292899.14</v>
      </c>
    </row>
    <row r="64" spans="1:67" s="558" customFormat="1" ht="53.25" customHeight="1">
      <c r="A64" s="545">
        <v>8.8000000000000007</v>
      </c>
      <c r="B64" s="572" t="s">
        <v>729</v>
      </c>
      <c r="C64" s="545" t="s">
        <v>552</v>
      </c>
      <c r="D64" s="596">
        <f>[4]APUs!F1082</f>
        <v>23004.17</v>
      </c>
      <c r="E64" s="574">
        <f t="shared" si="277"/>
        <v>2800</v>
      </c>
      <c r="F64" s="545">
        <v>100</v>
      </c>
      <c r="G64" s="575">
        <f t="shared" si="278"/>
        <v>2300417</v>
      </c>
      <c r="H64" s="545">
        <v>100</v>
      </c>
      <c r="I64" s="575">
        <f t="shared" si="279"/>
        <v>2300417</v>
      </c>
      <c r="J64" s="545">
        <v>100</v>
      </c>
      <c r="K64" s="575">
        <f t="shared" si="279"/>
        <v>2300417</v>
      </c>
      <c r="L64" s="545">
        <v>100</v>
      </c>
      <c r="M64" s="575">
        <f t="shared" si="279"/>
        <v>2300417</v>
      </c>
      <c r="N64" s="545">
        <v>100</v>
      </c>
      <c r="O64" s="575">
        <f t="shared" si="279"/>
        <v>2300417</v>
      </c>
      <c r="P64" s="545">
        <v>100</v>
      </c>
      <c r="Q64" s="575">
        <f t="shared" si="279"/>
        <v>2300417</v>
      </c>
      <c r="R64" s="545">
        <v>100</v>
      </c>
      <c r="S64" s="575">
        <f t="shared" si="279"/>
        <v>2300417</v>
      </c>
      <c r="T64" s="545">
        <v>100</v>
      </c>
      <c r="U64" s="575">
        <f t="shared" si="279"/>
        <v>2300417</v>
      </c>
      <c r="V64" s="545">
        <v>100</v>
      </c>
      <c r="W64" s="575">
        <f t="shared" si="279"/>
        <v>2300417</v>
      </c>
      <c r="X64" s="545">
        <v>100</v>
      </c>
      <c r="Y64" s="575">
        <f t="shared" si="280"/>
        <v>2300417</v>
      </c>
      <c r="Z64" s="545">
        <v>100</v>
      </c>
      <c r="AA64" s="575">
        <f t="shared" si="280"/>
        <v>2300417</v>
      </c>
      <c r="AB64" s="545">
        <v>100</v>
      </c>
      <c r="AC64" s="575">
        <f t="shared" si="280"/>
        <v>2300417</v>
      </c>
      <c r="AD64" s="545">
        <v>100</v>
      </c>
      <c r="AE64" s="575">
        <f t="shared" si="280"/>
        <v>2300417</v>
      </c>
      <c r="AF64" s="545">
        <v>100</v>
      </c>
      <c r="AG64" s="575">
        <f t="shared" si="280"/>
        <v>2300417</v>
      </c>
      <c r="AH64" s="545">
        <v>100</v>
      </c>
      <c r="AI64" s="575">
        <f t="shared" si="280"/>
        <v>2300417</v>
      </c>
      <c r="AJ64" s="545">
        <v>100</v>
      </c>
      <c r="AK64" s="575">
        <v>2300416.85</v>
      </c>
      <c r="AL64" s="545">
        <v>100</v>
      </c>
      <c r="AM64" s="575">
        <v>2300416.85</v>
      </c>
      <c r="AN64" s="545">
        <v>100</v>
      </c>
      <c r="AO64" s="575">
        <v>2300416.85</v>
      </c>
      <c r="AP64" s="545">
        <v>100</v>
      </c>
      <c r="AQ64" s="575">
        <v>2300416.85</v>
      </c>
      <c r="AR64" s="545">
        <v>100</v>
      </c>
      <c r="AS64" s="575">
        <v>2300416.85</v>
      </c>
      <c r="AT64" s="545"/>
      <c r="AU64" s="575"/>
      <c r="AV64" s="545"/>
      <c r="AW64" s="575"/>
      <c r="AX64" s="545">
        <v>100</v>
      </c>
      <c r="AY64" s="575">
        <v>2300416.85</v>
      </c>
      <c r="AZ64" s="545">
        <v>100</v>
      </c>
      <c r="BA64" s="575">
        <v>2300416.85</v>
      </c>
      <c r="BB64" s="545">
        <v>100</v>
      </c>
      <c r="BC64" s="575">
        <v>2300416.85</v>
      </c>
      <c r="BD64" s="545">
        <v>100</v>
      </c>
      <c r="BE64" s="575">
        <v>2300416.85</v>
      </c>
      <c r="BF64" s="545">
        <v>100</v>
      </c>
      <c r="BG64" s="575">
        <v>2300416.85</v>
      </c>
      <c r="BH64" s="545">
        <v>100</v>
      </c>
      <c r="BI64" s="575">
        <v>2300416.85</v>
      </c>
      <c r="BJ64" s="545">
        <v>100</v>
      </c>
      <c r="BK64" s="575">
        <v>2300416.85</v>
      </c>
      <c r="BL64" s="545">
        <v>100</v>
      </c>
      <c r="BM64" s="575">
        <v>2300416.85</v>
      </c>
    </row>
    <row r="65" spans="1:67" s="558" customFormat="1" ht="53.25" customHeight="1">
      <c r="A65" s="545">
        <v>8.9</v>
      </c>
      <c r="B65" s="572" t="s">
        <v>730</v>
      </c>
      <c r="C65" s="545" t="s">
        <v>731</v>
      </c>
      <c r="D65" s="596">
        <f>[4]APUs!F1115</f>
        <v>3850000</v>
      </c>
      <c r="E65" s="574">
        <f t="shared" si="277"/>
        <v>6</v>
      </c>
      <c r="F65" s="545">
        <v>1</v>
      </c>
      <c r="G65" s="575">
        <f t="shared" si="278"/>
        <v>3850000</v>
      </c>
      <c r="H65" s="545">
        <v>0</v>
      </c>
      <c r="I65" s="575">
        <f t="shared" si="279"/>
        <v>0</v>
      </c>
      <c r="J65" s="545">
        <v>0</v>
      </c>
      <c r="K65" s="575">
        <f t="shared" si="279"/>
        <v>0</v>
      </c>
      <c r="L65" s="545">
        <v>1</v>
      </c>
      <c r="M65" s="575">
        <f t="shared" si="279"/>
        <v>3850000</v>
      </c>
      <c r="N65" s="545">
        <v>0</v>
      </c>
      <c r="O65" s="575">
        <f t="shared" si="279"/>
        <v>0</v>
      </c>
      <c r="P65" s="545">
        <v>0</v>
      </c>
      <c r="Q65" s="575">
        <f t="shared" si="279"/>
        <v>0</v>
      </c>
      <c r="R65" s="545">
        <v>1</v>
      </c>
      <c r="S65" s="575">
        <f t="shared" si="279"/>
        <v>3850000</v>
      </c>
      <c r="T65" s="545"/>
      <c r="U65" s="575">
        <f t="shared" si="279"/>
        <v>0</v>
      </c>
      <c r="V65" s="545">
        <v>1</v>
      </c>
      <c r="W65" s="575">
        <f t="shared" si="279"/>
        <v>3850000</v>
      </c>
      <c r="X65" s="545">
        <v>1</v>
      </c>
      <c r="Y65" s="575">
        <f t="shared" si="280"/>
        <v>3850000</v>
      </c>
      <c r="Z65" s="545"/>
      <c r="AA65" s="575">
        <f t="shared" si="280"/>
        <v>0</v>
      </c>
      <c r="AB65" s="545"/>
      <c r="AC65" s="575">
        <f t="shared" si="280"/>
        <v>0</v>
      </c>
      <c r="AD65" s="545">
        <v>0</v>
      </c>
      <c r="AE65" s="575">
        <f t="shared" si="280"/>
        <v>0</v>
      </c>
      <c r="AF65" s="545">
        <v>0</v>
      </c>
      <c r="AG65" s="575">
        <f t="shared" si="280"/>
        <v>0</v>
      </c>
      <c r="AH65" s="545">
        <v>0</v>
      </c>
      <c r="AI65" s="575">
        <f t="shared" si="280"/>
        <v>0</v>
      </c>
      <c r="AJ65" s="545">
        <v>0</v>
      </c>
      <c r="AK65" s="575">
        <v>0</v>
      </c>
      <c r="AL65" s="545">
        <v>0</v>
      </c>
      <c r="AM65" s="575">
        <v>0</v>
      </c>
      <c r="AN65" s="545">
        <v>0</v>
      </c>
      <c r="AO65" s="575">
        <v>0</v>
      </c>
      <c r="AP65" s="545">
        <v>0</v>
      </c>
      <c r="AQ65" s="575">
        <v>0</v>
      </c>
      <c r="AR65" s="545">
        <v>0</v>
      </c>
      <c r="AS65" s="575">
        <v>0</v>
      </c>
      <c r="AT65" s="545"/>
      <c r="AU65" s="575"/>
      <c r="AV65" s="545"/>
      <c r="AW65" s="575"/>
      <c r="AX65" s="545">
        <v>0</v>
      </c>
      <c r="AY65" s="575">
        <v>0</v>
      </c>
      <c r="AZ65" s="545">
        <v>0</v>
      </c>
      <c r="BA65" s="575">
        <v>0</v>
      </c>
      <c r="BB65" s="545">
        <v>0</v>
      </c>
      <c r="BC65" s="575">
        <v>0</v>
      </c>
      <c r="BD65" s="545">
        <v>0</v>
      </c>
      <c r="BE65" s="575">
        <v>0</v>
      </c>
      <c r="BF65" s="545">
        <v>0</v>
      </c>
      <c r="BG65" s="575">
        <v>0</v>
      </c>
      <c r="BH65" s="545">
        <v>1</v>
      </c>
      <c r="BI65" s="575">
        <v>3850000</v>
      </c>
      <c r="BJ65" s="545">
        <v>0</v>
      </c>
      <c r="BK65" s="575">
        <v>0</v>
      </c>
      <c r="BL65" s="545">
        <v>0</v>
      </c>
      <c r="BM65" s="575">
        <v>0</v>
      </c>
    </row>
    <row r="66" spans="1:67" s="582" customFormat="1">
      <c r="A66" s="577"/>
      <c r="B66" s="578" t="s">
        <v>732</v>
      </c>
      <c r="C66" s="577"/>
      <c r="D66" s="581"/>
      <c r="E66" s="581"/>
      <c r="F66" s="577"/>
      <c r="G66" s="581">
        <f>SUM(G57:G65)</f>
        <v>9566271.4000000004</v>
      </c>
      <c r="H66" s="577"/>
      <c r="I66" s="581">
        <f t="shared" ref="I66" si="281">SUM(I57:I65)</f>
        <v>17929572.710000001</v>
      </c>
      <c r="J66" s="577"/>
      <c r="K66" s="581">
        <f t="shared" ref="K66" si="282">SUM(K57:K65)</f>
        <v>5716271.4000000004</v>
      </c>
      <c r="L66" s="577"/>
      <c r="M66" s="581">
        <f t="shared" ref="M66" si="283">SUM(M57:M65)</f>
        <v>11773413.890000001</v>
      </c>
      <c r="N66" s="577"/>
      <c r="O66" s="581">
        <f t="shared" ref="O66" si="284">SUM(O57:O65)</f>
        <v>7964452.6900000004</v>
      </c>
      <c r="P66" s="577"/>
      <c r="Q66" s="581">
        <f t="shared" ref="Q66" si="285">SUM(Q57:Q65)</f>
        <v>16466933.890000001</v>
      </c>
      <c r="R66" s="577"/>
      <c r="S66" s="581">
        <f t="shared" ref="S66" si="286">SUM(S57:S65)</f>
        <v>12823271.49</v>
      </c>
      <c r="T66" s="577"/>
      <c r="U66" s="581">
        <f t="shared" ref="U66" si="287">SUM(U57:U65)</f>
        <v>20539939.800000001</v>
      </c>
      <c r="V66" s="577"/>
      <c r="W66" s="581">
        <f t="shared" ref="W66" si="288">SUM(W57:W65)</f>
        <v>11657848.17</v>
      </c>
      <c r="X66" s="577"/>
      <c r="Y66" s="581">
        <f t="shared" ref="Y66" si="289">SUM(Y57:Y65)</f>
        <v>11517750.890000001</v>
      </c>
      <c r="Z66" s="577"/>
      <c r="AA66" s="581">
        <f t="shared" ref="AA66" si="290">SUM(AA57:AA65)</f>
        <v>7667750.8899999997</v>
      </c>
      <c r="AB66" s="577"/>
      <c r="AC66" s="581">
        <f t="shared" ref="AC66" si="291">SUM(AC57:AC65)</f>
        <v>5716271.4000000004</v>
      </c>
      <c r="AD66" s="577"/>
      <c r="AE66" s="581">
        <f t="shared" ref="AE66" si="292">SUM(AE57:AE65)</f>
        <v>7923413.8899999997</v>
      </c>
      <c r="AF66" s="577"/>
      <c r="AG66" s="581">
        <f t="shared" ref="AG66" si="293">SUM(AG57:AG65)</f>
        <v>5716271.4000000004</v>
      </c>
      <c r="AH66" s="577"/>
      <c r="AI66" s="581">
        <f t="shared" ref="AI66" si="294">SUM(AI57:AI65)</f>
        <v>5716271.4000000004</v>
      </c>
      <c r="AJ66" s="577"/>
      <c r="AK66" s="581">
        <f t="shared" ref="AK66" si="295">SUM(AK57:AK65)</f>
        <v>5716271.1900000004</v>
      </c>
      <c r="AL66" s="577"/>
      <c r="AM66" s="581">
        <f t="shared" ref="AM66" si="296">SUM(AM57:AM65)</f>
        <v>5716271.1900000004</v>
      </c>
      <c r="AN66" s="577"/>
      <c r="AO66" s="581">
        <f t="shared" ref="AO66" si="297">SUM(AO57:AO65)</f>
        <v>5716271.1900000004</v>
      </c>
      <c r="AP66" s="577"/>
      <c r="AQ66" s="581">
        <f t="shared" ref="AQ66" si="298">SUM(AQ57:AQ65)</f>
        <v>5716271.1900000004</v>
      </c>
      <c r="AR66" s="577"/>
      <c r="AS66" s="581">
        <f t="shared" ref="AS66" si="299">SUM(AS57:AS65)</f>
        <v>5716271.1900000004</v>
      </c>
      <c r="AT66" s="577"/>
      <c r="AU66" s="581">
        <f t="shared" ref="AU66" si="300">SUM(AU57:AU65)</f>
        <v>0</v>
      </c>
      <c r="AV66" s="577"/>
      <c r="AW66" s="581">
        <f t="shared" ref="AW66" si="301">SUM(AW57:AW65)</f>
        <v>0</v>
      </c>
      <c r="AX66" s="577"/>
      <c r="AY66" s="581">
        <f t="shared" ref="AY66" si="302">SUM(AY57:AY65)</f>
        <v>5716271.1900000004</v>
      </c>
      <c r="AZ66" s="577"/>
      <c r="BA66" s="581">
        <f t="shared" ref="BA66" si="303">SUM(BA57:BA65)</f>
        <v>5716271.1900000004</v>
      </c>
      <c r="BB66" s="577"/>
      <c r="BC66" s="581">
        <f t="shared" ref="BC66" si="304">SUM(BC57:BC65)</f>
        <v>5716271.1900000004</v>
      </c>
      <c r="BD66" s="577"/>
      <c r="BE66" s="581">
        <f t="shared" ref="BE66" si="305">SUM(BE57:BE65)</f>
        <v>5716271.1900000004</v>
      </c>
      <c r="BF66" s="577"/>
      <c r="BG66" s="581">
        <f t="shared" ref="BG66" si="306">SUM(BG57:BG65)</f>
        <v>5716271.1900000004</v>
      </c>
      <c r="BH66" s="577"/>
      <c r="BI66" s="581">
        <f t="shared" ref="BI66" si="307">SUM(BI57:BI65)</f>
        <v>9566271.1899999995</v>
      </c>
      <c r="BJ66" s="577"/>
      <c r="BK66" s="581">
        <f t="shared" ref="BK66" si="308">SUM(BK57:BK65)</f>
        <v>5716271.1900000004</v>
      </c>
      <c r="BL66" s="577"/>
      <c r="BM66" s="581">
        <f t="shared" ref="BM66" si="309">SUM(BM57:BM65)</f>
        <v>5716271.1900000004</v>
      </c>
      <c r="BO66" s="583">
        <f>+G66+I66+K66+M66+O66+Q66+S66+U66+W66+Y66+AA66+AC66+AE66+AG66+AI66+AK66+AM66+AO66+AQ66+AS66+AU66+AW66+AY66+BA66+BC66+BE66+BG66+BI66+BK66+BM66</f>
        <v>236857230.78</v>
      </c>
    </row>
    <row r="67" spans="1:67" s="558" customFormat="1">
      <c r="A67" s="545"/>
      <c r="C67" s="545"/>
      <c r="D67" s="596"/>
      <c r="E67" s="596"/>
      <c r="F67" s="545"/>
      <c r="G67" s="545"/>
      <c r="H67" s="545"/>
      <c r="I67" s="545"/>
      <c r="J67" s="545"/>
      <c r="K67" s="545"/>
      <c r="L67" s="545"/>
      <c r="M67" s="545"/>
      <c r="N67" s="545"/>
      <c r="P67" s="545"/>
      <c r="R67" s="545"/>
      <c r="T67" s="545"/>
      <c r="V67" s="545"/>
      <c r="X67" s="545"/>
      <c r="Y67" s="545"/>
      <c r="Z67" s="545"/>
      <c r="AB67" s="545"/>
      <c r="AD67" s="545"/>
      <c r="AF67" s="545"/>
      <c r="AH67" s="545"/>
      <c r="AJ67" s="545"/>
      <c r="AL67" s="545"/>
    </row>
    <row r="68" spans="1:67" s="558" customFormat="1">
      <c r="A68" s="545"/>
      <c r="C68" s="545"/>
      <c r="D68" s="596"/>
      <c r="E68" s="596"/>
      <c r="F68" s="545"/>
      <c r="G68" s="545"/>
      <c r="H68" s="545"/>
      <c r="I68" s="545"/>
      <c r="J68" s="545"/>
      <c r="K68" s="545"/>
      <c r="L68" s="545"/>
      <c r="M68" s="545"/>
      <c r="N68" s="545"/>
      <c r="P68" s="545"/>
      <c r="R68" s="545"/>
      <c r="T68" s="545"/>
      <c r="V68" s="545"/>
      <c r="X68" s="545"/>
      <c r="Y68" s="545"/>
      <c r="Z68" s="545"/>
      <c r="AB68" s="545"/>
      <c r="AD68" s="545"/>
      <c r="AF68" s="545"/>
      <c r="AH68" s="545"/>
      <c r="AJ68" s="545"/>
      <c r="AL68" s="545"/>
      <c r="BO68" s="601" t="e">
        <f>+BO66+#REF!+#REF!+BO40+BO33+BO28+BO20+BO12</f>
        <v>#REF!</v>
      </c>
    </row>
  </sheetData>
  <mergeCells count="32">
    <mergeCell ref="BJ5:BK5"/>
    <mergeCell ref="BL5:BM5"/>
    <mergeCell ref="AX5:AY5"/>
    <mergeCell ref="AZ5:BA5"/>
    <mergeCell ref="BB5:BC5"/>
    <mergeCell ref="BD5:BE5"/>
    <mergeCell ref="BF5:BG5"/>
    <mergeCell ref="BH5:BI5"/>
    <mergeCell ref="AV5:AW5"/>
    <mergeCell ref="Z5:AA5"/>
    <mergeCell ref="AB5:AC5"/>
    <mergeCell ref="AD5:AE5"/>
    <mergeCell ref="AF5:AG5"/>
    <mergeCell ref="AH5:AI5"/>
    <mergeCell ref="AJ5:AK5"/>
    <mergeCell ref="AL5:AM5"/>
    <mergeCell ref="AN5:AO5"/>
    <mergeCell ref="AP5:AQ5"/>
    <mergeCell ref="AR5:AS5"/>
    <mergeCell ref="AT5:AU5"/>
    <mergeCell ref="X5:Y5"/>
    <mergeCell ref="B3:B4"/>
    <mergeCell ref="C3:D4"/>
    <mergeCell ref="F5:G5"/>
    <mergeCell ref="H5:I5"/>
    <mergeCell ref="J5:K5"/>
    <mergeCell ref="L5:M5"/>
    <mergeCell ref="N5:O5"/>
    <mergeCell ref="P5:Q5"/>
    <mergeCell ref="R5:S5"/>
    <mergeCell ref="T5:U5"/>
    <mergeCell ref="V5:W5"/>
  </mergeCells>
  <pageMargins left="0.25" right="0.25" top="0.75" bottom="0.75" header="0.3" footer="0.3"/>
  <pageSetup paperSize="9" scale="10" orientation="landscape" horizontalDpi="1200" verticalDpi="1200"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3">
    <tabColor theme="5" tint="0.39997558519241921"/>
  </sheetPr>
  <dimension ref="A1:R121"/>
  <sheetViews>
    <sheetView topLeftCell="H6" zoomScale="115" zoomScaleNormal="115" zoomScaleSheetLayoutView="90" zoomScalePageLayoutView="85" workbookViewId="0">
      <selection activeCell="O14" sqref="O14"/>
    </sheetView>
  </sheetViews>
  <sheetFormatPr baseColWidth="10" defaultColWidth="11.453125" defaultRowHeight="12.5"/>
  <cols>
    <col min="1" max="1" width="8.26953125" style="2" customWidth="1"/>
    <col min="2" max="2" width="14.26953125" style="2" customWidth="1"/>
    <col min="3" max="3" width="7.1796875" style="2" customWidth="1"/>
    <col min="4" max="4" width="11.453125" style="2" customWidth="1"/>
    <col min="5" max="5" width="5.1796875" style="2" customWidth="1"/>
    <col min="6" max="6" width="28.1796875" style="2" customWidth="1"/>
    <col min="7" max="8" width="13.81640625" style="2" customWidth="1"/>
    <col min="9" max="9" width="2.1796875" style="177" customWidth="1"/>
    <col min="10" max="10" width="4.453125" style="2" customWidth="1"/>
    <col min="11" max="11" width="13.1796875" style="2" customWidth="1"/>
    <col min="12" max="12" width="10.453125" style="2" customWidth="1"/>
    <col min="13" max="13" width="25.453125" style="2" customWidth="1"/>
    <col min="14" max="14" width="14.1796875" style="2" bestFit="1" customWidth="1"/>
    <col min="15" max="15" width="20.1796875" style="2" customWidth="1"/>
    <col min="16" max="16" width="26.26953125" style="2" customWidth="1"/>
    <col min="17" max="17" width="12.1796875" style="2" customWidth="1"/>
    <col min="18" max="18" width="19.7265625" style="2" bestFit="1" customWidth="1"/>
    <col min="19" max="16384" width="11.453125" style="2"/>
  </cols>
  <sheetData>
    <row r="1" spans="1:17" s="322" customFormat="1" ht="15.5">
      <c r="A1" s="319" t="s">
        <v>124</v>
      </c>
      <c r="B1" s="319"/>
      <c r="C1" s="319"/>
      <c r="D1" s="319"/>
      <c r="E1" s="319"/>
      <c r="F1" s="319"/>
      <c r="G1" s="319"/>
      <c r="H1" s="319"/>
      <c r="I1" s="320"/>
      <c r="J1" s="376"/>
      <c r="K1" s="319" t="s">
        <v>124</v>
      </c>
      <c r="L1" s="319"/>
      <c r="M1" s="319"/>
      <c r="N1" s="319"/>
      <c r="O1" s="319"/>
      <c r="P1" s="319"/>
      <c r="Q1" s="321"/>
    </row>
    <row r="2" spans="1:17" s="322" customFormat="1" ht="34.5" customHeight="1">
      <c r="A2" s="807" t="s">
        <v>630</v>
      </c>
      <c r="B2" s="807"/>
      <c r="C2" s="807"/>
      <c r="D2" s="807"/>
      <c r="E2" s="807"/>
      <c r="F2" s="807"/>
      <c r="G2" s="807"/>
      <c r="H2" s="807"/>
      <c r="I2" s="807"/>
      <c r="J2" s="323"/>
      <c r="K2" s="324"/>
      <c r="L2" s="324"/>
      <c r="M2" s="324"/>
      <c r="N2" s="324"/>
      <c r="O2" s="324"/>
      <c r="P2" s="324"/>
      <c r="Q2" s="325"/>
    </row>
    <row r="3" spans="1:17" ht="14">
      <c r="A3" s="56"/>
      <c r="B3" s="56"/>
      <c r="C3" s="56"/>
      <c r="D3" s="56"/>
      <c r="E3" s="56"/>
      <c r="F3" s="56"/>
      <c r="G3" s="56"/>
      <c r="H3" s="56"/>
      <c r="J3" s="58" t="s">
        <v>1</v>
      </c>
      <c r="K3" s="58"/>
      <c r="L3" s="58"/>
      <c r="M3" s="58"/>
      <c r="N3" s="58"/>
      <c r="O3" s="58"/>
      <c r="P3" s="58"/>
      <c r="Q3" s="56"/>
    </row>
    <row r="4" spans="1:17" ht="14">
      <c r="A4" s="57" t="s">
        <v>0</v>
      </c>
      <c r="B4" s="57"/>
      <c r="C4" s="807" t="s">
        <v>120</v>
      </c>
      <c r="D4" s="807"/>
      <c r="E4" s="807"/>
      <c r="F4" s="807"/>
      <c r="G4" s="807"/>
      <c r="H4" s="467"/>
      <c r="J4" s="57" t="str">
        <f>A4</f>
        <v xml:space="preserve">FIRMA PROPONENTE: </v>
      </c>
      <c r="K4" s="57"/>
      <c r="M4" s="100" t="str">
        <f>C4</f>
        <v>INDICAR NOMBRE DE CONTRATISTA</v>
      </c>
      <c r="N4" s="100"/>
      <c r="O4" s="123"/>
      <c r="P4" s="124"/>
      <c r="Q4" s="58"/>
    </row>
    <row r="5" spans="1:17" ht="13">
      <c r="A5" s="59"/>
      <c r="B5" s="59"/>
      <c r="C5" s="59"/>
      <c r="D5" s="59"/>
      <c r="E5" s="59"/>
      <c r="F5" s="59"/>
      <c r="G5" s="59"/>
      <c r="H5" s="59"/>
      <c r="J5" s="61" t="s">
        <v>3</v>
      </c>
      <c r="K5" s="1" t="s">
        <v>4</v>
      </c>
      <c r="Q5" s="57"/>
    </row>
    <row r="6" spans="1:17" ht="15.5">
      <c r="A6" s="54" t="s">
        <v>2</v>
      </c>
      <c r="B6" s="60"/>
      <c r="C6" s="60"/>
      <c r="D6" s="60"/>
      <c r="E6" s="60"/>
      <c r="F6" s="60"/>
      <c r="G6" s="60"/>
      <c r="H6" s="60"/>
    </row>
    <row r="7" spans="1:17" ht="13" thickBot="1">
      <c r="K7" s="181" t="s">
        <v>89</v>
      </c>
      <c r="L7" s="9"/>
    </row>
    <row r="8" spans="1:17" ht="26" thickTop="1" thickBot="1">
      <c r="A8" s="62" t="s">
        <v>5</v>
      </c>
      <c r="B8" s="63" t="s">
        <v>6</v>
      </c>
      <c r="C8" s="38"/>
      <c r="D8" s="38"/>
      <c r="E8" s="38"/>
      <c r="F8" s="64"/>
      <c r="G8" s="468" t="s">
        <v>564</v>
      </c>
      <c r="H8" s="468" t="s">
        <v>565</v>
      </c>
      <c r="K8" s="10" t="s">
        <v>6</v>
      </c>
      <c r="L8" s="11"/>
      <c r="M8" s="12"/>
      <c r="N8" s="13" t="s">
        <v>9</v>
      </c>
      <c r="O8" s="13" t="s">
        <v>10</v>
      </c>
      <c r="P8" s="14" t="s">
        <v>11</v>
      </c>
    </row>
    <row r="9" spans="1:17" ht="13.5" thickTop="1" thickBot="1">
      <c r="A9" s="31"/>
      <c r="B9" s="65"/>
      <c r="C9" s="32"/>
      <c r="D9" s="66"/>
      <c r="E9" s="66"/>
      <c r="F9" s="67"/>
      <c r="G9" s="68" t="s">
        <v>8</v>
      </c>
      <c r="H9" s="68" t="s">
        <v>8</v>
      </c>
      <c r="K9" s="817" t="str">
        <f>+'[5]MO-P1'!T5</f>
        <v>ING. DIRECTOR DE OBRA</v>
      </c>
      <c r="L9" s="818"/>
      <c r="M9" s="819"/>
      <c r="N9" s="712">
        <v>1</v>
      </c>
      <c r="O9" s="713"/>
      <c r="P9" s="110">
        <f t="shared" ref="P9:P14" si="0">+O9*N9</f>
        <v>0</v>
      </c>
    </row>
    <row r="10" spans="1:17" ht="13" thickTop="1">
      <c r="A10" s="69">
        <v>1</v>
      </c>
      <c r="B10" s="70" t="s">
        <v>12</v>
      </c>
      <c r="C10" s="70"/>
      <c r="D10" s="70"/>
      <c r="E10" s="71"/>
      <c r="F10" s="72"/>
      <c r="G10" s="470">
        <v>8.3299999999999999E-2</v>
      </c>
      <c r="H10" s="470">
        <v>8.3299999999999999E-2</v>
      </c>
      <c r="K10" s="714" t="s">
        <v>848</v>
      </c>
      <c r="L10" s="715"/>
      <c r="M10" s="716"/>
      <c r="N10" s="712">
        <v>1</v>
      </c>
      <c r="O10" s="713"/>
      <c r="P10" s="110">
        <f>+O10*N10</f>
        <v>0</v>
      </c>
    </row>
    <row r="11" spans="1:17">
      <c r="A11" s="73">
        <v>2</v>
      </c>
      <c r="B11" s="74" t="s">
        <v>13</v>
      </c>
      <c r="C11" s="15"/>
      <c r="D11" s="15"/>
      <c r="E11" s="75"/>
      <c r="F11" s="76"/>
      <c r="G11" s="471">
        <v>0.01</v>
      </c>
      <c r="H11" s="471">
        <v>0.01</v>
      </c>
      <c r="K11" s="820" t="s">
        <v>847</v>
      </c>
      <c r="L11" s="821"/>
      <c r="M11" s="822"/>
      <c r="N11" s="712">
        <v>3</v>
      </c>
      <c r="O11" s="713"/>
      <c r="P11" s="110">
        <f>+O11*N11</f>
        <v>0</v>
      </c>
    </row>
    <row r="12" spans="1:17">
      <c r="A12" s="77">
        <v>3</v>
      </c>
      <c r="B12" s="2" t="s">
        <v>14</v>
      </c>
      <c r="E12" s="78"/>
      <c r="F12" s="79"/>
      <c r="G12" s="472">
        <v>8.3299999999999999E-2</v>
      </c>
      <c r="H12" s="472">
        <v>8.3299999999999999E-2</v>
      </c>
      <c r="K12" s="814" t="s">
        <v>853</v>
      </c>
      <c r="L12" s="821"/>
      <c r="M12" s="822"/>
      <c r="N12" s="712">
        <v>1</v>
      </c>
      <c r="O12" s="713"/>
      <c r="P12" s="110">
        <f>+O12*N12</f>
        <v>0</v>
      </c>
    </row>
    <row r="13" spans="1:17">
      <c r="A13" s="80">
        <v>4</v>
      </c>
      <c r="B13" s="74" t="s">
        <v>15</v>
      </c>
      <c r="C13" s="15"/>
      <c r="D13" s="15"/>
      <c r="E13" s="75"/>
      <c r="F13" s="76"/>
      <c r="G13" s="471">
        <v>4.1700000000000001E-2</v>
      </c>
      <c r="H13" s="471">
        <v>4.1700000000000001E-2</v>
      </c>
      <c r="K13" s="814"/>
      <c r="L13" s="815"/>
      <c r="M13" s="816"/>
      <c r="N13" s="712"/>
      <c r="O13" s="713"/>
      <c r="P13" s="110">
        <f>+O13*N13</f>
        <v>0</v>
      </c>
    </row>
    <row r="14" spans="1:17">
      <c r="A14" s="73">
        <v>5</v>
      </c>
      <c r="B14" s="2" t="s">
        <v>16</v>
      </c>
      <c r="E14" s="78"/>
      <c r="F14" s="79"/>
      <c r="G14" s="472"/>
      <c r="H14" s="472"/>
      <c r="K14" s="814"/>
      <c r="L14" s="815"/>
      <c r="M14" s="816"/>
      <c r="N14" s="712"/>
      <c r="O14" s="713"/>
      <c r="P14" s="110">
        <f t="shared" si="0"/>
        <v>0</v>
      </c>
    </row>
    <row r="15" spans="1:17">
      <c r="A15" s="73"/>
      <c r="B15" s="81" t="s">
        <v>17</v>
      </c>
      <c r="C15" s="15"/>
      <c r="D15" s="15"/>
      <c r="E15" s="82"/>
      <c r="F15" s="76"/>
      <c r="G15" s="473">
        <v>0.02</v>
      </c>
      <c r="H15" s="473"/>
      <c r="K15" s="823"/>
      <c r="L15" s="796"/>
      <c r="M15" s="797"/>
      <c r="N15" s="274"/>
      <c r="O15" s="275"/>
      <c r="P15" s="110">
        <f t="shared" ref="P15:P23" si="1">+O15*N15</f>
        <v>0</v>
      </c>
    </row>
    <row r="16" spans="1:17">
      <c r="A16" s="77"/>
      <c r="B16" s="83" t="s">
        <v>18</v>
      </c>
      <c r="E16" s="78"/>
      <c r="F16" s="84"/>
      <c r="G16" s="472">
        <v>0.03</v>
      </c>
      <c r="H16" s="472"/>
      <c r="K16" s="795"/>
      <c r="L16" s="796"/>
      <c r="M16" s="797"/>
      <c r="N16" s="274"/>
      <c r="O16" s="275"/>
      <c r="P16" s="110">
        <f t="shared" si="1"/>
        <v>0</v>
      </c>
    </row>
    <row r="17" spans="1:16">
      <c r="A17" s="73"/>
      <c r="B17" s="85" t="s">
        <v>19</v>
      </c>
      <c r="C17" s="15"/>
      <c r="D17" s="15"/>
      <c r="E17" s="82"/>
      <c r="F17" s="86"/>
      <c r="G17" s="473">
        <v>0.04</v>
      </c>
      <c r="H17" s="473">
        <v>0.04</v>
      </c>
      <c r="K17" s="795"/>
      <c r="L17" s="796"/>
      <c r="M17" s="797"/>
      <c r="N17" s="274"/>
      <c r="O17" s="275"/>
      <c r="P17" s="110">
        <f t="shared" si="1"/>
        <v>0</v>
      </c>
    </row>
    <row r="18" spans="1:16">
      <c r="A18" s="73">
        <v>6</v>
      </c>
      <c r="B18" s="74" t="s">
        <v>20</v>
      </c>
      <c r="C18" s="15"/>
      <c r="D18" s="15"/>
      <c r="E18" s="75"/>
      <c r="F18" s="86"/>
      <c r="G18" s="473"/>
      <c r="H18" s="473"/>
      <c r="K18" s="795"/>
      <c r="L18" s="796"/>
      <c r="M18" s="797"/>
      <c r="N18" s="274"/>
      <c r="O18" s="275"/>
      <c r="P18" s="110">
        <f t="shared" si="1"/>
        <v>0</v>
      </c>
    </row>
    <row r="19" spans="1:16">
      <c r="A19" s="73"/>
      <c r="B19" s="65" t="s">
        <v>566</v>
      </c>
      <c r="C19" s="32"/>
      <c r="D19" s="32"/>
      <c r="E19" s="87"/>
      <c r="F19" s="88"/>
      <c r="G19" s="471">
        <v>8.5000000000000006E-2</v>
      </c>
      <c r="H19" s="471">
        <v>0.04</v>
      </c>
      <c r="K19" s="795"/>
      <c r="L19" s="796"/>
      <c r="M19" s="797"/>
      <c r="N19" s="274"/>
      <c r="O19" s="275"/>
      <c r="P19" s="110">
        <f t="shared" si="1"/>
        <v>0</v>
      </c>
    </row>
    <row r="20" spans="1:16">
      <c r="A20" s="73">
        <v>7</v>
      </c>
      <c r="B20" s="65" t="s">
        <v>45</v>
      </c>
      <c r="C20" s="32"/>
      <c r="D20" s="32"/>
      <c r="E20" s="87"/>
      <c r="F20" s="88"/>
      <c r="G20" s="471">
        <v>1.6999999999999999E-3</v>
      </c>
      <c r="H20" s="471">
        <v>1.6999999999999999E-3</v>
      </c>
      <c r="K20" s="795"/>
      <c r="L20" s="796"/>
      <c r="M20" s="797"/>
      <c r="N20" s="274"/>
      <c r="O20" s="275"/>
      <c r="P20" s="110">
        <f t="shared" si="1"/>
        <v>0</v>
      </c>
    </row>
    <row r="21" spans="1:16">
      <c r="A21" s="73">
        <v>8</v>
      </c>
      <c r="B21" s="65" t="s">
        <v>46</v>
      </c>
      <c r="C21" s="32"/>
      <c r="D21" s="32"/>
      <c r="E21" s="87"/>
      <c r="F21" s="88"/>
      <c r="G21" s="471"/>
      <c r="H21" s="471">
        <v>8.3999999999999995E-3</v>
      </c>
      <c r="K21" s="795"/>
      <c r="L21" s="796"/>
      <c r="M21" s="797"/>
      <c r="N21" s="274"/>
      <c r="O21" s="275"/>
      <c r="P21" s="110">
        <f t="shared" si="1"/>
        <v>0</v>
      </c>
    </row>
    <row r="22" spans="1:16">
      <c r="A22" s="73"/>
      <c r="B22" s="74" t="s">
        <v>567</v>
      </c>
      <c r="C22" s="15"/>
      <c r="D22" s="15"/>
      <c r="E22" s="75"/>
      <c r="F22" s="76"/>
      <c r="G22" s="473">
        <v>0.12</v>
      </c>
      <c r="H22" s="473">
        <v>0.12</v>
      </c>
      <c r="K22" s="795"/>
      <c r="L22" s="796"/>
      <c r="M22" s="797"/>
      <c r="N22" s="274"/>
      <c r="O22" s="276"/>
      <c r="P22" s="110">
        <f t="shared" si="1"/>
        <v>0</v>
      </c>
    </row>
    <row r="23" spans="1:16" ht="13" thickBot="1">
      <c r="A23" s="80">
        <v>7</v>
      </c>
      <c r="B23" s="32" t="s">
        <v>22</v>
      </c>
      <c r="C23" s="32"/>
      <c r="D23" s="32"/>
      <c r="E23" s="89"/>
      <c r="F23" s="90"/>
      <c r="G23" s="474">
        <v>6.9599999999999995E-2</v>
      </c>
      <c r="H23" s="474">
        <v>6.9599999999999995E-2</v>
      </c>
      <c r="K23" s="798"/>
      <c r="L23" s="799"/>
      <c r="M23" s="800"/>
      <c r="N23" s="277"/>
      <c r="O23" s="278"/>
      <c r="P23" s="110">
        <f t="shared" si="1"/>
        <v>0</v>
      </c>
    </row>
    <row r="24" spans="1:16" ht="14" thickTop="1" thickBot="1">
      <c r="A24" s="73">
        <v>8</v>
      </c>
      <c r="B24" s="74" t="s">
        <v>23</v>
      </c>
      <c r="C24" s="15"/>
      <c r="D24" s="15"/>
      <c r="E24" s="75"/>
      <c r="F24" s="76"/>
      <c r="G24" s="475">
        <v>0</v>
      </c>
      <c r="H24" s="475">
        <v>0</v>
      </c>
      <c r="N24" s="114"/>
      <c r="O24" s="111"/>
      <c r="P24" s="112">
        <f>SUM(P9:P23)</f>
        <v>0</v>
      </c>
    </row>
    <row r="25" spans="1:16" ht="13.5" thickTop="1" thickBot="1">
      <c r="A25" s="73">
        <v>9</v>
      </c>
      <c r="B25" s="833" t="s">
        <v>637</v>
      </c>
      <c r="C25" s="834"/>
      <c r="D25" s="834"/>
      <c r="E25" s="834"/>
      <c r="F25" s="835"/>
      <c r="G25" s="474">
        <v>0.15</v>
      </c>
      <c r="H25" s="474">
        <v>0.15</v>
      </c>
      <c r="N25" s="114"/>
      <c r="O25" s="111"/>
      <c r="P25" s="111"/>
    </row>
    <row r="26" spans="1:16" ht="14" thickTop="1" thickBot="1">
      <c r="A26" s="448"/>
      <c r="B26" s="782"/>
      <c r="C26" s="783"/>
      <c r="D26" s="783"/>
      <c r="E26" s="783"/>
      <c r="F26" s="784"/>
      <c r="G26" s="476"/>
      <c r="H26" s="476"/>
      <c r="K26" s="830" t="s">
        <v>639</v>
      </c>
      <c r="L26" s="831"/>
      <c r="M26" s="832"/>
      <c r="N26" s="109">
        <v>1</v>
      </c>
      <c r="O26" s="128">
        <v>6200000</v>
      </c>
      <c r="P26" s="113">
        <f>N26*O26</f>
        <v>6200000</v>
      </c>
    </row>
    <row r="27" spans="1:16" ht="13.5" thickTop="1">
      <c r="A27" s="448"/>
      <c r="B27" s="782"/>
      <c r="C27" s="783"/>
      <c r="D27" s="783"/>
      <c r="E27" s="783"/>
      <c r="F27" s="784"/>
      <c r="G27" s="476"/>
      <c r="H27" s="476"/>
      <c r="K27" s="16"/>
      <c r="O27" s="111"/>
      <c r="P27" s="119"/>
    </row>
    <row r="28" spans="1:16" ht="13" thickBot="1">
      <c r="A28" s="448"/>
      <c r="B28" s="782"/>
      <c r="C28" s="783"/>
      <c r="D28" s="783"/>
      <c r="E28" s="783"/>
      <c r="F28" s="784"/>
      <c r="G28" s="476"/>
      <c r="H28" s="476"/>
      <c r="K28" s="182" t="s">
        <v>90</v>
      </c>
      <c r="L28" s="101"/>
      <c r="M28" s="102"/>
      <c r="N28" s="103"/>
      <c r="O28" s="111"/>
      <c r="P28" s="111"/>
    </row>
    <row r="29" spans="1:16" ht="14" thickTop="1" thickBot="1">
      <c r="A29" s="42" t="s">
        <v>24</v>
      </c>
      <c r="B29" s="45"/>
      <c r="C29" s="45"/>
      <c r="D29" s="45"/>
      <c r="E29" s="45"/>
      <c r="F29" s="447"/>
      <c r="G29" s="469">
        <f>SUM(G10:G28)</f>
        <v>0.73460000000000003</v>
      </c>
      <c r="H29" s="469">
        <f>SUM(H10:H28)</f>
        <v>0.64800000000000002</v>
      </c>
      <c r="K29" s="10" t="s">
        <v>6</v>
      </c>
      <c r="L29" s="104"/>
      <c r="M29" s="105"/>
      <c r="N29" s="105" t="s">
        <v>9</v>
      </c>
      <c r="O29" s="120" t="s">
        <v>10</v>
      </c>
      <c r="P29" s="121" t="s">
        <v>11</v>
      </c>
    </row>
    <row r="30" spans="1:16" ht="13" thickTop="1">
      <c r="K30" s="836" t="s">
        <v>827</v>
      </c>
      <c r="L30" s="837"/>
      <c r="M30" s="838"/>
      <c r="N30" s="331">
        <v>1</v>
      </c>
      <c r="O30" s="332"/>
      <c r="P30" s="130">
        <f>+N30*O30</f>
        <v>0</v>
      </c>
    </row>
    <row r="31" spans="1:16">
      <c r="K31" s="839" t="s">
        <v>828</v>
      </c>
      <c r="L31" s="840"/>
      <c r="M31" s="841"/>
      <c r="N31" s="333">
        <v>1</v>
      </c>
      <c r="O31" s="334"/>
      <c r="P31" s="130">
        <f t="shared" ref="P31:P36" si="2">+N31*O31</f>
        <v>0</v>
      </c>
    </row>
    <row r="32" spans="1:16">
      <c r="I32" s="2"/>
      <c r="K32" s="839" t="s">
        <v>829</v>
      </c>
      <c r="L32" s="840"/>
      <c r="M32" s="841"/>
      <c r="N32" s="106">
        <v>1</v>
      </c>
      <c r="O32" s="335"/>
      <c r="P32" s="130">
        <f t="shared" si="2"/>
        <v>0</v>
      </c>
    </row>
    <row r="33" spans="9:16">
      <c r="I33" s="2"/>
      <c r="K33" s="795" t="s">
        <v>830</v>
      </c>
      <c r="L33" s="796"/>
      <c r="M33" s="797"/>
      <c r="N33" s="107">
        <v>2</v>
      </c>
      <c r="O33" s="129"/>
      <c r="P33" s="130">
        <f t="shared" si="2"/>
        <v>0</v>
      </c>
    </row>
    <row r="34" spans="9:16">
      <c r="I34" s="2"/>
      <c r="K34" s="795" t="s">
        <v>831</v>
      </c>
      <c r="L34" s="796"/>
      <c r="M34" s="797"/>
      <c r="N34" s="107">
        <v>1</v>
      </c>
      <c r="O34" s="129"/>
      <c r="P34" s="130">
        <f t="shared" si="2"/>
        <v>0</v>
      </c>
    </row>
    <row r="35" spans="9:16">
      <c r="I35" s="2"/>
      <c r="K35" s="795" t="s">
        <v>832</v>
      </c>
      <c r="L35" s="796"/>
      <c r="M35" s="797"/>
      <c r="N35" s="106">
        <v>1</v>
      </c>
      <c r="O35" s="127"/>
      <c r="P35" s="130">
        <f t="shared" si="2"/>
        <v>0</v>
      </c>
    </row>
    <row r="36" spans="9:16">
      <c r="I36" s="2"/>
      <c r="K36" s="795" t="s">
        <v>833</v>
      </c>
      <c r="L36" s="796"/>
      <c r="M36" s="797"/>
      <c r="N36" s="107">
        <v>1</v>
      </c>
      <c r="O36" s="129"/>
      <c r="P36" s="130">
        <f t="shared" si="2"/>
        <v>0</v>
      </c>
    </row>
    <row r="37" spans="9:16" ht="13" thickBot="1">
      <c r="I37" s="2"/>
      <c r="K37" s="798"/>
      <c r="L37" s="799"/>
      <c r="M37" s="800"/>
      <c r="N37" s="108"/>
      <c r="O37" s="131"/>
      <c r="P37" s="130"/>
    </row>
    <row r="38" spans="9:16" ht="14" thickTop="1" thickBot="1">
      <c r="I38" s="2"/>
      <c r="O38" s="111"/>
      <c r="P38" s="115">
        <f>SUM(P30:P37)</f>
        <v>0</v>
      </c>
    </row>
    <row r="39" spans="9:16" ht="13.5" thickTop="1" thickBot="1">
      <c r="I39" s="2"/>
      <c r="K39" s="183" t="s">
        <v>91</v>
      </c>
      <c r="L39" s="17"/>
      <c r="M39" s="9"/>
      <c r="O39" s="111"/>
      <c r="P39" s="111"/>
    </row>
    <row r="40" spans="9:16" ht="14" thickTop="1" thickBot="1">
      <c r="I40" s="2"/>
      <c r="K40" s="48" t="s">
        <v>6</v>
      </c>
      <c r="L40" s="49"/>
      <c r="M40" s="50"/>
      <c r="N40" s="13" t="s">
        <v>9</v>
      </c>
      <c r="O40" s="116" t="s">
        <v>10</v>
      </c>
      <c r="P40" s="117" t="s">
        <v>26</v>
      </c>
    </row>
    <row r="41" spans="9:16" ht="13" thickTop="1">
      <c r="I41" s="2"/>
      <c r="K41" s="792" t="s">
        <v>834</v>
      </c>
      <c r="L41" s="793"/>
      <c r="M41" s="794"/>
      <c r="N41" s="106">
        <v>1</v>
      </c>
      <c r="O41" s="335"/>
      <c r="P41" s="118">
        <f t="shared" ref="P41:P50" si="3">O41*N41</f>
        <v>0</v>
      </c>
    </row>
    <row r="42" spans="9:16">
      <c r="I42" s="2"/>
      <c r="K42" s="808" t="s">
        <v>835</v>
      </c>
      <c r="L42" s="783"/>
      <c r="M42" s="784"/>
      <c r="N42" s="107">
        <v>1</v>
      </c>
      <c r="O42" s="129"/>
      <c r="P42" s="118">
        <f t="shared" si="3"/>
        <v>0</v>
      </c>
    </row>
    <row r="43" spans="9:16">
      <c r="I43" s="2"/>
      <c r="K43" s="808"/>
      <c r="L43" s="783"/>
      <c r="M43" s="784"/>
      <c r="N43" s="107"/>
      <c r="O43" s="129"/>
      <c r="P43" s="118">
        <f t="shared" si="3"/>
        <v>0</v>
      </c>
    </row>
    <row r="44" spans="9:16">
      <c r="I44" s="2"/>
      <c r="K44" s="791"/>
      <c r="L44" s="783"/>
      <c r="M44" s="784"/>
      <c r="N44" s="107"/>
      <c r="O44" s="129"/>
      <c r="P44" s="118">
        <f t="shared" si="3"/>
        <v>0</v>
      </c>
    </row>
    <row r="45" spans="9:16">
      <c r="I45" s="2"/>
      <c r="K45" s="791"/>
      <c r="L45" s="783"/>
      <c r="M45" s="784"/>
      <c r="N45" s="107"/>
      <c r="O45" s="129"/>
      <c r="P45" s="118">
        <f t="shared" si="3"/>
        <v>0</v>
      </c>
    </row>
    <row r="46" spans="9:16">
      <c r="I46" s="2"/>
      <c r="K46" s="791"/>
      <c r="L46" s="783"/>
      <c r="M46" s="784"/>
      <c r="N46" s="107"/>
      <c r="O46" s="129"/>
      <c r="P46" s="118">
        <f t="shared" si="3"/>
        <v>0</v>
      </c>
    </row>
    <row r="47" spans="9:16">
      <c r="I47" s="2"/>
      <c r="K47" s="791"/>
      <c r="L47" s="783"/>
      <c r="M47" s="784"/>
      <c r="N47" s="107"/>
      <c r="O47" s="129"/>
      <c r="P47" s="118">
        <f t="shared" si="3"/>
        <v>0</v>
      </c>
    </row>
    <row r="48" spans="9:16">
      <c r="I48" s="2"/>
      <c r="K48" s="791"/>
      <c r="L48" s="783"/>
      <c r="M48" s="784"/>
      <c r="N48" s="107"/>
      <c r="O48" s="129"/>
      <c r="P48" s="118">
        <f t="shared" si="3"/>
        <v>0</v>
      </c>
    </row>
    <row r="49" spans="9:18">
      <c r="I49" s="2"/>
      <c r="K49" s="791"/>
      <c r="L49" s="783"/>
      <c r="M49" s="784"/>
      <c r="N49" s="107"/>
      <c r="O49" s="129"/>
      <c r="P49" s="118">
        <f t="shared" si="3"/>
        <v>0</v>
      </c>
    </row>
    <row r="50" spans="9:18" ht="13" thickBot="1">
      <c r="I50" s="2"/>
      <c r="K50" s="827"/>
      <c r="L50" s="828"/>
      <c r="M50" s="829"/>
      <c r="N50" s="108"/>
      <c r="O50" s="131"/>
      <c r="P50" s="118">
        <f t="shared" si="3"/>
        <v>0</v>
      </c>
    </row>
    <row r="51" spans="9:18" ht="14" thickTop="1" thickBot="1">
      <c r="I51" s="2"/>
      <c r="O51" s="111"/>
      <c r="P51" s="112">
        <f>SUM(P41:P50)</f>
        <v>0</v>
      </c>
    </row>
    <row r="52" spans="9:18" ht="13.5" thickTop="1" thickBot="1">
      <c r="I52" s="2"/>
      <c r="K52" s="183" t="s">
        <v>92</v>
      </c>
      <c r="L52" s="9"/>
    </row>
    <row r="53" spans="9:18" ht="14" thickTop="1" thickBot="1">
      <c r="I53" s="2"/>
      <c r="K53" s="19" t="s">
        <v>28</v>
      </c>
      <c r="L53" s="11"/>
      <c r="M53" s="11"/>
      <c r="N53" s="11"/>
      <c r="O53" s="20"/>
      <c r="P53" s="180" t="s">
        <v>74</v>
      </c>
    </row>
    <row r="54" spans="9:18" ht="13" thickTop="1">
      <c r="I54" s="2"/>
      <c r="K54" s="801" t="s">
        <v>836</v>
      </c>
      <c r="L54" s="802"/>
      <c r="M54" s="802"/>
      <c r="N54" s="802"/>
      <c r="O54" s="803"/>
      <c r="P54" s="21">
        <v>1.7000000000000001E-2</v>
      </c>
    </row>
    <row r="55" spans="9:18">
      <c r="I55" s="2"/>
      <c r="K55" s="785" t="s">
        <v>837</v>
      </c>
      <c r="L55" s="786"/>
      <c r="M55" s="786"/>
      <c r="N55" s="786"/>
      <c r="O55" s="787"/>
      <c r="P55" s="21">
        <v>0.01</v>
      </c>
    </row>
    <row r="56" spans="9:18">
      <c r="I56" s="2"/>
      <c r="K56" s="814" t="s">
        <v>838</v>
      </c>
      <c r="L56" s="815"/>
      <c r="M56" s="815"/>
      <c r="N56" s="815"/>
      <c r="O56" s="816"/>
      <c r="P56" s="21">
        <v>0.02</v>
      </c>
    </row>
    <row r="57" spans="9:18" ht="13" thickBot="1">
      <c r="I57" s="2"/>
      <c r="K57" s="804"/>
      <c r="L57" s="805"/>
      <c r="M57" s="805"/>
      <c r="N57" s="805"/>
      <c r="O57" s="806"/>
      <c r="P57" s="21"/>
    </row>
    <row r="58" spans="9:18" ht="13.5" thickTop="1">
      <c r="I58" s="2"/>
      <c r="K58" s="22" t="s">
        <v>29</v>
      </c>
      <c r="L58" s="23"/>
      <c r="M58" s="24"/>
      <c r="N58" s="24"/>
      <c r="O58" s="25"/>
      <c r="P58" s="26">
        <f>SUM(P54:P57)</f>
        <v>4.7E-2</v>
      </c>
    </row>
    <row r="59" spans="9:18" ht="13">
      <c r="I59" s="2"/>
      <c r="K59" s="284" t="s">
        <v>100</v>
      </c>
      <c r="L59" s="23"/>
      <c r="M59" s="24"/>
      <c r="N59" s="24"/>
      <c r="O59" s="25"/>
      <c r="P59" s="285">
        <f>+Presupuesto!F210*1.32/24</f>
        <v>0</v>
      </c>
    </row>
    <row r="60" spans="9:18" ht="13.5" thickBot="1">
      <c r="I60" s="2"/>
      <c r="K60" s="27" t="s">
        <v>30</v>
      </c>
      <c r="L60" s="28"/>
      <c r="M60" s="29"/>
      <c r="N60" s="29"/>
      <c r="O60" s="30"/>
      <c r="P60" s="286">
        <f>+P59*P58</f>
        <v>0</v>
      </c>
    </row>
    <row r="61" spans="9:18" ht="13.5" thickTop="1">
      <c r="I61" s="2"/>
      <c r="K61" s="4"/>
      <c r="L61" s="4"/>
      <c r="M61" s="5"/>
      <c r="N61" s="5"/>
      <c r="O61" s="5"/>
      <c r="P61" s="3"/>
    </row>
    <row r="62" spans="9:18" ht="13" thickBot="1">
      <c r="I62" s="2"/>
      <c r="K62" s="18" t="s">
        <v>31</v>
      </c>
      <c r="L62" s="17"/>
      <c r="M62" s="9"/>
      <c r="R62" s="279"/>
    </row>
    <row r="63" spans="9:18" ht="14" thickTop="1" thickBot="1">
      <c r="I63" s="2"/>
      <c r="K63" s="10" t="s">
        <v>32</v>
      </c>
      <c r="L63" s="11"/>
      <c r="M63" s="11"/>
      <c r="N63" s="11"/>
      <c r="O63" s="20"/>
      <c r="P63" s="14" t="s">
        <v>26</v>
      </c>
    </row>
    <row r="64" spans="9:18" ht="13.5" customHeight="1" thickTop="1">
      <c r="I64" s="2"/>
      <c r="K64" s="811" t="s">
        <v>839</v>
      </c>
      <c r="L64" s="812"/>
      <c r="M64" s="812"/>
      <c r="N64" s="812"/>
      <c r="O64" s="813"/>
      <c r="P64" s="133">
        <f>(Presupuesto!F210*1.32*0.05542%)/24</f>
        <v>0</v>
      </c>
    </row>
    <row r="65" spans="9:16" ht="12.75" customHeight="1">
      <c r="I65" s="2"/>
      <c r="K65" s="808" t="s">
        <v>840</v>
      </c>
      <c r="L65" s="809"/>
      <c r="M65" s="809"/>
      <c r="N65" s="809"/>
      <c r="O65" s="810"/>
      <c r="P65" s="133">
        <f>(Presupuesto!F210*1.32*0.238%)/24</f>
        <v>0</v>
      </c>
    </row>
    <row r="66" spans="9:16">
      <c r="I66" s="2"/>
      <c r="K66" s="808" t="s">
        <v>841</v>
      </c>
      <c r="L66" s="809"/>
      <c r="M66" s="809"/>
      <c r="N66" s="809"/>
      <c r="O66" s="810"/>
      <c r="P66" s="133">
        <f>(Presupuesto!F210*1.32*0.05542%)/24</f>
        <v>0</v>
      </c>
    </row>
    <row r="67" spans="9:16">
      <c r="I67" s="2"/>
      <c r="K67" s="808" t="s">
        <v>842</v>
      </c>
      <c r="L67" s="809"/>
      <c r="M67" s="809"/>
      <c r="N67" s="809"/>
      <c r="O67" s="810"/>
      <c r="P67" s="130">
        <f>(Presupuesto!F210*1.32*0.06426%)/24</f>
        <v>0</v>
      </c>
    </row>
    <row r="68" spans="9:16">
      <c r="I68" s="2"/>
      <c r="K68" s="808" t="s">
        <v>843</v>
      </c>
      <c r="L68" s="809"/>
      <c r="M68" s="809"/>
      <c r="N68" s="809"/>
      <c r="O68" s="810"/>
      <c r="P68" s="130">
        <f>(Presupuesto!F210*1.32*0.3519%)/24</f>
        <v>0</v>
      </c>
    </row>
    <row r="69" spans="9:16">
      <c r="I69" s="2"/>
      <c r="K69" s="808" t="s">
        <v>844</v>
      </c>
      <c r="L69" s="809"/>
      <c r="M69" s="809"/>
      <c r="N69" s="809"/>
      <c r="O69" s="810"/>
      <c r="P69" s="132">
        <f>(Presupuesto!F210*1.32*0.06426%)/24</f>
        <v>0</v>
      </c>
    </row>
    <row r="70" spans="9:16" ht="13" thickBot="1">
      <c r="I70" s="2"/>
      <c r="K70" s="824" t="s">
        <v>845</v>
      </c>
      <c r="L70" s="825"/>
      <c r="M70" s="825"/>
      <c r="N70" s="825"/>
      <c r="O70" s="826"/>
      <c r="P70" s="133">
        <f>(Presupuesto!F210*1.32*0.05542%)/24</f>
        <v>0</v>
      </c>
    </row>
    <row r="71" spans="9:16" ht="14" thickTop="1" thickBot="1">
      <c r="I71" s="2"/>
      <c r="K71" s="4"/>
      <c r="L71" s="4"/>
      <c r="M71" s="5"/>
      <c r="N71" s="5"/>
      <c r="O71" s="5"/>
      <c r="P71" s="112">
        <f>SUM(P64:P70)</f>
        <v>0</v>
      </c>
    </row>
    <row r="72" spans="9:16" ht="13" thickTop="1">
      <c r="I72" s="2"/>
    </row>
    <row r="73" spans="9:16" ht="13" thickBot="1">
      <c r="I73" s="2"/>
      <c r="K73" s="542" t="s">
        <v>642</v>
      </c>
      <c r="L73" s="9"/>
    </row>
    <row r="74" spans="9:16" ht="14" thickTop="1" thickBot="1">
      <c r="I74" s="2"/>
      <c r="K74" s="543" t="s">
        <v>643</v>
      </c>
      <c r="L74" s="11"/>
      <c r="M74" s="11"/>
      <c r="N74" s="11"/>
      <c r="O74" s="20"/>
      <c r="P74" s="14" t="s">
        <v>26</v>
      </c>
    </row>
    <row r="75" spans="9:16" ht="13" thickTop="1">
      <c r="I75" s="2"/>
      <c r="K75" s="801"/>
      <c r="L75" s="802"/>
      <c r="M75" s="802"/>
      <c r="N75" s="802"/>
      <c r="O75" s="803"/>
      <c r="P75" s="544"/>
    </row>
    <row r="76" spans="9:16">
      <c r="I76" s="2"/>
      <c r="K76" s="785"/>
      <c r="L76" s="786"/>
      <c r="M76" s="786"/>
      <c r="N76" s="786"/>
      <c r="O76" s="787"/>
      <c r="P76" s="544"/>
    </row>
    <row r="77" spans="9:16">
      <c r="I77" s="2"/>
      <c r="K77" s="788"/>
      <c r="L77" s="789"/>
      <c r="M77" s="789"/>
      <c r="N77" s="789"/>
      <c r="O77" s="790"/>
      <c r="P77" s="544"/>
    </row>
    <row r="78" spans="9:16" ht="13" thickBot="1">
      <c r="I78" s="2"/>
      <c r="K78" s="804"/>
      <c r="L78" s="805"/>
      <c r="M78" s="805"/>
      <c r="N78" s="805"/>
      <c r="O78" s="806"/>
      <c r="P78" s="544"/>
    </row>
    <row r="79" spans="9:16" ht="14" thickTop="1" thickBot="1">
      <c r="I79" s="2"/>
      <c r="K79" s="284" t="s">
        <v>644</v>
      </c>
      <c r="L79" s="23"/>
      <c r="M79" s="24"/>
      <c r="N79" s="24"/>
      <c r="O79" s="25"/>
      <c r="P79" s="112">
        <f>SUM(P72:P78)</f>
        <v>0</v>
      </c>
    </row>
    <row r="80" spans="9:16" ht="13" thickTop="1">
      <c r="I80" s="2"/>
    </row>
    <row r="81" spans="9:16">
      <c r="I81" s="2"/>
    </row>
    <row r="82" spans="9:16" ht="13" thickBot="1">
      <c r="I82" s="2"/>
    </row>
    <row r="83" spans="9:16" ht="14" thickTop="1" thickBot="1">
      <c r="I83" s="2"/>
      <c r="K83" s="10" t="s">
        <v>33</v>
      </c>
      <c r="L83" s="11"/>
      <c r="M83" s="11"/>
      <c r="N83" s="11"/>
      <c r="O83" s="20"/>
      <c r="P83" s="14" t="s">
        <v>26</v>
      </c>
    </row>
    <row r="84" spans="9:16" ht="13" thickTop="1">
      <c r="K84" s="31" t="s">
        <v>7</v>
      </c>
      <c r="L84" s="32"/>
      <c r="M84" s="33"/>
      <c r="N84" s="34"/>
      <c r="O84" s="35"/>
      <c r="P84" s="118">
        <f>+P24</f>
        <v>0</v>
      </c>
    </row>
    <row r="85" spans="9:16">
      <c r="K85" s="36" t="s">
        <v>34</v>
      </c>
      <c r="L85" s="32"/>
      <c r="M85" s="33"/>
      <c r="N85" s="34"/>
      <c r="O85" s="35"/>
      <c r="P85" s="118"/>
    </row>
    <row r="86" spans="9:16">
      <c r="K86" s="36" t="s">
        <v>21</v>
      </c>
      <c r="L86" s="32"/>
      <c r="M86" s="33"/>
      <c r="N86" s="34"/>
      <c r="O86" s="35"/>
      <c r="P86" s="118">
        <f>+P38</f>
        <v>0</v>
      </c>
    </row>
    <row r="87" spans="9:16">
      <c r="K87" s="36" t="s">
        <v>25</v>
      </c>
      <c r="L87" s="32"/>
      <c r="M87" s="33"/>
      <c r="N87" s="34"/>
      <c r="O87" s="35"/>
      <c r="P87" s="118">
        <f>+P51</f>
        <v>0</v>
      </c>
    </row>
    <row r="88" spans="9:16">
      <c r="K88" s="36" t="s">
        <v>27</v>
      </c>
      <c r="L88" s="32"/>
      <c r="M88" s="33"/>
      <c r="N88" s="34"/>
      <c r="O88" s="35"/>
      <c r="P88" s="118">
        <f>+P60</f>
        <v>0</v>
      </c>
    </row>
    <row r="89" spans="9:16">
      <c r="K89" s="36" t="s">
        <v>35</v>
      </c>
      <c r="L89" s="32"/>
      <c r="M89" s="33"/>
      <c r="N89" s="34"/>
      <c r="O89" s="35"/>
      <c r="P89" s="118">
        <f>+P71</f>
        <v>0</v>
      </c>
    </row>
    <row r="90" spans="9:16" ht="13.5" thickBot="1">
      <c r="K90" s="37" t="str">
        <f>+K73</f>
        <v>G. OTROS</v>
      </c>
      <c r="L90" s="28"/>
      <c r="M90" s="29"/>
      <c r="N90" s="29"/>
      <c r="O90" s="30"/>
      <c r="P90" s="122">
        <f>+P79</f>
        <v>0</v>
      </c>
    </row>
    <row r="91" spans="9:16" ht="14" thickTop="1" thickBot="1">
      <c r="K91" s="4"/>
      <c r="L91" s="4"/>
      <c r="M91" s="5"/>
      <c r="N91" s="5"/>
      <c r="O91" s="5"/>
      <c r="P91" s="112">
        <f>SUM(P84:P90)</f>
        <v>0</v>
      </c>
    </row>
    <row r="92" spans="9:16" ht="14" thickTop="1" thickBot="1">
      <c r="K92" s="4"/>
      <c r="L92" s="4"/>
      <c r="M92" s="5"/>
      <c r="N92" s="5"/>
      <c r="O92" s="5"/>
      <c r="P92" s="119"/>
    </row>
    <row r="93" spans="9:16" ht="14" thickTop="1" thickBot="1">
      <c r="K93" s="4"/>
      <c r="L93" s="4"/>
      <c r="M93" s="5"/>
      <c r="N93" s="5"/>
      <c r="O93" s="317" t="s">
        <v>101</v>
      </c>
      <c r="P93" s="134">
        <f>+Presupuesto!F210/9</f>
        <v>0</v>
      </c>
    </row>
    <row r="94" spans="9:16" ht="14" thickTop="1" thickBot="1">
      <c r="J94" s="318" t="s">
        <v>102</v>
      </c>
    </row>
    <row r="95" spans="9:16" ht="13.5" thickTop="1">
      <c r="K95" s="541" t="s">
        <v>641</v>
      </c>
      <c r="L95" s="38"/>
      <c r="M95" s="38"/>
      <c r="N95" s="38"/>
      <c r="O95" s="38"/>
      <c r="P95" s="39"/>
    </row>
    <row r="96" spans="9:16">
      <c r="K96" s="40"/>
      <c r="L96" s="6" t="s">
        <v>36</v>
      </c>
      <c r="M96" s="184">
        <f>IF(P93=0,0,P91/P93)</f>
        <v>0</v>
      </c>
      <c r="P96" s="41"/>
    </row>
    <row r="97" spans="10:16" ht="13.5" thickBot="1">
      <c r="K97" s="42"/>
      <c r="L97" s="43" t="s">
        <v>36</v>
      </c>
      <c r="M97" s="44">
        <f>ROUND(M96,2)</f>
        <v>0</v>
      </c>
      <c r="N97" s="45"/>
      <c r="O97" s="45"/>
      <c r="P97" s="46"/>
    </row>
    <row r="98" spans="10:16" ht="13.5" thickTop="1">
      <c r="J98" s="61"/>
    </row>
    <row r="99" spans="10:16" ht="13.5" thickBot="1">
      <c r="J99" s="318" t="s">
        <v>103</v>
      </c>
    </row>
    <row r="100" spans="10:16" ht="13.5" thickTop="1">
      <c r="K100" s="51" t="s">
        <v>37</v>
      </c>
      <c r="L100" s="52"/>
      <c r="M100" s="52"/>
      <c r="N100" s="52"/>
      <c r="O100" s="52"/>
      <c r="P100" s="53"/>
    </row>
    <row r="101" spans="10:16">
      <c r="K101" s="91"/>
      <c r="L101" s="6" t="s">
        <v>36</v>
      </c>
      <c r="M101" s="47">
        <v>0</v>
      </c>
      <c r="P101" s="41"/>
    </row>
    <row r="102" spans="10:16" ht="13">
      <c r="K102" s="40"/>
      <c r="L102" s="6" t="s">
        <v>36</v>
      </c>
      <c r="M102" s="7">
        <f>+M101</f>
        <v>0</v>
      </c>
      <c r="P102" s="41"/>
    </row>
    <row r="103" spans="10:16" ht="13" thickBot="1">
      <c r="K103" s="42"/>
      <c r="L103" s="45"/>
      <c r="M103" s="45"/>
      <c r="N103" s="45"/>
      <c r="O103" s="45"/>
      <c r="P103" s="46"/>
    </row>
    <row r="104" spans="10:16" ht="13" thickTop="1"/>
    <row r="105" spans="10:16" ht="13.5" thickBot="1">
      <c r="J105" s="8" t="s">
        <v>104</v>
      </c>
    </row>
    <row r="106" spans="10:16" ht="13.5" thickTop="1">
      <c r="K106" s="51" t="s">
        <v>38</v>
      </c>
      <c r="L106" s="52"/>
      <c r="M106" s="52"/>
      <c r="N106" s="52"/>
      <c r="O106" s="52"/>
      <c r="P106" s="53"/>
    </row>
    <row r="107" spans="10:16">
      <c r="K107" s="91"/>
      <c r="L107" s="6" t="s">
        <v>36</v>
      </c>
      <c r="M107" s="47">
        <v>0</v>
      </c>
      <c r="P107" s="41"/>
    </row>
    <row r="108" spans="10:16" ht="13">
      <c r="K108" s="40"/>
      <c r="L108" s="6" t="s">
        <v>36</v>
      </c>
      <c r="M108" s="7">
        <f>+M107</f>
        <v>0</v>
      </c>
      <c r="P108" s="41"/>
    </row>
    <row r="109" spans="10:16" ht="13" thickBot="1">
      <c r="K109" s="42"/>
      <c r="L109" s="45"/>
      <c r="M109" s="45"/>
      <c r="N109" s="45"/>
      <c r="O109" s="45"/>
      <c r="P109" s="46"/>
    </row>
    <row r="110" spans="10:16" ht="13.5" thickTop="1" thickBot="1"/>
    <row r="111" spans="10:16" ht="13" thickTop="1">
      <c r="K111" s="92"/>
      <c r="L111" s="70"/>
      <c r="M111" s="70"/>
      <c r="N111" s="70"/>
      <c r="O111" s="70"/>
      <c r="P111" s="93"/>
    </row>
    <row r="112" spans="10:16" ht="13">
      <c r="K112" s="94" t="s">
        <v>39</v>
      </c>
      <c r="L112" s="1"/>
      <c r="M112" s="1"/>
      <c r="N112" s="1"/>
      <c r="O112" s="1"/>
      <c r="P112" s="95"/>
    </row>
    <row r="113" spans="11:16" ht="13">
      <c r="K113" s="96"/>
      <c r="L113" s="1"/>
      <c r="M113" s="97">
        <f>+M97+M102+M108</f>
        <v>0</v>
      </c>
      <c r="N113" s="1"/>
      <c r="O113" s="1"/>
      <c r="P113" s="98"/>
    </row>
    <row r="114" spans="11:16" ht="13">
      <c r="K114" s="96" t="s">
        <v>40</v>
      </c>
      <c r="L114" s="1"/>
      <c r="M114" s="1"/>
      <c r="N114" s="1"/>
      <c r="O114" s="1"/>
      <c r="P114" s="98"/>
    </row>
    <row r="115" spans="11:16" ht="13">
      <c r="K115" s="96" t="s">
        <v>41</v>
      </c>
      <c r="L115" s="1"/>
      <c r="M115" s="540"/>
      <c r="N115" s="7"/>
      <c r="O115" s="1"/>
      <c r="P115" s="98"/>
    </row>
    <row r="116" spans="11:16" ht="13">
      <c r="K116" s="96" t="s">
        <v>42</v>
      </c>
      <c r="L116" s="1"/>
      <c r="M116" s="7">
        <f>M102</f>
        <v>0</v>
      </c>
      <c r="N116" s="7"/>
      <c r="O116" s="1"/>
      <c r="P116" s="98"/>
    </row>
    <row r="117" spans="11:16" ht="13">
      <c r="K117" s="94" t="s">
        <v>43</v>
      </c>
      <c r="L117" s="1"/>
      <c r="M117" s="7">
        <f>M108</f>
        <v>0</v>
      </c>
      <c r="N117" s="7"/>
      <c r="O117" s="1"/>
      <c r="P117" s="98"/>
    </row>
    <row r="118" spans="11:16" ht="13">
      <c r="K118" s="94"/>
      <c r="L118" s="1"/>
      <c r="M118" s="7"/>
      <c r="N118" s="1"/>
      <c r="O118" s="1"/>
      <c r="P118" s="98"/>
    </row>
    <row r="119" spans="11:16" ht="13">
      <c r="K119" s="99" t="s">
        <v>44</v>
      </c>
      <c r="L119" s="1"/>
      <c r="M119" s="97">
        <f>SUM(M115:M117)</f>
        <v>0</v>
      </c>
      <c r="N119" s="1"/>
      <c r="O119" s="1"/>
      <c r="P119" s="98"/>
    </row>
    <row r="120" spans="11:16" ht="13" thickBot="1">
      <c r="K120" s="42"/>
      <c r="L120" s="45"/>
      <c r="M120" s="45"/>
      <c r="N120" s="45"/>
      <c r="O120" s="45"/>
      <c r="P120" s="46"/>
    </row>
    <row r="121" spans="11:16" ht="13" thickTop="1"/>
  </sheetData>
  <sheetProtection selectLockedCells="1" autoFilter="0"/>
  <mergeCells count="54">
    <mergeCell ref="K23:M23"/>
    <mergeCell ref="K30:M30"/>
    <mergeCell ref="K31:M31"/>
    <mergeCell ref="K32:M32"/>
    <mergeCell ref="K33:M33"/>
    <mergeCell ref="K18:M18"/>
    <mergeCell ref="K19:M19"/>
    <mergeCell ref="K20:M20"/>
    <mergeCell ref="K21:M21"/>
    <mergeCell ref="K22:M22"/>
    <mergeCell ref="K17:M17"/>
    <mergeCell ref="K70:O70"/>
    <mergeCell ref="A2:I2"/>
    <mergeCell ref="K50:M50"/>
    <mergeCell ref="K26:M26"/>
    <mergeCell ref="K46:M46"/>
    <mergeCell ref="B25:F25"/>
    <mergeCell ref="B28:F28"/>
    <mergeCell ref="K66:O66"/>
    <mergeCell ref="K67:O67"/>
    <mergeCell ref="K68:O68"/>
    <mergeCell ref="K47:M47"/>
    <mergeCell ref="K44:M44"/>
    <mergeCell ref="K45:M45"/>
    <mergeCell ref="K69:O69"/>
    <mergeCell ref="K48:M48"/>
    <mergeCell ref="K78:O78"/>
    <mergeCell ref="C4:G4"/>
    <mergeCell ref="K65:O65"/>
    <mergeCell ref="K64:O64"/>
    <mergeCell ref="K43:M43"/>
    <mergeCell ref="K42:M42"/>
    <mergeCell ref="K56:O56"/>
    <mergeCell ref="K57:O57"/>
    <mergeCell ref="K9:M9"/>
    <mergeCell ref="K11:M11"/>
    <mergeCell ref="K12:M12"/>
    <mergeCell ref="K13:M13"/>
    <mergeCell ref="K14:M14"/>
    <mergeCell ref="K15:M15"/>
    <mergeCell ref="K16:M16"/>
    <mergeCell ref="K75:O75"/>
    <mergeCell ref="B26:F26"/>
    <mergeCell ref="B27:F27"/>
    <mergeCell ref="K76:O76"/>
    <mergeCell ref="K77:O77"/>
    <mergeCell ref="K49:M49"/>
    <mergeCell ref="K55:O55"/>
    <mergeCell ref="K41:M41"/>
    <mergeCell ref="K34:M34"/>
    <mergeCell ref="K35:M35"/>
    <mergeCell ref="K36:M36"/>
    <mergeCell ref="K37:M37"/>
    <mergeCell ref="K54:O54"/>
  </mergeCells>
  <phoneticPr fontId="20" type="noConversion"/>
  <pageMargins left="0.75" right="0.75" top="1" bottom="1" header="0.5" footer="0.5"/>
  <pageSetup scale="79" orientation="portrait" r:id="rId1"/>
  <headerFooter alignWithMargins="0"/>
  <rowBreaks count="1" manualBreakCount="1">
    <brk id="51" max="14" man="1"/>
  </rowBreaks>
  <colBreaks count="2" manualBreakCount="2">
    <brk id="9" max="1048575" man="1"/>
    <brk id="16" max="1048575" man="1"/>
  </colBreaks>
  <legacyDrawing r:id="rId2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13">
    <tabColor theme="4" tint="0.39997558519241921"/>
  </sheetPr>
  <dimension ref="A1:T14028"/>
  <sheetViews>
    <sheetView view="pageBreakPreview" topLeftCell="A3914" zoomScaleSheetLayoutView="100" workbookViewId="0">
      <selection activeCell="F3926" sqref="F3926"/>
    </sheetView>
  </sheetViews>
  <sheetFormatPr baseColWidth="10" defaultColWidth="11.453125" defaultRowHeight="13"/>
  <cols>
    <col min="1" max="1" width="34.7265625" style="195" customWidth="1"/>
    <col min="2" max="2" width="8.81640625" style="195" customWidth="1"/>
    <col min="3" max="3" width="10.81640625" style="195" customWidth="1"/>
    <col min="4" max="4" width="18.1796875" style="267" customWidth="1"/>
    <col min="5" max="5" width="14" style="267" customWidth="1"/>
    <col min="6" max="6" width="17.7265625" style="266" customWidth="1"/>
    <col min="7" max="7" width="20.453125" style="266" customWidth="1"/>
    <col min="8" max="8" width="4.26953125" style="195" customWidth="1"/>
    <col min="9" max="9" width="9.453125" style="304" customWidth="1"/>
    <col min="10" max="10" width="11.453125" style="195" customWidth="1"/>
    <col min="11" max="15" width="18.453125" style="195" customWidth="1"/>
    <col min="16" max="18" width="10" style="195" bestFit="1" customWidth="1"/>
    <col min="19" max="19" width="16" style="192" customWidth="1"/>
    <col min="20" max="20" width="12.26953125" style="195" bestFit="1" customWidth="1"/>
    <col min="21" max="16384" width="11.453125" style="195"/>
  </cols>
  <sheetData>
    <row r="1" spans="1:19" s="191" customFormat="1">
      <c r="A1" s="188" t="s">
        <v>124</v>
      </c>
      <c r="B1" s="188"/>
      <c r="C1" s="188"/>
      <c r="D1" s="190"/>
      <c r="E1" s="190"/>
      <c r="F1" s="189"/>
      <c r="G1" s="189"/>
      <c r="I1" s="303"/>
      <c r="S1" s="282"/>
    </row>
    <row r="2" spans="1:19" s="191" customFormat="1">
      <c r="A2" s="188" t="str">
        <f>CONCATENATE('Prestaciones y AIU'!A75," ANALISIS DE PRECIOS UNITARIOS")</f>
        <v xml:space="preserve"> ANALISIS DE PRECIOS UNITARIOS</v>
      </c>
      <c r="B2" s="188"/>
      <c r="C2" s="188"/>
      <c r="D2" s="190"/>
      <c r="E2" s="190"/>
      <c r="F2" s="189"/>
      <c r="G2" s="189"/>
      <c r="I2" s="303"/>
      <c r="S2" s="282"/>
    </row>
    <row r="3" spans="1:19" s="191" customFormat="1">
      <c r="A3" s="188" t="str">
        <f>Objeto_LIC</f>
        <v>OBJETO PROCESO COMPETITIVO</v>
      </c>
      <c r="B3" s="188"/>
      <c r="C3" s="188"/>
      <c r="D3" s="190"/>
      <c r="E3" s="190"/>
      <c r="F3" s="189"/>
      <c r="G3" s="189"/>
      <c r="I3" s="303"/>
      <c r="S3" s="282"/>
    </row>
    <row r="4" spans="1:19" s="191" customFormat="1">
      <c r="A4" s="188"/>
      <c r="B4" s="188"/>
      <c r="C4" s="188"/>
      <c r="D4" s="190"/>
      <c r="E4" s="190"/>
      <c r="F4" s="189"/>
      <c r="G4" s="189"/>
      <c r="I4" s="303"/>
      <c r="S4" s="282"/>
    </row>
    <row r="5" spans="1:19" ht="13.5" thickBot="1">
      <c r="A5" s="192"/>
      <c r="B5" s="192"/>
      <c r="C5" s="192"/>
      <c r="D5" s="194"/>
      <c r="E5" s="194"/>
      <c r="F5" s="193"/>
      <c r="G5" s="193"/>
    </row>
    <row r="6" spans="1:19" s="201" customFormat="1" ht="13.5" thickTop="1">
      <c r="A6" s="196"/>
      <c r="B6" s="197"/>
      <c r="C6" s="197"/>
      <c r="D6" s="199"/>
      <c r="E6" s="199"/>
      <c r="F6" s="198"/>
      <c r="G6" s="200" t="s">
        <v>125</v>
      </c>
      <c r="I6" s="305"/>
      <c r="S6" s="282"/>
    </row>
    <row r="7" spans="1:19">
      <c r="A7" s="202" t="s">
        <v>58</v>
      </c>
      <c r="B7" s="844" t="str">
        <f>Proponente</f>
        <v>INDICAR NOMBRE DE CONTRATISTA</v>
      </c>
      <c r="C7" s="844"/>
      <c r="D7" s="844"/>
      <c r="E7" s="844"/>
      <c r="F7" s="844"/>
      <c r="G7" s="845"/>
    </row>
    <row r="8" spans="1:19">
      <c r="A8" s="202" t="s">
        <v>59</v>
      </c>
      <c r="B8" s="203" t="str">
        <f>Presupuesto!$A$6</f>
        <v>2.1.1</v>
      </c>
      <c r="C8" s="844" t="str">
        <f>Presupuesto!$B$6</f>
        <v>Demolición a mano alistado o mortero de piso</v>
      </c>
      <c r="D8" s="844"/>
      <c r="E8" s="844"/>
      <c r="F8" s="844"/>
      <c r="G8" s="845"/>
    </row>
    <row r="9" spans="1:19">
      <c r="A9" s="204"/>
      <c r="D9" s="206"/>
      <c r="E9" s="206"/>
      <c r="F9" s="192" t="s">
        <v>87</v>
      </c>
      <c r="G9" s="207" t="str">
        <f>Presupuesto!$C$6</f>
        <v>m2</v>
      </c>
    </row>
    <row r="10" spans="1:19" ht="13.5" thickBot="1">
      <c r="A10" s="202" t="s">
        <v>60</v>
      </c>
      <c r="D10" s="206"/>
      <c r="E10" s="206"/>
      <c r="F10" s="205"/>
      <c r="G10" s="208"/>
      <c r="I10" s="306"/>
      <c r="J10" s="281" t="s">
        <v>93</v>
      </c>
      <c r="K10" s="281" t="s">
        <v>99</v>
      </c>
      <c r="L10" s="281" t="s">
        <v>632</v>
      </c>
      <c r="M10" s="281" t="s">
        <v>633</v>
      </c>
      <c r="N10" s="281" t="s">
        <v>634</v>
      </c>
      <c r="O10" s="281" t="s">
        <v>635</v>
      </c>
      <c r="P10" s="281" t="s">
        <v>80</v>
      </c>
      <c r="Q10" s="281" t="s">
        <v>81</v>
      </c>
      <c r="R10" s="281" t="s">
        <v>82</v>
      </c>
      <c r="S10" s="281" t="s">
        <v>66</v>
      </c>
    </row>
    <row r="11" spans="1:19" s="209" customFormat="1" ht="13.5" thickTop="1">
      <c r="A11" s="210" t="s">
        <v>53</v>
      </c>
      <c r="B11" s="211" t="s">
        <v>61</v>
      </c>
      <c r="C11" s="211" t="s">
        <v>62</v>
      </c>
      <c r="D11" s="212" t="s">
        <v>64</v>
      </c>
      <c r="E11" s="213" t="s">
        <v>98</v>
      </c>
      <c r="F11" s="213" t="s">
        <v>75</v>
      </c>
      <c r="G11" s="214" t="s">
        <v>66</v>
      </c>
      <c r="I11" s="307"/>
      <c r="S11" s="281"/>
    </row>
    <row r="12" spans="1:19">
      <c r="A12" s="215" t="str">
        <f t="shared" ref="A12:A23" si="0">IF(I12=0,"-",VLOOKUP(I12,EQUIPOS,2,FALSE))</f>
        <v>-</v>
      </c>
      <c r="B12" s="216"/>
      <c r="C12" s="216"/>
      <c r="D12" s="186"/>
      <c r="E12" s="217">
        <f t="shared" ref="E12:E23" si="1">IF(I12=0,0,VLOOKUP(I12,EQUIPOS,4,FALSE))</f>
        <v>0</v>
      </c>
      <c r="F12" s="218">
        <f t="shared" ref="F12:F23" si="2">IF(D12=0,0,D12*E12)</f>
        <v>0</v>
      </c>
      <c r="G12" s="219"/>
      <c r="I12" s="269"/>
    </row>
    <row r="13" spans="1:19">
      <c r="A13" s="215" t="s">
        <v>737</v>
      </c>
      <c r="B13" s="216"/>
      <c r="C13" s="216"/>
      <c r="D13" s="186"/>
      <c r="E13" s="217">
        <f>10%*E50</f>
        <v>0</v>
      </c>
      <c r="F13" s="218">
        <f t="shared" si="2"/>
        <v>0</v>
      </c>
      <c r="G13" s="220"/>
      <c r="I13" s="269"/>
    </row>
    <row r="14" spans="1:19">
      <c r="A14" s="215" t="str">
        <f t="shared" si="0"/>
        <v>-</v>
      </c>
      <c r="B14" s="216"/>
      <c r="C14" s="216"/>
      <c r="D14" s="186"/>
      <c r="E14" s="217">
        <f t="shared" si="1"/>
        <v>0</v>
      </c>
      <c r="F14" s="218">
        <f t="shared" si="2"/>
        <v>0</v>
      </c>
      <c r="G14" s="220"/>
      <c r="I14" s="269"/>
    </row>
    <row r="15" spans="1:19">
      <c r="A15" s="215" t="str">
        <f t="shared" si="0"/>
        <v>-</v>
      </c>
      <c r="B15" s="216"/>
      <c r="C15" s="216"/>
      <c r="D15" s="186"/>
      <c r="E15" s="217">
        <f t="shared" si="1"/>
        <v>0</v>
      </c>
      <c r="F15" s="218">
        <f t="shared" si="2"/>
        <v>0</v>
      </c>
      <c r="G15" s="220"/>
      <c r="I15" s="269"/>
    </row>
    <row r="16" spans="1:19">
      <c r="A16" s="215" t="str">
        <f t="shared" si="0"/>
        <v>-</v>
      </c>
      <c r="B16" s="216"/>
      <c r="C16" s="216"/>
      <c r="D16" s="186"/>
      <c r="E16" s="217">
        <f t="shared" si="1"/>
        <v>0</v>
      </c>
      <c r="F16" s="218">
        <f t="shared" si="2"/>
        <v>0</v>
      </c>
      <c r="G16" s="220"/>
      <c r="I16" s="269"/>
    </row>
    <row r="17" spans="1:19">
      <c r="A17" s="215" t="str">
        <f t="shared" si="0"/>
        <v>-</v>
      </c>
      <c r="B17" s="216"/>
      <c r="C17" s="216"/>
      <c r="D17" s="186"/>
      <c r="E17" s="217">
        <f t="shared" si="1"/>
        <v>0</v>
      </c>
      <c r="F17" s="218">
        <f t="shared" si="2"/>
        <v>0</v>
      </c>
      <c r="G17" s="220"/>
      <c r="I17" s="269"/>
    </row>
    <row r="18" spans="1:19">
      <c r="A18" s="215" t="str">
        <f t="shared" si="0"/>
        <v>-</v>
      </c>
      <c r="B18" s="216"/>
      <c r="C18" s="216"/>
      <c r="D18" s="186"/>
      <c r="E18" s="217">
        <f t="shared" si="1"/>
        <v>0</v>
      </c>
      <c r="F18" s="218">
        <f t="shared" si="2"/>
        <v>0</v>
      </c>
      <c r="G18" s="220"/>
      <c r="I18" s="269"/>
    </row>
    <row r="19" spans="1:19">
      <c r="A19" s="215" t="str">
        <f t="shared" si="0"/>
        <v>-</v>
      </c>
      <c r="B19" s="216"/>
      <c r="C19" s="216"/>
      <c r="D19" s="186"/>
      <c r="E19" s="217">
        <f t="shared" si="1"/>
        <v>0</v>
      </c>
      <c r="F19" s="603">
        <f t="shared" si="2"/>
        <v>0</v>
      </c>
      <c r="G19" s="220"/>
      <c r="I19" s="269"/>
    </row>
    <row r="20" spans="1:19">
      <c r="A20" s="215" t="str">
        <f t="shared" si="0"/>
        <v>-</v>
      </c>
      <c r="B20" s="216"/>
      <c r="C20" s="216"/>
      <c r="D20" s="186"/>
      <c r="E20" s="217">
        <f t="shared" si="1"/>
        <v>0</v>
      </c>
      <c r="F20" s="218">
        <f t="shared" si="2"/>
        <v>0</v>
      </c>
      <c r="G20" s="220"/>
      <c r="I20" s="269"/>
    </row>
    <row r="21" spans="1:19">
      <c r="A21" s="215" t="str">
        <f t="shared" si="0"/>
        <v>-</v>
      </c>
      <c r="B21" s="216"/>
      <c r="C21" s="216"/>
      <c r="D21" s="186"/>
      <c r="E21" s="217">
        <f t="shared" si="1"/>
        <v>0</v>
      </c>
      <c r="F21" s="218">
        <f t="shared" si="2"/>
        <v>0</v>
      </c>
      <c r="G21" s="220"/>
      <c r="I21" s="269"/>
    </row>
    <row r="22" spans="1:19">
      <c r="A22" s="215" t="str">
        <f t="shared" si="0"/>
        <v>-</v>
      </c>
      <c r="B22" s="216"/>
      <c r="C22" s="216"/>
      <c r="D22" s="186"/>
      <c r="E22" s="217">
        <f t="shared" si="1"/>
        <v>0</v>
      </c>
      <c r="F22" s="218">
        <f t="shared" si="2"/>
        <v>0</v>
      </c>
      <c r="G22" s="220"/>
      <c r="I22" s="269"/>
    </row>
    <row r="23" spans="1:19">
      <c r="A23" s="215" t="str">
        <f t="shared" si="0"/>
        <v>-</v>
      </c>
      <c r="B23" s="216"/>
      <c r="C23" s="216"/>
      <c r="D23" s="186"/>
      <c r="E23" s="217">
        <f t="shared" si="1"/>
        <v>0</v>
      </c>
      <c r="F23" s="218">
        <f t="shared" si="2"/>
        <v>0</v>
      </c>
      <c r="G23" s="220"/>
      <c r="I23" s="269"/>
    </row>
    <row r="24" spans="1:19" ht="13.5" thickBot="1">
      <c r="A24" s="222"/>
      <c r="B24" s="223"/>
      <c r="C24" s="223"/>
      <c r="D24" s="225"/>
      <c r="E24" s="225"/>
      <c r="F24" s="604" t="s">
        <v>76</v>
      </c>
      <c r="G24" s="227">
        <f>SUM(F12:F23)</f>
        <v>0</v>
      </c>
      <c r="I24" s="308"/>
    </row>
    <row r="25" spans="1:19" ht="13.5" thickTop="1">
      <c r="A25" s="228" t="s">
        <v>63</v>
      </c>
      <c r="B25" s="229"/>
      <c r="C25" s="229"/>
      <c r="D25" s="231"/>
      <c r="E25" s="231"/>
      <c r="F25" s="230"/>
      <c r="G25" s="232"/>
      <c r="I25" s="308"/>
    </row>
    <row r="26" spans="1:19" s="209" customFormat="1" ht="26">
      <c r="A26" s="233" t="s">
        <v>53</v>
      </c>
      <c r="B26" s="234"/>
      <c r="C26" s="235" t="s">
        <v>54</v>
      </c>
      <c r="D26" s="298" t="s">
        <v>64</v>
      </c>
      <c r="E26" s="236" t="s">
        <v>65</v>
      </c>
      <c r="F26" s="237" t="s">
        <v>75</v>
      </c>
      <c r="G26" s="238" t="s">
        <v>66</v>
      </c>
      <c r="I26" s="307"/>
      <c r="S26" s="281"/>
    </row>
    <row r="27" spans="1:19">
      <c r="A27" s="842" t="str">
        <f t="shared" ref="A27" si="3">IF(I27=0,"",VLOOKUP(I27,MATERIALES,2,FALSE))</f>
        <v/>
      </c>
      <c r="B27" s="843"/>
      <c r="C27" s="239" t="str">
        <f t="shared" ref="C27:C38" si="4">IF(I27=0,"",VLOOKUP(I27,MATERIALES,3,FALSE))</f>
        <v/>
      </c>
      <c r="D27" s="186"/>
      <c r="E27" s="240">
        <f t="shared" ref="E27:E38" si="5">IF(I27=0,0,VLOOKUP(I27,MATERIALES,4,FALSE))</f>
        <v>0</v>
      </c>
      <c r="F27" s="218">
        <f t="shared" ref="F27:F38" si="6">IF(D27=0,0,D27*E27)</f>
        <v>0</v>
      </c>
      <c r="G27" s="219"/>
      <c r="I27" s="269"/>
    </row>
    <row r="28" spans="1:19">
      <c r="A28" s="842" t="str">
        <f t="shared" ref="A28:A38" si="7">IF(I28=0,"",VLOOKUP(I28,MATERIALES,2,FALSE))</f>
        <v/>
      </c>
      <c r="B28" s="843"/>
      <c r="C28" s="239" t="str">
        <f t="shared" si="4"/>
        <v/>
      </c>
      <c r="D28" s="186"/>
      <c r="E28" s="240">
        <f t="shared" si="5"/>
        <v>0</v>
      </c>
      <c r="F28" s="218">
        <f t="shared" si="6"/>
        <v>0</v>
      </c>
      <c r="G28" s="220"/>
      <c r="I28" s="269"/>
    </row>
    <row r="29" spans="1:19">
      <c r="A29" s="842" t="str">
        <f t="shared" si="7"/>
        <v/>
      </c>
      <c r="B29" s="843"/>
      <c r="C29" s="239" t="str">
        <f t="shared" si="4"/>
        <v/>
      </c>
      <c r="D29" s="186"/>
      <c r="E29" s="240">
        <f t="shared" si="5"/>
        <v>0</v>
      </c>
      <c r="F29" s="218">
        <f t="shared" si="6"/>
        <v>0</v>
      </c>
      <c r="G29" s="220"/>
      <c r="I29" s="269"/>
    </row>
    <row r="30" spans="1:19">
      <c r="A30" s="842" t="str">
        <f t="shared" si="7"/>
        <v/>
      </c>
      <c r="B30" s="843"/>
      <c r="C30" s="239" t="str">
        <f t="shared" si="4"/>
        <v/>
      </c>
      <c r="D30" s="186"/>
      <c r="E30" s="240">
        <f t="shared" si="5"/>
        <v>0</v>
      </c>
      <c r="F30" s="218">
        <f t="shared" si="6"/>
        <v>0</v>
      </c>
      <c r="G30" s="220"/>
      <c r="I30" s="269"/>
    </row>
    <row r="31" spans="1:19">
      <c r="A31" s="842" t="str">
        <f t="shared" si="7"/>
        <v/>
      </c>
      <c r="B31" s="843"/>
      <c r="C31" s="239" t="str">
        <f t="shared" si="4"/>
        <v/>
      </c>
      <c r="D31" s="186"/>
      <c r="E31" s="240">
        <f t="shared" si="5"/>
        <v>0</v>
      </c>
      <c r="F31" s="218">
        <f t="shared" si="6"/>
        <v>0</v>
      </c>
      <c r="G31" s="220"/>
      <c r="I31" s="269"/>
    </row>
    <row r="32" spans="1:19">
      <c r="A32" s="842" t="str">
        <f t="shared" si="7"/>
        <v/>
      </c>
      <c r="B32" s="843"/>
      <c r="C32" s="239" t="str">
        <f t="shared" si="4"/>
        <v/>
      </c>
      <c r="D32" s="186"/>
      <c r="E32" s="240">
        <f t="shared" si="5"/>
        <v>0</v>
      </c>
      <c r="F32" s="218">
        <f t="shared" si="6"/>
        <v>0</v>
      </c>
      <c r="G32" s="220"/>
      <c r="I32" s="269"/>
    </row>
    <row r="33" spans="1:9">
      <c r="A33" s="842" t="str">
        <f t="shared" si="7"/>
        <v/>
      </c>
      <c r="B33" s="843"/>
      <c r="C33" s="239" t="str">
        <f t="shared" si="4"/>
        <v/>
      </c>
      <c r="D33" s="186"/>
      <c r="E33" s="240">
        <f t="shared" si="5"/>
        <v>0</v>
      </c>
      <c r="F33" s="218">
        <f t="shared" si="6"/>
        <v>0</v>
      </c>
      <c r="G33" s="220"/>
      <c r="I33" s="269"/>
    </row>
    <row r="34" spans="1:9">
      <c r="A34" s="842" t="str">
        <f t="shared" si="7"/>
        <v/>
      </c>
      <c r="B34" s="843"/>
      <c r="C34" s="239" t="str">
        <f t="shared" si="4"/>
        <v/>
      </c>
      <c r="D34" s="186"/>
      <c r="E34" s="240">
        <f t="shared" si="5"/>
        <v>0</v>
      </c>
      <c r="F34" s="218">
        <f t="shared" si="6"/>
        <v>0</v>
      </c>
      <c r="G34" s="241"/>
      <c r="I34" s="269"/>
    </row>
    <row r="35" spans="1:9">
      <c r="A35" s="842" t="str">
        <f t="shared" si="7"/>
        <v/>
      </c>
      <c r="B35" s="843"/>
      <c r="C35" s="239" t="str">
        <f t="shared" si="4"/>
        <v/>
      </c>
      <c r="D35" s="186"/>
      <c r="E35" s="240">
        <f t="shared" si="5"/>
        <v>0</v>
      </c>
      <c r="F35" s="218">
        <f t="shared" si="6"/>
        <v>0</v>
      </c>
      <c r="G35" s="220"/>
      <c r="I35" s="269"/>
    </row>
    <row r="36" spans="1:9">
      <c r="A36" s="842" t="str">
        <f t="shared" si="7"/>
        <v/>
      </c>
      <c r="B36" s="843"/>
      <c r="C36" s="239"/>
      <c r="D36" s="186"/>
      <c r="E36" s="240">
        <f t="shared" si="5"/>
        <v>0</v>
      </c>
      <c r="F36" s="218">
        <f t="shared" si="6"/>
        <v>0</v>
      </c>
      <c r="G36" s="220"/>
      <c r="I36" s="269"/>
    </row>
    <row r="37" spans="1:9">
      <c r="A37" s="842" t="str">
        <f t="shared" si="7"/>
        <v/>
      </c>
      <c r="B37" s="843"/>
      <c r="C37" s="239"/>
      <c r="D37" s="186"/>
      <c r="E37" s="240">
        <f t="shared" si="5"/>
        <v>0</v>
      </c>
      <c r="F37" s="218">
        <f t="shared" si="6"/>
        <v>0</v>
      </c>
      <c r="G37" s="220"/>
      <c r="I37" s="269"/>
    </row>
    <row r="38" spans="1:9">
      <c r="A38" s="842" t="str">
        <f t="shared" si="7"/>
        <v/>
      </c>
      <c r="B38" s="843"/>
      <c r="C38" s="239" t="str">
        <f t="shared" si="4"/>
        <v/>
      </c>
      <c r="D38" s="186"/>
      <c r="E38" s="240">
        <f t="shared" si="5"/>
        <v>0</v>
      </c>
      <c r="F38" s="218">
        <f t="shared" si="6"/>
        <v>0</v>
      </c>
      <c r="G38" s="221"/>
      <c r="I38" s="269"/>
    </row>
    <row r="39" spans="1:9" ht="26.25" customHeight="1" thickBot="1">
      <c r="A39" s="204"/>
      <c r="D39" s="206"/>
      <c r="E39" s="242"/>
      <c r="F39" s="243" t="s">
        <v>77</v>
      </c>
      <c r="G39" s="241">
        <f>SUM(F27:F38)</f>
        <v>0</v>
      </c>
      <c r="I39" s="308"/>
    </row>
    <row r="40" spans="1:9" ht="14" thickTop="1" thickBot="1">
      <c r="A40" s="244" t="s">
        <v>68</v>
      </c>
      <c r="B40" s="245"/>
      <c r="C40" s="245"/>
      <c r="D40" s="247"/>
      <c r="E40" s="247"/>
      <c r="F40" s="246"/>
      <c r="G40" s="248"/>
      <c r="I40" s="308"/>
    </row>
    <row r="41" spans="1:9" ht="13.5" thickTop="1">
      <c r="A41" s="233" t="s">
        <v>53</v>
      </c>
      <c r="B41" s="234"/>
      <c r="C41" s="236" t="s">
        <v>67</v>
      </c>
      <c r="D41" s="298" t="s">
        <v>71</v>
      </c>
      <c r="E41" s="236" t="s">
        <v>96</v>
      </c>
      <c r="F41" s="237" t="s">
        <v>75</v>
      </c>
      <c r="G41" s="238" t="s">
        <v>66</v>
      </c>
      <c r="I41" s="308"/>
    </row>
    <row r="42" spans="1:9">
      <c r="A42" s="842" t="str">
        <f>IF(I42=0,"",VLOOKUP(I42,EQUIPOS,2,FALSE))</f>
        <v/>
      </c>
      <c r="B42" s="843"/>
      <c r="C42" s="187"/>
      <c r="D42" s="186"/>
      <c r="E42" s="240">
        <f>IF(I42=0,0,VLOOKUP(I42,EQUIPOS,4,FALSE))</f>
        <v>0</v>
      </c>
      <c r="F42" s="218">
        <f>C42*D42*E42</f>
        <v>0</v>
      </c>
      <c r="G42" s="219"/>
      <c r="I42" s="269"/>
    </row>
    <row r="43" spans="1:9">
      <c r="A43" s="842" t="str">
        <f>IF(I43=0,"",VLOOKUP(I43,EQUIPOS,2,FALSE))</f>
        <v/>
      </c>
      <c r="B43" s="843"/>
      <c r="C43" s="187"/>
      <c r="D43" s="186"/>
      <c r="E43" s="240">
        <f>IF(I43=0,0,VLOOKUP(I43,EQUIPOS,4,FALSE))</f>
        <v>0</v>
      </c>
      <c r="F43" s="218">
        <f>C43*D43*E43</f>
        <v>0</v>
      </c>
      <c r="G43" s="220"/>
      <c r="I43" s="269"/>
    </row>
    <row r="44" spans="1:9">
      <c r="A44" s="842" t="str">
        <f>IF(I44=0,"",VLOOKUP(I44,EQUIPOS,2,FALSE))</f>
        <v/>
      </c>
      <c r="B44" s="843"/>
      <c r="C44" s="187"/>
      <c r="D44" s="186"/>
      <c r="E44" s="240">
        <f>IF(I44=0,0,VLOOKUP(I44,EQUIPOS,4,FALSE))</f>
        <v>0</v>
      </c>
      <c r="F44" s="218">
        <f>C44*D44*E44</f>
        <v>0</v>
      </c>
      <c r="G44" s="220"/>
      <c r="I44" s="269"/>
    </row>
    <row r="45" spans="1:9">
      <c r="A45" s="842" t="str">
        <f>IF(I45=0,"",VLOOKUP(I45,EQUIPOS,2,FALSE))</f>
        <v/>
      </c>
      <c r="B45" s="843"/>
      <c r="C45" s="187"/>
      <c r="D45" s="186"/>
      <c r="E45" s="240">
        <f>IF(I45=0,0,VLOOKUP(I45,EQUIPOS,4,FALSE))</f>
        <v>0</v>
      </c>
      <c r="F45" s="218">
        <f>C45*D45*E45</f>
        <v>0</v>
      </c>
      <c r="G45" s="220"/>
      <c r="I45" s="269"/>
    </row>
    <row r="46" spans="1:9">
      <c r="A46" s="842" t="str">
        <f>IF(I46=0,"",VLOOKUP(I46,EQUIPOS,2,FALSE))</f>
        <v/>
      </c>
      <c r="B46" s="843"/>
      <c r="C46" s="187"/>
      <c r="D46" s="186"/>
      <c r="E46" s="240">
        <f>IF(I46=0,0,VLOOKUP(I46,EQUIPOS,4,FALSE))</f>
        <v>0</v>
      </c>
      <c r="F46" s="218">
        <f>C46*D46*E46</f>
        <v>0</v>
      </c>
      <c r="G46" s="221"/>
      <c r="I46" s="269"/>
    </row>
    <row r="47" spans="1:9" ht="30.75" customHeight="1" thickBot="1">
      <c r="A47" s="222"/>
      <c r="B47" s="223"/>
      <c r="C47" s="223"/>
      <c r="D47" s="225"/>
      <c r="E47" s="249"/>
      <c r="F47" s="226" t="s">
        <v>78</v>
      </c>
      <c r="G47" s="250">
        <f>SUM(F42:F46)</f>
        <v>0</v>
      </c>
      <c r="I47" s="308"/>
    </row>
    <row r="48" spans="1:9" ht="13.5" thickTop="1">
      <c r="A48" s="228" t="s">
        <v>69</v>
      </c>
      <c r="B48" s="229"/>
      <c r="C48" s="229"/>
      <c r="D48" s="231"/>
      <c r="E48" s="231"/>
      <c r="F48" s="230"/>
      <c r="G48" s="232"/>
      <c r="I48" s="308"/>
    </row>
    <row r="49" spans="1:9" ht="26">
      <c r="A49" s="233" t="s">
        <v>53</v>
      </c>
      <c r="B49" s="235" t="s">
        <v>54</v>
      </c>
      <c r="C49" s="235" t="s">
        <v>64</v>
      </c>
      <c r="D49" s="298" t="s">
        <v>70</v>
      </c>
      <c r="E49" s="236" t="s">
        <v>65</v>
      </c>
      <c r="F49" s="237" t="s">
        <v>75</v>
      </c>
      <c r="G49" s="238" t="s">
        <v>66</v>
      </c>
      <c r="H49" s="209"/>
      <c r="I49" s="307"/>
    </row>
    <row r="50" spans="1:9">
      <c r="A50" s="251" t="s">
        <v>738</v>
      </c>
      <c r="B50" s="239" t="s">
        <v>736</v>
      </c>
      <c r="C50" s="187">
        <v>0.4</v>
      </c>
      <c r="D50" s="187"/>
      <c r="E50" s="240">
        <f t="shared" ref="E50:E61" si="8">IF(I50=0,0,VLOOKUP(I50,MANOOBRA,4,FALSE))</f>
        <v>0</v>
      </c>
      <c r="F50" s="218">
        <f t="shared" ref="F50:F61" si="9">IF(D50=0,0,C50*E50/D50)</f>
        <v>0</v>
      </c>
      <c r="G50" s="219"/>
      <c r="I50" s="269"/>
    </row>
    <row r="51" spans="1:9">
      <c r="A51" s="251" t="str">
        <f t="shared" ref="A51:A61" si="10">IF(I51=0,"",VLOOKUP(I51,MANOOBRA,2,FALSE))</f>
        <v/>
      </c>
      <c r="B51" s="239" t="str">
        <f t="shared" ref="B51:B61" si="11">IF(I51=0,"",VLOOKUP(I51,MANOOBRA,3,FALSE))</f>
        <v/>
      </c>
      <c r="C51" s="187"/>
      <c r="D51" s="187"/>
      <c r="E51" s="240">
        <f t="shared" si="8"/>
        <v>0</v>
      </c>
      <c r="F51" s="218">
        <f t="shared" si="9"/>
        <v>0</v>
      </c>
      <c r="G51" s="220"/>
      <c r="I51" s="269"/>
    </row>
    <row r="52" spans="1:9">
      <c r="A52" s="251" t="str">
        <f t="shared" si="10"/>
        <v/>
      </c>
      <c r="B52" s="239" t="str">
        <f t="shared" si="11"/>
        <v/>
      </c>
      <c r="C52" s="187"/>
      <c r="D52" s="290"/>
      <c r="E52" s="240">
        <f t="shared" si="8"/>
        <v>0</v>
      </c>
      <c r="F52" s="218">
        <f t="shared" si="9"/>
        <v>0</v>
      </c>
      <c r="G52" s="220"/>
      <c r="I52" s="269"/>
    </row>
    <row r="53" spans="1:9">
      <c r="A53" s="251" t="str">
        <f t="shared" si="10"/>
        <v/>
      </c>
      <c r="B53" s="239" t="str">
        <f t="shared" si="11"/>
        <v/>
      </c>
      <c r="C53" s="187"/>
      <c r="D53" s="187"/>
      <c r="E53" s="240">
        <f t="shared" si="8"/>
        <v>0</v>
      </c>
      <c r="F53" s="218">
        <f t="shared" si="9"/>
        <v>0</v>
      </c>
      <c r="G53" s="220"/>
      <c r="I53" s="269"/>
    </row>
    <row r="54" spans="1:9">
      <c r="A54" s="251" t="str">
        <f t="shared" si="10"/>
        <v/>
      </c>
      <c r="B54" s="239" t="str">
        <f t="shared" si="11"/>
        <v/>
      </c>
      <c r="C54" s="187"/>
      <c r="D54" s="187"/>
      <c r="E54" s="240">
        <f t="shared" si="8"/>
        <v>0</v>
      </c>
      <c r="F54" s="218">
        <f t="shared" si="9"/>
        <v>0</v>
      </c>
      <c r="G54" s="220"/>
      <c r="I54" s="269"/>
    </row>
    <row r="55" spans="1:9">
      <c r="A55" s="251" t="str">
        <f t="shared" si="10"/>
        <v/>
      </c>
      <c r="B55" s="239" t="str">
        <f t="shared" si="11"/>
        <v/>
      </c>
      <c r="C55" s="187"/>
      <c r="D55" s="187"/>
      <c r="E55" s="240">
        <f t="shared" si="8"/>
        <v>0</v>
      </c>
      <c r="F55" s="218">
        <f t="shared" si="9"/>
        <v>0</v>
      </c>
      <c r="G55" s="220"/>
      <c r="I55" s="269"/>
    </row>
    <row r="56" spans="1:9">
      <c r="A56" s="251" t="str">
        <f t="shared" si="10"/>
        <v/>
      </c>
      <c r="B56" s="239" t="str">
        <f t="shared" si="11"/>
        <v/>
      </c>
      <c r="C56" s="187"/>
      <c r="D56" s="187"/>
      <c r="E56" s="240">
        <f t="shared" si="8"/>
        <v>0</v>
      </c>
      <c r="F56" s="218">
        <f t="shared" si="9"/>
        <v>0</v>
      </c>
      <c r="G56" s="220"/>
      <c r="I56" s="269"/>
    </row>
    <row r="57" spans="1:9">
      <c r="A57" s="251" t="str">
        <f t="shared" si="10"/>
        <v/>
      </c>
      <c r="B57" s="239" t="str">
        <f t="shared" si="11"/>
        <v/>
      </c>
      <c r="C57" s="187"/>
      <c r="D57" s="187"/>
      <c r="E57" s="240">
        <f t="shared" si="8"/>
        <v>0</v>
      </c>
      <c r="F57" s="218">
        <f t="shared" si="9"/>
        <v>0</v>
      </c>
      <c r="G57" s="220"/>
      <c r="I57" s="269"/>
    </row>
    <row r="58" spans="1:9">
      <c r="A58" s="251" t="str">
        <f t="shared" si="10"/>
        <v/>
      </c>
      <c r="B58" s="239" t="str">
        <f t="shared" si="11"/>
        <v/>
      </c>
      <c r="C58" s="187"/>
      <c r="D58" s="187"/>
      <c r="E58" s="240">
        <f t="shared" si="8"/>
        <v>0</v>
      </c>
      <c r="F58" s="218">
        <f t="shared" si="9"/>
        <v>0</v>
      </c>
      <c r="G58" s="220"/>
      <c r="I58" s="269"/>
    </row>
    <row r="59" spans="1:9">
      <c r="A59" s="251" t="str">
        <f t="shared" si="10"/>
        <v/>
      </c>
      <c r="B59" s="239" t="str">
        <f t="shared" si="11"/>
        <v/>
      </c>
      <c r="C59" s="187"/>
      <c r="D59" s="187"/>
      <c r="E59" s="240">
        <f t="shared" si="8"/>
        <v>0</v>
      </c>
      <c r="F59" s="218">
        <f t="shared" si="9"/>
        <v>0</v>
      </c>
      <c r="G59" s="220"/>
      <c r="I59" s="269"/>
    </row>
    <row r="60" spans="1:9">
      <c r="A60" s="251" t="str">
        <f t="shared" si="10"/>
        <v/>
      </c>
      <c r="B60" s="239" t="str">
        <f t="shared" si="11"/>
        <v/>
      </c>
      <c r="C60" s="187"/>
      <c r="D60" s="187"/>
      <c r="E60" s="240">
        <f t="shared" si="8"/>
        <v>0</v>
      </c>
      <c r="F60" s="218">
        <f t="shared" si="9"/>
        <v>0</v>
      </c>
      <c r="G60" s="220"/>
      <c r="I60" s="269"/>
    </row>
    <row r="61" spans="1:9">
      <c r="A61" s="251" t="str">
        <f t="shared" si="10"/>
        <v/>
      </c>
      <c r="B61" s="239" t="str">
        <f t="shared" si="11"/>
        <v/>
      </c>
      <c r="C61" s="187"/>
      <c r="D61" s="187"/>
      <c r="E61" s="240">
        <f t="shared" si="8"/>
        <v>0</v>
      </c>
      <c r="F61" s="218">
        <f t="shared" si="9"/>
        <v>0</v>
      </c>
      <c r="G61" s="221"/>
      <c r="I61" s="269"/>
    </row>
    <row r="62" spans="1:9" ht="31.5" customHeight="1" thickBot="1">
      <c r="A62" s="222"/>
      <c r="B62" s="223"/>
      <c r="C62" s="223"/>
      <c r="D62" s="225"/>
      <c r="E62" s="225"/>
      <c r="F62" s="226" t="s">
        <v>79</v>
      </c>
      <c r="G62" s="250">
        <f>SUM(F50:F61)</f>
        <v>0</v>
      </c>
      <c r="I62" s="308"/>
    </row>
    <row r="63" spans="1:9" ht="13.5" thickTop="1">
      <c r="A63" s="179" t="s">
        <v>72</v>
      </c>
      <c r="B63" s="229"/>
      <c r="C63" s="229"/>
      <c r="D63" s="231"/>
      <c r="E63" s="231"/>
      <c r="F63" s="230"/>
      <c r="G63" s="232"/>
      <c r="I63" s="308"/>
    </row>
    <row r="64" spans="1:9">
      <c r="A64" s="233" t="s">
        <v>53</v>
      </c>
      <c r="B64" s="234"/>
      <c r="C64" s="234"/>
      <c r="D64" s="299"/>
      <c r="E64" s="236" t="s">
        <v>73</v>
      </c>
      <c r="F64" s="237" t="s">
        <v>74</v>
      </c>
      <c r="G64" s="252" t="s">
        <v>73</v>
      </c>
      <c r="H64" s="209"/>
      <c r="I64" s="307"/>
    </row>
    <row r="65" spans="1:20">
      <c r="A65" s="704" t="s">
        <v>734</v>
      </c>
      <c r="B65" s="253"/>
      <c r="C65" s="253"/>
      <c r="D65" s="300"/>
      <c r="E65" s="217">
        <f>SUM(G24,G39,G47,G62)</f>
        <v>0</v>
      </c>
      <c r="F65" s="254">
        <v>0.12</v>
      </c>
      <c r="G65" s="255">
        <f>E65*F65</f>
        <v>0</v>
      </c>
      <c r="I65" s="308"/>
    </row>
    <row r="66" spans="1:20">
      <c r="A66" s="704" t="s">
        <v>80</v>
      </c>
      <c r="B66" s="253"/>
      <c r="C66" s="253"/>
      <c r="D66" s="300"/>
      <c r="E66" s="217">
        <f>SUM(G24,G39,G47,G62)</f>
        <v>0</v>
      </c>
      <c r="F66" s="254">
        <f>A</f>
        <v>0</v>
      </c>
      <c r="G66" s="255">
        <f>E66*F66</f>
        <v>0</v>
      </c>
      <c r="I66" s="308"/>
    </row>
    <row r="67" spans="1:20">
      <c r="A67" s="704" t="s">
        <v>81</v>
      </c>
      <c r="B67" s="253"/>
      <c r="C67" s="253"/>
      <c r="D67" s="300"/>
      <c r="E67" s="217">
        <f>SUM(G24,G39,G47,G62)</f>
        <v>0</v>
      </c>
      <c r="F67" s="254">
        <f>I</f>
        <v>0</v>
      </c>
      <c r="G67" s="255">
        <f>E67*F67</f>
        <v>0</v>
      </c>
      <c r="I67" s="308"/>
    </row>
    <row r="68" spans="1:20">
      <c r="A68" s="704" t="s">
        <v>82</v>
      </c>
      <c r="B68" s="253"/>
      <c r="C68" s="253"/>
      <c r="D68" s="300"/>
      <c r="E68" s="217">
        <f>SUM(G25,G40,G48,G63)</f>
        <v>0</v>
      </c>
      <c r="F68" s="254">
        <f>U</f>
        <v>0</v>
      </c>
      <c r="G68" s="255">
        <f>E68*F68</f>
        <v>0</v>
      </c>
      <c r="I68" s="706"/>
    </row>
    <row r="69" spans="1:20" ht="33" customHeight="1" thickBot="1">
      <c r="A69" s="222"/>
      <c r="B69" s="223"/>
      <c r="C69" s="223"/>
      <c r="D69" s="225"/>
      <c r="E69" s="225"/>
      <c r="F69" s="256" t="s">
        <v>83</v>
      </c>
      <c r="G69" s="250">
        <f>SUM(G65:G68)</f>
        <v>0</v>
      </c>
      <c r="I69" s="308"/>
      <c r="J69" s="281"/>
      <c r="K69" s="281"/>
      <c r="L69" s="281"/>
      <c r="M69" s="281"/>
      <c r="N69" s="281"/>
      <c r="O69" s="281"/>
      <c r="P69" s="281"/>
      <c r="Q69" s="281"/>
      <c r="R69" s="281"/>
      <c r="S69" s="281"/>
    </row>
    <row r="70" spans="1:20" s="201" customFormat="1" ht="14" thickTop="1" thickBot="1">
      <c r="A70" s="257"/>
      <c r="D70" s="301"/>
      <c r="E70" s="258" t="s">
        <v>88</v>
      </c>
      <c r="F70" s="259"/>
      <c r="G70" s="260">
        <f>ROUND(SUM(G24,G39,G47,G62,G69),0)</f>
        <v>0</v>
      </c>
      <c r="I70" s="309"/>
      <c r="J70" s="201" t="str">
        <f>B8</f>
        <v>2.1.1</v>
      </c>
      <c r="K70" s="261">
        <f>E65</f>
        <v>0</v>
      </c>
      <c r="L70" s="261">
        <f>+G24</f>
        <v>0</v>
      </c>
      <c r="M70" s="261">
        <f>+G39</f>
        <v>0</v>
      </c>
      <c r="N70" s="261">
        <f>+G47</f>
        <v>0</v>
      </c>
      <c r="O70" s="261">
        <f>+G62</f>
        <v>0</v>
      </c>
      <c r="P70" s="280">
        <f>G65</f>
        <v>0</v>
      </c>
      <c r="Q70" s="280">
        <f>G66</f>
        <v>0</v>
      </c>
      <c r="R70" s="280">
        <f>G67</f>
        <v>0</v>
      </c>
      <c r="S70" s="283">
        <f>SUM(K70:R70)</f>
        <v>0</v>
      </c>
      <c r="T70" s="280"/>
    </row>
    <row r="71" spans="1:20" ht="13.5" thickTop="1">
      <c r="A71" s="262" t="s">
        <v>95</v>
      </c>
      <c r="D71" s="206"/>
      <c r="E71" s="206"/>
      <c r="F71" s="205"/>
      <c r="G71" s="208"/>
      <c r="I71" s="308"/>
      <c r="T71" s="280"/>
    </row>
    <row r="72" spans="1:20">
      <c r="A72" s="262"/>
      <c r="B72" s="263"/>
      <c r="C72" s="263"/>
      <c r="D72" s="302"/>
      <c r="E72" s="206"/>
      <c r="F72" s="205"/>
      <c r="G72" s="264">
        <f ca="1">TODAY()</f>
        <v>45189</v>
      </c>
      <c r="I72" s="308"/>
      <c r="T72" s="280"/>
    </row>
    <row r="73" spans="1:20" ht="13.5" thickBot="1">
      <c r="A73" s="222"/>
      <c r="B73" s="223"/>
      <c r="C73" s="223"/>
      <c r="D73" s="225"/>
      <c r="E73" s="225"/>
      <c r="F73" s="224"/>
      <c r="G73" s="265"/>
      <c r="I73" s="308"/>
      <c r="T73" s="280"/>
    </row>
    <row r="74" spans="1:20" s="191" customFormat="1" ht="13.5" thickTop="1">
      <c r="A74" s="188" t="s">
        <v>124</v>
      </c>
      <c r="B74" s="188"/>
      <c r="C74" s="188"/>
      <c r="D74" s="190"/>
      <c r="E74" s="190"/>
      <c r="F74" s="189"/>
      <c r="G74" s="189"/>
      <c r="I74" s="303"/>
      <c r="S74" s="282"/>
    </row>
    <row r="75" spans="1:20" s="191" customFormat="1">
      <c r="A75" s="188" t="str">
        <f>CONCATENATE('Prestaciones y AIU'!A75," ANALISIS DE PRECIOS UNITARIOS")</f>
        <v xml:space="preserve"> ANALISIS DE PRECIOS UNITARIOS</v>
      </c>
      <c r="B75" s="188"/>
      <c r="C75" s="188"/>
      <c r="D75" s="190"/>
      <c r="E75" s="190"/>
      <c r="F75" s="189"/>
      <c r="G75" s="189"/>
      <c r="I75" s="303"/>
      <c r="S75" s="282"/>
    </row>
    <row r="76" spans="1:20" s="191" customFormat="1">
      <c r="A76" s="188" t="str">
        <f>Objeto_LIC</f>
        <v>OBJETO PROCESO COMPETITIVO</v>
      </c>
      <c r="B76" s="188"/>
      <c r="C76" s="188"/>
      <c r="D76" s="190"/>
      <c r="E76" s="190"/>
      <c r="F76" s="189"/>
      <c r="G76" s="189"/>
      <c r="I76" s="303"/>
      <c r="S76" s="282"/>
    </row>
    <row r="77" spans="1:20" s="191" customFormat="1">
      <c r="A77" s="188"/>
      <c r="B77" s="188"/>
      <c r="C77" s="188"/>
      <c r="D77" s="190"/>
      <c r="E77" s="190"/>
      <c r="F77" s="189"/>
      <c r="G77" s="189"/>
      <c r="I77" s="303"/>
      <c r="S77" s="282"/>
    </row>
    <row r="78" spans="1:20" ht="13.5" thickBot="1">
      <c r="A78" s="192"/>
      <c r="B78" s="192"/>
      <c r="C78" s="192"/>
      <c r="D78" s="194"/>
      <c r="E78" s="194"/>
      <c r="F78" s="193"/>
      <c r="G78" s="193"/>
    </row>
    <row r="79" spans="1:20" s="201" customFormat="1" ht="13.5" thickTop="1">
      <c r="A79" s="196"/>
      <c r="B79" s="197"/>
      <c r="C79" s="197"/>
      <c r="D79" s="199"/>
      <c r="E79" s="199"/>
      <c r="F79" s="198"/>
      <c r="G79" s="200" t="s">
        <v>125</v>
      </c>
      <c r="I79" s="305"/>
      <c r="S79" s="282"/>
    </row>
    <row r="80" spans="1:20">
      <c r="A80" s="202" t="s">
        <v>58</v>
      </c>
      <c r="B80" s="844" t="str">
        <f>Proponente</f>
        <v>INDICAR NOMBRE DE CONTRATISTA</v>
      </c>
      <c r="C80" s="844"/>
      <c r="D80" s="844"/>
      <c r="E80" s="844"/>
      <c r="F80" s="844"/>
      <c r="G80" s="845"/>
    </row>
    <row r="81" spans="1:19">
      <c r="A81" s="202" t="s">
        <v>59</v>
      </c>
      <c r="B81" s="203" t="str">
        <f>Presupuesto!$A$7</f>
        <v>2.1.2</v>
      </c>
      <c r="C81" s="844" t="str">
        <f>Presupuesto!$B$7</f>
        <v>Alistado de pisos e= 0.05 m</v>
      </c>
      <c r="D81" s="844"/>
      <c r="E81" s="844"/>
      <c r="F81" s="844"/>
      <c r="G81" s="845"/>
    </row>
    <row r="82" spans="1:19">
      <c r="A82" s="204"/>
      <c r="D82" s="206"/>
      <c r="E82" s="206"/>
      <c r="F82" s="192" t="s">
        <v>87</v>
      </c>
      <c r="G82" s="207" t="str">
        <f>Presupuesto!$C$7</f>
        <v>m2</v>
      </c>
    </row>
    <row r="83" spans="1:19" ht="13.5" thickBot="1">
      <c r="A83" s="202" t="s">
        <v>60</v>
      </c>
      <c r="D83" s="206"/>
      <c r="E83" s="206"/>
      <c r="F83" s="205"/>
      <c r="G83" s="208"/>
      <c r="I83" s="306"/>
      <c r="J83" s="281"/>
      <c r="K83" s="281"/>
      <c r="L83" s="281"/>
      <c r="M83" s="281"/>
      <c r="N83" s="281"/>
      <c r="O83" s="281"/>
      <c r="P83" s="281"/>
      <c r="Q83" s="281"/>
      <c r="R83" s="281"/>
      <c r="S83" s="281"/>
    </row>
    <row r="84" spans="1:19" s="209" customFormat="1" ht="13.5" thickTop="1">
      <c r="A84" s="210" t="s">
        <v>53</v>
      </c>
      <c r="B84" s="211" t="s">
        <v>61</v>
      </c>
      <c r="C84" s="211" t="s">
        <v>62</v>
      </c>
      <c r="D84" s="212" t="s">
        <v>70</v>
      </c>
      <c r="E84" s="213" t="s">
        <v>98</v>
      </c>
      <c r="F84" s="213" t="s">
        <v>75</v>
      </c>
      <c r="G84" s="214" t="s">
        <v>66</v>
      </c>
      <c r="I84" s="307"/>
      <c r="S84" s="281"/>
    </row>
    <row r="85" spans="1:19">
      <c r="A85" s="215" t="s">
        <v>737</v>
      </c>
      <c r="B85" s="216"/>
      <c r="C85" s="216"/>
      <c r="D85" s="186"/>
      <c r="E85" s="217">
        <f>10%*E123</f>
        <v>0</v>
      </c>
      <c r="F85" s="218">
        <f t="shared" ref="F85:F96" si="12">IF(D85=0,0,D85*E85)</f>
        <v>0</v>
      </c>
      <c r="G85" s="219"/>
      <c r="I85" s="269"/>
    </row>
    <row r="86" spans="1:19">
      <c r="A86" s="215" t="str">
        <f t="shared" ref="A86:A96" si="13">IF(I86=0,"-",VLOOKUP(I86,EQUIPOS,2,FALSE))</f>
        <v>-</v>
      </c>
      <c r="B86" s="216"/>
      <c r="C86" s="216"/>
      <c r="D86" s="186"/>
      <c r="E86" s="217">
        <f t="shared" ref="E86:E96" si="14">IF(I86=0,0,VLOOKUP(I86,EQUIPOS,4,FALSE))</f>
        <v>0</v>
      </c>
      <c r="F86" s="218">
        <f t="shared" si="12"/>
        <v>0</v>
      </c>
      <c r="G86" s="220"/>
      <c r="I86" s="269"/>
    </row>
    <row r="87" spans="1:19">
      <c r="A87" s="215" t="str">
        <f t="shared" si="13"/>
        <v>-</v>
      </c>
      <c r="B87" s="216"/>
      <c r="C87" s="216"/>
      <c r="D87" s="186"/>
      <c r="E87" s="217">
        <f t="shared" si="14"/>
        <v>0</v>
      </c>
      <c r="F87" s="218">
        <f t="shared" si="12"/>
        <v>0</v>
      </c>
      <c r="G87" s="220"/>
      <c r="I87" s="269"/>
    </row>
    <row r="88" spans="1:19">
      <c r="A88" s="215" t="str">
        <f t="shared" si="13"/>
        <v>-</v>
      </c>
      <c r="B88" s="216"/>
      <c r="C88" s="216"/>
      <c r="D88" s="186"/>
      <c r="E88" s="217">
        <f t="shared" si="14"/>
        <v>0</v>
      </c>
      <c r="F88" s="218">
        <f t="shared" si="12"/>
        <v>0</v>
      </c>
      <c r="G88" s="220"/>
      <c r="I88" s="269"/>
    </row>
    <row r="89" spans="1:19">
      <c r="A89" s="215" t="str">
        <f t="shared" si="13"/>
        <v>-</v>
      </c>
      <c r="B89" s="216"/>
      <c r="C89" s="216"/>
      <c r="D89" s="186"/>
      <c r="E89" s="217">
        <f t="shared" si="14"/>
        <v>0</v>
      </c>
      <c r="F89" s="218">
        <f t="shared" si="12"/>
        <v>0</v>
      </c>
      <c r="G89" s="220"/>
      <c r="I89" s="269"/>
    </row>
    <row r="90" spans="1:19">
      <c r="A90" s="215" t="str">
        <f t="shared" si="13"/>
        <v>-</v>
      </c>
      <c r="B90" s="216"/>
      <c r="C90" s="216"/>
      <c r="D90" s="186"/>
      <c r="E90" s="217">
        <f t="shared" si="14"/>
        <v>0</v>
      </c>
      <c r="F90" s="218">
        <f t="shared" si="12"/>
        <v>0</v>
      </c>
      <c r="G90" s="220"/>
      <c r="I90" s="269"/>
    </row>
    <row r="91" spans="1:19">
      <c r="A91" s="215" t="str">
        <f t="shared" si="13"/>
        <v>-</v>
      </c>
      <c r="B91" s="216"/>
      <c r="C91" s="216"/>
      <c r="D91" s="186"/>
      <c r="E91" s="217">
        <f t="shared" si="14"/>
        <v>0</v>
      </c>
      <c r="F91" s="218">
        <f t="shared" si="12"/>
        <v>0</v>
      </c>
      <c r="G91" s="220"/>
      <c r="I91" s="269"/>
    </row>
    <row r="92" spans="1:19">
      <c r="A92" s="215" t="str">
        <f t="shared" si="13"/>
        <v>-</v>
      </c>
      <c r="B92" s="216"/>
      <c r="C92" s="216"/>
      <c r="D92" s="186"/>
      <c r="E92" s="217">
        <f t="shared" si="14"/>
        <v>0</v>
      </c>
      <c r="F92" s="218">
        <f t="shared" si="12"/>
        <v>0</v>
      </c>
      <c r="G92" s="220"/>
      <c r="I92" s="269"/>
    </row>
    <row r="93" spans="1:19">
      <c r="A93" s="215" t="str">
        <f t="shared" si="13"/>
        <v>-</v>
      </c>
      <c r="B93" s="216"/>
      <c r="C93" s="216"/>
      <c r="D93" s="186"/>
      <c r="E93" s="217">
        <f t="shared" si="14"/>
        <v>0</v>
      </c>
      <c r="F93" s="218">
        <f t="shared" si="12"/>
        <v>0</v>
      </c>
      <c r="G93" s="220"/>
      <c r="I93" s="269"/>
    </row>
    <row r="94" spans="1:19">
      <c r="A94" s="215" t="str">
        <f t="shared" si="13"/>
        <v>-</v>
      </c>
      <c r="B94" s="216"/>
      <c r="C94" s="216"/>
      <c r="D94" s="186"/>
      <c r="E94" s="217">
        <f t="shared" si="14"/>
        <v>0</v>
      </c>
      <c r="F94" s="218">
        <f t="shared" si="12"/>
        <v>0</v>
      </c>
      <c r="G94" s="220"/>
      <c r="I94" s="269"/>
    </row>
    <row r="95" spans="1:19">
      <c r="A95" s="215" t="str">
        <f t="shared" si="13"/>
        <v>-</v>
      </c>
      <c r="B95" s="216"/>
      <c r="C95" s="216"/>
      <c r="D95" s="186"/>
      <c r="E95" s="217">
        <f t="shared" si="14"/>
        <v>0</v>
      </c>
      <c r="F95" s="218">
        <f t="shared" si="12"/>
        <v>0</v>
      </c>
      <c r="G95" s="220"/>
      <c r="I95" s="269"/>
    </row>
    <row r="96" spans="1:19">
      <c r="A96" s="215" t="str">
        <f t="shared" si="13"/>
        <v>-</v>
      </c>
      <c r="B96" s="216"/>
      <c r="C96" s="216"/>
      <c r="D96" s="186"/>
      <c r="E96" s="217">
        <f t="shared" si="14"/>
        <v>0</v>
      </c>
      <c r="F96" s="218">
        <f t="shared" si="12"/>
        <v>0</v>
      </c>
      <c r="G96" s="220"/>
      <c r="I96" s="269"/>
    </row>
    <row r="97" spans="1:19" ht="13.5" thickBot="1">
      <c r="A97" s="222"/>
      <c r="B97" s="223"/>
      <c r="C97" s="223"/>
      <c r="D97" s="225"/>
      <c r="E97" s="225"/>
      <c r="F97" s="226" t="s">
        <v>76</v>
      </c>
      <c r="G97" s="227">
        <f>SUM(F85:F96)</f>
        <v>0</v>
      </c>
      <c r="I97" s="308"/>
    </row>
    <row r="98" spans="1:19" ht="13.5" thickTop="1">
      <c r="A98" s="228" t="s">
        <v>63</v>
      </c>
      <c r="B98" s="229"/>
      <c r="C98" s="229"/>
      <c r="D98" s="231"/>
      <c r="E98" s="231"/>
      <c r="F98" s="230"/>
      <c r="G98" s="232"/>
      <c r="I98" s="308"/>
    </row>
    <row r="99" spans="1:19" s="209" customFormat="1" ht="26">
      <c r="A99" s="233" t="s">
        <v>53</v>
      </c>
      <c r="B99" s="234"/>
      <c r="C99" s="235" t="s">
        <v>54</v>
      </c>
      <c r="D99" s="298" t="s">
        <v>64</v>
      </c>
      <c r="E99" s="236" t="s">
        <v>65</v>
      </c>
      <c r="F99" s="237" t="s">
        <v>75</v>
      </c>
      <c r="G99" s="238" t="s">
        <v>66</v>
      </c>
      <c r="I99" s="307"/>
      <c r="S99" s="281"/>
    </row>
    <row r="100" spans="1:19">
      <c r="A100" s="842" t="str">
        <f t="shared" ref="A100:A111" si="15">IF(I100=0,"",VLOOKUP(I100,MATERIALES,2,FALSE))</f>
        <v/>
      </c>
      <c r="B100" s="843"/>
      <c r="C100" s="239" t="str">
        <f t="shared" ref="C100:C108" si="16">IF(I100=0,"",VLOOKUP(I100,MATERIALES,3,FALSE))</f>
        <v/>
      </c>
      <c r="D100" s="186"/>
      <c r="E100" s="240">
        <f t="shared" ref="E100:E111" si="17">IF(I100=0,0,VLOOKUP(I100,MATERIALES,4,FALSE))</f>
        <v>0</v>
      </c>
      <c r="F100" s="700">
        <f t="shared" ref="F100:F111" si="18">IF(D100=0,0,D100*E100)</f>
        <v>0</v>
      </c>
      <c r="G100" s="219"/>
      <c r="I100" s="269"/>
    </row>
    <row r="101" spans="1:19">
      <c r="A101" s="842" t="str">
        <f t="shared" si="15"/>
        <v/>
      </c>
      <c r="B101" s="843"/>
      <c r="C101" s="239" t="str">
        <f t="shared" si="16"/>
        <v/>
      </c>
      <c r="D101" s="607"/>
      <c r="E101" s="240">
        <f t="shared" si="17"/>
        <v>0</v>
      </c>
      <c r="F101" s="700">
        <f t="shared" si="18"/>
        <v>0</v>
      </c>
      <c r="G101" s="220"/>
      <c r="I101" s="269"/>
    </row>
    <row r="102" spans="1:19">
      <c r="A102" s="842" t="str">
        <f t="shared" si="15"/>
        <v/>
      </c>
      <c r="B102" s="843"/>
      <c r="C102" s="239" t="str">
        <f t="shared" si="16"/>
        <v/>
      </c>
      <c r="D102" s="186"/>
      <c r="E102" s="240">
        <f t="shared" si="17"/>
        <v>0</v>
      </c>
      <c r="F102" s="700">
        <f t="shared" si="18"/>
        <v>0</v>
      </c>
      <c r="G102" s="220"/>
      <c r="I102" s="269"/>
    </row>
    <row r="103" spans="1:19">
      <c r="A103" s="842" t="str">
        <f t="shared" si="15"/>
        <v/>
      </c>
      <c r="B103" s="843"/>
      <c r="C103" s="239" t="str">
        <f t="shared" si="16"/>
        <v/>
      </c>
      <c r="D103" s="608"/>
      <c r="E103" s="240">
        <f t="shared" si="17"/>
        <v>0</v>
      </c>
      <c r="F103" s="700">
        <f t="shared" si="18"/>
        <v>0</v>
      </c>
      <c r="G103" s="220"/>
      <c r="I103" s="269"/>
    </row>
    <row r="104" spans="1:19">
      <c r="A104" s="842" t="str">
        <f t="shared" si="15"/>
        <v/>
      </c>
      <c r="B104" s="843"/>
      <c r="C104" s="239" t="str">
        <f t="shared" si="16"/>
        <v/>
      </c>
      <c r="D104" s="609"/>
      <c r="E104" s="240">
        <f t="shared" si="17"/>
        <v>0</v>
      </c>
      <c r="F104" s="700">
        <f t="shared" si="18"/>
        <v>0</v>
      </c>
      <c r="G104" s="220"/>
      <c r="I104" s="269"/>
    </row>
    <row r="105" spans="1:19">
      <c r="A105" s="842" t="str">
        <f t="shared" si="15"/>
        <v/>
      </c>
      <c r="B105" s="843"/>
      <c r="C105" s="239" t="str">
        <f t="shared" si="16"/>
        <v/>
      </c>
      <c r="D105" s="186"/>
      <c r="E105" s="240">
        <f t="shared" si="17"/>
        <v>0</v>
      </c>
      <c r="F105" s="218">
        <f t="shared" si="18"/>
        <v>0</v>
      </c>
      <c r="G105" s="220"/>
      <c r="I105" s="269"/>
    </row>
    <row r="106" spans="1:19">
      <c r="A106" s="842" t="str">
        <f t="shared" si="15"/>
        <v/>
      </c>
      <c r="B106" s="843"/>
      <c r="C106" s="239" t="str">
        <f t="shared" si="16"/>
        <v/>
      </c>
      <c r="D106" s="186"/>
      <c r="E106" s="240">
        <f t="shared" si="17"/>
        <v>0</v>
      </c>
      <c r="F106" s="218">
        <f t="shared" si="18"/>
        <v>0</v>
      </c>
      <c r="G106" s="220"/>
      <c r="I106" s="269"/>
    </row>
    <row r="107" spans="1:19">
      <c r="A107" s="842" t="str">
        <f t="shared" si="15"/>
        <v/>
      </c>
      <c r="B107" s="843"/>
      <c r="C107" s="239" t="str">
        <f t="shared" si="16"/>
        <v/>
      </c>
      <c r="D107" s="186"/>
      <c r="E107" s="240">
        <f t="shared" si="17"/>
        <v>0</v>
      </c>
      <c r="F107" s="218">
        <f t="shared" si="18"/>
        <v>0</v>
      </c>
      <c r="G107" s="241"/>
      <c r="I107" s="269"/>
    </row>
    <row r="108" spans="1:19">
      <c r="A108" s="842" t="str">
        <f t="shared" si="15"/>
        <v/>
      </c>
      <c r="B108" s="843"/>
      <c r="C108" s="239" t="str">
        <f t="shared" si="16"/>
        <v/>
      </c>
      <c r="D108" s="186"/>
      <c r="E108" s="240">
        <f t="shared" si="17"/>
        <v>0</v>
      </c>
      <c r="F108" s="218">
        <f t="shared" si="18"/>
        <v>0</v>
      </c>
      <c r="G108" s="220"/>
      <c r="I108" s="269"/>
    </row>
    <row r="109" spans="1:19">
      <c r="A109" s="842" t="str">
        <f t="shared" si="15"/>
        <v/>
      </c>
      <c r="B109" s="843"/>
      <c r="C109" s="239"/>
      <c r="D109" s="186"/>
      <c r="E109" s="240">
        <f t="shared" si="17"/>
        <v>0</v>
      </c>
      <c r="F109" s="218">
        <f t="shared" si="18"/>
        <v>0</v>
      </c>
      <c r="G109" s="220"/>
      <c r="I109" s="269"/>
    </row>
    <row r="110" spans="1:19">
      <c r="A110" s="842" t="str">
        <f t="shared" si="15"/>
        <v/>
      </c>
      <c r="B110" s="843"/>
      <c r="C110" s="239"/>
      <c r="D110" s="186"/>
      <c r="E110" s="240">
        <f t="shared" si="17"/>
        <v>0</v>
      </c>
      <c r="F110" s="218">
        <f t="shared" si="18"/>
        <v>0</v>
      </c>
      <c r="G110" s="220"/>
      <c r="I110" s="269"/>
    </row>
    <row r="111" spans="1:19">
      <c r="A111" s="842" t="str">
        <f t="shared" si="15"/>
        <v/>
      </c>
      <c r="B111" s="843"/>
      <c r="C111" s="239" t="str">
        <f t="shared" ref="C111" si="19">IF(I111=0,"",VLOOKUP(I111,MATERIALES,3,FALSE))</f>
        <v/>
      </c>
      <c r="D111" s="186"/>
      <c r="E111" s="240">
        <f t="shared" si="17"/>
        <v>0</v>
      </c>
      <c r="F111" s="218">
        <f t="shared" si="18"/>
        <v>0</v>
      </c>
      <c r="G111" s="221"/>
      <c r="I111" s="269"/>
    </row>
    <row r="112" spans="1:19" ht="26.25" customHeight="1" thickBot="1">
      <c r="A112" s="204"/>
      <c r="D112" s="206"/>
      <c r="E112" s="242"/>
      <c r="F112" s="243" t="s">
        <v>77</v>
      </c>
      <c r="G112" s="241">
        <f>SUM(F100:F111)</f>
        <v>0</v>
      </c>
      <c r="I112" s="308"/>
    </row>
    <row r="113" spans="1:9" ht="14" thickTop="1" thickBot="1">
      <c r="A113" s="244" t="s">
        <v>68</v>
      </c>
      <c r="B113" s="245"/>
      <c r="C113" s="245"/>
      <c r="D113" s="247"/>
      <c r="E113" s="247"/>
      <c r="F113" s="246"/>
      <c r="G113" s="248"/>
      <c r="I113" s="308"/>
    </row>
    <row r="114" spans="1:9" ht="13.5" thickTop="1">
      <c r="A114" s="233" t="s">
        <v>53</v>
      </c>
      <c r="B114" s="234"/>
      <c r="C114" s="236" t="s">
        <v>67</v>
      </c>
      <c r="D114" s="298" t="s">
        <v>71</v>
      </c>
      <c r="E114" s="236" t="s">
        <v>96</v>
      </c>
      <c r="F114" s="237" t="s">
        <v>75</v>
      </c>
      <c r="G114" s="238" t="s">
        <v>66</v>
      </c>
      <c r="I114" s="308"/>
    </row>
    <row r="115" spans="1:9">
      <c r="A115" s="842" t="str">
        <f>IF(I115=0,"",VLOOKUP(I115,EQUIPOS,2,FALSE))</f>
        <v/>
      </c>
      <c r="B115" s="843"/>
      <c r="C115" s="187"/>
      <c r="D115" s="186"/>
      <c r="E115" s="240">
        <f>IF(I115=0,0,VLOOKUP(I115,EQUIPOS,4,FALSE))</f>
        <v>0</v>
      </c>
      <c r="F115" s="218">
        <f>C115*D115*E115</f>
        <v>0</v>
      </c>
      <c r="G115" s="219"/>
      <c r="I115" s="269"/>
    </row>
    <row r="116" spans="1:9">
      <c r="A116" s="842" t="str">
        <f>IF(I116=0,"",VLOOKUP(I116,EQUIPOS,2,FALSE))</f>
        <v/>
      </c>
      <c r="B116" s="843"/>
      <c r="C116" s="187"/>
      <c r="D116" s="186"/>
      <c r="E116" s="240">
        <f>IF(I116=0,0,VLOOKUP(I116,EQUIPOS,4,FALSE))</f>
        <v>0</v>
      </c>
      <c r="F116" s="218">
        <f>C116*D116*E116</f>
        <v>0</v>
      </c>
      <c r="G116" s="220"/>
      <c r="I116" s="269"/>
    </row>
    <row r="117" spans="1:9">
      <c r="A117" s="842" t="str">
        <f>IF(I117=0,"",VLOOKUP(I117,EQUIPOS,2,FALSE))</f>
        <v/>
      </c>
      <c r="B117" s="843"/>
      <c r="C117" s="187"/>
      <c r="D117" s="186"/>
      <c r="E117" s="240">
        <f>IF(I117=0,0,VLOOKUP(I117,EQUIPOS,4,FALSE))</f>
        <v>0</v>
      </c>
      <c r="F117" s="218">
        <f>C117*D117*E117</f>
        <v>0</v>
      </c>
      <c r="G117" s="220"/>
      <c r="I117" s="269"/>
    </row>
    <row r="118" spans="1:9">
      <c r="A118" s="842" t="str">
        <f>IF(I118=0,"",VLOOKUP(I118,EQUIPOS,2,FALSE))</f>
        <v/>
      </c>
      <c r="B118" s="843"/>
      <c r="C118" s="187"/>
      <c r="D118" s="186"/>
      <c r="E118" s="240">
        <f>IF(I118=0,0,VLOOKUP(I118,EQUIPOS,4,FALSE))</f>
        <v>0</v>
      </c>
      <c r="F118" s="218">
        <f>C118*D118*E118</f>
        <v>0</v>
      </c>
      <c r="G118" s="220"/>
      <c r="I118" s="269"/>
    </row>
    <row r="119" spans="1:9">
      <c r="A119" s="842" t="str">
        <f>IF(I119=0,"",VLOOKUP(I119,EQUIPOS,2,FALSE))</f>
        <v/>
      </c>
      <c r="B119" s="843"/>
      <c r="C119" s="187"/>
      <c r="D119" s="186"/>
      <c r="E119" s="240">
        <f>IF(I119=0,0,VLOOKUP(I119,EQUIPOS,4,FALSE))</f>
        <v>0</v>
      </c>
      <c r="F119" s="218">
        <f>C119*D119*E119</f>
        <v>0</v>
      </c>
      <c r="G119" s="221"/>
      <c r="I119" s="269"/>
    </row>
    <row r="120" spans="1:9" ht="30.75" customHeight="1" thickBot="1">
      <c r="A120" s="222"/>
      <c r="B120" s="223"/>
      <c r="C120" s="223"/>
      <c r="D120" s="225"/>
      <c r="E120" s="249"/>
      <c r="F120" s="226" t="s">
        <v>78</v>
      </c>
      <c r="G120" s="250">
        <f>SUM(F115:F119)</f>
        <v>0</v>
      </c>
      <c r="I120" s="308"/>
    </row>
    <row r="121" spans="1:9" ht="13.5" thickTop="1">
      <c r="A121" s="228" t="s">
        <v>69</v>
      </c>
      <c r="B121" s="229"/>
      <c r="C121" s="229"/>
      <c r="D121" s="231"/>
      <c r="E121" s="231"/>
      <c r="F121" s="230"/>
      <c r="G121" s="232"/>
      <c r="I121" s="308"/>
    </row>
    <row r="122" spans="1:9" ht="26">
      <c r="A122" s="233" t="s">
        <v>53</v>
      </c>
      <c r="B122" s="235" t="s">
        <v>54</v>
      </c>
      <c r="C122" s="235" t="s">
        <v>64</v>
      </c>
      <c r="D122" s="298" t="s">
        <v>70</v>
      </c>
      <c r="E122" s="236" t="s">
        <v>65</v>
      </c>
      <c r="F122" s="237" t="s">
        <v>75</v>
      </c>
      <c r="G122" s="238" t="s">
        <v>66</v>
      </c>
      <c r="H122" s="209"/>
      <c r="I122" s="307"/>
    </row>
    <row r="123" spans="1:9">
      <c r="A123" s="251" t="s">
        <v>739</v>
      </c>
      <c r="B123" s="239" t="str">
        <f t="shared" ref="B123:B134" si="20">IF(I123=0,"",VLOOKUP(I123,MANOOBRA,3,FALSE))</f>
        <v/>
      </c>
      <c r="C123" s="187"/>
      <c r="D123" s="187"/>
      <c r="E123" s="240">
        <f t="shared" ref="E123:E134" si="21">IF(I123=0,0,VLOOKUP(I123,MANOOBRA,4,FALSE))</f>
        <v>0</v>
      </c>
      <c r="F123" s="603">
        <f t="shared" ref="F123:F134" si="22">IF(D123=0,0,C123*E123/D123)</f>
        <v>0</v>
      </c>
      <c r="G123" s="219"/>
      <c r="I123" s="269"/>
    </row>
    <row r="124" spans="1:9">
      <c r="A124" s="251" t="str">
        <f t="shared" ref="A124:A134" si="23">IF(I124=0,"",VLOOKUP(I124,MANOOBRA,2,FALSE))</f>
        <v/>
      </c>
      <c r="B124" s="239" t="str">
        <f t="shared" si="20"/>
        <v/>
      </c>
      <c r="C124" s="187"/>
      <c r="D124" s="187"/>
      <c r="E124" s="240">
        <f t="shared" si="21"/>
        <v>0</v>
      </c>
      <c r="F124" s="218">
        <f t="shared" si="22"/>
        <v>0</v>
      </c>
      <c r="G124" s="220"/>
      <c r="I124" s="269"/>
    </row>
    <row r="125" spans="1:9">
      <c r="A125" s="251" t="str">
        <f t="shared" si="23"/>
        <v/>
      </c>
      <c r="B125" s="239" t="str">
        <f t="shared" si="20"/>
        <v/>
      </c>
      <c r="C125" s="187"/>
      <c r="D125" s="290"/>
      <c r="E125" s="240">
        <f t="shared" si="21"/>
        <v>0</v>
      </c>
      <c r="F125" s="218">
        <f t="shared" si="22"/>
        <v>0</v>
      </c>
      <c r="G125" s="220"/>
      <c r="I125" s="269"/>
    </row>
    <row r="126" spans="1:9">
      <c r="A126" s="251" t="str">
        <f t="shared" si="23"/>
        <v/>
      </c>
      <c r="B126" s="239" t="str">
        <f t="shared" si="20"/>
        <v/>
      </c>
      <c r="C126" s="187"/>
      <c r="D126" s="187"/>
      <c r="E126" s="240">
        <f t="shared" si="21"/>
        <v>0</v>
      </c>
      <c r="F126" s="218">
        <f t="shared" si="22"/>
        <v>0</v>
      </c>
      <c r="G126" s="220"/>
      <c r="I126" s="269"/>
    </row>
    <row r="127" spans="1:9">
      <c r="A127" s="251" t="str">
        <f t="shared" si="23"/>
        <v/>
      </c>
      <c r="B127" s="239" t="str">
        <f t="shared" si="20"/>
        <v/>
      </c>
      <c r="C127" s="187"/>
      <c r="D127" s="187"/>
      <c r="E127" s="240">
        <f t="shared" si="21"/>
        <v>0</v>
      </c>
      <c r="F127" s="218">
        <f t="shared" si="22"/>
        <v>0</v>
      </c>
      <c r="G127" s="220"/>
      <c r="I127" s="269"/>
    </row>
    <row r="128" spans="1:9">
      <c r="A128" s="251" t="str">
        <f t="shared" si="23"/>
        <v/>
      </c>
      <c r="B128" s="239" t="str">
        <f t="shared" si="20"/>
        <v/>
      </c>
      <c r="C128" s="187"/>
      <c r="D128" s="187"/>
      <c r="E128" s="240">
        <f t="shared" si="21"/>
        <v>0</v>
      </c>
      <c r="F128" s="218">
        <f t="shared" si="22"/>
        <v>0</v>
      </c>
      <c r="G128" s="220"/>
      <c r="I128" s="269"/>
    </row>
    <row r="129" spans="1:20">
      <c r="A129" s="251" t="str">
        <f t="shared" si="23"/>
        <v/>
      </c>
      <c r="B129" s="239" t="str">
        <f t="shared" si="20"/>
        <v/>
      </c>
      <c r="C129" s="187"/>
      <c r="D129" s="187"/>
      <c r="E129" s="240">
        <f t="shared" si="21"/>
        <v>0</v>
      </c>
      <c r="F129" s="218">
        <f t="shared" si="22"/>
        <v>0</v>
      </c>
      <c r="G129" s="220"/>
      <c r="I129" s="269"/>
    </row>
    <row r="130" spans="1:20">
      <c r="A130" s="251" t="str">
        <f t="shared" si="23"/>
        <v/>
      </c>
      <c r="B130" s="239" t="str">
        <f t="shared" si="20"/>
        <v/>
      </c>
      <c r="C130" s="187"/>
      <c r="D130" s="187"/>
      <c r="E130" s="240">
        <f t="shared" si="21"/>
        <v>0</v>
      </c>
      <c r="F130" s="218">
        <f t="shared" si="22"/>
        <v>0</v>
      </c>
      <c r="G130" s="220"/>
      <c r="I130" s="269"/>
    </row>
    <row r="131" spans="1:20">
      <c r="A131" s="251" t="str">
        <f t="shared" si="23"/>
        <v/>
      </c>
      <c r="B131" s="239" t="str">
        <f t="shared" si="20"/>
        <v/>
      </c>
      <c r="C131" s="187"/>
      <c r="D131" s="187"/>
      <c r="E131" s="240">
        <f t="shared" si="21"/>
        <v>0</v>
      </c>
      <c r="F131" s="218">
        <f t="shared" si="22"/>
        <v>0</v>
      </c>
      <c r="G131" s="220"/>
      <c r="I131" s="269"/>
    </row>
    <row r="132" spans="1:20">
      <c r="A132" s="251" t="str">
        <f t="shared" si="23"/>
        <v/>
      </c>
      <c r="B132" s="239" t="str">
        <f t="shared" si="20"/>
        <v/>
      </c>
      <c r="C132" s="187"/>
      <c r="D132" s="187"/>
      <c r="E132" s="240">
        <f t="shared" si="21"/>
        <v>0</v>
      </c>
      <c r="F132" s="218">
        <f t="shared" si="22"/>
        <v>0</v>
      </c>
      <c r="G132" s="220"/>
      <c r="I132" s="269"/>
    </row>
    <row r="133" spans="1:20">
      <c r="A133" s="251" t="str">
        <f t="shared" si="23"/>
        <v/>
      </c>
      <c r="B133" s="239" t="str">
        <f t="shared" si="20"/>
        <v/>
      </c>
      <c r="C133" s="187"/>
      <c r="D133" s="187"/>
      <c r="E133" s="240">
        <f t="shared" si="21"/>
        <v>0</v>
      </c>
      <c r="F133" s="218">
        <f t="shared" si="22"/>
        <v>0</v>
      </c>
      <c r="G133" s="220"/>
      <c r="I133" s="269"/>
    </row>
    <row r="134" spans="1:20">
      <c r="A134" s="251" t="str">
        <f t="shared" si="23"/>
        <v/>
      </c>
      <c r="B134" s="239" t="str">
        <f t="shared" si="20"/>
        <v/>
      </c>
      <c r="C134" s="187"/>
      <c r="D134" s="187"/>
      <c r="E134" s="240">
        <f t="shared" si="21"/>
        <v>0</v>
      </c>
      <c r="F134" s="218">
        <f t="shared" si="22"/>
        <v>0</v>
      </c>
      <c r="G134" s="221"/>
      <c r="I134" s="269"/>
    </row>
    <row r="135" spans="1:20" ht="31.5" customHeight="1" thickBot="1">
      <c r="A135" s="222"/>
      <c r="B135" s="223"/>
      <c r="C135" s="223"/>
      <c r="D135" s="225"/>
      <c r="E135" s="225"/>
      <c r="F135" s="226" t="s">
        <v>79</v>
      </c>
      <c r="G135" s="250">
        <f>SUM(F123:F134)</f>
        <v>0</v>
      </c>
      <c r="I135" s="308"/>
    </row>
    <row r="136" spans="1:20" ht="13.5" thickTop="1">
      <c r="A136" s="179" t="s">
        <v>72</v>
      </c>
      <c r="B136" s="229"/>
      <c r="C136" s="229"/>
      <c r="D136" s="231"/>
      <c r="E136" s="231"/>
      <c r="F136" s="230"/>
      <c r="G136" s="232"/>
      <c r="I136" s="308"/>
    </row>
    <row r="137" spans="1:20">
      <c r="A137" s="233" t="s">
        <v>53</v>
      </c>
      <c r="B137" s="234"/>
      <c r="C137" s="234"/>
      <c r="D137" s="299"/>
      <c r="E137" s="236" t="s">
        <v>73</v>
      </c>
      <c r="F137" s="237" t="s">
        <v>74</v>
      </c>
      <c r="G137" s="252" t="s">
        <v>73</v>
      </c>
      <c r="H137" s="209"/>
      <c r="I137" s="307"/>
    </row>
    <row r="138" spans="1:20">
      <c r="A138" s="704" t="s">
        <v>734</v>
      </c>
      <c r="B138" s="253"/>
      <c r="C138" s="253"/>
      <c r="D138" s="300"/>
      <c r="E138" s="217">
        <f>SUM(G97,G112,G120,G135)</f>
        <v>0</v>
      </c>
      <c r="F138" s="254">
        <v>0.12</v>
      </c>
      <c r="G138" s="255">
        <f>E138*F138</f>
        <v>0</v>
      </c>
      <c r="I138" s="308"/>
    </row>
    <row r="139" spans="1:20">
      <c r="A139" s="704" t="s">
        <v>80</v>
      </c>
      <c r="B139" s="253"/>
      <c r="C139" s="253"/>
      <c r="D139" s="300"/>
      <c r="E139" s="217">
        <f>SUM(G97,G112,G120,G135)</f>
        <v>0</v>
      </c>
      <c r="F139" s="254">
        <f>A</f>
        <v>0</v>
      </c>
      <c r="G139" s="255">
        <f>E139*F139</f>
        <v>0</v>
      </c>
      <c r="I139" s="308"/>
    </row>
    <row r="140" spans="1:20">
      <c r="A140" s="704" t="s">
        <v>81</v>
      </c>
      <c r="B140" s="253"/>
      <c r="C140" s="253"/>
      <c r="D140" s="300"/>
      <c r="E140" s="217">
        <f>SUM(G97,G112,G120,G135)</f>
        <v>0</v>
      </c>
      <c r="F140" s="254">
        <f>I</f>
        <v>0</v>
      </c>
      <c r="G140" s="255">
        <f>E140*F140</f>
        <v>0</v>
      </c>
      <c r="I140" s="308"/>
    </row>
    <row r="141" spans="1:20">
      <c r="A141" s="704" t="s">
        <v>82</v>
      </c>
      <c r="B141" s="253"/>
      <c r="C141" s="253"/>
      <c r="D141" s="300"/>
      <c r="E141" s="217">
        <f>SUM(G98,G113,G121,G136)</f>
        <v>0</v>
      </c>
      <c r="F141" s="254">
        <f>U</f>
        <v>0</v>
      </c>
      <c r="G141" s="255">
        <f>E141*F141</f>
        <v>0</v>
      </c>
      <c r="I141" s="706"/>
    </row>
    <row r="142" spans="1:20" s="201" customFormat="1" ht="31" customHeight="1" thickBot="1">
      <c r="A142" s="222"/>
      <c r="B142" s="223"/>
      <c r="C142" s="223"/>
      <c r="D142" s="225"/>
      <c r="E142" s="225"/>
      <c r="F142" s="256" t="s">
        <v>83</v>
      </c>
      <c r="G142" s="250">
        <f>SUM(G138:G141)</f>
        <v>0</v>
      </c>
      <c r="I142" s="309"/>
      <c r="J142" s="201" t="str">
        <f>B81</f>
        <v>2.1.2</v>
      </c>
      <c r="K142" s="261">
        <f>E138</f>
        <v>0</v>
      </c>
      <c r="L142" s="261">
        <f>+G97</f>
        <v>0</v>
      </c>
      <c r="M142" s="261">
        <f>+G112</f>
        <v>0</v>
      </c>
      <c r="N142" s="261">
        <f>+G120</f>
        <v>0</v>
      </c>
      <c r="O142" s="261">
        <f>+G135</f>
        <v>0</v>
      </c>
      <c r="P142" s="280">
        <f>G138</f>
        <v>0</v>
      </c>
      <c r="Q142" s="280">
        <f>G139</f>
        <v>0</v>
      </c>
      <c r="R142" s="280">
        <f>G140</f>
        <v>0</v>
      </c>
      <c r="S142" s="283">
        <f>SUM(K142:R142)</f>
        <v>0</v>
      </c>
      <c r="T142" s="280"/>
    </row>
    <row r="143" spans="1:20" ht="31" customHeight="1" thickTop="1" thickBot="1">
      <c r="A143" s="257"/>
      <c r="B143" s="201"/>
      <c r="C143" s="201"/>
      <c r="D143" s="301"/>
      <c r="E143" s="258" t="s">
        <v>88</v>
      </c>
      <c r="F143" s="259"/>
      <c r="G143" s="260">
        <f>ROUND(SUM(G97,G112,G120,G135,G142),0)</f>
        <v>0</v>
      </c>
      <c r="I143" s="308"/>
      <c r="T143" s="280"/>
    </row>
    <row r="144" spans="1:20" ht="31" customHeight="1" thickTop="1">
      <c r="A144" s="262" t="s">
        <v>95</v>
      </c>
      <c r="D144" s="206"/>
      <c r="E144" s="206"/>
      <c r="F144" s="205"/>
      <c r="G144" s="208"/>
      <c r="I144" s="308"/>
      <c r="T144" s="280"/>
    </row>
    <row r="145" spans="1:20">
      <c r="A145" s="262"/>
      <c r="B145" s="263"/>
      <c r="C145" s="263"/>
      <c r="D145" s="302"/>
      <c r="E145" s="206"/>
      <c r="F145" s="205"/>
      <c r="G145" s="264">
        <f ca="1">TODAY()</f>
        <v>45189</v>
      </c>
      <c r="I145" s="308"/>
      <c r="T145" s="280"/>
    </row>
    <row r="146" spans="1:20" s="191" customFormat="1" ht="13.5" thickBot="1">
      <c r="A146" s="222"/>
      <c r="B146" s="223"/>
      <c r="C146" s="223"/>
      <c r="D146" s="225"/>
      <c r="E146" s="225"/>
      <c r="F146" s="224"/>
      <c r="G146" s="265"/>
      <c r="I146" s="303"/>
      <c r="S146" s="282"/>
    </row>
    <row r="147" spans="1:20" s="191" customFormat="1" ht="13.5" thickTop="1">
      <c r="A147" s="188" t="s">
        <v>124</v>
      </c>
      <c r="B147" s="188"/>
      <c r="C147" s="188"/>
      <c r="D147" s="190"/>
      <c r="E147" s="190"/>
      <c r="F147" s="189"/>
      <c r="G147" s="189"/>
      <c r="I147" s="303"/>
      <c r="S147" s="282"/>
    </row>
    <row r="148" spans="1:20" s="191" customFormat="1">
      <c r="A148" s="188" t="str">
        <f>CONCATENATE('Prestaciones y AIU'!A120," ANALISIS DE PRECIOS UNITARIOS")</f>
        <v xml:space="preserve"> ANALISIS DE PRECIOS UNITARIOS</v>
      </c>
      <c r="B148" s="188"/>
      <c r="C148" s="188"/>
      <c r="D148" s="190"/>
      <c r="E148" s="190"/>
      <c r="F148" s="189"/>
      <c r="G148" s="189"/>
      <c r="I148" s="303"/>
      <c r="S148" s="282"/>
    </row>
    <row r="149" spans="1:20" s="191" customFormat="1">
      <c r="A149" s="188" t="str">
        <f>Objeto_LIC</f>
        <v>OBJETO PROCESO COMPETITIVO</v>
      </c>
      <c r="B149" s="188"/>
      <c r="C149" s="188"/>
      <c r="D149" s="190"/>
      <c r="E149" s="190"/>
      <c r="F149" s="189"/>
      <c r="G149" s="189"/>
      <c r="I149" s="303"/>
      <c r="S149" s="282"/>
    </row>
    <row r="150" spans="1:20">
      <c r="A150" s="188"/>
      <c r="B150" s="188"/>
      <c r="C150" s="188"/>
      <c r="D150" s="190"/>
      <c r="E150" s="190"/>
      <c r="F150" s="189"/>
      <c r="G150" s="189"/>
    </row>
    <row r="151" spans="1:20" s="201" customFormat="1" ht="13.5" thickBot="1">
      <c r="A151" s="192"/>
      <c r="B151" s="192"/>
      <c r="C151" s="192"/>
      <c r="D151" s="194"/>
      <c r="E151" s="194"/>
      <c r="F151" s="193"/>
      <c r="G151" s="193"/>
      <c r="I151" s="305"/>
      <c r="S151" s="282"/>
    </row>
    <row r="152" spans="1:20" ht="13.5" thickTop="1">
      <c r="A152" s="196"/>
      <c r="B152" s="197"/>
      <c r="C152" s="197"/>
      <c r="D152" s="199"/>
      <c r="E152" s="199"/>
      <c r="F152" s="198"/>
      <c r="G152" s="200" t="s">
        <v>125</v>
      </c>
    </row>
    <row r="153" spans="1:20">
      <c r="A153" s="202" t="s">
        <v>58</v>
      </c>
      <c r="B153" s="844" t="str">
        <f>Proponente</f>
        <v>INDICAR NOMBRE DE CONTRATISTA</v>
      </c>
      <c r="C153" s="844"/>
      <c r="D153" s="844"/>
      <c r="E153" s="844"/>
      <c r="F153" s="844"/>
      <c r="G153" s="845"/>
    </row>
    <row r="154" spans="1:20">
      <c r="A154" s="202" t="s">
        <v>59</v>
      </c>
      <c r="B154" s="203" t="str">
        <f>Presupuesto!$A$8</f>
        <v>2.1.3</v>
      </c>
      <c r="C154" s="844" t="str">
        <f>Presupuesto!$B$8</f>
        <v>Suministro e instalación de Piso tablón de gres liso 30 x 30 mate tipo hojilla trafico pesado calidad alfa o similar</v>
      </c>
      <c r="D154" s="844"/>
      <c r="E154" s="844"/>
      <c r="F154" s="844"/>
      <c r="G154" s="845"/>
    </row>
    <row r="155" spans="1:20">
      <c r="A155" s="204"/>
      <c r="D155" s="206"/>
      <c r="E155" s="206"/>
      <c r="F155" s="192" t="s">
        <v>87</v>
      </c>
      <c r="G155" s="207" t="str">
        <f>Presupuesto!$C$8</f>
        <v>m2</v>
      </c>
      <c r="I155" s="306"/>
      <c r="J155" s="281"/>
      <c r="K155" s="281"/>
      <c r="L155" s="281"/>
      <c r="M155" s="281"/>
      <c r="N155" s="281"/>
      <c r="O155" s="281"/>
      <c r="P155" s="281"/>
      <c r="Q155" s="281"/>
      <c r="R155" s="281"/>
      <c r="S155" s="281"/>
    </row>
    <row r="156" spans="1:20" s="209" customFormat="1" ht="13.5" thickBot="1">
      <c r="A156" s="202" t="s">
        <v>60</v>
      </c>
      <c r="B156" s="195"/>
      <c r="C156" s="195"/>
      <c r="D156" s="206"/>
      <c r="E156" s="206"/>
      <c r="F156" s="205"/>
      <c r="G156" s="208"/>
      <c r="I156" s="307"/>
      <c r="S156" s="281"/>
    </row>
    <row r="157" spans="1:20" ht="13.5" thickTop="1">
      <c r="A157" s="210" t="s">
        <v>53</v>
      </c>
      <c r="B157" s="211" t="s">
        <v>61</v>
      </c>
      <c r="C157" s="211" t="s">
        <v>62</v>
      </c>
      <c r="D157" s="212" t="s">
        <v>70</v>
      </c>
      <c r="E157" s="213" t="s">
        <v>98</v>
      </c>
      <c r="F157" s="213" t="s">
        <v>75</v>
      </c>
      <c r="G157" s="214" t="s">
        <v>66</v>
      </c>
      <c r="I157" s="269"/>
    </row>
    <row r="158" spans="1:20">
      <c r="A158" s="215" t="str">
        <f t="shared" ref="A158:A169" si="24">IF(I157=0,"-",VLOOKUP(I157,EQUIPOS,2,FALSE))</f>
        <v>-</v>
      </c>
      <c r="B158" s="216"/>
      <c r="C158" s="216"/>
      <c r="D158" s="186"/>
      <c r="E158" s="217">
        <f t="shared" ref="E158:E169" si="25">IF(I157=0,0,VLOOKUP(I157,EQUIPOS,4,FALSE))</f>
        <v>0</v>
      </c>
      <c r="F158" s="218">
        <f t="shared" ref="F158:F169" si="26">IF(D158=0,0,D158*E158)</f>
        <v>0</v>
      </c>
      <c r="G158" s="219"/>
      <c r="I158" s="269"/>
    </row>
    <row r="159" spans="1:20">
      <c r="A159" s="215" t="str">
        <f t="shared" si="24"/>
        <v>-</v>
      </c>
      <c r="B159" s="216"/>
      <c r="C159" s="216"/>
      <c r="D159" s="605"/>
      <c r="E159" s="217">
        <f t="shared" si="25"/>
        <v>0</v>
      </c>
      <c r="F159" s="218">
        <f t="shared" si="26"/>
        <v>0</v>
      </c>
      <c r="G159" s="220"/>
      <c r="I159" s="269"/>
    </row>
    <row r="160" spans="1:20">
      <c r="A160" s="215" t="s">
        <v>737</v>
      </c>
      <c r="B160" s="216"/>
      <c r="C160" s="216"/>
      <c r="D160" s="186"/>
      <c r="E160" s="217">
        <f>10%*E196</f>
        <v>0</v>
      </c>
      <c r="F160" s="218">
        <f t="shared" si="26"/>
        <v>0</v>
      </c>
      <c r="G160" s="220"/>
      <c r="I160" s="269"/>
    </row>
    <row r="161" spans="1:19">
      <c r="A161" s="215" t="str">
        <f t="shared" si="24"/>
        <v>-</v>
      </c>
      <c r="B161" s="216"/>
      <c r="C161" s="216"/>
      <c r="D161" s="186"/>
      <c r="E161" s="217">
        <f t="shared" si="25"/>
        <v>0</v>
      </c>
      <c r="F161" s="218">
        <f t="shared" si="26"/>
        <v>0</v>
      </c>
      <c r="G161" s="220"/>
      <c r="I161" s="269"/>
    </row>
    <row r="162" spans="1:19">
      <c r="A162" s="215" t="str">
        <f t="shared" si="24"/>
        <v>-</v>
      </c>
      <c r="B162" s="216"/>
      <c r="C162" s="216"/>
      <c r="D162" s="186"/>
      <c r="E162" s="217">
        <f t="shared" si="25"/>
        <v>0</v>
      </c>
      <c r="F162" s="218">
        <f t="shared" si="26"/>
        <v>0</v>
      </c>
      <c r="G162" s="220"/>
      <c r="I162" s="269"/>
    </row>
    <row r="163" spans="1:19">
      <c r="A163" s="215" t="str">
        <f t="shared" si="24"/>
        <v>-</v>
      </c>
      <c r="B163" s="216"/>
      <c r="C163" s="216"/>
      <c r="D163" s="186"/>
      <c r="E163" s="217">
        <f t="shared" si="25"/>
        <v>0</v>
      </c>
      <c r="F163" s="218">
        <f t="shared" si="26"/>
        <v>0</v>
      </c>
      <c r="G163" s="220"/>
      <c r="I163" s="269"/>
    </row>
    <row r="164" spans="1:19">
      <c r="A164" s="215" t="str">
        <f t="shared" si="24"/>
        <v>-</v>
      </c>
      <c r="B164" s="216"/>
      <c r="C164" s="216"/>
      <c r="D164" s="186"/>
      <c r="E164" s="217">
        <f t="shared" si="25"/>
        <v>0</v>
      </c>
      <c r="F164" s="218">
        <f t="shared" si="26"/>
        <v>0</v>
      </c>
      <c r="G164" s="220"/>
      <c r="I164" s="269"/>
    </row>
    <row r="165" spans="1:19">
      <c r="A165" s="215" t="str">
        <f t="shared" si="24"/>
        <v>-</v>
      </c>
      <c r="B165" s="216"/>
      <c r="C165" s="216"/>
      <c r="D165" s="186"/>
      <c r="E165" s="217">
        <f t="shared" si="25"/>
        <v>0</v>
      </c>
      <c r="F165" s="218">
        <f t="shared" si="26"/>
        <v>0</v>
      </c>
      <c r="G165" s="220"/>
      <c r="I165" s="269"/>
    </row>
    <row r="166" spans="1:19">
      <c r="A166" s="215" t="str">
        <f t="shared" si="24"/>
        <v>-</v>
      </c>
      <c r="B166" s="216"/>
      <c r="C166" s="216"/>
      <c r="D166" s="186"/>
      <c r="E166" s="217">
        <f t="shared" si="25"/>
        <v>0</v>
      </c>
      <c r="F166" s="218">
        <f t="shared" si="26"/>
        <v>0</v>
      </c>
      <c r="G166" s="220"/>
      <c r="I166" s="269"/>
    </row>
    <row r="167" spans="1:19">
      <c r="A167" s="215" t="str">
        <f t="shared" si="24"/>
        <v>-</v>
      </c>
      <c r="B167" s="216"/>
      <c r="C167" s="216"/>
      <c r="D167" s="186"/>
      <c r="E167" s="217">
        <f t="shared" si="25"/>
        <v>0</v>
      </c>
      <c r="F167" s="218">
        <f t="shared" si="26"/>
        <v>0</v>
      </c>
      <c r="G167" s="220"/>
      <c r="I167" s="269"/>
    </row>
    <row r="168" spans="1:19">
      <c r="A168" s="215" t="str">
        <f t="shared" si="24"/>
        <v>-</v>
      </c>
      <c r="B168" s="216"/>
      <c r="C168" s="216"/>
      <c r="D168" s="186"/>
      <c r="E168" s="217">
        <f t="shared" si="25"/>
        <v>0</v>
      </c>
      <c r="F168" s="218">
        <f t="shared" si="26"/>
        <v>0</v>
      </c>
      <c r="G168" s="220"/>
      <c r="I168" s="269"/>
    </row>
    <row r="169" spans="1:19">
      <c r="A169" s="215" t="str">
        <f t="shared" si="24"/>
        <v>-</v>
      </c>
      <c r="B169" s="216"/>
      <c r="C169" s="216"/>
      <c r="D169" s="186"/>
      <c r="E169" s="217">
        <f t="shared" si="25"/>
        <v>0</v>
      </c>
      <c r="F169" s="218">
        <f t="shared" si="26"/>
        <v>0</v>
      </c>
      <c r="G169" s="220"/>
      <c r="I169" s="308"/>
    </row>
    <row r="170" spans="1:19" ht="13.5" thickBot="1">
      <c r="A170" s="222"/>
      <c r="B170" s="223"/>
      <c r="C170" s="223"/>
      <c r="D170" s="225"/>
      <c r="E170" s="225"/>
      <c r="F170" s="604" t="s">
        <v>76</v>
      </c>
      <c r="G170" s="227">
        <f>SUM(F158:F169)</f>
        <v>0</v>
      </c>
      <c r="I170" s="308"/>
    </row>
    <row r="171" spans="1:19" s="209" customFormat="1" ht="13.5" thickTop="1">
      <c r="A171" s="228" t="s">
        <v>63</v>
      </c>
      <c r="B171" s="229"/>
      <c r="C171" s="229"/>
      <c r="D171" s="231"/>
      <c r="E171" s="231"/>
      <c r="F171" s="230"/>
      <c r="G171" s="232"/>
      <c r="I171" s="307"/>
      <c r="S171" s="281"/>
    </row>
    <row r="172" spans="1:19" ht="26">
      <c r="A172" s="233" t="s">
        <v>53</v>
      </c>
      <c r="B172" s="234"/>
      <c r="C172" s="235" t="s">
        <v>54</v>
      </c>
      <c r="D172" s="298" t="s">
        <v>64</v>
      </c>
      <c r="E172" s="236" t="s">
        <v>65</v>
      </c>
      <c r="F172" s="237" t="s">
        <v>75</v>
      </c>
      <c r="G172" s="238" t="s">
        <v>66</v>
      </c>
    </row>
    <row r="173" spans="1:19">
      <c r="A173" s="842" t="str">
        <f t="shared" ref="A173:A178" si="27">IF(I173=0,"",VLOOKUP(I173,MATERIALES,2,FALSE))</f>
        <v/>
      </c>
      <c r="B173" s="843"/>
      <c r="C173" s="239" t="str">
        <f t="shared" ref="C173:C178" si="28">IF(I173=0,"",VLOOKUP(I173,MATERIALES,3,FALSE))</f>
        <v/>
      </c>
      <c r="D173" s="605"/>
      <c r="E173" s="240">
        <f t="shared" ref="E173:E178" si="29">IF(I173=0,0,VLOOKUP(I173,MATERIALES,4,FALSE))</f>
        <v>0</v>
      </c>
      <c r="F173" s="218">
        <f t="shared" ref="F173:F184" si="30">IF(D173=0,0,D173*E173)</f>
        <v>0</v>
      </c>
      <c r="G173" s="219"/>
      <c r="I173" s="269"/>
    </row>
    <row r="174" spans="1:19">
      <c r="A174" s="842" t="str">
        <f t="shared" si="27"/>
        <v/>
      </c>
      <c r="B174" s="843"/>
      <c r="C174" s="239" t="str">
        <f t="shared" si="28"/>
        <v/>
      </c>
      <c r="D174" s="605"/>
      <c r="E174" s="240">
        <f t="shared" si="29"/>
        <v>0</v>
      </c>
      <c r="F174" s="218">
        <f t="shared" si="30"/>
        <v>0</v>
      </c>
      <c r="G174" s="220"/>
      <c r="I174" s="269"/>
    </row>
    <row r="175" spans="1:19">
      <c r="A175" s="842" t="str">
        <f t="shared" si="27"/>
        <v/>
      </c>
      <c r="B175" s="843"/>
      <c r="C175" s="239" t="str">
        <f t="shared" si="28"/>
        <v/>
      </c>
      <c r="D175" s="605"/>
      <c r="E175" s="240">
        <f t="shared" si="29"/>
        <v>0</v>
      </c>
      <c r="F175" s="218">
        <f t="shared" si="30"/>
        <v>0</v>
      </c>
      <c r="G175" s="220"/>
      <c r="I175" s="269"/>
    </row>
    <row r="176" spans="1:19">
      <c r="A176" s="842" t="str">
        <f t="shared" si="27"/>
        <v/>
      </c>
      <c r="B176" s="843"/>
      <c r="C176" s="239" t="str">
        <f t="shared" si="28"/>
        <v/>
      </c>
      <c r="D176" s="605"/>
      <c r="E176" s="240">
        <f t="shared" si="29"/>
        <v>0</v>
      </c>
      <c r="F176" s="218">
        <f t="shared" si="30"/>
        <v>0</v>
      </c>
      <c r="G176" s="220"/>
      <c r="I176" s="269"/>
    </row>
    <row r="177" spans="1:9">
      <c r="A177" s="842" t="str">
        <f t="shared" si="27"/>
        <v/>
      </c>
      <c r="B177" s="843"/>
      <c r="C177" s="239" t="str">
        <f t="shared" si="28"/>
        <v/>
      </c>
      <c r="D177" s="605"/>
      <c r="E177" s="240">
        <f t="shared" si="29"/>
        <v>0</v>
      </c>
      <c r="F177" s="218">
        <f t="shared" si="30"/>
        <v>0</v>
      </c>
      <c r="G177" s="220"/>
      <c r="I177" s="269"/>
    </row>
    <row r="178" spans="1:9">
      <c r="A178" s="842" t="str">
        <f t="shared" si="27"/>
        <v/>
      </c>
      <c r="B178" s="843"/>
      <c r="C178" s="239" t="str">
        <f t="shared" si="28"/>
        <v/>
      </c>
      <c r="D178" s="605"/>
      <c r="E178" s="240">
        <f t="shared" si="29"/>
        <v>0</v>
      </c>
      <c r="F178" s="700">
        <f t="shared" si="30"/>
        <v>0</v>
      </c>
      <c r="G178" s="220"/>
      <c r="I178" s="269"/>
    </row>
    <row r="179" spans="1:9">
      <c r="A179" s="842"/>
      <c r="B179" s="843"/>
      <c r="C179" s="239"/>
      <c r="D179" s="186"/>
      <c r="E179" s="240"/>
      <c r="F179" s="218">
        <f t="shared" si="30"/>
        <v>0</v>
      </c>
      <c r="G179" s="220"/>
      <c r="I179" s="269"/>
    </row>
    <row r="180" spans="1:9">
      <c r="A180" s="842" t="str">
        <f t="shared" ref="A180:A184" si="31">IF(I179=0,"",VLOOKUP(I179,MATERIALES,2,FALSE))</f>
        <v/>
      </c>
      <c r="B180" s="843"/>
      <c r="C180" s="239" t="str">
        <f t="shared" ref="C180:C181" si="32">IF(I179=0,"",VLOOKUP(I179,MATERIALES,3,FALSE))</f>
        <v/>
      </c>
      <c r="D180" s="186"/>
      <c r="E180" s="240">
        <f t="shared" ref="E180:E184" si="33">IF(I179=0,0,VLOOKUP(I179,MATERIALES,4,FALSE))</f>
        <v>0</v>
      </c>
      <c r="F180" s="218">
        <f t="shared" si="30"/>
        <v>0</v>
      </c>
      <c r="G180" s="241"/>
      <c r="I180" s="269"/>
    </row>
    <row r="181" spans="1:9">
      <c r="A181" s="842" t="str">
        <f t="shared" si="31"/>
        <v/>
      </c>
      <c r="B181" s="843"/>
      <c r="C181" s="239" t="str">
        <f t="shared" si="32"/>
        <v/>
      </c>
      <c r="D181" s="186"/>
      <c r="E181" s="240">
        <f t="shared" si="33"/>
        <v>0</v>
      </c>
      <c r="F181" s="218">
        <f t="shared" si="30"/>
        <v>0</v>
      </c>
      <c r="G181" s="220"/>
      <c r="I181" s="269"/>
    </row>
    <row r="182" spans="1:9">
      <c r="A182" s="842" t="str">
        <f t="shared" si="31"/>
        <v/>
      </c>
      <c r="B182" s="843"/>
      <c r="C182" s="239"/>
      <c r="D182" s="186"/>
      <c r="E182" s="240">
        <f t="shared" si="33"/>
        <v>0</v>
      </c>
      <c r="F182" s="218">
        <f t="shared" si="30"/>
        <v>0</v>
      </c>
      <c r="G182" s="220"/>
      <c r="I182" s="269"/>
    </row>
    <row r="183" spans="1:9">
      <c r="A183" s="842" t="str">
        <f t="shared" si="31"/>
        <v/>
      </c>
      <c r="B183" s="843"/>
      <c r="C183" s="239"/>
      <c r="D183" s="186"/>
      <c r="E183" s="240">
        <f t="shared" si="33"/>
        <v>0</v>
      </c>
      <c r="F183" s="218">
        <f t="shared" si="30"/>
        <v>0</v>
      </c>
      <c r="G183" s="220"/>
      <c r="I183" s="269"/>
    </row>
    <row r="184" spans="1:9" ht="26.25" customHeight="1">
      <c r="A184" s="842" t="str">
        <f t="shared" si="31"/>
        <v/>
      </c>
      <c r="B184" s="843"/>
      <c r="C184" s="239" t="str">
        <f t="shared" ref="C184" si="34">IF(I183=0,"",VLOOKUP(I183,MATERIALES,3,FALSE))</f>
        <v/>
      </c>
      <c r="D184" s="186"/>
      <c r="E184" s="240">
        <f t="shared" si="33"/>
        <v>0</v>
      </c>
      <c r="F184" s="218">
        <f t="shared" si="30"/>
        <v>0</v>
      </c>
      <c r="G184" s="221"/>
      <c r="I184" s="308"/>
    </row>
    <row r="185" spans="1:9" ht="13.5" thickBot="1">
      <c r="A185" s="204"/>
      <c r="D185" s="206"/>
      <c r="E185" s="242"/>
      <c r="F185" s="243" t="s">
        <v>77</v>
      </c>
      <c r="G185" s="241">
        <f>SUM(F173:F184)</f>
        <v>0</v>
      </c>
      <c r="I185" s="308"/>
    </row>
    <row r="186" spans="1:9" ht="14" thickTop="1" thickBot="1">
      <c r="A186" s="244" t="s">
        <v>68</v>
      </c>
      <c r="B186" s="245"/>
      <c r="C186" s="245"/>
      <c r="D186" s="247"/>
      <c r="E186" s="247"/>
      <c r="F186" s="246"/>
      <c r="G186" s="248"/>
      <c r="I186" s="308"/>
    </row>
    <row r="187" spans="1:9" ht="13.5" thickTop="1">
      <c r="A187" s="233" t="s">
        <v>53</v>
      </c>
      <c r="B187" s="234"/>
      <c r="C187" s="236" t="s">
        <v>67</v>
      </c>
      <c r="D187" s="298" t="s">
        <v>71</v>
      </c>
      <c r="E187" s="236" t="s">
        <v>96</v>
      </c>
      <c r="F187" s="237" t="s">
        <v>75</v>
      </c>
      <c r="G187" s="238" t="s">
        <v>66</v>
      </c>
      <c r="I187" s="269"/>
    </row>
    <row r="188" spans="1:9">
      <c r="A188" s="842" t="str">
        <f>IF(I187=0,"",VLOOKUP(I187,EQUIPOS,2,FALSE))</f>
        <v/>
      </c>
      <c r="B188" s="843"/>
      <c r="C188" s="187"/>
      <c r="D188" s="186"/>
      <c r="E188" s="240">
        <f>IF(I187=0,0,VLOOKUP(I187,EQUIPOS,4,FALSE))</f>
        <v>0</v>
      </c>
      <c r="F188" s="218">
        <f>C188*D188*E188</f>
        <v>0</v>
      </c>
      <c r="G188" s="219"/>
      <c r="I188" s="269"/>
    </row>
    <row r="189" spans="1:9">
      <c r="A189" s="842" t="str">
        <f>IF(I188=0,"",VLOOKUP(I188,EQUIPOS,2,FALSE))</f>
        <v/>
      </c>
      <c r="B189" s="843"/>
      <c r="C189" s="187"/>
      <c r="D189" s="186"/>
      <c r="E189" s="240">
        <f>IF(I188=0,0,VLOOKUP(I188,EQUIPOS,4,FALSE))</f>
        <v>0</v>
      </c>
      <c r="F189" s="218">
        <f>C189*D189*E189</f>
        <v>0</v>
      </c>
      <c r="G189" s="220"/>
      <c r="I189" s="269"/>
    </row>
    <row r="190" spans="1:9">
      <c r="A190" s="842" t="str">
        <f>IF(I189=0,"",VLOOKUP(I189,EQUIPOS,2,FALSE))</f>
        <v/>
      </c>
      <c r="B190" s="843"/>
      <c r="C190" s="187"/>
      <c r="D190" s="186"/>
      <c r="E190" s="240">
        <f>IF(I189=0,0,VLOOKUP(I189,EQUIPOS,4,FALSE))</f>
        <v>0</v>
      </c>
      <c r="F190" s="218">
        <f>C190*D190*E190</f>
        <v>0</v>
      </c>
      <c r="G190" s="220"/>
      <c r="I190" s="269"/>
    </row>
    <row r="191" spans="1:9">
      <c r="A191" s="842" t="str">
        <f>IF(I190=0,"",VLOOKUP(I190,EQUIPOS,2,FALSE))</f>
        <v/>
      </c>
      <c r="B191" s="843"/>
      <c r="C191" s="187"/>
      <c r="D191" s="186"/>
      <c r="E191" s="240">
        <f>IF(I190=0,0,VLOOKUP(I190,EQUIPOS,4,FALSE))</f>
        <v>0</v>
      </c>
      <c r="F191" s="218">
        <f>C191*D191*E191</f>
        <v>0</v>
      </c>
      <c r="G191" s="220"/>
      <c r="I191" s="269"/>
    </row>
    <row r="192" spans="1:9" ht="30.75" customHeight="1">
      <c r="A192" s="842" t="str">
        <f>IF(I191=0,"",VLOOKUP(I191,EQUIPOS,2,FALSE))</f>
        <v/>
      </c>
      <c r="B192" s="843"/>
      <c r="C192" s="187"/>
      <c r="D192" s="186"/>
      <c r="E192" s="240">
        <f>IF(I191=0,0,VLOOKUP(I191,EQUIPOS,4,FALSE))</f>
        <v>0</v>
      </c>
      <c r="F192" s="218">
        <f>C192*D192*E192</f>
        <v>0</v>
      </c>
      <c r="G192" s="221"/>
      <c r="I192" s="308"/>
    </row>
    <row r="193" spans="1:9" ht="13.5" thickBot="1">
      <c r="A193" s="222"/>
      <c r="B193" s="223"/>
      <c r="C193" s="223"/>
      <c r="D193" s="225"/>
      <c r="E193" s="249"/>
      <c r="F193" s="226" t="s">
        <v>78</v>
      </c>
      <c r="G193" s="250">
        <f>SUM(F188:F192)</f>
        <v>0</v>
      </c>
      <c r="I193" s="308"/>
    </row>
    <row r="194" spans="1:9" ht="13.5" thickTop="1">
      <c r="A194" s="228" t="s">
        <v>69</v>
      </c>
      <c r="B194" s="229"/>
      <c r="C194" s="229"/>
      <c r="D194" s="231"/>
      <c r="E194" s="231"/>
      <c r="F194" s="230"/>
      <c r="G194" s="232"/>
      <c r="H194" s="209"/>
      <c r="I194" s="307"/>
    </row>
    <row r="195" spans="1:9" ht="26">
      <c r="A195" s="233" t="s">
        <v>53</v>
      </c>
      <c r="B195" s="235" t="s">
        <v>54</v>
      </c>
      <c r="C195" s="235" t="s">
        <v>64</v>
      </c>
      <c r="D195" s="298" t="s">
        <v>70</v>
      </c>
      <c r="E195" s="236" t="s">
        <v>65</v>
      </c>
      <c r="F195" s="237" t="s">
        <v>75</v>
      </c>
      <c r="G195" s="238" t="s">
        <v>66</v>
      </c>
      <c r="I195" s="269"/>
    </row>
    <row r="196" spans="1:9">
      <c r="A196" s="251" t="str">
        <f t="shared" ref="A196:A207" si="35">IF(I195=0,"",VLOOKUP(I195,MANOOBRA,2,FALSE))</f>
        <v/>
      </c>
      <c r="B196" s="239" t="str">
        <f t="shared" ref="B196:B207" si="36">IF(I195=0,"",VLOOKUP(I195,MANOOBRA,3,FALSE))</f>
        <v/>
      </c>
      <c r="C196" s="187">
        <v>0</v>
      </c>
      <c r="D196" s="187"/>
      <c r="E196" s="240">
        <f t="shared" ref="E196:E207" si="37">IF(I195=0,0,VLOOKUP(I195,MANOOBRA,4,FALSE))</f>
        <v>0</v>
      </c>
      <c r="F196" s="218">
        <f>IF(D196=0,0,E196*D196)</f>
        <v>0</v>
      </c>
      <c r="G196" s="219"/>
      <c r="I196" s="269"/>
    </row>
    <row r="197" spans="1:9">
      <c r="A197" s="251" t="str">
        <f t="shared" si="35"/>
        <v/>
      </c>
      <c r="B197" s="239" t="str">
        <f t="shared" si="36"/>
        <v/>
      </c>
      <c r="C197" s="187"/>
      <c r="D197" s="187"/>
      <c r="E197" s="240">
        <f t="shared" si="37"/>
        <v>0</v>
      </c>
      <c r="F197" s="218">
        <f t="shared" ref="F197:F207" si="38">IF(D197=0,0,C197*E197/D197)</f>
        <v>0</v>
      </c>
      <c r="G197" s="220"/>
      <c r="I197" s="269"/>
    </row>
    <row r="198" spans="1:9">
      <c r="A198" s="251" t="str">
        <f t="shared" si="35"/>
        <v/>
      </c>
      <c r="B198" s="239" t="str">
        <f t="shared" si="36"/>
        <v/>
      </c>
      <c r="C198" s="187"/>
      <c r="D198" s="290"/>
      <c r="E198" s="240">
        <f t="shared" si="37"/>
        <v>0</v>
      </c>
      <c r="F198" s="218">
        <f t="shared" si="38"/>
        <v>0</v>
      </c>
      <c r="G198" s="220"/>
      <c r="I198" s="269"/>
    </row>
    <row r="199" spans="1:9">
      <c r="A199" s="251" t="str">
        <f t="shared" si="35"/>
        <v/>
      </c>
      <c r="B199" s="239" t="str">
        <f t="shared" si="36"/>
        <v/>
      </c>
      <c r="C199" s="187"/>
      <c r="D199" s="187"/>
      <c r="E199" s="240">
        <f t="shared" si="37"/>
        <v>0</v>
      </c>
      <c r="F199" s="218">
        <f t="shared" si="38"/>
        <v>0</v>
      </c>
      <c r="G199" s="220"/>
      <c r="I199" s="269"/>
    </row>
    <row r="200" spans="1:9">
      <c r="A200" s="251" t="str">
        <f t="shared" si="35"/>
        <v/>
      </c>
      <c r="B200" s="239" t="str">
        <f t="shared" si="36"/>
        <v/>
      </c>
      <c r="C200" s="187"/>
      <c r="D200" s="187"/>
      <c r="E200" s="240">
        <f t="shared" si="37"/>
        <v>0</v>
      </c>
      <c r="F200" s="218">
        <f t="shared" si="38"/>
        <v>0</v>
      </c>
      <c r="G200" s="220"/>
      <c r="I200" s="269"/>
    </row>
    <row r="201" spans="1:9">
      <c r="A201" s="251" t="str">
        <f t="shared" si="35"/>
        <v/>
      </c>
      <c r="B201" s="239" t="str">
        <f t="shared" si="36"/>
        <v/>
      </c>
      <c r="C201" s="187"/>
      <c r="D201" s="187"/>
      <c r="E201" s="240">
        <f t="shared" si="37"/>
        <v>0</v>
      </c>
      <c r="F201" s="218">
        <f t="shared" si="38"/>
        <v>0</v>
      </c>
      <c r="G201" s="220"/>
      <c r="I201" s="269"/>
    </row>
    <row r="202" spans="1:9">
      <c r="A202" s="251" t="str">
        <f t="shared" si="35"/>
        <v/>
      </c>
      <c r="B202" s="239" t="str">
        <f t="shared" si="36"/>
        <v/>
      </c>
      <c r="C202" s="187"/>
      <c r="D202" s="187"/>
      <c r="E202" s="240">
        <f t="shared" si="37"/>
        <v>0</v>
      </c>
      <c r="F202" s="218">
        <f t="shared" si="38"/>
        <v>0</v>
      </c>
      <c r="G202" s="220"/>
      <c r="I202" s="269"/>
    </row>
    <row r="203" spans="1:9">
      <c r="A203" s="251" t="str">
        <f t="shared" si="35"/>
        <v/>
      </c>
      <c r="B203" s="239" t="str">
        <f t="shared" si="36"/>
        <v/>
      </c>
      <c r="C203" s="187"/>
      <c r="D203" s="187"/>
      <c r="E203" s="240">
        <f t="shared" si="37"/>
        <v>0</v>
      </c>
      <c r="F203" s="218">
        <f t="shared" si="38"/>
        <v>0</v>
      </c>
      <c r="G203" s="220"/>
      <c r="I203" s="269"/>
    </row>
    <row r="204" spans="1:9">
      <c r="A204" s="251" t="str">
        <f t="shared" si="35"/>
        <v/>
      </c>
      <c r="B204" s="239" t="str">
        <f t="shared" si="36"/>
        <v/>
      </c>
      <c r="C204" s="187"/>
      <c r="D204" s="187"/>
      <c r="E204" s="240">
        <f t="shared" si="37"/>
        <v>0</v>
      </c>
      <c r="F204" s="218">
        <f t="shared" si="38"/>
        <v>0</v>
      </c>
      <c r="G204" s="220"/>
      <c r="I204" s="269"/>
    </row>
    <row r="205" spans="1:9">
      <c r="A205" s="251" t="str">
        <f t="shared" si="35"/>
        <v/>
      </c>
      <c r="B205" s="239" t="str">
        <f t="shared" si="36"/>
        <v/>
      </c>
      <c r="C205" s="187"/>
      <c r="D205" s="187"/>
      <c r="E205" s="240">
        <f t="shared" si="37"/>
        <v>0</v>
      </c>
      <c r="F205" s="218">
        <f t="shared" si="38"/>
        <v>0</v>
      </c>
      <c r="G205" s="220"/>
      <c r="I205" s="269"/>
    </row>
    <row r="206" spans="1:9">
      <c r="A206" s="251" t="str">
        <f t="shared" si="35"/>
        <v/>
      </c>
      <c r="B206" s="239" t="str">
        <f t="shared" si="36"/>
        <v/>
      </c>
      <c r="C206" s="187"/>
      <c r="D206" s="187"/>
      <c r="E206" s="240">
        <f t="shared" si="37"/>
        <v>0</v>
      </c>
      <c r="F206" s="218">
        <f t="shared" si="38"/>
        <v>0</v>
      </c>
      <c r="G206" s="220"/>
      <c r="I206" s="269"/>
    </row>
    <row r="207" spans="1:9" ht="31.5" customHeight="1">
      <c r="A207" s="251" t="str">
        <f t="shared" si="35"/>
        <v/>
      </c>
      <c r="B207" s="239" t="str">
        <f t="shared" si="36"/>
        <v/>
      </c>
      <c r="C207" s="187"/>
      <c r="D207" s="187"/>
      <c r="E207" s="240">
        <f t="shared" si="37"/>
        <v>0</v>
      </c>
      <c r="F207" s="218">
        <f t="shared" si="38"/>
        <v>0</v>
      </c>
      <c r="G207" s="221"/>
      <c r="I207" s="308"/>
    </row>
    <row r="208" spans="1:9" ht="13.5" thickBot="1">
      <c r="A208" s="222"/>
      <c r="B208" s="223"/>
      <c r="C208" s="223"/>
      <c r="D208" s="225"/>
      <c r="E208" s="225"/>
      <c r="F208" s="226" t="s">
        <v>79</v>
      </c>
      <c r="G208" s="250">
        <f>SUM(F196:F207)</f>
        <v>0</v>
      </c>
      <c r="I208" s="308"/>
    </row>
    <row r="209" spans="1:20" ht="13.5" thickTop="1">
      <c r="A209" s="179" t="s">
        <v>72</v>
      </c>
      <c r="B209" s="229"/>
      <c r="C209" s="229"/>
      <c r="D209" s="231"/>
      <c r="E209" s="231"/>
      <c r="F209" s="230"/>
      <c r="G209" s="232"/>
      <c r="H209" s="209"/>
      <c r="I209" s="307"/>
    </row>
    <row r="210" spans="1:20">
      <c r="A210" s="233" t="s">
        <v>53</v>
      </c>
      <c r="B210" s="234"/>
      <c r="C210" s="234"/>
      <c r="D210" s="299"/>
      <c r="E210" s="236" t="s">
        <v>73</v>
      </c>
      <c r="F210" s="237" t="s">
        <v>74</v>
      </c>
      <c r="G210" s="252" t="s">
        <v>73</v>
      </c>
      <c r="I210" s="308"/>
    </row>
    <row r="211" spans="1:20">
      <c r="A211" s="704" t="s">
        <v>734</v>
      </c>
      <c r="B211" s="253"/>
      <c r="C211" s="253"/>
      <c r="D211" s="300"/>
      <c r="E211" s="217">
        <f>SUM(G170,G185,G193,G208)</f>
        <v>0</v>
      </c>
      <c r="F211" s="254">
        <v>0.12</v>
      </c>
      <c r="G211" s="255">
        <f>E211*F211</f>
        <v>0</v>
      </c>
      <c r="I211" s="308"/>
      <c r="K211" s="195">
        <f>+E211*1.12</f>
        <v>0</v>
      </c>
    </row>
    <row r="212" spans="1:20">
      <c r="A212" s="704" t="s">
        <v>80</v>
      </c>
      <c r="B212" s="253"/>
      <c r="C212" s="253"/>
      <c r="D212" s="300"/>
      <c r="E212" s="217">
        <f>SUM(G170,G185,G193,G208)</f>
        <v>0</v>
      </c>
      <c r="F212" s="254">
        <f>A</f>
        <v>0</v>
      </c>
      <c r="G212" s="255">
        <f>E212*F212</f>
        <v>0</v>
      </c>
      <c r="I212" s="308"/>
    </row>
    <row r="213" spans="1:20" ht="33" customHeight="1">
      <c r="A213" s="704" t="s">
        <v>81</v>
      </c>
      <c r="B213" s="253"/>
      <c r="C213" s="253"/>
      <c r="D213" s="300"/>
      <c r="E213" s="217">
        <f>SUM(G170,G185,G193,G208)</f>
        <v>0</v>
      </c>
      <c r="F213" s="254">
        <f>I</f>
        <v>0</v>
      </c>
      <c r="G213" s="255">
        <f>E213*F213</f>
        <v>0</v>
      </c>
      <c r="I213" s="308"/>
      <c r="J213" s="281"/>
      <c r="K213" s="281"/>
      <c r="L213" s="281"/>
      <c r="M213" s="281"/>
      <c r="N213" s="281"/>
      <c r="O213" s="281"/>
      <c r="P213" s="281"/>
      <c r="Q213" s="281"/>
      <c r="R213" s="281"/>
      <c r="S213" s="281"/>
    </row>
    <row r="214" spans="1:20" ht="33" customHeight="1">
      <c r="A214" s="704" t="s">
        <v>82</v>
      </c>
      <c r="B214" s="253"/>
      <c r="C214" s="253"/>
      <c r="D214" s="300"/>
      <c r="E214" s="217">
        <f>SUM(G170,G185,G193,G208)</f>
        <v>0</v>
      </c>
      <c r="F214" s="254">
        <f>U</f>
        <v>0</v>
      </c>
      <c r="G214" s="255">
        <f>E214*F214</f>
        <v>0</v>
      </c>
      <c r="I214" s="706"/>
      <c r="J214" s="281"/>
      <c r="K214" s="281"/>
      <c r="L214" s="281"/>
      <c r="M214" s="281"/>
      <c r="N214" s="281"/>
      <c r="O214" s="281"/>
      <c r="P214" s="281"/>
      <c r="Q214" s="281"/>
      <c r="R214" s="281"/>
      <c r="S214" s="281"/>
    </row>
    <row r="215" spans="1:20" s="201" customFormat="1" ht="28" customHeight="1" thickBot="1">
      <c r="A215" s="222"/>
      <c r="B215" s="223"/>
      <c r="C215" s="223"/>
      <c r="D215" s="225"/>
      <c r="E215" s="225"/>
      <c r="F215" s="256" t="s">
        <v>83</v>
      </c>
      <c r="G215" s="250">
        <f>SUM(G211:G214)</f>
        <v>0</v>
      </c>
      <c r="I215" s="309"/>
      <c r="J215" s="201" t="str">
        <f>B154</f>
        <v>2.1.3</v>
      </c>
      <c r="K215" s="261">
        <f>E211</f>
        <v>0</v>
      </c>
      <c r="L215" s="261">
        <f>+G170</f>
        <v>0</v>
      </c>
      <c r="M215" s="261">
        <f>+G185</f>
        <v>0</v>
      </c>
      <c r="N215" s="261">
        <f>+G193</f>
        <v>0</v>
      </c>
      <c r="O215" s="261">
        <f>+G208</f>
        <v>0</v>
      </c>
      <c r="P215" s="280">
        <f>G211</f>
        <v>0</v>
      </c>
      <c r="Q215" s="280">
        <f>G212</f>
        <v>0</v>
      </c>
      <c r="R215" s="280">
        <f>G213</f>
        <v>0</v>
      </c>
      <c r="S215" s="283">
        <f>SUM(K215:R215)</f>
        <v>0</v>
      </c>
      <c r="T215" s="280"/>
    </row>
    <row r="216" spans="1:20" ht="14" thickTop="1" thickBot="1">
      <c r="A216" s="257"/>
      <c r="B216" s="201"/>
      <c r="C216" s="201"/>
      <c r="D216" s="301"/>
      <c r="E216" s="258" t="s">
        <v>88</v>
      </c>
      <c r="F216" s="259"/>
      <c r="G216" s="260">
        <f>ROUND(SUM(G170,G185,G193,G208,G215),0)</f>
        <v>0</v>
      </c>
      <c r="I216" s="308"/>
      <c r="T216" s="280"/>
    </row>
    <row r="217" spans="1:20" ht="13.5" thickTop="1">
      <c r="A217" s="262" t="s">
        <v>95</v>
      </c>
      <c r="D217" s="206"/>
      <c r="E217" s="206"/>
      <c r="F217" s="205"/>
      <c r="G217" s="208"/>
      <c r="I217" s="308"/>
      <c r="T217" s="280"/>
    </row>
    <row r="218" spans="1:20">
      <c r="A218" s="262"/>
      <c r="B218" s="263"/>
      <c r="C218" s="263"/>
      <c r="D218" s="302"/>
      <c r="E218" s="206"/>
      <c r="F218" s="205"/>
      <c r="G218" s="264">
        <f ca="1">TODAY()</f>
        <v>45189</v>
      </c>
      <c r="I218" s="308"/>
      <c r="T218" s="280"/>
    </row>
    <row r="219" spans="1:20" s="191" customFormat="1" ht="13.5" thickBot="1">
      <c r="A219" s="222"/>
      <c r="B219" s="223"/>
      <c r="C219" s="223"/>
      <c r="D219" s="225"/>
      <c r="E219" s="225"/>
      <c r="F219" s="224"/>
      <c r="G219" s="265"/>
      <c r="I219" s="303"/>
      <c r="S219" s="282"/>
    </row>
    <row r="220" spans="1:20" s="191" customFormat="1" ht="13.5" thickTop="1">
      <c r="A220" s="188" t="s">
        <v>124</v>
      </c>
      <c r="B220" s="188"/>
      <c r="C220" s="188"/>
      <c r="D220" s="190"/>
      <c r="E220" s="190"/>
      <c r="F220" s="189"/>
      <c r="G220" s="189"/>
      <c r="I220" s="303"/>
      <c r="S220" s="282"/>
    </row>
    <row r="221" spans="1:20" s="191" customFormat="1">
      <c r="A221" s="188" t="str">
        <f>CONCATENATE('Prestaciones y AIU'!A192," ANALISIS DE PRECIOS UNITARIOS")</f>
        <v xml:space="preserve"> ANALISIS DE PRECIOS UNITARIOS</v>
      </c>
      <c r="B221" s="188"/>
      <c r="C221" s="188"/>
      <c r="D221" s="190"/>
      <c r="E221" s="190"/>
      <c r="F221" s="189"/>
      <c r="G221" s="189"/>
      <c r="I221" s="303"/>
      <c r="S221" s="282"/>
    </row>
    <row r="222" spans="1:20" s="191" customFormat="1">
      <c r="A222" s="188" t="str">
        <f>Objeto_LIC</f>
        <v>OBJETO PROCESO COMPETITIVO</v>
      </c>
      <c r="B222" s="188"/>
      <c r="C222" s="188"/>
      <c r="D222" s="190"/>
      <c r="E222" s="190"/>
      <c r="F222" s="189"/>
      <c r="G222" s="189"/>
      <c r="I222" s="303"/>
      <c r="S222" s="282"/>
    </row>
    <row r="223" spans="1:20">
      <c r="A223" s="188"/>
      <c r="B223" s="188"/>
      <c r="C223" s="188"/>
      <c r="D223" s="190"/>
      <c r="E223" s="190"/>
      <c r="F223" s="189"/>
      <c r="G223" s="189"/>
    </row>
    <row r="224" spans="1:20" s="201" customFormat="1" ht="13.5" thickBot="1">
      <c r="A224" s="192"/>
      <c r="B224" s="192"/>
      <c r="C224" s="192"/>
      <c r="D224" s="194"/>
      <c r="E224" s="194"/>
      <c r="F224" s="193"/>
      <c r="G224" s="193"/>
      <c r="I224" s="305"/>
      <c r="S224" s="282"/>
    </row>
    <row r="225" spans="1:19" ht="13.5" thickTop="1">
      <c r="A225" s="196"/>
      <c r="B225" s="197"/>
      <c r="C225" s="197"/>
      <c r="D225" s="199"/>
      <c r="E225" s="199"/>
      <c r="F225" s="198"/>
      <c r="G225" s="200" t="s">
        <v>125</v>
      </c>
    </row>
    <row r="226" spans="1:19">
      <c r="A226" s="202" t="s">
        <v>58</v>
      </c>
      <c r="B226" s="844" t="str">
        <f>Proponente</f>
        <v>INDICAR NOMBRE DE CONTRATISTA</v>
      </c>
      <c r="C226" s="844"/>
      <c r="D226" s="844"/>
      <c r="E226" s="844"/>
      <c r="F226" s="844"/>
      <c r="G226" s="845"/>
    </row>
    <row r="227" spans="1:19">
      <c r="A227" s="202" t="s">
        <v>59</v>
      </c>
      <c r="B227" s="203" t="str">
        <f>Presupuesto!$A$9</f>
        <v>2.2</v>
      </c>
      <c r="C227" s="844" t="str">
        <f>Presupuesto!$B$9</f>
        <v>MUROS</v>
      </c>
      <c r="D227" s="844"/>
      <c r="E227" s="844"/>
      <c r="F227" s="844"/>
      <c r="G227" s="845"/>
    </row>
    <row r="228" spans="1:19">
      <c r="A228" s="204"/>
      <c r="D228" s="206"/>
      <c r="E228" s="206"/>
      <c r="F228" s="192" t="s">
        <v>87</v>
      </c>
      <c r="G228" s="207">
        <f>Presupuesto!$C$9</f>
        <v>0</v>
      </c>
      <c r="I228" s="306"/>
      <c r="J228" s="281"/>
      <c r="K228" s="281"/>
      <c r="L228" s="281"/>
      <c r="M228" s="281"/>
      <c r="N228" s="281"/>
      <c r="O228" s="281"/>
      <c r="P228" s="281"/>
      <c r="Q228" s="281"/>
      <c r="R228" s="281"/>
      <c r="S228" s="281"/>
    </row>
    <row r="229" spans="1:19" s="209" customFormat="1" ht="13.5" thickBot="1">
      <c r="A229" s="202" t="s">
        <v>60</v>
      </c>
      <c r="B229" s="195"/>
      <c r="C229" s="195"/>
      <c r="D229" s="206"/>
      <c r="E229" s="206"/>
      <c r="F229" s="205"/>
      <c r="G229" s="208"/>
      <c r="I229" s="307"/>
      <c r="S229" s="281"/>
    </row>
    <row r="230" spans="1:19" ht="13.5" thickTop="1">
      <c r="A230" s="210" t="s">
        <v>53</v>
      </c>
      <c r="B230" s="211" t="s">
        <v>61</v>
      </c>
      <c r="C230" s="211" t="s">
        <v>62</v>
      </c>
      <c r="D230" s="212" t="s">
        <v>70</v>
      </c>
      <c r="E230" s="213" t="s">
        <v>98</v>
      </c>
      <c r="F230" s="213" t="s">
        <v>75</v>
      </c>
      <c r="G230" s="214" t="s">
        <v>66</v>
      </c>
      <c r="I230" s="269"/>
    </row>
    <row r="231" spans="1:19">
      <c r="A231" s="215" t="str">
        <f t="shared" ref="A231:A242" si="39">IF(I230=0,"-",VLOOKUP(I230,EQUIPOS,2,FALSE))</f>
        <v>-</v>
      </c>
      <c r="B231" s="216"/>
      <c r="C231" s="216"/>
      <c r="D231" s="186"/>
      <c r="E231" s="217">
        <f t="shared" ref="E231:E242" si="40">IF(I230=0,0,VLOOKUP(I230,EQUIPOS,4,FALSE))</f>
        <v>0</v>
      </c>
      <c r="F231" s="218">
        <f t="shared" ref="F231:F242" si="41">IF(D231=0,0,D231*E231)</f>
        <v>0</v>
      </c>
      <c r="G231" s="219"/>
      <c r="I231" s="269"/>
    </row>
    <row r="232" spans="1:19">
      <c r="A232" s="215" t="str">
        <f t="shared" si="39"/>
        <v>-</v>
      </c>
      <c r="B232" s="216"/>
      <c r="C232" s="216"/>
      <c r="D232" s="186"/>
      <c r="E232" s="217">
        <f t="shared" si="40"/>
        <v>0</v>
      </c>
      <c r="F232" s="218">
        <f t="shared" si="41"/>
        <v>0</v>
      </c>
      <c r="G232" s="220"/>
      <c r="I232" s="269"/>
    </row>
    <row r="233" spans="1:19">
      <c r="A233" s="215" t="str">
        <f t="shared" si="39"/>
        <v>-</v>
      </c>
      <c r="B233" s="216"/>
      <c r="C233" s="216"/>
      <c r="D233" s="186"/>
      <c r="E233" s="217">
        <f t="shared" si="40"/>
        <v>0</v>
      </c>
      <c r="F233" s="218">
        <f t="shared" si="41"/>
        <v>0</v>
      </c>
      <c r="G233" s="220"/>
      <c r="I233" s="269"/>
    </row>
    <row r="234" spans="1:19">
      <c r="A234" s="215" t="str">
        <f t="shared" si="39"/>
        <v>-</v>
      </c>
      <c r="B234" s="216"/>
      <c r="C234" s="216"/>
      <c r="D234" s="186"/>
      <c r="E234" s="217">
        <f t="shared" si="40"/>
        <v>0</v>
      </c>
      <c r="F234" s="218">
        <f t="shared" si="41"/>
        <v>0</v>
      </c>
      <c r="G234" s="220"/>
      <c r="I234" s="269"/>
    </row>
    <row r="235" spans="1:19">
      <c r="A235" s="215" t="str">
        <f t="shared" si="39"/>
        <v>-</v>
      </c>
      <c r="B235" s="216"/>
      <c r="C235" s="216"/>
      <c r="D235" s="186"/>
      <c r="E235" s="217">
        <f t="shared" si="40"/>
        <v>0</v>
      </c>
      <c r="F235" s="218">
        <f t="shared" si="41"/>
        <v>0</v>
      </c>
      <c r="G235" s="220"/>
      <c r="I235" s="269"/>
    </row>
    <row r="236" spans="1:19">
      <c r="A236" s="215" t="str">
        <f t="shared" si="39"/>
        <v>-</v>
      </c>
      <c r="B236" s="216"/>
      <c r="C236" s="216"/>
      <c r="D236" s="186"/>
      <c r="E236" s="217">
        <f t="shared" si="40"/>
        <v>0</v>
      </c>
      <c r="F236" s="218">
        <f t="shared" si="41"/>
        <v>0</v>
      </c>
      <c r="G236" s="220"/>
      <c r="I236" s="269"/>
    </row>
    <row r="237" spans="1:19">
      <c r="A237" s="215" t="str">
        <f t="shared" si="39"/>
        <v>-</v>
      </c>
      <c r="B237" s="216"/>
      <c r="C237" s="216"/>
      <c r="D237" s="186"/>
      <c r="E237" s="217">
        <f t="shared" si="40"/>
        <v>0</v>
      </c>
      <c r="F237" s="218">
        <f t="shared" si="41"/>
        <v>0</v>
      </c>
      <c r="G237" s="220"/>
      <c r="I237" s="269"/>
    </row>
    <row r="238" spans="1:19">
      <c r="A238" s="215" t="str">
        <f t="shared" si="39"/>
        <v>-</v>
      </c>
      <c r="B238" s="216"/>
      <c r="C238" s="216"/>
      <c r="D238" s="186"/>
      <c r="E238" s="217">
        <f t="shared" si="40"/>
        <v>0</v>
      </c>
      <c r="F238" s="218">
        <f t="shared" si="41"/>
        <v>0</v>
      </c>
      <c r="G238" s="220"/>
      <c r="I238" s="269"/>
    </row>
    <row r="239" spans="1:19">
      <c r="A239" s="215" t="str">
        <f t="shared" si="39"/>
        <v>-</v>
      </c>
      <c r="B239" s="216"/>
      <c r="C239" s="216"/>
      <c r="D239" s="186"/>
      <c r="E239" s="217">
        <f t="shared" si="40"/>
        <v>0</v>
      </c>
      <c r="F239" s="218">
        <f t="shared" si="41"/>
        <v>0</v>
      </c>
      <c r="G239" s="220"/>
      <c r="I239" s="269"/>
    </row>
    <row r="240" spans="1:19">
      <c r="A240" s="215" t="str">
        <f t="shared" si="39"/>
        <v>-</v>
      </c>
      <c r="B240" s="216"/>
      <c r="C240" s="216"/>
      <c r="D240" s="186"/>
      <c r="E240" s="217">
        <f t="shared" si="40"/>
        <v>0</v>
      </c>
      <c r="F240" s="218">
        <f t="shared" si="41"/>
        <v>0</v>
      </c>
      <c r="G240" s="220"/>
      <c r="I240" s="269"/>
    </row>
    <row r="241" spans="1:19">
      <c r="A241" s="215" t="str">
        <f t="shared" si="39"/>
        <v>-</v>
      </c>
      <c r="B241" s="216"/>
      <c r="C241" s="216"/>
      <c r="D241" s="186"/>
      <c r="E241" s="217">
        <f t="shared" si="40"/>
        <v>0</v>
      </c>
      <c r="F241" s="218">
        <f t="shared" si="41"/>
        <v>0</v>
      </c>
      <c r="G241" s="220"/>
      <c r="I241" s="269"/>
    </row>
    <row r="242" spans="1:19">
      <c r="A242" s="215" t="str">
        <f t="shared" si="39"/>
        <v>-</v>
      </c>
      <c r="B242" s="216"/>
      <c r="C242" s="216"/>
      <c r="D242" s="186"/>
      <c r="E242" s="217">
        <f t="shared" si="40"/>
        <v>0</v>
      </c>
      <c r="F242" s="218">
        <f t="shared" si="41"/>
        <v>0</v>
      </c>
      <c r="G242" s="220"/>
      <c r="I242" s="308"/>
    </row>
    <row r="243" spans="1:19" ht="13.5" thickBot="1">
      <c r="A243" s="222"/>
      <c r="B243" s="223"/>
      <c r="C243" s="223"/>
      <c r="D243" s="225"/>
      <c r="E243" s="225"/>
      <c r="F243" s="226" t="s">
        <v>76</v>
      </c>
      <c r="G243" s="227">
        <f>SUM(F231:F242)</f>
        <v>0</v>
      </c>
      <c r="I243" s="308"/>
    </row>
    <row r="244" spans="1:19" s="209" customFormat="1" ht="13.5" thickTop="1">
      <c r="A244" s="228" t="s">
        <v>63</v>
      </c>
      <c r="B244" s="229"/>
      <c r="C244" s="229"/>
      <c r="D244" s="231"/>
      <c r="E244" s="231"/>
      <c r="F244" s="230"/>
      <c r="G244" s="232"/>
      <c r="I244" s="307"/>
      <c r="S244" s="281"/>
    </row>
    <row r="245" spans="1:19" ht="26">
      <c r="A245" s="233" t="s">
        <v>53</v>
      </c>
      <c r="B245" s="234"/>
      <c r="C245" s="235" t="s">
        <v>54</v>
      </c>
      <c r="D245" s="298" t="s">
        <v>64</v>
      </c>
      <c r="E245" s="236" t="s">
        <v>65</v>
      </c>
      <c r="F245" s="237" t="s">
        <v>75</v>
      </c>
      <c r="G245" s="238" t="s">
        <v>66</v>
      </c>
      <c r="I245" s="269"/>
    </row>
    <row r="246" spans="1:19">
      <c r="A246" s="842" t="str">
        <f t="shared" ref="A246:A257" si="42">IF(I245=0,"",VLOOKUP(I245,MATERIALES,2,FALSE))</f>
        <v/>
      </c>
      <c r="B246" s="843"/>
      <c r="C246" s="239" t="str">
        <f t="shared" ref="C246:C254" si="43">IF(I245=0,"",VLOOKUP(I245,MATERIALES,3,FALSE))</f>
        <v/>
      </c>
      <c r="D246" s="186"/>
      <c r="E246" s="240">
        <f t="shared" ref="E246:E257" si="44">IF(I245=0,0,VLOOKUP(I245,MATERIALES,4,FALSE))</f>
        <v>0</v>
      </c>
      <c r="F246" s="218">
        <f t="shared" ref="F246:F257" si="45">IF(D246=0,0,D246*E246)</f>
        <v>0</v>
      </c>
      <c r="G246" s="219"/>
      <c r="I246" s="269"/>
    </row>
    <row r="247" spans="1:19">
      <c r="A247" s="842" t="str">
        <f t="shared" si="42"/>
        <v/>
      </c>
      <c r="B247" s="843"/>
      <c r="C247" s="239" t="str">
        <f t="shared" si="43"/>
        <v/>
      </c>
      <c r="D247" s="186"/>
      <c r="E247" s="240">
        <f t="shared" si="44"/>
        <v>0</v>
      </c>
      <c r="F247" s="218">
        <f t="shared" si="45"/>
        <v>0</v>
      </c>
      <c r="G247" s="220"/>
      <c r="I247" s="269"/>
    </row>
    <row r="248" spans="1:19">
      <c r="A248" s="842" t="str">
        <f t="shared" si="42"/>
        <v/>
      </c>
      <c r="B248" s="843"/>
      <c r="C248" s="239" t="str">
        <f t="shared" si="43"/>
        <v/>
      </c>
      <c r="D248" s="186"/>
      <c r="E248" s="240">
        <f t="shared" si="44"/>
        <v>0</v>
      </c>
      <c r="F248" s="218">
        <f t="shared" si="45"/>
        <v>0</v>
      </c>
      <c r="G248" s="220"/>
      <c r="I248" s="269"/>
    </row>
    <row r="249" spans="1:19">
      <c r="A249" s="842" t="str">
        <f t="shared" si="42"/>
        <v/>
      </c>
      <c r="B249" s="843"/>
      <c r="C249" s="239" t="str">
        <f t="shared" si="43"/>
        <v/>
      </c>
      <c r="D249" s="186"/>
      <c r="E249" s="240">
        <f t="shared" si="44"/>
        <v>0</v>
      </c>
      <c r="F249" s="218">
        <f t="shared" si="45"/>
        <v>0</v>
      </c>
      <c r="G249" s="220"/>
      <c r="I249" s="269"/>
    </row>
    <row r="250" spans="1:19">
      <c r="A250" s="842" t="str">
        <f t="shared" si="42"/>
        <v/>
      </c>
      <c r="B250" s="843"/>
      <c r="C250" s="239" t="str">
        <f t="shared" si="43"/>
        <v/>
      </c>
      <c r="D250" s="186"/>
      <c r="E250" s="240">
        <f t="shared" si="44"/>
        <v>0</v>
      </c>
      <c r="F250" s="218">
        <f t="shared" si="45"/>
        <v>0</v>
      </c>
      <c r="G250" s="220"/>
      <c r="I250" s="269"/>
    </row>
    <row r="251" spans="1:19">
      <c r="A251" s="842" t="str">
        <f t="shared" si="42"/>
        <v/>
      </c>
      <c r="B251" s="843"/>
      <c r="C251" s="239" t="str">
        <f t="shared" si="43"/>
        <v/>
      </c>
      <c r="D251" s="186"/>
      <c r="E251" s="240">
        <f t="shared" si="44"/>
        <v>0</v>
      </c>
      <c r="F251" s="218">
        <f t="shared" si="45"/>
        <v>0</v>
      </c>
      <c r="G251" s="220"/>
      <c r="I251" s="269"/>
    </row>
    <row r="252" spans="1:19">
      <c r="A252" s="842" t="str">
        <f t="shared" si="42"/>
        <v/>
      </c>
      <c r="B252" s="843"/>
      <c r="C252" s="239" t="str">
        <f t="shared" si="43"/>
        <v/>
      </c>
      <c r="D252" s="186"/>
      <c r="E252" s="240">
        <f t="shared" si="44"/>
        <v>0</v>
      </c>
      <c r="F252" s="218">
        <f t="shared" si="45"/>
        <v>0</v>
      </c>
      <c r="G252" s="220"/>
      <c r="I252" s="269"/>
    </row>
    <row r="253" spans="1:19">
      <c r="A253" s="842" t="str">
        <f t="shared" si="42"/>
        <v/>
      </c>
      <c r="B253" s="843"/>
      <c r="C253" s="239" t="str">
        <f t="shared" si="43"/>
        <v/>
      </c>
      <c r="D253" s="186"/>
      <c r="E253" s="240">
        <f t="shared" si="44"/>
        <v>0</v>
      </c>
      <c r="F253" s="218">
        <f t="shared" si="45"/>
        <v>0</v>
      </c>
      <c r="G253" s="241"/>
      <c r="I253" s="269"/>
    </row>
    <row r="254" spans="1:19">
      <c r="A254" s="842" t="str">
        <f t="shared" si="42"/>
        <v/>
      </c>
      <c r="B254" s="843"/>
      <c r="C254" s="239" t="str">
        <f t="shared" si="43"/>
        <v/>
      </c>
      <c r="D254" s="186"/>
      <c r="E254" s="240">
        <f t="shared" si="44"/>
        <v>0</v>
      </c>
      <c r="F254" s="218">
        <f t="shared" si="45"/>
        <v>0</v>
      </c>
      <c r="G254" s="220"/>
      <c r="I254" s="269"/>
    </row>
    <row r="255" spans="1:19">
      <c r="A255" s="842" t="str">
        <f t="shared" si="42"/>
        <v/>
      </c>
      <c r="B255" s="843"/>
      <c r="C255" s="239"/>
      <c r="D255" s="186"/>
      <c r="E255" s="240">
        <f t="shared" si="44"/>
        <v>0</v>
      </c>
      <c r="F255" s="218">
        <f t="shared" si="45"/>
        <v>0</v>
      </c>
      <c r="G255" s="220"/>
      <c r="I255" s="269"/>
    </row>
    <row r="256" spans="1:19">
      <c r="A256" s="842" t="str">
        <f t="shared" si="42"/>
        <v/>
      </c>
      <c r="B256" s="843"/>
      <c r="C256" s="239"/>
      <c r="D256" s="186"/>
      <c r="E256" s="240">
        <f t="shared" si="44"/>
        <v>0</v>
      </c>
      <c r="F256" s="218">
        <f t="shared" si="45"/>
        <v>0</v>
      </c>
      <c r="G256" s="220"/>
      <c r="I256" s="269"/>
    </row>
    <row r="257" spans="1:9" ht="26.25" customHeight="1">
      <c r="A257" s="842" t="str">
        <f t="shared" si="42"/>
        <v/>
      </c>
      <c r="B257" s="843"/>
      <c r="C257" s="239" t="str">
        <f t="shared" ref="C257" si="46">IF(I256=0,"",VLOOKUP(I256,MATERIALES,3,FALSE))</f>
        <v/>
      </c>
      <c r="D257" s="186"/>
      <c r="E257" s="240">
        <f t="shared" si="44"/>
        <v>0</v>
      </c>
      <c r="F257" s="218">
        <f t="shared" si="45"/>
        <v>0</v>
      </c>
      <c r="G257" s="221"/>
      <c r="I257" s="308"/>
    </row>
    <row r="258" spans="1:9" ht="13.5" thickBot="1">
      <c r="A258" s="204"/>
      <c r="D258" s="206"/>
      <c r="E258" s="242"/>
      <c r="F258" s="243" t="s">
        <v>77</v>
      </c>
      <c r="G258" s="241">
        <f>SUM(F246:F257)</f>
        <v>0</v>
      </c>
      <c r="I258" s="308"/>
    </row>
    <row r="259" spans="1:9" ht="14" thickTop="1" thickBot="1">
      <c r="A259" s="244" t="s">
        <v>68</v>
      </c>
      <c r="B259" s="245"/>
      <c r="C259" s="245"/>
      <c r="D259" s="247"/>
      <c r="E259" s="247"/>
      <c r="F259" s="246"/>
      <c r="G259" s="248"/>
      <c r="I259" s="308"/>
    </row>
    <row r="260" spans="1:9" ht="13.5" thickTop="1">
      <c r="A260" s="233" t="s">
        <v>53</v>
      </c>
      <c r="B260" s="234"/>
      <c r="C260" s="236" t="s">
        <v>67</v>
      </c>
      <c r="D260" s="298" t="s">
        <v>71</v>
      </c>
      <c r="E260" s="236" t="s">
        <v>96</v>
      </c>
      <c r="F260" s="237" t="s">
        <v>75</v>
      </c>
      <c r="G260" s="238" t="s">
        <v>66</v>
      </c>
      <c r="I260" s="269"/>
    </row>
    <row r="261" spans="1:9">
      <c r="A261" s="842" t="str">
        <f>IF(I260=0,"",VLOOKUP(I260,EQUIPOS,2,FALSE))</f>
        <v/>
      </c>
      <c r="B261" s="843"/>
      <c r="C261" s="187"/>
      <c r="D261" s="186"/>
      <c r="E261" s="240">
        <f>IF(I260=0,0,VLOOKUP(I260,EQUIPOS,4,FALSE))</f>
        <v>0</v>
      </c>
      <c r="F261" s="218">
        <f>C261*D261*E261</f>
        <v>0</v>
      </c>
      <c r="G261" s="219"/>
      <c r="I261" s="269"/>
    </row>
    <row r="262" spans="1:9">
      <c r="A262" s="842" t="str">
        <f>IF(I261=0,"",VLOOKUP(I261,EQUIPOS,2,FALSE))</f>
        <v/>
      </c>
      <c r="B262" s="843"/>
      <c r="C262" s="187"/>
      <c r="D262" s="186"/>
      <c r="E262" s="240">
        <f>IF(I261=0,0,VLOOKUP(I261,EQUIPOS,4,FALSE))</f>
        <v>0</v>
      </c>
      <c r="F262" s="218">
        <f>C262*D262*E262</f>
        <v>0</v>
      </c>
      <c r="G262" s="220"/>
      <c r="I262" s="269"/>
    </row>
    <row r="263" spans="1:9">
      <c r="A263" s="842" t="str">
        <f>IF(I262=0,"",VLOOKUP(I262,EQUIPOS,2,FALSE))</f>
        <v/>
      </c>
      <c r="B263" s="843"/>
      <c r="C263" s="187"/>
      <c r="D263" s="186"/>
      <c r="E263" s="240">
        <f>IF(I262=0,0,VLOOKUP(I262,EQUIPOS,4,FALSE))</f>
        <v>0</v>
      </c>
      <c r="F263" s="218">
        <f>C263*D263*E263</f>
        <v>0</v>
      </c>
      <c r="G263" s="220"/>
      <c r="I263" s="269"/>
    </row>
    <row r="264" spans="1:9">
      <c r="A264" s="842" t="str">
        <f>IF(I263=0,"",VLOOKUP(I263,EQUIPOS,2,FALSE))</f>
        <v/>
      </c>
      <c r="B264" s="843"/>
      <c r="C264" s="187"/>
      <c r="D264" s="186"/>
      <c r="E264" s="240">
        <f>IF(I263=0,0,VLOOKUP(I263,EQUIPOS,4,FALSE))</f>
        <v>0</v>
      </c>
      <c r="F264" s="218">
        <f>C264*D264*E264</f>
        <v>0</v>
      </c>
      <c r="G264" s="220"/>
      <c r="I264" s="269"/>
    </row>
    <row r="265" spans="1:9" ht="30.75" customHeight="1">
      <c r="A265" s="842" t="str">
        <f>IF(I264=0,"",VLOOKUP(I264,EQUIPOS,2,FALSE))</f>
        <v/>
      </c>
      <c r="B265" s="843"/>
      <c r="C265" s="187"/>
      <c r="D265" s="186"/>
      <c r="E265" s="240">
        <f>IF(I264=0,0,VLOOKUP(I264,EQUIPOS,4,FALSE))</f>
        <v>0</v>
      </c>
      <c r="F265" s="218">
        <f>C265*D265*E265</f>
        <v>0</v>
      </c>
      <c r="G265" s="221"/>
      <c r="I265" s="308"/>
    </row>
    <row r="266" spans="1:9" ht="13.5" thickBot="1">
      <c r="A266" s="222"/>
      <c r="B266" s="223"/>
      <c r="C266" s="223"/>
      <c r="D266" s="225"/>
      <c r="E266" s="249"/>
      <c r="F266" s="226" t="s">
        <v>78</v>
      </c>
      <c r="G266" s="250">
        <f>SUM(F261:F265)</f>
        <v>0</v>
      </c>
      <c r="I266" s="308"/>
    </row>
    <row r="267" spans="1:9" ht="13.5" thickTop="1">
      <c r="A267" s="228" t="s">
        <v>69</v>
      </c>
      <c r="B267" s="229"/>
      <c r="C267" s="229"/>
      <c r="D267" s="231"/>
      <c r="E267" s="231"/>
      <c r="F267" s="230"/>
      <c r="G267" s="232"/>
      <c r="H267" s="209"/>
      <c r="I267" s="307"/>
    </row>
    <row r="268" spans="1:9" ht="26">
      <c r="A268" s="233" t="s">
        <v>53</v>
      </c>
      <c r="B268" s="235" t="s">
        <v>54</v>
      </c>
      <c r="C268" s="235" t="s">
        <v>64</v>
      </c>
      <c r="D268" s="298" t="s">
        <v>70</v>
      </c>
      <c r="E268" s="236" t="s">
        <v>65</v>
      </c>
      <c r="F268" s="237" t="s">
        <v>75</v>
      </c>
      <c r="G268" s="238" t="s">
        <v>66</v>
      </c>
      <c r="I268" s="269"/>
    </row>
    <row r="269" spans="1:9">
      <c r="A269" s="251" t="str">
        <f t="shared" ref="A269:A280" si="47">IF(I268=0,"",VLOOKUP(I268,MANOOBRA,2,FALSE))</f>
        <v/>
      </c>
      <c r="B269" s="239" t="str">
        <f t="shared" ref="B269:B280" si="48">IF(I268=0,"",VLOOKUP(I268,MANOOBRA,3,FALSE))</f>
        <v/>
      </c>
      <c r="C269" s="187"/>
      <c r="D269" s="187"/>
      <c r="E269" s="240">
        <f t="shared" ref="E269:E280" si="49">IF(I268=0,0,VLOOKUP(I268,MANOOBRA,4,FALSE))</f>
        <v>0</v>
      </c>
      <c r="F269" s="218">
        <f t="shared" ref="F269:F280" si="50">IF(D269=0,0,C269*E269/D269)</f>
        <v>0</v>
      </c>
      <c r="G269" s="219"/>
      <c r="I269" s="269"/>
    </row>
    <row r="270" spans="1:9">
      <c r="A270" s="251" t="str">
        <f t="shared" si="47"/>
        <v/>
      </c>
      <c r="B270" s="239" t="str">
        <f t="shared" si="48"/>
        <v/>
      </c>
      <c r="C270" s="187"/>
      <c r="D270" s="187"/>
      <c r="E270" s="240">
        <f t="shared" si="49"/>
        <v>0</v>
      </c>
      <c r="F270" s="218">
        <f t="shared" si="50"/>
        <v>0</v>
      </c>
      <c r="G270" s="220"/>
      <c r="I270" s="269"/>
    </row>
    <row r="271" spans="1:9">
      <c r="A271" s="251" t="str">
        <f t="shared" si="47"/>
        <v/>
      </c>
      <c r="B271" s="239" t="str">
        <f t="shared" si="48"/>
        <v/>
      </c>
      <c r="C271" s="187"/>
      <c r="D271" s="290"/>
      <c r="E271" s="240">
        <f t="shared" si="49"/>
        <v>0</v>
      </c>
      <c r="F271" s="218">
        <f t="shared" si="50"/>
        <v>0</v>
      </c>
      <c r="G271" s="220"/>
      <c r="I271" s="269"/>
    </row>
    <row r="272" spans="1:9">
      <c r="A272" s="251" t="str">
        <f t="shared" si="47"/>
        <v/>
      </c>
      <c r="B272" s="239" t="str">
        <f t="shared" si="48"/>
        <v/>
      </c>
      <c r="C272" s="187"/>
      <c r="D272" s="187"/>
      <c r="E272" s="240">
        <f t="shared" si="49"/>
        <v>0</v>
      </c>
      <c r="F272" s="218">
        <f t="shared" si="50"/>
        <v>0</v>
      </c>
      <c r="G272" s="220"/>
      <c r="I272" s="269"/>
    </row>
    <row r="273" spans="1:20">
      <c r="A273" s="251" t="str">
        <f t="shared" si="47"/>
        <v/>
      </c>
      <c r="B273" s="239" t="str">
        <f t="shared" si="48"/>
        <v/>
      </c>
      <c r="C273" s="187"/>
      <c r="D273" s="187"/>
      <c r="E273" s="240">
        <f t="shared" si="49"/>
        <v>0</v>
      </c>
      <c r="F273" s="218">
        <f t="shared" si="50"/>
        <v>0</v>
      </c>
      <c r="G273" s="220"/>
      <c r="I273" s="269"/>
    </row>
    <row r="274" spans="1:20">
      <c r="A274" s="251" t="str">
        <f t="shared" si="47"/>
        <v/>
      </c>
      <c r="B274" s="239" t="str">
        <f t="shared" si="48"/>
        <v/>
      </c>
      <c r="C274" s="187"/>
      <c r="D274" s="187"/>
      <c r="E274" s="240">
        <f t="shared" si="49"/>
        <v>0</v>
      </c>
      <c r="F274" s="218">
        <f t="shared" si="50"/>
        <v>0</v>
      </c>
      <c r="G274" s="220"/>
      <c r="I274" s="269"/>
    </row>
    <row r="275" spans="1:20">
      <c r="A275" s="251" t="str">
        <f t="shared" si="47"/>
        <v/>
      </c>
      <c r="B275" s="239" t="str">
        <f t="shared" si="48"/>
        <v/>
      </c>
      <c r="C275" s="187"/>
      <c r="D275" s="187"/>
      <c r="E275" s="240">
        <f t="shared" si="49"/>
        <v>0</v>
      </c>
      <c r="F275" s="218">
        <f t="shared" si="50"/>
        <v>0</v>
      </c>
      <c r="G275" s="220"/>
      <c r="I275" s="269"/>
    </row>
    <row r="276" spans="1:20">
      <c r="A276" s="251" t="str">
        <f t="shared" si="47"/>
        <v/>
      </c>
      <c r="B276" s="239" t="str">
        <f t="shared" si="48"/>
        <v/>
      </c>
      <c r="C276" s="187"/>
      <c r="D276" s="187"/>
      <c r="E276" s="240">
        <f t="shared" si="49"/>
        <v>0</v>
      </c>
      <c r="F276" s="218">
        <f t="shared" si="50"/>
        <v>0</v>
      </c>
      <c r="G276" s="220"/>
      <c r="I276" s="269"/>
    </row>
    <row r="277" spans="1:20">
      <c r="A277" s="251" t="str">
        <f t="shared" si="47"/>
        <v/>
      </c>
      <c r="B277" s="239" t="str">
        <f t="shared" si="48"/>
        <v/>
      </c>
      <c r="C277" s="187"/>
      <c r="D277" s="187"/>
      <c r="E277" s="240">
        <f t="shared" si="49"/>
        <v>0</v>
      </c>
      <c r="F277" s="218">
        <f t="shared" si="50"/>
        <v>0</v>
      </c>
      <c r="G277" s="220"/>
      <c r="I277" s="269"/>
    </row>
    <row r="278" spans="1:20">
      <c r="A278" s="251" t="str">
        <f t="shared" si="47"/>
        <v/>
      </c>
      <c r="B278" s="239" t="str">
        <f t="shared" si="48"/>
        <v/>
      </c>
      <c r="C278" s="187"/>
      <c r="D278" s="187"/>
      <c r="E278" s="240">
        <f t="shared" si="49"/>
        <v>0</v>
      </c>
      <c r="F278" s="218">
        <f t="shared" si="50"/>
        <v>0</v>
      </c>
      <c r="G278" s="220"/>
      <c r="I278" s="269"/>
    </row>
    <row r="279" spans="1:20">
      <c r="A279" s="251" t="str">
        <f t="shared" si="47"/>
        <v/>
      </c>
      <c r="B279" s="239" t="str">
        <f t="shared" si="48"/>
        <v/>
      </c>
      <c r="C279" s="187"/>
      <c r="D279" s="187"/>
      <c r="E279" s="240">
        <f t="shared" si="49"/>
        <v>0</v>
      </c>
      <c r="F279" s="218">
        <f t="shared" si="50"/>
        <v>0</v>
      </c>
      <c r="G279" s="220"/>
      <c r="I279" s="269"/>
    </row>
    <row r="280" spans="1:20" ht="31.5" customHeight="1">
      <c r="A280" s="251" t="str">
        <f t="shared" si="47"/>
        <v/>
      </c>
      <c r="B280" s="239" t="str">
        <f t="shared" si="48"/>
        <v/>
      </c>
      <c r="C280" s="187"/>
      <c r="D280" s="187"/>
      <c r="E280" s="240">
        <f t="shared" si="49"/>
        <v>0</v>
      </c>
      <c r="F280" s="218">
        <f t="shared" si="50"/>
        <v>0</v>
      </c>
      <c r="G280" s="221"/>
      <c r="I280" s="308"/>
    </row>
    <row r="281" spans="1:20" ht="13.5" thickBot="1">
      <c r="A281" s="222"/>
      <c r="B281" s="223"/>
      <c r="C281" s="223"/>
      <c r="D281" s="225"/>
      <c r="E281" s="225"/>
      <c r="F281" s="226" t="s">
        <v>79</v>
      </c>
      <c r="G281" s="250">
        <f>SUM(F269:F280)</f>
        <v>0</v>
      </c>
      <c r="I281" s="308"/>
    </row>
    <row r="282" spans="1:20" ht="13.5" thickTop="1">
      <c r="A282" s="179" t="s">
        <v>72</v>
      </c>
      <c r="B282" s="229"/>
      <c r="C282" s="229"/>
      <c r="D282" s="231"/>
      <c r="E282" s="231"/>
      <c r="F282" s="230"/>
      <c r="G282" s="232"/>
      <c r="H282" s="209"/>
      <c r="I282" s="307"/>
    </row>
    <row r="283" spans="1:20">
      <c r="A283" s="233" t="s">
        <v>53</v>
      </c>
      <c r="B283" s="234"/>
      <c r="C283" s="234"/>
      <c r="D283" s="299"/>
      <c r="E283" s="236" t="s">
        <v>73</v>
      </c>
      <c r="F283" s="237" t="s">
        <v>74</v>
      </c>
      <c r="G283" s="252" t="s">
        <v>73</v>
      </c>
      <c r="I283" s="308"/>
    </row>
    <row r="284" spans="1:20">
      <c r="A284" s="704" t="s">
        <v>734</v>
      </c>
      <c r="B284" s="253"/>
      <c r="C284" s="253"/>
      <c r="D284" s="300"/>
      <c r="E284" s="217">
        <f>SUM(G243,G258,G266,G281)</f>
        <v>0</v>
      </c>
      <c r="F284" s="254">
        <v>0.12</v>
      </c>
      <c r="G284" s="255">
        <f>E284*F284</f>
        <v>0</v>
      </c>
      <c r="I284" s="308"/>
    </row>
    <row r="285" spans="1:20">
      <c r="A285" s="704" t="s">
        <v>80</v>
      </c>
      <c r="B285" s="253"/>
      <c r="C285" s="253"/>
      <c r="D285" s="300"/>
      <c r="E285" s="217">
        <f>SUM(G243,G258,G266,G281)</f>
        <v>0</v>
      </c>
      <c r="F285" s="254">
        <f>A</f>
        <v>0</v>
      </c>
      <c r="G285" s="255">
        <f>E285*F285</f>
        <v>0</v>
      </c>
      <c r="I285" s="308"/>
    </row>
    <row r="286" spans="1:20" ht="32" customHeight="1">
      <c r="A286" s="704" t="s">
        <v>81</v>
      </c>
      <c r="B286" s="253"/>
      <c r="C286" s="253"/>
      <c r="D286" s="300"/>
      <c r="E286" s="217">
        <f>SUM(G243,G258,G266,G281)</f>
        <v>0</v>
      </c>
      <c r="F286" s="254">
        <f>I</f>
        <v>0</v>
      </c>
      <c r="G286" s="255">
        <f>E286*F286</f>
        <v>0</v>
      </c>
      <c r="I286" s="308"/>
      <c r="J286" s="281"/>
      <c r="K286" s="281"/>
      <c r="L286" s="281"/>
      <c r="M286" s="281"/>
      <c r="N286" s="281"/>
      <c r="O286" s="281"/>
      <c r="P286" s="281"/>
      <c r="Q286" s="281"/>
      <c r="R286" s="281"/>
      <c r="S286" s="281"/>
    </row>
    <row r="287" spans="1:20" ht="32" customHeight="1">
      <c r="A287" s="704" t="s">
        <v>82</v>
      </c>
      <c r="B287" s="253"/>
      <c r="C287" s="253"/>
      <c r="D287" s="300"/>
      <c r="E287" s="217">
        <f>SUM(G244,G259,G267,G282)</f>
        <v>0</v>
      </c>
      <c r="F287" s="254">
        <f>U</f>
        <v>0</v>
      </c>
      <c r="G287" s="255">
        <f>E287*F287</f>
        <v>0</v>
      </c>
      <c r="I287" s="706"/>
      <c r="J287" s="281"/>
      <c r="K287" s="281"/>
      <c r="L287" s="281"/>
      <c r="M287" s="281"/>
      <c r="N287" s="281"/>
      <c r="O287" s="281"/>
      <c r="P287" s="281"/>
      <c r="Q287" s="281"/>
      <c r="R287" s="281"/>
      <c r="S287" s="281"/>
    </row>
    <row r="288" spans="1:20" s="201" customFormat="1" ht="13.5" thickBot="1">
      <c r="A288" s="222"/>
      <c r="B288" s="223"/>
      <c r="C288" s="223"/>
      <c r="D288" s="225"/>
      <c r="E288" s="225"/>
      <c r="F288" s="256" t="s">
        <v>83</v>
      </c>
      <c r="G288" s="250">
        <f>SUM(G284:G286)</f>
        <v>0</v>
      </c>
      <c r="I288" s="309"/>
      <c r="J288" s="201" t="str">
        <f>B227</f>
        <v>2.2</v>
      </c>
      <c r="K288" s="261">
        <f>E284</f>
        <v>0</v>
      </c>
      <c r="L288" s="261">
        <f>+G243</f>
        <v>0</v>
      </c>
      <c r="M288" s="261">
        <f>+G258</f>
        <v>0</v>
      </c>
      <c r="N288" s="261">
        <f>+G266</f>
        <v>0</v>
      </c>
      <c r="O288" s="261">
        <f>+G281</f>
        <v>0</v>
      </c>
      <c r="P288" s="280">
        <f>G284</f>
        <v>0</v>
      </c>
      <c r="Q288" s="280">
        <f>G285</f>
        <v>0</v>
      </c>
      <c r="R288" s="280">
        <f>G286</f>
        <v>0</v>
      </c>
      <c r="S288" s="283">
        <f>SUM(K288:R288)</f>
        <v>0</v>
      </c>
      <c r="T288" s="280"/>
    </row>
    <row r="289" spans="1:20" ht="14" thickTop="1" thickBot="1">
      <c r="A289" s="257"/>
      <c r="B289" s="201"/>
      <c r="C289" s="201"/>
      <c r="D289" s="301"/>
      <c r="E289" s="258" t="s">
        <v>88</v>
      </c>
      <c r="F289" s="259"/>
      <c r="G289" s="260">
        <f>ROUND(SUM(G243,G258,G266,G281,G288),0)</f>
        <v>0</v>
      </c>
      <c r="I289" s="308"/>
      <c r="T289" s="280"/>
    </row>
    <row r="290" spans="1:20" ht="13.5" thickTop="1">
      <c r="A290" s="262" t="s">
        <v>95</v>
      </c>
      <c r="D290" s="206"/>
      <c r="E290" s="206"/>
      <c r="F290" s="205"/>
      <c r="G290" s="208"/>
      <c r="I290" s="308"/>
      <c r="T290" s="280"/>
    </row>
    <row r="291" spans="1:20">
      <c r="A291" s="262"/>
      <c r="B291" s="263"/>
      <c r="C291" s="263"/>
      <c r="D291" s="302"/>
      <c r="E291" s="206"/>
      <c r="F291" s="205"/>
      <c r="G291" s="264">
        <f ca="1">TODAY()</f>
        <v>45189</v>
      </c>
      <c r="I291" s="308"/>
      <c r="T291" s="280"/>
    </row>
    <row r="292" spans="1:20" ht="13.5" thickBot="1">
      <c r="A292" s="222"/>
      <c r="B292" s="223"/>
      <c r="C292" s="223"/>
      <c r="D292" s="225"/>
      <c r="E292" s="225"/>
      <c r="F292" s="224"/>
      <c r="G292" s="265"/>
      <c r="T292" s="280"/>
    </row>
    <row r="293" spans="1:20" ht="13.5" thickTop="1">
      <c r="D293" s="206"/>
      <c r="E293" s="206"/>
      <c r="F293" s="205"/>
      <c r="G293" s="205"/>
      <c r="T293" s="280"/>
    </row>
    <row r="294" spans="1:20" s="610" customFormat="1">
      <c r="A294" s="195"/>
      <c r="B294" s="195"/>
      <c r="C294" s="195"/>
      <c r="D294" s="206"/>
      <c r="E294" s="206"/>
      <c r="F294" s="205"/>
      <c r="G294" s="205"/>
      <c r="I294" s="614"/>
      <c r="S294" s="282"/>
    </row>
    <row r="295" spans="1:20" s="610" customFormat="1">
      <c r="A295" s="188" t="s">
        <v>124</v>
      </c>
      <c r="B295" s="188"/>
      <c r="C295" s="188"/>
      <c r="D295" s="612"/>
      <c r="E295" s="612"/>
      <c r="F295" s="613"/>
      <c r="G295" s="613"/>
      <c r="I295" s="614"/>
      <c r="S295" s="282"/>
    </row>
    <row r="296" spans="1:20" s="610" customFormat="1">
      <c r="A296" s="188" t="str">
        <f>CONCATENATE('Prestaciones y AIU'!A266," ANALISIS DE PRECIOS UNITARIOS")</f>
        <v xml:space="preserve"> ANALISIS DE PRECIOS UNITARIOS</v>
      </c>
      <c r="B296" s="188"/>
      <c r="C296" s="188"/>
      <c r="D296" s="612"/>
      <c r="E296" s="612"/>
      <c r="F296" s="613"/>
      <c r="G296" s="613"/>
      <c r="I296" s="614"/>
      <c r="S296" s="282"/>
    </row>
    <row r="297" spans="1:20" s="610" customFormat="1">
      <c r="A297" s="188" t="str">
        <f>Objeto_LIC</f>
        <v>OBJETO PROCESO COMPETITIVO</v>
      </c>
      <c r="B297" s="188"/>
      <c r="C297" s="188"/>
      <c r="D297" s="612"/>
      <c r="E297" s="612"/>
      <c r="F297" s="613"/>
      <c r="G297" s="613"/>
      <c r="I297" s="614"/>
      <c r="S297" s="282"/>
    </row>
    <row r="298" spans="1:20">
      <c r="A298" s="188"/>
      <c r="B298" s="188"/>
      <c r="C298" s="188"/>
      <c r="D298" s="612"/>
      <c r="E298" s="612"/>
      <c r="F298" s="613"/>
      <c r="G298" s="613"/>
      <c r="H298" s="611"/>
      <c r="I298" s="617"/>
      <c r="J298" s="611"/>
      <c r="K298" s="611"/>
      <c r="L298" s="611"/>
      <c r="M298" s="611"/>
      <c r="N298" s="611"/>
      <c r="O298" s="611"/>
      <c r="P298" s="611"/>
      <c r="Q298" s="611"/>
      <c r="R298" s="611"/>
      <c r="T298" s="611"/>
    </row>
    <row r="299" spans="1:20" s="610" customFormat="1" ht="13.5" thickBot="1">
      <c r="A299" s="192"/>
      <c r="B299" s="192"/>
      <c r="C299" s="192"/>
      <c r="D299" s="615"/>
      <c r="E299" s="615"/>
      <c r="F299" s="616"/>
      <c r="G299" s="616"/>
      <c r="I299" s="614"/>
      <c r="S299" s="282"/>
    </row>
    <row r="300" spans="1:20" ht="13.5" thickTop="1">
      <c r="A300" s="618"/>
      <c r="B300" s="619"/>
      <c r="C300" s="619"/>
      <c r="D300" s="620"/>
      <c r="E300" s="620"/>
      <c r="F300" s="621"/>
      <c r="G300" s="622" t="s">
        <v>125</v>
      </c>
      <c r="H300" s="611"/>
      <c r="I300" s="617"/>
      <c r="J300" s="611"/>
      <c r="K300" s="611"/>
      <c r="L300" s="611"/>
      <c r="M300" s="611"/>
      <c r="N300" s="611"/>
      <c r="O300" s="611"/>
      <c r="P300" s="611"/>
      <c r="Q300" s="611"/>
      <c r="R300" s="611"/>
      <c r="T300" s="611"/>
    </row>
    <row r="301" spans="1:20">
      <c r="A301" s="623" t="s">
        <v>58</v>
      </c>
      <c r="B301" s="849" t="str">
        <f>Proponente</f>
        <v>INDICAR NOMBRE DE CONTRATISTA</v>
      </c>
      <c r="C301" s="849"/>
      <c r="D301" s="849"/>
      <c r="E301" s="849"/>
      <c r="F301" s="849"/>
      <c r="G301" s="850"/>
      <c r="H301" s="611"/>
      <c r="I301" s="617"/>
      <c r="J301" s="611"/>
      <c r="K301" s="611"/>
      <c r="L301" s="611"/>
      <c r="M301" s="611"/>
      <c r="N301" s="611"/>
      <c r="O301" s="611"/>
      <c r="P301" s="611"/>
      <c r="Q301" s="611"/>
      <c r="R301" s="611"/>
      <c r="T301" s="611"/>
    </row>
    <row r="302" spans="1:20">
      <c r="A302" s="623" t="s">
        <v>59</v>
      </c>
      <c r="B302" s="611" t="str">
        <f>Presupuesto!$A$10</f>
        <v>2.2.1</v>
      </c>
      <c r="C302" s="851" t="str">
        <f>Presupuesto!$B$10</f>
        <v>Raspado y resane superficie muro pintado</v>
      </c>
      <c r="D302" s="849"/>
      <c r="E302" s="849"/>
      <c r="F302" s="849"/>
      <c r="G302" s="850"/>
      <c r="H302" s="611"/>
      <c r="I302" s="617"/>
      <c r="J302" s="611"/>
      <c r="K302" s="611"/>
      <c r="L302" s="611"/>
      <c r="M302" s="611"/>
      <c r="N302" s="611"/>
      <c r="O302" s="611"/>
      <c r="P302" s="611"/>
      <c r="Q302" s="611"/>
      <c r="R302" s="611"/>
      <c r="T302" s="611"/>
    </row>
    <row r="303" spans="1:20">
      <c r="A303" s="624"/>
      <c r="B303" s="611"/>
      <c r="C303" s="611"/>
      <c r="D303" s="625"/>
      <c r="E303" s="625"/>
      <c r="F303" s="192" t="s">
        <v>87</v>
      </c>
      <c r="G303" s="626">
        <f>Presupuesto!$C$9</f>
        <v>0</v>
      </c>
      <c r="H303" s="611"/>
      <c r="I303" s="629"/>
      <c r="J303" s="281"/>
      <c r="K303" s="281"/>
      <c r="L303" s="281"/>
      <c r="M303" s="281"/>
      <c r="N303" s="281"/>
      <c r="O303" s="281"/>
      <c r="P303" s="281"/>
      <c r="Q303" s="281"/>
      <c r="R303" s="281"/>
      <c r="S303" s="281"/>
      <c r="T303" s="611"/>
    </row>
    <row r="304" spans="1:20" s="281" customFormat="1" ht="13.5" thickBot="1">
      <c r="A304" s="623" t="s">
        <v>60</v>
      </c>
      <c r="B304" s="611"/>
      <c r="C304" s="611"/>
      <c r="D304" s="625"/>
      <c r="E304" s="625"/>
      <c r="F304" s="627"/>
      <c r="G304" s="628"/>
      <c r="I304" s="635"/>
    </row>
    <row r="305" spans="1:20" ht="13.5" thickTop="1">
      <c r="A305" s="630" t="s">
        <v>53</v>
      </c>
      <c r="B305" s="631" t="s">
        <v>61</v>
      </c>
      <c r="C305" s="631" t="s">
        <v>62</v>
      </c>
      <c r="D305" s="632" t="s">
        <v>70</v>
      </c>
      <c r="E305" s="633" t="s">
        <v>98</v>
      </c>
      <c r="F305" s="633" t="s">
        <v>75</v>
      </c>
      <c r="G305" s="634" t="s">
        <v>66</v>
      </c>
      <c r="H305" s="611"/>
      <c r="I305" s="641"/>
      <c r="J305" s="611"/>
      <c r="K305" s="611"/>
      <c r="L305" s="611"/>
      <c r="M305" s="611"/>
      <c r="N305" s="611"/>
      <c r="O305" s="611"/>
      <c r="P305" s="611"/>
      <c r="Q305" s="611"/>
      <c r="R305" s="611"/>
      <c r="T305" s="611"/>
    </row>
    <row r="306" spans="1:20">
      <c r="A306" s="636" t="s">
        <v>737</v>
      </c>
      <c r="B306" s="637"/>
      <c r="C306" s="637"/>
      <c r="D306" s="638"/>
      <c r="E306" s="639">
        <f>0.1*E344</f>
        <v>0</v>
      </c>
      <c r="F306" s="603">
        <f t="shared" ref="F306:F317" si="51">IF(D306=0,0,D306*E306)</f>
        <v>0</v>
      </c>
      <c r="G306" s="640"/>
      <c r="H306" s="611"/>
      <c r="I306" s="641"/>
      <c r="J306" s="611"/>
      <c r="K306" s="611"/>
      <c r="L306" s="611"/>
      <c r="M306" s="611"/>
      <c r="N306" s="611"/>
      <c r="O306" s="611"/>
      <c r="P306" s="611"/>
      <c r="Q306" s="611"/>
      <c r="R306" s="611"/>
      <c r="T306" s="611"/>
    </row>
    <row r="307" spans="1:20">
      <c r="A307" s="636" t="str">
        <f t="shared" ref="A307:A317" si="52">IF(I306=0,"-",VLOOKUP(I306,EQUIPOS,2,FALSE))</f>
        <v>-</v>
      </c>
      <c r="B307" s="637"/>
      <c r="C307" s="637"/>
      <c r="D307" s="638"/>
      <c r="E307" s="639">
        <f t="shared" ref="E307:E317" si="53">IF(I306=0,0,VLOOKUP(I306,EQUIPOS,4,FALSE))</f>
        <v>0</v>
      </c>
      <c r="F307" s="603">
        <f t="shared" si="51"/>
        <v>0</v>
      </c>
      <c r="G307" s="642"/>
      <c r="H307" s="611"/>
      <c r="I307" s="641"/>
      <c r="J307" s="611"/>
      <c r="K307" s="611"/>
      <c r="L307" s="611"/>
      <c r="M307" s="611"/>
      <c r="N307" s="611"/>
      <c r="O307" s="611"/>
      <c r="P307" s="611"/>
      <c r="Q307" s="611"/>
      <c r="R307" s="611"/>
      <c r="T307" s="611"/>
    </row>
    <row r="308" spans="1:20">
      <c r="A308" s="636" t="str">
        <f t="shared" si="52"/>
        <v>-</v>
      </c>
      <c r="B308" s="637"/>
      <c r="C308" s="637"/>
      <c r="D308" s="638"/>
      <c r="E308" s="639">
        <f t="shared" si="53"/>
        <v>0</v>
      </c>
      <c r="F308" s="603">
        <f t="shared" si="51"/>
        <v>0</v>
      </c>
      <c r="G308" s="642"/>
      <c r="H308" s="611"/>
      <c r="I308" s="641"/>
      <c r="J308" s="611"/>
      <c r="K308" s="611"/>
      <c r="L308" s="611"/>
      <c r="M308" s="611"/>
      <c r="N308" s="611"/>
      <c r="O308" s="611"/>
      <c r="P308" s="611"/>
      <c r="Q308" s="611"/>
      <c r="R308" s="611"/>
      <c r="T308" s="611"/>
    </row>
    <row r="309" spans="1:20">
      <c r="A309" s="636" t="str">
        <f t="shared" si="52"/>
        <v>-</v>
      </c>
      <c r="B309" s="637"/>
      <c r="C309" s="637"/>
      <c r="D309" s="638"/>
      <c r="E309" s="639">
        <f t="shared" si="53"/>
        <v>0</v>
      </c>
      <c r="F309" s="603">
        <f t="shared" si="51"/>
        <v>0</v>
      </c>
      <c r="G309" s="642"/>
      <c r="H309" s="611"/>
      <c r="I309" s="641"/>
      <c r="J309" s="611"/>
      <c r="K309" s="611"/>
      <c r="L309" s="611"/>
      <c r="M309" s="611"/>
      <c r="N309" s="611"/>
      <c r="O309" s="611"/>
      <c r="P309" s="611"/>
      <c r="Q309" s="611"/>
      <c r="R309" s="611"/>
      <c r="T309" s="611"/>
    </row>
    <row r="310" spans="1:20">
      <c r="A310" s="636" t="str">
        <f t="shared" si="52"/>
        <v>-</v>
      </c>
      <c r="B310" s="637"/>
      <c r="C310" s="637"/>
      <c r="D310" s="638"/>
      <c r="E310" s="639">
        <f t="shared" si="53"/>
        <v>0</v>
      </c>
      <c r="F310" s="603">
        <f t="shared" si="51"/>
        <v>0</v>
      </c>
      <c r="G310" s="642"/>
      <c r="H310" s="611"/>
      <c r="I310" s="641"/>
      <c r="J310" s="611"/>
      <c r="K310" s="611"/>
      <c r="L310" s="611"/>
      <c r="M310" s="611"/>
      <c r="N310" s="611"/>
      <c r="O310" s="611"/>
      <c r="P310" s="611"/>
      <c r="Q310" s="611"/>
      <c r="R310" s="611"/>
      <c r="T310" s="611"/>
    </row>
    <row r="311" spans="1:20">
      <c r="A311" s="636" t="str">
        <f t="shared" si="52"/>
        <v>-</v>
      </c>
      <c r="B311" s="637"/>
      <c r="C311" s="637"/>
      <c r="D311" s="638"/>
      <c r="E311" s="639">
        <f t="shared" si="53"/>
        <v>0</v>
      </c>
      <c r="F311" s="603">
        <f t="shared" si="51"/>
        <v>0</v>
      </c>
      <c r="G311" s="642"/>
      <c r="H311" s="611"/>
      <c r="I311" s="641"/>
      <c r="J311" s="611"/>
      <c r="K311" s="611"/>
      <c r="L311" s="611"/>
      <c r="M311" s="611"/>
      <c r="N311" s="611"/>
      <c r="O311" s="611"/>
      <c r="P311" s="611"/>
      <c r="Q311" s="611"/>
      <c r="R311" s="611"/>
      <c r="T311" s="611"/>
    </row>
    <row r="312" spans="1:20">
      <c r="A312" s="636" t="str">
        <f t="shared" si="52"/>
        <v>-</v>
      </c>
      <c r="B312" s="637"/>
      <c r="C312" s="637"/>
      <c r="D312" s="638"/>
      <c r="E312" s="639">
        <f t="shared" si="53"/>
        <v>0</v>
      </c>
      <c r="F312" s="603">
        <f t="shared" si="51"/>
        <v>0</v>
      </c>
      <c r="G312" s="642"/>
      <c r="H312" s="611"/>
      <c r="I312" s="641"/>
      <c r="J312" s="611"/>
      <c r="K312" s="611"/>
      <c r="L312" s="611"/>
      <c r="M312" s="611"/>
      <c r="N312" s="611"/>
      <c r="O312" s="611"/>
      <c r="P312" s="611"/>
      <c r="Q312" s="611"/>
      <c r="R312" s="611"/>
      <c r="T312" s="611"/>
    </row>
    <row r="313" spans="1:20">
      <c r="A313" s="636" t="str">
        <f t="shared" si="52"/>
        <v>-</v>
      </c>
      <c r="B313" s="637"/>
      <c r="C313" s="637"/>
      <c r="D313" s="638"/>
      <c r="E313" s="639">
        <f t="shared" si="53"/>
        <v>0</v>
      </c>
      <c r="F313" s="603">
        <f t="shared" si="51"/>
        <v>0</v>
      </c>
      <c r="G313" s="642"/>
      <c r="H313" s="611"/>
      <c r="I313" s="641"/>
      <c r="J313" s="611"/>
      <c r="K313" s="611"/>
      <c r="L313" s="611"/>
      <c r="M313" s="611"/>
      <c r="N313" s="611"/>
      <c r="O313" s="611"/>
      <c r="P313" s="611"/>
      <c r="Q313" s="611"/>
      <c r="R313" s="611"/>
      <c r="T313" s="611"/>
    </row>
    <row r="314" spans="1:20">
      <c r="A314" s="636" t="str">
        <f t="shared" si="52"/>
        <v>-</v>
      </c>
      <c r="B314" s="637"/>
      <c r="C314" s="637"/>
      <c r="D314" s="638"/>
      <c r="E314" s="639">
        <f t="shared" si="53"/>
        <v>0</v>
      </c>
      <c r="F314" s="603">
        <f t="shared" si="51"/>
        <v>0</v>
      </c>
      <c r="G314" s="642"/>
      <c r="H314" s="611"/>
      <c r="I314" s="641"/>
      <c r="J314" s="611"/>
      <c r="K314" s="611"/>
      <c r="L314" s="611"/>
      <c r="M314" s="611"/>
      <c r="N314" s="611"/>
      <c r="O314" s="611"/>
      <c r="P314" s="611"/>
      <c r="Q314" s="611"/>
      <c r="R314" s="611"/>
      <c r="T314" s="611"/>
    </row>
    <row r="315" spans="1:20">
      <c r="A315" s="636" t="str">
        <f t="shared" si="52"/>
        <v>-</v>
      </c>
      <c r="B315" s="637"/>
      <c r="C315" s="637"/>
      <c r="D315" s="638"/>
      <c r="E315" s="639">
        <f t="shared" si="53"/>
        <v>0</v>
      </c>
      <c r="F315" s="603">
        <f t="shared" si="51"/>
        <v>0</v>
      </c>
      <c r="G315" s="642"/>
      <c r="H315" s="611"/>
      <c r="I315" s="641"/>
      <c r="J315" s="611"/>
      <c r="K315" s="611"/>
      <c r="L315" s="611"/>
      <c r="M315" s="611"/>
      <c r="N315" s="611"/>
      <c r="O315" s="611"/>
      <c r="P315" s="611"/>
      <c r="Q315" s="611"/>
      <c r="R315" s="611"/>
      <c r="T315" s="611"/>
    </row>
    <row r="316" spans="1:20">
      <c r="A316" s="636" t="str">
        <f t="shared" si="52"/>
        <v>-</v>
      </c>
      <c r="B316" s="637"/>
      <c r="C316" s="637"/>
      <c r="D316" s="638"/>
      <c r="E316" s="639">
        <f t="shared" si="53"/>
        <v>0</v>
      </c>
      <c r="F316" s="603">
        <f t="shared" si="51"/>
        <v>0</v>
      </c>
      <c r="G316" s="642"/>
      <c r="H316" s="611"/>
      <c r="I316" s="641"/>
      <c r="J316" s="611"/>
      <c r="K316" s="611"/>
      <c r="L316" s="611"/>
      <c r="M316" s="611"/>
      <c r="N316" s="611"/>
      <c r="O316" s="611"/>
      <c r="P316" s="611"/>
      <c r="Q316" s="611"/>
      <c r="R316" s="611"/>
      <c r="T316" s="611"/>
    </row>
    <row r="317" spans="1:20">
      <c r="A317" s="636" t="str">
        <f t="shared" si="52"/>
        <v>-</v>
      </c>
      <c r="B317" s="637"/>
      <c r="C317" s="637"/>
      <c r="D317" s="638"/>
      <c r="E317" s="639">
        <f t="shared" si="53"/>
        <v>0</v>
      </c>
      <c r="F317" s="603">
        <f t="shared" si="51"/>
        <v>0</v>
      </c>
      <c r="G317" s="642"/>
      <c r="H317" s="611"/>
      <c r="I317" s="647"/>
      <c r="J317" s="611"/>
      <c r="K317" s="611"/>
      <c r="L317" s="611"/>
      <c r="M317" s="611"/>
      <c r="N317" s="611"/>
      <c r="O317" s="611"/>
      <c r="P317" s="611"/>
      <c r="Q317" s="611"/>
      <c r="R317" s="611"/>
      <c r="T317" s="611"/>
    </row>
    <row r="318" spans="1:20" ht="13.5" thickBot="1">
      <c r="A318" s="643"/>
      <c r="B318" s="644"/>
      <c r="C318" s="644"/>
      <c r="D318" s="645"/>
      <c r="E318" s="645"/>
      <c r="F318" s="604" t="s">
        <v>76</v>
      </c>
      <c r="G318" s="646">
        <f>SUM(F306:F317)</f>
        <v>0</v>
      </c>
      <c r="H318" s="611"/>
      <c r="I318" s="647"/>
      <c r="J318" s="611"/>
      <c r="K318" s="611"/>
      <c r="L318" s="611"/>
      <c r="M318" s="611"/>
      <c r="N318" s="611"/>
      <c r="O318" s="611"/>
      <c r="P318" s="611"/>
      <c r="Q318" s="611"/>
      <c r="R318" s="611"/>
      <c r="T318" s="611"/>
    </row>
    <row r="319" spans="1:20" s="281" customFormat="1" ht="13.5" thickTop="1">
      <c r="A319" s="228" t="s">
        <v>63</v>
      </c>
      <c r="B319" s="648"/>
      <c r="C319" s="648"/>
      <c r="D319" s="649"/>
      <c r="E319" s="649"/>
      <c r="F319" s="650"/>
      <c r="G319" s="651"/>
      <c r="I319" s="635"/>
    </row>
    <row r="320" spans="1:20" ht="26">
      <c r="A320" s="652" t="s">
        <v>53</v>
      </c>
      <c r="B320" s="653"/>
      <c r="C320" s="536" t="s">
        <v>54</v>
      </c>
      <c r="D320" s="654" t="s">
        <v>64</v>
      </c>
      <c r="E320" s="655" t="s">
        <v>65</v>
      </c>
      <c r="F320" s="655" t="s">
        <v>75</v>
      </c>
      <c r="G320" s="656" t="s">
        <v>66</v>
      </c>
      <c r="H320" s="611"/>
      <c r="I320" s="641"/>
      <c r="J320" s="611"/>
      <c r="K320" s="611"/>
      <c r="L320" s="611"/>
      <c r="M320" s="611"/>
      <c r="N320" s="611"/>
      <c r="O320" s="611"/>
      <c r="P320" s="611"/>
      <c r="Q320" s="611"/>
      <c r="R320" s="611"/>
      <c r="T320" s="611"/>
    </row>
    <row r="321" spans="1:20">
      <c r="A321" s="852" t="str">
        <f t="shared" ref="A321:A332" si="54">IF(I320=0,"",VLOOKUP(I320,MATERIALES,2,FALSE))</f>
        <v/>
      </c>
      <c r="B321" s="853"/>
      <c r="C321" s="657" t="str">
        <f t="shared" ref="C321:C329" si="55">IF(I320=0,"",VLOOKUP(I320,MATERIALES,3,FALSE))</f>
        <v/>
      </c>
      <c r="D321" s="638"/>
      <c r="E321" s="658">
        <f t="shared" ref="E321:E332" si="56">IF(I320=0,0,VLOOKUP(I320,MATERIALES,4,FALSE))</f>
        <v>0</v>
      </c>
      <c r="F321" s="603">
        <f t="shared" ref="F321:F332" si="57">IF(D321=0,0,D321*E321)</f>
        <v>0</v>
      </c>
      <c r="G321" s="640"/>
      <c r="H321" s="611"/>
      <c r="I321" s="641"/>
      <c r="J321" s="611"/>
      <c r="K321" s="611"/>
      <c r="L321" s="611"/>
      <c r="M321" s="611"/>
      <c r="N321" s="611"/>
      <c r="O321" s="611"/>
      <c r="P321" s="611"/>
      <c r="Q321" s="611"/>
      <c r="R321" s="611"/>
      <c r="T321" s="611"/>
    </row>
    <row r="322" spans="1:20">
      <c r="A322" s="852" t="str">
        <f t="shared" si="54"/>
        <v/>
      </c>
      <c r="B322" s="853"/>
      <c r="C322" s="657" t="str">
        <f t="shared" si="55"/>
        <v/>
      </c>
      <c r="D322" s="701"/>
      <c r="E322" s="658">
        <f t="shared" si="56"/>
        <v>0</v>
      </c>
      <c r="F322" s="603">
        <f t="shared" si="57"/>
        <v>0</v>
      </c>
      <c r="G322" s="642"/>
      <c r="H322" s="611"/>
      <c r="I322" s="641"/>
      <c r="J322" s="611"/>
      <c r="K322" s="611"/>
      <c r="L322" s="611"/>
      <c r="M322" s="611"/>
      <c r="N322" s="611"/>
      <c r="O322" s="611"/>
      <c r="P322" s="611"/>
      <c r="Q322" s="611"/>
      <c r="R322" s="611"/>
      <c r="T322" s="611"/>
    </row>
    <row r="323" spans="1:20">
      <c r="A323" s="852" t="str">
        <f t="shared" si="54"/>
        <v/>
      </c>
      <c r="B323" s="853"/>
      <c r="C323" s="657" t="str">
        <f t="shared" si="55"/>
        <v/>
      </c>
      <c r="D323" s="638"/>
      <c r="E323" s="658">
        <f t="shared" si="56"/>
        <v>0</v>
      </c>
      <c r="F323" s="603">
        <f t="shared" si="57"/>
        <v>0</v>
      </c>
      <c r="G323" s="642"/>
      <c r="H323" s="611"/>
      <c r="I323" s="641"/>
      <c r="J323" s="611"/>
      <c r="K323" s="611"/>
      <c r="L323" s="611"/>
      <c r="M323" s="611"/>
      <c r="N323" s="611"/>
      <c r="O323" s="611"/>
      <c r="P323" s="611"/>
      <c r="Q323" s="611"/>
      <c r="R323" s="611"/>
      <c r="T323" s="611"/>
    </row>
    <row r="324" spans="1:20">
      <c r="A324" s="852" t="str">
        <f t="shared" si="54"/>
        <v/>
      </c>
      <c r="B324" s="853"/>
      <c r="C324" s="657" t="str">
        <f t="shared" si="55"/>
        <v/>
      </c>
      <c r="D324" s="638"/>
      <c r="E324" s="658">
        <f t="shared" si="56"/>
        <v>0</v>
      </c>
      <c r="F324" s="603">
        <f t="shared" si="57"/>
        <v>0</v>
      </c>
      <c r="G324" s="642"/>
      <c r="H324" s="611"/>
      <c r="I324" s="641"/>
      <c r="J324" s="611"/>
      <c r="K324" s="611"/>
      <c r="L324" s="611"/>
      <c r="M324" s="611"/>
      <c r="N324" s="611"/>
      <c r="O324" s="611"/>
      <c r="P324" s="611"/>
      <c r="Q324" s="611"/>
      <c r="R324" s="611"/>
      <c r="T324" s="611"/>
    </row>
    <row r="325" spans="1:20">
      <c r="A325" s="852" t="str">
        <f t="shared" si="54"/>
        <v/>
      </c>
      <c r="B325" s="853"/>
      <c r="C325" s="657" t="str">
        <f t="shared" si="55"/>
        <v/>
      </c>
      <c r="D325" s="638"/>
      <c r="E325" s="658">
        <f t="shared" si="56"/>
        <v>0</v>
      </c>
      <c r="F325" s="603">
        <f t="shared" si="57"/>
        <v>0</v>
      </c>
      <c r="G325" s="642"/>
      <c r="H325" s="611"/>
      <c r="I325" s="641"/>
      <c r="J325" s="611"/>
      <c r="K325" s="611"/>
      <c r="L325" s="611"/>
      <c r="M325" s="611"/>
      <c r="N325" s="611"/>
      <c r="O325" s="611"/>
      <c r="P325" s="611"/>
      <c r="Q325" s="611"/>
      <c r="R325" s="611"/>
      <c r="T325" s="611"/>
    </row>
    <row r="326" spans="1:20">
      <c r="A326" s="852" t="str">
        <f t="shared" si="54"/>
        <v/>
      </c>
      <c r="B326" s="853"/>
      <c r="C326" s="657" t="str">
        <f t="shared" si="55"/>
        <v/>
      </c>
      <c r="D326" s="638"/>
      <c r="E326" s="658">
        <f t="shared" si="56"/>
        <v>0</v>
      </c>
      <c r="F326" s="603">
        <f t="shared" si="57"/>
        <v>0</v>
      </c>
      <c r="G326" s="642"/>
      <c r="H326" s="611"/>
      <c r="I326" s="641"/>
      <c r="J326" s="611"/>
      <c r="K326" s="611"/>
      <c r="L326" s="611"/>
      <c r="M326" s="611"/>
      <c r="N326" s="611"/>
      <c r="O326" s="611"/>
      <c r="P326" s="611"/>
      <c r="Q326" s="611"/>
      <c r="R326" s="611"/>
      <c r="T326" s="611"/>
    </row>
    <row r="327" spans="1:20">
      <c r="A327" s="852" t="str">
        <f t="shared" si="54"/>
        <v/>
      </c>
      <c r="B327" s="853"/>
      <c r="C327" s="657" t="str">
        <f t="shared" si="55"/>
        <v/>
      </c>
      <c r="D327" s="638"/>
      <c r="E327" s="658">
        <f t="shared" si="56"/>
        <v>0</v>
      </c>
      <c r="F327" s="603">
        <f t="shared" si="57"/>
        <v>0</v>
      </c>
      <c r="G327" s="642"/>
      <c r="H327" s="611"/>
      <c r="I327" s="641"/>
      <c r="J327" s="611"/>
      <c r="K327" s="611"/>
      <c r="L327" s="611"/>
      <c r="M327" s="611"/>
      <c r="N327" s="611"/>
      <c r="O327" s="611"/>
      <c r="P327" s="611"/>
      <c r="Q327" s="611"/>
      <c r="R327" s="611"/>
      <c r="T327" s="611"/>
    </row>
    <row r="328" spans="1:20">
      <c r="A328" s="852" t="str">
        <f t="shared" si="54"/>
        <v/>
      </c>
      <c r="B328" s="853"/>
      <c r="C328" s="657" t="str">
        <f t="shared" si="55"/>
        <v/>
      </c>
      <c r="D328" s="638"/>
      <c r="E328" s="658">
        <f t="shared" si="56"/>
        <v>0</v>
      </c>
      <c r="F328" s="603">
        <f t="shared" si="57"/>
        <v>0</v>
      </c>
      <c r="G328" s="659"/>
      <c r="H328" s="611"/>
      <c r="I328" s="641"/>
      <c r="J328" s="611"/>
      <c r="K328" s="611"/>
      <c r="L328" s="611"/>
      <c r="M328" s="611"/>
      <c r="N328" s="611"/>
      <c r="O328" s="611"/>
      <c r="P328" s="611"/>
      <c r="Q328" s="611"/>
      <c r="R328" s="611"/>
      <c r="T328" s="611"/>
    </row>
    <row r="329" spans="1:20">
      <c r="A329" s="852" t="str">
        <f t="shared" si="54"/>
        <v/>
      </c>
      <c r="B329" s="853"/>
      <c r="C329" s="657" t="str">
        <f t="shared" si="55"/>
        <v/>
      </c>
      <c r="D329" s="638"/>
      <c r="E329" s="658">
        <f t="shared" si="56"/>
        <v>0</v>
      </c>
      <c r="F329" s="603">
        <f t="shared" si="57"/>
        <v>0</v>
      </c>
      <c r="G329" s="642"/>
      <c r="H329" s="611"/>
      <c r="I329" s="641"/>
      <c r="J329" s="611"/>
      <c r="K329" s="611"/>
      <c r="L329" s="611"/>
      <c r="M329" s="611"/>
      <c r="N329" s="611"/>
      <c r="O329" s="611"/>
      <c r="P329" s="611"/>
      <c r="Q329" s="611"/>
      <c r="R329" s="611"/>
      <c r="T329" s="611"/>
    </row>
    <row r="330" spans="1:20">
      <c r="A330" s="852" t="str">
        <f t="shared" si="54"/>
        <v/>
      </c>
      <c r="B330" s="853"/>
      <c r="C330" s="657"/>
      <c r="D330" s="638"/>
      <c r="E330" s="658">
        <f t="shared" si="56"/>
        <v>0</v>
      </c>
      <c r="F330" s="603">
        <f t="shared" si="57"/>
        <v>0</v>
      </c>
      <c r="G330" s="642"/>
      <c r="H330" s="611"/>
      <c r="I330" s="641"/>
      <c r="J330" s="611"/>
      <c r="K330" s="611"/>
      <c r="L330" s="611"/>
      <c r="M330" s="611"/>
      <c r="N330" s="611"/>
      <c r="O330" s="611"/>
      <c r="P330" s="611"/>
      <c r="Q330" s="611"/>
      <c r="R330" s="611"/>
      <c r="T330" s="611"/>
    </row>
    <row r="331" spans="1:20">
      <c r="A331" s="852" t="str">
        <f t="shared" si="54"/>
        <v/>
      </c>
      <c r="B331" s="853"/>
      <c r="C331" s="657"/>
      <c r="D331" s="638"/>
      <c r="E331" s="658">
        <f t="shared" si="56"/>
        <v>0</v>
      </c>
      <c r="F331" s="603">
        <f t="shared" si="57"/>
        <v>0</v>
      </c>
      <c r="G331" s="642"/>
      <c r="H331" s="611"/>
      <c r="I331" s="641"/>
      <c r="J331" s="611"/>
      <c r="K331" s="611"/>
      <c r="L331" s="611"/>
      <c r="M331" s="611"/>
      <c r="N331" s="611"/>
      <c r="O331" s="611"/>
      <c r="P331" s="611"/>
      <c r="Q331" s="611"/>
      <c r="R331" s="611"/>
      <c r="T331" s="611"/>
    </row>
    <row r="332" spans="1:20">
      <c r="A332" s="852" t="str">
        <f t="shared" si="54"/>
        <v/>
      </c>
      <c r="B332" s="853"/>
      <c r="C332" s="657" t="str">
        <f>IF(I331=0,"",VLOOKUP(I331,MATERIALES,3,FALSE))</f>
        <v/>
      </c>
      <c r="D332" s="638"/>
      <c r="E332" s="658">
        <f t="shared" si="56"/>
        <v>0</v>
      </c>
      <c r="F332" s="603">
        <f t="shared" si="57"/>
        <v>0</v>
      </c>
      <c r="G332" s="660"/>
      <c r="H332" s="611"/>
      <c r="I332" s="647"/>
      <c r="J332" s="611"/>
      <c r="K332" s="611"/>
      <c r="L332" s="611"/>
      <c r="M332" s="611"/>
      <c r="N332" s="611"/>
      <c r="O332" s="611"/>
      <c r="P332" s="611"/>
      <c r="Q332" s="611"/>
      <c r="R332" s="611"/>
      <c r="T332" s="611"/>
    </row>
    <row r="333" spans="1:20" ht="13.5" thickBot="1">
      <c r="A333" s="624"/>
      <c r="B333" s="611"/>
      <c r="C333" s="611"/>
      <c r="D333" s="625"/>
      <c r="E333" s="661"/>
      <c r="F333" s="662" t="s">
        <v>77</v>
      </c>
      <c r="G333" s="659">
        <f>SUM(F321:F332)</f>
        <v>0</v>
      </c>
      <c r="H333" s="611"/>
      <c r="I333" s="647"/>
      <c r="J333" s="611"/>
      <c r="K333" s="611"/>
      <c r="L333" s="611"/>
      <c r="M333" s="611"/>
      <c r="N333" s="611"/>
      <c r="O333" s="611"/>
      <c r="P333" s="611"/>
      <c r="Q333" s="611"/>
      <c r="R333" s="611"/>
      <c r="T333" s="611"/>
    </row>
    <row r="334" spans="1:20" ht="14" thickTop="1" thickBot="1">
      <c r="A334" s="244" t="s">
        <v>68</v>
      </c>
      <c r="B334" s="663"/>
      <c r="C334" s="663"/>
      <c r="D334" s="664"/>
      <c r="E334" s="664"/>
      <c r="F334" s="665"/>
      <c r="G334" s="666"/>
      <c r="H334" s="611"/>
      <c r="I334" s="647"/>
      <c r="J334" s="611"/>
      <c r="K334" s="611"/>
      <c r="L334" s="611"/>
      <c r="M334" s="611"/>
      <c r="N334" s="611"/>
      <c r="O334" s="611"/>
      <c r="P334" s="611"/>
      <c r="Q334" s="611"/>
      <c r="R334" s="611"/>
      <c r="T334" s="611"/>
    </row>
    <row r="335" spans="1:20" ht="13.5" thickTop="1">
      <c r="A335" s="652" t="s">
        <v>53</v>
      </c>
      <c r="B335" s="653"/>
      <c r="C335" s="655" t="s">
        <v>67</v>
      </c>
      <c r="D335" s="654" t="s">
        <v>71</v>
      </c>
      <c r="E335" s="655" t="s">
        <v>96</v>
      </c>
      <c r="F335" s="655" t="s">
        <v>75</v>
      </c>
      <c r="G335" s="656" t="s">
        <v>66</v>
      </c>
      <c r="H335" s="611"/>
      <c r="I335" s="641"/>
      <c r="J335" s="611"/>
      <c r="K335" s="611"/>
      <c r="L335" s="611"/>
      <c r="M335" s="611"/>
      <c r="N335" s="611"/>
      <c r="O335" s="611"/>
      <c r="P335" s="611"/>
      <c r="Q335" s="611"/>
      <c r="R335" s="611"/>
      <c r="T335" s="611"/>
    </row>
    <row r="336" spans="1:20">
      <c r="A336" s="852" t="str">
        <f>IF(I335=0,"",VLOOKUP(I335,EQUIPOS,2,FALSE))</f>
        <v/>
      </c>
      <c r="B336" s="853"/>
      <c r="C336" s="667"/>
      <c r="D336" s="638"/>
      <c r="E336" s="658">
        <f>IF(I335=0,0,VLOOKUP(I335,EQUIPOS,4,FALSE))</f>
        <v>0</v>
      </c>
      <c r="F336" s="603">
        <f>C336*D336*E336</f>
        <v>0</v>
      </c>
      <c r="G336" s="640"/>
      <c r="H336" s="611"/>
      <c r="I336" s="641"/>
      <c r="J336" s="611"/>
      <c r="K336" s="611"/>
      <c r="L336" s="611"/>
      <c r="M336" s="611"/>
      <c r="N336" s="611"/>
      <c r="O336" s="611"/>
      <c r="P336" s="611"/>
      <c r="Q336" s="611"/>
      <c r="R336" s="611"/>
      <c r="T336" s="611"/>
    </row>
    <row r="337" spans="1:20">
      <c r="A337" s="852" t="str">
        <f>IF(I336=0,"",VLOOKUP(I336,EQUIPOS,2,FALSE))</f>
        <v/>
      </c>
      <c r="B337" s="853"/>
      <c r="C337" s="667"/>
      <c r="D337" s="638"/>
      <c r="E337" s="658">
        <f>IF(I336=0,0,VLOOKUP(I336,EQUIPOS,4,FALSE))</f>
        <v>0</v>
      </c>
      <c r="F337" s="603">
        <f>C337*D337*E337</f>
        <v>0</v>
      </c>
      <c r="G337" s="642"/>
      <c r="H337" s="611"/>
      <c r="I337" s="641"/>
      <c r="J337" s="611"/>
      <c r="K337" s="611"/>
      <c r="L337" s="611"/>
      <c r="M337" s="611"/>
      <c r="N337" s="611"/>
      <c r="O337" s="611"/>
      <c r="P337" s="611"/>
      <c r="Q337" s="611"/>
      <c r="R337" s="611"/>
      <c r="T337" s="611"/>
    </row>
    <row r="338" spans="1:20">
      <c r="A338" s="852" t="str">
        <f>IF(I337=0,"",VLOOKUP(I337,EQUIPOS,2,FALSE))</f>
        <v/>
      </c>
      <c r="B338" s="853"/>
      <c r="C338" s="667"/>
      <c r="D338" s="638"/>
      <c r="E338" s="658">
        <f>IF(I337=0,0,VLOOKUP(I337,EQUIPOS,4,FALSE))</f>
        <v>0</v>
      </c>
      <c r="F338" s="603">
        <f>C338*D338*E338</f>
        <v>0</v>
      </c>
      <c r="G338" s="642"/>
      <c r="H338" s="611"/>
      <c r="I338" s="641"/>
      <c r="J338" s="611"/>
      <c r="K338" s="611"/>
      <c r="L338" s="611"/>
      <c r="M338" s="611"/>
      <c r="N338" s="611"/>
      <c r="O338" s="611"/>
      <c r="P338" s="611"/>
      <c r="Q338" s="611"/>
      <c r="R338" s="611"/>
      <c r="T338" s="611"/>
    </row>
    <row r="339" spans="1:20">
      <c r="A339" s="852" t="str">
        <f>IF(I338=0,"",VLOOKUP(I338,EQUIPOS,2,FALSE))</f>
        <v/>
      </c>
      <c r="B339" s="853"/>
      <c r="C339" s="667"/>
      <c r="D339" s="638"/>
      <c r="E339" s="658">
        <f>IF(I338=0,0,VLOOKUP(I338,EQUIPOS,4,FALSE))</f>
        <v>0</v>
      </c>
      <c r="F339" s="603">
        <f>C339*D339*E339</f>
        <v>0</v>
      </c>
      <c r="G339" s="642"/>
      <c r="H339" s="611"/>
      <c r="I339" s="641"/>
      <c r="J339" s="611"/>
      <c r="K339" s="611"/>
      <c r="L339" s="611"/>
      <c r="M339" s="611"/>
      <c r="N339" s="611"/>
      <c r="O339" s="611"/>
      <c r="P339" s="611"/>
      <c r="Q339" s="611"/>
      <c r="R339" s="611"/>
      <c r="T339" s="611"/>
    </row>
    <row r="340" spans="1:20">
      <c r="A340" s="852" t="str">
        <f>IF(I339=0,"",VLOOKUP(I339,EQUIPOS,2,FALSE))</f>
        <v/>
      </c>
      <c r="B340" s="853"/>
      <c r="C340" s="667"/>
      <c r="D340" s="638"/>
      <c r="E340" s="658">
        <f>IF(I339=0,0,VLOOKUP(I339,EQUIPOS,4,FALSE))</f>
        <v>0</v>
      </c>
      <c r="F340" s="603">
        <f>C340*D340*E340</f>
        <v>0</v>
      </c>
      <c r="G340" s="660"/>
      <c r="H340" s="611"/>
      <c r="I340" s="647"/>
      <c r="J340" s="611"/>
      <c r="K340" s="611"/>
      <c r="L340" s="611"/>
      <c r="M340" s="611"/>
      <c r="N340" s="611"/>
      <c r="O340" s="611"/>
      <c r="P340" s="611"/>
      <c r="Q340" s="611"/>
      <c r="R340" s="611"/>
      <c r="T340" s="611"/>
    </row>
    <row r="341" spans="1:20" ht="13.5" thickBot="1">
      <c r="A341" s="643"/>
      <c r="B341" s="644"/>
      <c r="C341" s="644"/>
      <c r="D341" s="645"/>
      <c r="E341" s="668"/>
      <c r="F341" s="604" t="s">
        <v>78</v>
      </c>
      <c r="G341" s="669">
        <f>SUM(F336:F340)</f>
        <v>0</v>
      </c>
      <c r="H341" s="611"/>
      <c r="I341" s="647"/>
      <c r="J341" s="611"/>
      <c r="K341" s="611"/>
      <c r="L341" s="611"/>
      <c r="M341" s="611"/>
      <c r="N341" s="611"/>
      <c r="O341" s="611"/>
      <c r="P341" s="611"/>
      <c r="Q341" s="611"/>
      <c r="R341" s="611"/>
      <c r="T341" s="611"/>
    </row>
    <row r="342" spans="1:20" ht="13.5" thickTop="1">
      <c r="A342" s="228" t="s">
        <v>69</v>
      </c>
      <c r="B342" s="648"/>
      <c r="C342" s="648"/>
      <c r="D342" s="649"/>
      <c r="E342" s="649"/>
      <c r="F342" s="650"/>
      <c r="G342" s="651"/>
      <c r="H342" s="281"/>
      <c r="I342" s="635"/>
      <c r="J342" s="611"/>
      <c r="K342" s="611"/>
      <c r="L342" s="611"/>
      <c r="M342" s="611"/>
      <c r="N342" s="611"/>
      <c r="O342" s="611"/>
      <c r="P342" s="611"/>
      <c r="Q342" s="611"/>
      <c r="R342" s="611"/>
      <c r="T342" s="611"/>
    </row>
    <row r="343" spans="1:20" ht="26">
      <c r="A343" s="652" t="s">
        <v>53</v>
      </c>
      <c r="B343" s="536" t="s">
        <v>54</v>
      </c>
      <c r="C343" s="536" t="s">
        <v>64</v>
      </c>
      <c r="D343" s="654" t="s">
        <v>70</v>
      </c>
      <c r="E343" s="655" t="s">
        <v>65</v>
      </c>
      <c r="F343" s="655" t="s">
        <v>75</v>
      </c>
      <c r="G343" s="656" t="s">
        <v>66</v>
      </c>
      <c r="H343" s="611"/>
      <c r="I343" s="641"/>
      <c r="J343" s="611"/>
      <c r="K343" s="611"/>
      <c r="L343" s="611"/>
      <c r="M343" s="611"/>
      <c r="N343" s="611"/>
      <c r="O343" s="611"/>
      <c r="P343" s="611"/>
      <c r="Q343" s="611"/>
      <c r="R343" s="611"/>
      <c r="T343" s="611"/>
    </row>
    <row r="344" spans="1:20">
      <c r="A344" s="670" t="str">
        <f t="shared" ref="A344:A355" si="58">IF(I343=0,"",VLOOKUP(I343,MANOOBRA,2,FALSE))</f>
        <v/>
      </c>
      <c r="B344" s="657" t="str">
        <f t="shared" ref="B344:B355" si="59">IF(I343=0,"",VLOOKUP(I343,MANOOBRA,3,FALSE))</f>
        <v/>
      </c>
      <c r="C344" s="667"/>
      <c r="D344" s="667"/>
      <c r="E344" s="658">
        <f t="shared" ref="E344:E355" si="60">IF(I343=0,0,VLOOKUP(I343,MANOOBRA,4,FALSE))</f>
        <v>0</v>
      </c>
      <c r="F344" s="603">
        <f t="shared" ref="F344:F355" si="61">IF(D344=0,0,C344*E344/D344)</f>
        <v>0</v>
      </c>
      <c r="G344" s="640"/>
      <c r="H344" s="611"/>
      <c r="I344" s="641"/>
      <c r="J344" s="611"/>
      <c r="K344" s="611"/>
      <c r="L344" s="611"/>
      <c r="M344" s="611"/>
      <c r="N344" s="611"/>
      <c r="O344" s="611"/>
      <c r="P344" s="611"/>
      <c r="Q344" s="611"/>
      <c r="R344" s="611"/>
      <c r="T344" s="611"/>
    </row>
    <row r="345" spans="1:20">
      <c r="A345" s="670" t="str">
        <f t="shared" si="58"/>
        <v/>
      </c>
      <c r="B345" s="657" t="str">
        <f t="shared" si="59"/>
        <v/>
      </c>
      <c r="C345" s="667"/>
      <c r="D345" s="667"/>
      <c r="E345" s="658">
        <f t="shared" si="60"/>
        <v>0</v>
      </c>
      <c r="F345" s="603">
        <f t="shared" si="61"/>
        <v>0</v>
      </c>
      <c r="G345" s="642"/>
      <c r="H345" s="611"/>
      <c r="I345" s="641"/>
      <c r="J345" s="611"/>
      <c r="K345" s="611"/>
      <c r="L345" s="611"/>
      <c r="M345" s="611"/>
      <c r="N345" s="611"/>
      <c r="O345" s="611"/>
      <c r="P345" s="611"/>
      <c r="Q345" s="611"/>
      <c r="R345" s="611"/>
      <c r="T345" s="611"/>
    </row>
    <row r="346" spans="1:20">
      <c r="A346" s="670" t="str">
        <f t="shared" si="58"/>
        <v/>
      </c>
      <c r="B346" s="657" t="str">
        <f t="shared" si="59"/>
        <v/>
      </c>
      <c r="C346" s="667"/>
      <c r="D346" s="667"/>
      <c r="E346" s="658">
        <f t="shared" si="60"/>
        <v>0</v>
      </c>
      <c r="F346" s="603">
        <f t="shared" si="61"/>
        <v>0</v>
      </c>
      <c r="G346" s="642"/>
      <c r="H346" s="611"/>
      <c r="I346" s="641"/>
      <c r="J346" s="611"/>
      <c r="K346" s="611"/>
      <c r="L346" s="611"/>
      <c r="M346" s="611"/>
      <c r="N346" s="611"/>
      <c r="O346" s="611"/>
      <c r="P346" s="611"/>
      <c r="Q346" s="611"/>
      <c r="R346" s="611"/>
      <c r="T346" s="611"/>
    </row>
    <row r="347" spans="1:20">
      <c r="A347" s="670" t="str">
        <f t="shared" si="58"/>
        <v/>
      </c>
      <c r="B347" s="657" t="str">
        <f t="shared" si="59"/>
        <v/>
      </c>
      <c r="C347" s="667"/>
      <c r="D347" s="667"/>
      <c r="E347" s="658">
        <f t="shared" si="60"/>
        <v>0</v>
      </c>
      <c r="F347" s="603">
        <f t="shared" si="61"/>
        <v>0</v>
      </c>
      <c r="G347" s="642"/>
      <c r="H347" s="611"/>
      <c r="I347" s="641"/>
      <c r="J347" s="611"/>
      <c r="K347" s="611"/>
      <c r="L347" s="611"/>
      <c r="M347" s="611"/>
      <c r="N347" s="611"/>
      <c r="O347" s="611"/>
      <c r="P347" s="611"/>
      <c r="Q347" s="611"/>
      <c r="R347" s="611"/>
      <c r="T347" s="611"/>
    </row>
    <row r="348" spans="1:20">
      <c r="A348" s="670" t="str">
        <f t="shared" si="58"/>
        <v/>
      </c>
      <c r="B348" s="657" t="str">
        <f t="shared" si="59"/>
        <v/>
      </c>
      <c r="C348" s="667"/>
      <c r="D348" s="667"/>
      <c r="E348" s="658">
        <f t="shared" si="60"/>
        <v>0</v>
      </c>
      <c r="F348" s="603">
        <f t="shared" si="61"/>
        <v>0</v>
      </c>
      <c r="G348" s="642"/>
      <c r="H348" s="611"/>
      <c r="I348" s="641"/>
      <c r="J348" s="611"/>
      <c r="K348" s="611"/>
      <c r="L348" s="611"/>
      <c r="M348" s="611"/>
      <c r="N348" s="611"/>
      <c r="O348" s="611"/>
      <c r="P348" s="611"/>
      <c r="Q348" s="611"/>
      <c r="R348" s="611"/>
      <c r="T348" s="611"/>
    </row>
    <row r="349" spans="1:20">
      <c r="A349" s="670" t="str">
        <f t="shared" si="58"/>
        <v/>
      </c>
      <c r="B349" s="657" t="str">
        <f t="shared" si="59"/>
        <v/>
      </c>
      <c r="C349" s="667"/>
      <c r="D349" s="667"/>
      <c r="E349" s="658">
        <f t="shared" si="60"/>
        <v>0</v>
      </c>
      <c r="F349" s="603">
        <f t="shared" si="61"/>
        <v>0</v>
      </c>
      <c r="G349" s="642"/>
      <c r="H349" s="611"/>
      <c r="I349" s="641"/>
      <c r="J349" s="611"/>
      <c r="K349" s="611"/>
      <c r="L349" s="611"/>
      <c r="M349" s="611"/>
      <c r="N349" s="611"/>
      <c r="O349" s="611"/>
      <c r="P349" s="611"/>
      <c r="Q349" s="611"/>
      <c r="R349" s="611"/>
      <c r="T349" s="611"/>
    </row>
    <row r="350" spans="1:20">
      <c r="A350" s="670" t="str">
        <f t="shared" si="58"/>
        <v/>
      </c>
      <c r="B350" s="657" t="str">
        <f t="shared" si="59"/>
        <v/>
      </c>
      <c r="C350" s="667"/>
      <c r="D350" s="667"/>
      <c r="E350" s="658">
        <f t="shared" si="60"/>
        <v>0</v>
      </c>
      <c r="F350" s="603">
        <f t="shared" si="61"/>
        <v>0</v>
      </c>
      <c r="G350" s="642"/>
      <c r="H350" s="611"/>
      <c r="I350" s="641"/>
      <c r="J350" s="611"/>
      <c r="K350" s="611"/>
      <c r="L350" s="611"/>
      <c r="M350" s="611"/>
      <c r="N350" s="611"/>
      <c r="O350" s="611"/>
      <c r="P350" s="611"/>
      <c r="Q350" s="611"/>
      <c r="R350" s="611"/>
      <c r="T350" s="611"/>
    </row>
    <row r="351" spans="1:20">
      <c r="A351" s="670" t="str">
        <f t="shared" si="58"/>
        <v/>
      </c>
      <c r="B351" s="657" t="str">
        <f t="shared" si="59"/>
        <v/>
      </c>
      <c r="C351" s="667"/>
      <c r="D351" s="667"/>
      <c r="E351" s="658">
        <f t="shared" si="60"/>
        <v>0</v>
      </c>
      <c r="F351" s="603">
        <f t="shared" si="61"/>
        <v>0</v>
      </c>
      <c r="G351" s="642"/>
      <c r="H351" s="611"/>
      <c r="I351" s="641"/>
      <c r="J351" s="611"/>
      <c r="K351" s="611"/>
      <c r="L351" s="611"/>
      <c r="M351" s="611"/>
      <c r="N351" s="611"/>
      <c r="O351" s="611"/>
      <c r="P351" s="611"/>
      <c r="Q351" s="611"/>
      <c r="R351" s="611"/>
      <c r="T351" s="611"/>
    </row>
    <row r="352" spans="1:20">
      <c r="A352" s="670" t="str">
        <f t="shared" si="58"/>
        <v/>
      </c>
      <c r="B352" s="657" t="str">
        <f t="shared" si="59"/>
        <v/>
      </c>
      <c r="C352" s="667"/>
      <c r="D352" s="667"/>
      <c r="E352" s="658">
        <f t="shared" si="60"/>
        <v>0</v>
      </c>
      <c r="F352" s="603">
        <f t="shared" si="61"/>
        <v>0</v>
      </c>
      <c r="G352" s="642"/>
      <c r="H352" s="611"/>
      <c r="I352" s="641"/>
      <c r="J352" s="611"/>
      <c r="K352" s="611"/>
      <c r="L352" s="611"/>
      <c r="M352" s="611"/>
      <c r="N352" s="611"/>
      <c r="O352" s="611"/>
      <c r="P352" s="611"/>
      <c r="Q352" s="611"/>
      <c r="R352" s="611"/>
      <c r="T352" s="611"/>
    </row>
    <row r="353" spans="1:20">
      <c r="A353" s="670" t="str">
        <f t="shared" si="58"/>
        <v/>
      </c>
      <c r="B353" s="657" t="str">
        <f t="shared" si="59"/>
        <v/>
      </c>
      <c r="C353" s="667"/>
      <c r="D353" s="667"/>
      <c r="E353" s="658">
        <f t="shared" si="60"/>
        <v>0</v>
      </c>
      <c r="F353" s="603">
        <f t="shared" si="61"/>
        <v>0</v>
      </c>
      <c r="G353" s="642"/>
      <c r="H353" s="611"/>
      <c r="I353" s="641"/>
      <c r="J353" s="611"/>
      <c r="K353" s="611"/>
      <c r="L353" s="611"/>
      <c r="M353" s="611"/>
      <c r="N353" s="611"/>
      <c r="O353" s="611"/>
      <c r="P353" s="611"/>
      <c r="Q353" s="611"/>
      <c r="R353" s="611"/>
      <c r="T353" s="611"/>
    </row>
    <row r="354" spans="1:20">
      <c r="A354" s="670" t="str">
        <f t="shared" si="58"/>
        <v/>
      </c>
      <c r="B354" s="657" t="str">
        <f t="shared" si="59"/>
        <v/>
      </c>
      <c r="C354" s="667"/>
      <c r="D354" s="667"/>
      <c r="E354" s="658">
        <f t="shared" si="60"/>
        <v>0</v>
      </c>
      <c r="F354" s="603">
        <f t="shared" si="61"/>
        <v>0</v>
      </c>
      <c r="G354" s="642"/>
      <c r="H354" s="611"/>
      <c r="I354" s="641"/>
      <c r="J354" s="611"/>
      <c r="K354" s="611"/>
      <c r="L354" s="611"/>
      <c r="M354" s="611"/>
      <c r="N354" s="611"/>
      <c r="O354" s="611"/>
      <c r="P354" s="611"/>
      <c r="Q354" s="611"/>
      <c r="R354" s="611"/>
      <c r="T354" s="611"/>
    </row>
    <row r="355" spans="1:20">
      <c r="A355" s="670" t="str">
        <f t="shared" si="58"/>
        <v/>
      </c>
      <c r="B355" s="657" t="str">
        <f t="shared" si="59"/>
        <v/>
      </c>
      <c r="C355" s="667"/>
      <c r="D355" s="667"/>
      <c r="E355" s="658">
        <f t="shared" si="60"/>
        <v>0</v>
      </c>
      <c r="F355" s="603">
        <f t="shared" si="61"/>
        <v>0</v>
      </c>
      <c r="G355" s="660"/>
      <c r="H355" s="611"/>
      <c r="I355" s="647"/>
      <c r="J355" s="611"/>
      <c r="K355" s="611"/>
      <c r="L355" s="611"/>
      <c r="M355" s="611"/>
      <c r="N355" s="611"/>
      <c r="O355" s="611"/>
      <c r="P355" s="611"/>
      <c r="Q355" s="611"/>
      <c r="R355" s="611"/>
      <c r="T355" s="611"/>
    </row>
    <row r="356" spans="1:20" ht="13.5" thickBot="1">
      <c r="A356" s="643"/>
      <c r="B356" s="644"/>
      <c r="C356" s="644"/>
      <c r="D356" s="645"/>
      <c r="E356" s="645"/>
      <c r="F356" s="604" t="s">
        <v>79</v>
      </c>
      <c r="G356" s="669">
        <f>SUM(F344:F355)</f>
        <v>0</v>
      </c>
      <c r="H356" s="611"/>
      <c r="I356" s="647"/>
      <c r="J356" s="611"/>
      <c r="K356" s="611"/>
      <c r="L356" s="611"/>
      <c r="M356" s="611"/>
      <c r="N356" s="611"/>
      <c r="O356" s="611"/>
      <c r="P356" s="611"/>
      <c r="Q356" s="611"/>
      <c r="R356" s="611"/>
      <c r="T356" s="611"/>
    </row>
    <row r="357" spans="1:20" ht="13.5" thickTop="1">
      <c r="A357" s="179" t="s">
        <v>72</v>
      </c>
      <c r="B357" s="648"/>
      <c r="C357" s="648"/>
      <c r="D357" s="649"/>
      <c r="E357" s="649"/>
      <c r="F357" s="650"/>
      <c r="G357" s="651"/>
      <c r="H357" s="281"/>
      <c r="I357" s="635"/>
      <c r="J357" s="611"/>
      <c r="K357" s="611"/>
      <c r="L357" s="611"/>
      <c r="M357" s="611"/>
      <c r="N357" s="611"/>
      <c r="O357" s="611"/>
      <c r="P357" s="611"/>
      <c r="Q357" s="611"/>
      <c r="R357" s="611"/>
      <c r="T357" s="611"/>
    </row>
    <row r="358" spans="1:20">
      <c r="A358" s="652" t="s">
        <v>53</v>
      </c>
      <c r="B358" s="653"/>
      <c r="C358" s="653"/>
      <c r="D358" s="671"/>
      <c r="E358" s="655" t="s">
        <v>73</v>
      </c>
      <c r="F358" s="655" t="s">
        <v>74</v>
      </c>
      <c r="G358" s="672" t="s">
        <v>73</v>
      </c>
      <c r="H358" s="611"/>
      <c r="I358" s="647"/>
      <c r="J358" s="611"/>
      <c r="K358" s="611"/>
      <c r="L358" s="611"/>
      <c r="M358" s="611"/>
      <c r="N358" s="611"/>
      <c r="O358" s="611"/>
      <c r="P358" s="611"/>
      <c r="Q358" s="611"/>
      <c r="R358" s="611"/>
      <c r="T358" s="611"/>
    </row>
    <row r="359" spans="1:20">
      <c r="A359" s="704" t="s">
        <v>734</v>
      </c>
      <c r="B359" s="253"/>
      <c r="C359" s="253"/>
      <c r="D359" s="300"/>
      <c r="E359" s="217">
        <f>SUM(G318,G333,G341,G356)</f>
        <v>0</v>
      </c>
      <c r="F359" s="254">
        <v>0.12</v>
      </c>
      <c r="G359" s="673">
        <f>E359*F359</f>
        <v>0</v>
      </c>
      <c r="H359" s="611"/>
      <c r="I359" s="647"/>
      <c r="J359" s="611"/>
      <c r="K359" s="611"/>
      <c r="L359" s="611"/>
      <c r="M359" s="611"/>
      <c r="N359" s="611"/>
      <c r="O359" s="611"/>
      <c r="P359" s="611"/>
      <c r="Q359" s="611"/>
      <c r="R359" s="611"/>
      <c r="T359" s="611"/>
    </row>
    <row r="360" spans="1:20">
      <c r="A360" s="704" t="s">
        <v>80</v>
      </c>
      <c r="B360" s="253"/>
      <c r="C360" s="253"/>
      <c r="D360" s="300"/>
      <c r="E360" s="217">
        <f>SUM(G318,G333,G341,G356)</f>
        <v>0</v>
      </c>
      <c r="F360" s="254">
        <f>A</f>
        <v>0</v>
      </c>
      <c r="G360" s="673">
        <f>E360*F360</f>
        <v>0</v>
      </c>
      <c r="H360" s="611"/>
      <c r="I360" s="647"/>
      <c r="J360" s="611"/>
      <c r="K360" s="611"/>
      <c r="L360" s="611"/>
      <c r="M360" s="611"/>
      <c r="N360" s="611"/>
      <c r="O360" s="611"/>
      <c r="P360" s="611"/>
      <c r="Q360" s="611"/>
      <c r="R360" s="611"/>
      <c r="T360" s="611"/>
    </row>
    <row r="361" spans="1:20">
      <c r="A361" s="704" t="s">
        <v>81</v>
      </c>
      <c r="B361" s="253"/>
      <c r="C361" s="253"/>
      <c r="D361" s="300"/>
      <c r="E361" s="217">
        <f>SUM(G318,G333,G341,G356)</f>
        <v>0</v>
      </c>
      <c r="F361" s="254">
        <f>I</f>
        <v>0</v>
      </c>
      <c r="G361" s="673">
        <f>E361*F361</f>
        <v>0</v>
      </c>
      <c r="H361" s="611"/>
      <c r="I361" s="647"/>
      <c r="J361" s="281"/>
      <c r="K361" s="281"/>
      <c r="L361" s="281"/>
      <c r="M361" s="281"/>
      <c r="N361" s="281"/>
      <c r="O361" s="281"/>
      <c r="P361" s="281"/>
      <c r="Q361" s="281"/>
      <c r="R361" s="281"/>
      <c r="S361" s="281"/>
      <c r="T361" s="611"/>
    </row>
    <row r="362" spans="1:20">
      <c r="A362" s="704" t="s">
        <v>82</v>
      </c>
      <c r="B362" s="253"/>
      <c r="C362" s="253"/>
      <c r="D362" s="300"/>
      <c r="E362" s="217">
        <f>SUM(G318,G333,G341,G356)</f>
        <v>0</v>
      </c>
      <c r="F362" s="254">
        <f>U</f>
        <v>0</v>
      </c>
      <c r="G362" s="673">
        <f>E362*F362</f>
        <v>0</v>
      </c>
      <c r="H362" s="611"/>
      <c r="I362" s="647"/>
      <c r="J362" s="281"/>
      <c r="K362" s="281"/>
      <c r="L362" s="281"/>
      <c r="M362" s="281"/>
      <c r="N362" s="281"/>
      <c r="O362" s="281"/>
      <c r="P362" s="281"/>
      <c r="Q362" s="281"/>
      <c r="R362" s="281"/>
      <c r="S362" s="281"/>
      <c r="T362" s="611"/>
    </row>
    <row r="363" spans="1:20" s="610" customFormat="1" ht="28" customHeight="1" thickBot="1">
      <c r="A363" s="643"/>
      <c r="B363" s="644"/>
      <c r="C363" s="644"/>
      <c r="D363" s="645"/>
      <c r="E363" s="645"/>
      <c r="F363" s="674" t="s">
        <v>83</v>
      </c>
      <c r="G363" s="669">
        <f>SUM(G359:G362)</f>
        <v>0</v>
      </c>
      <c r="I363" s="680"/>
      <c r="J363" s="610" t="str">
        <f>B302</f>
        <v>2.2.1</v>
      </c>
      <c r="K363" s="681">
        <f>E359</f>
        <v>0</v>
      </c>
      <c r="L363" s="681">
        <f>+G318</f>
        <v>0</v>
      </c>
      <c r="M363" s="681">
        <f>+G333</f>
        <v>0</v>
      </c>
      <c r="N363" s="681">
        <f>+G341</f>
        <v>0</v>
      </c>
      <c r="O363" s="681">
        <f>+G356</f>
        <v>0</v>
      </c>
      <c r="P363" s="682">
        <f>G359</f>
        <v>0</v>
      </c>
      <c r="Q363" s="682">
        <f>G360</f>
        <v>0</v>
      </c>
      <c r="R363" s="682">
        <f>G361</f>
        <v>0</v>
      </c>
      <c r="S363" s="283">
        <f>SUM(K363:R363)</f>
        <v>0</v>
      </c>
      <c r="T363" s="682"/>
    </row>
    <row r="364" spans="1:20" ht="14" thickTop="1" thickBot="1">
      <c r="A364" s="675"/>
      <c r="B364" s="610"/>
      <c r="C364" s="610"/>
      <c r="D364" s="676"/>
      <c r="E364" s="677" t="s">
        <v>88</v>
      </c>
      <c r="F364" s="678"/>
      <c r="G364" s="679">
        <f>ROUND(SUM(G318,G333,G341,G356,G363),0)</f>
        <v>0</v>
      </c>
      <c r="H364" s="611"/>
      <c r="I364" s="647"/>
      <c r="J364" s="611"/>
      <c r="K364" s="611"/>
      <c r="L364" s="611"/>
      <c r="M364" s="611"/>
      <c r="N364" s="611"/>
      <c r="O364" s="611"/>
      <c r="P364" s="611"/>
      <c r="Q364" s="611"/>
      <c r="R364" s="611"/>
      <c r="T364" s="682"/>
    </row>
    <row r="365" spans="1:20" s="611" customFormat="1" ht="13.5" thickTop="1">
      <c r="A365" s="683" t="s">
        <v>95</v>
      </c>
      <c r="D365" s="625"/>
      <c r="E365" s="625"/>
      <c r="F365" s="627"/>
      <c r="G365" s="628"/>
      <c r="I365" s="647"/>
      <c r="S365" s="192"/>
      <c r="T365" s="682"/>
    </row>
    <row r="366" spans="1:20" s="611" customFormat="1">
      <c r="A366" s="683"/>
      <c r="B366" s="684"/>
      <c r="C366" s="684"/>
      <c r="D366" s="685"/>
      <c r="E366" s="625"/>
      <c r="F366" s="627"/>
      <c r="G366" s="686">
        <f ca="1">TODAY()</f>
        <v>45189</v>
      </c>
      <c r="I366" s="647"/>
      <c r="S366" s="192"/>
      <c r="T366" s="682"/>
    </row>
    <row r="367" spans="1:20" s="611" customFormat="1" ht="13.5" thickBot="1">
      <c r="A367" s="643"/>
      <c r="B367" s="644"/>
      <c r="C367" s="644"/>
      <c r="D367" s="645"/>
      <c r="E367" s="645"/>
      <c r="F367" s="687"/>
      <c r="G367" s="688"/>
      <c r="I367" s="617"/>
      <c r="S367" s="192"/>
      <c r="T367" s="682"/>
    </row>
    <row r="368" spans="1:20" s="611" customFormat="1" ht="13.5" thickTop="1">
      <c r="D368" s="625"/>
      <c r="E368" s="625"/>
      <c r="F368" s="627"/>
      <c r="G368" s="627"/>
      <c r="I368" s="617"/>
      <c r="S368" s="192"/>
      <c r="T368" s="682"/>
    </row>
    <row r="369" spans="1:19">
      <c r="A369" s="611"/>
      <c r="B369" s="611"/>
      <c r="C369" s="611"/>
      <c r="D369" s="625"/>
      <c r="E369" s="625"/>
      <c r="F369" s="627"/>
      <c r="G369" s="627"/>
    </row>
    <row r="370" spans="1:19" s="201" customFormat="1" ht="13.5" thickBot="1">
      <c r="A370" s="192"/>
      <c r="B370" s="192"/>
      <c r="C370" s="192"/>
      <c r="D370" s="194"/>
      <c r="E370" s="194"/>
      <c r="F370" s="193"/>
      <c r="G370" s="193"/>
      <c r="I370" s="305"/>
      <c r="S370" s="282"/>
    </row>
    <row r="371" spans="1:19" ht="13.5" thickTop="1">
      <c r="A371" s="196"/>
      <c r="B371" s="197"/>
      <c r="C371" s="197"/>
      <c r="D371" s="199"/>
      <c r="E371" s="199"/>
      <c r="F371" s="198"/>
      <c r="G371" s="200" t="s">
        <v>125</v>
      </c>
    </row>
    <row r="372" spans="1:19">
      <c r="A372" s="202" t="s">
        <v>58</v>
      </c>
      <c r="B372" s="844" t="str">
        <f>Proponente</f>
        <v>INDICAR NOMBRE DE CONTRATISTA</v>
      </c>
      <c r="C372" s="844"/>
      <c r="D372" s="844"/>
      <c r="E372" s="844"/>
      <c r="F372" s="844"/>
      <c r="G372" s="845"/>
    </row>
    <row r="373" spans="1:19">
      <c r="A373" s="202" t="s">
        <v>59</v>
      </c>
      <c r="B373" s="203" t="str">
        <f>Presupuesto!$A$11</f>
        <v>2.2.2</v>
      </c>
      <c r="C373" s="844" t="str">
        <f>Presupuesto!$B$11</f>
        <v>Pañete liso (allanado) muros 1:3, incluye filos y dilataciones</v>
      </c>
      <c r="D373" s="844"/>
      <c r="E373" s="844"/>
      <c r="F373" s="844"/>
      <c r="G373" s="845"/>
    </row>
    <row r="374" spans="1:19">
      <c r="A374" s="204"/>
      <c r="D374" s="206"/>
      <c r="E374" s="206"/>
      <c r="F374" s="192" t="s">
        <v>87</v>
      </c>
      <c r="G374" s="207" t="str">
        <f>Presupuesto!$C$11</f>
        <v>m2</v>
      </c>
      <c r="I374" s="306"/>
      <c r="J374" s="281"/>
      <c r="K374" s="281"/>
      <c r="L374" s="281"/>
      <c r="M374" s="281"/>
      <c r="N374" s="281"/>
      <c r="O374" s="281"/>
      <c r="P374" s="281"/>
      <c r="Q374" s="281"/>
      <c r="R374" s="281"/>
      <c r="S374" s="281"/>
    </row>
    <row r="375" spans="1:19" s="209" customFormat="1" ht="13.5" thickBot="1">
      <c r="A375" s="202" t="s">
        <v>60</v>
      </c>
      <c r="B375" s="195"/>
      <c r="C375" s="195"/>
      <c r="D375" s="206"/>
      <c r="E375" s="206"/>
      <c r="F375" s="205"/>
      <c r="G375" s="208"/>
      <c r="I375" s="307"/>
      <c r="S375" s="281"/>
    </row>
    <row r="376" spans="1:19" ht="13.5" thickTop="1">
      <c r="A376" s="210" t="s">
        <v>53</v>
      </c>
      <c r="B376" s="211" t="s">
        <v>61</v>
      </c>
      <c r="C376" s="211" t="s">
        <v>62</v>
      </c>
      <c r="D376" s="212" t="s">
        <v>70</v>
      </c>
      <c r="E376" s="213" t="s">
        <v>98</v>
      </c>
      <c r="F376" s="213" t="s">
        <v>75</v>
      </c>
      <c r="G376" s="214" t="s">
        <v>66</v>
      </c>
      <c r="I376" s="269"/>
    </row>
    <row r="377" spans="1:19">
      <c r="A377" s="215" t="str">
        <f t="shared" ref="A377:A388" si="62">IF(I376=0,"-",VLOOKUP(I376,EQUIPOS,2,FALSE))</f>
        <v>-</v>
      </c>
      <c r="B377" s="216"/>
      <c r="C377" s="216"/>
      <c r="D377" s="607"/>
      <c r="E377" s="217">
        <f t="shared" ref="E377:E388" si="63">IF(I376=0,0,VLOOKUP(I376,EQUIPOS,4,FALSE))</f>
        <v>0</v>
      </c>
      <c r="F377" s="218">
        <f t="shared" ref="F377:F388" si="64">IF(D377=0,0,D377*E377)</f>
        <v>0</v>
      </c>
      <c r="G377" s="219"/>
      <c r="I377" s="269"/>
    </row>
    <row r="378" spans="1:19">
      <c r="A378" s="215" t="str">
        <f t="shared" si="62"/>
        <v>-</v>
      </c>
      <c r="B378" s="216"/>
      <c r="C378" s="216"/>
      <c r="D378" s="605"/>
      <c r="E378" s="217">
        <f t="shared" si="63"/>
        <v>0</v>
      </c>
      <c r="F378" s="218">
        <f t="shared" si="64"/>
        <v>0</v>
      </c>
      <c r="G378" s="220"/>
      <c r="I378" s="269"/>
    </row>
    <row r="379" spans="1:19">
      <c r="A379" s="215" t="str">
        <f t="shared" si="62"/>
        <v>-</v>
      </c>
      <c r="B379" s="216"/>
      <c r="C379" s="216"/>
      <c r="D379" s="186"/>
      <c r="E379" s="217">
        <f>0.1*E415</f>
        <v>0</v>
      </c>
      <c r="F379" s="218">
        <f t="shared" si="64"/>
        <v>0</v>
      </c>
      <c r="G379" s="220"/>
      <c r="I379" s="269"/>
    </row>
    <row r="380" spans="1:19">
      <c r="A380" s="215" t="str">
        <f t="shared" si="62"/>
        <v>-</v>
      </c>
      <c r="B380" s="216"/>
      <c r="C380" s="216"/>
      <c r="D380" s="186"/>
      <c r="E380" s="217">
        <f t="shared" si="63"/>
        <v>0</v>
      </c>
      <c r="F380" s="218">
        <f t="shared" si="64"/>
        <v>0</v>
      </c>
      <c r="G380" s="220"/>
      <c r="I380" s="269"/>
    </row>
    <row r="381" spans="1:19">
      <c r="A381" s="215" t="str">
        <f t="shared" si="62"/>
        <v>-</v>
      </c>
      <c r="B381" s="216"/>
      <c r="C381" s="216"/>
      <c r="D381" s="186"/>
      <c r="E381" s="217">
        <f t="shared" si="63"/>
        <v>0</v>
      </c>
      <c r="F381" s="218">
        <f t="shared" si="64"/>
        <v>0</v>
      </c>
      <c r="G381" s="220"/>
      <c r="I381" s="269"/>
    </row>
    <row r="382" spans="1:19">
      <c r="A382" s="215" t="str">
        <f t="shared" si="62"/>
        <v>-</v>
      </c>
      <c r="B382" s="216"/>
      <c r="C382" s="216"/>
      <c r="D382" s="186"/>
      <c r="E382" s="217">
        <f t="shared" si="63"/>
        <v>0</v>
      </c>
      <c r="F382" s="218">
        <f t="shared" si="64"/>
        <v>0</v>
      </c>
      <c r="G382" s="220"/>
      <c r="I382" s="269"/>
    </row>
    <row r="383" spans="1:19">
      <c r="A383" s="215" t="str">
        <f t="shared" si="62"/>
        <v>-</v>
      </c>
      <c r="B383" s="216"/>
      <c r="C383" s="216"/>
      <c r="D383" s="186"/>
      <c r="E383" s="217">
        <f t="shared" si="63"/>
        <v>0</v>
      </c>
      <c r="F383" s="218">
        <f t="shared" si="64"/>
        <v>0</v>
      </c>
      <c r="G383" s="220"/>
      <c r="I383" s="269"/>
    </row>
    <row r="384" spans="1:19">
      <c r="A384" s="215" t="str">
        <f t="shared" si="62"/>
        <v>-</v>
      </c>
      <c r="B384" s="216"/>
      <c r="C384" s="216"/>
      <c r="D384" s="186"/>
      <c r="E384" s="217">
        <f t="shared" si="63"/>
        <v>0</v>
      </c>
      <c r="F384" s="218">
        <f t="shared" si="64"/>
        <v>0</v>
      </c>
      <c r="G384" s="220"/>
      <c r="I384" s="269"/>
    </row>
    <row r="385" spans="1:19">
      <c r="A385" s="215" t="str">
        <f t="shared" si="62"/>
        <v>-</v>
      </c>
      <c r="B385" s="216"/>
      <c r="C385" s="216"/>
      <c r="D385" s="186"/>
      <c r="E385" s="217">
        <f t="shared" si="63"/>
        <v>0</v>
      </c>
      <c r="F385" s="218">
        <f t="shared" si="64"/>
        <v>0</v>
      </c>
      <c r="G385" s="220"/>
      <c r="I385" s="269"/>
    </row>
    <row r="386" spans="1:19">
      <c r="A386" s="215" t="str">
        <f t="shared" si="62"/>
        <v>-</v>
      </c>
      <c r="B386" s="216"/>
      <c r="C386" s="216"/>
      <c r="D386" s="186"/>
      <c r="E386" s="217">
        <f t="shared" si="63"/>
        <v>0</v>
      </c>
      <c r="F386" s="218">
        <f t="shared" si="64"/>
        <v>0</v>
      </c>
      <c r="G386" s="220"/>
      <c r="I386" s="269"/>
    </row>
    <row r="387" spans="1:19">
      <c r="A387" s="215" t="str">
        <f t="shared" si="62"/>
        <v>-</v>
      </c>
      <c r="B387" s="216"/>
      <c r="C387" s="216"/>
      <c r="D387" s="186"/>
      <c r="E387" s="217">
        <f t="shared" si="63"/>
        <v>0</v>
      </c>
      <c r="F387" s="218">
        <f t="shared" si="64"/>
        <v>0</v>
      </c>
      <c r="G387" s="220"/>
      <c r="I387" s="269"/>
    </row>
    <row r="388" spans="1:19">
      <c r="A388" s="215" t="str">
        <f t="shared" si="62"/>
        <v>-</v>
      </c>
      <c r="B388" s="216"/>
      <c r="C388" s="216"/>
      <c r="D388" s="186"/>
      <c r="E388" s="217">
        <f t="shared" si="63"/>
        <v>0</v>
      </c>
      <c r="F388" s="218">
        <f t="shared" si="64"/>
        <v>0</v>
      </c>
      <c r="G388" s="220"/>
      <c r="I388" s="308"/>
    </row>
    <row r="389" spans="1:19" ht="13.5" thickBot="1">
      <c r="A389" s="222"/>
      <c r="B389" s="223"/>
      <c r="C389" s="223"/>
      <c r="D389" s="225"/>
      <c r="E389" s="225"/>
      <c r="F389" s="226" t="s">
        <v>76</v>
      </c>
      <c r="G389" s="227">
        <f>SUM(F377:F388)</f>
        <v>0</v>
      </c>
      <c r="I389" s="308"/>
    </row>
    <row r="390" spans="1:19" s="209" customFormat="1" ht="13.5" thickTop="1">
      <c r="A390" s="228" t="s">
        <v>63</v>
      </c>
      <c r="B390" s="229"/>
      <c r="C390" s="229"/>
      <c r="D390" s="231"/>
      <c r="E390" s="231"/>
      <c r="F390" s="230"/>
      <c r="G390" s="232"/>
      <c r="I390" s="307"/>
      <c r="S390" s="281"/>
    </row>
    <row r="391" spans="1:19" ht="26">
      <c r="A391" s="233" t="s">
        <v>53</v>
      </c>
      <c r="B391" s="234"/>
      <c r="C391" s="235" t="s">
        <v>54</v>
      </c>
      <c r="D391" s="298" t="s">
        <v>64</v>
      </c>
      <c r="E391" s="236" t="s">
        <v>65</v>
      </c>
      <c r="F391" s="237" t="s">
        <v>75</v>
      </c>
      <c r="G391" s="238" t="s">
        <v>66</v>
      </c>
      <c r="I391" s="269"/>
    </row>
    <row r="392" spans="1:19">
      <c r="A392" s="842" t="str">
        <f t="shared" ref="A392:A403" si="65">IF(I391=0,"",VLOOKUP(I391,MATERIALES,2,FALSE))</f>
        <v/>
      </c>
      <c r="B392" s="843"/>
      <c r="C392" s="239" t="str">
        <f t="shared" ref="C392:C400" si="66">IF(I391=0,"",VLOOKUP(I391,MATERIALES,3,FALSE))</f>
        <v/>
      </c>
      <c r="D392" s="605"/>
      <c r="E392" s="702">
        <f t="shared" ref="E392:E403" si="67">IF(I391=0,0,VLOOKUP(I391,MATERIALES,4,FALSE))</f>
        <v>0</v>
      </c>
      <c r="F392" s="218">
        <f t="shared" ref="F392:F403" si="68">IF(D392=0,0,D392*E392)</f>
        <v>0</v>
      </c>
      <c r="G392" s="219"/>
      <c r="I392" s="269"/>
    </row>
    <row r="393" spans="1:19">
      <c r="A393" s="842" t="str">
        <f t="shared" si="65"/>
        <v/>
      </c>
      <c r="B393" s="843"/>
      <c r="C393" s="239" t="str">
        <f t="shared" si="66"/>
        <v/>
      </c>
      <c r="D393" s="186"/>
      <c r="E393" s="240">
        <f t="shared" si="67"/>
        <v>0</v>
      </c>
      <c r="F393" s="218">
        <f t="shared" si="68"/>
        <v>0</v>
      </c>
      <c r="G393" s="220"/>
      <c r="I393" s="269"/>
    </row>
    <row r="394" spans="1:19">
      <c r="A394" s="842" t="str">
        <f t="shared" si="65"/>
        <v/>
      </c>
      <c r="B394" s="843"/>
      <c r="C394" s="239" t="str">
        <f t="shared" si="66"/>
        <v/>
      </c>
      <c r="D394" s="186"/>
      <c r="E394" s="240">
        <f t="shared" si="67"/>
        <v>0</v>
      </c>
      <c r="F394" s="218">
        <f t="shared" si="68"/>
        <v>0</v>
      </c>
      <c r="G394" s="220"/>
      <c r="I394" s="269"/>
    </row>
    <row r="395" spans="1:19">
      <c r="A395" s="842" t="str">
        <f t="shared" si="65"/>
        <v/>
      </c>
      <c r="B395" s="843"/>
      <c r="C395" s="239" t="str">
        <f t="shared" si="66"/>
        <v/>
      </c>
      <c r="D395" s="186"/>
      <c r="E395" s="240">
        <f t="shared" si="67"/>
        <v>0</v>
      </c>
      <c r="F395" s="218">
        <f t="shared" si="68"/>
        <v>0</v>
      </c>
      <c r="G395" s="220"/>
      <c r="I395" s="269"/>
    </row>
    <row r="396" spans="1:19">
      <c r="A396" s="842" t="str">
        <f t="shared" si="65"/>
        <v/>
      </c>
      <c r="B396" s="843"/>
      <c r="C396" s="239" t="str">
        <f t="shared" si="66"/>
        <v/>
      </c>
      <c r="D396" s="186"/>
      <c r="E396" s="240">
        <f t="shared" si="67"/>
        <v>0</v>
      </c>
      <c r="F396" s="218">
        <f t="shared" si="68"/>
        <v>0</v>
      </c>
      <c r="G396" s="220"/>
      <c r="I396" s="269"/>
    </row>
    <row r="397" spans="1:19">
      <c r="A397" s="842" t="str">
        <f t="shared" si="65"/>
        <v/>
      </c>
      <c r="B397" s="843"/>
      <c r="C397" s="239" t="str">
        <f t="shared" si="66"/>
        <v/>
      </c>
      <c r="D397" s="186"/>
      <c r="E397" s="240">
        <f t="shared" si="67"/>
        <v>0</v>
      </c>
      <c r="F397" s="218">
        <f t="shared" si="68"/>
        <v>0</v>
      </c>
      <c r="G397" s="220"/>
      <c r="I397" s="269"/>
    </row>
    <row r="398" spans="1:19">
      <c r="A398" s="842" t="str">
        <f t="shared" si="65"/>
        <v/>
      </c>
      <c r="B398" s="843"/>
      <c r="C398" s="239" t="str">
        <f t="shared" si="66"/>
        <v/>
      </c>
      <c r="D398" s="186"/>
      <c r="E398" s="240">
        <f t="shared" si="67"/>
        <v>0</v>
      </c>
      <c r="F398" s="218">
        <f t="shared" si="68"/>
        <v>0</v>
      </c>
      <c r="G398" s="220"/>
      <c r="I398" s="269"/>
    </row>
    <row r="399" spans="1:19">
      <c r="A399" s="842" t="str">
        <f t="shared" si="65"/>
        <v/>
      </c>
      <c r="B399" s="843"/>
      <c r="C399" s="239" t="str">
        <f t="shared" si="66"/>
        <v/>
      </c>
      <c r="D399" s="186"/>
      <c r="E399" s="240">
        <f t="shared" si="67"/>
        <v>0</v>
      </c>
      <c r="F399" s="218">
        <f t="shared" si="68"/>
        <v>0</v>
      </c>
      <c r="G399" s="241"/>
      <c r="I399" s="269"/>
    </row>
    <row r="400" spans="1:19">
      <c r="A400" s="842" t="str">
        <f t="shared" si="65"/>
        <v/>
      </c>
      <c r="B400" s="843"/>
      <c r="C400" s="239" t="str">
        <f t="shared" si="66"/>
        <v/>
      </c>
      <c r="D400" s="186"/>
      <c r="E400" s="240">
        <f t="shared" si="67"/>
        <v>0</v>
      </c>
      <c r="F400" s="218">
        <f t="shared" si="68"/>
        <v>0</v>
      </c>
      <c r="G400" s="220"/>
      <c r="I400" s="269"/>
    </row>
    <row r="401" spans="1:9">
      <c r="A401" s="842" t="str">
        <f t="shared" si="65"/>
        <v/>
      </c>
      <c r="B401" s="843"/>
      <c r="C401" s="239"/>
      <c r="D401" s="186"/>
      <c r="E401" s="240">
        <f t="shared" si="67"/>
        <v>0</v>
      </c>
      <c r="F401" s="218">
        <f t="shared" si="68"/>
        <v>0</v>
      </c>
      <c r="G401" s="220"/>
      <c r="I401" s="269"/>
    </row>
    <row r="402" spans="1:9">
      <c r="A402" s="842" t="str">
        <f t="shared" si="65"/>
        <v/>
      </c>
      <c r="B402" s="843"/>
      <c r="C402" s="239"/>
      <c r="D402" s="186"/>
      <c r="E402" s="240">
        <f t="shared" si="67"/>
        <v>0</v>
      </c>
      <c r="F402" s="218">
        <f t="shared" si="68"/>
        <v>0</v>
      </c>
      <c r="G402" s="220"/>
      <c r="I402" s="269"/>
    </row>
    <row r="403" spans="1:9" ht="26.25" customHeight="1">
      <c r="A403" s="842" t="str">
        <f t="shared" si="65"/>
        <v/>
      </c>
      <c r="B403" s="843"/>
      <c r="C403" s="239" t="str">
        <f t="shared" ref="C403" si="69">IF(I402=0,"",VLOOKUP(I402,MATERIALES,3,FALSE))</f>
        <v/>
      </c>
      <c r="D403" s="186"/>
      <c r="E403" s="240">
        <f t="shared" si="67"/>
        <v>0</v>
      </c>
      <c r="F403" s="218">
        <f t="shared" si="68"/>
        <v>0</v>
      </c>
      <c r="G403" s="221"/>
      <c r="I403" s="308"/>
    </row>
    <row r="404" spans="1:9" ht="13.5" thickBot="1">
      <c r="A404" s="204"/>
      <c r="D404" s="206"/>
      <c r="E404" s="242"/>
      <c r="F404" s="243" t="s">
        <v>77</v>
      </c>
      <c r="G404" s="241">
        <f>SUM(F392:F403)</f>
        <v>0</v>
      </c>
      <c r="I404" s="308"/>
    </row>
    <row r="405" spans="1:9" ht="14" thickTop="1" thickBot="1">
      <c r="A405" s="244" t="s">
        <v>68</v>
      </c>
      <c r="B405" s="245"/>
      <c r="C405" s="245"/>
      <c r="D405" s="247"/>
      <c r="E405" s="247"/>
      <c r="F405" s="246"/>
      <c r="G405" s="248"/>
      <c r="I405" s="308"/>
    </row>
    <row r="406" spans="1:9" ht="13.5" thickTop="1">
      <c r="A406" s="233" t="s">
        <v>53</v>
      </c>
      <c r="B406" s="234"/>
      <c r="C406" s="236" t="s">
        <v>67</v>
      </c>
      <c r="D406" s="298" t="s">
        <v>71</v>
      </c>
      <c r="E406" s="236" t="s">
        <v>96</v>
      </c>
      <c r="F406" s="237" t="s">
        <v>75</v>
      </c>
      <c r="G406" s="238" t="s">
        <v>66</v>
      </c>
      <c r="I406" s="269"/>
    </row>
    <row r="407" spans="1:9">
      <c r="A407" s="842" t="str">
        <f>IF(I406=0,"",VLOOKUP(I406,EQUIPOS,2,FALSE))</f>
        <v/>
      </c>
      <c r="B407" s="843"/>
      <c r="C407" s="187"/>
      <c r="D407" s="186"/>
      <c r="E407" s="240">
        <f>IF(I406=0,0,VLOOKUP(I406,EQUIPOS,4,FALSE))</f>
        <v>0</v>
      </c>
      <c r="F407" s="218">
        <f>C407*D407*E407</f>
        <v>0</v>
      </c>
      <c r="G407" s="219"/>
      <c r="I407" s="269"/>
    </row>
    <row r="408" spans="1:9">
      <c r="A408" s="842" t="str">
        <f>IF(I407=0,"",VLOOKUP(I407,EQUIPOS,2,FALSE))</f>
        <v/>
      </c>
      <c r="B408" s="843"/>
      <c r="C408" s="187"/>
      <c r="D408" s="186"/>
      <c r="E408" s="240">
        <f>IF(I407=0,0,VLOOKUP(I407,EQUIPOS,4,FALSE))</f>
        <v>0</v>
      </c>
      <c r="F408" s="218">
        <f>C408*D408*E408</f>
        <v>0</v>
      </c>
      <c r="G408" s="220"/>
      <c r="I408" s="269"/>
    </row>
    <row r="409" spans="1:9">
      <c r="A409" s="842" t="str">
        <f>IF(I408=0,"",VLOOKUP(I408,EQUIPOS,2,FALSE))</f>
        <v/>
      </c>
      <c r="B409" s="843"/>
      <c r="C409" s="187"/>
      <c r="D409" s="186"/>
      <c r="E409" s="240">
        <f>IF(I408=0,0,VLOOKUP(I408,EQUIPOS,4,FALSE))</f>
        <v>0</v>
      </c>
      <c r="F409" s="218">
        <f>C409*D409*E409</f>
        <v>0</v>
      </c>
      <c r="G409" s="220"/>
      <c r="I409" s="269"/>
    </row>
    <row r="410" spans="1:9">
      <c r="A410" s="842" t="str">
        <f>IF(I409=0,"",VLOOKUP(I409,EQUIPOS,2,FALSE))</f>
        <v/>
      </c>
      <c r="B410" s="843"/>
      <c r="C410" s="187"/>
      <c r="D410" s="186"/>
      <c r="E410" s="240">
        <f>IF(I409=0,0,VLOOKUP(I409,EQUIPOS,4,FALSE))</f>
        <v>0</v>
      </c>
      <c r="F410" s="218">
        <f>C410*D410*E410</f>
        <v>0</v>
      </c>
      <c r="G410" s="220"/>
      <c r="I410" s="269"/>
    </row>
    <row r="411" spans="1:9" ht="30.75" customHeight="1">
      <c r="A411" s="842" t="str">
        <f>IF(I410=0,"",VLOOKUP(I410,EQUIPOS,2,FALSE))</f>
        <v/>
      </c>
      <c r="B411" s="843"/>
      <c r="C411" s="187"/>
      <c r="D411" s="186"/>
      <c r="E411" s="240">
        <f>IF(I410=0,0,VLOOKUP(I410,EQUIPOS,4,FALSE))</f>
        <v>0</v>
      </c>
      <c r="F411" s="218">
        <f>C411*D411*E411</f>
        <v>0</v>
      </c>
      <c r="G411" s="221"/>
      <c r="I411" s="308"/>
    </row>
    <row r="412" spans="1:9" ht="13.5" thickBot="1">
      <c r="A412" s="222"/>
      <c r="B412" s="223"/>
      <c r="C412" s="223"/>
      <c r="D412" s="225"/>
      <c r="E412" s="249"/>
      <c r="F412" s="226" t="s">
        <v>78</v>
      </c>
      <c r="G412" s="250">
        <f>SUM(F407:F411)</f>
        <v>0</v>
      </c>
      <c r="I412" s="308"/>
    </row>
    <row r="413" spans="1:9" ht="13.5" thickTop="1">
      <c r="A413" s="228" t="s">
        <v>69</v>
      </c>
      <c r="B413" s="229"/>
      <c r="C413" s="229"/>
      <c r="D413" s="231"/>
      <c r="E413" s="231"/>
      <c r="F413" s="230"/>
      <c r="G413" s="232"/>
      <c r="H413" s="209"/>
      <c r="I413" s="307"/>
    </row>
    <row r="414" spans="1:9" ht="26">
      <c r="A414" s="233" t="s">
        <v>53</v>
      </c>
      <c r="B414" s="235" t="s">
        <v>54</v>
      </c>
      <c r="C414" s="235" t="s">
        <v>64</v>
      </c>
      <c r="D414" s="298" t="s">
        <v>70</v>
      </c>
      <c r="E414" s="236" t="s">
        <v>65</v>
      </c>
      <c r="F414" s="237" t="s">
        <v>75</v>
      </c>
      <c r="G414" s="238" t="s">
        <v>66</v>
      </c>
      <c r="I414" s="269"/>
    </row>
    <row r="415" spans="1:9">
      <c r="A415" s="251" t="str">
        <f t="shared" ref="A415:A426" si="70">IF(I414=0,"",VLOOKUP(I414,MANOOBRA,2,FALSE))</f>
        <v/>
      </c>
      <c r="B415" s="239" t="str">
        <f t="shared" ref="B415:B426" si="71">IF(I414=0,"",VLOOKUP(I414,MANOOBRA,3,FALSE))</f>
        <v/>
      </c>
      <c r="C415" s="187">
        <v>0</v>
      </c>
      <c r="D415" s="187"/>
      <c r="E415" s="240">
        <f t="shared" ref="E415:E426" si="72">IF(I414=0,0,VLOOKUP(I414,MANOOBRA,4,FALSE))</f>
        <v>0</v>
      </c>
      <c r="F415" s="218">
        <f t="shared" ref="F415:F426" si="73">IF(D415=0,0,D415*E415)</f>
        <v>0</v>
      </c>
      <c r="G415" s="219"/>
      <c r="I415" s="269"/>
    </row>
    <row r="416" spans="1:9">
      <c r="A416" s="251" t="str">
        <f t="shared" si="70"/>
        <v/>
      </c>
      <c r="B416" s="239" t="str">
        <f t="shared" si="71"/>
        <v/>
      </c>
      <c r="C416" s="187"/>
      <c r="D416" s="187"/>
      <c r="E416" s="240">
        <f t="shared" si="72"/>
        <v>0</v>
      </c>
      <c r="F416" s="218">
        <f t="shared" si="73"/>
        <v>0</v>
      </c>
      <c r="G416" s="220"/>
      <c r="I416" s="269"/>
    </row>
    <row r="417" spans="1:19">
      <c r="A417" s="251" t="str">
        <f t="shared" si="70"/>
        <v/>
      </c>
      <c r="B417" s="239" t="str">
        <f t="shared" si="71"/>
        <v/>
      </c>
      <c r="C417" s="187"/>
      <c r="D417" s="290"/>
      <c r="E417" s="240">
        <f t="shared" si="72"/>
        <v>0</v>
      </c>
      <c r="F417" s="218">
        <f t="shared" si="73"/>
        <v>0</v>
      </c>
      <c r="G417" s="220"/>
      <c r="I417" s="269"/>
    </row>
    <row r="418" spans="1:19">
      <c r="A418" s="251" t="str">
        <f t="shared" si="70"/>
        <v/>
      </c>
      <c r="B418" s="239" t="str">
        <f t="shared" si="71"/>
        <v/>
      </c>
      <c r="C418" s="187"/>
      <c r="D418" s="187"/>
      <c r="E418" s="240">
        <f t="shared" si="72"/>
        <v>0</v>
      </c>
      <c r="F418" s="218">
        <f t="shared" si="73"/>
        <v>0</v>
      </c>
      <c r="G418" s="220"/>
      <c r="I418" s="269"/>
    </row>
    <row r="419" spans="1:19">
      <c r="A419" s="251" t="str">
        <f t="shared" si="70"/>
        <v/>
      </c>
      <c r="B419" s="239" t="str">
        <f t="shared" si="71"/>
        <v/>
      </c>
      <c r="C419" s="187"/>
      <c r="D419" s="187"/>
      <c r="E419" s="240">
        <f t="shared" si="72"/>
        <v>0</v>
      </c>
      <c r="F419" s="218">
        <f t="shared" si="73"/>
        <v>0</v>
      </c>
      <c r="G419" s="220"/>
      <c r="I419" s="269"/>
    </row>
    <row r="420" spans="1:19">
      <c r="A420" s="251" t="str">
        <f t="shared" si="70"/>
        <v/>
      </c>
      <c r="B420" s="239" t="str">
        <f t="shared" si="71"/>
        <v/>
      </c>
      <c r="C420" s="187"/>
      <c r="D420" s="187"/>
      <c r="E420" s="240">
        <f t="shared" si="72"/>
        <v>0</v>
      </c>
      <c r="F420" s="218">
        <f t="shared" si="73"/>
        <v>0</v>
      </c>
      <c r="G420" s="220"/>
      <c r="I420" s="269"/>
    </row>
    <row r="421" spans="1:19">
      <c r="A421" s="251" t="str">
        <f t="shared" si="70"/>
        <v/>
      </c>
      <c r="B421" s="239" t="str">
        <f t="shared" si="71"/>
        <v/>
      </c>
      <c r="C421" s="187"/>
      <c r="D421" s="187"/>
      <c r="E421" s="240">
        <f t="shared" si="72"/>
        <v>0</v>
      </c>
      <c r="F421" s="218">
        <f t="shared" si="73"/>
        <v>0</v>
      </c>
      <c r="G421" s="220"/>
      <c r="I421" s="269"/>
    </row>
    <row r="422" spans="1:19">
      <c r="A422" s="251" t="str">
        <f t="shared" si="70"/>
        <v/>
      </c>
      <c r="B422" s="239" t="str">
        <f t="shared" si="71"/>
        <v/>
      </c>
      <c r="C422" s="187"/>
      <c r="D422" s="187"/>
      <c r="E422" s="240">
        <f t="shared" si="72"/>
        <v>0</v>
      </c>
      <c r="F422" s="218">
        <f t="shared" si="73"/>
        <v>0</v>
      </c>
      <c r="G422" s="220"/>
      <c r="I422" s="269"/>
    </row>
    <row r="423" spans="1:19">
      <c r="A423" s="251" t="str">
        <f t="shared" si="70"/>
        <v/>
      </c>
      <c r="B423" s="239" t="str">
        <f t="shared" si="71"/>
        <v/>
      </c>
      <c r="C423" s="187"/>
      <c r="D423" s="187"/>
      <c r="E423" s="240">
        <f t="shared" si="72"/>
        <v>0</v>
      </c>
      <c r="F423" s="218">
        <f t="shared" si="73"/>
        <v>0</v>
      </c>
      <c r="G423" s="220"/>
      <c r="I423" s="269"/>
    </row>
    <row r="424" spans="1:19">
      <c r="A424" s="251" t="str">
        <f t="shared" si="70"/>
        <v/>
      </c>
      <c r="B424" s="239" t="str">
        <f t="shared" si="71"/>
        <v/>
      </c>
      <c r="C424" s="187"/>
      <c r="D424" s="187"/>
      <c r="E424" s="240">
        <f t="shared" si="72"/>
        <v>0</v>
      </c>
      <c r="F424" s="218">
        <f t="shared" si="73"/>
        <v>0</v>
      </c>
      <c r="G424" s="220"/>
      <c r="I424" s="269"/>
    </row>
    <row r="425" spans="1:19">
      <c r="A425" s="251" t="str">
        <f t="shared" si="70"/>
        <v/>
      </c>
      <c r="B425" s="239" t="str">
        <f t="shared" si="71"/>
        <v/>
      </c>
      <c r="C425" s="187"/>
      <c r="D425" s="187"/>
      <c r="E425" s="240">
        <f t="shared" si="72"/>
        <v>0</v>
      </c>
      <c r="F425" s="218">
        <f t="shared" si="73"/>
        <v>0</v>
      </c>
      <c r="G425" s="220"/>
      <c r="I425" s="269"/>
    </row>
    <row r="426" spans="1:19" ht="31.5" customHeight="1">
      <c r="A426" s="251" t="str">
        <f t="shared" si="70"/>
        <v/>
      </c>
      <c r="B426" s="239" t="str">
        <f t="shared" si="71"/>
        <v/>
      </c>
      <c r="C426" s="187"/>
      <c r="D426" s="187"/>
      <c r="E426" s="240">
        <f t="shared" si="72"/>
        <v>0</v>
      </c>
      <c r="F426" s="218">
        <f t="shared" si="73"/>
        <v>0</v>
      </c>
      <c r="G426" s="221"/>
      <c r="I426" s="308"/>
    </row>
    <row r="427" spans="1:19" ht="13.5" thickBot="1">
      <c r="A427" s="222"/>
      <c r="B427" s="223"/>
      <c r="C427" s="223"/>
      <c r="D427" s="225"/>
      <c r="E427" s="225"/>
      <c r="F427" s="226" t="s">
        <v>79</v>
      </c>
      <c r="G427" s="250">
        <f>SUM(F415:F426)</f>
        <v>0</v>
      </c>
      <c r="I427" s="308"/>
    </row>
    <row r="428" spans="1:19" ht="13.5" thickTop="1">
      <c r="A428" s="179" t="s">
        <v>72</v>
      </c>
      <c r="B428" s="229"/>
      <c r="C428" s="229"/>
      <c r="D428" s="231"/>
      <c r="E428" s="231"/>
      <c r="F428" s="230"/>
      <c r="G428" s="232"/>
      <c r="H428" s="209"/>
      <c r="I428" s="307"/>
    </row>
    <row r="429" spans="1:19">
      <c r="A429" s="233" t="s">
        <v>53</v>
      </c>
      <c r="B429" s="234"/>
      <c r="C429" s="234"/>
      <c r="D429" s="299"/>
      <c r="E429" s="236" t="s">
        <v>73</v>
      </c>
      <c r="F429" s="237" t="s">
        <v>74</v>
      </c>
      <c r="G429" s="252" t="s">
        <v>73</v>
      </c>
      <c r="I429" s="308"/>
    </row>
    <row r="430" spans="1:19">
      <c r="A430" s="704" t="s">
        <v>734</v>
      </c>
      <c r="B430" s="253"/>
      <c r="C430" s="253"/>
      <c r="D430" s="300"/>
      <c r="E430" s="217">
        <f>SUM(G389,G404,G412,G427)</f>
        <v>0</v>
      </c>
      <c r="F430" s="254">
        <v>0.12</v>
      </c>
      <c r="G430" s="255">
        <f>E430*F430</f>
        <v>0</v>
      </c>
      <c r="I430" s="308"/>
    </row>
    <row r="431" spans="1:19">
      <c r="A431" s="704" t="s">
        <v>80</v>
      </c>
      <c r="B431" s="253"/>
      <c r="C431" s="253"/>
      <c r="D431" s="300"/>
      <c r="E431" s="217">
        <f>SUM(G389,G404,G412,G427)</f>
        <v>0</v>
      </c>
      <c r="F431" s="254">
        <f>A</f>
        <v>0</v>
      </c>
      <c r="G431" s="255">
        <f>E431*F431</f>
        <v>0</v>
      </c>
      <c r="I431" s="308"/>
    </row>
    <row r="432" spans="1:19" ht="33" customHeight="1">
      <c r="A432" s="704" t="s">
        <v>81</v>
      </c>
      <c r="B432" s="253"/>
      <c r="C432" s="253"/>
      <c r="D432" s="300"/>
      <c r="E432" s="217">
        <f>SUM(G389,G404,G412,G427)</f>
        <v>0</v>
      </c>
      <c r="F432" s="254">
        <f>I</f>
        <v>0</v>
      </c>
      <c r="G432" s="255">
        <f>E432*F432</f>
        <v>0</v>
      </c>
      <c r="I432" s="308"/>
      <c r="J432" s="281"/>
      <c r="K432" s="281"/>
      <c r="L432" s="281"/>
      <c r="M432" s="281"/>
      <c r="N432" s="281"/>
      <c r="O432" s="281"/>
      <c r="P432" s="281"/>
      <c r="Q432" s="281"/>
      <c r="R432" s="281"/>
      <c r="S432" s="281"/>
    </row>
    <row r="433" spans="1:20" ht="33" customHeight="1">
      <c r="A433" s="704" t="s">
        <v>82</v>
      </c>
      <c r="B433" s="253"/>
      <c r="C433" s="253"/>
      <c r="D433" s="300"/>
      <c r="E433" s="217">
        <f>SUM(G389,G404,G412,G427)</f>
        <v>0</v>
      </c>
      <c r="F433" s="254">
        <f>U</f>
        <v>0</v>
      </c>
      <c r="G433" s="255">
        <f>E433*F433</f>
        <v>0</v>
      </c>
      <c r="I433" s="308"/>
      <c r="J433" s="281"/>
      <c r="K433" s="281"/>
      <c r="L433" s="281"/>
      <c r="M433" s="281"/>
      <c r="N433" s="281"/>
      <c r="O433" s="281"/>
      <c r="P433" s="281"/>
      <c r="Q433" s="281"/>
      <c r="R433" s="281"/>
      <c r="S433" s="281"/>
    </row>
    <row r="434" spans="1:20" s="201" customFormat="1" ht="13.5" thickBot="1">
      <c r="A434" s="708"/>
      <c r="B434" s="223"/>
      <c r="C434" s="223"/>
      <c r="D434" s="225"/>
      <c r="E434" s="225"/>
      <c r="F434" s="256" t="s">
        <v>83</v>
      </c>
      <c r="G434" s="250">
        <f>SUM(G430:G433)</f>
        <v>0</v>
      </c>
      <c r="I434" s="309"/>
      <c r="J434" s="201" t="str">
        <f>B373</f>
        <v>2.2.2</v>
      </c>
      <c r="K434" s="261">
        <f>E430</f>
        <v>0</v>
      </c>
      <c r="L434" s="261">
        <f>+G389</f>
        <v>0</v>
      </c>
      <c r="M434" s="261">
        <f>+G404</f>
        <v>0</v>
      </c>
      <c r="N434" s="261">
        <f>+G412</f>
        <v>0</v>
      </c>
      <c r="O434" s="261">
        <f>+G427</f>
        <v>0</v>
      </c>
      <c r="P434" s="280">
        <f>G430</f>
        <v>0</v>
      </c>
      <c r="Q434" s="280">
        <f>G431</f>
        <v>0</v>
      </c>
      <c r="R434" s="280">
        <f>G432</f>
        <v>0</v>
      </c>
      <c r="S434" s="283">
        <f>SUM(K434:R434)</f>
        <v>0</v>
      </c>
      <c r="T434" s="280"/>
    </row>
    <row r="435" spans="1:20" ht="14" thickTop="1" thickBot="1">
      <c r="A435" s="257"/>
      <c r="B435" s="201"/>
      <c r="C435" s="201"/>
      <c r="D435" s="301"/>
      <c r="E435" s="258" t="s">
        <v>88</v>
      </c>
      <c r="F435" s="259"/>
      <c r="G435" s="260">
        <f>ROUND(SUM(G389,G404,G412,G427,G434),0)</f>
        <v>0</v>
      </c>
      <c r="I435" s="308"/>
      <c r="T435" s="280"/>
    </row>
    <row r="436" spans="1:20" ht="13.5" thickTop="1">
      <c r="A436" s="262" t="s">
        <v>95</v>
      </c>
      <c r="D436" s="206"/>
      <c r="E436" s="206"/>
      <c r="F436" s="205"/>
      <c r="G436" s="208"/>
      <c r="I436" s="308"/>
      <c r="T436" s="280"/>
    </row>
    <row r="437" spans="1:20">
      <c r="A437" s="262"/>
      <c r="B437" s="263"/>
      <c r="C437" s="263"/>
      <c r="D437" s="302"/>
      <c r="E437" s="206"/>
      <c r="F437" s="205"/>
      <c r="G437" s="264">
        <f ca="1">TODAY()</f>
        <v>45189</v>
      </c>
      <c r="I437" s="308"/>
      <c r="T437" s="280"/>
    </row>
    <row r="438" spans="1:20" s="191" customFormat="1" ht="13.5" thickBot="1">
      <c r="A438" s="222"/>
      <c r="B438" s="223"/>
      <c r="C438" s="223"/>
      <c r="D438" s="225"/>
      <c r="E438" s="225"/>
      <c r="F438" s="224"/>
      <c r="G438" s="265"/>
      <c r="I438" s="303"/>
      <c r="S438" s="282"/>
    </row>
    <row r="439" spans="1:20" s="191" customFormat="1" ht="13.5" thickTop="1">
      <c r="A439" s="188" t="s">
        <v>124</v>
      </c>
      <c r="B439" s="188"/>
      <c r="C439" s="188"/>
      <c r="D439" s="190"/>
      <c r="E439" s="190"/>
      <c r="F439" s="189"/>
      <c r="G439" s="189"/>
      <c r="I439" s="303"/>
      <c r="S439" s="282"/>
    </row>
    <row r="440" spans="1:20" s="191" customFormat="1">
      <c r="A440" s="188" t="str">
        <f>CONCATENATE('Prestaciones y AIU'!A336," ANALISIS DE PRECIOS UNITARIOS")</f>
        <v xml:space="preserve"> ANALISIS DE PRECIOS UNITARIOS</v>
      </c>
      <c r="B440" s="188"/>
      <c r="C440" s="188"/>
      <c r="D440" s="190"/>
      <c r="E440" s="190"/>
      <c r="F440" s="189"/>
      <c r="G440" s="189"/>
      <c r="I440" s="303"/>
      <c r="S440" s="282"/>
    </row>
    <row r="441" spans="1:20" s="191" customFormat="1">
      <c r="A441" s="188" t="str">
        <f>Objeto_LIC</f>
        <v>OBJETO PROCESO COMPETITIVO</v>
      </c>
      <c r="B441" s="188"/>
      <c r="C441" s="188"/>
      <c r="D441" s="190"/>
      <c r="E441" s="190"/>
      <c r="F441" s="189"/>
      <c r="G441" s="189"/>
      <c r="I441" s="303"/>
      <c r="S441" s="282"/>
    </row>
    <row r="442" spans="1:20">
      <c r="A442" s="188"/>
      <c r="B442" s="188"/>
      <c r="C442" s="188"/>
      <c r="D442" s="190"/>
      <c r="E442" s="190"/>
      <c r="F442" s="189"/>
      <c r="G442" s="189"/>
    </row>
    <row r="443" spans="1:20" s="201" customFormat="1" ht="13.5" thickBot="1">
      <c r="A443" s="192"/>
      <c r="B443" s="192"/>
      <c r="C443" s="192"/>
      <c r="D443" s="194"/>
      <c r="E443" s="194"/>
      <c r="F443" s="193"/>
      <c r="G443" s="193"/>
      <c r="I443" s="305"/>
      <c r="S443" s="282"/>
    </row>
    <row r="444" spans="1:20" ht="13.5" thickTop="1">
      <c r="A444" s="196"/>
      <c r="B444" s="197"/>
      <c r="C444" s="197"/>
      <c r="D444" s="199"/>
      <c r="E444" s="199"/>
      <c r="F444" s="198"/>
      <c r="G444" s="200" t="s">
        <v>125</v>
      </c>
    </row>
    <row r="445" spans="1:20">
      <c r="A445" s="202" t="s">
        <v>58</v>
      </c>
      <c r="B445" s="844" t="str">
        <f>Proponente</f>
        <v>INDICAR NOMBRE DE CONTRATISTA</v>
      </c>
      <c r="C445" s="844"/>
      <c r="D445" s="844"/>
      <c r="E445" s="844"/>
      <c r="F445" s="844"/>
      <c r="G445" s="845"/>
    </row>
    <row r="446" spans="1:20">
      <c r="A446" s="202" t="s">
        <v>59</v>
      </c>
      <c r="B446" s="203" t="str">
        <f>Presupuesto!$A$12</f>
        <v>2.2.3</v>
      </c>
      <c r="C446" s="844" t="str">
        <f>Presupuesto!$B$12</f>
        <v>Pintura interior vinilo bajo cubierta 2 manos</v>
      </c>
      <c r="D446" s="844"/>
      <c r="E446" s="844"/>
      <c r="F446" s="844"/>
      <c r="G446" s="845"/>
    </row>
    <row r="447" spans="1:20">
      <c r="A447" s="204"/>
      <c r="D447" s="206"/>
      <c r="E447" s="206"/>
      <c r="F447" s="192" t="s">
        <v>87</v>
      </c>
      <c r="G447" s="207" t="str">
        <f>Presupuesto!$C$12</f>
        <v>m2</v>
      </c>
      <c r="I447" s="306"/>
      <c r="J447" s="281"/>
      <c r="K447" s="281"/>
      <c r="L447" s="281"/>
      <c r="M447" s="281"/>
      <c r="N447" s="281"/>
      <c r="O447" s="281"/>
      <c r="P447" s="281"/>
      <c r="Q447" s="281"/>
      <c r="R447" s="281"/>
      <c r="S447" s="281"/>
    </row>
    <row r="448" spans="1:20" s="209" customFormat="1" ht="13.5" thickBot="1">
      <c r="A448" s="202" t="s">
        <v>60</v>
      </c>
      <c r="B448" s="195"/>
      <c r="C448" s="195"/>
      <c r="D448" s="206"/>
      <c r="E448" s="206"/>
      <c r="F448" s="205"/>
      <c r="G448" s="208"/>
      <c r="I448" s="307"/>
      <c r="S448" s="281"/>
    </row>
    <row r="449" spans="1:19" ht="13.5" thickTop="1">
      <c r="A449" s="210" t="s">
        <v>53</v>
      </c>
      <c r="B449" s="211" t="s">
        <v>61</v>
      </c>
      <c r="C449" s="211" t="s">
        <v>62</v>
      </c>
      <c r="D449" s="212" t="s">
        <v>70</v>
      </c>
      <c r="E449" s="213" t="s">
        <v>98</v>
      </c>
      <c r="F449" s="213" t="s">
        <v>75</v>
      </c>
      <c r="G449" s="214" t="s">
        <v>66</v>
      </c>
      <c r="I449" s="269"/>
    </row>
    <row r="450" spans="1:19">
      <c r="A450" s="215" t="str">
        <f t="shared" ref="A450:A461" si="74">IF(I449=0,"-",VLOOKUP(I449,EQUIPOS,2,FALSE))</f>
        <v>-</v>
      </c>
      <c r="B450" s="216"/>
      <c r="C450" s="216"/>
      <c r="D450" s="607"/>
      <c r="E450" s="217">
        <f t="shared" ref="E450:E461" si="75">IF(I449=0,0,VLOOKUP(I449,EQUIPOS,4,FALSE))</f>
        <v>0</v>
      </c>
      <c r="F450" s="218">
        <f t="shared" ref="F450:F461" si="76">IF(D450=0,0,D450*E450)</f>
        <v>0</v>
      </c>
      <c r="G450" s="219"/>
      <c r="I450" s="269"/>
    </row>
    <row r="451" spans="1:19">
      <c r="A451" s="215" t="str">
        <f t="shared" si="74"/>
        <v>-</v>
      </c>
      <c r="B451" s="216"/>
      <c r="C451" s="216"/>
      <c r="D451" s="607"/>
      <c r="E451" s="217">
        <f t="shared" si="75"/>
        <v>0</v>
      </c>
      <c r="F451" s="218">
        <f t="shared" si="76"/>
        <v>0</v>
      </c>
      <c r="G451" s="220"/>
      <c r="I451" s="269"/>
    </row>
    <row r="452" spans="1:19">
      <c r="A452" s="215" t="s">
        <v>737</v>
      </c>
      <c r="B452" s="216"/>
      <c r="C452" s="216"/>
      <c r="D452" s="607"/>
      <c r="E452" s="217">
        <f>0.1*E488</f>
        <v>0</v>
      </c>
      <c r="F452" s="218">
        <f t="shared" si="76"/>
        <v>0</v>
      </c>
      <c r="G452" s="220"/>
      <c r="I452" s="269"/>
    </row>
    <row r="453" spans="1:19">
      <c r="A453" s="215" t="str">
        <f t="shared" si="74"/>
        <v>-</v>
      </c>
      <c r="B453" s="216"/>
      <c r="C453" s="216"/>
      <c r="D453" s="186"/>
      <c r="E453" s="217">
        <f t="shared" si="75"/>
        <v>0</v>
      </c>
      <c r="F453" s="218">
        <f t="shared" si="76"/>
        <v>0</v>
      </c>
      <c r="G453" s="220"/>
      <c r="I453" s="269"/>
    </row>
    <row r="454" spans="1:19">
      <c r="A454" s="215" t="str">
        <f t="shared" si="74"/>
        <v>-</v>
      </c>
      <c r="B454" s="216"/>
      <c r="C454" s="216"/>
      <c r="D454" s="186"/>
      <c r="E454" s="217">
        <f t="shared" si="75"/>
        <v>0</v>
      </c>
      <c r="F454" s="218">
        <f t="shared" si="76"/>
        <v>0</v>
      </c>
      <c r="G454" s="220"/>
      <c r="I454" s="269"/>
    </row>
    <row r="455" spans="1:19">
      <c r="A455" s="215" t="str">
        <f t="shared" si="74"/>
        <v>-</v>
      </c>
      <c r="B455" s="216"/>
      <c r="C455" s="216"/>
      <c r="D455" s="186"/>
      <c r="E455" s="217">
        <f t="shared" si="75"/>
        <v>0</v>
      </c>
      <c r="F455" s="218">
        <f t="shared" si="76"/>
        <v>0</v>
      </c>
      <c r="G455" s="220"/>
      <c r="I455" s="269"/>
    </row>
    <row r="456" spans="1:19">
      <c r="A456" s="215" t="str">
        <f t="shared" si="74"/>
        <v>-</v>
      </c>
      <c r="B456" s="216"/>
      <c r="C456" s="216"/>
      <c r="D456" s="186"/>
      <c r="E456" s="217">
        <f t="shared" si="75"/>
        <v>0</v>
      </c>
      <c r="F456" s="218">
        <f t="shared" si="76"/>
        <v>0</v>
      </c>
      <c r="G456" s="220"/>
      <c r="I456" s="269"/>
    </row>
    <row r="457" spans="1:19">
      <c r="A457" s="215" t="str">
        <f t="shared" si="74"/>
        <v>-</v>
      </c>
      <c r="B457" s="216"/>
      <c r="C457" s="216"/>
      <c r="D457" s="186"/>
      <c r="E457" s="217">
        <f t="shared" si="75"/>
        <v>0</v>
      </c>
      <c r="F457" s="218">
        <f t="shared" si="76"/>
        <v>0</v>
      </c>
      <c r="G457" s="220"/>
      <c r="I457" s="269"/>
    </row>
    <row r="458" spans="1:19">
      <c r="A458" s="215" t="str">
        <f t="shared" si="74"/>
        <v>-</v>
      </c>
      <c r="B458" s="216"/>
      <c r="C458" s="216"/>
      <c r="D458" s="186"/>
      <c r="E458" s="217">
        <f t="shared" si="75"/>
        <v>0</v>
      </c>
      <c r="F458" s="218">
        <f t="shared" si="76"/>
        <v>0</v>
      </c>
      <c r="G458" s="220"/>
      <c r="I458" s="269"/>
    </row>
    <row r="459" spans="1:19">
      <c r="A459" s="215" t="str">
        <f t="shared" si="74"/>
        <v>-</v>
      </c>
      <c r="B459" s="216"/>
      <c r="C459" s="216"/>
      <c r="D459" s="186"/>
      <c r="E459" s="217">
        <f t="shared" si="75"/>
        <v>0</v>
      </c>
      <c r="F459" s="218">
        <f t="shared" si="76"/>
        <v>0</v>
      </c>
      <c r="G459" s="220"/>
      <c r="I459" s="269"/>
    </row>
    <row r="460" spans="1:19">
      <c r="A460" s="215" t="str">
        <f t="shared" si="74"/>
        <v>-</v>
      </c>
      <c r="B460" s="216"/>
      <c r="C460" s="216"/>
      <c r="D460" s="186"/>
      <c r="E460" s="217">
        <f t="shared" si="75"/>
        <v>0</v>
      </c>
      <c r="F460" s="218">
        <f t="shared" si="76"/>
        <v>0</v>
      </c>
      <c r="G460" s="220"/>
      <c r="I460" s="269"/>
    </row>
    <row r="461" spans="1:19">
      <c r="A461" s="215" t="str">
        <f t="shared" si="74"/>
        <v>-</v>
      </c>
      <c r="B461" s="216"/>
      <c r="C461" s="216"/>
      <c r="D461" s="186"/>
      <c r="E461" s="217">
        <f t="shared" si="75"/>
        <v>0</v>
      </c>
      <c r="F461" s="218">
        <f t="shared" si="76"/>
        <v>0</v>
      </c>
      <c r="G461" s="220"/>
      <c r="I461" s="308"/>
    </row>
    <row r="462" spans="1:19" ht="13.5" thickBot="1">
      <c r="A462" s="222"/>
      <c r="B462" s="223"/>
      <c r="C462" s="223"/>
      <c r="D462" s="225"/>
      <c r="E462" s="225"/>
      <c r="F462" s="226" t="s">
        <v>76</v>
      </c>
      <c r="G462" s="227">
        <f>SUM(F450:F461)</f>
        <v>0</v>
      </c>
      <c r="I462" s="308"/>
    </row>
    <row r="463" spans="1:19" s="209" customFormat="1" ht="13.5" thickTop="1">
      <c r="A463" s="228" t="s">
        <v>63</v>
      </c>
      <c r="B463" s="229"/>
      <c r="C463" s="229"/>
      <c r="D463" s="231"/>
      <c r="E463" s="231"/>
      <c r="F463" s="230"/>
      <c r="G463" s="232"/>
      <c r="I463" s="307"/>
      <c r="S463" s="281"/>
    </row>
    <row r="464" spans="1:19" ht="26">
      <c r="A464" s="233" t="s">
        <v>53</v>
      </c>
      <c r="B464" s="234"/>
      <c r="C464" s="235" t="s">
        <v>54</v>
      </c>
      <c r="D464" s="298" t="s">
        <v>64</v>
      </c>
      <c r="E464" s="236" t="s">
        <v>65</v>
      </c>
      <c r="F464" s="237" t="s">
        <v>75</v>
      </c>
      <c r="G464" s="238" t="s">
        <v>66</v>
      </c>
      <c r="I464" s="269"/>
    </row>
    <row r="465" spans="1:9">
      <c r="A465" s="842" t="str">
        <f t="shared" ref="A465:A476" si="77">IF(I464=0,"",VLOOKUP(I464,MATERIALES,2,FALSE))</f>
        <v/>
      </c>
      <c r="B465" s="843"/>
      <c r="C465" s="239" t="str">
        <f t="shared" ref="C465:C473" si="78">IF(I464=0,"",VLOOKUP(I464,MATERIALES,3,FALSE))</f>
        <v/>
      </c>
      <c r="D465" s="186"/>
      <c r="E465" s="240">
        <f t="shared" ref="E465:E476" si="79">IF(I464=0,0,VLOOKUP(I464,MATERIALES,4,FALSE))</f>
        <v>0</v>
      </c>
      <c r="F465" s="218">
        <f t="shared" ref="F465:F476" si="80">IF(D465=0,0,D465*E465)</f>
        <v>0</v>
      </c>
      <c r="G465" s="219"/>
      <c r="I465" s="269"/>
    </row>
    <row r="466" spans="1:9">
      <c r="A466" s="842" t="str">
        <f t="shared" si="77"/>
        <v/>
      </c>
      <c r="B466" s="843"/>
      <c r="C466" s="239" t="str">
        <f t="shared" si="78"/>
        <v/>
      </c>
      <c r="D466" s="186"/>
      <c r="E466" s="240">
        <f t="shared" si="79"/>
        <v>0</v>
      </c>
      <c r="F466" s="218">
        <f t="shared" si="80"/>
        <v>0</v>
      </c>
      <c r="G466" s="220"/>
      <c r="I466" s="269"/>
    </row>
    <row r="467" spans="1:9">
      <c r="A467" s="842" t="str">
        <f t="shared" si="77"/>
        <v/>
      </c>
      <c r="B467" s="843"/>
      <c r="C467" s="239" t="str">
        <f t="shared" si="78"/>
        <v/>
      </c>
      <c r="D467" s="186"/>
      <c r="E467" s="240">
        <f t="shared" si="79"/>
        <v>0</v>
      </c>
      <c r="F467" s="218">
        <f t="shared" si="80"/>
        <v>0</v>
      </c>
      <c r="G467" s="220"/>
      <c r="I467" s="269"/>
    </row>
    <row r="468" spans="1:9">
      <c r="A468" s="842" t="str">
        <f t="shared" si="77"/>
        <v/>
      </c>
      <c r="B468" s="843"/>
      <c r="C468" s="239" t="str">
        <f t="shared" si="78"/>
        <v/>
      </c>
      <c r="D468" s="186"/>
      <c r="E468" s="240">
        <f t="shared" si="79"/>
        <v>0</v>
      </c>
      <c r="F468" s="218">
        <f t="shared" si="80"/>
        <v>0</v>
      </c>
      <c r="G468" s="220"/>
      <c r="I468" s="269"/>
    </row>
    <row r="469" spans="1:9">
      <c r="A469" s="842" t="str">
        <f t="shared" si="77"/>
        <v/>
      </c>
      <c r="B469" s="843"/>
      <c r="C469" s="239" t="str">
        <f t="shared" si="78"/>
        <v/>
      </c>
      <c r="D469" s="186"/>
      <c r="E469" s="240">
        <f t="shared" si="79"/>
        <v>0</v>
      </c>
      <c r="F469" s="218">
        <f t="shared" si="80"/>
        <v>0</v>
      </c>
      <c r="G469" s="220"/>
      <c r="I469" s="269"/>
    </row>
    <row r="470" spans="1:9">
      <c r="A470" s="842" t="str">
        <f t="shared" si="77"/>
        <v/>
      </c>
      <c r="B470" s="843"/>
      <c r="C470" s="239" t="str">
        <f t="shared" si="78"/>
        <v/>
      </c>
      <c r="D470" s="186"/>
      <c r="E470" s="240">
        <f t="shared" si="79"/>
        <v>0</v>
      </c>
      <c r="F470" s="218">
        <f t="shared" si="80"/>
        <v>0</v>
      </c>
      <c r="G470" s="220"/>
      <c r="I470" s="269"/>
    </row>
    <row r="471" spans="1:9">
      <c r="A471" s="842" t="str">
        <f t="shared" si="77"/>
        <v/>
      </c>
      <c r="B471" s="843"/>
      <c r="C471" s="239" t="str">
        <f t="shared" si="78"/>
        <v/>
      </c>
      <c r="D471" s="186"/>
      <c r="E471" s="240">
        <f t="shared" si="79"/>
        <v>0</v>
      </c>
      <c r="F471" s="218">
        <f t="shared" si="80"/>
        <v>0</v>
      </c>
      <c r="G471" s="220"/>
      <c r="I471" s="269"/>
    </row>
    <row r="472" spans="1:9">
      <c r="A472" s="842" t="str">
        <f t="shared" si="77"/>
        <v/>
      </c>
      <c r="B472" s="843"/>
      <c r="C472" s="239" t="str">
        <f t="shared" si="78"/>
        <v/>
      </c>
      <c r="D472" s="186"/>
      <c r="E472" s="240">
        <f t="shared" si="79"/>
        <v>0</v>
      </c>
      <c r="F472" s="218">
        <f t="shared" si="80"/>
        <v>0</v>
      </c>
      <c r="G472" s="241"/>
      <c r="I472" s="269"/>
    </row>
    <row r="473" spans="1:9">
      <c r="A473" s="842" t="str">
        <f t="shared" si="77"/>
        <v/>
      </c>
      <c r="B473" s="843"/>
      <c r="C473" s="239" t="str">
        <f t="shared" si="78"/>
        <v/>
      </c>
      <c r="D473" s="186"/>
      <c r="E473" s="240">
        <f t="shared" si="79"/>
        <v>0</v>
      </c>
      <c r="F473" s="218">
        <f t="shared" si="80"/>
        <v>0</v>
      </c>
      <c r="G473" s="220"/>
      <c r="I473" s="269"/>
    </row>
    <row r="474" spans="1:9">
      <c r="A474" s="842" t="str">
        <f t="shared" si="77"/>
        <v/>
      </c>
      <c r="B474" s="843"/>
      <c r="C474" s="239"/>
      <c r="D474" s="186"/>
      <c r="E474" s="240">
        <f t="shared" si="79"/>
        <v>0</v>
      </c>
      <c r="F474" s="218">
        <f t="shared" si="80"/>
        <v>0</v>
      </c>
      <c r="G474" s="220"/>
      <c r="I474" s="269"/>
    </row>
    <row r="475" spans="1:9">
      <c r="A475" s="842" t="str">
        <f t="shared" si="77"/>
        <v/>
      </c>
      <c r="B475" s="843"/>
      <c r="C475" s="239"/>
      <c r="D475" s="186"/>
      <c r="E475" s="240">
        <f t="shared" si="79"/>
        <v>0</v>
      </c>
      <c r="F475" s="218">
        <f t="shared" si="80"/>
        <v>0</v>
      </c>
      <c r="G475" s="220"/>
      <c r="I475" s="269"/>
    </row>
    <row r="476" spans="1:9" ht="26.25" customHeight="1">
      <c r="A476" s="842" t="str">
        <f t="shared" si="77"/>
        <v/>
      </c>
      <c r="B476" s="843"/>
      <c r="C476" s="239" t="str">
        <f t="shared" ref="C476" si="81">IF(I475=0,"",VLOOKUP(I475,MATERIALES,3,FALSE))</f>
        <v/>
      </c>
      <c r="D476" s="186"/>
      <c r="E476" s="240">
        <f t="shared" si="79"/>
        <v>0</v>
      </c>
      <c r="F476" s="218">
        <f t="shared" si="80"/>
        <v>0</v>
      </c>
      <c r="G476" s="221"/>
      <c r="I476" s="308"/>
    </row>
    <row r="477" spans="1:9" ht="13.5" thickBot="1">
      <c r="A477" s="204"/>
      <c r="D477" s="206"/>
      <c r="E477" s="242"/>
      <c r="F477" s="243" t="s">
        <v>77</v>
      </c>
      <c r="G477" s="241">
        <f>SUM(F465:F476)</f>
        <v>0</v>
      </c>
      <c r="I477" s="308"/>
    </row>
    <row r="478" spans="1:9" ht="14" thickTop="1" thickBot="1">
      <c r="A478" s="244" t="s">
        <v>68</v>
      </c>
      <c r="B478" s="245"/>
      <c r="C478" s="245"/>
      <c r="D478" s="247"/>
      <c r="E478" s="247"/>
      <c r="F478" s="246"/>
      <c r="G478" s="248"/>
      <c r="I478" s="308"/>
    </row>
    <row r="479" spans="1:9" ht="13.5" thickTop="1">
      <c r="A479" s="233" t="s">
        <v>53</v>
      </c>
      <c r="B479" s="234"/>
      <c r="C479" s="236" t="s">
        <v>67</v>
      </c>
      <c r="D479" s="298" t="s">
        <v>71</v>
      </c>
      <c r="E479" s="236" t="s">
        <v>96</v>
      </c>
      <c r="F479" s="237" t="s">
        <v>75</v>
      </c>
      <c r="G479" s="238" t="s">
        <v>66</v>
      </c>
      <c r="I479" s="269"/>
    </row>
    <row r="480" spans="1:9">
      <c r="A480" s="842" t="str">
        <f>IF(I479=0,"",VLOOKUP(I479,EQUIPOS,2,FALSE))</f>
        <v/>
      </c>
      <c r="B480" s="843"/>
      <c r="C480" s="187"/>
      <c r="D480" s="186"/>
      <c r="E480" s="240">
        <f>IF(I479=0,0,VLOOKUP(I479,EQUIPOS,4,FALSE))</f>
        <v>0</v>
      </c>
      <c r="F480" s="218">
        <f>C480*D480*E480</f>
        <v>0</v>
      </c>
      <c r="G480" s="219"/>
      <c r="I480" s="269"/>
    </row>
    <row r="481" spans="1:9">
      <c r="A481" s="842" t="str">
        <f>IF(I480=0,"",VLOOKUP(I480,EQUIPOS,2,FALSE))</f>
        <v/>
      </c>
      <c r="B481" s="843"/>
      <c r="C481" s="187"/>
      <c r="D481" s="186"/>
      <c r="E481" s="240">
        <f>IF(I480=0,0,VLOOKUP(I480,EQUIPOS,4,FALSE))</f>
        <v>0</v>
      </c>
      <c r="F481" s="218">
        <f t="shared" ref="F481:F484" si="82">C481*D481*E481</f>
        <v>0</v>
      </c>
      <c r="G481" s="220"/>
      <c r="I481" s="269"/>
    </row>
    <row r="482" spans="1:9">
      <c r="A482" s="842" t="str">
        <f>IF(I481=0,"",VLOOKUP(I481,EQUIPOS,2,FALSE))</f>
        <v/>
      </c>
      <c r="B482" s="843"/>
      <c r="C482" s="187"/>
      <c r="D482" s="186"/>
      <c r="E482" s="240">
        <f>IF(I481=0,0,VLOOKUP(I481,EQUIPOS,4,FALSE))</f>
        <v>0</v>
      </c>
      <c r="F482" s="218">
        <f t="shared" si="82"/>
        <v>0</v>
      </c>
      <c r="G482" s="220"/>
      <c r="I482" s="269"/>
    </row>
    <row r="483" spans="1:9">
      <c r="A483" s="842" t="str">
        <f>IF(I482=0,"",VLOOKUP(I482,EQUIPOS,2,FALSE))</f>
        <v/>
      </c>
      <c r="B483" s="843"/>
      <c r="C483" s="187"/>
      <c r="D483" s="186"/>
      <c r="E483" s="240">
        <f>IF(I482=0,0,VLOOKUP(I482,EQUIPOS,4,FALSE))</f>
        <v>0</v>
      </c>
      <c r="F483" s="218">
        <f t="shared" si="82"/>
        <v>0</v>
      </c>
      <c r="G483" s="220"/>
      <c r="I483" s="269"/>
    </row>
    <row r="484" spans="1:9" ht="30.75" customHeight="1">
      <c r="A484" s="842" t="str">
        <f>IF(I483=0,"",VLOOKUP(I483,EQUIPOS,2,FALSE))</f>
        <v/>
      </c>
      <c r="B484" s="843"/>
      <c r="C484" s="187"/>
      <c r="D484" s="186"/>
      <c r="E484" s="240">
        <f>IF(I483=0,0,VLOOKUP(I483,EQUIPOS,4,FALSE))</f>
        <v>0</v>
      </c>
      <c r="F484" s="218">
        <f t="shared" si="82"/>
        <v>0</v>
      </c>
      <c r="G484" s="221"/>
      <c r="I484" s="308"/>
    </row>
    <row r="485" spans="1:9" ht="13.5" thickBot="1">
      <c r="A485" s="222"/>
      <c r="B485" s="223"/>
      <c r="C485" s="223"/>
      <c r="D485" s="225"/>
      <c r="E485" s="249"/>
      <c r="F485" s="226" t="s">
        <v>78</v>
      </c>
      <c r="G485" s="250">
        <f>SUM(F480:F484)</f>
        <v>0</v>
      </c>
      <c r="I485" s="308"/>
    </row>
    <row r="486" spans="1:9" ht="13.5" thickTop="1">
      <c r="A486" s="228" t="s">
        <v>69</v>
      </c>
      <c r="B486" s="229"/>
      <c r="C486" s="229"/>
      <c r="D486" s="231"/>
      <c r="E486" s="231"/>
      <c r="F486" s="230"/>
      <c r="G486" s="232"/>
      <c r="H486" s="209"/>
      <c r="I486" s="307"/>
    </row>
    <row r="487" spans="1:9" ht="26">
      <c r="A487" s="233" t="s">
        <v>53</v>
      </c>
      <c r="B487" s="235" t="s">
        <v>54</v>
      </c>
      <c r="C487" s="235" t="s">
        <v>64</v>
      </c>
      <c r="D487" s="298" t="s">
        <v>70</v>
      </c>
      <c r="E487" s="236" t="s">
        <v>65</v>
      </c>
      <c r="F487" s="237" t="s">
        <v>75</v>
      </c>
      <c r="G487" s="238" t="s">
        <v>66</v>
      </c>
      <c r="I487" s="269"/>
    </row>
    <row r="488" spans="1:9">
      <c r="A488" s="251" t="str">
        <f t="shared" ref="A488:A499" si="83">IF(I487=0,"",VLOOKUP(I487,MANOOBRA,2,FALSE))</f>
        <v/>
      </c>
      <c r="B488" s="239" t="str">
        <f t="shared" ref="B488:B499" si="84">IF(I487=0,"",VLOOKUP(I487,MANOOBRA,3,FALSE))</f>
        <v/>
      </c>
      <c r="C488" s="187">
        <v>0</v>
      </c>
      <c r="D488" s="697"/>
      <c r="E488" s="240">
        <f t="shared" ref="E488:E499" si="85">IF(I487=0,0,VLOOKUP(I487,MANOOBRA,4,FALSE))</f>
        <v>0</v>
      </c>
      <c r="F488" s="218">
        <f>IF(D488=0,0,E488*D488)</f>
        <v>0</v>
      </c>
      <c r="G488" s="219"/>
      <c r="I488" s="269"/>
    </row>
    <row r="489" spans="1:9">
      <c r="A489" s="251" t="str">
        <f t="shared" si="83"/>
        <v/>
      </c>
      <c r="B489" s="239" t="str">
        <f t="shared" si="84"/>
        <v/>
      </c>
      <c r="C489" s="187"/>
      <c r="D489" s="187"/>
      <c r="E489" s="240">
        <f t="shared" si="85"/>
        <v>0</v>
      </c>
      <c r="F489" s="218">
        <f t="shared" ref="F489:F499" si="86">IF(D489=0,0,C489*E489/D489)</f>
        <v>0</v>
      </c>
      <c r="G489" s="220"/>
      <c r="I489" s="269"/>
    </row>
    <row r="490" spans="1:9">
      <c r="A490" s="251" t="str">
        <f t="shared" si="83"/>
        <v/>
      </c>
      <c r="B490" s="239" t="str">
        <f t="shared" si="84"/>
        <v/>
      </c>
      <c r="C490" s="187"/>
      <c r="D490" s="290"/>
      <c r="E490" s="240">
        <f t="shared" si="85"/>
        <v>0</v>
      </c>
      <c r="F490" s="218">
        <f t="shared" si="86"/>
        <v>0</v>
      </c>
      <c r="G490" s="220"/>
      <c r="I490" s="269"/>
    </row>
    <row r="491" spans="1:9">
      <c r="A491" s="251" t="str">
        <f t="shared" si="83"/>
        <v/>
      </c>
      <c r="B491" s="239" t="str">
        <f t="shared" si="84"/>
        <v/>
      </c>
      <c r="C491" s="187"/>
      <c r="D491" s="187"/>
      <c r="E491" s="240">
        <f t="shared" si="85"/>
        <v>0</v>
      </c>
      <c r="F491" s="218">
        <f t="shared" si="86"/>
        <v>0</v>
      </c>
      <c r="G491" s="220"/>
      <c r="I491" s="269"/>
    </row>
    <row r="492" spans="1:9">
      <c r="A492" s="251" t="str">
        <f t="shared" si="83"/>
        <v/>
      </c>
      <c r="B492" s="239" t="str">
        <f t="shared" si="84"/>
        <v/>
      </c>
      <c r="C492" s="187"/>
      <c r="D492" s="187"/>
      <c r="E492" s="240">
        <f t="shared" si="85"/>
        <v>0</v>
      </c>
      <c r="F492" s="218">
        <f t="shared" si="86"/>
        <v>0</v>
      </c>
      <c r="G492" s="220"/>
      <c r="I492" s="269"/>
    </row>
    <row r="493" spans="1:9">
      <c r="A493" s="251" t="str">
        <f t="shared" si="83"/>
        <v/>
      </c>
      <c r="B493" s="239" t="str">
        <f t="shared" si="84"/>
        <v/>
      </c>
      <c r="C493" s="187"/>
      <c r="D493" s="187"/>
      <c r="E493" s="240">
        <f t="shared" si="85"/>
        <v>0</v>
      </c>
      <c r="F493" s="218">
        <f t="shared" si="86"/>
        <v>0</v>
      </c>
      <c r="G493" s="220"/>
      <c r="I493" s="269"/>
    </row>
    <row r="494" spans="1:9">
      <c r="A494" s="251" t="str">
        <f t="shared" si="83"/>
        <v/>
      </c>
      <c r="B494" s="239" t="str">
        <f t="shared" si="84"/>
        <v/>
      </c>
      <c r="C494" s="187"/>
      <c r="D494" s="187"/>
      <c r="E494" s="240">
        <f t="shared" si="85"/>
        <v>0</v>
      </c>
      <c r="F494" s="218">
        <f t="shared" si="86"/>
        <v>0</v>
      </c>
      <c r="G494" s="220"/>
      <c r="I494" s="269"/>
    </row>
    <row r="495" spans="1:9">
      <c r="A495" s="251" t="str">
        <f t="shared" si="83"/>
        <v/>
      </c>
      <c r="B495" s="239" t="str">
        <f t="shared" si="84"/>
        <v/>
      </c>
      <c r="C495" s="187"/>
      <c r="D495" s="187"/>
      <c r="E495" s="240">
        <f t="shared" si="85"/>
        <v>0</v>
      </c>
      <c r="F495" s="218">
        <f t="shared" si="86"/>
        <v>0</v>
      </c>
      <c r="G495" s="220"/>
      <c r="I495" s="269"/>
    </row>
    <row r="496" spans="1:9">
      <c r="A496" s="251" t="str">
        <f t="shared" si="83"/>
        <v/>
      </c>
      <c r="B496" s="239" t="str">
        <f t="shared" si="84"/>
        <v/>
      </c>
      <c r="C496" s="187"/>
      <c r="D496" s="187"/>
      <c r="E496" s="240">
        <f t="shared" si="85"/>
        <v>0</v>
      </c>
      <c r="F496" s="218">
        <f t="shared" si="86"/>
        <v>0</v>
      </c>
      <c r="G496" s="220"/>
      <c r="I496" s="269"/>
    </row>
    <row r="497" spans="1:20">
      <c r="A497" s="251" t="str">
        <f t="shared" si="83"/>
        <v/>
      </c>
      <c r="B497" s="239" t="str">
        <f t="shared" si="84"/>
        <v/>
      </c>
      <c r="C497" s="187"/>
      <c r="D497" s="187"/>
      <c r="E497" s="240">
        <f t="shared" si="85"/>
        <v>0</v>
      </c>
      <c r="F497" s="218">
        <f t="shared" si="86"/>
        <v>0</v>
      </c>
      <c r="G497" s="220"/>
      <c r="I497" s="269"/>
    </row>
    <row r="498" spans="1:20">
      <c r="A498" s="251" t="str">
        <f t="shared" si="83"/>
        <v/>
      </c>
      <c r="B498" s="239" t="str">
        <f t="shared" si="84"/>
        <v/>
      </c>
      <c r="C498" s="187"/>
      <c r="D498" s="187"/>
      <c r="E498" s="240">
        <f t="shared" si="85"/>
        <v>0</v>
      </c>
      <c r="F498" s="218">
        <f t="shared" si="86"/>
        <v>0</v>
      </c>
      <c r="G498" s="220"/>
      <c r="I498" s="269"/>
    </row>
    <row r="499" spans="1:20" ht="31.5" customHeight="1">
      <c r="A499" s="251" t="str">
        <f t="shared" si="83"/>
        <v/>
      </c>
      <c r="B499" s="239" t="str">
        <f t="shared" si="84"/>
        <v/>
      </c>
      <c r="C499" s="187"/>
      <c r="D499" s="187"/>
      <c r="E499" s="240">
        <f t="shared" si="85"/>
        <v>0</v>
      </c>
      <c r="F499" s="218">
        <f t="shared" si="86"/>
        <v>0</v>
      </c>
      <c r="G499" s="221"/>
      <c r="I499" s="308"/>
    </row>
    <row r="500" spans="1:20" ht="13.5" thickBot="1">
      <c r="A500" s="222"/>
      <c r="B500" s="223"/>
      <c r="C500" s="223"/>
      <c r="D500" s="225"/>
      <c r="E500" s="225"/>
      <c r="F500" s="226" t="s">
        <v>79</v>
      </c>
      <c r="G500" s="250">
        <f>SUM(F488:F499)</f>
        <v>0</v>
      </c>
      <c r="I500" s="308"/>
    </row>
    <row r="501" spans="1:20" ht="13.5" thickTop="1">
      <c r="A501" s="179" t="s">
        <v>72</v>
      </c>
      <c r="B501" s="229"/>
      <c r="C501" s="229"/>
      <c r="D501" s="231"/>
      <c r="E501" s="231"/>
      <c r="F501" s="230"/>
      <c r="G501" s="232"/>
      <c r="H501" s="209"/>
      <c r="I501" s="307"/>
    </row>
    <row r="502" spans="1:20">
      <c r="A502" s="233" t="s">
        <v>53</v>
      </c>
      <c r="B502" s="234"/>
      <c r="C502" s="234"/>
      <c r="D502" s="299"/>
      <c r="E502" s="236" t="s">
        <v>73</v>
      </c>
      <c r="F502" s="237" t="s">
        <v>74</v>
      </c>
      <c r="G502" s="252" t="s">
        <v>73</v>
      </c>
      <c r="I502" s="308"/>
    </row>
    <row r="503" spans="1:20">
      <c r="A503" s="704" t="s">
        <v>734</v>
      </c>
      <c r="B503" s="253"/>
      <c r="C503" s="253"/>
      <c r="D503" s="300"/>
      <c r="E503" s="217">
        <f>SUM(G462,G477,G485,G500)</f>
        <v>0</v>
      </c>
      <c r="F503" s="254">
        <v>0.12</v>
      </c>
      <c r="G503" s="255">
        <f>E503*F503</f>
        <v>0</v>
      </c>
      <c r="I503" s="308"/>
    </row>
    <row r="504" spans="1:20">
      <c r="A504" s="704" t="s">
        <v>80</v>
      </c>
      <c r="B504" s="253"/>
      <c r="C504" s="253"/>
      <c r="D504" s="300"/>
      <c r="E504" s="217">
        <f>SUM(G462,G477,G485,G500)</f>
        <v>0</v>
      </c>
      <c r="F504" s="254">
        <f>A</f>
        <v>0</v>
      </c>
      <c r="G504" s="255">
        <f>E504*F504</f>
        <v>0</v>
      </c>
      <c r="I504" s="308"/>
    </row>
    <row r="505" spans="1:20" ht="33" customHeight="1">
      <c r="A505" s="704" t="s">
        <v>81</v>
      </c>
      <c r="B505" s="253"/>
      <c r="C505" s="253"/>
      <c r="D505" s="300"/>
      <c r="E505" s="217">
        <f>SUM(G462,G477,G485,G500)</f>
        <v>0</v>
      </c>
      <c r="F505" s="254">
        <f>I</f>
        <v>0</v>
      </c>
      <c r="G505" s="255">
        <f>E505*F505</f>
        <v>0</v>
      </c>
      <c r="I505" s="308"/>
      <c r="J505" s="281"/>
      <c r="K505" s="281"/>
      <c r="L505" s="281"/>
      <c r="M505" s="281"/>
      <c r="N505" s="281"/>
      <c r="O505" s="281"/>
      <c r="P505" s="281"/>
      <c r="Q505" s="281"/>
      <c r="R505" s="281"/>
      <c r="S505" s="281"/>
    </row>
    <row r="506" spans="1:20" ht="33" customHeight="1">
      <c r="A506" s="704" t="s">
        <v>82</v>
      </c>
      <c r="B506" s="253"/>
      <c r="C506" s="253"/>
      <c r="D506" s="300"/>
      <c r="E506" s="217">
        <f>SUM(G462,G477,G485,G500)</f>
        <v>0</v>
      </c>
      <c r="F506" s="254">
        <f>U</f>
        <v>0</v>
      </c>
      <c r="G506" s="255">
        <f>E506*F506</f>
        <v>0</v>
      </c>
      <c r="I506" s="706"/>
      <c r="J506" s="281"/>
      <c r="K506" s="281"/>
      <c r="L506" s="281"/>
      <c r="M506" s="281"/>
      <c r="N506" s="281"/>
      <c r="O506" s="281"/>
      <c r="P506" s="281"/>
      <c r="Q506" s="281"/>
      <c r="R506" s="281"/>
      <c r="S506" s="281"/>
    </row>
    <row r="507" spans="1:20" s="201" customFormat="1" ht="31" customHeight="1" thickBot="1">
      <c r="A507" s="708"/>
      <c r="B507" s="223"/>
      <c r="C507" s="223"/>
      <c r="D507" s="225"/>
      <c r="E507" s="225"/>
      <c r="F507" s="256" t="s">
        <v>83</v>
      </c>
      <c r="G507" s="250">
        <f>SUM(G503:G506)</f>
        <v>0</v>
      </c>
      <c r="I507" s="309"/>
      <c r="J507" s="201" t="str">
        <f>B446</f>
        <v>2.2.3</v>
      </c>
      <c r="K507" s="261">
        <f>E503</f>
        <v>0</v>
      </c>
      <c r="L507" s="261">
        <f>+G462</f>
        <v>0</v>
      </c>
      <c r="M507" s="261">
        <f>+G477</f>
        <v>0</v>
      </c>
      <c r="N507" s="261">
        <f>+G485</f>
        <v>0</v>
      </c>
      <c r="O507" s="261">
        <f>+G500</f>
        <v>0</v>
      </c>
      <c r="P507" s="280">
        <f>G503</f>
        <v>0</v>
      </c>
      <c r="Q507" s="280">
        <f>G504</f>
        <v>0</v>
      </c>
      <c r="R507" s="280">
        <f>G505</f>
        <v>0</v>
      </c>
      <c r="S507" s="283">
        <f>SUM(K507:R507)</f>
        <v>0</v>
      </c>
      <c r="T507" s="280"/>
    </row>
    <row r="508" spans="1:20" ht="14" thickTop="1" thickBot="1">
      <c r="A508" s="257"/>
      <c r="B508" s="201"/>
      <c r="C508" s="201"/>
      <c r="D508" s="301"/>
      <c r="E508" s="258" t="s">
        <v>88</v>
      </c>
      <c r="F508" s="259"/>
      <c r="G508" s="260">
        <f>ROUND(SUM(G462,G477,G485,G500,G507),0)</f>
        <v>0</v>
      </c>
      <c r="I508" s="308"/>
      <c r="T508" s="280"/>
    </row>
    <row r="509" spans="1:20" ht="13.5" thickTop="1">
      <c r="A509" s="262" t="s">
        <v>95</v>
      </c>
      <c r="D509" s="206"/>
      <c r="E509" s="206"/>
      <c r="F509" s="205"/>
      <c r="G509" s="208"/>
      <c r="I509" s="308"/>
      <c r="T509" s="280"/>
    </row>
    <row r="510" spans="1:20">
      <c r="A510" s="262"/>
      <c r="B510" s="263"/>
      <c r="C510" s="263"/>
      <c r="D510" s="302"/>
      <c r="E510" s="206"/>
      <c r="F510" s="205"/>
      <c r="G510" s="264">
        <f ca="1">TODAY()</f>
        <v>45189</v>
      </c>
      <c r="I510" s="308"/>
      <c r="T510" s="280"/>
    </row>
    <row r="511" spans="1:20" s="191" customFormat="1" ht="13.5" thickBot="1">
      <c r="A511" s="222"/>
      <c r="B511" s="223"/>
      <c r="C511" s="223"/>
      <c r="D511" s="225"/>
      <c r="E511" s="225"/>
      <c r="F511" s="224"/>
      <c r="G511" s="265"/>
      <c r="I511" s="303"/>
      <c r="S511" s="282"/>
    </row>
    <row r="512" spans="1:20" s="191" customFormat="1" ht="13.5" thickTop="1">
      <c r="A512" s="188" t="s">
        <v>124</v>
      </c>
      <c r="B512" s="188"/>
      <c r="C512" s="188"/>
      <c r="D512" s="190"/>
      <c r="E512" s="190"/>
      <c r="F512" s="189"/>
      <c r="G512" s="189"/>
      <c r="I512" s="303"/>
      <c r="S512" s="282"/>
    </row>
    <row r="513" spans="1:19" s="191" customFormat="1">
      <c r="A513" s="188" t="str">
        <f>CONCATENATE('Prestaciones y AIU'!A408," ANALISIS DE PRECIOS UNITARIOS")</f>
        <v xml:space="preserve"> ANALISIS DE PRECIOS UNITARIOS</v>
      </c>
      <c r="B513" s="188"/>
      <c r="C513" s="188"/>
      <c r="D513" s="190"/>
      <c r="E513" s="190"/>
      <c r="F513" s="189"/>
      <c r="G513" s="189"/>
      <c r="I513" s="303"/>
      <c r="S513" s="282"/>
    </row>
    <row r="514" spans="1:19" s="191" customFormat="1">
      <c r="A514" s="188" t="str">
        <f>Objeto_LIC</f>
        <v>OBJETO PROCESO COMPETITIVO</v>
      </c>
      <c r="B514" s="188"/>
      <c r="C514" s="188"/>
      <c r="D514" s="190"/>
      <c r="E514" s="190"/>
      <c r="F514" s="189"/>
      <c r="G514" s="189"/>
      <c r="I514" s="303"/>
      <c r="S514" s="282"/>
    </row>
    <row r="515" spans="1:19">
      <c r="A515" s="188"/>
      <c r="B515" s="188"/>
      <c r="C515" s="188"/>
      <c r="D515" s="190"/>
      <c r="E515" s="190"/>
      <c r="F515" s="189"/>
      <c r="G515" s="189"/>
    </row>
    <row r="516" spans="1:19" s="201" customFormat="1" ht="13.5" thickBot="1">
      <c r="A516" s="192"/>
      <c r="B516" s="192"/>
      <c r="C516" s="192"/>
      <c r="D516" s="194"/>
      <c r="E516" s="194"/>
      <c r="F516" s="193"/>
      <c r="G516" s="193"/>
      <c r="I516" s="305"/>
      <c r="S516" s="282"/>
    </row>
    <row r="517" spans="1:19" ht="13.5" thickTop="1">
      <c r="A517" s="196"/>
      <c r="B517" s="197"/>
      <c r="C517" s="197"/>
      <c r="D517" s="199"/>
      <c r="E517" s="199"/>
      <c r="F517" s="198"/>
      <c r="G517" s="200" t="s">
        <v>125</v>
      </c>
    </row>
    <row r="518" spans="1:19">
      <c r="A518" s="202" t="s">
        <v>58</v>
      </c>
      <c r="B518" s="844" t="str">
        <f>Proponente</f>
        <v>INDICAR NOMBRE DE CONTRATISTA</v>
      </c>
      <c r="C518" s="844"/>
      <c r="D518" s="844"/>
      <c r="E518" s="844"/>
      <c r="F518" s="844"/>
      <c r="G518" s="845"/>
    </row>
    <row r="519" spans="1:19">
      <c r="A519" s="202" t="s">
        <v>59</v>
      </c>
      <c r="B519" s="203" t="str">
        <f>Presupuesto!$A$13</f>
        <v>2.2.4</v>
      </c>
      <c r="C519" s="844" t="str">
        <f>Presupuesto!$B$13</f>
        <v>Pintura tipo Koraza o equivalente 3 manos fachadas (incluye 1 mano en pintura tipo 2 y dos manos en pintura tipo Koraza o Similar, filos y dilataciones)</v>
      </c>
      <c r="D519" s="844"/>
      <c r="E519" s="844"/>
      <c r="F519" s="844"/>
      <c r="G519" s="845"/>
    </row>
    <row r="520" spans="1:19">
      <c r="A520" s="204"/>
      <c r="D520" s="206"/>
      <c r="E520" s="206"/>
      <c r="F520" s="192" t="s">
        <v>87</v>
      </c>
      <c r="G520" s="207" t="str">
        <f>Presupuesto!$C$13</f>
        <v>m2</v>
      </c>
      <c r="I520" s="306"/>
      <c r="J520" s="281"/>
      <c r="K520" s="281"/>
      <c r="L520" s="281"/>
      <c r="M520" s="281"/>
      <c r="N520" s="281"/>
      <c r="O520" s="281"/>
      <c r="P520" s="281"/>
      <c r="Q520" s="281"/>
      <c r="R520" s="281"/>
      <c r="S520" s="281"/>
    </row>
    <row r="521" spans="1:19" s="209" customFormat="1" ht="13.5" thickBot="1">
      <c r="A521" s="202" t="s">
        <v>60</v>
      </c>
      <c r="B521" s="195"/>
      <c r="C521" s="195"/>
      <c r="D521" s="206"/>
      <c r="E521" s="206"/>
      <c r="F521" s="205"/>
      <c r="G521" s="208"/>
      <c r="I521" s="307"/>
      <c r="S521" s="281"/>
    </row>
    <row r="522" spans="1:19" ht="13.5" thickTop="1">
      <c r="A522" s="210" t="s">
        <v>53</v>
      </c>
      <c r="B522" s="211" t="s">
        <v>61</v>
      </c>
      <c r="C522" s="211" t="s">
        <v>62</v>
      </c>
      <c r="D522" s="212" t="s">
        <v>70</v>
      </c>
      <c r="E522" s="213" t="s">
        <v>98</v>
      </c>
      <c r="F522" s="213" t="s">
        <v>75</v>
      </c>
      <c r="G522" s="214" t="s">
        <v>66</v>
      </c>
      <c r="I522" s="269"/>
    </row>
    <row r="523" spans="1:19">
      <c r="A523" s="215" t="str">
        <f t="shared" ref="A523:A534" si="87">IF(I522=0,"-",VLOOKUP(I522,EQUIPOS,2,FALSE))</f>
        <v>-</v>
      </c>
      <c r="B523" s="216"/>
      <c r="C523" s="216"/>
      <c r="D523" s="691"/>
      <c r="E523" s="217">
        <f t="shared" ref="E523:E534" si="88">IF(I522=0,0,VLOOKUP(I522,EQUIPOS,4,FALSE))</f>
        <v>0</v>
      </c>
      <c r="F523" s="218">
        <f t="shared" ref="F523:F534" si="89">IF(D523=0,0,D523*E523)</f>
        <v>0</v>
      </c>
      <c r="G523" s="219"/>
      <c r="I523" s="269"/>
    </row>
    <row r="524" spans="1:19">
      <c r="A524" s="215" t="s">
        <v>737</v>
      </c>
      <c r="B524" s="216"/>
      <c r="C524" s="216"/>
      <c r="D524" s="691"/>
      <c r="E524" s="217">
        <f>0.1*E561</f>
        <v>0</v>
      </c>
      <c r="F524" s="218">
        <f t="shared" si="89"/>
        <v>0</v>
      </c>
      <c r="G524" s="220"/>
      <c r="I524" s="269"/>
    </row>
    <row r="525" spans="1:19">
      <c r="A525" s="215" t="str">
        <f t="shared" si="87"/>
        <v>-</v>
      </c>
      <c r="B525" s="216"/>
      <c r="C525" s="216"/>
      <c r="D525" s="186"/>
      <c r="E525" s="217">
        <f t="shared" si="88"/>
        <v>0</v>
      </c>
      <c r="F525" s="218">
        <f t="shared" si="89"/>
        <v>0</v>
      </c>
      <c r="G525" s="220"/>
      <c r="I525" s="269"/>
    </row>
    <row r="526" spans="1:19">
      <c r="A526" s="215" t="str">
        <f t="shared" si="87"/>
        <v>-</v>
      </c>
      <c r="B526" s="216"/>
      <c r="C526" s="216"/>
      <c r="D526" s="186"/>
      <c r="E526" s="217">
        <f t="shared" si="88"/>
        <v>0</v>
      </c>
      <c r="F526" s="218">
        <f t="shared" si="89"/>
        <v>0</v>
      </c>
      <c r="G526" s="220"/>
      <c r="I526" s="269"/>
    </row>
    <row r="527" spans="1:19">
      <c r="A527" s="215" t="str">
        <f t="shared" si="87"/>
        <v>-</v>
      </c>
      <c r="B527" s="216"/>
      <c r="C527" s="216"/>
      <c r="D527" s="186"/>
      <c r="E527" s="217">
        <f t="shared" si="88"/>
        <v>0</v>
      </c>
      <c r="F527" s="218">
        <f t="shared" si="89"/>
        <v>0</v>
      </c>
      <c r="G527" s="220"/>
      <c r="I527" s="269"/>
    </row>
    <row r="528" spans="1:19">
      <c r="A528" s="215" t="str">
        <f t="shared" si="87"/>
        <v>-</v>
      </c>
      <c r="B528" s="216"/>
      <c r="C528" s="216"/>
      <c r="D528" s="186"/>
      <c r="E528" s="217">
        <f t="shared" si="88"/>
        <v>0</v>
      </c>
      <c r="F528" s="218">
        <f t="shared" si="89"/>
        <v>0</v>
      </c>
      <c r="G528" s="220"/>
      <c r="I528" s="269"/>
    </row>
    <row r="529" spans="1:19">
      <c r="A529" s="215" t="str">
        <f t="shared" si="87"/>
        <v>-</v>
      </c>
      <c r="B529" s="216"/>
      <c r="C529" s="216"/>
      <c r="D529" s="186"/>
      <c r="E529" s="217">
        <f t="shared" si="88"/>
        <v>0</v>
      </c>
      <c r="F529" s="218">
        <f t="shared" si="89"/>
        <v>0</v>
      </c>
      <c r="G529" s="220"/>
      <c r="I529" s="269"/>
    </row>
    <row r="530" spans="1:19">
      <c r="A530" s="215" t="str">
        <f t="shared" si="87"/>
        <v>-</v>
      </c>
      <c r="B530" s="216"/>
      <c r="C530" s="216"/>
      <c r="D530" s="186"/>
      <c r="E530" s="217">
        <f t="shared" si="88"/>
        <v>0</v>
      </c>
      <c r="F530" s="218">
        <f t="shared" si="89"/>
        <v>0</v>
      </c>
      <c r="G530" s="220"/>
      <c r="I530" s="269"/>
    </row>
    <row r="531" spans="1:19">
      <c r="A531" s="215" t="str">
        <f t="shared" si="87"/>
        <v>-</v>
      </c>
      <c r="B531" s="216"/>
      <c r="C531" s="216"/>
      <c r="D531" s="186"/>
      <c r="E531" s="217">
        <f t="shared" si="88"/>
        <v>0</v>
      </c>
      <c r="F531" s="218">
        <f t="shared" si="89"/>
        <v>0</v>
      </c>
      <c r="G531" s="220"/>
      <c r="I531" s="269"/>
    </row>
    <row r="532" spans="1:19">
      <c r="A532" s="215" t="str">
        <f t="shared" si="87"/>
        <v>-</v>
      </c>
      <c r="B532" s="216"/>
      <c r="C532" s="216"/>
      <c r="D532" s="186"/>
      <c r="E532" s="217">
        <f t="shared" si="88"/>
        <v>0</v>
      </c>
      <c r="F532" s="218">
        <f t="shared" si="89"/>
        <v>0</v>
      </c>
      <c r="G532" s="220"/>
      <c r="I532" s="269"/>
    </row>
    <row r="533" spans="1:19">
      <c r="A533" s="215" t="str">
        <f t="shared" si="87"/>
        <v>-</v>
      </c>
      <c r="B533" s="216"/>
      <c r="C533" s="216"/>
      <c r="D533" s="186"/>
      <c r="E533" s="217">
        <f t="shared" si="88"/>
        <v>0</v>
      </c>
      <c r="F533" s="218">
        <f t="shared" si="89"/>
        <v>0</v>
      </c>
      <c r="G533" s="220"/>
      <c r="I533" s="269"/>
    </row>
    <row r="534" spans="1:19">
      <c r="A534" s="215" t="str">
        <f t="shared" si="87"/>
        <v>-</v>
      </c>
      <c r="B534" s="216"/>
      <c r="C534" s="216"/>
      <c r="D534" s="186"/>
      <c r="E534" s="217">
        <f t="shared" si="88"/>
        <v>0</v>
      </c>
      <c r="F534" s="218">
        <f t="shared" si="89"/>
        <v>0</v>
      </c>
      <c r="G534" s="220"/>
      <c r="I534" s="308"/>
    </row>
    <row r="535" spans="1:19" ht="13.5" thickBot="1">
      <c r="A535" s="222"/>
      <c r="B535" s="223"/>
      <c r="C535" s="223"/>
      <c r="D535" s="225"/>
      <c r="E535" s="225"/>
      <c r="F535" s="226" t="s">
        <v>76</v>
      </c>
      <c r="G535" s="227">
        <f>SUM(F523:F534)</f>
        <v>0</v>
      </c>
      <c r="I535" s="308"/>
    </row>
    <row r="536" spans="1:19" s="209" customFormat="1" ht="13.5" thickTop="1">
      <c r="A536" s="228" t="s">
        <v>63</v>
      </c>
      <c r="B536" s="229"/>
      <c r="C536" s="229"/>
      <c r="D536" s="231"/>
      <c r="E536" s="231"/>
      <c r="F536" s="230"/>
      <c r="G536" s="232"/>
      <c r="I536" s="307"/>
      <c r="S536" s="281"/>
    </row>
    <row r="537" spans="1:19" ht="26">
      <c r="A537" s="233" t="s">
        <v>53</v>
      </c>
      <c r="B537" s="234"/>
      <c r="C537" s="235" t="s">
        <v>54</v>
      </c>
      <c r="D537" s="298" t="s">
        <v>64</v>
      </c>
      <c r="E537" s="236" t="s">
        <v>65</v>
      </c>
      <c r="F537" s="237" t="s">
        <v>75</v>
      </c>
      <c r="G537" s="238" t="s">
        <v>66</v>
      </c>
      <c r="I537" s="269"/>
    </row>
    <row r="538" spans="1:19">
      <c r="A538" s="842" t="str">
        <f t="shared" ref="A538:A549" si="90">IF(I537=0,"",VLOOKUP(I537,MATERIALES,2,FALSE))</f>
        <v/>
      </c>
      <c r="B538" s="843"/>
      <c r="C538" s="239" t="str">
        <f t="shared" ref="C538:C546" si="91">IF(I537=0,"",VLOOKUP(I537,MATERIALES,3,FALSE))</f>
        <v/>
      </c>
      <c r="D538" s="186"/>
      <c r="E538" s="240">
        <f t="shared" ref="E538:E549" si="92">IF(I537=0,0,VLOOKUP(I537,MATERIALES,4,FALSE))</f>
        <v>0</v>
      </c>
      <c r="F538" s="218">
        <f t="shared" ref="F538:F549" si="93">IF(D538=0,0,D538*E538)</f>
        <v>0</v>
      </c>
      <c r="G538" s="219"/>
      <c r="I538" s="269"/>
    </row>
    <row r="539" spans="1:19">
      <c r="A539" s="842" t="str">
        <f t="shared" si="90"/>
        <v/>
      </c>
      <c r="B539" s="843"/>
      <c r="C539" s="239" t="str">
        <f t="shared" si="91"/>
        <v/>
      </c>
      <c r="D539" s="186"/>
      <c r="E539" s="240">
        <f t="shared" si="92"/>
        <v>0</v>
      </c>
      <c r="F539" s="218">
        <f t="shared" si="93"/>
        <v>0</v>
      </c>
      <c r="G539" s="220"/>
      <c r="I539" s="269"/>
    </row>
    <row r="540" spans="1:19">
      <c r="A540" s="842" t="str">
        <f t="shared" si="90"/>
        <v/>
      </c>
      <c r="B540" s="843"/>
      <c r="C540" s="239" t="str">
        <f t="shared" si="91"/>
        <v/>
      </c>
      <c r="D540" s="186"/>
      <c r="E540" s="240">
        <f t="shared" si="92"/>
        <v>0</v>
      </c>
      <c r="F540" s="218">
        <f t="shared" si="93"/>
        <v>0</v>
      </c>
      <c r="G540" s="220"/>
      <c r="I540" s="269"/>
    </row>
    <row r="541" spans="1:19">
      <c r="A541" s="842" t="str">
        <f t="shared" si="90"/>
        <v/>
      </c>
      <c r="B541" s="843"/>
      <c r="C541" s="239" t="str">
        <f t="shared" si="91"/>
        <v/>
      </c>
      <c r="D541" s="186"/>
      <c r="E541" s="240">
        <f t="shared" si="92"/>
        <v>0</v>
      </c>
      <c r="F541" s="218">
        <f t="shared" si="93"/>
        <v>0</v>
      </c>
      <c r="G541" s="220"/>
      <c r="I541" s="269"/>
    </row>
    <row r="542" spans="1:19">
      <c r="A542" s="842" t="str">
        <f t="shared" si="90"/>
        <v/>
      </c>
      <c r="B542" s="843"/>
      <c r="C542" s="239" t="str">
        <f t="shared" si="91"/>
        <v/>
      </c>
      <c r="D542" s="186"/>
      <c r="E542" s="240">
        <f t="shared" si="92"/>
        <v>0</v>
      </c>
      <c r="F542" s="218">
        <f t="shared" si="93"/>
        <v>0</v>
      </c>
      <c r="G542" s="220"/>
      <c r="I542" s="269"/>
    </row>
    <row r="543" spans="1:19">
      <c r="A543" s="842" t="str">
        <f t="shared" si="90"/>
        <v/>
      </c>
      <c r="B543" s="843"/>
      <c r="C543" s="239" t="str">
        <f t="shared" si="91"/>
        <v/>
      </c>
      <c r="D543" s="186"/>
      <c r="E543" s="240">
        <f t="shared" si="92"/>
        <v>0</v>
      </c>
      <c r="F543" s="218">
        <f t="shared" si="93"/>
        <v>0</v>
      </c>
      <c r="G543" s="220"/>
      <c r="I543" s="269"/>
    </row>
    <row r="544" spans="1:19">
      <c r="A544" s="842" t="str">
        <f t="shared" si="90"/>
        <v/>
      </c>
      <c r="B544" s="843"/>
      <c r="C544" s="239" t="str">
        <f t="shared" si="91"/>
        <v/>
      </c>
      <c r="D544" s="186"/>
      <c r="E544" s="240">
        <f t="shared" si="92"/>
        <v>0</v>
      </c>
      <c r="F544" s="218">
        <f t="shared" si="93"/>
        <v>0</v>
      </c>
      <c r="G544" s="220"/>
      <c r="I544" s="269"/>
    </row>
    <row r="545" spans="1:9">
      <c r="A545" s="842" t="str">
        <f t="shared" si="90"/>
        <v/>
      </c>
      <c r="B545" s="843"/>
      <c r="C545" s="239" t="str">
        <f t="shared" si="91"/>
        <v/>
      </c>
      <c r="D545" s="186"/>
      <c r="E545" s="240">
        <f t="shared" si="92"/>
        <v>0</v>
      </c>
      <c r="F545" s="218">
        <f t="shared" si="93"/>
        <v>0</v>
      </c>
      <c r="G545" s="241"/>
      <c r="I545" s="269"/>
    </row>
    <row r="546" spans="1:9">
      <c r="A546" s="842" t="str">
        <f t="shared" si="90"/>
        <v/>
      </c>
      <c r="B546" s="843"/>
      <c r="C546" s="239" t="str">
        <f t="shared" si="91"/>
        <v/>
      </c>
      <c r="D546" s="186"/>
      <c r="E546" s="240">
        <f t="shared" si="92"/>
        <v>0</v>
      </c>
      <c r="F546" s="218">
        <f t="shared" si="93"/>
        <v>0</v>
      </c>
      <c r="G546" s="220"/>
      <c r="I546" s="269"/>
    </row>
    <row r="547" spans="1:9">
      <c r="A547" s="842" t="str">
        <f t="shared" si="90"/>
        <v/>
      </c>
      <c r="B547" s="843"/>
      <c r="C547" s="239"/>
      <c r="D547" s="186"/>
      <c r="E547" s="240">
        <f t="shared" si="92"/>
        <v>0</v>
      </c>
      <c r="F547" s="218">
        <f t="shared" si="93"/>
        <v>0</v>
      </c>
      <c r="G547" s="220"/>
      <c r="I547" s="269"/>
    </row>
    <row r="548" spans="1:9">
      <c r="A548" s="842" t="str">
        <f t="shared" si="90"/>
        <v/>
      </c>
      <c r="B548" s="843"/>
      <c r="C548" s="239"/>
      <c r="D548" s="186"/>
      <c r="E548" s="240">
        <f t="shared" si="92"/>
        <v>0</v>
      </c>
      <c r="F548" s="218">
        <f t="shared" si="93"/>
        <v>0</v>
      </c>
      <c r="G548" s="220"/>
      <c r="I548" s="269"/>
    </row>
    <row r="549" spans="1:9" ht="26.25" customHeight="1">
      <c r="A549" s="842" t="str">
        <f t="shared" si="90"/>
        <v/>
      </c>
      <c r="B549" s="843"/>
      <c r="C549" s="239" t="str">
        <f t="shared" ref="C549" si="94">IF(I548=0,"",VLOOKUP(I548,MATERIALES,3,FALSE))</f>
        <v/>
      </c>
      <c r="D549" s="186"/>
      <c r="E549" s="240">
        <f t="shared" si="92"/>
        <v>0</v>
      </c>
      <c r="F549" s="218">
        <f t="shared" si="93"/>
        <v>0</v>
      </c>
      <c r="G549" s="221"/>
      <c r="I549" s="308"/>
    </row>
    <row r="550" spans="1:9" ht="13.5" thickBot="1">
      <c r="A550" s="204"/>
      <c r="D550" s="206"/>
      <c r="E550" s="242"/>
      <c r="F550" s="243" t="s">
        <v>77</v>
      </c>
      <c r="G550" s="241">
        <f>SUM(F538:F549)</f>
        <v>0</v>
      </c>
      <c r="I550" s="308"/>
    </row>
    <row r="551" spans="1:9" ht="14" thickTop="1" thickBot="1">
      <c r="A551" s="244" t="s">
        <v>68</v>
      </c>
      <c r="B551" s="245"/>
      <c r="C551" s="245"/>
      <c r="D551" s="247"/>
      <c r="E551" s="247"/>
      <c r="F551" s="246"/>
      <c r="G551" s="248"/>
      <c r="I551" s="308"/>
    </row>
    <row r="552" spans="1:9" ht="13.5" thickTop="1">
      <c r="A552" s="233" t="s">
        <v>53</v>
      </c>
      <c r="B552" s="234"/>
      <c r="C552" s="236" t="s">
        <v>67</v>
      </c>
      <c r="D552" s="298" t="s">
        <v>71</v>
      </c>
      <c r="E552" s="236" t="s">
        <v>96</v>
      </c>
      <c r="F552" s="237" t="s">
        <v>75</v>
      </c>
      <c r="G552" s="238" t="s">
        <v>66</v>
      </c>
      <c r="I552" s="269"/>
    </row>
    <row r="553" spans="1:9">
      <c r="A553" s="842" t="s">
        <v>743</v>
      </c>
      <c r="B553" s="843"/>
      <c r="C553" s="187"/>
      <c r="D553" s="607"/>
      <c r="E553" s="240">
        <f>IF(I552=0,0,VLOOKUP(I552,EQUIPOS,4,FALSE))</f>
        <v>0</v>
      </c>
      <c r="F553" s="218">
        <f>C553*D553*E553</f>
        <v>0</v>
      </c>
      <c r="G553" s="219"/>
      <c r="I553" s="269"/>
    </row>
    <row r="554" spans="1:9">
      <c r="A554" s="842" t="str">
        <f>IF(I553=0,"",VLOOKUP(I553,EQUIPOS,2,FALSE))</f>
        <v/>
      </c>
      <c r="B554" s="843"/>
      <c r="C554" s="187"/>
      <c r="D554" s="186"/>
      <c r="E554" s="240">
        <f>IF(I553=0,0,VLOOKUP(I553,EQUIPOS,4,FALSE))</f>
        <v>0</v>
      </c>
      <c r="F554" s="218">
        <f>C554*D554*E554</f>
        <v>0</v>
      </c>
      <c r="G554" s="220"/>
      <c r="I554" s="269"/>
    </row>
    <row r="555" spans="1:9">
      <c r="A555" s="842" t="str">
        <f>IF(I554=0,"",VLOOKUP(I554,EQUIPOS,2,FALSE))</f>
        <v/>
      </c>
      <c r="B555" s="843"/>
      <c r="C555" s="187"/>
      <c r="D555" s="186"/>
      <c r="E555" s="240">
        <f>IF(I554=0,0,VLOOKUP(I554,EQUIPOS,4,FALSE))</f>
        <v>0</v>
      </c>
      <c r="F555" s="218">
        <f>C555*D555*E555</f>
        <v>0</v>
      </c>
      <c r="G555" s="220"/>
      <c r="I555" s="269"/>
    </row>
    <row r="556" spans="1:9">
      <c r="A556" s="842" t="str">
        <f>IF(I555=0,"",VLOOKUP(I555,EQUIPOS,2,FALSE))</f>
        <v/>
      </c>
      <c r="B556" s="843"/>
      <c r="C556" s="187"/>
      <c r="D556" s="186"/>
      <c r="E556" s="240">
        <f>IF(I555=0,0,VLOOKUP(I555,EQUIPOS,4,FALSE))</f>
        <v>0</v>
      </c>
      <c r="F556" s="218">
        <f>C556*D556*E556</f>
        <v>0</v>
      </c>
      <c r="G556" s="220"/>
      <c r="I556" s="269"/>
    </row>
    <row r="557" spans="1:9" ht="30.75" customHeight="1">
      <c r="A557" s="842" t="str">
        <f>IF(I556=0,"",VLOOKUP(I556,EQUIPOS,2,FALSE))</f>
        <v/>
      </c>
      <c r="B557" s="843"/>
      <c r="C557" s="187"/>
      <c r="D557" s="186"/>
      <c r="E557" s="240">
        <f>IF(I556=0,0,VLOOKUP(I556,EQUIPOS,4,FALSE))</f>
        <v>0</v>
      </c>
      <c r="F557" s="218">
        <f>C557*D557*E557</f>
        <v>0</v>
      </c>
      <c r="G557" s="221"/>
      <c r="I557" s="308"/>
    </row>
    <row r="558" spans="1:9" ht="13.5" thickBot="1">
      <c r="A558" s="222"/>
      <c r="B558" s="223"/>
      <c r="C558" s="223"/>
      <c r="D558" s="225"/>
      <c r="E558" s="249"/>
      <c r="F558" s="226" t="s">
        <v>78</v>
      </c>
      <c r="G558" s="250">
        <f>SUM(F553:F557)</f>
        <v>0</v>
      </c>
      <c r="I558" s="308"/>
    </row>
    <row r="559" spans="1:9" ht="13.5" thickTop="1">
      <c r="A559" s="228" t="s">
        <v>69</v>
      </c>
      <c r="B559" s="229"/>
      <c r="C559" s="229"/>
      <c r="D559" s="231"/>
      <c r="E559" s="231"/>
      <c r="F559" s="230"/>
      <c r="G559" s="232"/>
      <c r="H559" s="209"/>
      <c r="I559" s="307"/>
    </row>
    <row r="560" spans="1:9" ht="26">
      <c r="A560" s="233" t="s">
        <v>53</v>
      </c>
      <c r="B560" s="235" t="s">
        <v>54</v>
      </c>
      <c r="C560" s="235" t="s">
        <v>64</v>
      </c>
      <c r="D560" s="298" t="s">
        <v>70</v>
      </c>
      <c r="E560" s="236" t="s">
        <v>65</v>
      </c>
      <c r="F560" s="237" t="s">
        <v>75</v>
      </c>
      <c r="G560" s="238" t="s">
        <v>66</v>
      </c>
      <c r="I560" s="269"/>
    </row>
    <row r="561" spans="1:9">
      <c r="A561" s="251" t="str">
        <f t="shared" ref="A561:A572" si="95">IF(I560=0,"",VLOOKUP(I560,MANOOBRA,2,FALSE))</f>
        <v/>
      </c>
      <c r="B561" s="239" t="str">
        <f t="shared" ref="B561:B572" si="96">IF(I560=0,"",VLOOKUP(I560,MANOOBRA,3,FALSE))</f>
        <v/>
      </c>
      <c r="C561" s="187"/>
      <c r="D561" s="697"/>
      <c r="E561" s="240">
        <f t="shared" ref="E561:E572" si="97">IF(I560=0,0,VLOOKUP(I560,MANOOBRA,4,FALSE))</f>
        <v>0</v>
      </c>
      <c r="F561" s="218">
        <f>IF(D561=0,0,E561*D561)</f>
        <v>0</v>
      </c>
      <c r="G561" s="219"/>
      <c r="I561" s="269"/>
    </row>
    <row r="562" spans="1:9">
      <c r="A562" s="251" t="str">
        <f t="shared" si="95"/>
        <v/>
      </c>
      <c r="B562" s="239" t="str">
        <f t="shared" si="96"/>
        <v/>
      </c>
      <c r="C562" s="187"/>
      <c r="D562" s="187"/>
      <c r="E562" s="240">
        <f t="shared" si="97"/>
        <v>0</v>
      </c>
      <c r="F562" s="218">
        <f t="shared" ref="F562:F572" si="98">IF(D562=0,0,C562*E562/D562)</f>
        <v>0</v>
      </c>
      <c r="G562" s="220"/>
      <c r="I562" s="269"/>
    </row>
    <row r="563" spans="1:9">
      <c r="A563" s="251" t="str">
        <f t="shared" si="95"/>
        <v/>
      </c>
      <c r="B563" s="239" t="str">
        <f t="shared" si="96"/>
        <v/>
      </c>
      <c r="C563" s="187"/>
      <c r="D563" s="290"/>
      <c r="E563" s="240">
        <f t="shared" si="97"/>
        <v>0</v>
      </c>
      <c r="F563" s="218">
        <f t="shared" si="98"/>
        <v>0</v>
      </c>
      <c r="G563" s="220"/>
      <c r="I563" s="269"/>
    </row>
    <row r="564" spans="1:9">
      <c r="A564" s="251" t="str">
        <f t="shared" si="95"/>
        <v/>
      </c>
      <c r="B564" s="239" t="str">
        <f t="shared" si="96"/>
        <v/>
      </c>
      <c r="C564" s="187"/>
      <c r="D564" s="187"/>
      <c r="E564" s="240">
        <f t="shared" si="97"/>
        <v>0</v>
      </c>
      <c r="F564" s="218">
        <f t="shared" si="98"/>
        <v>0</v>
      </c>
      <c r="G564" s="220"/>
      <c r="I564" s="269"/>
    </row>
    <row r="565" spans="1:9">
      <c r="A565" s="251" t="str">
        <f t="shared" si="95"/>
        <v/>
      </c>
      <c r="B565" s="239" t="str">
        <f t="shared" si="96"/>
        <v/>
      </c>
      <c r="C565" s="187"/>
      <c r="D565" s="187"/>
      <c r="E565" s="240">
        <f t="shared" si="97"/>
        <v>0</v>
      </c>
      <c r="F565" s="218">
        <f t="shared" si="98"/>
        <v>0</v>
      </c>
      <c r="G565" s="220"/>
      <c r="I565" s="269"/>
    </row>
    <row r="566" spans="1:9">
      <c r="A566" s="251" t="str">
        <f t="shared" si="95"/>
        <v/>
      </c>
      <c r="B566" s="239" t="str">
        <f t="shared" si="96"/>
        <v/>
      </c>
      <c r="C566" s="187"/>
      <c r="D566" s="187"/>
      <c r="E566" s="240">
        <f t="shared" si="97"/>
        <v>0</v>
      </c>
      <c r="F566" s="218">
        <f t="shared" si="98"/>
        <v>0</v>
      </c>
      <c r="G566" s="220"/>
      <c r="I566" s="269"/>
    </row>
    <row r="567" spans="1:9">
      <c r="A567" s="251" t="str">
        <f t="shared" si="95"/>
        <v/>
      </c>
      <c r="B567" s="239" t="str">
        <f t="shared" si="96"/>
        <v/>
      </c>
      <c r="C567" s="187"/>
      <c r="D567" s="187"/>
      <c r="E567" s="240">
        <f t="shared" si="97"/>
        <v>0</v>
      </c>
      <c r="F567" s="218">
        <f t="shared" si="98"/>
        <v>0</v>
      </c>
      <c r="G567" s="220"/>
      <c r="I567" s="269"/>
    </row>
    <row r="568" spans="1:9">
      <c r="A568" s="251" t="str">
        <f t="shared" si="95"/>
        <v/>
      </c>
      <c r="B568" s="239" t="str">
        <f t="shared" si="96"/>
        <v/>
      </c>
      <c r="C568" s="187"/>
      <c r="D568" s="187"/>
      <c r="E568" s="240">
        <f t="shared" si="97"/>
        <v>0</v>
      </c>
      <c r="F568" s="218">
        <f t="shared" si="98"/>
        <v>0</v>
      </c>
      <c r="G568" s="220"/>
      <c r="I568" s="269"/>
    </row>
    <row r="569" spans="1:9">
      <c r="A569" s="251" t="str">
        <f t="shared" si="95"/>
        <v/>
      </c>
      <c r="B569" s="239" t="str">
        <f t="shared" si="96"/>
        <v/>
      </c>
      <c r="C569" s="187"/>
      <c r="D569" s="187"/>
      <c r="E569" s="240">
        <f t="shared" si="97"/>
        <v>0</v>
      </c>
      <c r="F569" s="218">
        <f t="shared" si="98"/>
        <v>0</v>
      </c>
      <c r="G569" s="220"/>
      <c r="I569" s="269"/>
    </row>
    <row r="570" spans="1:9">
      <c r="A570" s="251" t="str">
        <f t="shared" si="95"/>
        <v/>
      </c>
      <c r="B570" s="239" t="str">
        <f t="shared" si="96"/>
        <v/>
      </c>
      <c r="C570" s="187"/>
      <c r="D570" s="187"/>
      <c r="E570" s="240">
        <f t="shared" si="97"/>
        <v>0</v>
      </c>
      <c r="F570" s="218">
        <f t="shared" si="98"/>
        <v>0</v>
      </c>
      <c r="G570" s="220"/>
      <c r="I570" s="269"/>
    </row>
    <row r="571" spans="1:9">
      <c r="A571" s="251" t="str">
        <f t="shared" si="95"/>
        <v/>
      </c>
      <c r="B571" s="239" t="str">
        <f t="shared" si="96"/>
        <v/>
      </c>
      <c r="C571" s="187"/>
      <c r="D571" s="187"/>
      <c r="E571" s="240">
        <f t="shared" si="97"/>
        <v>0</v>
      </c>
      <c r="F571" s="218">
        <f t="shared" si="98"/>
        <v>0</v>
      </c>
      <c r="G571" s="220"/>
      <c r="I571" s="269"/>
    </row>
    <row r="572" spans="1:9" ht="31.5" customHeight="1">
      <c r="A572" s="251" t="str">
        <f t="shared" si="95"/>
        <v/>
      </c>
      <c r="B572" s="239" t="str">
        <f t="shared" si="96"/>
        <v/>
      </c>
      <c r="C572" s="187"/>
      <c r="D572" s="187"/>
      <c r="E572" s="240">
        <f t="shared" si="97"/>
        <v>0</v>
      </c>
      <c r="F572" s="218">
        <f t="shared" si="98"/>
        <v>0</v>
      </c>
      <c r="G572" s="221"/>
      <c r="I572" s="308"/>
    </row>
    <row r="573" spans="1:9" ht="13.5" thickBot="1">
      <c r="A573" s="222"/>
      <c r="B573" s="223"/>
      <c r="C573" s="223"/>
      <c r="D573" s="225"/>
      <c r="E573" s="225"/>
      <c r="F573" s="226" t="s">
        <v>79</v>
      </c>
      <c r="G573" s="250">
        <f>SUM(F561:F572)</f>
        <v>0</v>
      </c>
      <c r="I573" s="308"/>
    </row>
    <row r="574" spans="1:9" ht="13.5" thickTop="1">
      <c r="A574" s="179" t="s">
        <v>72</v>
      </c>
      <c r="B574" s="229"/>
      <c r="C574" s="229"/>
      <c r="D574" s="231"/>
      <c r="E574" s="231"/>
      <c r="F574" s="230"/>
      <c r="G574" s="232"/>
      <c r="H574" s="209"/>
      <c r="I574" s="307"/>
    </row>
    <row r="575" spans="1:9">
      <c r="A575" s="233" t="s">
        <v>53</v>
      </c>
      <c r="B575" s="234"/>
      <c r="C575" s="234"/>
      <c r="D575" s="299"/>
      <c r="E575" s="236" t="s">
        <v>73</v>
      </c>
      <c r="F575" s="237" t="s">
        <v>74</v>
      </c>
      <c r="G575" s="252" t="s">
        <v>73</v>
      </c>
      <c r="I575" s="308"/>
    </row>
    <row r="576" spans="1:9">
      <c r="A576" s="704" t="s">
        <v>734</v>
      </c>
      <c r="B576" s="253"/>
      <c r="C576" s="253"/>
      <c r="D576" s="300"/>
      <c r="E576" s="217">
        <f>SUM(G535,G550,G558,G573)</f>
        <v>0</v>
      </c>
      <c r="F576" s="254">
        <v>0.12</v>
      </c>
      <c r="G576" s="255">
        <f>E576*F576</f>
        <v>0</v>
      </c>
      <c r="I576" s="308"/>
    </row>
    <row r="577" spans="1:20">
      <c r="A577" s="704" t="s">
        <v>80</v>
      </c>
      <c r="B577" s="253"/>
      <c r="C577" s="253"/>
      <c r="D577" s="300"/>
      <c r="E577" s="217">
        <f>SUM(G535,G550,G558,G573)</f>
        <v>0</v>
      </c>
      <c r="F577" s="254">
        <f>A</f>
        <v>0</v>
      </c>
      <c r="G577" s="255">
        <f>E577*F577</f>
        <v>0</v>
      </c>
      <c r="I577" s="308"/>
    </row>
    <row r="578" spans="1:20" ht="33" customHeight="1">
      <c r="A578" s="704" t="s">
        <v>81</v>
      </c>
      <c r="B578" s="253"/>
      <c r="C578" s="253"/>
      <c r="D578" s="300"/>
      <c r="E578" s="217">
        <f>SUM(G535,G550,G558,G573)</f>
        <v>0</v>
      </c>
      <c r="F578" s="254">
        <f>I</f>
        <v>0</v>
      </c>
      <c r="G578" s="255">
        <f>E578*F578</f>
        <v>0</v>
      </c>
      <c r="I578" s="308"/>
      <c r="J578" s="281"/>
      <c r="K578" s="281"/>
      <c r="L578" s="281"/>
      <c r="M578" s="281"/>
      <c r="N578" s="281"/>
      <c r="O578" s="281"/>
      <c r="P578" s="281"/>
      <c r="Q578" s="281"/>
      <c r="R578" s="281"/>
      <c r="S578" s="281"/>
    </row>
    <row r="579" spans="1:20" ht="33" customHeight="1">
      <c r="A579" s="704" t="s">
        <v>82</v>
      </c>
      <c r="B579" s="253"/>
      <c r="C579" s="253"/>
      <c r="D579" s="300"/>
      <c r="E579" s="217">
        <f>SUM(G535,G550,G558,G573)</f>
        <v>0</v>
      </c>
      <c r="F579" s="254">
        <f>U</f>
        <v>0</v>
      </c>
      <c r="G579" s="255">
        <f>E579*F579</f>
        <v>0</v>
      </c>
      <c r="I579" s="706"/>
      <c r="J579" s="281"/>
      <c r="K579" s="281"/>
      <c r="L579" s="281"/>
      <c r="M579" s="281"/>
      <c r="N579" s="281"/>
      <c r="O579" s="281"/>
      <c r="P579" s="281"/>
      <c r="Q579" s="281"/>
      <c r="R579" s="281"/>
      <c r="S579" s="281"/>
    </row>
    <row r="580" spans="1:20" s="201" customFormat="1" ht="13.5" thickBot="1">
      <c r="A580" s="222"/>
      <c r="B580" s="223"/>
      <c r="C580" s="223"/>
      <c r="D580" s="225"/>
      <c r="E580" s="225"/>
      <c r="F580" s="256" t="s">
        <v>83</v>
      </c>
      <c r="G580" s="250">
        <f>SUM(G576:G579)</f>
        <v>0</v>
      </c>
      <c r="I580" s="309"/>
      <c r="J580" s="201" t="str">
        <f>B519</f>
        <v>2.2.4</v>
      </c>
      <c r="K580" s="261">
        <f>E576</f>
        <v>0</v>
      </c>
      <c r="L580" s="261">
        <f>+G535</f>
        <v>0</v>
      </c>
      <c r="M580" s="261">
        <f>+G550</f>
        <v>0</v>
      </c>
      <c r="N580" s="261">
        <f>+G558</f>
        <v>0</v>
      </c>
      <c r="O580" s="261">
        <f>+G573</f>
        <v>0</v>
      </c>
      <c r="P580" s="280">
        <f>G576</f>
        <v>0</v>
      </c>
      <c r="Q580" s="280">
        <f>G577</f>
        <v>0</v>
      </c>
      <c r="R580" s="280">
        <f>G578</f>
        <v>0</v>
      </c>
      <c r="S580" s="283">
        <f>SUM(K580:R580)</f>
        <v>0</v>
      </c>
      <c r="T580" s="280"/>
    </row>
    <row r="581" spans="1:20" ht="14" thickTop="1" thickBot="1">
      <c r="A581" s="257"/>
      <c r="B581" s="201"/>
      <c r="C581" s="201"/>
      <c r="D581" s="301"/>
      <c r="E581" s="258" t="s">
        <v>88</v>
      </c>
      <c r="F581" s="259"/>
      <c r="G581" s="260">
        <f>ROUND(SUM(G535,G550,G558,G573,G580),0)</f>
        <v>0</v>
      </c>
      <c r="I581" s="308"/>
      <c r="T581" s="280"/>
    </row>
    <row r="582" spans="1:20" ht="13.5" thickTop="1">
      <c r="A582" s="262" t="s">
        <v>95</v>
      </c>
      <c r="D582" s="206"/>
      <c r="E582" s="206"/>
      <c r="F582" s="205"/>
      <c r="G582" s="208"/>
      <c r="I582" s="308"/>
      <c r="T582" s="280"/>
    </row>
    <row r="583" spans="1:20">
      <c r="A583" s="262"/>
      <c r="B583" s="263"/>
      <c r="C583" s="263"/>
      <c r="D583" s="302"/>
      <c r="E583" s="206"/>
      <c r="F583" s="205"/>
      <c r="G583" s="264">
        <f ca="1">TODAY()</f>
        <v>45189</v>
      </c>
      <c r="I583" s="308"/>
      <c r="T583" s="280"/>
    </row>
    <row r="584" spans="1:20" s="191" customFormat="1" ht="13.5" thickBot="1">
      <c r="A584" s="222"/>
      <c r="B584" s="223"/>
      <c r="C584" s="223"/>
      <c r="D584" s="225"/>
      <c r="E584" s="225"/>
      <c r="F584" s="224"/>
      <c r="G584" s="265"/>
      <c r="I584" s="303"/>
      <c r="S584" s="282"/>
    </row>
    <row r="585" spans="1:20" s="191" customFormat="1" ht="13.5" thickTop="1">
      <c r="A585" s="188" t="s">
        <v>124</v>
      </c>
      <c r="B585" s="188"/>
      <c r="C585" s="188"/>
      <c r="D585" s="190"/>
      <c r="E585" s="190"/>
      <c r="F585" s="189"/>
      <c r="G585" s="189"/>
      <c r="I585" s="303"/>
      <c r="S585" s="282"/>
    </row>
    <row r="586" spans="1:20" s="191" customFormat="1">
      <c r="A586" s="188" t="str">
        <f>CONCATENATE('Prestaciones y AIU'!A480," ANALISIS DE PRECIOS UNITARIOS")</f>
        <v xml:space="preserve"> ANALISIS DE PRECIOS UNITARIOS</v>
      </c>
      <c r="B586" s="188"/>
      <c r="C586" s="188"/>
      <c r="D586" s="190"/>
      <c r="E586" s="190"/>
      <c r="F586" s="189"/>
      <c r="G586" s="189"/>
      <c r="I586" s="303"/>
      <c r="S586" s="282"/>
    </row>
    <row r="587" spans="1:20" s="191" customFormat="1">
      <c r="A587" s="188" t="str">
        <f>Objeto_LIC</f>
        <v>OBJETO PROCESO COMPETITIVO</v>
      </c>
      <c r="B587" s="188"/>
      <c r="C587" s="188"/>
      <c r="D587" s="190"/>
      <c r="E587" s="190"/>
      <c r="F587" s="189"/>
      <c r="G587" s="189"/>
      <c r="I587" s="303"/>
      <c r="S587" s="282"/>
    </row>
    <row r="588" spans="1:20">
      <c r="A588" s="188"/>
      <c r="B588" s="188"/>
      <c r="C588" s="188"/>
      <c r="D588" s="190"/>
      <c r="E588" s="190"/>
      <c r="F588" s="189"/>
      <c r="G588" s="189"/>
    </row>
    <row r="589" spans="1:20" s="201" customFormat="1" ht="13.5" thickBot="1">
      <c r="A589" s="192"/>
      <c r="B589" s="192"/>
      <c r="C589" s="192"/>
      <c r="D589" s="194"/>
      <c r="E589" s="194"/>
      <c r="F589" s="193"/>
      <c r="G589" s="193"/>
      <c r="I589" s="305"/>
      <c r="S589" s="282"/>
    </row>
    <row r="590" spans="1:20" ht="13.5" thickTop="1">
      <c r="A590" s="196"/>
      <c r="B590" s="197"/>
      <c r="C590" s="197"/>
      <c r="D590" s="199"/>
      <c r="E590" s="199"/>
      <c r="F590" s="198"/>
      <c r="G590" s="200" t="s">
        <v>125</v>
      </c>
    </row>
    <row r="591" spans="1:20">
      <c r="A591" s="202" t="s">
        <v>58</v>
      </c>
      <c r="B591" s="844" t="str">
        <f>Proponente</f>
        <v>INDICAR NOMBRE DE CONTRATISTA</v>
      </c>
      <c r="C591" s="844"/>
      <c r="D591" s="844"/>
      <c r="E591" s="844"/>
      <c r="F591" s="844"/>
      <c r="G591" s="845"/>
    </row>
    <row r="592" spans="1:20">
      <c r="A592" s="202" t="s">
        <v>59</v>
      </c>
      <c r="B592" s="203" t="str">
        <f>Presupuesto!$A$14</f>
        <v>2.2.5</v>
      </c>
      <c r="C592" s="844" t="str">
        <f>Presupuesto!$B$14</f>
        <v>Pintura esmalte para zócalo interno y externo (2 manos)</v>
      </c>
      <c r="D592" s="844"/>
      <c r="E592" s="844"/>
      <c r="F592" s="844"/>
      <c r="G592" s="845"/>
    </row>
    <row r="593" spans="1:19">
      <c r="A593" s="204"/>
      <c r="D593" s="206"/>
      <c r="E593" s="206"/>
      <c r="F593" s="192" t="s">
        <v>87</v>
      </c>
      <c r="G593" s="207" t="str">
        <f>Presupuesto!$C$14</f>
        <v>m2</v>
      </c>
      <c r="I593" s="306"/>
      <c r="J593" s="281"/>
      <c r="K593" s="281"/>
      <c r="L593" s="281"/>
      <c r="M593" s="281"/>
      <c r="N593" s="281"/>
      <c r="O593" s="281"/>
      <c r="P593" s="281"/>
      <c r="Q593" s="281"/>
      <c r="R593" s="281"/>
      <c r="S593" s="281"/>
    </row>
    <row r="594" spans="1:19" s="209" customFormat="1" ht="13.5" thickBot="1">
      <c r="A594" s="202" t="s">
        <v>60</v>
      </c>
      <c r="B594" s="195"/>
      <c r="C594" s="195"/>
      <c r="D594" s="206"/>
      <c r="E594" s="206"/>
      <c r="F594" s="205"/>
      <c r="G594" s="208"/>
      <c r="I594" s="307"/>
      <c r="S594" s="281"/>
    </row>
    <row r="595" spans="1:19" ht="13.5" thickTop="1">
      <c r="A595" s="210" t="s">
        <v>53</v>
      </c>
      <c r="B595" s="211" t="s">
        <v>61</v>
      </c>
      <c r="C595" s="211" t="s">
        <v>62</v>
      </c>
      <c r="D595" s="212" t="s">
        <v>70</v>
      </c>
      <c r="E595" s="213" t="s">
        <v>98</v>
      </c>
      <c r="F595" s="213" t="s">
        <v>75</v>
      </c>
      <c r="G595" s="214" t="s">
        <v>66</v>
      </c>
      <c r="I595" s="269"/>
    </row>
    <row r="596" spans="1:19">
      <c r="A596" s="636" t="str">
        <f>IF(I595=0,"-",VLOOKUP(I595,EQUIPOS,2,FALSE))</f>
        <v>-</v>
      </c>
      <c r="B596" s="216"/>
      <c r="C596" s="216"/>
      <c r="D596" s="606"/>
      <c r="E596" s="217">
        <f>0.1*E634</f>
        <v>0</v>
      </c>
      <c r="F596" s="218">
        <f t="shared" ref="F596:F607" si="99">IF(D596=0,0,D596*E596)</f>
        <v>0</v>
      </c>
      <c r="G596" s="219"/>
      <c r="I596" s="269"/>
    </row>
    <row r="597" spans="1:19">
      <c r="A597" s="215" t="str">
        <f t="shared" ref="A597:A607" si="100">IF(I596=0,"-",VLOOKUP(I596,EQUIPOS,2,FALSE))</f>
        <v>-</v>
      </c>
      <c r="B597" s="216"/>
      <c r="C597" s="216"/>
      <c r="D597" s="186"/>
      <c r="E597" s="217">
        <f t="shared" ref="E597:E607" si="101">IF(I596=0,0,VLOOKUP(I596,EQUIPOS,4,FALSE))</f>
        <v>0</v>
      </c>
      <c r="F597" s="218">
        <f t="shared" si="99"/>
        <v>0</v>
      </c>
      <c r="G597" s="220"/>
      <c r="I597" s="269"/>
    </row>
    <row r="598" spans="1:19">
      <c r="A598" s="215" t="str">
        <f t="shared" si="100"/>
        <v>-</v>
      </c>
      <c r="B598" s="216"/>
      <c r="C598" s="216"/>
      <c r="D598" s="186"/>
      <c r="E598" s="217">
        <f t="shared" si="101"/>
        <v>0</v>
      </c>
      <c r="F598" s="218">
        <f t="shared" si="99"/>
        <v>0</v>
      </c>
      <c r="G598" s="220"/>
      <c r="I598" s="269"/>
    </row>
    <row r="599" spans="1:19">
      <c r="A599" s="215" t="str">
        <f t="shared" si="100"/>
        <v>-</v>
      </c>
      <c r="B599" s="216"/>
      <c r="C599" s="216"/>
      <c r="D599" s="186"/>
      <c r="E599" s="217">
        <f t="shared" si="101"/>
        <v>0</v>
      </c>
      <c r="F599" s="218">
        <f t="shared" si="99"/>
        <v>0</v>
      </c>
      <c r="G599" s="220"/>
      <c r="I599" s="269"/>
    </row>
    <row r="600" spans="1:19">
      <c r="A600" s="215" t="str">
        <f t="shared" si="100"/>
        <v>-</v>
      </c>
      <c r="B600" s="216"/>
      <c r="C600" s="216"/>
      <c r="D600" s="186"/>
      <c r="E600" s="217">
        <f t="shared" si="101"/>
        <v>0</v>
      </c>
      <c r="F600" s="218">
        <f t="shared" si="99"/>
        <v>0</v>
      </c>
      <c r="G600" s="220"/>
      <c r="I600" s="269"/>
    </row>
    <row r="601" spans="1:19">
      <c r="A601" s="215" t="str">
        <f t="shared" si="100"/>
        <v>-</v>
      </c>
      <c r="B601" s="216"/>
      <c r="C601" s="216"/>
      <c r="D601" s="186"/>
      <c r="E601" s="217">
        <f t="shared" si="101"/>
        <v>0</v>
      </c>
      <c r="F601" s="218">
        <f t="shared" si="99"/>
        <v>0</v>
      </c>
      <c r="G601" s="220"/>
      <c r="I601" s="269"/>
    </row>
    <row r="602" spans="1:19">
      <c r="A602" s="215" t="str">
        <f t="shared" si="100"/>
        <v>-</v>
      </c>
      <c r="B602" s="216"/>
      <c r="C602" s="216"/>
      <c r="D602" s="186"/>
      <c r="E602" s="217">
        <f t="shared" si="101"/>
        <v>0</v>
      </c>
      <c r="F602" s="218">
        <f t="shared" si="99"/>
        <v>0</v>
      </c>
      <c r="G602" s="220"/>
      <c r="I602" s="269"/>
    </row>
    <row r="603" spans="1:19">
      <c r="A603" s="215" t="str">
        <f t="shared" si="100"/>
        <v>-</v>
      </c>
      <c r="B603" s="216"/>
      <c r="C603" s="216"/>
      <c r="D603" s="186"/>
      <c r="E603" s="217">
        <f t="shared" si="101"/>
        <v>0</v>
      </c>
      <c r="F603" s="218">
        <f t="shared" si="99"/>
        <v>0</v>
      </c>
      <c r="G603" s="220"/>
      <c r="I603" s="269"/>
    </row>
    <row r="604" spans="1:19">
      <c r="A604" s="215" t="str">
        <f t="shared" si="100"/>
        <v>-</v>
      </c>
      <c r="B604" s="216"/>
      <c r="C604" s="216"/>
      <c r="D604" s="186"/>
      <c r="E604" s="217">
        <f t="shared" si="101"/>
        <v>0</v>
      </c>
      <c r="F604" s="218">
        <f t="shared" si="99"/>
        <v>0</v>
      </c>
      <c r="G604" s="220"/>
      <c r="I604" s="269"/>
    </row>
    <row r="605" spans="1:19">
      <c r="A605" s="215" t="str">
        <f t="shared" si="100"/>
        <v>-</v>
      </c>
      <c r="B605" s="216"/>
      <c r="C605" s="216"/>
      <c r="D605" s="186"/>
      <c r="E605" s="217">
        <f t="shared" si="101"/>
        <v>0</v>
      </c>
      <c r="F605" s="218">
        <f t="shared" si="99"/>
        <v>0</v>
      </c>
      <c r="G605" s="220"/>
      <c r="I605" s="269"/>
    </row>
    <row r="606" spans="1:19">
      <c r="A606" s="215" t="str">
        <f t="shared" si="100"/>
        <v>-</v>
      </c>
      <c r="B606" s="216"/>
      <c r="C606" s="216"/>
      <c r="D606" s="186"/>
      <c r="E606" s="217">
        <f t="shared" si="101"/>
        <v>0</v>
      </c>
      <c r="F606" s="218">
        <f t="shared" si="99"/>
        <v>0</v>
      </c>
      <c r="G606" s="220"/>
      <c r="I606" s="269"/>
    </row>
    <row r="607" spans="1:19">
      <c r="A607" s="215" t="str">
        <f t="shared" si="100"/>
        <v>-</v>
      </c>
      <c r="B607" s="216"/>
      <c r="C607" s="216"/>
      <c r="D607" s="186"/>
      <c r="E607" s="217">
        <f t="shared" si="101"/>
        <v>0</v>
      </c>
      <c r="F607" s="218">
        <f t="shared" si="99"/>
        <v>0</v>
      </c>
      <c r="G607" s="220"/>
      <c r="I607" s="308"/>
    </row>
    <row r="608" spans="1:19" ht="13.5" thickBot="1">
      <c r="A608" s="222"/>
      <c r="B608" s="223"/>
      <c r="C608" s="223"/>
      <c r="D608" s="225"/>
      <c r="E608" s="225"/>
      <c r="F608" s="226" t="s">
        <v>76</v>
      </c>
      <c r="G608" s="227">
        <f>SUM(F596:F607)</f>
        <v>0</v>
      </c>
      <c r="I608" s="308"/>
    </row>
    <row r="609" spans="1:19" s="209" customFormat="1" ht="13.5" thickTop="1">
      <c r="A609" s="228" t="s">
        <v>63</v>
      </c>
      <c r="B609" s="229"/>
      <c r="C609" s="229"/>
      <c r="D609" s="231"/>
      <c r="E609" s="231"/>
      <c r="F609" s="230"/>
      <c r="G609" s="232"/>
      <c r="I609" s="307"/>
      <c r="S609" s="281"/>
    </row>
    <row r="610" spans="1:19" ht="26">
      <c r="A610" s="233" t="s">
        <v>53</v>
      </c>
      <c r="B610" s="234"/>
      <c r="C610" s="235" t="s">
        <v>54</v>
      </c>
      <c r="D610" s="298" t="s">
        <v>64</v>
      </c>
      <c r="E610" s="236" t="s">
        <v>65</v>
      </c>
      <c r="F610" s="237" t="s">
        <v>75</v>
      </c>
      <c r="G610" s="238" t="s">
        <v>66</v>
      </c>
      <c r="I610" s="269"/>
    </row>
    <row r="611" spans="1:19">
      <c r="A611" s="842" t="str">
        <f t="shared" ref="A611:A622" si="102">IF(I610=0,"",VLOOKUP(I610,MATERIALES,2,FALSE))</f>
        <v/>
      </c>
      <c r="B611" s="843"/>
      <c r="C611" s="239" t="str">
        <f t="shared" ref="C611:C619" si="103">IF(I610=0,"",VLOOKUP(I610,MATERIALES,3,FALSE))</f>
        <v/>
      </c>
      <c r="D611" s="186"/>
      <c r="E611" s="240">
        <f t="shared" ref="E611:E622" si="104">IF(I610=0,0,VLOOKUP(I610,MATERIALES,4,FALSE))</f>
        <v>0</v>
      </c>
      <c r="F611" s="218">
        <f t="shared" ref="F611:F622" si="105">IF(D611=0,0,D611*E611)</f>
        <v>0</v>
      </c>
      <c r="G611" s="219"/>
      <c r="I611" s="269"/>
    </row>
    <row r="612" spans="1:19">
      <c r="A612" s="842" t="str">
        <f t="shared" si="102"/>
        <v/>
      </c>
      <c r="B612" s="843"/>
      <c r="C612" s="239" t="str">
        <f t="shared" si="103"/>
        <v/>
      </c>
      <c r="D612" s="186"/>
      <c r="E612" s="240">
        <f t="shared" si="104"/>
        <v>0</v>
      </c>
      <c r="F612" s="218">
        <f t="shared" si="105"/>
        <v>0</v>
      </c>
      <c r="G612" s="220"/>
      <c r="I612" s="269"/>
    </row>
    <row r="613" spans="1:19">
      <c r="A613" s="842" t="str">
        <f t="shared" si="102"/>
        <v/>
      </c>
      <c r="B613" s="843"/>
      <c r="C613" s="239" t="str">
        <f t="shared" si="103"/>
        <v/>
      </c>
      <c r="D613" s="606"/>
      <c r="E613" s="240">
        <f t="shared" si="104"/>
        <v>0</v>
      </c>
      <c r="F613" s="218">
        <f t="shared" si="105"/>
        <v>0</v>
      </c>
      <c r="G613" s="220"/>
      <c r="I613" s="269"/>
    </row>
    <row r="614" spans="1:19">
      <c r="A614" s="842" t="str">
        <f t="shared" si="102"/>
        <v/>
      </c>
      <c r="B614" s="843"/>
      <c r="C614" s="239" t="str">
        <f t="shared" si="103"/>
        <v/>
      </c>
      <c r="D614" s="186"/>
      <c r="E614" s="240">
        <f t="shared" si="104"/>
        <v>0</v>
      </c>
      <c r="F614" s="218">
        <f t="shared" si="105"/>
        <v>0</v>
      </c>
      <c r="G614" s="220"/>
      <c r="I614" s="269"/>
    </row>
    <row r="615" spans="1:19">
      <c r="A615" s="842" t="str">
        <f t="shared" si="102"/>
        <v/>
      </c>
      <c r="B615" s="843"/>
      <c r="C615" s="239" t="str">
        <f t="shared" si="103"/>
        <v/>
      </c>
      <c r="D615" s="186"/>
      <c r="E615" s="240">
        <f t="shared" si="104"/>
        <v>0</v>
      </c>
      <c r="F615" s="218">
        <f t="shared" si="105"/>
        <v>0</v>
      </c>
      <c r="G615" s="220"/>
      <c r="I615" s="269"/>
    </row>
    <row r="616" spans="1:19">
      <c r="A616" s="842" t="str">
        <f t="shared" si="102"/>
        <v/>
      </c>
      <c r="B616" s="843"/>
      <c r="C616" s="239" t="str">
        <f t="shared" si="103"/>
        <v/>
      </c>
      <c r="D616" s="186"/>
      <c r="E616" s="240">
        <f t="shared" si="104"/>
        <v>0</v>
      </c>
      <c r="F616" s="218">
        <f t="shared" si="105"/>
        <v>0</v>
      </c>
      <c r="G616" s="220"/>
      <c r="I616" s="269"/>
    </row>
    <row r="617" spans="1:19">
      <c r="A617" s="842" t="str">
        <f t="shared" si="102"/>
        <v/>
      </c>
      <c r="B617" s="843"/>
      <c r="C617" s="239" t="str">
        <f t="shared" si="103"/>
        <v/>
      </c>
      <c r="D617" s="186"/>
      <c r="E617" s="240">
        <f t="shared" si="104"/>
        <v>0</v>
      </c>
      <c r="F617" s="218">
        <f t="shared" si="105"/>
        <v>0</v>
      </c>
      <c r="G617" s="220"/>
      <c r="I617" s="269"/>
    </row>
    <row r="618" spans="1:19">
      <c r="A618" s="842" t="str">
        <f t="shared" si="102"/>
        <v/>
      </c>
      <c r="B618" s="843"/>
      <c r="C618" s="239" t="str">
        <f t="shared" si="103"/>
        <v/>
      </c>
      <c r="D618" s="186"/>
      <c r="E618" s="240">
        <f t="shared" si="104"/>
        <v>0</v>
      </c>
      <c r="F618" s="218">
        <f t="shared" si="105"/>
        <v>0</v>
      </c>
      <c r="G618" s="241"/>
      <c r="I618" s="269"/>
    </row>
    <row r="619" spans="1:19">
      <c r="A619" s="842" t="str">
        <f t="shared" si="102"/>
        <v/>
      </c>
      <c r="B619" s="843"/>
      <c r="C619" s="239" t="str">
        <f t="shared" si="103"/>
        <v/>
      </c>
      <c r="D619" s="186"/>
      <c r="E619" s="240">
        <f t="shared" si="104"/>
        <v>0</v>
      </c>
      <c r="F619" s="218">
        <f t="shared" si="105"/>
        <v>0</v>
      </c>
      <c r="G619" s="220"/>
      <c r="I619" s="269"/>
    </row>
    <row r="620" spans="1:19">
      <c r="A620" s="842" t="str">
        <f t="shared" si="102"/>
        <v/>
      </c>
      <c r="B620" s="843"/>
      <c r="C620" s="239"/>
      <c r="D620" s="186"/>
      <c r="E620" s="240">
        <f t="shared" si="104"/>
        <v>0</v>
      </c>
      <c r="F620" s="218">
        <f t="shared" si="105"/>
        <v>0</v>
      </c>
      <c r="G620" s="220"/>
      <c r="I620" s="269"/>
    </row>
    <row r="621" spans="1:19">
      <c r="A621" s="842" t="str">
        <f t="shared" si="102"/>
        <v/>
      </c>
      <c r="B621" s="843"/>
      <c r="C621" s="239"/>
      <c r="D621" s="186"/>
      <c r="E621" s="240">
        <f t="shared" si="104"/>
        <v>0</v>
      </c>
      <c r="F621" s="218">
        <f t="shared" si="105"/>
        <v>0</v>
      </c>
      <c r="G621" s="220"/>
      <c r="I621" s="269"/>
    </row>
    <row r="622" spans="1:19" ht="26.25" customHeight="1">
      <c r="A622" s="842" t="str">
        <f t="shared" si="102"/>
        <v/>
      </c>
      <c r="B622" s="843"/>
      <c r="C622" s="239" t="str">
        <f t="shared" ref="C622" si="106">IF(I621=0,"",VLOOKUP(I621,MATERIALES,3,FALSE))</f>
        <v/>
      </c>
      <c r="D622" s="186"/>
      <c r="E622" s="240">
        <f t="shared" si="104"/>
        <v>0</v>
      </c>
      <c r="F622" s="218">
        <f t="shared" si="105"/>
        <v>0</v>
      </c>
      <c r="G622" s="221"/>
      <c r="I622" s="308"/>
    </row>
    <row r="623" spans="1:19" ht="13.5" thickBot="1">
      <c r="A623" s="204"/>
      <c r="D623" s="206"/>
      <c r="E623" s="242"/>
      <c r="F623" s="243" t="s">
        <v>77</v>
      </c>
      <c r="G623" s="241">
        <f>SUM(F611:F622)</f>
        <v>0</v>
      </c>
      <c r="I623" s="308"/>
    </row>
    <row r="624" spans="1:19" ht="14" thickTop="1" thickBot="1">
      <c r="A624" s="244" t="s">
        <v>68</v>
      </c>
      <c r="B624" s="245"/>
      <c r="C624" s="245"/>
      <c r="D624" s="247"/>
      <c r="E624" s="247"/>
      <c r="F624" s="246"/>
      <c r="G624" s="248"/>
      <c r="I624" s="308"/>
    </row>
    <row r="625" spans="1:9" ht="13.5" thickTop="1">
      <c r="A625" s="233" t="s">
        <v>53</v>
      </c>
      <c r="B625" s="234"/>
      <c r="C625" s="236" t="s">
        <v>67</v>
      </c>
      <c r="D625" s="298" t="s">
        <v>71</v>
      </c>
      <c r="E625" s="236" t="s">
        <v>96</v>
      </c>
      <c r="F625" s="237" t="s">
        <v>75</v>
      </c>
      <c r="G625" s="238" t="s">
        <v>66</v>
      </c>
      <c r="I625" s="269"/>
    </row>
    <row r="626" spans="1:9">
      <c r="A626" s="842" t="s">
        <v>743</v>
      </c>
      <c r="B626" s="843"/>
      <c r="C626" s="187"/>
      <c r="D626" s="186">
        <v>0</v>
      </c>
      <c r="E626" s="240">
        <f>+Database!D114</f>
        <v>0</v>
      </c>
      <c r="F626" s="218">
        <f>C626*D626*E626</f>
        <v>0</v>
      </c>
      <c r="G626" s="219"/>
      <c r="I626" s="269"/>
    </row>
    <row r="627" spans="1:9">
      <c r="A627" s="842" t="str">
        <f>IF(I626=0,"",VLOOKUP(I626,EQUIPOS,2,FALSE))</f>
        <v/>
      </c>
      <c r="B627" s="843"/>
      <c r="C627" s="187"/>
      <c r="D627" s="186"/>
      <c r="E627" s="240">
        <f>IF(I626=0,0,VLOOKUP(I626,EQUIPOS,4,FALSE))</f>
        <v>0</v>
      </c>
      <c r="F627" s="218">
        <f>C627*D627*E627</f>
        <v>0</v>
      </c>
      <c r="G627" s="220"/>
      <c r="I627" s="269"/>
    </row>
    <row r="628" spans="1:9">
      <c r="A628" s="842" t="str">
        <f>IF(I627=0,"",VLOOKUP(I627,EQUIPOS,2,FALSE))</f>
        <v/>
      </c>
      <c r="B628" s="843"/>
      <c r="C628" s="187"/>
      <c r="D628" s="186"/>
      <c r="E628" s="240">
        <f>IF(I627=0,0,VLOOKUP(I627,EQUIPOS,4,FALSE))</f>
        <v>0</v>
      </c>
      <c r="F628" s="218">
        <f>C628*D628*E628</f>
        <v>0</v>
      </c>
      <c r="G628" s="220"/>
      <c r="I628" s="269"/>
    </row>
    <row r="629" spans="1:9">
      <c r="A629" s="842" t="str">
        <f>IF(I628=0,"",VLOOKUP(I628,EQUIPOS,2,FALSE))</f>
        <v/>
      </c>
      <c r="B629" s="843"/>
      <c r="C629" s="187"/>
      <c r="D629" s="186"/>
      <c r="E629" s="240">
        <f>IF(I628=0,0,VLOOKUP(I628,EQUIPOS,4,FALSE))</f>
        <v>0</v>
      </c>
      <c r="F629" s="218">
        <f>C629*D629*E629</f>
        <v>0</v>
      </c>
      <c r="G629" s="220"/>
      <c r="I629" s="269"/>
    </row>
    <row r="630" spans="1:9" ht="30.75" customHeight="1">
      <c r="A630" s="842" t="str">
        <f>IF(I629=0,"",VLOOKUP(I629,EQUIPOS,2,FALSE))</f>
        <v/>
      </c>
      <c r="B630" s="843"/>
      <c r="C630" s="187"/>
      <c r="D630" s="186"/>
      <c r="E630" s="240">
        <f>IF(I629=0,0,VLOOKUP(I629,EQUIPOS,4,FALSE))</f>
        <v>0</v>
      </c>
      <c r="F630" s="218">
        <f>C630*D630*E630</f>
        <v>0</v>
      </c>
      <c r="G630" s="221"/>
      <c r="I630" s="308"/>
    </row>
    <row r="631" spans="1:9" ht="13.5" thickBot="1">
      <c r="A631" s="222"/>
      <c r="B631" s="223"/>
      <c r="C631" s="223"/>
      <c r="D631" s="225"/>
      <c r="E631" s="249"/>
      <c r="F631" s="226" t="s">
        <v>78</v>
      </c>
      <c r="G631" s="250">
        <f>SUM(F626:F630)</f>
        <v>0</v>
      </c>
      <c r="I631" s="308"/>
    </row>
    <row r="632" spans="1:9" ht="13.5" thickTop="1">
      <c r="A632" s="228" t="s">
        <v>69</v>
      </c>
      <c r="B632" s="229"/>
      <c r="C632" s="229"/>
      <c r="D632" s="231"/>
      <c r="E632" s="231"/>
      <c r="F632" s="230"/>
      <c r="G632" s="232"/>
      <c r="H632" s="209"/>
      <c r="I632" s="307"/>
    </row>
    <row r="633" spans="1:9" ht="26">
      <c r="A633" s="233" t="s">
        <v>53</v>
      </c>
      <c r="B633" s="235" t="s">
        <v>54</v>
      </c>
      <c r="C633" s="235" t="s">
        <v>64</v>
      </c>
      <c r="D633" s="298" t="s">
        <v>70</v>
      </c>
      <c r="E633" s="236" t="s">
        <v>65</v>
      </c>
      <c r="F633" s="237" t="s">
        <v>75</v>
      </c>
      <c r="G633" s="238" t="s">
        <v>66</v>
      </c>
      <c r="I633" s="269"/>
    </row>
    <row r="634" spans="1:9">
      <c r="A634" s="251" t="str">
        <f t="shared" ref="A634:A645" si="107">IF(I633=0,"",VLOOKUP(I633,MANOOBRA,2,FALSE))</f>
        <v/>
      </c>
      <c r="B634" s="239" t="str">
        <f t="shared" ref="B634:B645" si="108">IF(I633=0,"",VLOOKUP(I633,MANOOBRA,3,FALSE))</f>
        <v/>
      </c>
      <c r="C634" s="187"/>
      <c r="D634" s="606"/>
      <c r="E634" s="240">
        <f t="shared" ref="E634:E645" si="109">IF(I633=0,0,VLOOKUP(I633,MANOOBRA,4,FALSE))</f>
        <v>0</v>
      </c>
      <c r="F634" s="218">
        <f>IF(D634=0,0,E634*D634)</f>
        <v>0</v>
      </c>
      <c r="G634" s="219"/>
      <c r="I634" s="269"/>
    </row>
    <row r="635" spans="1:9">
      <c r="A635" s="251" t="str">
        <f t="shared" si="107"/>
        <v/>
      </c>
      <c r="B635" s="239" t="str">
        <f t="shared" si="108"/>
        <v/>
      </c>
      <c r="C635" s="187"/>
      <c r="D635" s="187"/>
      <c r="E635" s="240">
        <f t="shared" si="109"/>
        <v>0</v>
      </c>
      <c r="F635" s="218">
        <f t="shared" ref="F635:F645" si="110">IF(D635=0,0,C635*E635/D635)</f>
        <v>0</v>
      </c>
      <c r="G635" s="220"/>
      <c r="I635" s="269"/>
    </row>
    <row r="636" spans="1:9">
      <c r="A636" s="251" t="str">
        <f t="shared" si="107"/>
        <v/>
      </c>
      <c r="B636" s="239" t="str">
        <f t="shared" si="108"/>
        <v/>
      </c>
      <c r="C636" s="187"/>
      <c r="D636" s="290"/>
      <c r="E636" s="240">
        <f t="shared" si="109"/>
        <v>0</v>
      </c>
      <c r="F636" s="218">
        <f t="shared" si="110"/>
        <v>0</v>
      </c>
      <c r="G636" s="220"/>
      <c r="I636" s="269"/>
    </row>
    <row r="637" spans="1:9">
      <c r="A637" s="251" t="str">
        <f t="shared" si="107"/>
        <v/>
      </c>
      <c r="B637" s="239" t="str">
        <f t="shared" si="108"/>
        <v/>
      </c>
      <c r="C637" s="187"/>
      <c r="D637" s="187"/>
      <c r="E637" s="240">
        <f t="shared" si="109"/>
        <v>0</v>
      </c>
      <c r="F637" s="218">
        <f t="shared" si="110"/>
        <v>0</v>
      </c>
      <c r="G637" s="220"/>
      <c r="I637" s="269"/>
    </row>
    <row r="638" spans="1:9">
      <c r="A638" s="251" t="str">
        <f t="shared" si="107"/>
        <v/>
      </c>
      <c r="B638" s="239" t="str">
        <f t="shared" si="108"/>
        <v/>
      </c>
      <c r="C638" s="187"/>
      <c r="D638" s="187"/>
      <c r="E638" s="240">
        <f t="shared" si="109"/>
        <v>0</v>
      </c>
      <c r="F638" s="218">
        <f t="shared" si="110"/>
        <v>0</v>
      </c>
      <c r="G638" s="220"/>
      <c r="I638" s="269"/>
    </row>
    <row r="639" spans="1:9">
      <c r="A639" s="251" t="str">
        <f t="shared" si="107"/>
        <v/>
      </c>
      <c r="B639" s="239" t="str">
        <f t="shared" si="108"/>
        <v/>
      </c>
      <c r="C639" s="187"/>
      <c r="D639" s="187"/>
      <c r="E639" s="240">
        <f t="shared" si="109"/>
        <v>0</v>
      </c>
      <c r="F639" s="218">
        <f t="shared" si="110"/>
        <v>0</v>
      </c>
      <c r="G639" s="220"/>
      <c r="I639" s="269"/>
    </row>
    <row r="640" spans="1:9">
      <c r="A640" s="251" t="str">
        <f t="shared" si="107"/>
        <v/>
      </c>
      <c r="B640" s="239" t="str">
        <f t="shared" si="108"/>
        <v/>
      </c>
      <c r="C640" s="187"/>
      <c r="D640" s="187"/>
      <c r="E640" s="240">
        <f t="shared" si="109"/>
        <v>0</v>
      </c>
      <c r="F640" s="218">
        <f t="shared" si="110"/>
        <v>0</v>
      </c>
      <c r="G640" s="220"/>
      <c r="I640" s="269"/>
    </row>
    <row r="641" spans="1:20">
      <c r="A641" s="251" t="str">
        <f t="shared" si="107"/>
        <v/>
      </c>
      <c r="B641" s="239" t="str">
        <f t="shared" si="108"/>
        <v/>
      </c>
      <c r="C641" s="187"/>
      <c r="D641" s="187"/>
      <c r="E641" s="240">
        <f t="shared" si="109"/>
        <v>0</v>
      </c>
      <c r="F641" s="218">
        <f t="shared" si="110"/>
        <v>0</v>
      </c>
      <c r="G641" s="220"/>
      <c r="I641" s="269"/>
    </row>
    <row r="642" spans="1:20">
      <c r="A642" s="251" t="str">
        <f t="shared" si="107"/>
        <v/>
      </c>
      <c r="B642" s="239" t="str">
        <f t="shared" si="108"/>
        <v/>
      </c>
      <c r="C642" s="187"/>
      <c r="D642" s="187"/>
      <c r="E642" s="240">
        <f t="shared" si="109"/>
        <v>0</v>
      </c>
      <c r="F642" s="218">
        <f t="shared" si="110"/>
        <v>0</v>
      </c>
      <c r="G642" s="220"/>
      <c r="I642" s="269"/>
    </row>
    <row r="643" spans="1:20">
      <c r="A643" s="251" t="str">
        <f t="shared" si="107"/>
        <v/>
      </c>
      <c r="B643" s="239" t="str">
        <f t="shared" si="108"/>
        <v/>
      </c>
      <c r="C643" s="187"/>
      <c r="D643" s="187"/>
      <c r="E643" s="240">
        <f t="shared" si="109"/>
        <v>0</v>
      </c>
      <c r="F643" s="218">
        <f t="shared" si="110"/>
        <v>0</v>
      </c>
      <c r="G643" s="220"/>
      <c r="I643" s="269"/>
    </row>
    <row r="644" spans="1:20">
      <c r="A644" s="251" t="str">
        <f t="shared" si="107"/>
        <v/>
      </c>
      <c r="B644" s="239" t="str">
        <f t="shared" si="108"/>
        <v/>
      </c>
      <c r="C644" s="187"/>
      <c r="D644" s="187"/>
      <c r="E644" s="240">
        <f t="shared" si="109"/>
        <v>0</v>
      </c>
      <c r="F644" s="218">
        <f t="shared" si="110"/>
        <v>0</v>
      </c>
      <c r="G644" s="220"/>
      <c r="I644" s="269"/>
    </row>
    <row r="645" spans="1:20" ht="31.5" customHeight="1">
      <c r="A645" s="251" t="str">
        <f t="shared" si="107"/>
        <v/>
      </c>
      <c r="B645" s="239" t="str">
        <f t="shared" si="108"/>
        <v/>
      </c>
      <c r="C645" s="187"/>
      <c r="D645" s="187"/>
      <c r="E645" s="240">
        <f t="shared" si="109"/>
        <v>0</v>
      </c>
      <c r="F645" s="218">
        <f t="shared" si="110"/>
        <v>0</v>
      </c>
      <c r="G645" s="221"/>
      <c r="I645" s="308"/>
    </row>
    <row r="646" spans="1:20" ht="13.5" thickBot="1">
      <c r="A646" s="222"/>
      <c r="B646" s="223"/>
      <c r="C646" s="223"/>
      <c r="D646" s="225"/>
      <c r="E646" s="225"/>
      <c r="F646" s="226" t="s">
        <v>79</v>
      </c>
      <c r="G646" s="250">
        <f>SUM(F634:F645)</f>
        <v>0</v>
      </c>
      <c r="I646" s="308"/>
    </row>
    <row r="647" spans="1:20" ht="13.5" thickTop="1">
      <c r="A647" s="179" t="s">
        <v>72</v>
      </c>
      <c r="B647" s="229"/>
      <c r="C647" s="229"/>
      <c r="D647" s="231"/>
      <c r="E647" s="231"/>
      <c r="F647" s="230"/>
      <c r="G647" s="232"/>
      <c r="H647" s="209"/>
      <c r="I647" s="307"/>
    </row>
    <row r="648" spans="1:20">
      <c r="A648" s="233" t="s">
        <v>53</v>
      </c>
      <c r="B648" s="234"/>
      <c r="C648" s="234"/>
      <c r="D648" s="299"/>
      <c r="E648" s="236" t="s">
        <v>73</v>
      </c>
      <c r="F648" s="237" t="s">
        <v>74</v>
      </c>
      <c r="G648" s="252" t="s">
        <v>73</v>
      </c>
      <c r="I648" s="308"/>
    </row>
    <row r="649" spans="1:20">
      <c r="A649" s="704" t="s">
        <v>734</v>
      </c>
      <c r="B649" s="253"/>
      <c r="C649" s="253"/>
      <c r="D649" s="300"/>
      <c r="E649" s="217">
        <f>SUM(G608,G623,G631,G646)</f>
        <v>0</v>
      </c>
      <c r="F649" s="254">
        <v>0.12</v>
      </c>
      <c r="G649" s="255">
        <f>E649*F649</f>
        <v>0</v>
      </c>
      <c r="I649" s="308"/>
    </row>
    <row r="650" spans="1:20">
      <c r="A650" s="704" t="s">
        <v>80</v>
      </c>
      <c r="B650" s="253"/>
      <c r="C650" s="253"/>
      <c r="D650" s="300"/>
      <c r="E650" s="217">
        <f>SUM(G608,G623,G631,G646)</f>
        <v>0</v>
      </c>
      <c r="F650" s="254">
        <f>A</f>
        <v>0</v>
      </c>
      <c r="G650" s="255">
        <f>E650*F650</f>
        <v>0</v>
      </c>
      <c r="I650" s="308"/>
    </row>
    <row r="651" spans="1:20" ht="33" customHeight="1">
      <c r="A651" s="704" t="s">
        <v>81</v>
      </c>
      <c r="B651" s="253"/>
      <c r="C651" s="253"/>
      <c r="D651" s="300"/>
      <c r="E651" s="217">
        <f>SUM(G608,G623,G631,G646)</f>
        <v>0</v>
      </c>
      <c r="F651" s="254">
        <f>I</f>
        <v>0</v>
      </c>
      <c r="G651" s="255">
        <f>E651*F651</f>
        <v>0</v>
      </c>
      <c r="I651" s="308"/>
      <c r="J651" s="281"/>
      <c r="K651" s="281"/>
      <c r="L651" s="281"/>
      <c r="M651" s="281"/>
      <c r="N651" s="281"/>
      <c r="O651" s="281"/>
      <c r="P651" s="281"/>
      <c r="Q651" s="281"/>
      <c r="R651" s="281"/>
      <c r="S651" s="281"/>
    </row>
    <row r="652" spans="1:20" ht="33" customHeight="1">
      <c r="A652" s="704" t="s">
        <v>82</v>
      </c>
      <c r="B652" s="253"/>
      <c r="C652" s="253"/>
      <c r="D652" s="300"/>
      <c r="E652" s="217">
        <f>SUM(G608,G623,G631,G646)</f>
        <v>0</v>
      </c>
      <c r="F652" s="254">
        <f>U</f>
        <v>0</v>
      </c>
      <c r="G652" s="255">
        <f>E652*F652</f>
        <v>0</v>
      </c>
      <c r="I652" s="706"/>
      <c r="J652" s="281"/>
      <c r="K652" s="281"/>
      <c r="L652" s="281"/>
      <c r="M652" s="281"/>
      <c r="N652" s="281"/>
      <c r="O652" s="281"/>
      <c r="P652" s="281"/>
      <c r="Q652" s="281"/>
      <c r="R652" s="281"/>
      <c r="S652" s="281"/>
    </row>
    <row r="653" spans="1:20" s="201" customFormat="1" ht="32.5" customHeight="1" thickBot="1">
      <c r="A653" s="222"/>
      <c r="B653" s="223"/>
      <c r="C653" s="223"/>
      <c r="D653" s="225"/>
      <c r="E653" s="225"/>
      <c r="F653" s="256" t="s">
        <v>83</v>
      </c>
      <c r="G653" s="250">
        <f>SUM(G649:G652)</f>
        <v>0</v>
      </c>
      <c r="I653" s="309"/>
      <c r="J653" s="201" t="str">
        <f>B592</f>
        <v>2.2.5</v>
      </c>
      <c r="K653" s="261">
        <f>E649</f>
        <v>0</v>
      </c>
      <c r="L653" s="261">
        <f>+G608</f>
        <v>0</v>
      </c>
      <c r="M653" s="261">
        <f>+G623</f>
        <v>0</v>
      </c>
      <c r="N653" s="261">
        <f>+G631</f>
        <v>0</v>
      </c>
      <c r="O653" s="261">
        <f>+G646</f>
        <v>0</v>
      </c>
      <c r="P653" s="280">
        <f>G649</f>
        <v>0</v>
      </c>
      <c r="Q653" s="280">
        <f>G650</f>
        <v>0</v>
      </c>
      <c r="R653" s="280">
        <f>G651</f>
        <v>0</v>
      </c>
      <c r="S653" s="283">
        <f>SUM(K653:R653)</f>
        <v>0</v>
      </c>
      <c r="T653" s="280"/>
    </row>
    <row r="654" spans="1:20" ht="14" thickTop="1" thickBot="1">
      <c r="A654" s="257"/>
      <c r="B654" s="201"/>
      <c r="C654" s="201"/>
      <c r="D654" s="301"/>
      <c r="E654" s="258" t="s">
        <v>88</v>
      </c>
      <c r="F654" s="259"/>
      <c r="G654" s="260">
        <f>ROUND(SUM(G608,G623,G631,G646,G653),0)</f>
        <v>0</v>
      </c>
      <c r="I654" s="308"/>
      <c r="T654" s="280"/>
    </row>
    <row r="655" spans="1:20" ht="13.5" thickTop="1">
      <c r="A655" s="262" t="s">
        <v>95</v>
      </c>
      <c r="D655" s="206"/>
      <c r="E655" s="206"/>
      <c r="F655" s="205"/>
      <c r="G655" s="208"/>
      <c r="I655" s="308"/>
      <c r="T655" s="280"/>
    </row>
    <row r="656" spans="1:20">
      <c r="A656" s="262"/>
      <c r="B656" s="263"/>
      <c r="C656" s="263"/>
      <c r="D656" s="302"/>
      <c r="E656" s="206"/>
      <c r="F656" s="205"/>
      <c r="G656" s="264">
        <f ca="1">TODAY()</f>
        <v>45189</v>
      </c>
      <c r="I656" s="308"/>
      <c r="T656" s="280"/>
    </row>
    <row r="657" spans="1:19" s="191" customFormat="1" ht="13.5" thickBot="1">
      <c r="A657" s="222"/>
      <c r="B657" s="223"/>
      <c r="C657" s="223"/>
      <c r="D657" s="225"/>
      <c r="E657" s="225"/>
      <c r="F657" s="224"/>
      <c r="G657" s="265"/>
      <c r="I657" s="303"/>
      <c r="S657" s="282"/>
    </row>
    <row r="658" spans="1:19" s="191" customFormat="1" ht="13.5" thickTop="1">
      <c r="A658" s="188" t="s">
        <v>124</v>
      </c>
      <c r="B658" s="188"/>
      <c r="C658" s="188"/>
      <c r="D658" s="190"/>
      <c r="E658" s="190"/>
      <c r="F658" s="189"/>
      <c r="G658" s="189"/>
      <c r="I658" s="303"/>
      <c r="S658" s="282"/>
    </row>
    <row r="659" spans="1:19" s="191" customFormat="1">
      <c r="A659" s="188" t="str">
        <f>CONCATENATE('Prestaciones y AIU'!A552," ANALISIS DE PRECIOS UNITARIOS")</f>
        <v xml:space="preserve"> ANALISIS DE PRECIOS UNITARIOS</v>
      </c>
      <c r="B659" s="188"/>
      <c r="C659" s="188"/>
      <c r="D659" s="190"/>
      <c r="E659" s="190"/>
      <c r="F659" s="189"/>
      <c r="G659" s="189"/>
      <c r="I659" s="303"/>
      <c r="S659" s="282"/>
    </row>
    <row r="660" spans="1:19" s="191" customFormat="1">
      <c r="A660" s="188" t="str">
        <f>Objeto_LIC</f>
        <v>OBJETO PROCESO COMPETITIVO</v>
      </c>
      <c r="B660" s="188"/>
      <c r="C660" s="188"/>
      <c r="D660" s="190"/>
      <c r="E660" s="190"/>
      <c r="F660" s="189"/>
      <c r="G660" s="189"/>
      <c r="I660" s="303"/>
      <c r="S660" s="282"/>
    </row>
    <row r="661" spans="1:19">
      <c r="A661" s="188"/>
      <c r="B661" s="188"/>
      <c r="C661" s="188"/>
      <c r="D661" s="190"/>
      <c r="E661" s="190"/>
      <c r="F661" s="189"/>
      <c r="G661" s="189"/>
    </row>
    <row r="662" spans="1:19" s="201" customFormat="1" ht="13.5" thickBot="1">
      <c r="A662" s="192"/>
      <c r="B662" s="192"/>
      <c r="C662" s="192"/>
      <c r="D662" s="194"/>
      <c r="E662" s="194"/>
      <c r="F662" s="193"/>
      <c r="G662" s="193"/>
      <c r="I662" s="305"/>
      <c r="S662" s="282"/>
    </row>
    <row r="663" spans="1:19" ht="13.5" thickTop="1">
      <c r="A663" s="196"/>
      <c r="B663" s="197"/>
      <c r="C663" s="197"/>
      <c r="D663" s="199"/>
      <c r="E663" s="199"/>
      <c r="F663" s="198"/>
      <c r="G663" s="200" t="s">
        <v>125</v>
      </c>
    </row>
    <row r="664" spans="1:19">
      <c r="A664" s="202" t="s">
        <v>58</v>
      </c>
      <c r="B664" s="844" t="str">
        <f>Proponente</f>
        <v>INDICAR NOMBRE DE CONTRATISTA</v>
      </c>
      <c r="C664" s="844"/>
      <c r="D664" s="844"/>
      <c r="E664" s="844"/>
      <c r="F664" s="844"/>
      <c r="G664" s="845"/>
    </row>
    <row r="665" spans="1:19">
      <c r="A665" s="202" t="s">
        <v>59</v>
      </c>
      <c r="B665" s="203" t="str">
        <f>Presupuesto!$A$15</f>
        <v>2.2.6</v>
      </c>
      <c r="C665" s="844" t="str">
        <f>Presupuesto!$B$15</f>
        <v>Esmalte sobre ventanas y puertas en lamina (Incluye anticorrosivo)</v>
      </c>
      <c r="D665" s="844"/>
      <c r="E665" s="844"/>
      <c r="F665" s="844"/>
      <c r="G665" s="845"/>
    </row>
    <row r="666" spans="1:19">
      <c r="A666" s="204"/>
      <c r="D666" s="206"/>
      <c r="E666" s="206"/>
      <c r="F666" s="192" t="s">
        <v>87</v>
      </c>
      <c r="G666" s="207" t="str">
        <f>Presupuesto!$C$15</f>
        <v>m2</v>
      </c>
      <c r="I666" s="306"/>
      <c r="J666" s="281"/>
      <c r="K666" s="281"/>
      <c r="L666" s="281"/>
      <c r="M666" s="281"/>
      <c r="N666" s="281"/>
      <c r="O666" s="281"/>
      <c r="P666" s="281"/>
      <c r="Q666" s="281"/>
      <c r="R666" s="281"/>
      <c r="S666" s="281"/>
    </row>
    <row r="667" spans="1:19" s="209" customFormat="1" ht="13.5" thickBot="1">
      <c r="A667" s="202" t="s">
        <v>60</v>
      </c>
      <c r="B667" s="195"/>
      <c r="C667" s="195"/>
      <c r="D667" s="206"/>
      <c r="E667" s="206"/>
      <c r="F667" s="205"/>
      <c r="G667" s="208"/>
      <c r="I667" s="307"/>
      <c r="S667" s="281"/>
    </row>
    <row r="668" spans="1:19" ht="13.5" thickTop="1">
      <c r="A668" s="210" t="s">
        <v>53</v>
      </c>
      <c r="B668" s="211" t="s">
        <v>61</v>
      </c>
      <c r="C668" s="211" t="s">
        <v>62</v>
      </c>
      <c r="D668" s="212" t="s">
        <v>70</v>
      </c>
      <c r="E668" s="213" t="s">
        <v>98</v>
      </c>
      <c r="F668" s="213" t="s">
        <v>75</v>
      </c>
      <c r="G668" s="214" t="s">
        <v>66</v>
      </c>
      <c r="I668" s="269"/>
    </row>
    <row r="669" spans="1:19">
      <c r="A669" s="215" t="str">
        <f t="shared" ref="A669:A680" si="111">IF(I668=0,"-",VLOOKUP(I668,EQUIPOS,2,FALSE))</f>
        <v>-</v>
      </c>
      <c r="B669" s="216"/>
      <c r="C669" s="216"/>
      <c r="D669" s="186"/>
      <c r="E669" s="217">
        <f>0.1*E707</f>
        <v>0</v>
      </c>
      <c r="F669" s="218">
        <f t="shared" ref="F669:F680" si="112">IF(D669=0,0,D669*E669)</f>
        <v>0</v>
      </c>
      <c r="G669" s="219"/>
      <c r="I669" s="269"/>
    </row>
    <row r="670" spans="1:19">
      <c r="A670" s="215" t="str">
        <f t="shared" si="111"/>
        <v>-</v>
      </c>
      <c r="B670" s="216"/>
      <c r="C670" s="216"/>
      <c r="D670" s="186"/>
      <c r="E670" s="217">
        <f t="shared" ref="E670:E680" si="113">IF(I669=0,0,VLOOKUP(I669,EQUIPOS,4,FALSE))</f>
        <v>0</v>
      </c>
      <c r="F670" s="218">
        <f t="shared" si="112"/>
        <v>0</v>
      </c>
      <c r="G670" s="220"/>
      <c r="I670" s="269"/>
    </row>
    <row r="671" spans="1:19">
      <c r="A671" s="215" t="str">
        <f t="shared" si="111"/>
        <v>-</v>
      </c>
      <c r="B671" s="216"/>
      <c r="C671" s="216"/>
      <c r="D671" s="186"/>
      <c r="E671" s="217">
        <f t="shared" si="113"/>
        <v>0</v>
      </c>
      <c r="F671" s="218">
        <f t="shared" si="112"/>
        <v>0</v>
      </c>
      <c r="G671" s="220"/>
      <c r="I671" s="269"/>
    </row>
    <row r="672" spans="1:19">
      <c r="A672" s="215" t="str">
        <f t="shared" si="111"/>
        <v>-</v>
      </c>
      <c r="B672" s="216"/>
      <c r="C672" s="216"/>
      <c r="D672" s="186"/>
      <c r="E672" s="217">
        <f t="shared" si="113"/>
        <v>0</v>
      </c>
      <c r="F672" s="218">
        <f t="shared" si="112"/>
        <v>0</v>
      </c>
      <c r="G672" s="220"/>
      <c r="I672" s="269"/>
    </row>
    <row r="673" spans="1:19">
      <c r="A673" s="215" t="str">
        <f t="shared" si="111"/>
        <v>-</v>
      </c>
      <c r="B673" s="216"/>
      <c r="C673" s="216"/>
      <c r="D673" s="186"/>
      <c r="E673" s="217">
        <f t="shared" si="113"/>
        <v>0</v>
      </c>
      <c r="F673" s="218">
        <f t="shared" si="112"/>
        <v>0</v>
      </c>
      <c r="G673" s="220"/>
      <c r="I673" s="269"/>
    </row>
    <row r="674" spans="1:19">
      <c r="A674" s="215" t="str">
        <f t="shared" si="111"/>
        <v>-</v>
      </c>
      <c r="B674" s="216"/>
      <c r="C674" s="216"/>
      <c r="D674" s="186"/>
      <c r="E674" s="217">
        <f t="shared" si="113"/>
        <v>0</v>
      </c>
      <c r="F674" s="218">
        <f t="shared" si="112"/>
        <v>0</v>
      </c>
      <c r="G674" s="220"/>
      <c r="I674" s="269"/>
    </row>
    <row r="675" spans="1:19">
      <c r="A675" s="215" t="str">
        <f t="shared" si="111"/>
        <v>-</v>
      </c>
      <c r="B675" s="216"/>
      <c r="C675" s="216"/>
      <c r="D675" s="186"/>
      <c r="E675" s="217">
        <f t="shared" si="113"/>
        <v>0</v>
      </c>
      <c r="F675" s="218">
        <f t="shared" si="112"/>
        <v>0</v>
      </c>
      <c r="G675" s="220"/>
      <c r="I675" s="269"/>
    </row>
    <row r="676" spans="1:19">
      <c r="A676" s="215" t="str">
        <f t="shared" si="111"/>
        <v>-</v>
      </c>
      <c r="B676" s="216"/>
      <c r="C676" s="216"/>
      <c r="D676" s="186"/>
      <c r="E676" s="217">
        <f t="shared" si="113"/>
        <v>0</v>
      </c>
      <c r="F676" s="218">
        <f t="shared" si="112"/>
        <v>0</v>
      </c>
      <c r="G676" s="220"/>
      <c r="I676" s="269"/>
    </row>
    <row r="677" spans="1:19">
      <c r="A677" s="215" t="str">
        <f t="shared" si="111"/>
        <v>-</v>
      </c>
      <c r="B677" s="216"/>
      <c r="C677" s="216"/>
      <c r="D677" s="186"/>
      <c r="E677" s="217">
        <f t="shared" si="113"/>
        <v>0</v>
      </c>
      <c r="F677" s="218">
        <f t="shared" si="112"/>
        <v>0</v>
      </c>
      <c r="G677" s="220"/>
      <c r="I677" s="269"/>
    </row>
    <row r="678" spans="1:19">
      <c r="A678" s="215" t="str">
        <f t="shared" si="111"/>
        <v>-</v>
      </c>
      <c r="B678" s="216"/>
      <c r="C678" s="216"/>
      <c r="D678" s="186"/>
      <c r="E678" s="217">
        <f t="shared" si="113"/>
        <v>0</v>
      </c>
      <c r="F678" s="218">
        <f t="shared" si="112"/>
        <v>0</v>
      </c>
      <c r="G678" s="220"/>
      <c r="I678" s="269"/>
    </row>
    <row r="679" spans="1:19">
      <c r="A679" s="215" t="str">
        <f t="shared" si="111"/>
        <v>-</v>
      </c>
      <c r="B679" s="216"/>
      <c r="C679" s="216"/>
      <c r="D679" s="186"/>
      <c r="E679" s="217">
        <f t="shared" si="113"/>
        <v>0</v>
      </c>
      <c r="F679" s="218">
        <f t="shared" si="112"/>
        <v>0</v>
      </c>
      <c r="G679" s="220"/>
      <c r="I679" s="269"/>
    </row>
    <row r="680" spans="1:19">
      <c r="A680" s="215" t="str">
        <f t="shared" si="111"/>
        <v>-</v>
      </c>
      <c r="B680" s="216"/>
      <c r="C680" s="216"/>
      <c r="D680" s="186"/>
      <c r="E680" s="217">
        <f t="shared" si="113"/>
        <v>0</v>
      </c>
      <c r="F680" s="218">
        <f t="shared" si="112"/>
        <v>0</v>
      </c>
      <c r="G680" s="220"/>
      <c r="I680" s="308"/>
    </row>
    <row r="681" spans="1:19" ht="13.5" thickBot="1">
      <c r="A681" s="222"/>
      <c r="B681" s="223"/>
      <c r="C681" s="223"/>
      <c r="D681" s="225"/>
      <c r="E681" s="225"/>
      <c r="F681" s="226" t="s">
        <v>76</v>
      </c>
      <c r="G681" s="227">
        <f>SUM(F669:F680)</f>
        <v>0</v>
      </c>
      <c r="I681" s="308"/>
    </row>
    <row r="682" spans="1:19" s="209" customFormat="1" ht="13.5" thickTop="1">
      <c r="A682" s="228" t="s">
        <v>63</v>
      </c>
      <c r="B682" s="229"/>
      <c r="C682" s="229"/>
      <c r="D682" s="231"/>
      <c r="E682" s="231"/>
      <c r="F682" s="230"/>
      <c r="G682" s="232"/>
      <c r="I682" s="307"/>
      <c r="S682" s="281"/>
    </row>
    <row r="683" spans="1:19" ht="26">
      <c r="A683" s="233" t="s">
        <v>53</v>
      </c>
      <c r="B683" s="234"/>
      <c r="C683" s="235" t="s">
        <v>54</v>
      </c>
      <c r="D683" s="298" t="s">
        <v>64</v>
      </c>
      <c r="E683" s="236" t="s">
        <v>65</v>
      </c>
      <c r="F683" s="237" t="s">
        <v>75</v>
      </c>
      <c r="G683" s="238" t="s">
        <v>66</v>
      </c>
      <c r="I683" s="269"/>
    </row>
    <row r="684" spans="1:19">
      <c r="A684" s="842" t="str">
        <f t="shared" ref="A684:A695" si="114">IF(I683=0,"",VLOOKUP(I683,MATERIALES,2,FALSE))</f>
        <v/>
      </c>
      <c r="B684" s="843"/>
      <c r="C684" s="239" t="str">
        <f t="shared" ref="C684:C692" si="115">IF(I683=0,"",VLOOKUP(I683,MATERIALES,3,FALSE))</f>
        <v/>
      </c>
      <c r="D684" s="606"/>
      <c r="E684" s="240">
        <f t="shared" ref="E684:E695" si="116">IF(I683=0,0,VLOOKUP(I683,MATERIALES,4,FALSE))</f>
        <v>0</v>
      </c>
      <c r="F684" s="218">
        <f t="shared" ref="F684:F695" si="117">IF(D684=0,0,D684*E684)</f>
        <v>0</v>
      </c>
      <c r="G684" s="219"/>
      <c r="I684" s="269"/>
    </row>
    <row r="685" spans="1:19">
      <c r="A685" s="842" t="str">
        <f t="shared" si="114"/>
        <v/>
      </c>
      <c r="B685" s="843"/>
      <c r="C685" s="239" t="str">
        <f t="shared" si="115"/>
        <v/>
      </c>
      <c r="D685" s="606"/>
      <c r="E685" s="240">
        <f t="shared" si="116"/>
        <v>0</v>
      </c>
      <c r="F685" s="218">
        <f t="shared" si="117"/>
        <v>0</v>
      </c>
      <c r="G685" s="220"/>
      <c r="I685" s="269"/>
    </row>
    <row r="686" spans="1:19">
      <c r="A686" s="842" t="str">
        <f t="shared" si="114"/>
        <v/>
      </c>
      <c r="B686" s="843"/>
      <c r="C686" s="239" t="str">
        <f t="shared" si="115"/>
        <v/>
      </c>
      <c r="D686" s="606"/>
      <c r="E686" s="240">
        <f t="shared" si="116"/>
        <v>0</v>
      </c>
      <c r="F686" s="218">
        <f t="shared" si="117"/>
        <v>0</v>
      </c>
      <c r="G686" s="220"/>
      <c r="I686" s="269"/>
    </row>
    <row r="687" spans="1:19">
      <c r="A687" s="842" t="str">
        <f t="shared" si="114"/>
        <v/>
      </c>
      <c r="B687" s="843"/>
      <c r="C687" s="239" t="str">
        <f t="shared" si="115"/>
        <v/>
      </c>
      <c r="D687" s="606"/>
      <c r="E687" s="240">
        <f t="shared" si="116"/>
        <v>0</v>
      </c>
      <c r="F687" s="218">
        <f t="shared" si="117"/>
        <v>0</v>
      </c>
      <c r="G687" s="220"/>
      <c r="I687" s="269"/>
    </row>
    <row r="688" spans="1:19">
      <c r="A688" s="842" t="str">
        <f t="shared" si="114"/>
        <v/>
      </c>
      <c r="B688" s="843"/>
      <c r="C688" s="239" t="str">
        <f t="shared" si="115"/>
        <v/>
      </c>
      <c r="D688" s="186"/>
      <c r="E688" s="240">
        <f t="shared" si="116"/>
        <v>0</v>
      </c>
      <c r="F688" s="218">
        <f t="shared" si="117"/>
        <v>0</v>
      </c>
      <c r="G688" s="220"/>
      <c r="I688" s="269"/>
    </row>
    <row r="689" spans="1:9">
      <c r="A689" s="842" t="str">
        <f t="shared" si="114"/>
        <v/>
      </c>
      <c r="B689" s="843"/>
      <c r="C689" s="239" t="str">
        <f t="shared" si="115"/>
        <v/>
      </c>
      <c r="D689" s="186"/>
      <c r="E689" s="240">
        <f t="shared" si="116"/>
        <v>0</v>
      </c>
      <c r="F689" s="218">
        <f t="shared" si="117"/>
        <v>0</v>
      </c>
      <c r="G689" s="220"/>
      <c r="I689" s="269"/>
    </row>
    <row r="690" spans="1:9">
      <c r="A690" s="842" t="str">
        <f t="shared" si="114"/>
        <v/>
      </c>
      <c r="B690" s="843"/>
      <c r="C690" s="239" t="str">
        <f t="shared" si="115"/>
        <v/>
      </c>
      <c r="D690" s="186"/>
      <c r="E690" s="240">
        <f t="shared" si="116"/>
        <v>0</v>
      </c>
      <c r="F690" s="218">
        <f t="shared" si="117"/>
        <v>0</v>
      </c>
      <c r="G690" s="220"/>
      <c r="I690" s="269"/>
    </row>
    <row r="691" spans="1:9">
      <c r="A691" s="842" t="str">
        <f t="shared" si="114"/>
        <v/>
      </c>
      <c r="B691" s="843"/>
      <c r="C691" s="239" t="str">
        <f t="shared" si="115"/>
        <v/>
      </c>
      <c r="D691" s="186"/>
      <c r="E691" s="240">
        <f t="shared" si="116"/>
        <v>0</v>
      </c>
      <c r="F691" s="218">
        <f t="shared" si="117"/>
        <v>0</v>
      </c>
      <c r="G691" s="241"/>
      <c r="I691" s="269"/>
    </row>
    <row r="692" spans="1:9">
      <c r="A692" s="842" t="str">
        <f t="shared" si="114"/>
        <v/>
      </c>
      <c r="B692" s="843"/>
      <c r="C692" s="239" t="str">
        <f t="shared" si="115"/>
        <v/>
      </c>
      <c r="D692" s="186"/>
      <c r="E692" s="240">
        <f t="shared" si="116"/>
        <v>0</v>
      </c>
      <c r="F692" s="218">
        <f t="shared" si="117"/>
        <v>0</v>
      </c>
      <c r="G692" s="220"/>
      <c r="I692" s="269"/>
    </row>
    <row r="693" spans="1:9">
      <c r="A693" s="842" t="str">
        <f t="shared" si="114"/>
        <v/>
      </c>
      <c r="B693" s="843"/>
      <c r="C693" s="239"/>
      <c r="D693" s="186"/>
      <c r="E693" s="240">
        <f t="shared" si="116"/>
        <v>0</v>
      </c>
      <c r="F693" s="218">
        <f t="shared" si="117"/>
        <v>0</v>
      </c>
      <c r="G693" s="220"/>
      <c r="I693" s="269"/>
    </row>
    <row r="694" spans="1:9">
      <c r="A694" s="842" t="str">
        <f t="shared" si="114"/>
        <v/>
      </c>
      <c r="B694" s="843"/>
      <c r="C694" s="239"/>
      <c r="D694" s="186"/>
      <c r="E694" s="240">
        <f t="shared" si="116"/>
        <v>0</v>
      </c>
      <c r="F694" s="218">
        <f t="shared" si="117"/>
        <v>0</v>
      </c>
      <c r="G694" s="220"/>
      <c r="I694" s="269"/>
    </row>
    <row r="695" spans="1:9" ht="26.25" customHeight="1">
      <c r="A695" s="842" t="str">
        <f t="shared" si="114"/>
        <v/>
      </c>
      <c r="B695" s="843"/>
      <c r="C695" s="239" t="str">
        <f t="shared" ref="C695" si="118">IF(I694=0,"",VLOOKUP(I694,MATERIALES,3,FALSE))</f>
        <v/>
      </c>
      <c r="D695" s="186"/>
      <c r="E695" s="240">
        <f t="shared" si="116"/>
        <v>0</v>
      </c>
      <c r="F695" s="218">
        <f t="shared" si="117"/>
        <v>0</v>
      </c>
      <c r="G695" s="221"/>
      <c r="I695" s="308"/>
    </row>
    <row r="696" spans="1:9" ht="13.5" thickBot="1">
      <c r="A696" s="204"/>
      <c r="D696" s="206"/>
      <c r="E696" s="242"/>
      <c r="F696" s="243" t="s">
        <v>77</v>
      </c>
      <c r="G696" s="241">
        <f>SUM(F684:F695)</f>
        <v>0</v>
      </c>
      <c r="I696" s="308"/>
    </row>
    <row r="697" spans="1:9" ht="14" thickTop="1" thickBot="1">
      <c r="A697" s="244" t="s">
        <v>68</v>
      </c>
      <c r="B697" s="245"/>
      <c r="C697" s="245"/>
      <c r="D697" s="247"/>
      <c r="E697" s="247"/>
      <c r="F697" s="246"/>
      <c r="G697" s="248"/>
      <c r="I697" s="308"/>
    </row>
    <row r="698" spans="1:9" ht="13.5" thickTop="1">
      <c r="A698" s="233" t="s">
        <v>53</v>
      </c>
      <c r="B698" s="234"/>
      <c r="C698" s="236" t="s">
        <v>67</v>
      </c>
      <c r="D698" s="298" t="s">
        <v>71</v>
      </c>
      <c r="E698" s="236" t="s">
        <v>96</v>
      </c>
      <c r="F698" s="237" t="s">
        <v>75</v>
      </c>
      <c r="G698" s="238" t="s">
        <v>66</v>
      </c>
      <c r="I698" s="269"/>
    </row>
    <row r="699" spans="1:9">
      <c r="A699" s="842" t="s">
        <v>743</v>
      </c>
      <c r="B699" s="843"/>
      <c r="C699" s="187">
        <v>0</v>
      </c>
      <c r="D699" s="186">
        <v>0</v>
      </c>
      <c r="E699" s="240">
        <v>2040</v>
      </c>
      <c r="F699" s="218">
        <f>C699*D699*E699</f>
        <v>0</v>
      </c>
      <c r="G699" s="219"/>
      <c r="I699" s="269"/>
    </row>
    <row r="700" spans="1:9">
      <c r="A700" s="842" t="str">
        <f>IF(I699=0,"",VLOOKUP(I699,EQUIPOS,2,FALSE))</f>
        <v/>
      </c>
      <c r="B700" s="843"/>
      <c r="C700" s="187"/>
      <c r="D700" s="186"/>
      <c r="E700" s="240">
        <f>IF(I699=0,0,VLOOKUP(I699,EQUIPOS,4,FALSE))</f>
        <v>0</v>
      </c>
      <c r="F700" s="218">
        <f>C700*D700*E700</f>
        <v>0</v>
      </c>
      <c r="G700" s="220"/>
      <c r="I700" s="269"/>
    </row>
    <row r="701" spans="1:9">
      <c r="A701" s="842" t="str">
        <f>IF(I700=0,"",VLOOKUP(I700,EQUIPOS,2,FALSE))</f>
        <v/>
      </c>
      <c r="B701" s="843"/>
      <c r="C701" s="187"/>
      <c r="D701" s="186"/>
      <c r="E701" s="240">
        <f>IF(I700=0,0,VLOOKUP(I700,EQUIPOS,4,FALSE))</f>
        <v>0</v>
      </c>
      <c r="F701" s="218">
        <f>C701*D701*E701</f>
        <v>0</v>
      </c>
      <c r="G701" s="220"/>
      <c r="I701" s="269"/>
    </row>
    <row r="702" spans="1:9">
      <c r="A702" s="842" t="str">
        <f>IF(I701=0,"",VLOOKUP(I701,EQUIPOS,2,FALSE))</f>
        <v/>
      </c>
      <c r="B702" s="843"/>
      <c r="C702" s="187"/>
      <c r="D702" s="186"/>
      <c r="E702" s="240">
        <f>IF(I701=0,0,VLOOKUP(I701,EQUIPOS,4,FALSE))</f>
        <v>0</v>
      </c>
      <c r="F702" s="218">
        <f>C702*D702*E702</f>
        <v>0</v>
      </c>
      <c r="G702" s="220"/>
      <c r="I702" s="269"/>
    </row>
    <row r="703" spans="1:9" ht="30.75" customHeight="1">
      <c r="A703" s="842" t="str">
        <f>IF(I702=0,"",VLOOKUP(I702,EQUIPOS,2,FALSE))</f>
        <v/>
      </c>
      <c r="B703" s="843"/>
      <c r="C703" s="187"/>
      <c r="D703" s="186"/>
      <c r="E703" s="240">
        <f>IF(I702=0,0,VLOOKUP(I702,EQUIPOS,4,FALSE))</f>
        <v>0</v>
      </c>
      <c r="F703" s="218">
        <f>C703*D703*E703</f>
        <v>0</v>
      </c>
      <c r="G703" s="221"/>
      <c r="I703" s="308"/>
    </row>
    <row r="704" spans="1:9" ht="13.5" thickBot="1">
      <c r="A704" s="222"/>
      <c r="B704" s="223"/>
      <c r="C704" s="223"/>
      <c r="D704" s="225"/>
      <c r="E704" s="249"/>
      <c r="F704" s="226" t="s">
        <v>78</v>
      </c>
      <c r="G704" s="250">
        <f>SUM(F699:F703)</f>
        <v>0</v>
      </c>
      <c r="I704" s="308"/>
    </row>
    <row r="705" spans="1:9" ht="13.5" thickTop="1">
      <c r="A705" s="228" t="s">
        <v>69</v>
      </c>
      <c r="B705" s="229"/>
      <c r="C705" s="229"/>
      <c r="D705" s="231"/>
      <c r="E705" s="231"/>
      <c r="F705" s="230"/>
      <c r="G705" s="232"/>
      <c r="H705" s="209"/>
      <c r="I705" s="307"/>
    </row>
    <row r="706" spans="1:9" ht="26">
      <c r="A706" s="233" t="s">
        <v>53</v>
      </c>
      <c r="B706" s="235" t="s">
        <v>54</v>
      </c>
      <c r="C706" s="235" t="s">
        <v>64</v>
      </c>
      <c r="D706" s="298" t="s">
        <v>70</v>
      </c>
      <c r="E706" s="236" t="s">
        <v>65</v>
      </c>
      <c r="F706" s="237" t="s">
        <v>75</v>
      </c>
      <c r="G706" s="238" t="s">
        <v>66</v>
      </c>
      <c r="I706" s="269"/>
    </row>
    <row r="707" spans="1:9">
      <c r="A707" s="251" t="str">
        <f t="shared" ref="A707:A718" si="119">IF(I706=0,"",VLOOKUP(I706,MANOOBRA,2,FALSE))</f>
        <v/>
      </c>
      <c r="B707" s="239" t="str">
        <f t="shared" ref="B707:B718" si="120">IF(I706=0,"",VLOOKUP(I706,MANOOBRA,3,FALSE))</f>
        <v/>
      </c>
      <c r="C707" s="187"/>
      <c r="D707" s="187"/>
      <c r="E707" s="240">
        <f t="shared" ref="E707:E718" si="121">IF(I706=0,0,VLOOKUP(I706,MANOOBRA,4,FALSE))</f>
        <v>0</v>
      </c>
      <c r="F707" s="218">
        <f>IF(D707=0,0,E707*D707)</f>
        <v>0</v>
      </c>
      <c r="G707" s="219"/>
      <c r="I707" s="269"/>
    </row>
    <row r="708" spans="1:9">
      <c r="A708" s="251" t="str">
        <f t="shared" si="119"/>
        <v/>
      </c>
      <c r="B708" s="239" t="str">
        <f t="shared" si="120"/>
        <v/>
      </c>
      <c r="C708" s="187"/>
      <c r="D708" s="187"/>
      <c r="E708" s="240">
        <f t="shared" si="121"/>
        <v>0</v>
      </c>
      <c r="F708" s="218">
        <f t="shared" ref="F708:F718" si="122">IF(D708=0,0,C708*E708/D708)</f>
        <v>0</v>
      </c>
      <c r="G708" s="220"/>
      <c r="I708" s="269"/>
    </row>
    <row r="709" spans="1:9">
      <c r="A709" s="251" t="str">
        <f t="shared" si="119"/>
        <v/>
      </c>
      <c r="B709" s="239" t="str">
        <f t="shared" si="120"/>
        <v/>
      </c>
      <c r="C709" s="187"/>
      <c r="D709" s="290"/>
      <c r="E709" s="240">
        <f t="shared" si="121"/>
        <v>0</v>
      </c>
      <c r="F709" s="218">
        <f t="shared" si="122"/>
        <v>0</v>
      </c>
      <c r="G709" s="220"/>
      <c r="I709" s="269"/>
    </row>
    <row r="710" spans="1:9">
      <c r="A710" s="251" t="str">
        <f t="shared" si="119"/>
        <v/>
      </c>
      <c r="B710" s="239" t="str">
        <f t="shared" si="120"/>
        <v/>
      </c>
      <c r="C710" s="187"/>
      <c r="D710" s="187"/>
      <c r="E710" s="240">
        <f t="shared" si="121"/>
        <v>0</v>
      </c>
      <c r="F710" s="218">
        <f t="shared" si="122"/>
        <v>0</v>
      </c>
      <c r="G710" s="220"/>
      <c r="I710" s="269"/>
    </row>
    <row r="711" spans="1:9">
      <c r="A711" s="251" t="str">
        <f t="shared" si="119"/>
        <v/>
      </c>
      <c r="B711" s="239" t="str">
        <f t="shared" si="120"/>
        <v/>
      </c>
      <c r="C711" s="187"/>
      <c r="D711" s="187"/>
      <c r="E711" s="240">
        <f t="shared" si="121"/>
        <v>0</v>
      </c>
      <c r="F711" s="218">
        <f t="shared" si="122"/>
        <v>0</v>
      </c>
      <c r="G711" s="220"/>
      <c r="I711" s="269"/>
    </row>
    <row r="712" spans="1:9">
      <c r="A712" s="251" t="str">
        <f t="shared" si="119"/>
        <v/>
      </c>
      <c r="B712" s="239" t="str">
        <f t="shared" si="120"/>
        <v/>
      </c>
      <c r="C712" s="187"/>
      <c r="D712" s="187"/>
      <c r="E712" s="240">
        <f t="shared" si="121"/>
        <v>0</v>
      </c>
      <c r="F712" s="218">
        <f t="shared" si="122"/>
        <v>0</v>
      </c>
      <c r="G712" s="220"/>
      <c r="I712" s="269"/>
    </row>
    <row r="713" spans="1:9">
      <c r="A713" s="251" t="str">
        <f t="shared" si="119"/>
        <v/>
      </c>
      <c r="B713" s="239" t="str">
        <f t="shared" si="120"/>
        <v/>
      </c>
      <c r="C713" s="187"/>
      <c r="D713" s="187"/>
      <c r="E713" s="240">
        <f t="shared" si="121"/>
        <v>0</v>
      </c>
      <c r="F713" s="218">
        <f t="shared" si="122"/>
        <v>0</v>
      </c>
      <c r="G713" s="220"/>
      <c r="I713" s="269"/>
    </row>
    <row r="714" spans="1:9">
      <c r="A714" s="251" t="str">
        <f t="shared" si="119"/>
        <v/>
      </c>
      <c r="B714" s="239" t="str">
        <f t="shared" si="120"/>
        <v/>
      </c>
      <c r="C714" s="187"/>
      <c r="D714" s="187"/>
      <c r="E714" s="240">
        <f t="shared" si="121"/>
        <v>0</v>
      </c>
      <c r="F714" s="218">
        <f t="shared" si="122"/>
        <v>0</v>
      </c>
      <c r="G714" s="220"/>
      <c r="I714" s="269"/>
    </row>
    <row r="715" spans="1:9">
      <c r="A715" s="251" t="str">
        <f t="shared" si="119"/>
        <v/>
      </c>
      <c r="B715" s="239" t="str">
        <f t="shared" si="120"/>
        <v/>
      </c>
      <c r="C715" s="187"/>
      <c r="D715" s="187"/>
      <c r="E715" s="240">
        <f t="shared" si="121"/>
        <v>0</v>
      </c>
      <c r="F715" s="218">
        <f t="shared" si="122"/>
        <v>0</v>
      </c>
      <c r="G715" s="220"/>
      <c r="I715" s="269"/>
    </row>
    <row r="716" spans="1:9">
      <c r="A716" s="251" t="str">
        <f t="shared" si="119"/>
        <v/>
      </c>
      <c r="B716" s="239" t="str">
        <f t="shared" si="120"/>
        <v/>
      </c>
      <c r="C716" s="187"/>
      <c r="D716" s="187"/>
      <c r="E716" s="240">
        <f t="shared" si="121"/>
        <v>0</v>
      </c>
      <c r="F716" s="218">
        <f t="shared" si="122"/>
        <v>0</v>
      </c>
      <c r="G716" s="220"/>
      <c r="I716" s="269"/>
    </row>
    <row r="717" spans="1:9">
      <c r="A717" s="251" t="str">
        <f t="shared" si="119"/>
        <v/>
      </c>
      <c r="B717" s="239" t="str">
        <f t="shared" si="120"/>
        <v/>
      </c>
      <c r="C717" s="187"/>
      <c r="D717" s="187"/>
      <c r="E717" s="240">
        <f t="shared" si="121"/>
        <v>0</v>
      </c>
      <c r="F717" s="218">
        <f t="shared" si="122"/>
        <v>0</v>
      </c>
      <c r="G717" s="220"/>
      <c r="I717" s="269"/>
    </row>
    <row r="718" spans="1:9" ht="31.5" customHeight="1">
      <c r="A718" s="251" t="str">
        <f t="shared" si="119"/>
        <v/>
      </c>
      <c r="B718" s="239" t="str">
        <f t="shared" si="120"/>
        <v/>
      </c>
      <c r="C718" s="187"/>
      <c r="D718" s="187"/>
      <c r="E718" s="240">
        <f t="shared" si="121"/>
        <v>0</v>
      </c>
      <c r="F718" s="218">
        <f t="shared" si="122"/>
        <v>0</v>
      </c>
      <c r="G718" s="221"/>
      <c r="I718" s="308"/>
    </row>
    <row r="719" spans="1:9" ht="13.5" thickBot="1">
      <c r="A719" s="222"/>
      <c r="B719" s="223"/>
      <c r="C719" s="223"/>
      <c r="D719" s="225"/>
      <c r="E719" s="225"/>
      <c r="F719" s="226" t="s">
        <v>79</v>
      </c>
      <c r="G719" s="250">
        <f>SUM(F707:F718)</f>
        <v>0</v>
      </c>
      <c r="I719" s="308"/>
    </row>
    <row r="720" spans="1:9" ht="13.5" thickTop="1">
      <c r="A720" s="179" t="s">
        <v>72</v>
      </c>
      <c r="B720" s="229"/>
      <c r="C720" s="229"/>
      <c r="D720" s="231"/>
      <c r="E720" s="231"/>
      <c r="F720" s="230"/>
      <c r="G720" s="232"/>
      <c r="H720" s="209"/>
      <c r="I720" s="307"/>
    </row>
    <row r="721" spans="1:20">
      <c r="A721" s="233" t="s">
        <v>53</v>
      </c>
      <c r="B721" s="234"/>
      <c r="C721" s="234"/>
      <c r="D721" s="299"/>
      <c r="E721" s="236" t="s">
        <v>73</v>
      </c>
      <c r="F721" s="237" t="s">
        <v>74</v>
      </c>
      <c r="G721" s="252" t="s">
        <v>73</v>
      </c>
      <c r="I721" s="308"/>
    </row>
    <row r="722" spans="1:20">
      <c r="A722" s="704" t="s">
        <v>734</v>
      </c>
      <c r="B722" s="253"/>
      <c r="C722" s="253"/>
      <c r="D722" s="300"/>
      <c r="E722" s="217">
        <f>SUM(G681,G696,G704,G719)</f>
        <v>0</v>
      </c>
      <c r="F722" s="254">
        <v>0.12</v>
      </c>
      <c r="G722" s="255">
        <f>E722*F722</f>
        <v>0</v>
      </c>
      <c r="I722" s="308"/>
    </row>
    <row r="723" spans="1:20">
      <c r="A723" s="704" t="s">
        <v>80</v>
      </c>
      <c r="B723" s="253"/>
      <c r="C723" s="253"/>
      <c r="D723" s="300"/>
      <c r="E723" s="217">
        <f>SUM(G681,G696,G704,G719)</f>
        <v>0</v>
      </c>
      <c r="F723" s="254">
        <f>A</f>
        <v>0</v>
      </c>
      <c r="G723" s="255">
        <f>E723*F723</f>
        <v>0</v>
      </c>
      <c r="I723" s="308"/>
    </row>
    <row r="724" spans="1:20" ht="33" customHeight="1">
      <c r="A724" s="704" t="s">
        <v>81</v>
      </c>
      <c r="B724" s="253"/>
      <c r="C724" s="253"/>
      <c r="D724" s="300"/>
      <c r="E724" s="217">
        <f>SUM(G681,G696,G704,G719)</f>
        <v>0</v>
      </c>
      <c r="F724" s="254">
        <f>I</f>
        <v>0</v>
      </c>
      <c r="G724" s="255">
        <f>E724*F724</f>
        <v>0</v>
      </c>
      <c r="I724" s="308"/>
      <c r="J724" s="281"/>
      <c r="K724" s="281"/>
      <c r="L724" s="281"/>
      <c r="M724" s="281"/>
      <c r="N724" s="281"/>
      <c r="O724" s="281"/>
      <c r="P724" s="281"/>
      <c r="Q724" s="281"/>
      <c r="R724" s="281"/>
      <c r="S724" s="281"/>
    </row>
    <row r="725" spans="1:20" ht="33" customHeight="1">
      <c r="A725" s="704" t="s">
        <v>82</v>
      </c>
      <c r="B725" s="253"/>
      <c r="C725" s="253"/>
      <c r="D725" s="300"/>
      <c r="E725" s="217">
        <f>SUM(G681,G696,G704,G719)</f>
        <v>0</v>
      </c>
      <c r="F725" s="254">
        <f>U</f>
        <v>0</v>
      </c>
      <c r="G725" s="255">
        <f>E725*F725</f>
        <v>0</v>
      </c>
      <c r="I725" s="706"/>
      <c r="J725" s="281"/>
      <c r="K725" s="281"/>
      <c r="L725" s="281"/>
      <c r="M725" s="281"/>
      <c r="N725" s="281"/>
      <c r="O725" s="281"/>
      <c r="P725" s="281"/>
      <c r="Q725" s="281"/>
      <c r="R725" s="281"/>
      <c r="S725" s="281"/>
    </row>
    <row r="726" spans="1:20" s="201" customFormat="1" ht="13.5" thickBot="1">
      <c r="A726" s="222"/>
      <c r="B726" s="223"/>
      <c r="C726" s="223"/>
      <c r="D726" s="225"/>
      <c r="E726" s="225"/>
      <c r="F726" s="256" t="s">
        <v>83</v>
      </c>
      <c r="G726" s="250">
        <f>SUM(G722:G725)</f>
        <v>0</v>
      </c>
      <c r="I726" s="309"/>
      <c r="J726" s="201" t="str">
        <f>B665</f>
        <v>2.2.6</v>
      </c>
      <c r="K726" s="261">
        <f>E722</f>
        <v>0</v>
      </c>
      <c r="L726" s="261">
        <f>+G681</f>
        <v>0</v>
      </c>
      <c r="M726" s="261">
        <f>+G696</f>
        <v>0</v>
      </c>
      <c r="N726" s="261">
        <f>+G704</f>
        <v>0</v>
      </c>
      <c r="O726" s="261">
        <f>+G719</f>
        <v>0</v>
      </c>
      <c r="P726" s="280">
        <f>G722</f>
        <v>0</v>
      </c>
      <c r="Q726" s="280">
        <f>G723</f>
        <v>0</v>
      </c>
      <c r="R726" s="280">
        <f>G724</f>
        <v>0</v>
      </c>
      <c r="S726" s="283">
        <f>SUM(K726:R726)</f>
        <v>0</v>
      </c>
      <c r="T726" s="280"/>
    </row>
    <row r="727" spans="1:20" ht="14" thickTop="1" thickBot="1">
      <c r="A727" s="257"/>
      <c r="B727" s="201"/>
      <c r="C727" s="201"/>
      <c r="D727" s="301"/>
      <c r="E727" s="258" t="s">
        <v>88</v>
      </c>
      <c r="F727" s="259"/>
      <c r="G727" s="260">
        <f>ROUND(SUM(G681,G696,G704,G719,G726),0)</f>
        <v>0</v>
      </c>
      <c r="I727" s="308"/>
      <c r="T727" s="280"/>
    </row>
    <row r="728" spans="1:20" ht="13.5" thickTop="1">
      <c r="A728" s="262" t="s">
        <v>95</v>
      </c>
      <c r="D728" s="206"/>
      <c r="E728" s="206"/>
      <c r="F728" s="205"/>
      <c r="G728" s="208"/>
      <c r="I728" s="308"/>
      <c r="T728" s="280"/>
    </row>
    <row r="729" spans="1:20">
      <c r="A729" s="262"/>
      <c r="B729" s="263"/>
      <c r="C729" s="263"/>
      <c r="D729" s="302"/>
      <c r="E729" s="206"/>
      <c r="F729" s="205"/>
      <c r="G729" s="264">
        <f ca="1">TODAY()</f>
        <v>45189</v>
      </c>
      <c r="I729" s="308"/>
      <c r="T729" s="280"/>
    </row>
    <row r="730" spans="1:20" s="191" customFormat="1" ht="13.5" thickBot="1">
      <c r="A730" s="222"/>
      <c r="B730" s="223"/>
      <c r="C730" s="223"/>
      <c r="D730" s="225"/>
      <c r="E730" s="225"/>
      <c r="F730" s="224"/>
      <c r="G730" s="265"/>
      <c r="I730" s="303"/>
      <c r="S730" s="282"/>
    </row>
    <row r="731" spans="1:20" s="191" customFormat="1" ht="13.5" thickTop="1">
      <c r="A731" s="188" t="s">
        <v>124</v>
      </c>
      <c r="B731" s="188"/>
      <c r="C731" s="188"/>
      <c r="D731" s="190"/>
      <c r="E731" s="190"/>
      <c r="F731" s="189"/>
      <c r="G731" s="189"/>
      <c r="I731" s="303"/>
      <c r="S731" s="282"/>
    </row>
    <row r="732" spans="1:20" s="191" customFormat="1">
      <c r="A732" s="188" t="str">
        <f>CONCATENATE('Prestaciones y AIU'!A624," ANALISIS DE PRECIOS UNITARIOS")</f>
        <v xml:space="preserve"> ANALISIS DE PRECIOS UNITARIOS</v>
      </c>
      <c r="B732" s="188"/>
      <c r="C732" s="188"/>
      <c r="D732" s="190"/>
      <c r="E732" s="190"/>
      <c r="F732" s="189"/>
      <c r="G732" s="189"/>
      <c r="I732" s="303"/>
      <c r="S732" s="282"/>
    </row>
    <row r="733" spans="1:20" s="191" customFormat="1">
      <c r="A733" s="188" t="str">
        <f>Objeto_LIC</f>
        <v>OBJETO PROCESO COMPETITIVO</v>
      </c>
      <c r="B733" s="188"/>
      <c r="C733" s="188"/>
      <c r="D733" s="190"/>
      <c r="E733" s="190"/>
      <c r="F733" s="189"/>
      <c r="G733" s="189"/>
      <c r="I733" s="303"/>
      <c r="S733" s="282"/>
    </row>
    <row r="734" spans="1:20">
      <c r="A734" s="188"/>
      <c r="B734" s="188"/>
      <c r="C734" s="188"/>
      <c r="D734" s="190"/>
      <c r="E734" s="190"/>
      <c r="F734" s="189"/>
      <c r="G734" s="189"/>
    </row>
    <row r="735" spans="1:20" s="201" customFormat="1" ht="13.5" thickBot="1">
      <c r="A735" s="192"/>
      <c r="B735" s="192"/>
      <c r="C735" s="192"/>
      <c r="D735" s="194"/>
      <c r="E735" s="194"/>
      <c r="F735" s="193"/>
      <c r="G735" s="193"/>
      <c r="I735" s="305"/>
      <c r="S735" s="282"/>
    </row>
    <row r="736" spans="1:20" ht="13.5" thickTop="1">
      <c r="A736" s="196"/>
      <c r="B736" s="197"/>
      <c r="C736" s="197"/>
      <c r="D736" s="199"/>
      <c r="E736" s="199"/>
      <c r="F736" s="198"/>
      <c r="G736" s="200" t="s">
        <v>125</v>
      </c>
    </row>
    <row r="737" spans="1:19">
      <c r="A737" s="202" t="s">
        <v>58</v>
      </c>
      <c r="B737" s="844" t="str">
        <f>Proponente</f>
        <v>INDICAR NOMBRE DE CONTRATISTA</v>
      </c>
      <c r="C737" s="844"/>
      <c r="D737" s="844"/>
      <c r="E737" s="844"/>
      <c r="F737" s="844"/>
      <c r="G737" s="845"/>
    </row>
    <row r="738" spans="1:19">
      <c r="A738" s="202" t="s">
        <v>59</v>
      </c>
      <c r="B738" s="203" t="str">
        <f>Presupuesto!$A$16</f>
        <v>2.3</v>
      </c>
      <c r="C738" s="844" t="str">
        <f>Presupuesto!$B$16</f>
        <v>CUBIERTA</v>
      </c>
      <c r="D738" s="844"/>
      <c r="E738" s="844"/>
      <c r="F738" s="844"/>
      <c r="G738" s="845"/>
    </row>
    <row r="739" spans="1:19">
      <c r="A739" s="204"/>
      <c r="D739" s="206"/>
      <c r="E739" s="206"/>
      <c r="F739" s="192" t="s">
        <v>87</v>
      </c>
      <c r="G739" s="207">
        <f>Presupuesto!$C$16</f>
        <v>0</v>
      </c>
      <c r="I739" s="306"/>
      <c r="J739" s="281"/>
      <c r="K739" s="281"/>
      <c r="L739" s="281"/>
      <c r="M739" s="281"/>
      <c r="N739" s="281"/>
      <c r="O739" s="281"/>
      <c r="P739" s="281"/>
      <c r="Q739" s="281"/>
      <c r="R739" s="281"/>
      <c r="S739" s="281"/>
    </row>
    <row r="740" spans="1:19" s="209" customFormat="1" ht="13.5" thickBot="1">
      <c r="A740" s="202" t="s">
        <v>60</v>
      </c>
      <c r="B740" s="195"/>
      <c r="C740" s="195"/>
      <c r="D740" s="206"/>
      <c r="E740" s="206"/>
      <c r="F740" s="205"/>
      <c r="G740" s="208"/>
      <c r="I740" s="307"/>
      <c r="S740" s="281"/>
    </row>
    <row r="741" spans="1:19" ht="13.5" thickTop="1">
      <c r="A741" s="210" t="s">
        <v>53</v>
      </c>
      <c r="B741" s="211" t="s">
        <v>61</v>
      </c>
      <c r="C741" s="211" t="s">
        <v>62</v>
      </c>
      <c r="D741" s="212" t="s">
        <v>70</v>
      </c>
      <c r="E741" s="213" t="s">
        <v>98</v>
      </c>
      <c r="F741" s="213" t="s">
        <v>75</v>
      </c>
      <c r="G741" s="214" t="s">
        <v>66</v>
      </c>
      <c r="I741" s="269"/>
    </row>
    <row r="742" spans="1:19">
      <c r="A742" s="215" t="str">
        <f t="shared" ref="A742:A753" si="123">IF(I741=0,"-",VLOOKUP(I741,EQUIPOS,2,FALSE))</f>
        <v>-</v>
      </c>
      <c r="B742" s="216"/>
      <c r="C742" s="216"/>
      <c r="D742" s="186"/>
      <c r="E742" s="217">
        <f t="shared" ref="E742:E753" si="124">IF(I741=0,0,VLOOKUP(I741,EQUIPOS,4,FALSE))</f>
        <v>0</v>
      </c>
      <c r="F742" s="218">
        <f t="shared" ref="F742:F753" si="125">IF(D742=0,0,D742*E742)</f>
        <v>0</v>
      </c>
      <c r="G742" s="219"/>
      <c r="I742" s="269"/>
    </row>
    <row r="743" spans="1:19">
      <c r="A743" s="215" t="str">
        <f t="shared" si="123"/>
        <v>-</v>
      </c>
      <c r="B743" s="216"/>
      <c r="C743" s="216"/>
      <c r="D743" s="186"/>
      <c r="E743" s="217">
        <f t="shared" si="124"/>
        <v>0</v>
      </c>
      <c r="F743" s="218">
        <f t="shared" si="125"/>
        <v>0</v>
      </c>
      <c r="G743" s="220"/>
      <c r="I743" s="269"/>
    </row>
    <row r="744" spans="1:19">
      <c r="A744" s="215" t="str">
        <f t="shared" si="123"/>
        <v>-</v>
      </c>
      <c r="B744" s="216"/>
      <c r="C744" s="216"/>
      <c r="D744" s="186"/>
      <c r="E744" s="217">
        <f t="shared" si="124"/>
        <v>0</v>
      </c>
      <c r="F744" s="218">
        <f t="shared" si="125"/>
        <v>0</v>
      </c>
      <c r="G744" s="220"/>
      <c r="I744" s="269"/>
    </row>
    <row r="745" spans="1:19">
      <c r="A745" s="215" t="str">
        <f t="shared" si="123"/>
        <v>-</v>
      </c>
      <c r="B745" s="216"/>
      <c r="C745" s="216"/>
      <c r="D745" s="186"/>
      <c r="E745" s="217">
        <f t="shared" si="124"/>
        <v>0</v>
      </c>
      <c r="F745" s="218">
        <f t="shared" si="125"/>
        <v>0</v>
      </c>
      <c r="G745" s="220"/>
      <c r="I745" s="269"/>
    </row>
    <row r="746" spans="1:19">
      <c r="A746" s="215" t="str">
        <f t="shared" si="123"/>
        <v>-</v>
      </c>
      <c r="B746" s="216"/>
      <c r="C746" s="216"/>
      <c r="D746" s="186"/>
      <c r="E746" s="217">
        <f t="shared" si="124"/>
        <v>0</v>
      </c>
      <c r="F746" s="218">
        <f t="shared" si="125"/>
        <v>0</v>
      </c>
      <c r="G746" s="220"/>
      <c r="I746" s="269"/>
    </row>
    <row r="747" spans="1:19">
      <c r="A747" s="215" t="str">
        <f t="shared" si="123"/>
        <v>-</v>
      </c>
      <c r="B747" s="216"/>
      <c r="C747" s="216"/>
      <c r="D747" s="186"/>
      <c r="E747" s="217">
        <f t="shared" si="124"/>
        <v>0</v>
      </c>
      <c r="F747" s="218">
        <f t="shared" si="125"/>
        <v>0</v>
      </c>
      <c r="G747" s="220"/>
      <c r="I747" s="269"/>
    </row>
    <row r="748" spans="1:19">
      <c r="A748" s="215" t="str">
        <f t="shared" si="123"/>
        <v>-</v>
      </c>
      <c r="B748" s="216"/>
      <c r="C748" s="216"/>
      <c r="D748" s="186"/>
      <c r="E748" s="217">
        <f t="shared" si="124"/>
        <v>0</v>
      </c>
      <c r="F748" s="218">
        <f t="shared" si="125"/>
        <v>0</v>
      </c>
      <c r="G748" s="220"/>
      <c r="I748" s="269"/>
    </row>
    <row r="749" spans="1:19">
      <c r="A749" s="215" t="str">
        <f t="shared" si="123"/>
        <v>-</v>
      </c>
      <c r="B749" s="216"/>
      <c r="C749" s="216"/>
      <c r="D749" s="186"/>
      <c r="E749" s="217">
        <f t="shared" si="124"/>
        <v>0</v>
      </c>
      <c r="F749" s="218">
        <f t="shared" si="125"/>
        <v>0</v>
      </c>
      <c r="G749" s="220"/>
      <c r="I749" s="269"/>
    </row>
    <row r="750" spans="1:19">
      <c r="A750" s="215" t="str">
        <f t="shared" si="123"/>
        <v>-</v>
      </c>
      <c r="B750" s="216"/>
      <c r="C750" s="216"/>
      <c r="D750" s="186"/>
      <c r="E750" s="217">
        <f t="shared" si="124"/>
        <v>0</v>
      </c>
      <c r="F750" s="218">
        <f t="shared" si="125"/>
        <v>0</v>
      </c>
      <c r="G750" s="220"/>
      <c r="I750" s="269"/>
    </row>
    <row r="751" spans="1:19">
      <c r="A751" s="215" t="str">
        <f t="shared" si="123"/>
        <v>-</v>
      </c>
      <c r="B751" s="216"/>
      <c r="C751" s="216"/>
      <c r="D751" s="186"/>
      <c r="E751" s="217">
        <f t="shared" si="124"/>
        <v>0</v>
      </c>
      <c r="F751" s="218">
        <f t="shared" si="125"/>
        <v>0</v>
      </c>
      <c r="G751" s="220"/>
      <c r="I751" s="269"/>
    </row>
    <row r="752" spans="1:19">
      <c r="A752" s="215" t="str">
        <f t="shared" si="123"/>
        <v>-</v>
      </c>
      <c r="B752" s="216"/>
      <c r="C752" s="216"/>
      <c r="D752" s="186"/>
      <c r="E752" s="217">
        <f t="shared" si="124"/>
        <v>0</v>
      </c>
      <c r="F752" s="218">
        <f t="shared" si="125"/>
        <v>0</v>
      </c>
      <c r="G752" s="220"/>
      <c r="I752" s="269"/>
    </row>
    <row r="753" spans="1:19">
      <c r="A753" s="215" t="str">
        <f t="shared" si="123"/>
        <v>-</v>
      </c>
      <c r="B753" s="216"/>
      <c r="C753" s="216"/>
      <c r="D753" s="186"/>
      <c r="E753" s="217">
        <f t="shared" si="124"/>
        <v>0</v>
      </c>
      <c r="F753" s="218">
        <f t="shared" si="125"/>
        <v>0</v>
      </c>
      <c r="G753" s="220"/>
      <c r="I753" s="308"/>
    </row>
    <row r="754" spans="1:19" ht="13.5" thickBot="1">
      <c r="A754" s="222"/>
      <c r="B754" s="223"/>
      <c r="C754" s="223"/>
      <c r="D754" s="225"/>
      <c r="E754" s="225"/>
      <c r="F754" s="226" t="s">
        <v>76</v>
      </c>
      <c r="G754" s="227">
        <f>SUM(F742:F753)</f>
        <v>0</v>
      </c>
      <c r="I754" s="308"/>
    </row>
    <row r="755" spans="1:19" s="209" customFormat="1" ht="13.5" thickTop="1">
      <c r="A755" s="228" t="s">
        <v>63</v>
      </c>
      <c r="B755" s="229"/>
      <c r="C755" s="229"/>
      <c r="D755" s="231"/>
      <c r="E755" s="231"/>
      <c r="F755" s="230"/>
      <c r="G755" s="232"/>
      <c r="I755" s="307"/>
      <c r="S755" s="281"/>
    </row>
    <row r="756" spans="1:19" ht="26">
      <c r="A756" s="233" t="s">
        <v>53</v>
      </c>
      <c r="B756" s="234"/>
      <c r="C756" s="235" t="s">
        <v>54</v>
      </c>
      <c r="D756" s="298" t="s">
        <v>64</v>
      </c>
      <c r="E756" s="236" t="s">
        <v>65</v>
      </c>
      <c r="F756" s="237" t="s">
        <v>75</v>
      </c>
      <c r="G756" s="238" t="s">
        <v>66</v>
      </c>
      <c r="I756" s="269"/>
    </row>
    <row r="757" spans="1:19">
      <c r="A757" s="842" t="str">
        <f t="shared" ref="A757:A768" si="126">IF(I756=0,"",VLOOKUP(I756,MATERIALES,2,FALSE))</f>
        <v/>
      </c>
      <c r="B757" s="843"/>
      <c r="C757" s="239" t="str">
        <f t="shared" ref="C757:C765" si="127">IF(I756=0,"",VLOOKUP(I756,MATERIALES,3,FALSE))</f>
        <v/>
      </c>
      <c r="D757" s="186"/>
      <c r="E757" s="240">
        <f t="shared" ref="E757:E768" si="128">IF(I756=0,0,VLOOKUP(I756,MATERIALES,4,FALSE))</f>
        <v>0</v>
      </c>
      <c r="F757" s="218">
        <f t="shared" ref="F757:F768" si="129">IF(D757=0,0,D757*E757)</f>
        <v>0</v>
      </c>
      <c r="G757" s="219"/>
      <c r="I757" s="269"/>
    </row>
    <row r="758" spans="1:19">
      <c r="A758" s="842" t="str">
        <f t="shared" si="126"/>
        <v/>
      </c>
      <c r="B758" s="843"/>
      <c r="C758" s="239" t="str">
        <f t="shared" si="127"/>
        <v/>
      </c>
      <c r="D758" s="186"/>
      <c r="E758" s="240">
        <f t="shared" si="128"/>
        <v>0</v>
      </c>
      <c r="F758" s="218">
        <f t="shared" si="129"/>
        <v>0</v>
      </c>
      <c r="G758" s="220"/>
      <c r="I758" s="269"/>
    </row>
    <row r="759" spans="1:19">
      <c r="A759" s="842" t="str">
        <f t="shared" si="126"/>
        <v/>
      </c>
      <c r="B759" s="843"/>
      <c r="C759" s="239" t="str">
        <f t="shared" si="127"/>
        <v/>
      </c>
      <c r="D759" s="186"/>
      <c r="E759" s="240">
        <f t="shared" si="128"/>
        <v>0</v>
      </c>
      <c r="F759" s="218">
        <f t="shared" si="129"/>
        <v>0</v>
      </c>
      <c r="G759" s="220"/>
      <c r="I759" s="269"/>
    </row>
    <row r="760" spans="1:19">
      <c r="A760" s="842" t="str">
        <f t="shared" si="126"/>
        <v/>
      </c>
      <c r="B760" s="843"/>
      <c r="C760" s="239" t="str">
        <f t="shared" si="127"/>
        <v/>
      </c>
      <c r="D760" s="186"/>
      <c r="E760" s="240">
        <f t="shared" si="128"/>
        <v>0</v>
      </c>
      <c r="F760" s="218">
        <f t="shared" si="129"/>
        <v>0</v>
      </c>
      <c r="G760" s="220"/>
      <c r="I760" s="269"/>
    </row>
    <row r="761" spans="1:19">
      <c r="A761" s="842" t="str">
        <f t="shared" si="126"/>
        <v/>
      </c>
      <c r="B761" s="843"/>
      <c r="C761" s="239" t="str">
        <f t="shared" si="127"/>
        <v/>
      </c>
      <c r="D761" s="186"/>
      <c r="E761" s="240">
        <f t="shared" si="128"/>
        <v>0</v>
      </c>
      <c r="F761" s="218">
        <f t="shared" si="129"/>
        <v>0</v>
      </c>
      <c r="G761" s="220"/>
      <c r="I761" s="269"/>
    </row>
    <row r="762" spans="1:19">
      <c r="A762" s="842" t="str">
        <f t="shared" si="126"/>
        <v/>
      </c>
      <c r="B762" s="843"/>
      <c r="C762" s="239" t="str">
        <f t="shared" si="127"/>
        <v/>
      </c>
      <c r="D762" s="186"/>
      <c r="E762" s="240">
        <f t="shared" si="128"/>
        <v>0</v>
      </c>
      <c r="F762" s="218">
        <f t="shared" si="129"/>
        <v>0</v>
      </c>
      <c r="G762" s="220"/>
      <c r="I762" s="269"/>
    </row>
    <row r="763" spans="1:19">
      <c r="A763" s="842" t="str">
        <f t="shared" si="126"/>
        <v/>
      </c>
      <c r="B763" s="843"/>
      <c r="C763" s="239" t="str">
        <f t="shared" si="127"/>
        <v/>
      </c>
      <c r="D763" s="186"/>
      <c r="E763" s="240">
        <f t="shared" si="128"/>
        <v>0</v>
      </c>
      <c r="F763" s="218">
        <f t="shared" si="129"/>
        <v>0</v>
      </c>
      <c r="G763" s="220"/>
      <c r="I763" s="269"/>
    </row>
    <row r="764" spans="1:19">
      <c r="A764" s="842" t="str">
        <f t="shared" si="126"/>
        <v/>
      </c>
      <c r="B764" s="843"/>
      <c r="C764" s="239" t="str">
        <f t="shared" si="127"/>
        <v/>
      </c>
      <c r="D764" s="186"/>
      <c r="E764" s="240">
        <f t="shared" si="128"/>
        <v>0</v>
      </c>
      <c r="F764" s="218">
        <f t="shared" si="129"/>
        <v>0</v>
      </c>
      <c r="G764" s="241"/>
      <c r="I764" s="269"/>
    </row>
    <row r="765" spans="1:19">
      <c r="A765" s="842" t="str">
        <f t="shared" si="126"/>
        <v/>
      </c>
      <c r="B765" s="843"/>
      <c r="C765" s="239" t="str">
        <f t="shared" si="127"/>
        <v/>
      </c>
      <c r="D765" s="186"/>
      <c r="E765" s="240">
        <f t="shared" si="128"/>
        <v>0</v>
      </c>
      <c r="F765" s="218">
        <f t="shared" si="129"/>
        <v>0</v>
      </c>
      <c r="G765" s="220"/>
      <c r="I765" s="269"/>
    </row>
    <row r="766" spans="1:19">
      <c r="A766" s="842" t="str">
        <f t="shared" si="126"/>
        <v/>
      </c>
      <c r="B766" s="843"/>
      <c r="C766" s="239"/>
      <c r="D766" s="186"/>
      <c r="E766" s="240">
        <f t="shared" si="128"/>
        <v>0</v>
      </c>
      <c r="F766" s="218">
        <f t="shared" si="129"/>
        <v>0</v>
      </c>
      <c r="G766" s="220"/>
      <c r="I766" s="269"/>
    </row>
    <row r="767" spans="1:19">
      <c r="A767" s="842" t="str">
        <f t="shared" si="126"/>
        <v/>
      </c>
      <c r="B767" s="843"/>
      <c r="C767" s="239"/>
      <c r="D767" s="186"/>
      <c r="E767" s="240">
        <f t="shared" si="128"/>
        <v>0</v>
      </c>
      <c r="F767" s="218">
        <f t="shared" si="129"/>
        <v>0</v>
      </c>
      <c r="G767" s="220"/>
      <c r="I767" s="269"/>
    </row>
    <row r="768" spans="1:19" ht="26.25" customHeight="1">
      <c r="A768" s="842" t="str">
        <f t="shared" si="126"/>
        <v/>
      </c>
      <c r="B768" s="843"/>
      <c r="C768" s="239" t="str">
        <f t="shared" ref="C768" si="130">IF(I767=0,"",VLOOKUP(I767,MATERIALES,3,FALSE))</f>
        <v/>
      </c>
      <c r="D768" s="186"/>
      <c r="E768" s="240">
        <f t="shared" si="128"/>
        <v>0</v>
      </c>
      <c r="F768" s="218">
        <f t="shared" si="129"/>
        <v>0</v>
      </c>
      <c r="G768" s="221"/>
      <c r="I768" s="308"/>
    </row>
    <row r="769" spans="1:9" ht="13.5" thickBot="1">
      <c r="A769" s="204"/>
      <c r="D769" s="206"/>
      <c r="E769" s="242"/>
      <c r="F769" s="243" t="s">
        <v>77</v>
      </c>
      <c r="G769" s="241">
        <f>SUM(F757:F768)</f>
        <v>0</v>
      </c>
      <c r="I769" s="308"/>
    </row>
    <row r="770" spans="1:9" ht="14" thickTop="1" thickBot="1">
      <c r="A770" s="244" t="s">
        <v>68</v>
      </c>
      <c r="B770" s="245"/>
      <c r="C770" s="245"/>
      <c r="D770" s="247"/>
      <c r="E770" s="247"/>
      <c r="F770" s="246"/>
      <c r="G770" s="248"/>
      <c r="I770" s="308"/>
    </row>
    <row r="771" spans="1:9" ht="13.5" thickTop="1">
      <c r="A771" s="233" t="s">
        <v>53</v>
      </c>
      <c r="B771" s="234"/>
      <c r="C771" s="236" t="s">
        <v>67</v>
      </c>
      <c r="D771" s="298" t="s">
        <v>71</v>
      </c>
      <c r="E771" s="236" t="s">
        <v>96</v>
      </c>
      <c r="F771" s="237" t="s">
        <v>75</v>
      </c>
      <c r="G771" s="238" t="s">
        <v>66</v>
      </c>
      <c r="I771" s="269"/>
    </row>
    <row r="772" spans="1:9">
      <c r="A772" s="842" t="str">
        <f>IF(I771=0,"",VLOOKUP(I771,EQUIPOS,2,FALSE))</f>
        <v/>
      </c>
      <c r="B772" s="843"/>
      <c r="C772" s="187"/>
      <c r="D772" s="186"/>
      <c r="E772" s="240">
        <f>IF(I771=0,0,VLOOKUP(I771,EQUIPOS,4,FALSE))</f>
        <v>0</v>
      </c>
      <c r="F772" s="218">
        <f>C772*D772*E772</f>
        <v>0</v>
      </c>
      <c r="G772" s="219"/>
      <c r="I772" s="269"/>
    </row>
    <row r="773" spans="1:9">
      <c r="A773" s="842" t="str">
        <f>IF(I772=0,"",VLOOKUP(I772,EQUIPOS,2,FALSE))</f>
        <v/>
      </c>
      <c r="B773" s="843"/>
      <c r="C773" s="187"/>
      <c r="D773" s="186"/>
      <c r="E773" s="240">
        <f>IF(I772=0,0,VLOOKUP(I772,EQUIPOS,4,FALSE))</f>
        <v>0</v>
      </c>
      <c r="F773" s="218">
        <f>C773*D773*E773</f>
        <v>0</v>
      </c>
      <c r="G773" s="220"/>
      <c r="I773" s="269"/>
    </row>
    <row r="774" spans="1:9">
      <c r="A774" s="842" t="str">
        <f>IF(I773=0,"",VLOOKUP(I773,EQUIPOS,2,FALSE))</f>
        <v/>
      </c>
      <c r="B774" s="843"/>
      <c r="C774" s="187"/>
      <c r="D774" s="186"/>
      <c r="E774" s="240">
        <f>IF(I773=0,0,VLOOKUP(I773,EQUIPOS,4,FALSE))</f>
        <v>0</v>
      </c>
      <c r="F774" s="218">
        <f>C774*D774*E774</f>
        <v>0</v>
      </c>
      <c r="G774" s="220"/>
      <c r="I774" s="269"/>
    </row>
    <row r="775" spans="1:9">
      <c r="A775" s="842" t="str">
        <f>IF(I774=0,"",VLOOKUP(I774,EQUIPOS,2,FALSE))</f>
        <v/>
      </c>
      <c r="B775" s="843"/>
      <c r="C775" s="187"/>
      <c r="D775" s="186"/>
      <c r="E775" s="240">
        <f>IF(I774=0,0,VLOOKUP(I774,EQUIPOS,4,FALSE))</f>
        <v>0</v>
      </c>
      <c r="F775" s="218">
        <f>C775*D775*E775</f>
        <v>0</v>
      </c>
      <c r="G775" s="220"/>
      <c r="I775" s="269"/>
    </row>
    <row r="776" spans="1:9" ht="30.75" customHeight="1">
      <c r="A776" s="842" t="str">
        <f>IF(I775=0,"",VLOOKUP(I775,EQUIPOS,2,FALSE))</f>
        <v/>
      </c>
      <c r="B776" s="843"/>
      <c r="C776" s="187"/>
      <c r="D776" s="186"/>
      <c r="E776" s="240">
        <f>IF(I775=0,0,VLOOKUP(I775,EQUIPOS,4,FALSE))</f>
        <v>0</v>
      </c>
      <c r="F776" s="218">
        <f>C776*D776*E776</f>
        <v>0</v>
      </c>
      <c r="G776" s="221"/>
      <c r="I776" s="308"/>
    </row>
    <row r="777" spans="1:9" ht="13.5" thickBot="1">
      <c r="A777" s="222"/>
      <c r="B777" s="223"/>
      <c r="C777" s="223"/>
      <c r="D777" s="225"/>
      <c r="E777" s="249"/>
      <c r="F777" s="226" t="s">
        <v>78</v>
      </c>
      <c r="G777" s="250">
        <f>SUM(F772:F776)</f>
        <v>0</v>
      </c>
      <c r="I777" s="308"/>
    </row>
    <row r="778" spans="1:9" ht="13.5" thickTop="1">
      <c r="A778" s="228" t="s">
        <v>69</v>
      </c>
      <c r="B778" s="229"/>
      <c r="C778" s="229"/>
      <c r="D778" s="231"/>
      <c r="E778" s="231"/>
      <c r="F778" s="230"/>
      <c r="G778" s="232"/>
      <c r="H778" s="209"/>
      <c r="I778" s="307"/>
    </row>
    <row r="779" spans="1:9" ht="26">
      <c r="A779" s="233" t="s">
        <v>53</v>
      </c>
      <c r="B779" s="235" t="s">
        <v>54</v>
      </c>
      <c r="C779" s="235" t="s">
        <v>64</v>
      </c>
      <c r="D779" s="298" t="s">
        <v>70</v>
      </c>
      <c r="E779" s="236" t="s">
        <v>65</v>
      </c>
      <c r="F779" s="237" t="s">
        <v>75</v>
      </c>
      <c r="G779" s="238" t="s">
        <v>66</v>
      </c>
      <c r="I779" s="269"/>
    </row>
    <row r="780" spans="1:9">
      <c r="A780" s="251" t="str">
        <f t="shared" ref="A780:A791" si="131">IF(I779=0,"",VLOOKUP(I779,MANOOBRA,2,FALSE))</f>
        <v/>
      </c>
      <c r="B780" s="239" t="str">
        <f t="shared" ref="B780:B791" si="132">IF(I779=0,"",VLOOKUP(I779,MANOOBRA,3,FALSE))</f>
        <v/>
      </c>
      <c r="C780" s="187"/>
      <c r="D780" s="187"/>
      <c r="E780" s="240">
        <f t="shared" ref="E780:E791" si="133">IF(I779=0,0,VLOOKUP(I779,MANOOBRA,4,FALSE))</f>
        <v>0</v>
      </c>
      <c r="F780" s="218">
        <f t="shared" ref="F780:F791" si="134">IF(D780=0,0,C780*E780/D780)</f>
        <v>0</v>
      </c>
      <c r="G780" s="219"/>
      <c r="I780" s="269"/>
    </row>
    <row r="781" spans="1:9">
      <c r="A781" s="251" t="str">
        <f t="shared" si="131"/>
        <v/>
      </c>
      <c r="B781" s="239" t="str">
        <f t="shared" si="132"/>
        <v/>
      </c>
      <c r="C781" s="187"/>
      <c r="D781" s="187"/>
      <c r="E781" s="240">
        <f t="shared" si="133"/>
        <v>0</v>
      </c>
      <c r="F781" s="218">
        <f t="shared" si="134"/>
        <v>0</v>
      </c>
      <c r="G781" s="220"/>
      <c r="I781" s="269"/>
    </row>
    <row r="782" spans="1:9">
      <c r="A782" s="251" t="str">
        <f t="shared" si="131"/>
        <v/>
      </c>
      <c r="B782" s="239" t="str">
        <f t="shared" si="132"/>
        <v/>
      </c>
      <c r="C782" s="187"/>
      <c r="D782" s="290"/>
      <c r="E782" s="240">
        <f t="shared" si="133"/>
        <v>0</v>
      </c>
      <c r="F782" s="218">
        <f t="shared" si="134"/>
        <v>0</v>
      </c>
      <c r="G782" s="220"/>
      <c r="I782" s="269"/>
    </row>
    <row r="783" spans="1:9">
      <c r="A783" s="251" t="str">
        <f t="shared" si="131"/>
        <v/>
      </c>
      <c r="B783" s="239" t="str">
        <f t="shared" si="132"/>
        <v/>
      </c>
      <c r="C783" s="187"/>
      <c r="D783" s="187"/>
      <c r="E783" s="240">
        <f t="shared" si="133"/>
        <v>0</v>
      </c>
      <c r="F783" s="218">
        <f t="shared" si="134"/>
        <v>0</v>
      </c>
      <c r="G783" s="220"/>
      <c r="I783" s="269"/>
    </row>
    <row r="784" spans="1:9">
      <c r="A784" s="251" t="str">
        <f t="shared" si="131"/>
        <v/>
      </c>
      <c r="B784" s="239" t="str">
        <f t="shared" si="132"/>
        <v/>
      </c>
      <c r="C784" s="187"/>
      <c r="D784" s="187"/>
      <c r="E784" s="240">
        <f t="shared" si="133"/>
        <v>0</v>
      </c>
      <c r="F784" s="218">
        <f t="shared" si="134"/>
        <v>0</v>
      </c>
      <c r="G784" s="220"/>
      <c r="I784" s="269"/>
    </row>
    <row r="785" spans="1:20">
      <c r="A785" s="251" t="str">
        <f t="shared" si="131"/>
        <v/>
      </c>
      <c r="B785" s="239" t="str">
        <f t="shared" si="132"/>
        <v/>
      </c>
      <c r="C785" s="187"/>
      <c r="D785" s="187"/>
      <c r="E785" s="240">
        <f t="shared" si="133"/>
        <v>0</v>
      </c>
      <c r="F785" s="218">
        <f t="shared" si="134"/>
        <v>0</v>
      </c>
      <c r="G785" s="220"/>
      <c r="I785" s="269"/>
    </row>
    <row r="786" spans="1:20">
      <c r="A786" s="251" t="str">
        <f t="shared" si="131"/>
        <v/>
      </c>
      <c r="B786" s="239" t="str">
        <f t="shared" si="132"/>
        <v/>
      </c>
      <c r="C786" s="187"/>
      <c r="D786" s="187"/>
      <c r="E786" s="240">
        <f t="shared" si="133"/>
        <v>0</v>
      </c>
      <c r="F786" s="218">
        <f t="shared" si="134"/>
        <v>0</v>
      </c>
      <c r="G786" s="220"/>
      <c r="I786" s="269"/>
    </row>
    <row r="787" spans="1:20">
      <c r="A787" s="251" t="str">
        <f t="shared" si="131"/>
        <v/>
      </c>
      <c r="B787" s="239" t="str">
        <f t="shared" si="132"/>
        <v/>
      </c>
      <c r="C787" s="187"/>
      <c r="D787" s="187"/>
      <c r="E787" s="240">
        <f t="shared" si="133"/>
        <v>0</v>
      </c>
      <c r="F787" s="218">
        <f t="shared" si="134"/>
        <v>0</v>
      </c>
      <c r="G787" s="220"/>
      <c r="I787" s="269"/>
    </row>
    <row r="788" spans="1:20">
      <c r="A788" s="251" t="str">
        <f t="shared" si="131"/>
        <v/>
      </c>
      <c r="B788" s="239" t="str">
        <f t="shared" si="132"/>
        <v/>
      </c>
      <c r="C788" s="187"/>
      <c r="D788" s="187"/>
      <c r="E788" s="240">
        <f t="shared" si="133"/>
        <v>0</v>
      </c>
      <c r="F788" s="218">
        <f t="shared" si="134"/>
        <v>0</v>
      </c>
      <c r="G788" s="220"/>
      <c r="I788" s="269"/>
    </row>
    <row r="789" spans="1:20">
      <c r="A789" s="251" t="str">
        <f t="shared" si="131"/>
        <v/>
      </c>
      <c r="B789" s="239" t="str">
        <f t="shared" si="132"/>
        <v/>
      </c>
      <c r="C789" s="187"/>
      <c r="D789" s="187"/>
      <c r="E789" s="240">
        <f t="shared" si="133"/>
        <v>0</v>
      </c>
      <c r="F789" s="218">
        <f t="shared" si="134"/>
        <v>0</v>
      </c>
      <c r="G789" s="220"/>
      <c r="I789" s="269"/>
    </row>
    <row r="790" spans="1:20">
      <c r="A790" s="251" t="str">
        <f t="shared" si="131"/>
        <v/>
      </c>
      <c r="B790" s="239" t="str">
        <f t="shared" si="132"/>
        <v/>
      </c>
      <c r="C790" s="187"/>
      <c r="D790" s="187"/>
      <c r="E790" s="240">
        <f t="shared" si="133"/>
        <v>0</v>
      </c>
      <c r="F790" s="218">
        <f t="shared" si="134"/>
        <v>0</v>
      </c>
      <c r="G790" s="220"/>
      <c r="I790" s="269"/>
    </row>
    <row r="791" spans="1:20" ht="31.5" customHeight="1">
      <c r="A791" s="251" t="str">
        <f t="shared" si="131"/>
        <v/>
      </c>
      <c r="B791" s="239" t="str">
        <f t="shared" si="132"/>
        <v/>
      </c>
      <c r="C791" s="187"/>
      <c r="D791" s="187"/>
      <c r="E791" s="240">
        <f t="shared" si="133"/>
        <v>0</v>
      </c>
      <c r="F791" s="218">
        <f t="shared" si="134"/>
        <v>0</v>
      </c>
      <c r="G791" s="221"/>
      <c r="I791" s="308"/>
    </row>
    <row r="792" spans="1:20" ht="13.5" thickBot="1">
      <c r="A792" s="222"/>
      <c r="B792" s="223"/>
      <c r="C792" s="223"/>
      <c r="D792" s="225"/>
      <c r="E792" s="225"/>
      <c r="F792" s="226" t="s">
        <v>79</v>
      </c>
      <c r="G792" s="250">
        <f>SUM(F780:F791)</f>
        <v>0</v>
      </c>
      <c r="I792" s="308"/>
    </row>
    <row r="793" spans="1:20" ht="13.5" thickTop="1">
      <c r="A793" s="179" t="s">
        <v>72</v>
      </c>
      <c r="B793" s="229"/>
      <c r="C793" s="229"/>
      <c r="D793" s="231"/>
      <c r="E793" s="231"/>
      <c r="F793" s="230"/>
      <c r="G793" s="232"/>
      <c r="H793" s="209"/>
      <c r="I793" s="307"/>
    </row>
    <row r="794" spans="1:20">
      <c r="A794" s="233" t="s">
        <v>53</v>
      </c>
      <c r="B794" s="234"/>
      <c r="C794" s="234"/>
      <c r="D794" s="299"/>
      <c r="E794" s="236" t="s">
        <v>73</v>
      </c>
      <c r="F794" s="237" t="s">
        <v>74</v>
      </c>
      <c r="G794" s="252" t="s">
        <v>73</v>
      </c>
      <c r="I794" s="308"/>
    </row>
    <row r="795" spans="1:20">
      <c r="A795" s="704" t="s">
        <v>734</v>
      </c>
      <c r="B795" s="253"/>
      <c r="C795" s="253"/>
      <c r="D795" s="300"/>
      <c r="E795" s="217">
        <f>SUM(G754,G769,G777,G792)</f>
        <v>0</v>
      </c>
      <c r="F795" s="254">
        <v>0.12</v>
      </c>
      <c r="G795" s="255">
        <f>E795*F795</f>
        <v>0</v>
      </c>
      <c r="I795" s="308"/>
    </row>
    <row r="796" spans="1:20">
      <c r="A796" s="704" t="s">
        <v>80</v>
      </c>
      <c r="B796" s="253"/>
      <c r="C796" s="253"/>
      <c r="D796" s="300"/>
      <c r="E796" s="217">
        <f>SUM(G754,G769,G777,G792)</f>
        <v>0</v>
      </c>
      <c r="F796" s="254">
        <f>A</f>
        <v>0</v>
      </c>
      <c r="G796" s="255">
        <f>E796*F796</f>
        <v>0</v>
      </c>
      <c r="I796" s="308"/>
    </row>
    <row r="797" spans="1:20" ht="33" customHeight="1">
      <c r="A797" s="178" t="s">
        <v>85</v>
      </c>
      <c r="B797" s="253"/>
      <c r="C797" s="253"/>
      <c r="D797" s="300"/>
      <c r="E797" s="217">
        <f>SUM(G754,G769,G777,G792)</f>
        <v>0</v>
      </c>
      <c r="F797" s="254">
        <f>U</f>
        <v>0</v>
      </c>
      <c r="G797" s="255">
        <f>E797*F797</f>
        <v>0</v>
      </c>
      <c r="I797" s="308"/>
      <c r="J797" s="281"/>
      <c r="K797" s="281"/>
      <c r="L797" s="281"/>
      <c r="M797" s="281"/>
      <c r="N797" s="281"/>
      <c r="O797" s="281"/>
      <c r="P797" s="281"/>
      <c r="Q797" s="281"/>
      <c r="R797" s="281"/>
      <c r="S797" s="281"/>
    </row>
    <row r="798" spans="1:20" s="201" customFormat="1" ht="13.5" thickBot="1">
      <c r="A798" s="222"/>
      <c r="B798" s="223"/>
      <c r="C798" s="223"/>
      <c r="D798" s="225"/>
      <c r="E798" s="225"/>
      <c r="F798" s="256" t="s">
        <v>83</v>
      </c>
      <c r="G798" s="250">
        <f>SUM(G795:G797)</f>
        <v>0</v>
      </c>
      <c r="I798" s="309"/>
      <c r="J798" s="201" t="str">
        <f>B738</f>
        <v>2.3</v>
      </c>
      <c r="K798" s="261">
        <f>E795</f>
        <v>0</v>
      </c>
      <c r="L798" s="261">
        <f>+G754</f>
        <v>0</v>
      </c>
      <c r="M798" s="261">
        <f>+G769</f>
        <v>0</v>
      </c>
      <c r="N798" s="261">
        <f>+G777</f>
        <v>0</v>
      </c>
      <c r="O798" s="261">
        <f>+G792</f>
        <v>0</v>
      </c>
      <c r="P798" s="280">
        <f>G795</f>
        <v>0</v>
      </c>
      <c r="Q798" s="280">
        <f>G796</f>
        <v>0</v>
      </c>
      <c r="R798" s="280">
        <f>G797</f>
        <v>0</v>
      </c>
      <c r="S798" s="283">
        <f>SUM(K798:R798)</f>
        <v>0</v>
      </c>
      <c r="T798" s="280"/>
    </row>
    <row r="799" spans="1:20" ht="14" thickTop="1" thickBot="1">
      <c r="A799" s="257"/>
      <c r="B799" s="201"/>
      <c r="C799" s="201"/>
      <c r="D799" s="301"/>
      <c r="E799" s="258" t="s">
        <v>88</v>
      </c>
      <c r="F799" s="259"/>
      <c r="G799" s="260">
        <f>ROUND(SUM(G754,G769,G777,G792,G798),0)</f>
        <v>0</v>
      </c>
      <c r="I799" s="308"/>
      <c r="T799" s="280"/>
    </row>
    <row r="800" spans="1:20" ht="13.5" thickTop="1">
      <c r="A800" s="262" t="s">
        <v>95</v>
      </c>
      <c r="D800" s="206"/>
      <c r="E800" s="206"/>
      <c r="F800" s="205"/>
      <c r="G800" s="208"/>
      <c r="I800" s="308"/>
      <c r="T800" s="280"/>
    </row>
    <row r="801" spans="1:20">
      <c r="A801" s="262"/>
      <c r="B801" s="263"/>
      <c r="C801" s="263"/>
      <c r="D801" s="302"/>
      <c r="E801" s="206"/>
      <c r="F801" s="205"/>
      <c r="G801" s="264">
        <f ca="1">TODAY()</f>
        <v>45189</v>
      </c>
      <c r="I801" s="308"/>
      <c r="T801" s="280"/>
    </row>
    <row r="802" spans="1:20" s="191" customFormat="1" ht="13.5" thickBot="1">
      <c r="A802" s="222"/>
      <c r="B802" s="223"/>
      <c r="C802" s="223"/>
      <c r="D802" s="225"/>
      <c r="E802" s="225"/>
      <c r="F802" s="224"/>
      <c r="G802" s="265"/>
      <c r="I802" s="303"/>
      <c r="S802" s="282"/>
    </row>
    <row r="803" spans="1:20" s="191" customFormat="1" ht="13.5" thickTop="1">
      <c r="A803" s="188" t="s">
        <v>124</v>
      </c>
      <c r="B803" s="188"/>
      <c r="C803" s="188"/>
      <c r="D803" s="190"/>
      <c r="E803" s="190"/>
      <c r="F803" s="189"/>
      <c r="G803" s="189"/>
      <c r="I803" s="303"/>
      <c r="S803" s="282"/>
    </row>
    <row r="804" spans="1:20" s="191" customFormat="1">
      <c r="A804" s="188" t="str">
        <f>CONCATENATE('Prestaciones y AIU'!A696," ANALISIS DE PRECIOS UNITARIOS")</f>
        <v xml:space="preserve"> ANALISIS DE PRECIOS UNITARIOS</v>
      </c>
      <c r="B804" s="188"/>
      <c r="C804" s="188"/>
      <c r="D804" s="190"/>
      <c r="E804" s="190"/>
      <c r="F804" s="189"/>
      <c r="G804" s="189"/>
      <c r="I804" s="303"/>
      <c r="S804" s="282"/>
    </row>
    <row r="805" spans="1:20" s="191" customFormat="1">
      <c r="A805" s="188" t="str">
        <f>Objeto_LIC</f>
        <v>OBJETO PROCESO COMPETITIVO</v>
      </c>
      <c r="B805" s="188"/>
      <c r="C805" s="188"/>
      <c r="D805" s="190"/>
      <c r="E805" s="190"/>
      <c r="F805" s="189"/>
      <c r="G805" s="189"/>
      <c r="I805" s="303"/>
      <c r="S805" s="282"/>
    </row>
    <row r="806" spans="1:20">
      <c r="A806" s="188"/>
      <c r="B806" s="188"/>
      <c r="C806" s="188"/>
      <c r="D806" s="190"/>
      <c r="E806" s="190"/>
      <c r="F806" s="189"/>
      <c r="G806" s="189"/>
    </row>
    <row r="807" spans="1:20" s="201" customFormat="1" ht="13.5" thickBot="1">
      <c r="A807" s="192"/>
      <c r="B807" s="192"/>
      <c r="C807" s="192"/>
      <c r="D807" s="194"/>
      <c r="E807" s="194"/>
      <c r="F807" s="193"/>
      <c r="G807" s="193"/>
      <c r="I807" s="305"/>
      <c r="S807" s="282"/>
    </row>
    <row r="808" spans="1:20" ht="13.5" thickTop="1">
      <c r="A808" s="196"/>
      <c r="B808" s="197"/>
      <c r="C808" s="197"/>
      <c r="D808" s="199"/>
      <c r="E808" s="199"/>
      <c r="F808" s="198"/>
      <c r="G808" s="200" t="s">
        <v>125</v>
      </c>
    </row>
    <row r="809" spans="1:20">
      <c r="A809" s="202" t="s">
        <v>58</v>
      </c>
      <c r="B809" s="844" t="str">
        <f>Proponente</f>
        <v>INDICAR NOMBRE DE CONTRATISTA</v>
      </c>
      <c r="C809" s="844"/>
      <c r="D809" s="844"/>
      <c r="E809" s="844"/>
      <c r="F809" s="844"/>
      <c r="G809" s="845"/>
    </row>
    <row r="810" spans="1:20">
      <c r="A810" s="202" t="s">
        <v>59</v>
      </c>
      <c r="B810" s="203" t="str">
        <f>Presupuesto!$A$17</f>
        <v>2.3.1</v>
      </c>
      <c r="C810" s="844" t="str">
        <f>Presupuesto!$B$17</f>
        <v>Desmonte cubiertas, con correas y transporte</v>
      </c>
      <c r="D810" s="844"/>
      <c r="E810" s="844"/>
      <c r="F810" s="844"/>
      <c r="G810" s="845"/>
    </row>
    <row r="811" spans="1:20">
      <c r="A811" s="204"/>
      <c r="D811" s="206"/>
      <c r="E811" s="206"/>
      <c r="F811" s="192" t="s">
        <v>87</v>
      </c>
      <c r="G811" s="207" t="str">
        <f>Presupuesto!$C$17</f>
        <v>m2</v>
      </c>
      <c r="I811" s="306"/>
      <c r="J811" s="281"/>
      <c r="K811" s="281"/>
      <c r="L811" s="281"/>
      <c r="M811" s="281"/>
      <c r="N811" s="281"/>
      <c r="O811" s="281"/>
      <c r="P811" s="281"/>
      <c r="Q811" s="281"/>
      <c r="R811" s="281"/>
      <c r="S811" s="281"/>
    </row>
    <row r="812" spans="1:20" s="209" customFormat="1" ht="13.5" thickBot="1">
      <c r="A812" s="202" t="s">
        <v>60</v>
      </c>
      <c r="B812" s="195"/>
      <c r="C812" s="195"/>
      <c r="D812" s="206"/>
      <c r="E812" s="206"/>
      <c r="F812" s="205"/>
      <c r="G812" s="208"/>
      <c r="I812" s="307"/>
      <c r="S812" s="281"/>
    </row>
    <row r="813" spans="1:20" ht="13.5" thickTop="1">
      <c r="A813" s="210" t="s">
        <v>53</v>
      </c>
      <c r="B813" s="211" t="s">
        <v>61</v>
      </c>
      <c r="C813" s="211" t="s">
        <v>62</v>
      </c>
      <c r="D813" s="212" t="s">
        <v>70</v>
      </c>
      <c r="E813" s="213" t="s">
        <v>98</v>
      </c>
      <c r="F813" s="213" t="s">
        <v>75</v>
      </c>
      <c r="G813" s="214" t="s">
        <v>66</v>
      </c>
      <c r="I813" s="269"/>
    </row>
    <row r="814" spans="1:20">
      <c r="A814" s="215" t="str">
        <f t="shared" ref="A814:A825" si="135">IF(I813=0,"-",VLOOKUP(I813,EQUIPOS,2,FALSE))</f>
        <v>-</v>
      </c>
      <c r="B814" s="216"/>
      <c r="C814" s="216"/>
      <c r="D814" s="186"/>
      <c r="E814" s="217">
        <f t="shared" ref="E814:E825" si="136">IF(I813=0,0,VLOOKUP(I813,EQUIPOS,4,FALSE))</f>
        <v>0</v>
      </c>
      <c r="F814" s="218">
        <f t="shared" ref="F814:F825" si="137">IF(D814=0,0,D814*E814)</f>
        <v>0</v>
      </c>
      <c r="G814" s="219"/>
      <c r="I814" s="269"/>
    </row>
    <row r="815" spans="1:20">
      <c r="A815" s="636" t="str">
        <f>IF(I814=0,"-",VLOOKUP(I814,EQUIPOS,2,FALSE))</f>
        <v>-</v>
      </c>
      <c r="B815" s="216"/>
      <c r="C815" s="216"/>
      <c r="D815" s="186"/>
      <c r="E815" s="217">
        <f>0.1*E852</f>
        <v>0</v>
      </c>
      <c r="F815" s="218">
        <f t="shared" si="137"/>
        <v>0</v>
      </c>
      <c r="G815" s="220"/>
      <c r="I815" s="269"/>
    </row>
    <row r="816" spans="1:20">
      <c r="A816" s="215" t="str">
        <f t="shared" si="135"/>
        <v>-</v>
      </c>
      <c r="B816" s="216"/>
      <c r="C816" s="216"/>
      <c r="D816" s="186"/>
      <c r="E816" s="217">
        <f t="shared" si="136"/>
        <v>0</v>
      </c>
      <c r="F816" s="218">
        <f t="shared" si="137"/>
        <v>0</v>
      </c>
      <c r="G816" s="220"/>
      <c r="I816" s="269"/>
    </row>
    <row r="817" spans="1:19">
      <c r="A817" s="215" t="str">
        <f t="shared" si="135"/>
        <v>-</v>
      </c>
      <c r="B817" s="216"/>
      <c r="C817" s="216"/>
      <c r="D817" s="186"/>
      <c r="E817" s="217">
        <f t="shared" si="136"/>
        <v>0</v>
      </c>
      <c r="F817" s="218">
        <f t="shared" si="137"/>
        <v>0</v>
      </c>
      <c r="G817" s="220"/>
      <c r="I817" s="269"/>
    </row>
    <row r="818" spans="1:19">
      <c r="A818" s="215" t="str">
        <f t="shared" si="135"/>
        <v>-</v>
      </c>
      <c r="B818" s="216"/>
      <c r="C818" s="216"/>
      <c r="D818" s="186"/>
      <c r="E818" s="217">
        <f t="shared" si="136"/>
        <v>0</v>
      </c>
      <c r="F818" s="218">
        <f t="shared" si="137"/>
        <v>0</v>
      </c>
      <c r="G818" s="220"/>
      <c r="I818" s="269"/>
    </row>
    <row r="819" spans="1:19">
      <c r="A819" s="215" t="str">
        <f t="shared" si="135"/>
        <v>-</v>
      </c>
      <c r="B819" s="216"/>
      <c r="C819" s="216"/>
      <c r="D819" s="186"/>
      <c r="E819" s="217">
        <f t="shared" si="136"/>
        <v>0</v>
      </c>
      <c r="F819" s="218">
        <f t="shared" si="137"/>
        <v>0</v>
      </c>
      <c r="G819" s="220"/>
      <c r="I819" s="269"/>
    </row>
    <row r="820" spans="1:19">
      <c r="A820" s="215" t="str">
        <f t="shared" si="135"/>
        <v>-</v>
      </c>
      <c r="B820" s="216"/>
      <c r="C820" s="216"/>
      <c r="D820" s="186"/>
      <c r="E820" s="217">
        <f t="shared" si="136"/>
        <v>0</v>
      </c>
      <c r="F820" s="218">
        <f t="shared" si="137"/>
        <v>0</v>
      </c>
      <c r="G820" s="220"/>
      <c r="I820" s="269"/>
    </row>
    <row r="821" spans="1:19">
      <c r="A821" s="215" t="str">
        <f t="shared" si="135"/>
        <v>-</v>
      </c>
      <c r="B821" s="216"/>
      <c r="C821" s="216"/>
      <c r="D821" s="186"/>
      <c r="E821" s="217">
        <f t="shared" si="136"/>
        <v>0</v>
      </c>
      <c r="F821" s="218">
        <f t="shared" si="137"/>
        <v>0</v>
      </c>
      <c r="G821" s="220"/>
      <c r="I821" s="269"/>
    </row>
    <row r="822" spans="1:19">
      <c r="A822" s="215" t="str">
        <f t="shared" si="135"/>
        <v>-</v>
      </c>
      <c r="B822" s="216"/>
      <c r="C822" s="216"/>
      <c r="D822" s="186"/>
      <c r="E822" s="217">
        <f t="shared" si="136"/>
        <v>0</v>
      </c>
      <c r="F822" s="218">
        <f t="shared" si="137"/>
        <v>0</v>
      </c>
      <c r="G822" s="220"/>
      <c r="I822" s="269"/>
    </row>
    <row r="823" spans="1:19">
      <c r="A823" s="215" t="str">
        <f t="shared" si="135"/>
        <v>-</v>
      </c>
      <c r="B823" s="216"/>
      <c r="C823" s="216"/>
      <c r="D823" s="186"/>
      <c r="E823" s="217">
        <f t="shared" si="136"/>
        <v>0</v>
      </c>
      <c r="F823" s="218">
        <f t="shared" si="137"/>
        <v>0</v>
      </c>
      <c r="G823" s="220"/>
      <c r="I823" s="269"/>
    </row>
    <row r="824" spans="1:19">
      <c r="A824" s="215" t="str">
        <f t="shared" si="135"/>
        <v>-</v>
      </c>
      <c r="B824" s="216"/>
      <c r="C824" s="216"/>
      <c r="D824" s="186"/>
      <c r="E824" s="217">
        <f t="shared" si="136"/>
        <v>0</v>
      </c>
      <c r="F824" s="218">
        <f t="shared" si="137"/>
        <v>0</v>
      </c>
      <c r="G824" s="220"/>
      <c r="I824" s="269"/>
    </row>
    <row r="825" spans="1:19">
      <c r="A825" s="215" t="str">
        <f t="shared" si="135"/>
        <v>-</v>
      </c>
      <c r="B825" s="216"/>
      <c r="C825" s="216"/>
      <c r="D825" s="186"/>
      <c r="E825" s="217">
        <f t="shared" si="136"/>
        <v>0</v>
      </c>
      <c r="F825" s="218">
        <f t="shared" si="137"/>
        <v>0</v>
      </c>
      <c r="G825" s="220"/>
      <c r="I825" s="308"/>
    </row>
    <row r="826" spans="1:19" ht="13.5" thickBot="1">
      <c r="A826" s="222"/>
      <c r="B826" s="223"/>
      <c r="C826" s="223"/>
      <c r="D826" s="225"/>
      <c r="E826" s="225"/>
      <c r="F826" s="226" t="s">
        <v>76</v>
      </c>
      <c r="G826" s="227">
        <f>SUM(F814:F825)</f>
        <v>0</v>
      </c>
      <c r="I826" s="308"/>
    </row>
    <row r="827" spans="1:19" s="209" customFormat="1" ht="13.5" thickTop="1">
      <c r="A827" s="228" t="s">
        <v>63</v>
      </c>
      <c r="B827" s="229"/>
      <c r="C827" s="229"/>
      <c r="D827" s="231"/>
      <c r="E827" s="231"/>
      <c r="F827" s="230"/>
      <c r="G827" s="232"/>
      <c r="I827" s="307"/>
      <c r="S827" s="281"/>
    </row>
    <row r="828" spans="1:19" ht="26">
      <c r="A828" s="233" t="s">
        <v>53</v>
      </c>
      <c r="B828" s="234"/>
      <c r="C828" s="235" t="s">
        <v>54</v>
      </c>
      <c r="D828" s="298" t="s">
        <v>64</v>
      </c>
      <c r="E828" s="236" t="s">
        <v>65</v>
      </c>
      <c r="F828" s="237" t="s">
        <v>75</v>
      </c>
      <c r="G828" s="238" t="s">
        <v>66</v>
      </c>
      <c r="I828" s="269"/>
    </row>
    <row r="829" spans="1:19">
      <c r="A829" s="842" t="str">
        <f t="shared" ref="A829:A840" si="138">IF(I828=0,"",VLOOKUP(I828,MATERIALES,2,FALSE))</f>
        <v/>
      </c>
      <c r="B829" s="843"/>
      <c r="C829" s="239" t="str">
        <f t="shared" ref="C829:C837" si="139">IF(I828=0,"",VLOOKUP(I828,MATERIALES,3,FALSE))</f>
        <v/>
      </c>
      <c r="D829" s="186"/>
      <c r="E829" s="240">
        <f t="shared" ref="E829:E840" si="140">IF(I828=0,0,VLOOKUP(I828,MATERIALES,4,FALSE))</f>
        <v>0</v>
      </c>
      <c r="F829" s="218">
        <f t="shared" ref="F829:F840" si="141">IF(D829=0,0,D829*E829)</f>
        <v>0</v>
      </c>
      <c r="G829" s="219"/>
      <c r="I829" s="269"/>
    </row>
    <row r="830" spans="1:19">
      <c r="A830" s="842" t="str">
        <f t="shared" si="138"/>
        <v/>
      </c>
      <c r="B830" s="843"/>
      <c r="C830" s="239" t="str">
        <f t="shared" si="139"/>
        <v/>
      </c>
      <c r="D830" s="186"/>
      <c r="E830" s="240">
        <f t="shared" si="140"/>
        <v>0</v>
      </c>
      <c r="F830" s="218">
        <f t="shared" si="141"/>
        <v>0</v>
      </c>
      <c r="G830" s="220"/>
      <c r="I830" s="269"/>
    </row>
    <row r="831" spans="1:19">
      <c r="A831" s="842" t="str">
        <f t="shared" si="138"/>
        <v/>
      </c>
      <c r="B831" s="843"/>
      <c r="C831" s="239" t="str">
        <f t="shared" si="139"/>
        <v/>
      </c>
      <c r="D831" s="186"/>
      <c r="E831" s="240">
        <f t="shared" si="140"/>
        <v>0</v>
      </c>
      <c r="F831" s="218">
        <f t="shared" si="141"/>
        <v>0</v>
      </c>
      <c r="G831" s="220"/>
      <c r="I831" s="269"/>
    </row>
    <row r="832" spans="1:19">
      <c r="A832" s="842" t="str">
        <f t="shared" si="138"/>
        <v/>
      </c>
      <c r="B832" s="843"/>
      <c r="C832" s="239" t="str">
        <f t="shared" si="139"/>
        <v/>
      </c>
      <c r="D832" s="186"/>
      <c r="E832" s="240">
        <f t="shared" si="140"/>
        <v>0</v>
      </c>
      <c r="F832" s="218">
        <f t="shared" si="141"/>
        <v>0</v>
      </c>
      <c r="G832" s="220"/>
      <c r="I832" s="269"/>
    </row>
    <row r="833" spans="1:9">
      <c r="A833" s="842" t="str">
        <f t="shared" si="138"/>
        <v/>
      </c>
      <c r="B833" s="843"/>
      <c r="C833" s="239" t="str">
        <f t="shared" si="139"/>
        <v/>
      </c>
      <c r="D833" s="186"/>
      <c r="E833" s="240">
        <f t="shared" si="140"/>
        <v>0</v>
      </c>
      <c r="F833" s="218">
        <f t="shared" si="141"/>
        <v>0</v>
      </c>
      <c r="G833" s="220"/>
      <c r="I833" s="269"/>
    </row>
    <row r="834" spans="1:9">
      <c r="A834" s="842" t="str">
        <f t="shared" si="138"/>
        <v/>
      </c>
      <c r="B834" s="843"/>
      <c r="C834" s="239" t="str">
        <f t="shared" si="139"/>
        <v/>
      </c>
      <c r="D834" s="186"/>
      <c r="E834" s="240">
        <f t="shared" si="140"/>
        <v>0</v>
      </c>
      <c r="F834" s="218">
        <f t="shared" si="141"/>
        <v>0</v>
      </c>
      <c r="G834" s="220"/>
      <c r="I834" s="269"/>
    </row>
    <row r="835" spans="1:9">
      <c r="A835" s="842" t="str">
        <f t="shared" si="138"/>
        <v/>
      </c>
      <c r="B835" s="843"/>
      <c r="C835" s="239" t="str">
        <f t="shared" si="139"/>
        <v/>
      </c>
      <c r="D835" s="186"/>
      <c r="E835" s="240">
        <f t="shared" si="140"/>
        <v>0</v>
      </c>
      <c r="F835" s="218">
        <f t="shared" si="141"/>
        <v>0</v>
      </c>
      <c r="G835" s="220"/>
      <c r="I835" s="269"/>
    </row>
    <row r="836" spans="1:9">
      <c r="A836" s="842" t="str">
        <f t="shared" si="138"/>
        <v/>
      </c>
      <c r="B836" s="843"/>
      <c r="C836" s="239" t="str">
        <f t="shared" si="139"/>
        <v/>
      </c>
      <c r="D836" s="186"/>
      <c r="E836" s="240">
        <f t="shared" si="140"/>
        <v>0</v>
      </c>
      <c r="F836" s="218">
        <f t="shared" si="141"/>
        <v>0</v>
      </c>
      <c r="G836" s="241"/>
      <c r="I836" s="269"/>
    </row>
    <row r="837" spans="1:9">
      <c r="A837" s="842" t="str">
        <f t="shared" si="138"/>
        <v/>
      </c>
      <c r="B837" s="843"/>
      <c r="C837" s="239" t="str">
        <f t="shared" si="139"/>
        <v/>
      </c>
      <c r="D837" s="186"/>
      <c r="E837" s="240">
        <f t="shared" si="140"/>
        <v>0</v>
      </c>
      <c r="F837" s="218">
        <f t="shared" si="141"/>
        <v>0</v>
      </c>
      <c r="G837" s="220"/>
      <c r="I837" s="269"/>
    </row>
    <row r="838" spans="1:9">
      <c r="A838" s="842" t="str">
        <f t="shared" si="138"/>
        <v/>
      </c>
      <c r="B838" s="843"/>
      <c r="C838" s="239"/>
      <c r="D838" s="186"/>
      <c r="E838" s="240">
        <f t="shared" si="140"/>
        <v>0</v>
      </c>
      <c r="F838" s="218">
        <f t="shared" si="141"/>
        <v>0</v>
      </c>
      <c r="G838" s="220"/>
      <c r="I838" s="269"/>
    </row>
    <row r="839" spans="1:9">
      <c r="A839" s="842" t="str">
        <f t="shared" si="138"/>
        <v/>
      </c>
      <c r="B839" s="843"/>
      <c r="C839" s="239"/>
      <c r="D839" s="186"/>
      <c r="E839" s="240">
        <f t="shared" si="140"/>
        <v>0</v>
      </c>
      <c r="F839" s="218">
        <f t="shared" si="141"/>
        <v>0</v>
      </c>
      <c r="G839" s="220"/>
      <c r="I839" s="269"/>
    </row>
    <row r="840" spans="1:9" ht="26.25" customHeight="1">
      <c r="A840" s="842" t="str">
        <f t="shared" si="138"/>
        <v/>
      </c>
      <c r="B840" s="843"/>
      <c r="C840" s="239" t="str">
        <f t="shared" ref="C840" si="142">IF(I839=0,"",VLOOKUP(I839,MATERIALES,3,FALSE))</f>
        <v/>
      </c>
      <c r="D840" s="186"/>
      <c r="E840" s="240">
        <f t="shared" si="140"/>
        <v>0</v>
      </c>
      <c r="F840" s="218">
        <f t="shared" si="141"/>
        <v>0</v>
      </c>
      <c r="G840" s="221"/>
      <c r="I840" s="308"/>
    </row>
    <row r="841" spans="1:9" ht="13.5" thickBot="1">
      <c r="A841" s="204"/>
      <c r="D841" s="206"/>
      <c r="E841" s="242"/>
      <c r="F841" s="243" t="s">
        <v>77</v>
      </c>
      <c r="G841" s="241">
        <f>SUM(F829:F840)</f>
        <v>0</v>
      </c>
      <c r="I841" s="308"/>
    </row>
    <row r="842" spans="1:9" ht="14" thickTop="1" thickBot="1">
      <c r="A842" s="244" t="s">
        <v>68</v>
      </c>
      <c r="B842" s="245"/>
      <c r="C842" s="245"/>
      <c r="D842" s="247"/>
      <c r="E842" s="247"/>
      <c r="F842" s="246"/>
      <c r="G842" s="248"/>
      <c r="I842" s="308"/>
    </row>
    <row r="843" spans="1:9" ht="13.5" thickTop="1">
      <c r="A843" s="233" t="s">
        <v>53</v>
      </c>
      <c r="B843" s="234"/>
      <c r="C843" s="236" t="s">
        <v>67</v>
      </c>
      <c r="D843" s="298" t="s">
        <v>71</v>
      </c>
      <c r="E843" s="236" t="s">
        <v>96</v>
      </c>
      <c r="F843" s="237" t="s">
        <v>75</v>
      </c>
      <c r="G843" s="238" t="s">
        <v>66</v>
      </c>
      <c r="I843" s="269"/>
    </row>
    <row r="844" spans="1:9">
      <c r="A844" s="842" t="str">
        <f>IF(I843=0,"",VLOOKUP(I843,EQUIPOS,2,FALSE))</f>
        <v/>
      </c>
      <c r="B844" s="843"/>
      <c r="C844" s="187"/>
      <c r="D844" s="186"/>
      <c r="E844" s="240">
        <f>IF(I843=0,0,VLOOKUP(I843,EQUIPOS,4,FALSE))</f>
        <v>0</v>
      </c>
      <c r="F844" s="218">
        <f>C844*D844*E844</f>
        <v>0</v>
      </c>
      <c r="G844" s="219"/>
      <c r="I844" s="269"/>
    </row>
    <row r="845" spans="1:9">
      <c r="A845" s="842" t="str">
        <f>IF(I844=0,"",VLOOKUP(I844,EQUIPOS,2,FALSE))</f>
        <v/>
      </c>
      <c r="B845" s="843"/>
      <c r="C845" s="187"/>
      <c r="D845" s="186"/>
      <c r="E845" s="240">
        <f>IF(I844=0,0,VLOOKUP(I844,EQUIPOS,4,FALSE))</f>
        <v>0</v>
      </c>
      <c r="F845" s="218">
        <f>C845*D845*E845</f>
        <v>0</v>
      </c>
      <c r="G845" s="220"/>
      <c r="I845" s="269"/>
    </row>
    <row r="846" spans="1:9">
      <c r="A846" s="842" t="str">
        <f>IF(I845=0,"",VLOOKUP(I845,EQUIPOS,2,FALSE))</f>
        <v/>
      </c>
      <c r="B846" s="843"/>
      <c r="C846" s="187"/>
      <c r="D846" s="186"/>
      <c r="E846" s="240">
        <f>IF(I845=0,0,VLOOKUP(I845,EQUIPOS,4,FALSE))</f>
        <v>0</v>
      </c>
      <c r="F846" s="218">
        <f>C846*D846*E846</f>
        <v>0</v>
      </c>
      <c r="G846" s="220"/>
      <c r="I846" s="269"/>
    </row>
    <row r="847" spans="1:9">
      <c r="A847" s="842" t="str">
        <f>IF(I846=0,"",VLOOKUP(I846,EQUIPOS,2,FALSE))</f>
        <v/>
      </c>
      <c r="B847" s="843"/>
      <c r="C847" s="187"/>
      <c r="D847" s="186"/>
      <c r="E847" s="240">
        <f>IF(I846=0,0,VLOOKUP(I846,EQUIPOS,4,FALSE))</f>
        <v>0</v>
      </c>
      <c r="F847" s="218">
        <f>C847*D847*E847</f>
        <v>0</v>
      </c>
      <c r="G847" s="220"/>
      <c r="I847" s="269"/>
    </row>
    <row r="848" spans="1:9" ht="30.75" customHeight="1">
      <c r="A848" s="842" t="str">
        <f>IF(I847=0,"",VLOOKUP(I847,EQUIPOS,2,FALSE))</f>
        <v/>
      </c>
      <c r="B848" s="843"/>
      <c r="C848" s="187"/>
      <c r="D848" s="186"/>
      <c r="E848" s="240">
        <f>IF(I847=0,0,VLOOKUP(I847,EQUIPOS,4,FALSE))</f>
        <v>0</v>
      </c>
      <c r="F848" s="218">
        <f>C848*D848*E848</f>
        <v>0</v>
      </c>
      <c r="G848" s="221"/>
      <c r="I848" s="308"/>
    </row>
    <row r="849" spans="1:9" ht="13.5" thickBot="1">
      <c r="A849" s="222"/>
      <c r="B849" s="223"/>
      <c r="C849" s="223"/>
      <c r="D849" s="225"/>
      <c r="E849" s="249"/>
      <c r="F849" s="226" t="s">
        <v>78</v>
      </c>
      <c r="G849" s="250">
        <f>SUM(F844:F848)</f>
        <v>0</v>
      </c>
      <c r="I849" s="308"/>
    </row>
    <row r="850" spans="1:9" ht="13.5" thickTop="1">
      <c r="A850" s="228" t="s">
        <v>69</v>
      </c>
      <c r="B850" s="229"/>
      <c r="C850" s="229"/>
      <c r="D850" s="231"/>
      <c r="E850" s="231"/>
      <c r="F850" s="230"/>
      <c r="G850" s="232"/>
      <c r="H850" s="209"/>
      <c r="I850" s="307"/>
    </row>
    <row r="851" spans="1:9" ht="26">
      <c r="A851" s="233" t="s">
        <v>53</v>
      </c>
      <c r="B851" s="235" t="s">
        <v>54</v>
      </c>
      <c r="C851" s="235" t="s">
        <v>64</v>
      </c>
      <c r="D851" s="298" t="s">
        <v>70</v>
      </c>
      <c r="E851" s="236" t="s">
        <v>65</v>
      </c>
      <c r="F851" s="237" t="s">
        <v>75</v>
      </c>
      <c r="G851" s="238" t="s">
        <v>66</v>
      </c>
      <c r="I851" s="269"/>
    </row>
    <row r="852" spans="1:9">
      <c r="A852" s="251" t="str">
        <f t="shared" ref="A852:A863" si="143">IF(I851=0,"",VLOOKUP(I851,MANOOBRA,2,FALSE))</f>
        <v/>
      </c>
      <c r="B852" s="239" t="str">
        <f t="shared" ref="B852:B863" si="144">IF(I851=0,"",VLOOKUP(I851,MANOOBRA,3,FALSE))</f>
        <v/>
      </c>
      <c r="C852" s="187"/>
      <c r="D852" s="187"/>
      <c r="E852" s="240">
        <f t="shared" ref="E852:E863" si="145">IF(I851=0,0,VLOOKUP(I851,MANOOBRA,4,FALSE))</f>
        <v>0</v>
      </c>
      <c r="F852" s="218">
        <f>IF(D852=0,0,D852*E852)</f>
        <v>0</v>
      </c>
      <c r="G852" s="219"/>
      <c r="I852" s="269"/>
    </row>
    <row r="853" spans="1:9">
      <c r="A853" s="251" t="str">
        <f t="shared" si="143"/>
        <v/>
      </c>
      <c r="B853" s="239" t="str">
        <f t="shared" si="144"/>
        <v/>
      </c>
      <c r="C853" s="187"/>
      <c r="D853" s="187"/>
      <c r="E853" s="240">
        <f t="shared" si="145"/>
        <v>0</v>
      </c>
      <c r="F853" s="218">
        <f t="shared" ref="F853:F863" si="146">IF(D853=0,0,C853*E853/D853)</f>
        <v>0</v>
      </c>
      <c r="G853" s="220"/>
      <c r="I853" s="269"/>
    </row>
    <row r="854" spans="1:9">
      <c r="A854" s="251" t="str">
        <f t="shared" si="143"/>
        <v/>
      </c>
      <c r="B854" s="239" t="str">
        <f t="shared" si="144"/>
        <v/>
      </c>
      <c r="C854" s="187"/>
      <c r="D854" s="290"/>
      <c r="E854" s="240">
        <f t="shared" si="145"/>
        <v>0</v>
      </c>
      <c r="F854" s="218">
        <f t="shared" si="146"/>
        <v>0</v>
      </c>
      <c r="G854" s="220"/>
      <c r="I854" s="269"/>
    </row>
    <row r="855" spans="1:9">
      <c r="A855" s="251" t="str">
        <f t="shared" si="143"/>
        <v/>
      </c>
      <c r="B855" s="239" t="str">
        <f t="shared" si="144"/>
        <v/>
      </c>
      <c r="C855" s="187"/>
      <c r="D855" s="187"/>
      <c r="E855" s="240">
        <f t="shared" si="145"/>
        <v>0</v>
      </c>
      <c r="F855" s="218">
        <f t="shared" si="146"/>
        <v>0</v>
      </c>
      <c r="G855" s="220"/>
      <c r="I855" s="269"/>
    </row>
    <row r="856" spans="1:9">
      <c r="A856" s="251" t="str">
        <f t="shared" si="143"/>
        <v/>
      </c>
      <c r="B856" s="239" t="str">
        <f t="shared" si="144"/>
        <v/>
      </c>
      <c r="C856" s="187"/>
      <c r="D856" s="187"/>
      <c r="E856" s="240">
        <f t="shared" si="145"/>
        <v>0</v>
      </c>
      <c r="F856" s="218">
        <f t="shared" si="146"/>
        <v>0</v>
      </c>
      <c r="G856" s="220"/>
      <c r="I856" s="269"/>
    </row>
    <row r="857" spans="1:9">
      <c r="A857" s="251" t="str">
        <f t="shared" si="143"/>
        <v/>
      </c>
      <c r="B857" s="239" t="str">
        <f t="shared" si="144"/>
        <v/>
      </c>
      <c r="C857" s="187"/>
      <c r="D857" s="187"/>
      <c r="E857" s="240">
        <f t="shared" si="145"/>
        <v>0</v>
      </c>
      <c r="F857" s="218">
        <f t="shared" si="146"/>
        <v>0</v>
      </c>
      <c r="G857" s="220"/>
      <c r="I857" s="269"/>
    </row>
    <row r="858" spans="1:9">
      <c r="A858" s="251" t="str">
        <f t="shared" si="143"/>
        <v/>
      </c>
      <c r="B858" s="239" t="str">
        <f t="shared" si="144"/>
        <v/>
      </c>
      <c r="C858" s="187"/>
      <c r="D858" s="187"/>
      <c r="E858" s="240">
        <f t="shared" si="145"/>
        <v>0</v>
      </c>
      <c r="F858" s="218">
        <f t="shared" si="146"/>
        <v>0</v>
      </c>
      <c r="G858" s="220"/>
      <c r="I858" s="269"/>
    </row>
    <row r="859" spans="1:9">
      <c r="A859" s="251" t="str">
        <f t="shared" si="143"/>
        <v/>
      </c>
      <c r="B859" s="239" t="str">
        <f t="shared" si="144"/>
        <v/>
      </c>
      <c r="C859" s="187"/>
      <c r="D859" s="187"/>
      <c r="E859" s="240">
        <f t="shared" si="145"/>
        <v>0</v>
      </c>
      <c r="F859" s="218">
        <f t="shared" si="146"/>
        <v>0</v>
      </c>
      <c r="G859" s="220"/>
      <c r="I859" s="269"/>
    </row>
    <row r="860" spans="1:9">
      <c r="A860" s="251" t="str">
        <f t="shared" si="143"/>
        <v/>
      </c>
      <c r="B860" s="239" t="str">
        <f t="shared" si="144"/>
        <v/>
      </c>
      <c r="C860" s="187"/>
      <c r="D860" s="187"/>
      <c r="E860" s="240">
        <f t="shared" si="145"/>
        <v>0</v>
      </c>
      <c r="F860" s="218">
        <f t="shared" si="146"/>
        <v>0</v>
      </c>
      <c r="G860" s="220"/>
      <c r="I860" s="269"/>
    </row>
    <row r="861" spans="1:9">
      <c r="A861" s="251" t="str">
        <f t="shared" si="143"/>
        <v/>
      </c>
      <c r="B861" s="239" t="str">
        <f t="shared" si="144"/>
        <v/>
      </c>
      <c r="C861" s="187"/>
      <c r="D861" s="187"/>
      <c r="E861" s="240">
        <f t="shared" si="145"/>
        <v>0</v>
      </c>
      <c r="F861" s="218">
        <f t="shared" si="146"/>
        <v>0</v>
      </c>
      <c r="G861" s="220"/>
      <c r="I861" s="269"/>
    </row>
    <row r="862" spans="1:9">
      <c r="A862" s="251" t="str">
        <f t="shared" si="143"/>
        <v/>
      </c>
      <c r="B862" s="239" t="str">
        <f t="shared" si="144"/>
        <v/>
      </c>
      <c r="C862" s="187"/>
      <c r="D862" s="187"/>
      <c r="E862" s="240">
        <f t="shared" si="145"/>
        <v>0</v>
      </c>
      <c r="F862" s="218">
        <f t="shared" si="146"/>
        <v>0</v>
      </c>
      <c r="G862" s="220"/>
      <c r="I862" s="269"/>
    </row>
    <row r="863" spans="1:9" ht="31.5" customHeight="1">
      <c r="A863" s="251" t="str">
        <f t="shared" si="143"/>
        <v/>
      </c>
      <c r="B863" s="239" t="str">
        <f t="shared" si="144"/>
        <v/>
      </c>
      <c r="C863" s="187"/>
      <c r="D863" s="187"/>
      <c r="E863" s="240">
        <f t="shared" si="145"/>
        <v>0</v>
      </c>
      <c r="F863" s="218">
        <f t="shared" si="146"/>
        <v>0</v>
      </c>
      <c r="G863" s="221"/>
      <c r="I863" s="308"/>
    </row>
    <row r="864" spans="1:9" ht="13.5" thickBot="1">
      <c r="A864" s="222"/>
      <c r="B864" s="223"/>
      <c r="C864" s="223"/>
      <c r="D864" s="225"/>
      <c r="E864" s="225"/>
      <c r="F864" s="226" t="s">
        <v>79</v>
      </c>
      <c r="G864" s="250">
        <f>SUM(F852:F863)</f>
        <v>0</v>
      </c>
      <c r="I864" s="308"/>
    </row>
    <row r="865" spans="1:20" ht="13.5" thickTop="1">
      <c r="A865" s="179" t="s">
        <v>72</v>
      </c>
      <c r="B865" s="229"/>
      <c r="C865" s="229"/>
      <c r="D865" s="231"/>
      <c r="E865" s="231"/>
      <c r="F865" s="230"/>
      <c r="G865" s="232"/>
      <c r="H865" s="209"/>
      <c r="I865" s="307"/>
    </row>
    <row r="866" spans="1:20">
      <c r="A866" s="233" t="s">
        <v>53</v>
      </c>
      <c r="B866" s="234"/>
      <c r="C866" s="234"/>
      <c r="D866" s="299"/>
      <c r="E866" s="236" t="s">
        <v>73</v>
      </c>
      <c r="F866" s="237" t="s">
        <v>74</v>
      </c>
      <c r="G866" s="252" t="s">
        <v>73</v>
      </c>
      <c r="I866" s="308"/>
    </row>
    <row r="867" spans="1:20">
      <c r="A867" s="704" t="s">
        <v>734</v>
      </c>
      <c r="B867" s="253"/>
      <c r="C867" s="253"/>
      <c r="D867" s="300"/>
      <c r="E867" s="217">
        <f>SUM(G826,G841,G849,G864)</f>
        <v>0</v>
      </c>
      <c r="F867" s="254">
        <v>0.12</v>
      </c>
      <c r="G867" s="255">
        <f>E867*F867</f>
        <v>0</v>
      </c>
      <c r="I867" s="308"/>
    </row>
    <row r="868" spans="1:20">
      <c r="A868" s="704" t="s">
        <v>80</v>
      </c>
      <c r="B868" s="253"/>
      <c r="C868" s="253"/>
      <c r="D868" s="300"/>
      <c r="E868" s="217">
        <f>SUM(G826,G841,G849,G864)</f>
        <v>0</v>
      </c>
      <c r="F868" s="254">
        <f>A</f>
        <v>0</v>
      </c>
      <c r="G868" s="255">
        <f>E868*F868</f>
        <v>0</v>
      </c>
      <c r="I868" s="308"/>
    </row>
    <row r="869" spans="1:20" ht="33" customHeight="1">
      <c r="A869" s="704" t="s">
        <v>81</v>
      </c>
      <c r="B869" s="253"/>
      <c r="C869" s="253"/>
      <c r="D869" s="300"/>
      <c r="E869" s="217">
        <f>SUM(G826,G841,G849,G864)</f>
        <v>0</v>
      </c>
      <c r="F869" s="254">
        <f>I</f>
        <v>0</v>
      </c>
      <c r="G869" s="255">
        <f>E869*F869</f>
        <v>0</v>
      </c>
      <c r="I869" s="308"/>
      <c r="J869" s="281"/>
      <c r="K869" s="281"/>
      <c r="L869" s="281"/>
      <c r="M869" s="281"/>
      <c r="N869" s="281"/>
      <c r="O869" s="281"/>
      <c r="P869" s="281"/>
      <c r="Q869" s="281"/>
      <c r="R869" s="281"/>
      <c r="S869" s="281"/>
    </row>
    <row r="870" spans="1:20" ht="33" customHeight="1">
      <c r="A870" s="707" t="s">
        <v>82</v>
      </c>
      <c r="D870" s="206"/>
      <c r="E870" s="242">
        <f>SUM(G826,G841,G849,G864)</f>
        <v>0</v>
      </c>
      <c r="F870" s="705">
        <f>U</f>
        <v>0</v>
      </c>
      <c r="G870" s="220">
        <v>0</v>
      </c>
      <c r="I870" s="706"/>
      <c r="J870" s="281"/>
      <c r="K870" s="281"/>
      <c r="L870" s="281"/>
      <c r="M870" s="281"/>
      <c r="N870" s="281"/>
      <c r="O870" s="281"/>
      <c r="P870" s="281"/>
      <c r="Q870" s="281"/>
      <c r="R870" s="281"/>
      <c r="S870" s="281"/>
    </row>
    <row r="871" spans="1:20" s="201" customFormat="1" ht="37" customHeight="1" thickBot="1">
      <c r="A871" s="222"/>
      <c r="B871" s="223"/>
      <c r="C871" s="223"/>
      <c r="D871" s="225"/>
      <c r="E871" s="225"/>
      <c r="F871" s="256" t="s">
        <v>83</v>
      </c>
      <c r="G871" s="250">
        <f>SUM(G867:G870)</f>
        <v>0</v>
      </c>
      <c r="I871" s="309"/>
      <c r="J871" s="201" t="str">
        <f>B810</f>
        <v>2.3.1</v>
      </c>
      <c r="K871" s="261">
        <f>E867</f>
        <v>0</v>
      </c>
      <c r="L871" s="261">
        <f>+G826</f>
        <v>0</v>
      </c>
      <c r="M871" s="261">
        <f>+G841</f>
        <v>0</v>
      </c>
      <c r="N871" s="261">
        <f>+G849</f>
        <v>0</v>
      </c>
      <c r="O871" s="261">
        <f>+G864</f>
        <v>0</v>
      </c>
      <c r="P871" s="280">
        <f>G867</f>
        <v>0</v>
      </c>
      <c r="Q871" s="280">
        <f>G868</f>
        <v>0</v>
      </c>
      <c r="R871" s="280">
        <f>G869</f>
        <v>0</v>
      </c>
      <c r="S871" s="283">
        <f>SUM(K871:R871)</f>
        <v>0</v>
      </c>
      <c r="T871" s="280"/>
    </row>
    <row r="872" spans="1:20" ht="14" thickTop="1" thickBot="1">
      <c r="A872" s="257"/>
      <c r="B872" s="201"/>
      <c r="C872" s="201"/>
      <c r="D872" s="301"/>
      <c r="E872" s="258" t="s">
        <v>88</v>
      </c>
      <c r="F872" s="259"/>
      <c r="G872" s="260">
        <f>ROUND(SUM(G826,G841,G849,G864,G871),0)</f>
        <v>0</v>
      </c>
      <c r="I872" s="308"/>
      <c r="T872" s="280"/>
    </row>
    <row r="873" spans="1:20" ht="13.5" thickTop="1">
      <c r="A873" s="262" t="s">
        <v>95</v>
      </c>
      <c r="D873" s="206"/>
      <c r="E873" s="206"/>
      <c r="F873" s="205"/>
      <c r="G873" s="208"/>
      <c r="I873" s="308"/>
      <c r="T873" s="280"/>
    </row>
    <row r="874" spans="1:20">
      <c r="A874" s="262"/>
      <c r="B874" s="263"/>
      <c r="C874" s="263"/>
      <c r="D874" s="302"/>
      <c r="E874" s="206"/>
      <c r="F874" s="205"/>
      <c r="G874" s="264">
        <f ca="1">TODAY()</f>
        <v>45189</v>
      </c>
      <c r="I874" s="308"/>
      <c r="T874" s="280"/>
    </row>
    <row r="875" spans="1:20" s="191" customFormat="1" ht="13.5" thickBot="1">
      <c r="A875" s="222"/>
      <c r="B875" s="223"/>
      <c r="C875" s="223"/>
      <c r="D875" s="225"/>
      <c r="E875" s="225"/>
      <c r="F875" s="224"/>
      <c r="G875" s="265"/>
      <c r="I875" s="303"/>
      <c r="S875" s="282"/>
    </row>
    <row r="876" spans="1:20" s="191" customFormat="1" ht="13.5" thickTop="1">
      <c r="A876" s="188" t="s">
        <v>124</v>
      </c>
      <c r="B876" s="188"/>
      <c r="C876" s="188"/>
      <c r="D876" s="190"/>
      <c r="E876" s="190"/>
      <c r="F876" s="189"/>
      <c r="G876" s="189"/>
      <c r="I876" s="303"/>
      <c r="S876" s="282"/>
    </row>
    <row r="877" spans="1:20" s="191" customFormat="1">
      <c r="A877" s="188" t="str">
        <f>CONCATENATE('Prestaciones y AIU'!A768," ANALISIS DE PRECIOS UNITARIOS")</f>
        <v xml:space="preserve"> ANALISIS DE PRECIOS UNITARIOS</v>
      </c>
      <c r="B877" s="188"/>
      <c r="C877" s="188"/>
      <c r="D877" s="190"/>
      <c r="E877" s="190"/>
      <c r="F877" s="189"/>
      <c r="G877" s="189"/>
      <c r="I877" s="303"/>
      <c r="S877" s="282"/>
    </row>
    <row r="878" spans="1:20" s="191" customFormat="1">
      <c r="A878" s="188" t="str">
        <f>Objeto_LIC</f>
        <v>OBJETO PROCESO COMPETITIVO</v>
      </c>
      <c r="B878" s="188"/>
      <c r="C878" s="188"/>
      <c r="D878" s="190"/>
      <c r="E878" s="190"/>
      <c r="F878" s="189"/>
      <c r="G878" s="189"/>
      <c r="I878" s="303"/>
      <c r="S878" s="282"/>
    </row>
    <row r="879" spans="1:20">
      <c r="A879" s="188"/>
      <c r="B879" s="188"/>
      <c r="C879" s="188"/>
      <c r="D879" s="190"/>
      <c r="E879" s="190"/>
      <c r="F879" s="189"/>
      <c r="G879" s="189"/>
    </row>
    <row r="880" spans="1:20" s="201" customFormat="1" ht="13.5" thickBot="1">
      <c r="A880" s="192"/>
      <c r="B880" s="192"/>
      <c r="C880" s="192"/>
      <c r="D880" s="194"/>
      <c r="E880" s="194"/>
      <c r="F880" s="193"/>
      <c r="G880" s="193"/>
      <c r="I880" s="305"/>
      <c r="S880" s="282"/>
    </row>
    <row r="881" spans="1:19" ht="13.5" thickTop="1">
      <c r="A881" s="196"/>
      <c r="B881" s="197"/>
      <c r="C881" s="197"/>
      <c r="D881" s="199"/>
      <c r="E881" s="199"/>
      <c r="F881" s="198"/>
      <c r="G881" s="200" t="s">
        <v>125</v>
      </c>
    </row>
    <row r="882" spans="1:19">
      <c r="A882" s="202" t="s">
        <v>58</v>
      </c>
      <c r="B882" s="844" t="str">
        <f>Proponente</f>
        <v>INDICAR NOMBRE DE CONTRATISTA</v>
      </c>
      <c r="C882" s="844"/>
      <c r="D882" s="844"/>
      <c r="E882" s="844"/>
      <c r="F882" s="844"/>
      <c r="G882" s="845"/>
    </row>
    <row r="883" spans="1:19">
      <c r="A883" s="202" t="s">
        <v>59</v>
      </c>
      <c r="B883" s="203" t="str">
        <f>Presupuesto!$A$18</f>
        <v>2.3.2</v>
      </c>
      <c r="C883" s="844" t="str">
        <f>Presupuesto!$B$18</f>
        <v>Desmonte cubiertas asbesto cemento con transporte</v>
      </c>
      <c r="D883" s="844"/>
      <c r="E883" s="844"/>
      <c r="F883" s="844"/>
      <c r="G883" s="845"/>
    </row>
    <row r="884" spans="1:19">
      <c r="A884" s="204"/>
      <c r="D884" s="206"/>
      <c r="E884" s="206"/>
      <c r="F884" s="192" t="s">
        <v>87</v>
      </c>
      <c r="G884" s="207" t="str">
        <f>Presupuesto!$C$18</f>
        <v>m2</v>
      </c>
      <c r="I884" s="306"/>
      <c r="J884" s="281"/>
      <c r="K884" s="281"/>
      <c r="L884" s="281"/>
      <c r="M884" s="281"/>
      <c r="N884" s="281"/>
      <c r="O884" s="281"/>
      <c r="P884" s="281"/>
      <c r="Q884" s="281"/>
      <c r="R884" s="281"/>
      <c r="S884" s="281"/>
    </row>
    <row r="885" spans="1:19" s="209" customFormat="1" ht="13.5" thickBot="1">
      <c r="A885" s="202" t="s">
        <v>60</v>
      </c>
      <c r="B885" s="195"/>
      <c r="C885" s="195"/>
      <c r="D885" s="206"/>
      <c r="E885" s="206"/>
      <c r="F885" s="205"/>
      <c r="G885" s="208"/>
      <c r="I885" s="307"/>
      <c r="S885" s="281"/>
    </row>
    <row r="886" spans="1:19" ht="13.5" thickTop="1">
      <c r="A886" s="210" t="s">
        <v>53</v>
      </c>
      <c r="B886" s="211" t="s">
        <v>61</v>
      </c>
      <c r="C886" s="211" t="s">
        <v>62</v>
      </c>
      <c r="D886" s="212" t="s">
        <v>70</v>
      </c>
      <c r="E886" s="213" t="s">
        <v>98</v>
      </c>
      <c r="F886" s="213" t="s">
        <v>75</v>
      </c>
      <c r="G886" s="214" t="s">
        <v>66</v>
      </c>
      <c r="I886" s="269"/>
    </row>
    <row r="887" spans="1:19">
      <c r="A887" s="215" t="str">
        <f t="shared" ref="A887:A898" si="147">IF(I886=0,"-",VLOOKUP(I886,EQUIPOS,2,FALSE))</f>
        <v>-</v>
      </c>
      <c r="B887" s="216"/>
      <c r="C887" s="216"/>
      <c r="D887" s="186"/>
      <c r="E887" s="217">
        <f t="shared" ref="E887:E898" si="148">IF(I886=0,0,VLOOKUP(I886,EQUIPOS,4,FALSE))</f>
        <v>0</v>
      </c>
      <c r="F887" s="218">
        <f t="shared" ref="F887:F898" si="149">IF(D887=0,0,D887*E887)</f>
        <v>0</v>
      </c>
      <c r="G887" s="219"/>
      <c r="I887" s="269"/>
    </row>
    <row r="888" spans="1:19">
      <c r="A888" s="215" t="str">
        <f t="shared" si="147"/>
        <v>-</v>
      </c>
      <c r="B888" s="216"/>
      <c r="C888" s="216"/>
      <c r="D888" s="186"/>
      <c r="E888" s="217">
        <f>0.1*E925</f>
        <v>0</v>
      </c>
      <c r="F888" s="218">
        <f t="shared" si="149"/>
        <v>0</v>
      </c>
      <c r="G888" s="220"/>
      <c r="I888" s="269"/>
    </row>
    <row r="889" spans="1:19">
      <c r="A889" s="215" t="str">
        <f t="shared" si="147"/>
        <v>-</v>
      </c>
      <c r="B889" s="216"/>
      <c r="C889" s="216"/>
      <c r="D889" s="186"/>
      <c r="E889" s="217">
        <f t="shared" si="148"/>
        <v>0</v>
      </c>
      <c r="F889" s="218">
        <f t="shared" si="149"/>
        <v>0</v>
      </c>
      <c r="G889" s="220"/>
      <c r="I889" s="269"/>
    </row>
    <row r="890" spans="1:19">
      <c r="A890" s="215" t="str">
        <f t="shared" si="147"/>
        <v>-</v>
      </c>
      <c r="B890" s="216"/>
      <c r="C890" s="216"/>
      <c r="D890" s="186"/>
      <c r="E890" s="217">
        <f t="shared" si="148"/>
        <v>0</v>
      </c>
      <c r="F890" s="218">
        <f t="shared" si="149"/>
        <v>0</v>
      </c>
      <c r="G890" s="220"/>
      <c r="I890" s="269"/>
    </row>
    <row r="891" spans="1:19">
      <c r="A891" s="215" t="str">
        <f t="shared" si="147"/>
        <v>-</v>
      </c>
      <c r="B891" s="216"/>
      <c r="C891" s="216"/>
      <c r="D891" s="186"/>
      <c r="E891" s="217">
        <f t="shared" si="148"/>
        <v>0</v>
      </c>
      <c r="F891" s="218">
        <f t="shared" si="149"/>
        <v>0</v>
      </c>
      <c r="G891" s="220"/>
      <c r="I891" s="269"/>
    </row>
    <row r="892" spans="1:19">
      <c r="A892" s="215" t="str">
        <f t="shared" si="147"/>
        <v>-</v>
      </c>
      <c r="B892" s="216"/>
      <c r="C892" s="216"/>
      <c r="D892" s="186"/>
      <c r="E892" s="217">
        <f t="shared" si="148"/>
        <v>0</v>
      </c>
      <c r="F892" s="218">
        <f t="shared" si="149"/>
        <v>0</v>
      </c>
      <c r="G892" s="220"/>
      <c r="I892" s="269"/>
    </row>
    <row r="893" spans="1:19">
      <c r="A893" s="215" t="str">
        <f t="shared" si="147"/>
        <v>-</v>
      </c>
      <c r="B893" s="216"/>
      <c r="C893" s="216"/>
      <c r="D893" s="186"/>
      <c r="E893" s="217">
        <f t="shared" si="148"/>
        <v>0</v>
      </c>
      <c r="F893" s="218">
        <f t="shared" si="149"/>
        <v>0</v>
      </c>
      <c r="G893" s="220"/>
      <c r="I893" s="269"/>
    </row>
    <row r="894" spans="1:19">
      <c r="A894" s="215" t="str">
        <f t="shared" si="147"/>
        <v>-</v>
      </c>
      <c r="B894" s="216"/>
      <c r="C894" s="216"/>
      <c r="D894" s="186"/>
      <c r="E894" s="217">
        <f t="shared" si="148"/>
        <v>0</v>
      </c>
      <c r="F894" s="218">
        <f t="shared" si="149"/>
        <v>0</v>
      </c>
      <c r="G894" s="220"/>
      <c r="I894" s="269"/>
    </row>
    <row r="895" spans="1:19">
      <c r="A895" s="215" t="str">
        <f t="shared" si="147"/>
        <v>-</v>
      </c>
      <c r="B895" s="216"/>
      <c r="C895" s="216"/>
      <c r="D895" s="186"/>
      <c r="E895" s="217">
        <f t="shared" si="148"/>
        <v>0</v>
      </c>
      <c r="F895" s="218">
        <f t="shared" si="149"/>
        <v>0</v>
      </c>
      <c r="G895" s="220"/>
      <c r="I895" s="269"/>
    </row>
    <row r="896" spans="1:19">
      <c r="A896" s="215" t="str">
        <f t="shared" si="147"/>
        <v>-</v>
      </c>
      <c r="B896" s="216"/>
      <c r="C896" s="216"/>
      <c r="D896" s="186"/>
      <c r="E896" s="217">
        <f t="shared" si="148"/>
        <v>0</v>
      </c>
      <c r="F896" s="218">
        <f t="shared" si="149"/>
        <v>0</v>
      </c>
      <c r="G896" s="220"/>
      <c r="I896" s="269"/>
    </row>
    <row r="897" spans="1:19">
      <c r="A897" s="215" t="str">
        <f t="shared" si="147"/>
        <v>-</v>
      </c>
      <c r="B897" s="216"/>
      <c r="C897" s="216"/>
      <c r="D897" s="186"/>
      <c r="E897" s="217">
        <f t="shared" si="148"/>
        <v>0</v>
      </c>
      <c r="F897" s="218">
        <f t="shared" si="149"/>
        <v>0</v>
      </c>
      <c r="G897" s="220"/>
      <c r="I897" s="269"/>
    </row>
    <row r="898" spans="1:19">
      <c r="A898" s="215" t="str">
        <f t="shared" si="147"/>
        <v>-</v>
      </c>
      <c r="B898" s="216"/>
      <c r="C898" s="216"/>
      <c r="D898" s="186"/>
      <c r="E898" s="217">
        <f t="shared" si="148"/>
        <v>0</v>
      </c>
      <c r="F898" s="218">
        <f t="shared" si="149"/>
        <v>0</v>
      </c>
      <c r="G898" s="220"/>
      <c r="I898" s="308"/>
    </row>
    <row r="899" spans="1:19" ht="13.5" thickBot="1">
      <c r="A899" s="222"/>
      <c r="B899" s="223"/>
      <c r="C899" s="223"/>
      <c r="D899" s="225"/>
      <c r="E899" s="225"/>
      <c r="F899" s="226" t="s">
        <v>76</v>
      </c>
      <c r="G899" s="227">
        <f>SUM(F887:F898)</f>
        <v>0</v>
      </c>
      <c r="I899" s="308"/>
    </row>
    <row r="900" spans="1:19" s="209" customFormat="1" ht="13.5" thickTop="1">
      <c r="A900" s="228" t="s">
        <v>63</v>
      </c>
      <c r="B900" s="229"/>
      <c r="C900" s="229"/>
      <c r="D900" s="231"/>
      <c r="E900" s="231"/>
      <c r="F900" s="230"/>
      <c r="G900" s="232"/>
      <c r="I900" s="307"/>
      <c r="S900" s="281"/>
    </row>
    <row r="901" spans="1:19" ht="26">
      <c r="A901" s="233" t="s">
        <v>53</v>
      </c>
      <c r="B901" s="234"/>
      <c r="C901" s="235" t="s">
        <v>54</v>
      </c>
      <c r="D901" s="298" t="s">
        <v>64</v>
      </c>
      <c r="E901" s="236" t="s">
        <v>65</v>
      </c>
      <c r="F901" s="237" t="s">
        <v>75</v>
      </c>
      <c r="G901" s="238" t="s">
        <v>66</v>
      </c>
      <c r="I901" s="269"/>
    </row>
    <row r="902" spans="1:19">
      <c r="A902" s="842" t="str">
        <f t="shared" ref="A902:A913" si="150">IF(I901=0,"",VLOOKUP(I901,MATERIALES,2,FALSE))</f>
        <v/>
      </c>
      <c r="B902" s="843"/>
      <c r="C902" s="239" t="str">
        <f t="shared" ref="C902:C910" si="151">IF(I901=0,"",VLOOKUP(I901,MATERIALES,3,FALSE))</f>
        <v/>
      </c>
      <c r="D902" s="186"/>
      <c r="E902" s="240">
        <f t="shared" ref="E902:E913" si="152">IF(I901=0,0,VLOOKUP(I901,MATERIALES,4,FALSE))</f>
        <v>0</v>
      </c>
      <c r="F902" s="218">
        <f t="shared" ref="F902:F913" si="153">IF(D902=0,0,D902*E902)</f>
        <v>0</v>
      </c>
      <c r="G902" s="219"/>
      <c r="I902" s="269"/>
    </row>
    <row r="903" spans="1:19">
      <c r="A903" s="842" t="str">
        <f t="shared" si="150"/>
        <v/>
      </c>
      <c r="B903" s="843"/>
      <c r="C903" s="239" t="str">
        <f t="shared" si="151"/>
        <v/>
      </c>
      <c r="D903" s="186"/>
      <c r="E903" s="240">
        <f t="shared" si="152"/>
        <v>0</v>
      </c>
      <c r="F903" s="218">
        <f t="shared" si="153"/>
        <v>0</v>
      </c>
      <c r="G903" s="220"/>
      <c r="I903" s="269"/>
    </row>
    <row r="904" spans="1:19">
      <c r="A904" s="842" t="str">
        <f t="shared" si="150"/>
        <v/>
      </c>
      <c r="B904" s="843"/>
      <c r="C904" s="239" t="str">
        <f t="shared" si="151"/>
        <v/>
      </c>
      <c r="D904" s="186"/>
      <c r="E904" s="240">
        <f t="shared" si="152"/>
        <v>0</v>
      </c>
      <c r="F904" s="218">
        <f t="shared" si="153"/>
        <v>0</v>
      </c>
      <c r="G904" s="220"/>
      <c r="I904" s="269"/>
    </row>
    <row r="905" spans="1:19">
      <c r="A905" s="842" t="str">
        <f t="shared" si="150"/>
        <v/>
      </c>
      <c r="B905" s="843"/>
      <c r="C905" s="239" t="str">
        <f t="shared" si="151"/>
        <v/>
      </c>
      <c r="D905" s="186"/>
      <c r="E905" s="240">
        <f t="shared" si="152"/>
        <v>0</v>
      </c>
      <c r="F905" s="218">
        <f t="shared" si="153"/>
        <v>0</v>
      </c>
      <c r="G905" s="220"/>
      <c r="I905" s="269"/>
    </row>
    <row r="906" spans="1:19">
      <c r="A906" s="842" t="str">
        <f t="shared" si="150"/>
        <v/>
      </c>
      <c r="B906" s="843"/>
      <c r="C906" s="239" t="str">
        <f t="shared" si="151"/>
        <v/>
      </c>
      <c r="D906" s="186"/>
      <c r="E906" s="240">
        <f t="shared" si="152"/>
        <v>0</v>
      </c>
      <c r="F906" s="218">
        <f t="shared" si="153"/>
        <v>0</v>
      </c>
      <c r="G906" s="220"/>
      <c r="I906" s="269"/>
    </row>
    <row r="907" spans="1:19">
      <c r="A907" s="842" t="str">
        <f t="shared" si="150"/>
        <v/>
      </c>
      <c r="B907" s="843"/>
      <c r="C907" s="239" t="str">
        <f t="shared" si="151"/>
        <v/>
      </c>
      <c r="D907" s="186"/>
      <c r="E907" s="240">
        <f t="shared" si="152"/>
        <v>0</v>
      </c>
      <c r="F907" s="218">
        <f t="shared" si="153"/>
        <v>0</v>
      </c>
      <c r="G907" s="220"/>
      <c r="I907" s="269"/>
    </row>
    <row r="908" spans="1:19">
      <c r="A908" s="842" t="str">
        <f t="shared" si="150"/>
        <v/>
      </c>
      <c r="B908" s="843"/>
      <c r="C908" s="239" t="str">
        <f t="shared" si="151"/>
        <v/>
      </c>
      <c r="D908" s="186"/>
      <c r="E908" s="240">
        <f t="shared" si="152"/>
        <v>0</v>
      </c>
      <c r="F908" s="218">
        <f t="shared" si="153"/>
        <v>0</v>
      </c>
      <c r="G908" s="220"/>
      <c r="I908" s="269"/>
    </row>
    <row r="909" spans="1:19">
      <c r="A909" s="842" t="str">
        <f t="shared" si="150"/>
        <v/>
      </c>
      <c r="B909" s="843"/>
      <c r="C909" s="239" t="str">
        <f t="shared" si="151"/>
        <v/>
      </c>
      <c r="D909" s="186"/>
      <c r="E909" s="240">
        <f t="shared" si="152"/>
        <v>0</v>
      </c>
      <c r="F909" s="218">
        <f t="shared" si="153"/>
        <v>0</v>
      </c>
      <c r="G909" s="241"/>
      <c r="I909" s="269"/>
    </row>
    <row r="910" spans="1:19">
      <c r="A910" s="842" t="str">
        <f t="shared" si="150"/>
        <v/>
      </c>
      <c r="B910" s="843"/>
      <c r="C910" s="239" t="str">
        <f t="shared" si="151"/>
        <v/>
      </c>
      <c r="D910" s="186"/>
      <c r="E910" s="240">
        <f t="shared" si="152"/>
        <v>0</v>
      </c>
      <c r="F910" s="218">
        <f t="shared" si="153"/>
        <v>0</v>
      </c>
      <c r="G910" s="220"/>
      <c r="I910" s="269"/>
    </row>
    <row r="911" spans="1:19">
      <c r="A911" s="842" t="str">
        <f t="shared" si="150"/>
        <v/>
      </c>
      <c r="B911" s="843"/>
      <c r="C911" s="239"/>
      <c r="D911" s="186"/>
      <c r="E911" s="240">
        <f t="shared" si="152"/>
        <v>0</v>
      </c>
      <c r="F911" s="218">
        <f t="shared" si="153"/>
        <v>0</v>
      </c>
      <c r="G911" s="220"/>
      <c r="I911" s="269"/>
    </row>
    <row r="912" spans="1:19">
      <c r="A912" s="842" t="str">
        <f t="shared" si="150"/>
        <v/>
      </c>
      <c r="B912" s="843"/>
      <c r="C912" s="239"/>
      <c r="D912" s="186"/>
      <c r="E912" s="240">
        <f t="shared" si="152"/>
        <v>0</v>
      </c>
      <c r="F912" s="218">
        <f t="shared" si="153"/>
        <v>0</v>
      </c>
      <c r="G912" s="220"/>
      <c r="I912" s="269"/>
    </row>
    <row r="913" spans="1:9" ht="26.25" customHeight="1">
      <c r="A913" s="842" t="str">
        <f t="shared" si="150"/>
        <v/>
      </c>
      <c r="B913" s="843"/>
      <c r="C913" s="239" t="str">
        <f t="shared" ref="C913" si="154">IF(I912=0,"",VLOOKUP(I912,MATERIALES,3,FALSE))</f>
        <v/>
      </c>
      <c r="D913" s="186"/>
      <c r="E913" s="240">
        <f t="shared" si="152"/>
        <v>0</v>
      </c>
      <c r="F913" s="218">
        <f t="shared" si="153"/>
        <v>0</v>
      </c>
      <c r="G913" s="221"/>
      <c r="I913" s="308"/>
    </row>
    <row r="914" spans="1:9" ht="13.5" thickBot="1">
      <c r="A914" s="204"/>
      <c r="D914" s="206"/>
      <c r="E914" s="242"/>
      <c r="F914" s="243" t="s">
        <v>77</v>
      </c>
      <c r="G914" s="241">
        <f>SUM(F902:F913)</f>
        <v>0</v>
      </c>
      <c r="I914" s="308"/>
    </row>
    <row r="915" spans="1:9" ht="14" thickTop="1" thickBot="1">
      <c r="A915" s="244" t="s">
        <v>68</v>
      </c>
      <c r="B915" s="245"/>
      <c r="C915" s="245"/>
      <c r="D915" s="247"/>
      <c r="E915" s="247"/>
      <c r="F915" s="246"/>
      <c r="G915" s="248"/>
      <c r="I915" s="308"/>
    </row>
    <row r="916" spans="1:9" ht="13.5" thickTop="1">
      <c r="A916" s="233" t="s">
        <v>53</v>
      </c>
      <c r="B916" s="234"/>
      <c r="C916" s="236" t="s">
        <v>67</v>
      </c>
      <c r="D916" s="298" t="s">
        <v>71</v>
      </c>
      <c r="E916" s="236" t="s">
        <v>96</v>
      </c>
      <c r="F916" s="237" t="s">
        <v>75</v>
      </c>
      <c r="G916" s="238" t="s">
        <v>66</v>
      </c>
      <c r="I916" s="269"/>
    </row>
    <row r="917" spans="1:9">
      <c r="A917" s="842" t="str">
        <f>IF(I916=0,"",VLOOKUP(I916,EQUIPOS,2,FALSE))</f>
        <v/>
      </c>
      <c r="B917" s="843"/>
      <c r="C917" s="187"/>
      <c r="D917" s="186"/>
      <c r="E917" s="240">
        <f>IF(I916=0,0,VLOOKUP(I916,EQUIPOS,4,FALSE))</f>
        <v>0</v>
      </c>
      <c r="F917" s="218">
        <f>C917*D917*E917</f>
        <v>0</v>
      </c>
      <c r="G917" s="219"/>
      <c r="I917" s="269"/>
    </row>
    <row r="918" spans="1:9">
      <c r="A918" s="842" t="str">
        <f>IF(I917=0,"",VLOOKUP(I917,EQUIPOS,2,FALSE))</f>
        <v/>
      </c>
      <c r="B918" s="843"/>
      <c r="C918" s="187"/>
      <c r="D918" s="186"/>
      <c r="E918" s="240">
        <f>IF(I917=0,0,VLOOKUP(I917,EQUIPOS,4,FALSE))</f>
        <v>0</v>
      </c>
      <c r="F918" s="218">
        <f>C918*D918*E918</f>
        <v>0</v>
      </c>
      <c r="G918" s="220"/>
      <c r="I918" s="269"/>
    </row>
    <row r="919" spans="1:9">
      <c r="A919" s="842" t="str">
        <f>IF(I918=0,"",VLOOKUP(I918,EQUIPOS,2,FALSE))</f>
        <v/>
      </c>
      <c r="B919" s="843"/>
      <c r="C919" s="187"/>
      <c r="D919" s="186"/>
      <c r="E919" s="240">
        <f>IF(I918=0,0,VLOOKUP(I918,EQUIPOS,4,FALSE))</f>
        <v>0</v>
      </c>
      <c r="F919" s="218">
        <f>C919*D919*E919</f>
        <v>0</v>
      </c>
      <c r="G919" s="220"/>
      <c r="I919" s="269"/>
    </row>
    <row r="920" spans="1:9">
      <c r="A920" s="842" t="str">
        <f>IF(I919=0,"",VLOOKUP(I919,EQUIPOS,2,FALSE))</f>
        <v/>
      </c>
      <c r="B920" s="843"/>
      <c r="C920" s="187"/>
      <c r="D920" s="186"/>
      <c r="E920" s="240">
        <f>IF(I919=0,0,VLOOKUP(I919,EQUIPOS,4,FALSE))</f>
        <v>0</v>
      </c>
      <c r="F920" s="218">
        <f>C920*D920*E920</f>
        <v>0</v>
      </c>
      <c r="G920" s="220"/>
      <c r="I920" s="269"/>
    </row>
    <row r="921" spans="1:9" ht="30.75" customHeight="1">
      <c r="A921" s="842" t="str">
        <f>IF(I920=0,"",VLOOKUP(I920,EQUIPOS,2,FALSE))</f>
        <v/>
      </c>
      <c r="B921" s="843"/>
      <c r="C921" s="187"/>
      <c r="D921" s="186"/>
      <c r="E921" s="240">
        <f>IF(I920=0,0,VLOOKUP(I920,EQUIPOS,4,FALSE))</f>
        <v>0</v>
      </c>
      <c r="F921" s="218">
        <f>C921*D921*E921</f>
        <v>0</v>
      </c>
      <c r="G921" s="221"/>
      <c r="I921" s="308"/>
    </row>
    <row r="922" spans="1:9" ht="13.5" thickBot="1">
      <c r="A922" s="222"/>
      <c r="B922" s="223"/>
      <c r="C922" s="223"/>
      <c r="D922" s="225"/>
      <c r="E922" s="249"/>
      <c r="F922" s="226" t="s">
        <v>78</v>
      </c>
      <c r="G922" s="250">
        <f>SUM(F917:F921)</f>
        <v>0</v>
      </c>
      <c r="I922" s="308"/>
    </row>
    <row r="923" spans="1:9" ht="13.5" thickTop="1">
      <c r="A923" s="228" t="s">
        <v>69</v>
      </c>
      <c r="B923" s="229"/>
      <c r="C923" s="229"/>
      <c r="D923" s="231"/>
      <c r="E923" s="231"/>
      <c r="F923" s="230"/>
      <c r="G923" s="232"/>
      <c r="H923" s="209"/>
      <c r="I923" s="307"/>
    </row>
    <row r="924" spans="1:9" ht="26">
      <c r="A924" s="233" t="s">
        <v>53</v>
      </c>
      <c r="B924" s="235" t="s">
        <v>54</v>
      </c>
      <c r="C924" s="235" t="s">
        <v>64</v>
      </c>
      <c r="D924" s="298" t="s">
        <v>70</v>
      </c>
      <c r="E924" s="236" t="s">
        <v>65</v>
      </c>
      <c r="F924" s="237" t="s">
        <v>75</v>
      </c>
      <c r="G924" s="238" t="s">
        <v>66</v>
      </c>
      <c r="I924" s="269"/>
    </row>
    <row r="925" spans="1:9">
      <c r="A925" s="251" t="str">
        <f>IF(I924=0,"",VLOOKUP(I924,MANOOBRA,2,FALSE))</f>
        <v/>
      </c>
      <c r="B925" s="239" t="str">
        <f t="shared" ref="B925:B936" si="155">IF(I924=0,"",VLOOKUP(I924,MANOOBRA,3,FALSE))</f>
        <v/>
      </c>
      <c r="C925" s="187"/>
      <c r="D925" s="187"/>
      <c r="E925" s="240">
        <f t="shared" ref="E925:E936" si="156">IF(I924=0,0,VLOOKUP(I924,MANOOBRA,4,FALSE))</f>
        <v>0</v>
      </c>
      <c r="F925" s="218">
        <f>IF(D925=0,0,E925*D925)</f>
        <v>0</v>
      </c>
      <c r="G925" s="219"/>
      <c r="I925" s="269"/>
    </row>
    <row r="926" spans="1:9">
      <c r="A926" s="251" t="str">
        <f t="shared" ref="A926:A936" si="157">IF(I925=0,"",VLOOKUP(I925,MANOOBRA,2,FALSE))</f>
        <v/>
      </c>
      <c r="B926" s="239" t="str">
        <f t="shared" si="155"/>
        <v/>
      </c>
      <c r="C926" s="187"/>
      <c r="D926" s="187"/>
      <c r="E926" s="240">
        <f t="shared" si="156"/>
        <v>0</v>
      </c>
      <c r="F926" s="218">
        <f t="shared" ref="F926:F936" si="158">IF(D926=0,0,C926*E926/D926)</f>
        <v>0</v>
      </c>
      <c r="G926" s="220"/>
      <c r="I926" s="269"/>
    </row>
    <row r="927" spans="1:9">
      <c r="A927" s="251" t="str">
        <f t="shared" si="157"/>
        <v/>
      </c>
      <c r="B927" s="239" t="str">
        <f t="shared" si="155"/>
        <v/>
      </c>
      <c r="C927" s="187"/>
      <c r="D927" s="290"/>
      <c r="E927" s="240">
        <f t="shared" si="156"/>
        <v>0</v>
      </c>
      <c r="F927" s="218">
        <f t="shared" si="158"/>
        <v>0</v>
      </c>
      <c r="G927" s="220"/>
      <c r="I927" s="269"/>
    </row>
    <row r="928" spans="1:9">
      <c r="A928" s="251" t="str">
        <f t="shared" si="157"/>
        <v/>
      </c>
      <c r="B928" s="239" t="str">
        <f t="shared" si="155"/>
        <v/>
      </c>
      <c r="C928" s="187"/>
      <c r="D928" s="187"/>
      <c r="E928" s="240">
        <f t="shared" si="156"/>
        <v>0</v>
      </c>
      <c r="F928" s="218">
        <f t="shared" si="158"/>
        <v>0</v>
      </c>
      <c r="G928" s="220"/>
      <c r="I928" s="269"/>
    </row>
    <row r="929" spans="1:20">
      <c r="A929" s="251" t="str">
        <f t="shared" si="157"/>
        <v/>
      </c>
      <c r="B929" s="239" t="str">
        <f t="shared" si="155"/>
        <v/>
      </c>
      <c r="C929" s="187"/>
      <c r="D929" s="187"/>
      <c r="E929" s="240">
        <f t="shared" si="156"/>
        <v>0</v>
      </c>
      <c r="F929" s="218">
        <f t="shared" si="158"/>
        <v>0</v>
      </c>
      <c r="G929" s="220"/>
      <c r="I929" s="269"/>
    </row>
    <row r="930" spans="1:20">
      <c r="A930" s="251" t="str">
        <f t="shared" si="157"/>
        <v/>
      </c>
      <c r="B930" s="239" t="str">
        <f t="shared" si="155"/>
        <v/>
      </c>
      <c r="C930" s="187"/>
      <c r="D930" s="187"/>
      <c r="E930" s="240">
        <f t="shared" si="156"/>
        <v>0</v>
      </c>
      <c r="F930" s="218">
        <f t="shared" si="158"/>
        <v>0</v>
      </c>
      <c r="G930" s="220"/>
      <c r="I930" s="269"/>
    </row>
    <row r="931" spans="1:20">
      <c r="A931" s="251" t="str">
        <f t="shared" si="157"/>
        <v/>
      </c>
      <c r="B931" s="239" t="str">
        <f t="shared" si="155"/>
        <v/>
      </c>
      <c r="C931" s="187"/>
      <c r="D931" s="187"/>
      <c r="E931" s="240">
        <f t="shared" si="156"/>
        <v>0</v>
      </c>
      <c r="F931" s="218">
        <f t="shared" si="158"/>
        <v>0</v>
      </c>
      <c r="G931" s="220"/>
      <c r="I931" s="269"/>
    </row>
    <row r="932" spans="1:20">
      <c r="A932" s="251" t="str">
        <f t="shared" si="157"/>
        <v/>
      </c>
      <c r="B932" s="239" t="str">
        <f t="shared" si="155"/>
        <v/>
      </c>
      <c r="C932" s="187"/>
      <c r="D932" s="187"/>
      <c r="E932" s="240">
        <f t="shared" si="156"/>
        <v>0</v>
      </c>
      <c r="F932" s="218">
        <f t="shared" si="158"/>
        <v>0</v>
      </c>
      <c r="G932" s="220"/>
      <c r="I932" s="269"/>
    </row>
    <row r="933" spans="1:20">
      <c r="A933" s="251" t="str">
        <f t="shared" si="157"/>
        <v/>
      </c>
      <c r="B933" s="239" t="str">
        <f t="shared" si="155"/>
        <v/>
      </c>
      <c r="C933" s="187"/>
      <c r="D933" s="187"/>
      <c r="E933" s="240">
        <f t="shared" si="156"/>
        <v>0</v>
      </c>
      <c r="F933" s="218">
        <f t="shared" si="158"/>
        <v>0</v>
      </c>
      <c r="G933" s="220"/>
      <c r="I933" s="269"/>
    </row>
    <row r="934" spans="1:20">
      <c r="A934" s="251" t="str">
        <f t="shared" si="157"/>
        <v/>
      </c>
      <c r="B934" s="239" t="str">
        <f t="shared" si="155"/>
        <v/>
      </c>
      <c r="C934" s="187"/>
      <c r="D934" s="187"/>
      <c r="E934" s="240">
        <f t="shared" si="156"/>
        <v>0</v>
      </c>
      <c r="F934" s="218">
        <f t="shared" si="158"/>
        <v>0</v>
      </c>
      <c r="G934" s="220"/>
      <c r="I934" s="269"/>
    </row>
    <row r="935" spans="1:20">
      <c r="A935" s="251" t="str">
        <f t="shared" si="157"/>
        <v/>
      </c>
      <c r="B935" s="239" t="str">
        <f t="shared" si="155"/>
        <v/>
      </c>
      <c r="C935" s="187"/>
      <c r="D935" s="187"/>
      <c r="E935" s="240">
        <f t="shared" si="156"/>
        <v>0</v>
      </c>
      <c r="F935" s="218">
        <f t="shared" si="158"/>
        <v>0</v>
      </c>
      <c r="G935" s="220"/>
      <c r="I935" s="269"/>
    </row>
    <row r="936" spans="1:20" ht="31.5" customHeight="1">
      <c r="A936" s="251" t="str">
        <f t="shared" si="157"/>
        <v/>
      </c>
      <c r="B936" s="239" t="str">
        <f t="shared" si="155"/>
        <v/>
      </c>
      <c r="C936" s="187"/>
      <c r="D936" s="187"/>
      <c r="E936" s="240">
        <f t="shared" si="156"/>
        <v>0</v>
      </c>
      <c r="F936" s="218">
        <f t="shared" si="158"/>
        <v>0</v>
      </c>
      <c r="G936" s="221"/>
      <c r="I936" s="308"/>
    </row>
    <row r="937" spans="1:20" ht="33.5" customHeight="1" thickBot="1">
      <c r="A937" s="222"/>
      <c r="B937" s="223"/>
      <c r="C937" s="223"/>
      <c r="D937" s="225"/>
      <c r="E937" s="225"/>
      <c r="F937" s="226" t="s">
        <v>79</v>
      </c>
      <c r="G937" s="250">
        <f>SUM(F925:F936)</f>
        <v>0</v>
      </c>
      <c r="I937" s="308"/>
    </row>
    <row r="938" spans="1:20" ht="13.5" thickTop="1">
      <c r="A938" s="179" t="s">
        <v>72</v>
      </c>
      <c r="B938" s="229"/>
      <c r="C938" s="229"/>
      <c r="D938" s="231"/>
      <c r="E938" s="231"/>
      <c r="F938" s="230"/>
      <c r="G938" s="232"/>
      <c r="H938" s="209"/>
      <c r="I938" s="307"/>
    </row>
    <row r="939" spans="1:20">
      <c r="A939" s="233" t="s">
        <v>53</v>
      </c>
      <c r="B939" s="234"/>
      <c r="C939" s="234"/>
      <c r="D939" s="299"/>
      <c r="E939" s="236" t="s">
        <v>73</v>
      </c>
      <c r="F939" s="237" t="s">
        <v>74</v>
      </c>
      <c r="G939" s="252" t="s">
        <v>73</v>
      </c>
      <c r="I939" s="308"/>
    </row>
    <row r="940" spans="1:20">
      <c r="A940" s="704" t="s">
        <v>734</v>
      </c>
      <c r="B940" s="253"/>
      <c r="C940" s="253"/>
      <c r="D940" s="300"/>
      <c r="E940" s="217">
        <f>SUM(G899,G914,G922,G937)</f>
        <v>0</v>
      </c>
      <c r="F940" s="254">
        <v>0.12</v>
      </c>
      <c r="G940" s="255">
        <f>E940*F940</f>
        <v>0</v>
      </c>
      <c r="I940" s="308"/>
    </row>
    <row r="941" spans="1:20">
      <c r="A941" s="704" t="s">
        <v>80</v>
      </c>
      <c r="B941" s="253"/>
      <c r="C941" s="253"/>
      <c r="D941" s="300"/>
      <c r="E941" s="217">
        <f>SUM(G899,G914,G922,G937)</f>
        <v>0</v>
      </c>
      <c r="F941" s="254">
        <f>A</f>
        <v>0</v>
      </c>
      <c r="G941" s="255">
        <f>E941*F941</f>
        <v>0</v>
      </c>
      <c r="I941" s="308"/>
    </row>
    <row r="942" spans="1:20" ht="33" customHeight="1">
      <c r="A942" s="704" t="s">
        <v>81</v>
      </c>
      <c r="B942" s="253"/>
      <c r="C942" s="253"/>
      <c r="D942" s="300"/>
      <c r="E942" s="217">
        <f>SUM(G899,G914,G922,G937)</f>
        <v>0</v>
      </c>
      <c r="F942" s="254">
        <f>I</f>
        <v>0</v>
      </c>
      <c r="G942" s="255">
        <f>E942*F942</f>
        <v>0</v>
      </c>
      <c r="I942" s="308"/>
      <c r="J942" s="281"/>
      <c r="K942" s="281"/>
      <c r="L942" s="281"/>
      <c r="M942" s="281"/>
      <c r="N942" s="281"/>
      <c r="O942" s="281"/>
      <c r="P942" s="281"/>
      <c r="Q942" s="281"/>
      <c r="R942" s="281"/>
      <c r="S942" s="281"/>
    </row>
    <row r="943" spans="1:20" ht="33" customHeight="1">
      <c r="A943" s="707" t="s">
        <v>82</v>
      </c>
      <c r="D943" s="206"/>
      <c r="E943" s="242">
        <f>SUM(G899,G914,G922,G937)</f>
        <v>0</v>
      </c>
      <c r="F943" s="705">
        <f>U</f>
        <v>0</v>
      </c>
      <c r="G943" s="220">
        <v>0</v>
      </c>
      <c r="I943" s="706"/>
      <c r="J943" s="281"/>
      <c r="K943" s="281"/>
      <c r="L943" s="281"/>
      <c r="M943" s="281"/>
      <c r="N943" s="281"/>
      <c r="O943" s="281"/>
      <c r="P943" s="281"/>
      <c r="Q943" s="281"/>
      <c r="R943" s="281"/>
      <c r="S943" s="281"/>
    </row>
    <row r="944" spans="1:20" s="201" customFormat="1" ht="41" customHeight="1" thickBot="1">
      <c r="A944" s="222"/>
      <c r="B944" s="223"/>
      <c r="C944" s="223"/>
      <c r="D944" s="225"/>
      <c r="E944" s="225"/>
      <c r="F944" s="256" t="s">
        <v>83</v>
      </c>
      <c r="G944" s="250">
        <f>SUM(G940:G943)</f>
        <v>0</v>
      </c>
      <c r="I944" s="309"/>
      <c r="J944" s="201" t="str">
        <f>B883</f>
        <v>2.3.2</v>
      </c>
      <c r="K944" s="261">
        <f>E940</f>
        <v>0</v>
      </c>
      <c r="L944" s="261">
        <f>+G899</f>
        <v>0</v>
      </c>
      <c r="M944" s="261">
        <f>+G914</f>
        <v>0</v>
      </c>
      <c r="N944" s="261">
        <f>+G922</f>
        <v>0</v>
      </c>
      <c r="O944" s="261">
        <f>+G937</f>
        <v>0</v>
      </c>
      <c r="P944" s="280">
        <f>G940</f>
        <v>0</v>
      </c>
      <c r="Q944" s="280">
        <f>G941</f>
        <v>0</v>
      </c>
      <c r="R944" s="280">
        <f>G942</f>
        <v>0</v>
      </c>
      <c r="S944" s="283">
        <f>SUM(K944:R944)</f>
        <v>0</v>
      </c>
      <c r="T944" s="280"/>
    </row>
    <row r="945" spans="1:20" ht="14" thickTop="1" thickBot="1">
      <c r="A945" s="257"/>
      <c r="B945" s="201"/>
      <c r="C945" s="201"/>
      <c r="D945" s="301"/>
      <c r="E945" s="258" t="s">
        <v>88</v>
      </c>
      <c r="F945" s="259"/>
      <c r="G945" s="260">
        <f>ROUND(SUM(G899,G914,G922,G937,G944),0)</f>
        <v>0</v>
      </c>
      <c r="I945" s="308"/>
      <c r="T945" s="280"/>
    </row>
    <row r="946" spans="1:20" ht="13.5" thickTop="1">
      <c r="A946" s="262" t="s">
        <v>95</v>
      </c>
      <c r="D946" s="206"/>
      <c r="E946" s="206"/>
      <c r="F946" s="205"/>
      <c r="G946" s="208"/>
      <c r="I946" s="308"/>
      <c r="T946" s="280"/>
    </row>
    <row r="947" spans="1:20">
      <c r="A947" s="262"/>
      <c r="B947" s="263"/>
      <c r="C947" s="263"/>
      <c r="D947" s="302"/>
      <c r="E947" s="206"/>
      <c r="F947" s="205"/>
      <c r="G947" s="264">
        <f ca="1">TODAY()</f>
        <v>45189</v>
      </c>
      <c r="I947" s="308"/>
      <c r="T947" s="280"/>
    </row>
    <row r="948" spans="1:20" s="191" customFormat="1" ht="13.5" thickBot="1">
      <c r="A948" s="222"/>
      <c r="B948" s="223"/>
      <c r="C948" s="223"/>
      <c r="D948" s="225"/>
      <c r="E948" s="225"/>
      <c r="F948" s="224"/>
      <c r="G948" s="265"/>
      <c r="I948" s="303"/>
      <c r="S948" s="282"/>
    </row>
    <row r="949" spans="1:20" s="191" customFormat="1" ht="13.5" thickTop="1">
      <c r="A949" s="188" t="s">
        <v>124</v>
      </c>
      <c r="B949" s="188"/>
      <c r="C949" s="188"/>
      <c r="D949" s="190"/>
      <c r="E949" s="190"/>
      <c r="F949" s="189"/>
      <c r="G949" s="189"/>
      <c r="I949" s="303"/>
      <c r="S949" s="282"/>
    </row>
    <row r="950" spans="1:20" s="191" customFormat="1">
      <c r="A950" s="188" t="str">
        <f>CONCATENATE('Prestaciones y AIU'!A840," ANALISIS DE PRECIOS UNITARIOS")</f>
        <v xml:space="preserve"> ANALISIS DE PRECIOS UNITARIOS</v>
      </c>
      <c r="B950" s="188"/>
      <c r="C950" s="188"/>
      <c r="D950" s="190"/>
      <c r="E950" s="190"/>
      <c r="F950" s="189"/>
      <c r="G950" s="189"/>
      <c r="I950" s="303"/>
      <c r="S950" s="282"/>
    </row>
    <row r="951" spans="1:20" s="191" customFormat="1">
      <c r="A951" s="188" t="str">
        <f>Objeto_LIC</f>
        <v>OBJETO PROCESO COMPETITIVO</v>
      </c>
      <c r="B951" s="188"/>
      <c r="C951" s="188"/>
      <c r="D951" s="190"/>
      <c r="E951" s="190"/>
      <c r="F951" s="189"/>
      <c r="G951" s="189"/>
      <c r="I951" s="303"/>
      <c r="S951" s="282"/>
    </row>
    <row r="952" spans="1:20">
      <c r="A952" s="188"/>
      <c r="B952" s="188"/>
      <c r="C952" s="188"/>
      <c r="D952" s="190"/>
      <c r="E952" s="190"/>
      <c r="F952" s="189"/>
      <c r="G952" s="189"/>
    </row>
    <row r="953" spans="1:20" s="201" customFormat="1" ht="13.5" thickBot="1">
      <c r="A953" s="192"/>
      <c r="B953" s="192"/>
      <c r="C953" s="192"/>
      <c r="D953" s="194"/>
      <c r="E953" s="194"/>
      <c r="F953" s="193"/>
      <c r="G953" s="193"/>
      <c r="I953" s="305"/>
      <c r="S953" s="282"/>
    </row>
    <row r="954" spans="1:20" ht="13.5" thickTop="1">
      <c r="A954" s="196"/>
      <c r="B954" s="197"/>
      <c r="C954" s="197"/>
      <c r="D954" s="199"/>
      <c r="E954" s="199"/>
      <c r="F954" s="198"/>
      <c r="G954" s="200" t="s">
        <v>125</v>
      </c>
    </row>
    <row r="955" spans="1:20">
      <c r="A955" s="202" t="s">
        <v>58</v>
      </c>
      <c r="B955" s="844" t="str">
        <f>Proponente</f>
        <v>INDICAR NOMBRE DE CONTRATISTA</v>
      </c>
      <c r="C955" s="844"/>
      <c r="D955" s="844"/>
      <c r="E955" s="844"/>
      <c r="F955" s="844"/>
      <c r="G955" s="845"/>
    </row>
    <row r="956" spans="1:20">
      <c r="A956" s="202" t="s">
        <v>59</v>
      </c>
      <c r="B956" s="203" t="str">
        <f>Presupuesto!$A$19</f>
        <v>2.3.3</v>
      </c>
      <c r="C956" s="844" t="str">
        <f>Presupuesto!$B$19</f>
        <v>Suministro e Instalación de teja tipo master 1000 cal 28 pintada</v>
      </c>
      <c r="D956" s="844"/>
      <c r="E956" s="844"/>
      <c r="F956" s="844"/>
      <c r="G956" s="845"/>
    </row>
    <row r="957" spans="1:20">
      <c r="A957" s="204"/>
      <c r="D957" s="206"/>
      <c r="E957" s="206"/>
      <c r="F957" s="192" t="s">
        <v>87</v>
      </c>
      <c r="G957" s="207" t="str">
        <f>Presupuesto!$C$19</f>
        <v>m2</v>
      </c>
      <c r="I957" s="306"/>
      <c r="J957" s="281"/>
      <c r="K957" s="281"/>
      <c r="L957" s="281"/>
      <c r="M957" s="281"/>
      <c r="N957" s="281"/>
      <c r="O957" s="281"/>
      <c r="P957" s="281"/>
      <c r="Q957" s="281"/>
      <c r="R957" s="281"/>
      <c r="S957" s="281"/>
    </row>
    <row r="958" spans="1:20" s="209" customFormat="1" ht="13.5" thickBot="1">
      <c r="A958" s="202" t="s">
        <v>60</v>
      </c>
      <c r="B958" s="195"/>
      <c r="C958" s="195"/>
      <c r="D958" s="206"/>
      <c r="E958" s="206"/>
      <c r="F958" s="205"/>
      <c r="G958" s="208"/>
      <c r="I958" s="307"/>
      <c r="S958" s="281"/>
    </row>
    <row r="959" spans="1:20" ht="13.5" thickTop="1">
      <c r="A959" s="210" t="s">
        <v>53</v>
      </c>
      <c r="B959" s="211" t="s">
        <v>61</v>
      </c>
      <c r="C959" s="211" t="s">
        <v>62</v>
      </c>
      <c r="D959" s="212" t="s">
        <v>70</v>
      </c>
      <c r="E959" s="213" t="s">
        <v>98</v>
      </c>
      <c r="F959" s="213" t="s">
        <v>75</v>
      </c>
      <c r="G959" s="214" t="s">
        <v>66</v>
      </c>
      <c r="I959" s="269"/>
    </row>
    <row r="960" spans="1:20">
      <c r="A960" s="215" t="str">
        <f t="shared" ref="A960:A971" si="159">IF(I959=0,"-",VLOOKUP(I959,EQUIPOS,2,FALSE))</f>
        <v>-</v>
      </c>
      <c r="B960" s="216"/>
      <c r="C960" s="216"/>
      <c r="D960" s="186"/>
      <c r="E960" s="217">
        <f t="shared" ref="E960:E971" si="160">IF(I959=0,0,VLOOKUP(I959,EQUIPOS,4,FALSE))</f>
        <v>0</v>
      </c>
      <c r="F960" s="218">
        <f t="shared" ref="F960:F971" si="161">IF(D960=0,0,D960*E960)</f>
        <v>0</v>
      </c>
      <c r="G960" s="219"/>
      <c r="I960" s="269"/>
    </row>
    <row r="961" spans="1:19">
      <c r="A961" s="215" t="str">
        <f t="shared" si="159"/>
        <v>-</v>
      </c>
      <c r="B961" s="216"/>
      <c r="C961" s="216"/>
      <c r="D961" s="186"/>
      <c r="E961" s="217">
        <f>0.05*E998</f>
        <v>0</v>
      </c>
      <c r="F961" s="218">
        <f t="shared" si="161"/>
        <v>0</v>
      </c>
      <c r="G961" s="220"/>
      <c r="I961" s="269"/>
    </row>
    <row r="962" spans="1:19">
      <c r="A962" s="215" t="str">
        <f t="shared" si="159"/>
        <v>-</v>
      </c>
      <c r="B962" s="216"/>
      <c r="C962" s="216"/>
      <c r="D962" s="186"/>
      <c r="E962" s="217">
        <f t="shared" si="160"/>
        <v>0</v>
      </c>
      <c r="F962" s="218">
        <f t="shared" si="161"/>
        <v>0</v>
      </c>
      <c r="G962" s="220"/>
      <c r="I962" s="269"/>
    </row>
    <row r="963" spans="1:19">
      <c r="A963" s="215" t="str">
        <f t="shared" si="159"/>
        <v>-</v>
      </c>
      <c r="B963" s="216"/>
      <c r="C963" s="216"/>
      <c r="D963" s="186"/>
      <c r="E963" s="217">
        <f t="shared" si="160"/>
        <v>0</v>
      </c>
      <c r="F963" s="218">
        <f t="shared" si="161"/>
        <v>0</v>
      </c>
      <c r="G963" s="220"/>
      <c r="I963" s="269"/>
    </row>
    <row r="964" spans="1:19">
      <c r="A964" s="215" t="str">
        <f t="shared" si="159"/>
        <v>-</v>
      </c>
      <c r="B964" s="216"/>
      <c r="C964" s="216"/>
      <c r="D964" s="186"/>
      <c r="E964" s="217">
        <f t="shared" si="160"/>
        <v>0</v>
      </c>
      <c r="F964" s="218">
        <f t="shared" si="161"/>
        <v>0</v>
      </c>
      <c r="G964" s="220"/>
      <c r="I964" s="269"/>
    </row>
    <row r="965" spans="1:19">
      <c r="A965" s="215" t="str">
        <f t="shared" si="159"/>
        <v>-</v>
      </c>
      <c r="B965" s="216"/>
      <c r="C965" s="216"/>
      <c r="D965" s="186"/>
      <c r="E965" s="217">
        <f t="shared" si="160"/>
        <v>0</v>
      </c>
      <c r="F965" s="218">
        <f t="shared" si="161"/>
        <v>0</v>
      </c>
      <c r="G965" s="220"/>
      <c r="I965" s="269"/>
    </row>
    <row r="966" spans="1:19">
      <c r="A966" s="215" t="str">
        <f t="shared" si="159"/>
        <v>-</v>
      </c>
      <c r="B966" s="216"/>
      <c r="C966" s="216"/>
      <c r="D966" s="186"/>
      <c r="E966" s="217">
        <f t="shared" si="160"/>
        <v>0</v>
      </c>
      <c r="F966" s="218">
        <f t="shared" si="161"/>
        <v>0</v>
      </c>
      <c r="G966" s="220"/>
      <c r="I966" s="269"/>
    </row>
    <row r="967" spans="1:19">
      <c r="A967" s="215" t="str">
        <f t="shared" si="159"/>
        <v>-</v>
      </c>
      <c r="B967" s="216"/>
      <c r="C967" s="216"/>
      <c r="D967" s="186"/>
      <c r="E967" s="217">
        <f t="shared" si="160"/>
        <v>0</v>
      </c>
      <c r="F967" s="218">
        <f t="shared" si="161"/>
        <v>0</v>
      </c>
      <c r="G967" s="220"/>
      <c r="I967" s="269"/>
    </row>
    <row r="968" spans="1:19">
      <c r="A968" s="215" t="str">
        <f t="shared" si="159"/>
        <v>-</v>
      </c>
      <c r="B968" s="216"/>
      <c r="C968" s="216"/>
      <c r="D968" s="186"/>
      <c r="E968" s="217">
        <f t="shared" si="160"/>
        <v>0</v>
      </c>
      <c r="F968" s="218">
        <f t="shared" si="161"/>
        <v>0</v>
      </c>
      <c r="G968" s="220"/>
      <c r="I968" s="269"/>
    </row>
    <row r="969" spans="1:19">
      <c r="A969" s="215" t="str">
        <f t="shared" si="159"/>
        <v>-</v>
      </c>
      <c r="B969" s="216"/>
      <c r="C969" s="216"/>
      <c r="D969" s="186"/>
      <c r="E969" s="217">
        <f t="shared" si="160"/>
        <v>0</v>
      </c>
      <c r="F969" s="218">
        <f t="shared" si="161"/>
        <v>0</v>
      </c>
      <c r="G969" s="220"/>
      <c r="I969" s="269"/>
    </row>
    <row r="970" spans="1:19">
      <c r="A970" s="215" t="str">
        <f t="shared" si="159"/>
        <v>-</v>
      </c>
      <c r="B970" s="216"/>
      <c r="C970" s="216"/>
      <c r="D970" s="186"/>
      <c r="E970" s="217">
        <f t="shared" si="160"/>
        <v>0</v>
      </c>
      <c r="F970" s="218">
        <f t="shared" si="161"/>
        <v>0</v>
      </c>
      <c r="G970" s="220"/>
      <c r="I970" s="269"/>
    </row>
    <row r="971" spans="1:19">
      <c r="A971" s="215" t="str">
        <f t="shared" si="159"/>
        <v>-</v>
      </c>
      <c r="B971" s="216"/>
      <c r="C971" s="216"/>
      <c r="D971" s="186"/>
      <c r="E971" s="217">
        <f t="shared" si="160"/>
        <v>0</v>
      </c>
      <c r="F971" s="218">
        <f t="shared" si="161"/>
        <v>0</v>
      </c>
      <c r="G971" s="220"/>
      <c r="I971" s="308"/>
    </row>
    <row r="972" spans="1:19" ht="13.5" thickBot="1">
      <c r="A972" s="222"/>
      <c r="B972" s="223"/>
      <c r="C972" s="223"/>
      <c r="D972" s="225"/>
      <c r="E972" s="225"/>
      <c r="F972" s="226" t="s">
        <v>76</v>
      </c>
      <c r="G972" s="227">
        <f>SUM(F960:F971)</f>
        <v>0</v>
      </c>
      <c r="I972" s="308"/>
    </row>
    <row r="973" spans="1:19" s="209" customFormat="1" ht="13.5" thickTop="1">
      <c r="A973" s="228" t="s">
        <v>63</v>
      </c>
      <c r="B973" s="229"/>
      <c r="C973" s="229"/>
      <c r="D973" s="231"/>
      <c r="E973" s="231"/>
      <c r="F973" s="230"/>
      <c r="G973" s="232"/>
      <c r="I973" s="307"/>
      <c r="S973" s="281"/>
    </row>
    <row r="974" spans="1:19" ht="26">
      <c r="A974" s="233" t="s">
        <v>53</v>
      </c>
      <c r="B974" s="234"/>
      <c r="C974" s="235" t="s">
        <v>54</v>
      </c>
      <c r="D974" s="298" t="s">
        <v>64</v>
      </c>
      <c r="E974" s="236" t="s">
        <v>65</v>
      </c>
      <c r="F974" s="237" t="s">
        <v>75</v>
      </c>
      <c r="G974" s="238" t="s">
        <v>66</v>
      </c>
      <c r="I974" s="269"/>
    </row>
    <row r="975" spans="1:19">
      <c r="A975" s="842" t="str">
        <f t="shared" ref="A975:A986" si="162">IF(I974=0,"",VLOOKUP(I974,MATERIALES,2,FALSE))</f>
        <v/>
      </c>
      <c r="B975" s="843"/>
      <c r="C975" s="239" t="str">
        <f t="shared" ref="C975:C983" si="163">IF(I974=0,"",VLOOKUP(I974,MATERIALES,3,FALSE))</f>
        <v/>
      </c>
      <c r="D975" s="186"/>
      <c r="E975" s="240">
        <f t="shared" ref="E975:E986" si="164">IF(I974=0,0,VLOOKUP(I974,MATERIALES,4,FALSE))</f>
        <v>0</v>
      </c>
      <c r="F975" s="218">
        <f t="shared" ref="F975:F986" si="165">IF(D975=0,0,D975*E975)</f>
        <v>0</v>
      </c>
      <c r="G975" s="219"/>
      <c r="I975" s="269"/>
    </row>
    <row r="976" spans="1:19">
      <c r="A976" s="842" t="str">
        <f t="shared" si="162"/>
        <v/>
      </c>
      <c r="B976" s="843"/>
      <c r="C976" s="239" t="str">
        <f t="shared" si="163"/>
        <v/>
      </c>
      <c r="D976" s="186"/>
      <c r="E976" s="240">
        <f t="shared" si="164"/>
        <v>0</v>
      </c>
      <c r="F976" s="218">
        <f t="shared" si="165"/>
        <v>0</v>
      </c>
      <c r="G976" s="220"/>
      <c r="I976" s="269"/>
    </row>
    <row r="977" spans="1:9">
      <c r="A977" s="842" t="str">
        <f t="shared" si="162"/>
        <v/>
      </c>
      <c r="B977" s="843"/>
      <c r="C977" s="239" t="str">
        <f t="shared" si="163"/>
        <v/>
      </c>
      <c r="D977" s="186"/>
      <c r="E977" s="240">
        <f t="shared" si="164"/>
        <v>0</v>
      </c>
      <c r="F977" s="218">
        <f t="shared" si="165"/>
        <v>0</v>
      </c>
      <c r="G977" s="220"/>
      <c r="I977" s="269"/>
    </row>
    <row r="978" spans="1:9">
      <c r="A978" s="842" t="str">
        <f t="shared" si="162"/>
        <v/>
      </c>
      <c r="B978" s="843"/>
      <c r="C978" s="239" t="str">
        <f t="shared" si="163"/>
        <v/>
      </c>
      <c r="D978" s="186"/>
      <c r="E978" s="240">
        <f t="shared" si="164"/>
        <v>0</v>
      </c>
      <c r="F978" s="218">
        <f t="shared" si="165"/>
        <v>0</v>
      </c>
      <c r="G978" s="220"/>
      <c r="I978" s="269"/>
    </row>
    <row r="979" spans="1:9">
      <c r="A979" s="842" t="str">
        <f t="shared" si="162"/>
        <v/>
      </c>
      <c r="B979" s="843"/>
      <c r="C979" s="239" t="str">
        <f t="shared" si="163"/>
        <v/>
      </c>
      <c r="D979" s="186"/>
      <c r="E979" s="240">
        <f t="shared" si="164"/>
        <v>0</v>
      </c>
      <c r="F979" s="218">
        <f t="shared" si="165"/>
        <v>0</v>
      </c>
      <c r="G979" s="220"/>
      <c r="I979" s="269"/>
    </row>
    <row r="980" spans="1:9">
      <c r="A980" s="842" t="str">
        <f t="shared" si="162"/>
        <v/>
      </c>
      <c r="B980" s="843"/>
      <c r="C980" s="239" t="str">
        <f t="shared" si="163"/>
        <v/>
      </c>
      <c r="D980" s="186"/>
      <c r="E980" s="240">
        <f t="shared" si="164"/>
        <v>0</v>
      </c>
      <c r="F980" s="218">
        <f t="shared" si="165"/>
        <v>0</v>
      </c>
      <c r="G980" s="220"/>
      <c r="I980" s="269"/>
    </row>
    <row r="981" spans="1:9">
      <c r="A981" s="842" t="str">
        <f t="shared" si="162"/>
        <v/>
      </c>
      <c r="B981" s="843"/>
      <c r="C981" s="239" t="str">
        <f t="shared" si="163"/>
        <v/>
      </c>
      <c r="D981" s="186"/>
      <c r="E981" s="240">
        <f t="shared" si="164"/>
        <v>0</v>
      </c>
      <c r="F981" s="218">
        <f t="shared" si="165"/>
        <v>0</v>
      </c>
      <c r="G981" s="220"/>
      <c r="I981" s="269"/>
    </row>
    <row r="982" spans="1:9">
      <c r="A982" s="842" t="str">
        <f t="shared" si="162"/>
        <v/>
      </c>
      <c r="B982" s="843"/>
      <c r="C982" s="239" t="str">
        <f t="shared" si="163"/>
        <v/>
      </c>
      <c r="D982" s="186"/>
      <c r="E982" s="240">
        <f t="shared" si="164"/>
        <v>0</v>
      </c>
      <c r="F982" s="218">
        <f t="shared" si="165"/>
        <v>0</v>
      </c>
      <c r="G982" s="241"/>
      <c r="I982" s="269"/>
    </row>
    <row r="983" spans="1:9">
      <c r="A983" s="842" t="str">
        <f t="shared" si="162"/>
        <v/>
      </c>
      <c r="B983" s="843"/>
      <c r="C983" s="239" t="str">
        <f t="shared" si="163"/>
        <v/>
      </c>
      <c r="D983" s="186"/>
      <c r="E983" s="240">
        <f t="shared" si="164"/>
        <v>0</v>
      </c>
      <c r="F983" s="218">
        <f t="shared" si="165"/>
        <v>0</v>
      </c>
      <c r="G983" s="220"/>
      <c r="I983" s="269"/>
    </row>
    <row r="984" spans="1:9">
      <c r="A984" s="842" t="str">
        <f t="shared" si="162"/>
        <v/>
      </c>
      <c r="B984" s="843"/>
      <c r="C984" s="239"/>
      <c r="D984" s="186"/>
      <c r="E984" s="240">
        <f t="shared" si="164"/>
        <v>0</v>
      </c>
      <c r="F984" s="218">
        <f t="shared" si="165"/>
        <v>0</v>
      </c>
      <c r="G984" s="220"/>
      <c r="I984" s="269"/>
    </row>
    <row r="985" spans="1:9">
      <c r="A985" s="842" t="str">
        <f t="shared" si="162"/>
        <v/>
      </c>
      <c r="B985" s="843"/>
      <c r="C985" s="239"/>
      <c r="D985" s="186"/>
      <c r="E985" s="240">
        <f t="shared" si="164"/>
        <v>0</v>
      </c>
      <c r="F985" s="218">
        <f t="shared" si="165"/>
        <v>0</v>
      </c>
      <c r="G985" s="220"/>
      <c r="I985" s="269"/>
    </row>
    <row r="986" spans="1:9" ht="26.25" customHeight="1">
      <c r="A986" s="842" t="str">
        <f t="shared" si="162"/>
        <v/>
      </c>
      <c r="B986" s="843"/>
      <c r="C986" s="239" t="str">
        <f t="shared" ref="C986" si="166">IF(I985=0,"",VLOOKUP(I985,MATERIALES,3,FALSE))</f>
        <v/>
      </c>
      <c r="D986" s="186"/>
      <c r="E986" s="240">
        <f t="shared" si="164"/>
        <v>0</v>
      </c>
      <c r="F986" s="218">
        <f t="shared" si="165"/>
        <v>0</v>
      </c>
      <c r="G986" s="221"/>
      <c r="I986" s="308"/>
    </row>
    <row r="987" spans="1:9" ht="13.5" thickBot="1">
      <c r="A987" s="204"/>
      <c r="D987" s="206"/>
      <c r="E987" s="242"/>
      <c r="F987" s="243" t="s">
        <v>77</v>
      </c>
      <c r="G987" s="241">
        <f>SUM(F975:F986)</f>
        <v>0</v>
      </c>
      <c r="I987" s="308"/>
    </row>
    <row r="988" spans="1:9" ht="14" thickTop="1" thickBot="1">
      <c r="A988" s="244" t="s">
        <v>68</v>
      </c>
      <c r="B988" s="245"/>
      <c r="C988" s="245"/>
      <c r="D988" s="247"/>
      <c r="E988" s="247"/>
      <c r="F988" s="246"/>
      <c r="G988" s="248"/>
      <c r="I988" s="308"/>
    </row>
    <row r="989" spans="1:9" ht="13.5" thickTop="1">
      <c r="A989" s="233" t="s">
        <v>53</v>
      </c>
      <c r="B989" s="234"/>
      <c r="C989" s="236" t="s">
        <v>67</v>
      </c>
      <c r="D989" s="298" t="s">
        <v>71</v>
      </c>
      <c r="E989" s="236" t="s">
        <v>96</v>
      </c>
      <c r="F989" s="237" t="s">
        <v>75</v>
      </c>
      <c r="G989" s="238" t="s">
        <v>66</v>
      </c>
      <c r="I989" s="269"/>
    </row>
    <row r="990" spans="1:9">
      <c r="A990" s="842" t="str">
        <f>IF(I989=0,"",VLOOKUP(I989,EQUIPOS,2,FALSE))</f>
        <v/>
      </c>
      <c r="B990" s="843"/>
      <c r="C990" s="187"/>
      <c r="D990" s="186"/>
      <c r="E990" s="240">
        <f>IF(I989=0,0,VLOOKUP(I989,EQUIPOS,4,FALSE))</f>
        <v>0</v>
      </c>
      <c r="F990" s="218">
        <f>C990*D990*E990</f>
        <v>0</v>
      </c>
      <c r="G990" s="219"/>
      <c r="I990" s="269"/>
    </row>
    <row r="991" spans="1:9">
      <c r="A991" s="842" t="str">
        <f>IF(I990=0,"",VLOOKUP(I990,EQUIPOS,2,FALSE))</f>
        <v/>
      </c>
      <c r="B991" s="843"/>
      <c r="C991" s="187"/>
      <c r="D991" s="186"/>
      <c r="E991" s="240">
        <f>IF(I990=0,0,VLOOKUP(I990,EQUIPOS,4,FALSE))</f>
        <v>0</v>
      </c>
      <c r="F991" s="218">
        <f>C991*D991*E991</f>
        <v>0</v>
      </c>
      <c r="G991" s="220"/>
      <c r="I991" s="269"/>
    </row>
    <row r="992" spans="1:9">
      <c r="A992" s="842" t="str">
        <f>IF(I991=0,"",VLOOKUP(I991,EQUIPOS,2,FALSE))</f>
        <v/>
      </c>
      <c r="B992" s="843"/>
      <c r="C992" s="187"/>
      <c r="D992" s="186"/>
      <c r="E992" s="240">
        <f>IF(I991=0,0,VLOOKUP(I991,EQUIPOS,4,FALSE))</f>
        <v>0</v>
      </c>
      <c r="F992" s="218">
        <f>C992*D992*E992</f>
        <v>0</v>
      </c>
      <c r="G992" s="220"/>
      <c r="I992" s="269"/>
    </row>
    <row r="993" spans="1:9">
      <c r="A993" s="842" t="str">
        <f>IF(I992=0,"",VLOOKUP(I992,EQUIPOS,2,FALSE))</f>
        <v/>
      </c>
      <c r="B993" s="843"/>
      <c r="C993" s="187"/>
      <c r="D993" s="186"/>
      <c r="E993" s="240">
        <f>IF(I992=0,0,VLOOKUP(I992,EQUIPOS,4,FALSE))</f>
        <v>0</v>
      </c>
      <c r="F993" s="218">
        <f>C993*D993*E993</f>
        <v>0</v>
      </c>
      <c r="G993" s="220"/>
      <c r="I993" s="269"/>
    </row>
    <row r="994" spans="1:9" ht="30.75" customHeight="1">
      <c r="A994" s="842" t="str">
        <f>IF(I993=0,"",VLOOKUP(I993,EQUIPOS,2,FALSE))</f>
        <v/>
      </c>
      <c r="B994" s="843"/>
      <c r="C994" s="187"/>
      <c r="D994" s="186"/>
      <c r="E994" s="240">
        <f>IF(I993=0,0,VLOOKUP(I993,EQUIPOS,4,FALSE))</f>
        <v>0</v>
      </c>
      <c r="F994" s="218">
        <f>C994*D994*E994</f>
        <v>0</v>
      </c>
      <c r="G994" s="221"/>
      <c r="I994" s="308"/>
    </row>
    <row r="995" spans="1:9" ht="13.5" thickBot="1">
      <c r="A995" s="222"/>
      <c r="B995" s="223"/>
      <c r="C995" s="223"/>
      <c r="D995" s="225"/>
      <c r="E995" s="249"/>
      <c r="F995" s="226" t="s">
        <v>78</v>
      </c>
      <c r="G995" s="250">
        <f>SUM(F990:F994)</f>
        <v>0</v>
      </c>
      <c r="I995" s="308"/>
    </row>
    <row r="996" spans="1:9" ht="13.5" thickTop="1">
      <c r="A996" s="228" t="s">
        <v>69</v>
      </c>
      <c r="B996" s="229"/>
      <c r="C996" s="229"/>
      <c r="D996" s="231"/>
      <c r="E996" s="231"/>
      <c r="F996" s="230"/>
      <c r="G996" s="232"/>
      <c r="H996" s="209"/>
      <c r="I996" s="307"/>
    </row>
    <row r="997" spans="1:9" ht="26">
      <c r="A997" s="233" t="s">
        <v>53</v>
      </c>
      <c r="B997" s="235" t="s">
        <v>54</v>
      </c>
      <c r="C997" s="235" t="s">
        <v>64</v>
      </c>
      <c r="D997" s="298" t="s">
        <v>70</v>
      </c>
      <c r="E997" s="236" t="s">
        <v>65</v>
      </c>
      <c r="F997" s="237" t="s">
        <v>75</v>
      </c>
      <c r="G997" s="238" t="s">
        <v>66</v>
      </c>
      <c r="I997" s="269"/>
    </row>
    <row r="998" spans="1:9">
      <c r="A998" s="251" t="str">
        <f t="shared" ref="A998:A1009" si="167">IF(I997=0,"",VLOOKUP(I997,MANOOBRA,2,FALSE))</f>
        <v/>
      </c>
      <c r="B998" s="239" t="str">
        <f t="shared" ref="B998:B1009" si="168">IF(I997=0,"",VLOOKUP(I997,MANOOBRA,3,FALSE))</f>
        <v/>
      </c>
      <c r="C998" s="187"/>
      <c r="D998" s="187"/>
      <c r="E998" s="240">
        <f t="shared" ref="E998:E1009" si="169">IF(I997=0,0,VLOOKUP(I997,MANOOBRA,4,FALSE))</f>
        <v>0</v>
      </c>
      <c r="F998" s="218">
        <f>IF(D998=0,0,D998*E998)</f>
        <v>0</v>
      </c>
      <c r="G998" s="219"/>
      <c r="I998" s="269"/>
    </row>
    <row r="999" spans="1:9">
      <c r="A999" s="251" t="str">
        <f t="shared" si="167"/>
        <v/>
      </c>
      <c r="B999" s="239" t="str">
        <f t="shared" si="168"/>
        <v/>
      </c>
      <c r="C999" s="187"/>
      <c r="D999" s="187"/>
      <c r="E999" s="240">
        <f t="shared" si="169"/>
        <v>0</v>
      </c>
      <c r="F999" s="218">
        <f t="shared" ref="F999:F1009" si="170">IF(D999=0,0,C999*E999/D999)</f>
        <v>0</v>
      </c>
      <c r="G999" s="220"/>
      <c r="I999" s="269"/>
    </row>
    <row r="1000" spans="1:9">
      <c r="A1000" s="251" t="str">
        <f t="shared" si="167"/>
        <v/>
      </c>
      <c r="B1000" s="239" t="str">
        <f t="shared" si="168"/>
        <v/>
      </c>
      <c r="C1000" s="187"/>
      <c r="D1000" s="290"/>
      <c r="E1000" s="240">
        <f t="shared" si="169"/>
        <v>0</v>
      </c>
      <c r="F1000" s="218">
        <f t="shared" si="170"/>
        <v>0</v>
      </c>
      <c r="G1000" s="220"/>
      <c r="I1000" s="269"/>
    </row>
    <row r="1001" spans="1:9">
      <c r="A1001" s="251" t="str">
        <f t="shared" si="167"/>
        <v/>
      </c>
      <c r="B1001" s="239" t="str">
        <f t="shared" si="168"/>
        <v/>
      </c>
      <c r="C1001" s="187"/>
      <c r="D1001" s="187"/>
      <c r="E1001" s="240">
        <f t="shared" si="169"/>
        <v>0</v>
      </c>
      <c r="F1001" s="218">
        <f t="shared" si="170"/>
        <v>0</v>
      </c>
      <c r="G1001" s="220"/>
      <c r="I1001" s="269"/>
    </row>
    <row r="1002" spans="1:9">
      <c r="A1002" s="251" t="str">
        <f t="shared" si="167"/>
        <v/>
      </c>
      <c r="B1002" s="239" t="str">
        <f t="shared" si="168"/>
        <v/>
      </c>
      <c r="C1002" s="187"/>
      <c r="D1002" s="187"/>
      <c r="E1002" s="240">
        <f t="shared" si="169"/>
        <v>0</v>
      </c>
      <c r="F1002" s="218">
        <f t="shared" si="170"/>
        <v>0</v>
      </c>
      <c r="G1002" s="220"/>
      <c r="I1002" s="269"/>
    </row>
    <row r="1003" spans="1:9">
      <c r="A1003" s="251" t="str">
        <f t="shared" si="167"/>
        <v/>
      </c>
      <c r="B1003" s="239" t="str">
        <f t="shared" si="168"/>
        <v/>
      </c>
      <c r="C1003" s="187"/>
      <c r="D1003" s="187"/>
      <c r="E1003" s="240">
        <f t="shared" si="169"/>
        <v>0</v>
      </c>
      <c r="F1003" s="218">
        <f t="shared" si="170"/>
        <v>0</v>
      </c>
      <c r="G1003" s="220"/>
      <c r="I1003" s="269"/>
    </row>
    <row r="1004" spans="1:9">
      <c r="A1004" s="251" t="str">
        <f t="shared" si="167"/>
        <v/>
      </c>
      <c r="B1004" s="239" t="str">
        <f t="shared" si="168"/>
        <v/>
      </c>
      <c r="C1004" s="187"/>
      <c r="D1004" s="187"/>
      <c r="E1004" s="240">
        <f t="shared" si="169"/>
        <v>0</v>
      </c>
      <c r="F1004" s="218">
        <f t="shared" si="170"/>
        <v>0</v>
      </c>
      <c r="G1004" s="220"/>
      <c r="I1004" s="269"/>
    </row>
    <row r="1005" spans="1:9">
      <c r="A1005" s="251" t="str">
        <f t="shared" si="167"/>
        <v/>
      </c>
      <c r="B1005" s="239" t="str">
        <f t="shared" si="168"/>
        <v/>
      </c>
      <c r="C1005" s="187"/>
      <c r="D1005" s="187"/>
      <c r="E1005" s="240">
        <f t="shared" si="169"/>
        <v>0</v>
      </c>
      <c r="F1005" s="218">
        <f t="shared" si="170"/>
        <v>0</v>
      </c>
      <c r="G1005" s="220"/>
      <c r="I1005" s="269"/>
    </row>
    <row r="1006" spans="1:9">
      <c r="A1006" s="251" t="str">
        <f t="shared" si="167"/>
        <v/>
      </c>
      <c r="B1006" s="239" t="str">
        <f t="shared" si="168"/>
        <v/>
      </c>
      <c r="C1006" s="187"/>
      <c r="D1006" s="187"/>
      <c r="E1006" s="240">
        <f t="shared" si="169"/>
        <v>0</v>
      </c>
      <c r="F1006" s="218">
        <f t="shared" si="170"/>
        <v>0</v>
      </c>
      <c r="G1006" s="220"/>
      <c r="I1006" s="269"/>
    </row>
    <row r="1007" spans="1:9">
      <c r="A1007" s="251" t="str">
        <f t="shared" si="167"/>
        <v/>
      </c>
      <c r="B1007" s="239" t="str">
        <f t="shared" si="168"/>
        <v/>
      </c>
      <c r="C1007" s="187"/>
      <c r="D1007" s="187"/>
      <c r="E1007" s="240">
        <f t="shared" si="169"/>
        <v>0</v>
      </c>
      <c r="F1007" s="218">
        <f t="shared" si="170"/>
        <v>0</v>
      </c>
      <c r="G1007" s="220"/>
      <c r="I1007" s="269"/>
    </row>
    <row r="1008" spans="1:9">
      <c r="A1008" s="251" t="str">
        <f t="shared" si="167"/>
        <v/>
      </c>
      <c r="B1008" s="239" t="str">
        <f t="shared" si="168"/>
        <v/>
      </c>
      <c r="C1008" s="187"/>
      <c r="D1008" s="187"/>
      <c r="E1008" s="240">
        <f t="shared" si="169"/>
        <v>0</v>
      </c>
      <c r="F1008" s="218">
        <f t="shared" si="170"/>
        <v>0</v>
      </c>
      <c r="G1008" s="220"/>
      <c r="I1008" s="269"/>
    </row>
    <row r="1009" spans="1:20" ht="31.5" customHeight="1">
      <c r="A1009" s="251" t="str">
        <f t="shared" si="167"/>
        <v/>
      </c>
      <c r="B1009" s="239" t="str">
        <f t="shared" si="168"/>
        <v/>
      </c>
      <c r="C1009" s="187"/>
      <c r="D1009" s="187"/>
      <c r="E1009" s="240">
        <f t="shared" si="169"/>
        <v>0</v>
      </c>
      <c r="F1009" s="218">
        <f t="shared" si="170"/>
        <v>0</v>
      </c>
      <c r="G1009" s="221"/>
      <c r="I1009" s="308"/>
    </row>
    <row r="1010" spans="1:20" ht="13.5" thickBot="1">
      <c r="A1010" s="222"/>
      <c r="B1010" s="223"/>
      <c r="C1010" s="223"/>
      <c r="D1010" s="225"/>
      <c r="E1010" s="225"/>
      <c r="F1010" s="226" t="s">
        <v>79</v>
      </c>
      <c r="G1010" s="250">
        <f>SUM(F998:F1009)</f>
        <v>0</v>
      </c>
      <c r="I1010" s="308"/>
    </row>
    <row r="1011" spans="1:20" ht="13.5" thickTop="1">
      <c r="A1011" s="179" t="s">
        <v>72</v>
      </c>
      <c r="B1011" s="229"/>
      <c r="C1011" s="229"/>
      <c r="D1011" s="231"/>
      <c r="E1011" s="231"/>
      <c r="F1011" s="230"/>
      <c r="G1011" s="232"/>
      <c r="H1011" s="209"/>
      <c r="I1011" s="307"/>
    </row>
    <row r="1012" spans="1:20">
      <c r="A1012" s="233" t="s">
        <v>53</v>
      </c>
      <c r="B1012" s="234"/>
      <c r="C1012" s="234"/>
      <c r="D1012" s="299"/>
      <c r="E1012" s="236" t="s">
        <v>73</v>
      </c>
      <c r="F1012" s="237" t="s">
        <v>74</v>
      </c>
      <c r="G1012" s="252" t="s">
        <v>73</v>
      </c>
      <c r="I1012" s="308"/>
    </row>
    <row r="1013" spans="1:20">
      <c r="A1013" s="704" t="s">
        <v>734</v>
      </c>
      <c r="B1013" s="253"/>
      <c r="C1013" s="253"/>
      <c r="D1013" s="300"/>
      <c r="E1013" s="217">
        <f>SUM(G972,G987,G995,G1010)</f>
        <v>0</v>
      </c>
      <c r="F1013" s="254">
        <v>0.12</v>
      </c>
      <c r="G1013" s="255">
        <f>E1013*F1013</f>
        <v>0</v>
      </c>
      <c r="I1013" s="308"/>
    </row>
    <row r="1014" spans="1:20">
      <c r="A1014" s="704" t="s">
        <v>80</v>
      </c>
      <c r="B1014" s="253"/>
      <c r="C1014" s="253"/>
      <c r="D1014" s="300"/>
      <c r="E1014" s="217">
        <f>SUM(G972,G987,G995,G1010)</f>
        <v>0</v>
      </c>
      <c r="F1014" s="254">
        <f>A</f>
        <v>0</v>
      </c>
      <c r="G1014" s="255">
        <f>E1014*F1014</f>
        <v>0</v>
      </c>
      <c r="I1014" s="308"/>
    </row>
    <row r="1015" spans="1:20" ht="33" customHeight="1">
      <c r="A1015" s="704" t="s">
        <v>81</v>
      </c>
      <c r="B1015" s="253"/>
      <c r="C1015" s="253"/>
      <c r="D1015" s="300"/>
      <c r="E1015" s="217">
        <f>SUM(G972,G987,G995,G1010)</f>
        <v>0</v>
      </c>
      <c r="F1015" s="254">
        <f>I</f>
        <v>0</v>
      </c>
      <c r="G1015" s="255">
        <f>E1015*F1015</f>
        <v>0</v>
      </c>
      <c r="I1015" s="308"/>
      <c r="J1015" s="281"/>
      <c r="K1015" s="281"/>
      <c r="L1015" s="281"/>
      <c r="M1015" s="281"/>
      <c r="N1015" s="281"/>
      <c r="O1015" s="281"/>
      <c r="P1015" s="281"/>
      <c r="Q1015" s="281"/>
      <c r="R1015" s="281"/>
      <c r="S1015" s="281"/>
    </row>
    <row r="1016" spans="1:20" ht="33" customHeight="1">
      <c r="A1016" s="707" t="s">
        <v>82</v>
      </c>
      <c r="D1016" s="206"/>
      <c r="E1016" s="242">
        <f>SUM(G972,G987,G995,G1010)</f>
        <v>0</v>
      </c>
      <c r="F1016" s="705">
        <f>U</f>
        <v>0</v>
      </c>
      <c r="G1016" s="220">
        <v>0</v>
      </c>
      <c r="I1016" s="706"/>
      <c r="J1016" s="281"/>
      <c r="K1016" s="281"/>
      <c r="L1016" s="281"/>
      <c r="M1016" s="281"/>
      <c r="N1016" s="281"/>
      <c r="O1016" s="281"/>
      <c r="P1016" s="281"/>
      <c r="Q1016" s="281"/>
      <c r="R1016" s="281"/>
      <c r="S1016" s="281"/>
    </row>
    <row r="1017" spans="1:20" s="201" customFormat="1" ht="13.5" thickBot="1">
      <c r="A1017" s="222"/>
      <c r="B1017" s="223"/>
      <c r="C1017" s="223"/>
      <c r="D1017" s="225"/>
      <c r="E1017" s="225"/>
      <c r="F1017" s="256" t="s">
        <v>83</v>
      </c>
      <c r="G1017" s="250">
        <f>SUM(G1013:G1016)</f>
        <v>0</v>
      </c>
      <c r="I1017" s="309"/>
      <c r="J1017" s="201" t="str">
        <f>B956</f>
        <v>2.3.3</v>
      </c>
      <c r="K1017" s="261">
        <f>E1013</f>
        <v>0</v>
      </c>
      <c r="L1017" s="261">
        <f>+G972</f>
        <v>0</v>
      </c>
      <c r="M1017" s="261">
        <f>+G987</f>
        <v>0</v>
      </c>
      <c r="N1017" s="261">
        <f>+G995</f>
        <v>0</v>
      </c>
      <c r="O1017" s="261">
        <f>+G1010</f>
        <v>0</v>
      </c>
      <c r="P1017" s="280">
        <f>G1013</f>
        <v>0</v>
      </c>
      <c r="Q1017" s="280">
        <f>G1014</f>
        <v>0</v>
      </c>
      <c r="R1017" s="280">
        <f>G1015</f>
        <v>0</v>
      </c>
      <c r="S1017" s="283">
        <f>SUM(K1017:R1017)</f>
        <v>0</v>
      </c>
      <c r="T1017" s="280"/>
    </row>
    <row r="1018" spans="1:20" ht="14" thickTop="1" thickBot="1">
      <c r="A1018" s="257"/>
      <c r="B1018" s="201"/>
      <c r="C1018" s="201"/>
      <c r="D1018" s="301"/>
      <c r="E1018" s="258" t="s">
        <v>88</v>
      </c>
      <c r="F1018" s="259"/>
      <c r="G1018" s="260">
        <f>ROUND(SUM(G972,G987,G995,G1010,G1017),0)</f>
        <v>0</v>
      </c>
      <c r="I1018" s="308"/>
      <c r="T1018" s="280"/>
    </row>
    <row r="1019" spans="1:20" ht="13.5" thickTop="1">
      <c r="A1019" s="262" t="s">
        <v>95</v>
      </c>
      <c r="D1019" s="206"/>
      <c r="E1019" s="206"/>
      <c r="F1019" s="205"/>
      <c r="G1019" s="208"/>
      <c r="I1019" s="308"/>
      <c r="T1019" s="280"/>
    </row>
    <row r="1020" spans="1:20">
      <c r="A1020" s="262"/>
      <c r="B1020" s="263"/>
      <c r="C1020" s="263"/>
      <c r="D1020" s="302"/>
      <c r="E1020" s="206"/>
      <c r="F1020" s="205"/>
      <c r="G1020" s="264">
        <f ca="1">TODAY()</f>
        <v>45189</v>
      </c>
      <c r="I1020" s="308"/>
      <c r="T1020" s="280"/>
    </row>
    <row r="1021" spans="1:20" s="191" customFormat="1" ht="13.5" thickBot="1">
      <c r="A1021" s="222"/>
      <c r="B1021" s="223"/>
      <c r="C1021" s="223"/>
      <c r="D1021" s="225"/>
      <c r="E1021" s="225"/>
      <c r="F1021" s="224"/>
      <c r="G1021" s="265"/>
      <c r="I1021" s="303"/>
      <c r="S1021" s="282"/>
    </row>
    <row r="1022" spans="1:20" s="191" customFormat="1" ht="13.5" thickTop="1">
      <c r="A1022" s="188" t="s">
        <v>124</v>
      </c>
      <c r="B1022" s="188"/>
      <c r="C1022" s="188"/>
      <c r="D1022" s="190"/>
      <c r="E1022" s="190"/>
      <c r="F1022" s="189"/>
      <c r="G1022" s="189"/>
      <c r="I1022" s="303"/>
      <c r="S1022" s="282"/>
    </row>
    <row r="1023" spans="1:20" s="191" customFormat="1">
      <c r="A1023" s="188" t="str">
        <f>CONCATENATE('Prestaciones y AIU'!A912," ANALISIS DE PRECIOS UNITARIOS")</f>
        <v xml:space="preserve"> ANALISIS DE PRECIOS UNITARIOS</v>
      </c>
      <c r="B1023" s="188"/>
      <c r="C1023" s="188"/>
      <c r="D1023" s="190"/>
      <c r="E1023" s="190"/>
      <c r="F1023" s="189"/>
      <c r="G1023" s="189"/>
      <c r="I1023" s="303"/>
      <c r="S1023" s="282"/>
    </row>
    <row r="1024" spans="1:20" s="191" customFormat="1">
      <c r="A1024" s="188" t="str">
        <f>Objeto_LIC</f>
        <v>OBJETO PROCESO COMPETITIVO</v>
      </c>
      <c r="B1024" s="188"/>
      <c r="C1024" s="188"/>
      <c r="D1024" s="190"/>
      <c r="E1024" s="190"/>
      <c r="F1024" s="189"/>
      <c r="G1024" s="189"/>
      <c r="I1024" s="303"/>
      <c r="S1024" s="282"/>
    </row>
    <row r="1025" spans="1:19">
      <c r="A1025" s="188"/>
      <c r="B1025" s="188"/>
      <c r="C1025" s="188"/>
      <c r="D1025" s="190"/>
      <c r="E1025" s="190"/>
      <c r="F1025" s="189"/>
      <c r="G1025" s="189"/>
    </row>
    <row r="1026" spans="1:19" s="201" customFormat="1" ht="13.5" thickBot="1">
      <c r="A1026" s="192"/>
      <c r="B1026" s="192"/>
      <c r="C1026" s="192"/>
      <c r="D1026" s="194"/>
      <c r="E1026" s="194"/>
      <c r="F1026" s="193"/>
      <c r="G1026" s="193"/>
      <c r="I1026" s="305"/>
      <c r="S1026" s="282"/>
    </row>
    <row r="1027" spans="1:19" ht="13.5" thickTop="1">
      <c r="A1027" s="196"/>
      <c r="B1027" s="197"/>
      <c r="C1027" s="197"/>
      <c r="D1027" s="199"/>
      <c r="E1027" s="199"/>
      <c r="F1027" s="198"/>
      <c r="G1027" s="200" t="s">
        <v>125</v>
      </c>
    </row>
    <row r="1028" spans="1:19">
      <c r="A1028" s="202" t="s">
        <v>58</v>
      </c>
      <c r="B1028" s="844" t="str">
        <f>Proponente</f>
        <v>INDICAR NOMBRE DE CONTRATISTA</v>
      </c>
      <c r="C1028" s="844"/>
      <c r="D1028" s="844"/>
      <c r="E1028" s="844"/>
      <c r="F1028" s="844"/>
      <c r="G1028" s="845"/>
    </row>
    <row r="1029" spans="1:19">
      <c r="A1029" s="202" t="s">
        <v>59</v>
      </c>
      <c r="B1029" s="203" t="str">
        <f>Presupuesto!$A$20</f>
        <v>2.3.4</v>
      </c>
      <c r="C1029" s="844" t="str">
        <f>Presupuesto!$B$20</f>
        <v>Suministro e Instalación de cercha y/o correa metálica tubo rectangular 3" x 1 x1/2", calibre 18, con anticorrosivo y esmalte. Incluye  instalación.</v>
      </c>
      <c r="D1029" s="844"/>
      <c r="E1029" s="844"/>
      <c r="F1029" s="844"/>
      <c r="G1029" s="845"/>
    </row>
    <row r="1030" spans="1:19">
      <c r="A1030" s="204"/>
      <c r="D1030" s="206"/>
      <c r="E1030" s="206"/>
      <c r="F1030" s="192" t="s">
        <v>87</v>
      </c>
      <c r="G1030" s="207" t="str">
        <f>Presupuesto!$C$20</f>
        <v>ml</v>
      </c>
      <c r="I1030" s="306"/>
      <c r="J1030" s="281"/>
      <c r="K1030" s="281"/>
      <c r="L1030" s="281"/>
      <c r="M1030" s="281"/>
      <c r="N1030" s="281"/>
      <c r="O1030" s="281"/>
      <c r="P1030" s="281"/>
      <c r="Q1030" s="281"/>
      <c r="R1030" s="281"/>
      <c r="S1030" s="281"/>
    </row>
    <row r="1031" spans="1:19" s="209" customFormat="1" ht="13.5" thickBot="1">
      <c r="A1031" s="202" t="s">
        <v>60</v>
      </c>
      <c r="B1031" s="195"/>
      <c r="C1031" s="195"/>
      <c r="D1031" s="206"/>
      <c r="E1031" s="206"/>
      <c r="F1031" s="205"/>
      <c r="G1031" s="208"/>
      <c r="I1031" s="307"/>
      <c r="S1031" s="281"/>
    </row>
    <row r="1032" spans="1:19" ht="13.5" thickTop="1">
      <c r="A1032" s="210" t="s">
        <v>53</v>
      </c>
      <c r="B1032" s="211" t="s">
        <v>61</v>
      </c>
      <c r="C1032" s="211" t="s">
        <v>62</v>
      </c>
      <c r="D1032" s="212" t="s">
        <v>70</v>
      </c>
      <c r="E1032" s="213" t="s">
        <v>98</v>
      </c>
      <c r="F1032" s="213" t="s">
        <v>75</v>
      </c>
      <c r="G1032" s="214" t="s">
        <v>66</v>
      </c>
      <c r="I1032" s="269"/>
    </row>
    <row r="1033" spans="1:19">
      <c r="A1033" s="215" t="str">
        <f t="shared" ref="A1033:A1044" si="171">IF(I1032=0,"-",VLOOKUP(I1032,EQUIPOS,2,FALSE))</f>
        <v>-</v>
      </c>
      <c r="B1033" s="216"/>
      <c r="C1033" s="216"/>
      <c r="D1033" s="608"/>
      <c r="E1033" s="217">
        <f>+(10%*E1071)</f>
        <v>0</v>
      </c>
      <c r="F1033" s="218">
        <f t="shared" ref="F1033:F1044" si="172">IF(D1033=0,0,D1033*E1033)</f>
        <v>0</v>
      </c>
      <c r="G1033" s="219"/>
      <c r="I1033" s="269"/>
    </row>
    <row r="1034" spans="1:19">
      <c r="A1034" s="215" t="str">
        <f t="shared" si="171"/>
        <v>-</v>
      </c>
      <c r="B1034" s="216"/>
      <c r="C1034" s="216"/>
      <c r="D1034" s="608"/>
      <c r="E1034" s="217">
        <f>+(10%*E1072)</f>
        <v>0</v>
      </c>
      <c r="F1034" s="218">
        <f t="shared" si="172"/>
        <v>0</v>
      </c>
      <c r="G1034" s="220"/>
      <c r="I1034" s="269"/>
    </row>
    <row r="1035" spans="1:19">
      <c r="A1035" s="215" t="str">
        <f t="shared" si="171"/>
        <v>-</v>
      </c>
      <c r="B1035" s="216"/>
      <c r="C1035" s="216"/>
      <c r="D1035" s="608"/>
      <c r="E1035" s="217">
        <f t="shared" ref="E1035:E1044" si="173">IF(I1034=0,0,VLOOKUP(I1034,EQUIPOS,4,FALSE))</f>
        <v>0</v>
      </c>
      <c r="F1035" s="218">
        <f t="shared" si="172"/>
        <v>0</v>
      </c>
      <c r="G1035" s="220"/>
      <c r="I1035" s="269"/>
    </row>
    <row r="1036" spans="1:19">
      <c r="A1036" s="215" t="str">
        <f t="shared" si="171"/>
        <v>-</v>
      </c>
      <c r="B1036" s="216"/>
      <c r="C1036" s="216"/>
      <c r="D1036" s="366"/>
      <c r="E1036" s="217">
        <f t="shared" si="173"/>
        <v>0</v>
      </c>
      <c r="F1036" s="218">
        <f t="shared" si="172"/>
        <v>0</v>
      </c>
      <c r="G1036" s="220"/>
      <c r="I1036" s="269"/>
    </row>
    <row r="1037" spans="1:19">
      <c r="A1037" s="215" t="str">
        <f t="shared" si="171"/>
        <v>-</v>
      </c>
      <c r="B1037" s="216"/>
      <c r="C1037" s="216"/>
      <c r="D1037" s="366"/>
      <c r="E1037" s="217">
        <f t="shared" si="173"/>
        <v>0</v>
      </c>
      <c r="F1037" s="218">
        <f t="shared" si="172"/>
        <v>0</v>
      </c>
      <c r="G1037" s="220"/>
      <c r="I1037" s="269"/>
    </row>
    <row r="1038" spans="1:19">
      <c r="A1038" s="215" t="str">
        <f t="shared" si="171"/>
        <v>-</v>
      </c>
      <c r="B1038" s="216"/>
      <c r="C1038" s="216"/>
      <c r="D1038" s="186"/>
      <c r="E1038" s="217">
        <f t="shared" si="173"/>
        <v>0</v>
      </c>
      <c r="F1038" s="218">
        <f t="shared" si="172"/>
        <v>0</v>
      </c>
      <c r="G1038" s="220"/>
      <c r="I1038" s="269"/>
    </row>
    <row r="1039" spans="1:19">
      <c r="A1039" s="215" t="str">
        <f t="shared" si="171"/>
        <v>-</v>
      </c>
      <c r="B1039" s="216"/>
      <c r="C1039" s="216"/>
      <c r="D1039" s="186"/>
      <c r="E1039" s="217">
        <f t="shared" si="173"/>
        <v>0</v>
      </c>
      <c r="F1039" s="218">
        <f t="shared" si="172"/>
        <v>0</v>
      </c>
      <c r="G1039" s="220"/>
      <c r="I1039" s="269"/>
    </row>
    <row r="1040" spans="1:19">
      <c r="A1040" s="215" t="str">
        <f t="shared" si="171"/>
        <v>-</v>
      </c>
      <c r="B1040" s="216"/>
      <c r="C1040" s="216"/>
      <c r="D1040" s="186"/>
      <c r="E1040" s="217">
        <f t="shared" si="173"/>
        <v>0</v>
      </c>
      <c r="F1040" s="218">
        <f t="shared" si="172"/>
        <v>0</v>
      </c>
      <c r="G1040" s="220"/>
      <c r="I1040" s="269"/>
    </row>
    <row r="1041" spans="1:19">
      <c r="A1041" s="215" t="str">
        <f t="shared" si="171"/>
        <v>-</v>
      </c>
      <c r="B1041" s="216"/>
      <c r="C1041" s="216"/>
      <c r="D1041" s="186"/>
      <c r="E1041" s="217">
        <f t="shared" si="173"/>
        <v>0</v>
      </c>
      <c r="F1041" s="218">
        <f t="shared" si="172"/>
        <v>0</v>
      </c>
      <c r="G1041" s="220"/>
      <c r="I1041" s="269"/>
    </row>
    <row r="1042" spans="1:19">
      <c r="A1042" s="215" t="str">
        <f t="shared" si="171"/>
        <v>-</v>
      </c>
      <c r="B1042" s="216"/>
      <c r="C1042" s="216"/>
      <c r="D1042" s="186"/>
      <c r="E1042" s="217">
        <f t="shared" si="173"/>
        <v>0</v>
      </c>
      <c r="F1042" s="218">
        <f t="shared" si="172"/>
        <v>0</v>
      </c>
      <c r="G1042" s="220"/>
      <c r="I1042" s="269"/>
    </row>
    <row r="1043" spans="1:19">
      <c r="A1043" s="215" t="str">
        <f t="shared" si="171"/>
        <v>-</v>
      </c>
      <c r="B1043" s="216"/>
      <c r="C1043" s="216"/>
      <c r="D1043" s="186"/>
      <c r="E1043" s="217">
        <f t="shared" si="173"/>
        <v>0</v>
      </c>
      <c r="F1043" s="218">
        <f t="shared" si="172"/>
        <v>0</v>
      </c>
      <c r="G1043" s="220"/>
      <c r="I1043" s="269"/>
    </row>
    <row r="1044" spans="1:19">
      <c r="A1044" s="215" t="str">
        <f t="shared" si="171"/>
        <v>-</v>
      </c>
      <c r="B1044" s="216"/>
      <c r="C1044" s="216"/>
      <c r="D1044" s="186"/>
      <c r="E1044" s="217">
        <f t="shared" si="173"/>
        <v>0</v>
      </c>
      <c r="F1044" s="218">
        <f t="shared" si="172"/>
        <v>0</v>
      </c>
      <c r="G1044" s="220"/>
      <c r="I1044" s="308"/>
    </row>
    <row r="1045" spans="1:19" ht="13.5" thickBot="1">
      <c r="A1045" s="222"/>
      <c r="B1045" s="223"/>
      <c r="C1045" s="223"/>
      <c r="D1045" s="225"/>
      <c r="E1045" s="225"/>
      <c r="F1045" s="226" t="s">
        <v>76</v>
      </c>
      <c r="G1045" s="227">
        <f>SUM(F1033:F1044)</f>
        <v>0</v>
      </c>
      <c r="I1045" s="308"/>
    </row>
    <row r="1046" spans="1:19" s="209" customFormat="1" ht="13.5" thickTop="1">
      <c r="A1046" s="228" t="s">
        <v>63</v>
      </c>
      <c r="B1046" s="229"/>
      <c r="C1046" s="229"/>
      <c r="D1046" s="231"/>
      <c r="E1046" s="231"/>
      <c r="F1046" s="230"/>
      <c r="G1046" s="232"/>
      <c r="I1046" s="307"/>
      <c r="S1046" s="281"/>
    </row>
    <row r="1047" spans="1:19" ht="26">
      <c r="A1047" s="233" t="s">
        <v>53</v>
      </c>
      <c r="B1047" s="234"/>
      <c r="C1047" s="235" t="s">
        <v>54</v>
      </c>
      <c r="D1047" s="298" t="s">
        <v>64</v>
      </c>
      <c r="E1047" s="236" t="s">
        <v>65</v>
      </c>
      <c r="F1047" s="237" t="s">
        <v>75</v>
      </c>
      <c r="G1047" s="238" t="s">
        <v>66</v>
      </c>
      <c r="I1047" s="365"/>
    </row>
    <row r="1048" spans="1:19">
      <c r="A1048" s="842" t="str">
        <f t="shared" ref="A1048:A1059" si="174">IF(I1047=0,"",VLOOKUP(I1047,MATERIALES,2,FALSE))</f>
        <v/>
      </c>
      <c r="B1048" s="843"/>
      <c r="C1048" s="239" t="str">
        <f t="shared" ref="C1048:C1056" si="175">IF(I1047=0,"",VLOOKUP(I1047,MATERIALES,3,FALSE))</f>
        <v/>
      </c>
      <c r="D1048" s="366"/>
      <c r="E1048" s="240">
        <f t="shared" ref="E1048:E1059" si="176">IF(I1047=0,0,VLOOKUP(I1047,MATERIALES,4,FALSE))</f>
        <v>0</v>
      </c>
      <c r="F1048" s="218">
        <f t="shared" ref="F1048:F1059" si="177">IF(D1048=0,0,D1048*E1048)</f>
        <v>0</v>
      </c>
      <c r="G1048" s="219"/>
      <c r="I1048" s="365"/>
    </row>
    <row r="1049" spans="1:19">
      <c r="A1049" s="842" t="str">
        <f t="shared" si="174"/>
        <v/>
      </c>
      <c r="B1049" s="843"/>
      <c r="C1049" s="239" t="str">
        <f t="shared" si="175"/>
        <v/>
      </c>
      <c r="D1049" s="703"/>
      <c r="E1049" s="240">
        <f t="shared" si="176"/>
        <v>0</v>
      </c>
      <c r="F1049" s="218">
        <f t="shared" si="177"/>
        <v>0</v>
      </c>
      <c r="G1049" s="220"/>
      <c r="I1049" s="365"/>
    </row>
    <row r="1050" spans="1:19">
      <c r="A1050" s="842" t="str">
        <f t="shared" si="174"/>
        <v/>
      </c>
      <c r="B1050" s="843"/>
      <c r="C1050" s="239" t="str">
        <f t="shared" si="175"/>
        <v/>
      </c>
      <c r="D1050" s="703"/>
      <c r="E1050" s="240">
        <f t="shared" si="176"/>
        <v>0</v>
      </c>
      <c r="F1050" s="218">
        <f t="shared" si="177"/>
        <v>0</v>
      </c>
      <c r="G1050" s="220"/>
      <c r="I1050" s="365"/>
    </row>
    <row r="1051" spans="1:19">
      <c r="A1051" s="842" t="str">
        <f t="shared" si="174"/>
        <v/>
      </c>
      <c r="B1051" s="843"/>
      <c r="C1051" s="239" t="str">
        <f t="shared" si="175"/>
        <v/>
      </c>
      <c r="D1051" s="703"/>
      <c r="E1051" s="240">
        <f t="shared" si="176"/>
        <v>0</v>
      </c>
      <c r="F1051" s="218">
        <f t="shared" si="177"/>
        <v>0</v>
      </c>
      <c r="G1051" s="220"/>
      <c r="I1051" s="365"/>
    </row>
    <row r="1052" spans="1:19">
      <c r="A1052" s="842" t="str">
        <f t="shared" si="174"/>
        <v/>
      </c>
      <c r="B1052" s="843"/>
      <c r="C1052" s="239" t="str">
        <f t="shared" si="175"/>
        <v/>
      </c>
      <c r="D1052" s="366"/>
      <c r="E1052" s="240">
        <f t="shared" si="176"/>
        <v>0</v>
      </c>
      <c r="F1052" s="218">
        <f t="shared" si="177"/>
        <v>0</v>
      </c>
      <c r="G1052" s="220"/>
      <c r="I1052" s="365"/>
    </row>
    <row r="1053" spans="1:19">
      <c r="A1053" s="842" t="str">
        <f t="shared" si="174"/>
        <v/>
      </c>
      <c r="B1053" s="843"/>
      <c r="C1053" s="239" t="str">
        <f t="shared" si="175"/>
        <v/>
      </c>
      <c r="D1053" s="366"/>
      <c r="E1053" s="240">
        <f t="shared" si="176"/>
        <v>0</v>
      </c>
      <c r="F1053" s="218">
        <f t="shared" si="177"/>
        <v>0</v>
      </c>
      <c r="G1053" s="220"/>
      <c r="I1053" s="365"/>
    </row>
    <row r="1054" spans="1:19">
      <c r="A1054" s="842" t="str">
        <f t="shared" si="174"/>
        <v/>
      </c>
      <c r="B1054" s="843"/>
      <c r="C1054" s="239" t="str">
        <f t="shared" si="175"/>
        <v/>
      </c>
      <c r="D1054" s="366"/>
      <c r="E1054" s="240">
        <f t="shared" si="176"/>
        <v>0</v>
      </c>
      <c r="F1054" s="218">
        <f t="shared" si="177"/>
        <v>0</v>
      </c>
      <c r="G1054" s="220"/>
      <c r="I1054" s="269"/>
    </row>
    <row r="1055" spans="1:19">
      <c r="A1055" s="842" t="str">
        <f t="shared" si="174"/>
        <v/>
      </c>
      <c r="B1055" s="843"/>
      <c r="C1055" s="239" t="str">
        <f t="shared" si="175"/>
        <v/>
      </c>
      <c r="D1055" s="186"/>
      <c r="E1055" s="240">
        <f t="shared" si="176"/>
        <v>0</v>
      </c>
      <c r="F1055" s="218">
        <f t="shared" si="177"/>
        <v>0</v>
      </c>
      <c r="G1055" s="241"/>
      <c r="I1055" s="269"/>
    </row>
    <row r="1056" spans="1:19">
      <c r="A1056" s="842" t="str">
        <f t="shared" si="174"/>
        <v/>
      </c>
      <c r="B1056" s="843"/>
      <c r="C1056" s="239" t="str">
        <f t="shared" si="175"/>
        <v/>
      </c>
      <c r="D1056" s="186"/>
      <c r="E1056" s="240">
        <f t="shared" si="176"/>
        <v>0</v>
      </c>
      <c r="F1056" s="218">
        <f t="shared" si="177"/>
        <v>0</v>
      </c>
      <c r="G1056" s="220"/>
      <c r="I1056" s="269"/>
    </row>
    <row r="1057" spans="1:9">
      <c r="A1057" s="842" t="str">
        <f t="shared" si="174"/>
        <v/>
      </c>
      <c r="B1057" s="843"/>
      <c r="C1057" s="239"/>
      <c r="D1057" s="186"/>
      <c r="E1057" s="240">
        <f t="shared" si="176"/>
        <v>0</v>
      </c>
      <c r="F1057" s="218">
        <f t="shared" si="177"/>
        <v>0</v>
      </c>
      <c r="G1057" s="220"/>
      <c r="I1057" s="269"/>
    </row>
    <row r="1058" spans="1:9">
      <c r="A1058" s="842" t="str">
        <f t="shared" si="174"/>
        <v/>
      </c>
      <c r="B1058" s="843"/>
      <c r="C1058" s="239"/>
      <c r="D1058" s="186"/>
      <c r="E1058" s="240">
        <f t="shared" si="176"/>
        <v>0</v>
      </c>
      <c r="F1058" s="218">
        <f t="shared" si="177"/>
        <v>0</v>
      </c>
      <c r="G1058" s="220"/>
      <c r="I1058" s="269"/>
    </row>
    <row r="1059" spans="1:9" ht="26.25" customHeight="1">
      <c r="A1059" s="842" t="str">
        <f t="shared" si="174"/>
        <v/>
      </c>
      <c r="B1059" s="843"/>
      <c r="C1059" s="239" t="str">
        <f t="shared" ref="C1059" si="178">IF(I1058=0,"",VLOOKUP(I1058,MATERIALES,3,FALSE))</f>
        <v/>
      </c>
      <c r="D1059" s="186"/>
      <c r="E1059" s="240">
        <f t="shared" si="176"/>
        <v>0</v>
      </c>
      <c r="F1059" s="218">
        <f t="shared" si="177"/>
        <v>0</v>
      </c>
      <c r="G1059" s="221"/>
      <c r="I1059" s="308"/>
    </row>
    <row r="1060" spans="1:9" ht="13.5" thickBot="1">
      <c r="A1060" s="204"/>
      <c r="D1060" s="206"/>
      <c r="E1060" s="242"/>
      <c r="F1060" s="243" t="s">
        <v>77</v>
      </c>
      <c r="G1060" s="241">
        <f>SUM(F1048:F1059)</f>
        <v>0</v>
      </c>
      <c r="I1060" s="308"/>
    </row>
    <row r="1061" spans="1:9" ht="14" thickTop="1" thickBot="1">
      <c r="A1061" s="244" t="s">
        <v>68</v>
      </c>
      <c r="B1061" s="245"/>
      <c r="C1061" s="245"/>
      <c r="D1061" s="247"/>
      <c r="E1061" s="247"/>
      <c r="F1061" s="246"/>
      <c r="G1061" s="248"/>
      <c r="I1061" s="308"/>
    </row>
    <row r="1062" spans="1:9" ht="13.5" thickTop="1">
      <c r="A1062" s="233" t="s">
        <v>53</v>
      </c>
      <c r="B1062" s="234"/>
      <c r="C1062" s="236" t="s">
        <v>67</v>
      </c>
      <c r="D1062" s="298" t="s">
        <v>71</v>
      </c>
      <c r="E1062" s="236" t="s">
        <v>96</v>
      </c>
      <c r="F1062" s="237" t="s">
        <v>75</v>
      </c>
      <c r="G1062" s="238" t="s">
        <v>66</v>
      </c>
      <c r="I1062" s="269"/>
    </row>
    <row r="1063" spans="1:9">
      <c r="A1063" s="842" t="str">
        <f>IF(I1062=0,"",VLOOKUP(I1062,EQUIPOS,2,FALSE))</f>
        <v/>
      </c>
      <c r="B1063" s="843"/>
      <c r="C1063" s="187"/>
      <c r="D1063" s="186"/>
      <c r="E1063" s="240">
        <f>IF(I1062=0,0,VLOOKUP(I1062,EQUIPOS,4,FALSE))</f>
        <v>0</v>
      </c>
      <c r="F1063" s="218">
        <f>C1063*D1063*E1063</f>
        <v>0</v>
      </c>
      <c r="G1063" s="219"/>
      <c r="I1063" s="269"/>
    </row>
    <row r="1064" spans="1:9">
      <c r="A1064" s="842" t="str">
        <f>IF(I1063=0,"",VLOOKUP(I1063,EQUIPOS,2,FALSE))</f>
        <v/>
      </c>
      <c r="B1064" s="843"/>
      <c r="C1064" s="187"/>
      <c r="D1064" s="186"/>
      <c r="E1064" s="240">
        <f>IF(I1063=0,0,VLOOKUP(I1063,EQUIPOS,4,FALSE))</f>
        <v>0</v>
      </c>
      <c r="F1064" s="218">
        <f>C1064*D1064*E1064</f>
        <v>0</v>
      </c>
      <c r="G1064" s="220"/>
      <c r="I1064" s="269"/>
    </row>
    <row r="1065" spans="1:9">
      <c r="A1065" s="842" t="str">
        <f>IF(I1064=0,"",VLOOKUP(I1064,EQUIPOS,2,FALSE))</f>
        <v/>
      </c>
      <c r="B1065" s="843"/>
      <c r="C1065" s="187"/>
      <c r="D1065" s="186"/>
      <c r="E1065" s="240">
        <f>IF(I1064=0,0,VLOOKUP(I1064,EQUIPOS,4,FALSE))</f>
        <v>0</v>
      </c>
      <c r="F1065" s="218">
        <f>C1065*D1065*E1065</f>
        <v>0</v>
      </c>
      <c r="G1065" s="220"/>
      <c r="I1065" s="269"/>
    </row>
    <row r="1066" spans="1:9">
      <c r="A1066" s="842" t="str">
        <f>IF(I1065=0,"",VLOOKUP(I1065,EQUIPOS,2,FALSE))</f>
        <v/>
      </c>
      <c r="B1066" s="843"/>
      <c r="C1066" s="187"/>
      <c r="D1066" s="186"/>
      <c r="E1066" s="240">
        <f>IF(I1065=0,0,VLOOKUP(I1065,EQUIPOS,4,FALSE))</f>
        <v>0</v>
      </c>
      <c r="F1066" s="218">
        <f>C1066*D1066*E1066</f>
        <v>0</v>
      </c>
      <c r="G1066" s="220"/>
      <c r="I1066" s="269"/>
    </row>
    <row r="1067" spans="1:9" ht="30.75" customHeight="1">
      <c r="A1067" s="842" t="str">
        <f>IF(I1066=0,"",VLOOKUP(I1066,EQUIPOS,2,FALSE))</f>
        <v/>
      </c>
      <c r="B1067" s="843"/>
      <c r="C1067" s="187"/>
      <c r="D1067" s="186"/>
      <c r="E1067" s="240">
        <f>IF(I1066=0,0,VLOOKUP(I1066,EQUIPOS,4,FALSE))</f>
        <v>0</v>
      </c>
      <c r="F1067" s="218">
        <f>C1067*D1067*E1067</f>
        <v>0</v>
      </c>
      <c r="G1067" s="221"/>
      <c r="I1067" s="308"/>
    </row>
    <row r="1068" spans="1:9" ht="13.5" thickBot="1">
      <c r="A1068" s="222"/>
      <c r="B1068" s="223"/>
      <c r="C1068" s="223"/>
      <c r="D1068" s="225"/>
      <c r="E1068" s="249"/>
      <c r="F1068" s="226" t="s">
        <v>78</v>
      </c>
      <c r="G1068" s="250">
        <f>SUM(F1063:F1067)</f>
        <v>0</v>
      </c>
      <c r="I1068" s="308"/>
    </row>
    <row r="1069" spans="1:9" ht="13.5" thickTop="1">
      <c r="A1069" s="228" t="s">
        <v>69</v>
      </c>
      <c r="B1069" s="229"/>
      <c r="C1069" s="229"/>
      <c r="D1069" s="231"/>
      <c r="E1069" s="231"/>
      <c r="F1069" s="230"/>
      <c r="G1069" s="232"/>
      <c r="H1069" s="209"/>
      <c r="I1069" s="307"/>
    </row>
    <row r="1070" spans="1:9" ht="26">
      <c r="A1070" s="233" t="s">
        <v>53</v>
      </c>
      <c r="B1070" s="235" t="s">
        <v>54</v>
      </c>
      <c r="C1070" s="235" t="s">
        <v>64</v>
      </c>
      <c r="D1070" s="298" t="s">
        <v>70</v>
      </c>
      <c r="E1070" s="236" t="s">
        <v>65</v>
      </c>
      <c r="F1070" s="237" t="s">
        <v>75</v>
      </c>
      <c r="G1070" s="238" t="s">
        <v>66</v>
      </c>
      <c r="I1070" s="269"/>
    </row>
    <row r="1071" spans="1:9">
      <c r="A1071" s="251" t="str">
        <f t="shared" ref="A1071:A1082" si="179">IF(I1070=0,"",VLOOKUP(I1070,MANOOBRA,2,FALSE))</f>
        <v/>
      </c>
      <c r="B1071" s="239" t="str">
        <f t="shared" ref="B1071:B1082" si="180">IF(I1070=0,"",VLOOKUP(I1070,MANOOBRA,3,FALSE))</f>
        <v/>
      </c>
      <c r="C1071" s="187"/>
      <c r="D1071" s="608"/>
      <c r="E1071" s="240">
        <f t="shared" ref="E1071:E1082" si="181">IF(I1070=0,0,VLOOKUP(I1070,MANOOBRA,4,FALSE))</f>
        <v>0</v>
      </c>
      <c r="F1071" s="218">
        <f>IF(D1071=0,0,E1071*D1071)</f>
        <v>0</v>
      </c>
      <c r="G1071" s="219"/>
      <c r="I1071" s="269"/>
    </row>
    <row r="1072" spans="1:9">
      <c r="A1072" s="251" t="str">
        <f t="shared" si="179"/>
        <v/>
      </c>
      <c r="B1072" s="239" t="str">
        <f t="shared" si="180"/>
        <v/>
      </c>
      <c r="C1072" s="187"/>
      <c r="D1072" s="608"/>
      <c r="E1072" s="240">
        <f t="shared" si="181"/>
        <v>0</v>
      </c>
      <c r="F1072" s="218">
        <f>IF(D1072=0,0,E1072*D1072)</f>
        <v>0</v>
      </c>
      <c r="G1072" s="220"/>
      <c r="I1072" s="269"/>
    </row>
    <row r="1073" spans="1:19">
      <c r="A1073" s="251" t="str">
        <f t="shared" si="179"/>
        <v/>
      </c>
      <c r="B1073" s="239" t="str">
        <f t="shared" si="180"/>
        <v/>
      </c>
      <c r="C1073" s="187"/>
      <c r="D1073" s="290"/>
      <c r="E1073" s="240">
        <f t="shared" si="181"/>
        <v>0</v>
      </c>
      <c r="F1073" s="218">
        <f t="shared" ref="F1073:F1082" si="182">IF(D1073=0,0,C1073*E1073/D1073)</f>
        <v>0</v>
      </c>
      <c r="G1073" s="220"/>
      <c r="I1073" s="269"/>
    </row>
    <row r="1074" spans="1:19">
      <c r="A1074" s="251" t="str">
        <f t="shared" si="179"/>
        <v/>
      </c>
      <c r="B1074" s="239" t="str">
        <f t="shared" si="180"/>
        <v/>
      </c>
      <c r="C1074" s="187"/>
      <c r="D1074" s="187"/>
      <c r="E1074" s="240">
        <f t="shared" si="181"/>
        <v>0</v>
      </c>
      <c r="F1074" s="218">
        <f t="shared" si="182"/>
        <v>0</v>
      </c>
      <c r="G1074" s="220"/>
      <c r="I1074" s="269"/>
    </row>
    <row r="1075" spans="1:19">
      <c r="A1075" s="251" t="str">
        <f t="shared" si="179"/>
        <v/>
      </c>
      <c r="B1075" s="239" t="str">
        <f t="shared" si="180"/>
        <v/>
      </c>
      <c r="C1075" s="187"/>
      <c r="D1075" s="187"/>
      <c r="E1075" s="240">
        <f t="shared" si="181"/>
        <v>0</v>
      </c>
      <c r="F1075" s="218">
        <f t="shared" si="182"/>
        <v>0</v>
      </c>
      <c r="G1075" s="220"/>
      <c r="I1075" s="269"/>
    </row>
    <row r="1076" spans="1:19">
      <c r="A1076" s="251" t="str">
        <f t="shared" si="179"/>
        <v/>
      </c>
      <c r="B1076" s="239" t="str">
        <f t="shared" si="180"/>
        <v/>
      </c>
      <c r="C1076" s="187"/>
      <c r="D1076" s="187"/>
      <c r="E1076" s="240">
        <f t="shared" si="181"/>
        <v>0</v>
      </c>
      <c r="F1076" s="218">
        <f t="shared" si="182"/>
        <v>0</v>
      </c>
      <c r="G1076" s="220"/>
      <c r="I1076" s="269"/>
    </row>
    <row r="1077" spans="1:19">
      <c r="A1077" s="251" t="str">
        <f t="shared" si="179"/>
        <v/>
      </c>
      <c r="B1077" s="239" t="str">
        <f t="shared" si="180"/>
        <v/>
      </c>
      <c r="C1077" s="187"/>
      <c r="D1077" s="187"/>
      <c r="E1077" s="240">
        <f t="shared" si="181"/>
        <v>0</v>
      </c>
      <c r="F1077" s="218">
        <f t="shared" si="182"/>
        <v>0</v>
      </c>
      <c r="G1077" s="220"/>
      <c r="I1077" s="269"/>
    </row>
    <row r="1078" spans="1:19">
      <c r="A1078" s="251" t="str">
        <f t="shared" si="179"/>
        <v/>
      </c>
      <c r="B1078" s="239" t="str">
        <f t="shared" si="180"/>
        <v/>
      </c>
      <c r="C1078" s="187"/>
      <c r="D1078" s="187"/>
      <c r="E1078" s="240">
        <f t="shared" si="181"/>
        <v>0</v>
      </c>
      <c r="F1078" s="218">
        <f t="shared" si="182"/>
        <v>0</v>
      </c>
      <c r="G1078" s="220"/>
      <c r="I1078" s="269"/>
    </row>
    <row r="1079" spans="1:19">
      <c r="A1079" s="251" t="str">
        <f t="shared" si="179"/>
        <v/>
      </c>
      <c r="B1079" s="239" t="str">
        <f t="shared" si="180"/>
        <v/>
      </c>
      <c r="C1079" s="187"/>
      <c r="D1079" s="187"/>
      <c r="E1079" s="240">
        <f t="shared" si="181"/>
        <v>0</v>
      </c>
      <c r="F1079" s="218">
        <f t="shared" si="182"/>
        <v>0</v>
      </c>
      <c r="G1079" s="220"/>
      <c r="I1079" s="269"/>
    </row>
    <row r="1080" spans="1:19">
      <c r="A1080" s="251" t="str">
        <f t="shared" si="179"/>
        <v/>
      </c>
      <c r="B1080" s="239" t="str">
        <f t="shared" si="180"/>
        <v/>
      </c>
      <c r="C1080" s="187"/>
      <c r="D1080" s="187"/>
      <c r="E1080" s="240">
        <f t="shared" si="181"/>
        <v>0</v>
      </c>
      <c r="F1080" s="218">
        <f t="shared" si="182"/>
        <v>0</v>
      </c>
      <c r="G1080" s="220"/>
      <c r="I1080" s="269"/>
    </row>
    <row r="1081" spans="1:19">
      <c r="A1081" s="251" t="str">
        <f t="shared" si="179"/>
        <v/>
      </c>
      <c r="B1081" s="239" t="str">
        <f t="shared" si="180"/>
        <v/>
      </c>
      <c r="C1081" s="187"/>
      <c r="D1081" s="187"/>
      <c r="E1081" s="240">
        <f t="shared" si="181"/>
        <v>0</v>
      </c>
      <c r="F1081" s="218">
        <f t="shared" si="182"/>
        <v>0</v>
      </c>
      <c r="G1081" s="220"/>
      <c r="I1081" s="269"/>
    </row>
    <row r="1082" spans="1:19" ht="31.5" customHeight="1">
      <c r="A1082" s="251" t="str">
        <f t="shared" si="179"/>
        <v/>
      </c>
      <c r="B1082" s="239" t="str">
        <f t="shared" si="180"/>
        <v/>
      </c>
      <c r="C1082" s="187"/>
      <c r="D1082" s="187"/>
      <c r="E1082" s="240">
        <f t="shared" si="181"/>
        <v>0</v>
      </c>
      <c r="F1082" s="218">
        <f t="shared" si="182"/>
        <v>0</v>
      </c>
      <c r="G1082" s="221"/>
      <c r="I1082" s="308"/>
    </row>
    <row r="1083" spans="1:19" ht="13.5" thickBot="1">
      <c r="A1083" s="222"/>
      <c r="B1083" s="223"/>
      <c r="C1083" s="223"/>
      <c r="D1083" s="225"/>
      <c r="E1083" s="225"/>
      <c r="F1083" s="604" t="s">
        <v>79</v>
      </c>
      <c r="G1083" s="250">
        <f>SUM(F1071:F1082)</f>
        <v>0</v>
      </c>
      <c r="I1083" s="308"/>
    </row>
    <row r="1084" spans="1:19" ht="13.5" thickTop="1">
      <c r="A1084" s="179" t="s">
        <v>72</v>
      </c>
      <c r="B1084" s="229"/>
      <c r="C1084" s="229"/>
      <c r="D1084" s="231"/>
      <c r="E1084" s="231"/>
      <c r="F1084" s="230"/>
      <c r="G1084" s="232"/>
      <c r="H1084" s="209"/>
      <c r="I1084" s="307"/>
    </row>
    <row r="1085" spans="1:19">
      <c r="A1085" s="233" t="s">
        <v>53</v>
      </c>
      <c r="B1085" s="234"/>
      <c r="C1085" s="234"/>
      <c r="D1085" s="299"/>
      <c r="E1085" s="236" t="s">
        <v>73</v>
      </c>
      <c r="F1085" s="237" t="s">
        <v>74</v>
      </c>
      <c r="G1085" s="252" t="s">
        <v>73</v>
      </c>
      <c r="I1085" s="308"/>
    </row>
    <row r="1086" spans="1:19">
      <c r="A1086" s="704" t="s">
        <v>734</v>
      </c>
      <c r="B1086" s="253"/>
      <c r="C1086" s="253"/>
      <c r="D1086" s="300"/>
      <c r="E1086" s="217">
        <f>SUM(G1045,G1060,G1068,G1083)</f>
        <v>0</v>
      </c>
      <c r="F1086" s="254">
        <v>0.12</v>
      </c>
      <c r="G1086" s="255">
        <f>E1086*F1086</f>
        <v>0</v>
      </c>
      <c r="I1086" s="308"/>
    </row>
    <row r="1087" spans="1:19">
      <c r="A1087" s="704" t="s">
        <v>80</v>
      </c>
      <c r="B1087" s="253"/>
      <c r="C1087" s="253"/>
      <c r="D1087" s="300"/>
      <c r="E1087" s="217">
        <f>SUM(G1045,G1060,G1068,G1083)</f>
        <v>0</v>
      </c>
      <c r="F1087" s="254">
        <f>A</f>
        <v>0</v>
      </c>
      <c r="G1087" s="255">
        <f>E1087*F1087</f>
        <v>0</v>
      </c>
      <c r="I1087" s="308"/>
    </row>
    <row r="1088" spans="1:19" ht="33" customHeight="1">
      <c r="A1088" s="704" t="s">
        <v>81</v>
      </c>
      <c r="B1088" s="253"/>
      <c r="C1088" s="253"/>
      <c r="D1088" s="300"/>
      <c r="E1088" s="217">
        <f>SUM(G1045,G1060,G1068,G1083)</f>
        <v>0</v>
      </c>
      <c r="F1088" s="254">
        <f>I</f>
        <v>0</v>
      </c>
      <c r="G1088" s="255">
        <f>E1088*F1088</f>
        <v>0</v>
      </c>
      <c r="I1088" s="308"/>
      <c r="J1088" s="281"/>
      <c r="K1088" s="281"/>
      <c r="L1088" s="281"/>
      <c r="M1088" s="281"/>
      <c r="N1088" s="281"/>
      <c r="O1088" s="281"/>
      <c r="P1088" s="281"/>
      <c r="Q1088" s="281"/>
      <c r="R1088" s="281"/>
      <c r="S1088" s="281"/>
    </row>
    <row r="1089" spans="1:20" ht="33" customHeight="1">
      <c r="A1089" s="707" t="s">
        <v>82</v>
      </c>
      <c r="D1089" s="206"/>
      <c r="E1089" s="242">
        <f>SUM(G1045,G1060,G1068,G1083)</f>
        <v>0</v>
      </c>
      <c r="F1089" s="705">
        <f>U</f>
        <v>0</v>
      </c>
      <c r="G1089" s="220">
        <v>0</v>
      </c>
      <c r="I1089" s="706"/>
      <c r="J1089" s="281"/>
      <c r="K1089" s="281"/>
      <c r="L1089" s="281"/>
      <c r="M1089" s="281"/>
      <c r="N1089" s="281"/>
      <c r="O1089" s="281"/>
      <c r="P1089" s="281"/>
      <c r="Q1089" s="281"/>
      <c r="R1089" s="281"/>
      <c r="S1089" s="281"/>
    </row>
    <row r="1090" spans="1:20" s="201" customFormat="1" ht="28" customHeight="1" thickBot="1">
      <c r="A1090" s="222"/>
      <c r="B1090" s="223"/>
      <c r="C1090" s="223"/>
      <c r="D1090" s="225"/>
      <c r="E1090" s="225"/>
      <c r="F1090" s="256" t="s">
        <v>83</v>
      </c>
      <c r="G1090" s="250">
        <f>SUM(G1086:G1089)</f>
        <v>0</v>
      </c>
      <c r="I1090" s="309"/>
      <c r="J1090" s="201" t="str">
        <f>B1029</f>
        <v>2.3.4</v>
      </c>
      <c r="K1090" s="261">
        <f>E1086</f>
        <v>0</v>
      </c>
      <c r="L1090" s="261">
        <f>+G1045</f>
        <v>0</v>
      </c>
      <c r="M1090" s="261">
        <f>+G1060</f>
        <v>0</v>
      </c>
      <c r="N1090" s="261">
        <f>+G1068</f>
        <v>0</v>
      </c>
      <c r="O1090" s="261">
        <f>+G1083</f>
        <v>0</v>
      </c>
      <c r="P1090" s="280">
        <f>G1086</f>
        <v>0</v>
      </c>
      <c r="Q1090" s="280">
        <f>G1087</f>
        <v>0</v>
      </c>
      <c r="R1090" s="280">
        <f>G1088</f>
        <v>0</v>
      </c>
      <c r="S1090" s="283">
        <f>SUM(K1090:R1090)</f>
        <v>0</v>
      </c>
      <c r="T1090" s="280"/>
    </row>
    <row r="1091" spans="1:20" ht="14" thickTop="1" thickBot="1">
      <c r="A1091" s="257"/>
      <c r="B1091" s="201"/>
      <c r="C1091" s="201"/>
      <c r="D1091" s="301"/>
      <c r="E1091" s="258" t="s">
        <v>88</v>
      </c>
      <c r="F1091" s="259"/>
      <c r="G1091" s="260">
        <f>ROUND(SUM(G1045,G1060,G1068,G1083,G1090),0)</f>
        <v>0</v>
      </c>
      <c r="I1091" s="308"/>
      <c r="T1091" s="280"/>
    </row>
    <row r="1092" spans="1:20" ht="13.5" thickTop="1">
      <c r="A1092" s="262" t="s">
        <v>95</v>
      </c>
      <c r="D1092" s="206"/>
      <c r="E1092" s="206"/>
      <c r="F1092" s="205"/>
      <c r="G1092" s="208"/>
      <c r="I1092" s="308"/>
      <c r="T1092" s="280"/>
    </row>
    <row r="1093" spans="1:20">
      <c r="A1093" s="262"/>
      <c r="B1093" s="263"/>
      <c r="C1093" s="263"/>
      <c r="D1093" s="302"/>
      <c r="E1093" s="206"/>
      <c r="F1093" s="205"/>
      <c r="G1093" s="264">
        <f ca="1">TODAY()</f>
        <v>45189</v>
      </c>
      <c r="I1093" s="308"/>
      <c r="T1093" s="280"/>
    </row>
    <row r="1094" spans="1:20" s="191" customFormat="1" ht="13.5" thickBot="1">
      <c r="A1094" s="222"/>
      <c r="B1094" s="223"/>
      <c r="C1094" s="223"/>
      <c r="D1094" s="225"/>
      <c r="E1094" s="225"/>
      <c r="F1094" s="224"/>
      <c r="G1094" s="265"/>
      <c r="I1094" s="303"/>
      <c r="S1094" s="282"/>
    </row>
    <row r="1095" spans="1:20" s="191" customFormat="1" ht="13.5" thickTop="1">
      <c r="A1095" s="188" t="s">
        <v>124</v>
      </c>
      <c r="B1095" s="188"/>
      <c r="C1095" s="188"/>
      <c r="D1095" s="190"/>
      <c r="E1095" s="190"/>
      <c r="F1095" s="189"/>
      <c r="G1095" s="189"/>
      <c r="I1095" s="303"/>
      <c r="S1095" s="282"/>
    </row>
    <row r="1096" spans="1:20" s="191" customFormat="1">
      <c r="A1096" s="188" t="str">
        <f>CONCATENATE('Prestaciones y AIU'!A984," ANALISIS DE PRECIOS UNITARIOS")</f>
        <v xml:space="preserve"> ANALISIS DE PRECIOS UNITARIOS</v>
      </c>
      <c r="B1096" s="188"/>
      <c r="C1096" s="188"/>
      <c r="D1096" s="190"/>
      <c r="E1096" s="190"/>
      <c r="F1096" s="189"/>
      <c r="G1096" s="189"/>
      <c r="I1096" s="303"/>
      <c r="S1096" s="282"/>
    </row>
    <row r="1097" spans="1:20" s="191" customFormat="1">
      <c r="A1097" s="188" t="str">
        <f>Objeto_LIC</f>
        <v>OBJETO PROCESO COMPETITIVO</v>
      </c>
      <c r="B1097" s="188"/>
      <c r="C1097" s="188"/>
      <c r="D1097" s="190"/>
      <c r="E1097" s="190"/>
      <c r="F1097" s="189"/>
      <c r="G1097" s="189"/>
      <c r="I1097" s="303"/>
      <c r="S1097" s="282"/>
    </row>
    <row r="1098" spans="1:20">
      <c r="A1098" s="188"/>
      <c r="B1098" s="188"/>
      <c r="C1098" s="188"/>
      <c r="D1098" s="190"/>
      <c r="E1098" s="190"/>
      <c r="F1098" s="189"/>
      <c r="G1098" s="189"/>
    </row>
    <row r="1099" spans="1:20" s="201" customFormat="1" ht="13.5" thickBot="1">
      <c r="A1099" s="192"/>
      <c r="B1099" s="192"/>
      <c r="C1099" s="192"/>
      <c r="D1099" s="194"/>
      <c r="E1099" s="194"/>
      <c r="F1099" s="193"/>
      <c r="G1099" s="193"/>
      <c r="I1099" s="305"/>
      <c r="S1099" s="282"/>
    </row>
    <row r="1100" spans="1:20" ht="13.5" thickTop="1">
      <c r="A1100" s="196"/>
      <c r="B1100" s="197"/>
      <c r="C1100" s="197"/>
      <c r="D1100" s="199"/>
      <c r="E1100" s="199"/>
      <c r="F1100" s="198"/>
      <c r="G1100" s="200" t="s">
        <v>125</v>
      </c>
    </row>
    <row r="1101" spans="1:20">
      <c r="A1101" s="202" t="s">
        <v>58</v>
      </c>
      <c r="B1101" s="844" t="str">
        <f>Proponente</f>
        <v>INDICAR NOMBRE DE CONTRATISTA</v>
      </c>
      <c r="C1101" s="844"/>
      <c r="D1101" s="844"/>
      <c r="E1101" s="844"/>
      <c r="F1101" s="844"/>
      <c r="G1101" s="845"/>
    </row>
    <row r="1102" spans="1:20">
      <c r="A1102" s="202" t="s">
        <v>59</v>
      </c>
      <c r="B1102" s="203" t="str">
        <f>Presupuesto!$A$21</f>
        <v>2.3.5</v>
      </c>
      <c r="C1102" s="844" t="str">
        <f>Presupuesto!$B$21</f>
        <v>Suministro e Instalación de caballete para cubierta termoácustica</v>
      </c>
      <c r="D1102" s="844"/>
      <c r="E1102" s="844"/>
      <c r="F1102" s="844"/>
      <c r="G1102" s="845"/>
    </row>
    <row r="1103" spans="1:20">
      <c r="A1103" s="204"/>
      <c r="D1103" s="206"/>
      <c r="E1103" s="206"/>
      <c r="F1103" s="192" t="s">
        <v>87</v>
      </c>
      <c r="G1103" s="207" t="str">
        <f>Presupuesto!$C$21</f>
        <v>ml</v>
      </c>
      <c r="I1103" s="306"/>
      <c r="J1103" s="281"/>
      <c r="K1103" s="281"/>
      <c r="L1103" s="281"/>
      <c r="M1103" s="281"/>
      <c r="N1103" s="281"/>
      <c r="O1103" s="281"/>
      <c r="P1103" s="281"/>
      <c r="Q1103" s="281"/>
      <c r="R1103" s="281"/>
      <c r="S1103" s="281"/>
    </row>
    <row r="1104" spans="1:20" s="209" customFormat="1" ht="13.5" thickBot="1">
      <c r="A1104" s="202" t="s">
        <v>60</v>
      </c>
      <c r="B1104" s="195"/>
      <c r="C1104" s="195"/>
      <c r="D1104" s="206"/>
      <c r="E1104" s="206"/>
      <c r="F1104" s="205"/>
      <c r="G1104" s="208"/>
      <c r="I1104" s="307"/>
      <c r="S1104" s="281"/>
    </row>
    <row r="1105" spans="1:19" ht="13.5" thickTop="1">
      <c r="A1105" s="210" t="s">
        <v>53</v>
      </c>
      <c r="B1105" s="211" t="s">
        <v>61</v>
      </c>
      <c r="C1105" s="211" t="s">
        <v>62</v>
      </c>
      <c r="D1105" s="212" t="s">
        <v>70</v>
      </c>
      <c r="E1105" s="213" t="s">
        <v>98</v>
      </c>
      <c r="F1105" s="213" t="s">
        <v>75</v>
      </c>
      <c r="G1105" s="214" t="s">
        <v>66</v>
      </c>
      <c r="I1105" s="269"/>
    </row>
    <row r="1106" spans="1:19">
      <c r="A1106" s="215" t="str">
        <f t="shared" ref="A1106:A1117" si="183">IF(I1105=0,"-",VLOOKUP(I1105,EQUIPOS,2,FALSE))</f>
        <v>-</v>
      </c>
      <c r="B1106" s="216"/>
      <c r="C1106" s="216"/>
      <c r="D1106" s="606"/>
      <c r="E1106" s="217">
        <f>0.05*E1144</f>
        <v>0</v>
      </c>
      <c r="F1106" s="218">
        <f>IF(D1106=0,0,E1106*D1106)</f>
        <v>0</v>
      </c>
      <c r="G1106" s="219"/>
      <c r="I1106" s="269"/>
    </row>
    <row r="1107" spans="1:19">
      <c r="A1107" s="215" t="str">
        <f t="shared" si="183"/>
        <v>-</v>
      </c>
      <c r="B1107" s="216"/>
      <c r="C1107" s="216"/>
      <c r="D1107" s="186"/>
      <c r="E1107" s="217">
        <f t="shared" ref="E1107:E1117" si="184">IF(I1106=0,0,VLOOKUP(I1106,EQUIPOS,4,FALSE))</f>
        <v>0</v>
      </c>
      <c r="F1107" s="218">
        <f t="shared" ref="F1107:F1117" si="185">IF(D1107=0,0,E1107/D1107)</f>
        <v>0</v>
      </c>
      <c r="G1107" s="220"/>
      <c r="I1107" s="269"/>
    </row>
    <row r="1108" spans="1:19">
      <c r="A1108" s="215" t="str">
        <f t="shared" si="183"/>
        <v>-</v>
      </c>
      <c r="B1108" s="216"/>
      <c r="C1108" s="216"/>
      <c r="D1108" s="186"/>
      <c r="E1108" s="217">
        <f t="shared" si="184"/>
        <v>0</v>
      </c>
      <c r="F1108" s="218">
        <f t="shared" si="185"/>
        <v>0</v>
      </c>
      <c r="G1108" s="220"/>
      <c r="I1108" s="269"/>
    </row>
    <row r="1109" spans="1:19">
      <c r="A1109" s="215" t="str">
        <f t="shared" si="183"/>
        <v>-</v>
      </c>
      <c r="B1109" s="216"/>
      <c r="C1109" s="216"/>
      <c r="D1109" s="186"/>
      <c r="E1109" s="217">
        <f t="shared" si="184"/>
        <v>0</v>
      </c>
      <c r="F1109" s="218">
        <f t="shared" si="185"/>
        <v>0</v>
      </c>
      <c r="G1109" s="220"/>
      <c r="I1109" s="269"/>
    </row>
    <row r="1110" spans="1:19">
      <c r="A1110" s="215" t="str">
        <f t="shared" si="183"/>
        <v>-</v>
      </c>
      <c r="B1110" s="216"/>
      <c r="C1110" s="216"/>
      <c r="D1110" s="186"/>
      <c r="E1110" s="217">
        <f t="shared" si="184"/>
        <v>0</v>
      </c>
      <c r="F1110" s="218">
        <f t="shared" si="185"/>
        <v>0</v>
      </c>
      <c r="G1110" s="220"/>
      <c r="I1110" s="269"/>
    </row>
    <row r="1111" spans="1:19">
      <c r="A1111" s="215" t="str">
        <f t="shared" si="183"/>
        <v>-</v>
      </c>
      <c r="B1111" s="216"/>
      <c r="C1111" s="216"/>
      <c r="D1111" s="186"/>
      <c r="E1111" s="217">
        <f t="shared" si="184"/>
        <v>0</v>
      </c>
      <c r="F1111" s="218">
        <f t="shared" si="185"/>
        <v>0</v>
      </c>
      <c r="G1111" s="220"/>
      <c r="I1111" s="269"/>
    </row>
    <row r="1112" spans="1:19">
      <c r="A1112" s="215" t="str">
        <f t="shared" si="183"/>
        <v>-</v>
      </c>
      <c r="B1112" s="216"/>
      <c r="C1112" s="216"/>
      <c r="D1112" s="186"/>
      <c r="E1112" s="217">
        <f t="shared" si="184"/>
        <v>0</v>
      </c>
      <c r="F1112" s="218">
        <f t="shared" si="185"/>
        <v>0</v>
      </c>
      <c r="G1112" s="220"/>
      <c r="I1112" s="269"/>
    </row>
    <row r="1113" spans="1:19">
      <c r="A1113" s="215" t="str">
        <f t="shared" si="183"/>
        <v>-</v>
      </c>
      <c r="B1113" s="216"/>
      <c r="C1113" s="216"/>
      <c r="D1113" s="186"/>
      <c r="E1113" s="217">
        <f t="shared" si="184"/>
        <v>0</v>
      </c>
      <c r="F1113" s="218">
        <f t="shared" si="185"/>
        <v>0</v>
      </c>
      <c r="G1113" s="220"/>
      <c r="I1113" s="269"/>
    </row>
    <row r="1114" spans="1:19">
      <c r="A1114" s="215" t="str">
        <f t="shared" si="183"/>
        <v>-</v>
      </c>
      <c r="B1114" s="216"/>
      <c r="C1114" s="216"/>
      <c r="D1114" s="186"/>
      <c r="E1114" s="217">
        <f t="shared" si="184"/>
        <v>0</v>
      </c>
      <c r="F1114" s="218">
        <f t="shared" si="185"/>
        <v>0</v>
      </c>
      <c r="G1114" s="220"/>
      <c r="I1114" s="269"/>
    </row>
    <row r="1115" spans="1:19">
      <c r="A1115" s="215" t="str">
        <f t="shared" si="183"/>
        <v>-</v>
      </c>
      <c r="B1115" s="216"/>
      <c r="C1115" s="216"/>
      <c r="D1115" s="186"/>
      <c r="E1115" s="217">
        <f t="shared" si="184"/>
        <v>0</v>
      </c>
      <c r="F1115" s="218">
        <f t="shared" si="185"/>
        <v>0</v>
      </c>
      <c r="G1115" s="220"/>
      <c r="I1115" s="269"/>
    </row>
    <row r="1116" spans="1:19">
      <c r="A1116" s="215" t="str">
        <f t="shared" si="183"/>
        <v>-</v>
      </c>
      <c r="B1116" s="216"/>
      <c r="C1116" s="216"/>
      <c r="D1116" s="186"/>
      <c r="E1116" s="217">
        <f t="shared" si="184"/>
        <v>0</v>
      </c>
      <c r="F1116" s="218">
        <f t="shared" si="185"/>
        <v>0</v>
      </c>
      <c r="G1116" s="220"/>
      <c r="I1116" s="269"/>
    </row>
    <row r="1117" spans="1:19">
      <c r="A1117" s="215" t="str">
        <f t="shared" si="183"/>
        <v>-</v>
      </c>
      <c r="B1117" s="216"/>
      <c r="C1117" s="216"/>
      <c r="D1117" s="186"/>
      <c r="E1117" s="217">
        <f t="shared" si="184"/>
        <v>0</v>
      </c>
      <c r="F1117" s="218">
        <f t="shared" si="185"/>
        <v>0</v>
      </c>
      <c r="G1117" s="220"/>
      <c r="I1117" s="308"/>
    </row>
    <row r="1118" spans="1:19" ht="13.5" thickBot="1">
      <c r="A1118" s="222"/>
      <c r="B1118" s="223"/>
      <c r="C1118" s="223"/>
      <c r="D1118" s="225"/>
      <c r="E1118" s="225"/>
      <c r="F1118" s="226" t="s">
        <v>76</v>
      </c>
      <c r="G1118" s="227">
        <f>SUM(F1106:F1117)</f>
        <v>0</v>
      </c>
      <c r="I1118" s="308"/>
    </row>
    <row r="1119" spans="1:19" s="209" customFormat="1" ht="13.5" thickTop="1">
      <c r="A1119" s="228" t="s">
        <v>63</v>
      </c>
      <c r="B1119" s="229"/>
      <c r="C1119" s="229"/>
      <c r="D1119" s="231"/>
      <c r="E1119" s="231"/>
      <c r="F1119" s="230"/>
      <c r="G1119" s="232"/>
      <c r="I1119" s="307"/>
      <c r="S1119" s="281"/>
    </row>
    <row r="1120" spans="1:19" ht="26">
      <c r="A1120" s="233" t="s">
        <v>53</v>
      </c>
      <c r="B1120" s="234"/>
      <c r="C1120" s="235" t="s">
        <v>54</v>
      </c>
      <c r="D1120" s="298" t="s">
        <v>64</v>
      </c>
      <c r="E1120" s="236" t="s">
        <v>65</v>
      </c>
      <c r="F1120" s="237" t="s">
        <v>75</v>
      </c>
      <c r="G1120" s="238" t="s">
        <v>66</v>
      </c>
      <c r="I1120" s="269"/>
    </row>
    <row r="1121" spans="1:9">
      <c r="A1121" s="842" t="str">
        <f t="shared" ref="A1121:A1132" si="186">IF(I1120=0,"",VLOOKUP(I1120,MATERIALES,2,FALSE))</f>
        <v/>
      </c>
      <c r="B1121" s="843"/>
      <c r="C1121" s="239" t="str">
        <f t="shared" ref="C1121:C1129" si="187">IF(I1120=0,"",VLOOKUP(I1120,MATERIALES,3,FALSE))</f>
        <v/>
      </c>
      <c r="D1121" s="186"/>
      <c r="E1121" s="240">
        <f t="shared" ref="E1121:E1132" si="188">IF(I1120=0,0,VLOOKUP(I1120,MATERIALES,4,FALSE))</f>
        <v>0</v>
      </c>
      <c r="F1121" s="218">
        <f>D1121*E1121</f>
        <v>0</v>
      </c>
      <c r="G1121" s="219"/>
      <c r="I1121" s="269"/>
    </row>
    <row r="1122" spans="1:9">
      <c r="A1122" s="842" t="str">
        <f t="shared" si="186"/>
        <v/>
      </c>
      <c r="B1122" s="843"/>
      <c r="C1122" s="239" t="str">
        <f t="shared" si="187"/>
        <v/>
      </c>
      <c r="D1122" s="186"/>
      <c r="E1122" s="240">
        <f t="shared" si="188"/>
        <v>0</v>
      </c>
      <c r="F1122" s="218">
        <f t="shared" ref="F1122:F1132" si="189">D1122*E1122</f>
        <v>0</v>
      </c>
      <c r="G1122" s="220"/>
      <c r="I1122" s="269"/>
    </row>
    <row r="1123" spans="1:9">
      <c r="A1123" s="842" t="str">
        <f t="shared" si="186"/>
        <v/>
      </c>
      <c r="B1123" s="843"/>
      <c r="C1123" s="239" t="str">
        <f t="shared" si="187"/>
        <v/>
      </c>
      <c r="D1123" s="186"/>
      <c r="E1123" s="240">
        <f t="shared" si="188"/>
        <v>0</v>
      </c>
      <c r="F1123" s="218">
        <f t="shared" si="189"/>
        <v>0</v>
      </c>
      <c r="G1123" s="220"/>
      <c r="I1123" s="269"/>
    </row>
    <row r="1124" spans="1:9">
      <c r="A1124" s="842" t="str">
        <f t="shared" si="186"/>
        <v/>
      </c>
      <c r="B1124" s="843"/>
      <c r="C1124" s="239" t="str">
        <f t="shared" si="187"/>
        <v/>
      </c>
      <c r="D1124" s="186"/>
      <c r="E1124" s="240">
        <f t="shared" si="188"/>
        <v>0</v>
      </c>
      <c r="F1124" s="218">
        <f t="shared" si="189"/>
        <v>0</v>
      </c>
      <c r="G1124" s="220"/>
      <c r="I1124" s="269"/>
    </row>
    <row r="1125" spans="1:9">
      <c r="A1125" s="842" t="str">
        <f t="shared" si="186"/>
        <v/>
      </c>
      <c r="B1125" s="843"/>
      <c r="C1125" s="239" t="str">
        <f t="shared" si="187"/>
        <v/>
      </c>
      <c r="D1125" s="186"/>
      <c r="E1125" s="240">
        <f t="shared" si="188"/>
        <v>0</v>
      </c>
      <c r="F1125" s="218">
        <f t="shared" si="189"/>
        <v>0</v>
      </c>
      <c r="G1125" s="220"/>
      <c r="I1125" s="269"/>
    </row>
    <row r="1126" spans="1:9">
      <c r="A1126" s="842" t="str">
        <f t="shared" si="186"/>
        <v/>
      </c>
      <c r="B1126" s="843"/>
      <c r="C1126" s="239" t="str">
        <f t="shared" si="187"/>
        <v/>
      </c>
      <c r="D1126" s="186"/>
      <c r="E1126" s="240">
        <f t="shared" si="188"/>
        <v>0</v>
      </c>
      <c r="F1126" s="218">
        <f t="shared" si="189"/>
        <v>0</v>
      </c>
      <c r="G1126" s="220"/>
      <c r="I1126" s="269"/>
    </row>
    <row r="1127" spans="1:9">
      <c r="A1127" s="842" t="str">
        <f t="shared" si="186"/>
        <v/>
      </c>
      <c r="B1127" s="843"/>
      <c r="C1127" s="239" t="str">
        <f t="shared" si="187"/>
        <v/>
      </c>
      <c r="D1127" s="186"/>
      <c r="E1127" s="240">
        <f t="shared" si="188"/>
        <v>0</v>
      </c>
      <c r="F1127" s="218">
        <f t="shared" si="189"/>
        <v>0</v>
      </c>
      <c r="G1127" s="220"/>
      <c r="I1127" s="269"/>
    </row>
    <row r="1128" spans="1:9">
      <c r="A1128" s="842" t="str">
        <f t="shared" si="186"/>
        <v/>
      </c>
      <c r="B1128" s="843"/>
      <c r="C1128" s="239" t="str">
        <f t="shared" si="187"/>
        <v/>
      </c>
      <c r="D1128" s="186"/>
      <c r="E1128" s="240">
        <f t="shared" si="188"/>
        <v>0</v>
      </c>
      <c r="F1128" s="218">
        <f t="shared" si="189"/>
        <v>0</v>
      </c>
      <c r="G1128" s="241"/>
      <c r="I1128" s="269"/>
    </row>
    <row r="1129" spans="1:9">
      <c r="A1129" s="842" t="str">
        <f t="shared" si="186"/>
        <v/>
      </c>
      <c r="B1129" s="843"/>
      <c r="C1129" s="239" t="str">
        <f t="shared" si="187"/>
        <v/>
      </c>
      <c r="D1129" s="186"/>
      <c r="E1129" s="240">
        <f t="shared" si="188"/>
        <v>0</v>
      </c>
      <c r="F1129" s="218">
        <f t="shared" si="189"/>
        <v>0</v>
      </c>
      <c r="G1129" s="220"/>
      <c r="I1129" s="269"/>
    </row>
    <row r="1130" spans="1:9">
      <c r="A1130" s="842" t="str">
        <f t="shared" si="186"/>
        <v/>
      </c>
      <c r="B1130" s="843"/>
      <c r="C1130" s="239"/>
      <c r="D1130" s="186"/>
      <c r="E1130" s="240">
        <f t="shared" si="188"/>
        <v>0</v>
      </c>
      <c r="F1130" s="218">
        <f t="shared" si="189"/>
        <v>0</v>
      </c>
      <c r="G1130" s="220"/>
      <c r="I1130" s="269"/>
    </row>
    <row r="1131" spans="1:9">
      <c r="A1131" s="842" t="str">
        <f t="shared" si="186"/>
        <v/>
      </c>
      <c r="B1131" s="843"/>
      <c r="C1131" s="239"/>
      <c r="D1131" s="186"/>
      <c r="E1131" s="240">
        <f t="shared" si="188"/>
        <v>0</v>
      </c>
      <c r="F1131" s="218">
        <f t="shared" si="189"/>
        <v>0</v>
      </c>
      <c r="G1131" s="220"/>
      <c r="I1131" s="269"/>
    </row>
    <row r="1132" spans="1:9" ht="26.25" customHeight="1">
      <c r="A1132" s="842" t="str">
        <f t="shared" si="186"/>
        <v/>
      </c>
      <c r="B1132" s="843"/>
      <c r="C1132" s="239" t="str">
        <f t="shared" ref="C1132" si="190">IF(I1131=0,"",VLOOKUP(I1131,MATERIALES,3,FALSE))</f>
        <v/>
      </c>
      <c r="D1132" s="186"/>
      <c r="E1132" s="240">
        <f t="shared" si="188"/>
        <v>0</v>
      </c>
      <c r="F1132" s="218">
        <f t="shared" si="189"/>
        <v>0</v>
      </c>
      <c r="G1132" s="221"/>
      <c r="I1132" s="308"/>
    </row>
    <row r="1133" spans="1:9" ht="13.5" thickBot="1">
      <c r="A1133" s="204"/>
      <c r="D1133" s="206"/>
      <c r="E1133" s="242"/>
      <c r="F1133" s="243" t="s">
        <v>77</v>
      </c>
      <c r="G1133" s="241">
        <f>SUM(F1121:F1132)</f>
        <v>0</v>
      </c>
      <c r="I1133" s="308"/>
    </row>
    <row r="1134" spans="1:9" ht="14" thickTop="1" thickBot="1">
      <c r="A1134" s="244" t="s">
        <v>68</v>
      </c>
      <c r="B1134" s="245"/>
      <c r="C1134" s="245"/>
      <c r="D1134" s="247"/>
      <c r="E1134" s="247"/>
      <c r="F1134" s="246"/>
      <c r="G1134" s="248"/>
      <c r="I1134" s="308"/>
    </row>
    <row r="1135" spans="1:9" ht="13.5" thickTop="1">
      <c r="A1135" s="233" t="s">
        <v>53</v>
      </c>
      <c r="B1135" s="234"/>
      <c r="C1135" s="236" t="s">
        <v>67</v>
      </c>
      <c r="D1135" s="298" t="s">
        <v>71</v>
      </c>
      <c r="E1135" s="236" t="s">
        <v>96</v>
      </c>
      <c r="F1135" s="237" t="s">
        <v>75</v>
      </c>
      <c r="G1135" s="238" t="s">
        <v>66</v>
      </c>
      <c r="I1135" s="269"/>
    </row>
    <row r="1136" spans="1:9">
      <c r="A1136" s="842" t="str">
        <f>IF(I1135=0,"",VLOOKUP(I1135,EQUIPOS,2,FALSE))</f>
        <v/>
      </c>
      <c r="B1136" s="843"/>
      <c r="C1136" s="187"/>
      <c r="D1136" s="186"/>
      <c r="E1136" s="240">
        <f>IF(I1135=0,0,VLOOKUP(I1135,EQUIPOS,4,FALSE))</f>
        <v>0</v>
      </c>
      <c r="F1136" s="218">
        <f>C1136*D1136*E1136</f>
        <v>0</v>
      </c>
      <c r="G1136" s="219"/>
      <c r="I1136" s="269"/>
    </row>
    <row r="1137" spans="1:9">
      <c r="A1137" s="842" t="str">
        <f>IF(I1136=0,"",VLOOKUP(I1136,EQUIPOS,2,FALSE))</f>
        <v/>
      </c>
      <c r="B1137" s="843"/>
      <c r="C1137" s="187"/>
      <c r="D1137" s="186"/>
      <c r="E1137" s="240">
        <f>IF(I1136=0,0,VLOOKUP(I1136,EQUIPOS,4,FALSE))</f>
        <v>0</v>
      </c>
      <c r="F1137" s="218">
        <f t="shared" ref="F1137:F1140" si="191">C1137*D1137*E1137</f>
        <v>0</v>
      </c>
      <c r="G1137" s="220"/>
      <c r="I1137" s="269"/>
    </row>
    <row r="1138" spans="1:9">
      <c r="A1138" s="842" t="str">
        <f>IF(I1137=0,"",VLOOKUP(I1137,EQUIPOS,2,FALSE))</f>
        <v/>
      </c>
      <c r="B1138" s="843"/>
      <c r="C1138" s="187"/>
      <c r="D1138" s="186"/>
      <c r="E1138" s="240">
        <f>IF(I1137=0,0,VLOOKUP(I1137,EQUIPOS,4,FALSE))</f>
        <v>0</v>
      </c>
      <c r="F1138" s="218">
        <f t="shared" si="191"/>
        <v>0</v>
      </c>
      <c r="G1138" s="220"/>
      <c r="I1138" s="269"/>
    </row>
    <row r="1139" spans="1:9">
      <c r="A1139" s="842" t="str">
        <f>IF(I1138=0,"",VLOOKUP(I1138,EQUIPOS,2,FALSE))</f>
        <v/>
      </c>
      <c r="B1139" s="843"/>
      <c r="C1139" s="187"/>
      <c r="D1139" s="186"/>
      <c r="E1139" s="240">
        <f>IF(I1138=0,0,VLOOKUP(I1138,EQUIPOS,4,FALSE))</f>
        <v>0</v>
      </c>
      <c r="F1139" s="218">
        <f t="shared" si="191"/>
        <v>0</v>
      </c>
      <c r="G1139" s="220"/>
      <c r="I1139" s="269"/>
    </row>
    <row r="1140" spans="1:9" ht="30.75" customHeight="1">
      <c r="A1140" s="842" t="str">
        <f>IF(I1139=0,"",VLOOKUP(I1139,EQUIPOS,2,FALSE))</f>
        <v/>
      </c>
      <c r="B1140" s="843"/>
      <c r="C1140" s="187"/>
      <c r="D1140" s="186"/>
      <c r="E1140" s="240">
        <f>IF(I1139=0,0,VLOOKUP(I1139,EQUIPOS,4,FALSE))</f>
        <v>0</v>
      </c>
      <c r="F1140" s="218">
        <f t="shared" si="191"/>
        <v>0</v>
      </c>
      <c r="G1140" s="221"/>
      <c r="I1140" s="308"/>
    </row>
    <row r="1141" spans="1:9" ht="13.5" thickBot="1">
      <c r="A1141" s="222"/>
      <c r="B1141" s="223"/>
      <c r="C1141" s="223"/>
      <c r="D1141" s="225"/>
      <c r="E1141" s="249"/>
      <c r="F1141" s="226" t="s">
        <v>78</v>
      </c>
      <c r="G1141" s="250">
        <f>SUM(F1136:F1140)</f>
        <v>0</v>
      </c>
      <c r="I1141" s="308"/>
    </row>
    <row r="1142" spans="1:9" ht="13.5" thickTop="1">
      <c r="A1142" s="228" t="s">
        <v>69</v>
      </c>
      <c r="B1142" s="229"/>
      <c r="C1142" s="229"/>
      <c r="D1142" s="231"/>
      <c r="E1142" s="231"/>
      <c r="F1142" s="230"/>
      <c r="G1142" s="232"/>
      <c r="H1142" s="209"/>
      <c r="I1142" s="307"/>
    </row>
    <row r="1143" spans="1:9" ht="26">
      <c r="A1143" s="233" t="s">
        <v>53</v>
      </c>
      <c r="B1143" s="235" t="s">
        <v>54</v>
      </c>
      <c r="C1143" s="235" t="s">
        <v>64</v>
      </c>
      <c r="D1143" s="298" t="s">
        <v>70</v>
      </c>
      <c r="E1143" s="236" t="s">
        <v>65</v>
      </c>
      <c r="F1143" s="237" t="s">
        <v>75</v>
      </c>
      <c r="G1143" s="238" t="s">
        <v>66</v>
      </c>
      <c r="I1143" s="269"/>
    </row>
    <row r="1144" spans="1:9">
      <c r="A1144" s="251" t="str">
        <f t="shared" ref="A1144:A1155" si="192">IF(I1143=0,"",VLOOKUP(I1143,MANOOBRA,2,FALSE))</f>
        <v/>
      </c>
      <c r="B1144" s="239" t="str">
        <f t="shared" ref="B1144:B1155" si="193">IF(I1143=0,"",VLOOKUP(I1143,MANOOBRA,3,FALSE))</f>
        <v/>
      </c>
      <c r="C1144" s="187"/>
      <c r="D1144" s="606"/>
      <c r="E1144" s="240">
        <f t="shared" ref="E1144:E1155" si="194">IF(I1143=0,0,VLOOKUP(I1143,MANOOBRA,4,FALSE))</f>
        <v>0</v>
      </c>
      <c r="F1144" s="218">
        <f>IF(D1144=0,0,D1144*E1144)</f>
        <v>0</v>
      </c>
      <c r="G1144" s="219"/>
      <c r="I1144" s="269"/>
    </row>
    <row r="1145" spans="1:9">
      <c r="A1145" s="251" t="str">
        <f t="shared" si="192"/>
        <v/>
      </c>
      <c r="B1145" s="239" t="str">
        <f t="shared" si="193"/>
        <v/>
      </c>
      <c r="C1145" s="187"/>
      <c r="D1145" s="187"/>
      <c r="E1145" s="240">
        <f t="shared" si="194"/>
        <v>0</v>
      </c>
      <c r="F1145" s="218">
        <f t="shared" ref="F1145:F1155" si="195">IF(D1145=0,0,C1145*E1145/D1145)</f>
        <v>0</v>
      </c>
      <c r="G1145" s="220"/>
      <c r="I1145" s="269"/>
    </row>
    <row r="1146" spans="1:9">
      <c r="A1146" s="251" t="str">
        <f t="shared" si="192"/>
        <v/>
      </c>
      <c r="B1146" s="239" t="str">
        <f t="shared" si="193"/>
        <v/>
      </c>
      <c r="C1146" s="187"/>
      <c r="D1146" s="290"/>
      <c r="E1146" s="240">
        <f t="shared" si="194"/>
        <v>0</v>
      </c>
      <c r="F1146" s="218">
        <f t="shared" si="195"/>
        <v>0</v>
      </c>
      <c r="G1146" s="220"/>
      <c r="I1146" s="269"/>
    </row>
    <row r="1147" spans="1:9">
      <c r="A1147" s="251" t="str">
        <f t="shared" si="192"/>
        <v/>
      </c>
      <c r="B1147" s="239" t="str">
        <f t="shared" si="193"/>
        <v/>
      </c>
      <c r="C1147" s="187"/>
      <c r="D1147" s="187"/>
      <c r="E1147" s="240">
        <f t="shared" si="194"/>
        <v>0</v>
      </c>
      <c r="F1147" s="218">
        <f t="shared" si="195"/>
        <v>0</v>
      </c>
      <c r="G1147" s="220"/>
      <c r="I1147" s="269"/>
    </row>
    <row r="1148" spans="1:9">
      <c r="A1148" s="251" t="str">
        <f t="shared" si="192"/>
        <v/>
      </c>
      <c r="B1148" s="239" t="str">
        <f t="shared" si="193"/>
        <v/>
      </c>
      <c r="C1148" s="187"/>
      <c r="D1148" s="187"/>
      <c r="E1148" s="240">
        <f t="shared" si="194"/>
        <v>0</v>
      </c>
      <c r="F1148" s="218">
        <f t="shared" si="195"/>
        <v>0</v>
      </c>
      <c r="G1148" s="220"/>
      <c r="I1148" s="269"/>
    </row>
    <row r="1149" spans="1:9">
      <c r="A1149" s="251" t="str">
        <f t="shared" si="192"/>
        <v/>
      </c>
      <c r="B1149" s="239" t="str">
        <f t="shared" si="193"/>
        <v/>
      </c>
      <c r="C1149" s="187"/>
      <c r="D1149" s="187"/>
      <c r="E1149" s="240">
        <f t="shared" si="194"/>
        <v>0</v>
      </c>
      <c r="F1149" s="218">
        <f t="shared" si="195"/>
        <v>0</v>
      </c>
      <c r="G1149" s="220"/>
      <c r="I1149" s="269"/>
    </row>
    <row r="1150" spans="1:9">
      <c r="A1150" s="251" t="str">
        <f t="shared" si="192"/>
        <v/>
      </c>
      <c r="B1150" s="239" t="str">
        <f t="shared" si="193"/>
        <v/>
      </c>
      <c r="C1150" s="187"/>
      <c r="D1150" s="187"/>
      <c r="E1150" s="240">
        <f t="shared" si="194"/>
        <v>0</v>
      </c>
      <c r="F1150" s="218">
        <f t="shared" si="195"/>
        <v>0</v>
      </c>
      <c r="G1150" s="220"/>
      <c r="I1150" s="269"/>
    </row>
    <row r="1151" spans="1:9">
      <c r="A1151" s="251" t="str">
        <f t="shared" si="192"/>
        <v/>
      </c>
      <c r="B1151" s="239" t="str">
        <f t="shared" si="193"/>
        <v/>
      </c>
      <c r="C1151" s="187"/>
      <c r="D1151" s="187"/>
      <c r="E1151" s="240">
        <f t="shared" si="194"/>
        <v>0</v>
      </c>
      <c r="F1151" s="218">
        <f t="shared" si="195"/>
        <v>0</v>
      </c>
      <c r="G1151" s="220"/>
      <c r="I1151" s="269"/>
    </row>
    <row r="1152" spans="1:9">
      <c r="A1152" s="251" t="str">
        <f t="shared" si="192"/>
        <v/>
      </c>
      <c r="B1152" s="239" t="str">
        <f t="shared" si="193"/>
        <v/>
      </c>
      <c r="C1152" s="187"/>
      <c r="D1152" s="187"/>
      <c r="E1152" s="240">
        <f t="shared" si="194"/>
        <v>0</v>
      </c>
      <c r="F1152" s="218">
        <f t="shared" si="195"/>
        <v>0</v>
      </c>
      <c r="G1152" s="220"/>
      <c r="I1152" s="269"/>
    </row>
    <row r="1153" spans="1:20">
      <c r="A1153" s="251" t="str">
        <f t="shared" si="192"/>
        <v/>
      </c>
      <c r="B1153" s="239" t="str">
        <f t="shared" si="193"/>
        <v/>
      </c>
      <c r="C1153" s="187"/>
      <c r="D1153" s="187"/>
      <c r="E1153" s="240">
        <f t="shared" si="194"/>
        <v>0</v>
      </c>
      <c r="F1153" s="218">
        <f t="shared" si="195"/>
        <v>0</v>
      </c>
      <c r="G1153" s="220"/>
      <c r="I1153" s="269"/>
    </row>
    <row r="1154" spans="1:20">
      <c r="A1154" s="251" t="str">
        <f t="shared" si="192"/>
        <v/>
      </c>
      <c r="B1154" s="239" t="str">
        <f t="shared" si="193"/>
        <v/>
      </c>
      <c r="C1154" s="187"/>
      <c r="D1154" s="187"/>
      <c r="E1154" s="240">
        <f t="shared" si="194"/>
        <v>0</v>
      </c>
      <c r="F1154" s="218">
        <f t="shared" si="195"/>
        <v>0</v>
      </c>
      <c r="G1154" s="220"/>
      <c r="I1154" s="269"/>
    </row>
    <row r="1155" spans="1:20" ht="31.5" customHeight="1">
      <c r="A1155" s="251" t="str">
        <f t="shared" si="192"/>
        <v/>
      </c>
      <c r="B1155" s="239" t="str">
        <f t="shared" si="193"/>
        <v/>
      </c>
      <c r="C1155" s="187"/>
      <c r="D1155" s="187"/>
      <c r="E1155" s="240">
        <f t="shared" si="194"/>
        <v>0</v>
      </c>
      <c r="F1155" s="218">
        <f t="shared" si="195"/>
        <v>0</v>
      </c>
      <c r="G1155" s="221"/>
      <c r="I1155" s="308"/>
    </row>
    <row r="1156" spans="1:20" ht="13.5" thickBot="1">
      <c r="A1156" s="222"/>
      <c r="B1156" s="223"/>
      <c r="C1156" s="223"/>
      <c r="D1156" s="225"/>
      <c r="E1156" s="225"/>
      <c r="F1156" s="226" t="s">
        <v>79</v>
      </c>
      <c r="G1156" s="250">
        <f>SUM(F1144:F1155)</f>
        <v>0</v>
      </c>
      <c r="I1156" s="308"/>
    </row>
    <row r="1157" spans="1:20" ht="13.5" thickTop="1">
      <c r="A1157" s="179" t="s">
        <v>72</v>
      </c>
      <c r="B1157" s="229"/>
      <c r="C1157" s="229"/>
      <c r="D1157" s="231"/>
      <c r="E1157" s="231"/>
      <c r="F1157" s="230"/>
      <c r="G1157" s="232"/>
      <c r="H1157" s="209"/>
      <c r="I1157" s="307"/>
    </row>
    <row r="1158" spans="1:20">
      <c r="A1158" s="233" t="s">
        <v>53</v>
      </c>
      <c r="B1158" s="234"/>
      <c r="C1158" s="234"/>
      <c r="D1158" s="299"/>
      <c r="E1158" s="236" t="s">
        <v>73</v>
      </c>
      <c r="F1158" s="237" t="s">
        <v>74</v>
      </c>
      <c r="G1158" s="252" t="s">
        <v>73</v>
      </c>
      <c r="I1158" s="308"/>
    </row>
    <row r="1159" spans="1:20">
      <c r="A1159" s="704" t="s">
        <v>734</v>
      </c>
      <c r="B1159" s="253"/>
      <c r="C1159" s="253"/>
      <c r="D1159" s="300"/>
      <c r="E1159" s="217">
        <f>SUM(G1118,G1133,G1141,G1156)</f>
        <v>0</v>
      </c>
      <c r="F1159" s="254">
        <v>0.12</v>
      </c>
      <c r="G1159" s="255">
        <f>E1159*F1159</f>
        <v>0</v>
      </c>
      <c r="I1159" s="308"/>
    </row>
    <row r="1160" spans="1:20">
      <c r="A1160" s="704" t="s">
        <v>80</v>
      </c>
      <c r="B1160" s="253"/>
      <c r="C1160" s="253"/>
      <c r="D1160" s="300"/>
      <c r="E1160" s="217">
        <f>SUM(G1118,G1133,G1141,G1156)</f>
        <v>0</v>
      </c>
      <c r="F1160" s="254">
        <f>A</f>
        <v>0</v>
      </c>
      <c r="G1160" s="255">
        <f>E1160*F1160</f>
        <v>0</v>
      </c>
      <c r="I1160" s="308"/>
    </row>
    <row r="1161" spans="1:20" ht="33" customHeight="1">
      <c r="A1161" s="704" t="s">
        <v>81</v>
      </c>
      <c r="B1161" s="253"/>
      <c r="C1161" s="253"/>
      <c r="D1161" s="300"/>
      <c r="E1161" s="217">
        <f>SUM(G1118,G1133,G1141,G1156)</f>
        <v>0</v>
      </c>
      <c r="F1161" s="254">
        <f>I</f>
        <v>0</v>
      </c>
      <c r="G1161" s="255">
        <f>E1161*F1161</f>
        <v>0</v>
      </c>
      <c r="I1161" s="308"/>
      <c r="J1161" s="281"/>
      <c r="K1161" s="281"/>
      <c r="L1161" s="281"/>
      <c r="M1161" s="281"/>
      <c r="N1161" s="281"/>
      <c r="O1161" s="281"/>
      <c r="P1161" s="281"/>
      <c r="Q1161" s="281"/>
      <c r="R1161" s="281"/>
      <c r="S1161" s="281"/>
    </row>
    <row r="1162" spans="1:20" ht="33" customHeight="1">
      <c r="A1162" s="707" t="s">
        <v>82</v>
      </c>
      <c r="D1162" s="206"/>
      <c r="E1162" s="242">
        <f>SUM(G1118,G1133,G1141,G1156)</f>
        <v>0</v>
      </c>
      <c r="F1162" s="705">
        <f>U</f>
        <v>0</v>
      </c>
      <c r="G1162" s="220">
        <v>0</v>
      </c>
      <c r="I1162" s="706"/>
      <c r="J1162" s="281"/>
      <c r="K1162" s="281"/>
      <c r="L1162" s="281"/>
      <c r="M1162" s="281"/>
      <c r="N1162" s="281"/>
      <c r="O1162" s="281"/>
      <c r="P1162" s="281"/>
      <c r="Q1162" s="281"/>
      <c r="R1162" s="281"/>
      <c r="S1162" s="281"/>
    </row>
    <row r="1163" spans="1:20" s="201" customFormat="1" ht="30" customHeight="1" thickBot="1">
      <c r="A1163" s="222"/>
      <c r="B1163" s="223"/>
      <c r="C1163" s="223"/>
      <c r="D1163" s="225"/>
      <c r="E1163" s="225"/>
      <c r="F1163" s="256" t="s">
        <v>83</v>
      </c>
      <c r="G1163" s="250">
        <f>SUM(G1159:G1162)</f>
        <v>0</v>
      </c>
      <c r="I1163" s="309"/>
      <c r="J1163" s="201" t="str">
        <f>B1102</f>
        <v>2.3.5</v>
      </c>
      <c r="K1163" s="261">
        <f>E1159</f>
        <v>0</v>
      </c>
      <c r="L1163" s="261">
        <f>+G1118</f>
        <v>0</v>
      </c>
      <c r="M1163" s="261">
        <f>+G1133</f>
        <v>0</v>
      </c>
      <c r="N1163" s="261">
        <f>+G1141</f>
        <v>0</v>
      </c>
      <c r="O1163" s="261">
        <f>+G1156</f>
        <v>0</v>
      </c>
      <c r="P1163" s="280">
        <f>G1159</f>
        <v>0</v>
      </c>
      <c r="Q1163" s="280">
        <f>G1160</f>
        <v>0</v>
      </c>
      <c r="R1163" s="280">
        <f>G1161</f>
        <v>0</v>
      </c>
      <c r="S1163" s="283">
        <f>SUM(K1163:R1163)</f>
        <v>0</v>
      </c>
      <c r="T1163" s="280"/>
    </row>
    <row r="1164" spans="1:20" ht="14" thickTop="1" thickBot="1">
      <c r="A1164" s="257"/>
      <c r="B1164" s="201"/>
      <c r="C1164" s="201"/>
      <c r="D1164" s="301"/>
      <c r="E1164" s="258" t="s">
        <v>88</v>
      </c>
      <c r="F1164" s="259"/>
      <c r="G1164" s="260">
        <f>ROUND(SUM(G1118,G1133,G1141,G1156,G1163),0)</f>
        <v>0</v>
      </c>
      <c r="I1164" s="308"/>
      <c r="T1164" s="280"/>
    </row>
    <row r="1165" spans="1:20" ht="13.5" thickTop="1">
      <c r="A1165" s="262" t="s">
        <v>95</v>
      </c>
      <c r="D1165" s="206"/>
      <c r="E1165" s="206"/>
      <c r="F1165" s="205"/>
      <c r="G1165" s="208"/>
      <c r="I1165" s="308"/>
      <c r="T1165" s="280"/>
    </row>
    <row r="1166" spans="1:20">
      <c r="A1166" s="262"/>
      <c r="B1166" s="263"/>
      <c r="C1166" s="263"/>
      <c r="D1166" s="302"/>
      <c r="E1166" s="206"/>
      <c r="F1166" s="205"/>
      <c r="G1166" s="264">
        <f ca="1">TODAY()</f>
        <v>45189</v>
      </c>
      <c r="I1166" s="308"/>
      <c r="T1166" s="280"/>
    </row>
    <row r="1167" spans="1:20" s="191" customFormat="1" ht="13.5" thickBot="1">
      <c r="A1167" s="222"/>
      <c r="B1167" s="223"/>
      <c r="C1167" s="223"/>
      <c r="D1167" s="225"/>
      <c r="E1167" s="225"/>
      <c r="F1167" s="224"/>
      <c r="G1167" s="265"/>
      <c r="I1167" s="303"/>
      <c r="S1167" s="282"/>
    </row>
    <row r="1168" spans="1:20" s="191" customFormat="1" ht="13.5" thickTop="1">
      <c r="A1168" s="188" t="s">
        <v>124</v>
      </c>
      <c r="B1168" s="188"/>
      <c r="C1168" s="188"/>
      <c r="D1168" s="190"/>
      <c r="E1168" s="190"/>
      <c r="F1168" s="189"/>
      <c r="G1168" s="189"/>
      <c r="I1168" s="303"/>
      <c r="S1168" s="282"/>
    </row>
    <row r="1169" spans="1:19" s="191" customFormat="1">
      <c r="A1169" s="188" t="str">
        <f>CONCATENATE('Prestaciones y AIU'!A1056," ANALISIS DE PRECIOS UNITARIOS")</f>
        <v xml:space="preserve"> ANALISIS DE PRECIOS UNITARIOS</v>
      </c>
      <c r="B1169" s="188"/>
      <c r="C1169" s="188"/>
      <c r="D1169" s="190"/>
      <c r="E1169" s="190"/>
      <c r="F1169" s="189"/>
      <c r="G1169" s="189"/>
      <c r="I1169" s="303"/>
      <c r="S1169" s="282"/>
    </row>
    <row r="1170" spans="1:19" s="191" customFormat="1">
      <c r="A1170" s="188" t="str">
        <f>Objeto_LIC</f>
        <v>OBJETO PROCESO COMPETITIVO</v>
      </c>
      <c r="B1170" s="188"/>
      <c r="C1170" s="188"/>
      <c r="D1170" s="190"/>
      <c r="E1170" s="190"/>
      <c r="F1170" s="189"/>
      <c r="G1170" s="189"/>
      <c r="I1170" s="303"/>
      <c r="S1170" s="282"/>
    </row>
    <row r="1171" spans="1:19">
      <c r="A1171" s="188"/>
      <c r="B1171" s="188"/>
      <c r="C1171" s="188"/>
      <c r="D1171" s="190"/>
      <c r="E1171" s="190"/>
      <c r="F1171" s="189"/>
      <c r="G1171" s="189"/>
    </row>
    <row r="1172" spans="1:19" s="201" customFormat="1" ht="13.5" thickBot="1">
      <c r="A1172" s="192"/>
      <c r="B1172" s="192"/>
      <c r="C1172" s="192"/>
      <c r="D1172" s="194"/>
      <c r="E1172" s="194"/>
      <c r="F1172" s="193"/>
      <c r="G1172" s="193"/>
      <c r="I1172" s="305"/>
      <c r="S1172" s="282"/>
    </row>
    <row r="1173" spans="1:19" ht="13.5" thickTop="1">
      <c r="A1173" s="196"/>
      <c r="B1173" s="197"/>
      <c r="C1173" s="197"/>
      <c r="D1173" s="199"/>
      <c r="E1173" s="199"/>
      <c r="F1173" s="198"/>
      <c r="G1173" s="200" t="s">
        <v>125</v>
      </c>
    </row>
    <row r="1174" spans="1:19">
      <c r="A1174" s="202" t="s">
        <v>58</v>
      </c>
      <c r="B1174" s="844" t="str">
        <f>Proponente</f>
        <v>INDICAR NOMBRE DE CONTRATISTA</v>
      </c>
      <c r="C1174" s="844"/>
      <c r="D1174" s="844"/>
      <c r="E1174" s="844"/>
      <c r="F1174" s="844"/>
      <c r="G1174" s="845"/>
    </row>
    <row r="1175" spans="1:19">
      <c r="A1175" s="202" t="s">
        <v>59</v>
      </c>
      <c r="B1175" s="203" t="str">
        <f>Presupuesto!$A$22</f>
        <v>2.3.6</v>
      </c>
      <c r="C1175" s="844" t="str">
        <f>Presupuesto!$B$22</f>
        <v>Pintura en esmalte para estructura metalica
existente tipo: correas, cerchas, laminas y angulos,
alto 100 - 250 mm y ancho 50 - 200 mm, 2 manos.</v>
      </c>
      <c r="D1175" s="844"/>
      <c r="E1175" s="844"/>
      <c r="F1175" s="844"/>
      <c r="G1175" s="845"/>
    </row>
    <row r="1176" spans="1:19">
      <c r="A1176" s="204"/>
      <c r="D1176" s="206"/>
      <c r="E1176" s="206"/>
      <c r="F1176" s="192" t="s">
        <v>87</v>
      </c>
      <c r="G1176" s="207" t="str">
        <f>Presupuesto!$C$22</f>
        <v>m2</v>
      </c>
      <c r="I1176" s="306"/>
      <c r="J1176" s="281"/>
      <c r="K1176" s="281"/>
      <c r="L1176" s="281"/>
      <c r="M1176" s="281"/>
      <c r="N1176" s="281"/>
      <c r="O1176" s="281"/>
      <c r="P1176" s="281"/>
      <c r="Q1176" s="281"/>
      <c r="R1176" s="281"/>
      <c r="S1176" s="281"/>
    </row>
    <row r="1177" spans="1:19" s="209" customFormat="1" ht="13.5" thickBot="1">
      <c r="A1177" s="202" t="s">
        <v>60</v>
      </c>
      <c r="B1177" s="195"/>
      <c r="C1177" s="195"/>
      <c r="D1177" s="206"/>
      <c r="E1177" s="206"/>
      <c r="F1177" s="205"/>
      <c r="G1177" s="208"/>
      <c r="I1177" s="307"/>
      <c r="S1177" s="281"/>
    </row>
    <row r="1178" spans="1:19" ht="13.5" thickTop="1">
      <c r="A1178" s="210" t="s">
        <v>53</v>
      </c>
      <c r="B1178" s="211" t="s">
        <v>61</v>
      </c>
      <c r="C1178" s="211" t="s">
        <v>62</v>
      </c>
      <c r="D1178" s="212" t="s">
        <v>70</v>
      </c>
      <c r="E1178" s="213" t="s">
        <v>98</v>
      </c>
      <c r="F1178" s="213" t="s">
        <v>75</v>
      </c>
      <c r="G1178" s="214" t="s">
        <v>66</v>
      </c>
      <c r="I1178" s="269"/>
    </row>
    <row r="1179" spans="1:19">
      <c r="A1179" s="215" t="str">
        <f t="shared" ref="A1179:A1190" si="196">IF(I1178=0,"-",VLOOKUP(I1178,EQUIPOS,2,FALSE))</f>
        <v>-</v>
      </c>
      <c r="B1179" s="216"/>
      <c r="C1179" s="216"/>
      <c r="D1179" s="186"/>
      <c r="E1179" s="217">
        <f t="shared" ref="E1179:E1190" si="197">IF(I1178=0,0,VLOOKUP(I1178,EQUIPOS,4,FALSE))</f>
        <v>0</v>
      </c>
      <c r="F1179" s="218">
        <f t="shared" ref="F1179:F1190" si="198">IF(D1179=0,0,D1179*E1179)</f>
        <v>0</v>
      </c>
      <c r="G1179" s="219"/>
      <c r="I1179" s="269"/>
    </row>
    <row r="1180" spans="1:19">
      <c r="A1180" s="215" t="str">
        <f t="shared" si="196"/>
        <v>-</v>
      </c>
      <c r="B1180" s="216"/>
      <c r="C1180" s="216"/>
      <c r="D1180" s="186"/>
      <c r="E1180" s="217">
        <f>0.1*E1217</f>
        <v>0</v>
      </c>
      <c r="F1180" s="218">
        <f t="shared" si="198"/>
        <v>0</v>
      </c>
      <c r="G1180" s="220"/>
      <c r="I1180" s="269"/>
    </row>
    <row r="1181" spans="1:19">
      <c r="A1181" s="215" t="str">
        <f t="shared" si="196"/>
        <v>-</v>
      </c>
      <c r="B1181" s="216"/>
      <c r="C1181" s="216"/>
      <c r="D1181" s="186"/>
      <c r="E1181" s="217">
        <f t="shared" si="197"/>
        <v>0</v>
      </c>
      <c r="F1181" s="218">
        <f t="shared" si="198"/>
        <v>0</v>
      </c>
      <c r="G1181" s="220"/>
      <c r="I1181" s="269"/>
    </row>
    <row r="1182" spans="1:19">
      <c r="A1182" s="215" t="str">
        <f t="shared" si="196"/>
        <v>-</v>
      </c>
      <c r="B1182" s="216"/>
      <c r="C1182" s="216"/>
      <c r="D1182" s="186"/>
      <c r="E1182" s="217">
        <f t="shared" si="197"/>
        <v>0</v>
      </c>
      <c r="F1182" s="218">
        <f t="shared" si="198"/>
        <v>0</v>
      </c>
      <c r="G1182" s="220"/>
      <c r="I1182" s="269"/>
    </row>
    <row r="1183" spans="1:19">
      <c r="A1183" s="215" t="str">
        <f t="shared" si="196"/>
        <v>-</v>
      </c>
      <c r="B1183" s="216"/>
      <c r="C1183" s="216"/>
      <c r="D1183" s="186"/>
      <c r="E1183" s="217">
        <f t="shared" si="197"/>
        <v>0</v>
      </c>
      <c r="F1183" s="218">
        <f t="shared" si="198"/>
        <v>0</v>
      </c>
      <c r="G1183" s="220"/>
      <c r="I1183" s="269"/>
    </row>
    <row r="1184" spans="1:19">
      <c r="A1184" s="215" t="str">
        <f t="shared" si="196"/>
        <v>-</v>
      </c>
      <c r="B1184" s="216"/>
      <c r="C1184" s="216"/>
      <c r="D1184" s="186"/>
      <c r="E1184" s="217">
        <f t="shared" si="197"/>
        <v>0</v>
      </c>
      <c r="F1184" s="218">
        <f t="shared" si="198"/>
        <v>0</v>
      </c>
      <c r="G1184" s="220"/>
      <c r="I1184" s="269"/>
    </row>
    <row r="1185" spans="1:19">
      <c r="A1185" s="215" t="str">
        <f t="shared" si="196"/>
        <v>-</v>
      </c>
      <c r="B1185" s="216"/>
      <c r="C1185" s="216"/>
      <c r="D1185" s="186"/>
      <c r="E1185" s="217">
        <f t="shared" si="197"/>
        <v>0</v>
      </c>
      <c r="F1185" s="218">
        <f t="shared" si="198"/>
        <v>0</v>
      </c>
      <c r="G1185" s="220"/>
      <c r="I1185" s="269"/>
    </row>
    <row r="1186" spans="1:19">
      <c r="A1186" s="215" t="str">
        <f t="shared" si="196"/>
        <v>-</v>
      </c>
      <c r="B1186" s="216"/>
      <c r="C1186" s="216"/>
      <c r="D1186" s="186"/>
      <c r="E1186" s="217">
        <f t="shared" si="197"/>
        <v>0</v>
      </c>
      <c r="F1186" s="218">
        <f t="shared" si="198"/>
        <v>0</v>
      </c>
      <c r="G1186" s="220"/>
      <c r="I1186" s="269"/>
    </row>
    <row r="1187" spans="1:19">
      <c r="A1187" s="215" t="str">
        <f t="shared" si="196"/>
        <v>-</v>
      </c>
      <c r="B1187" s="216"/>
      <c r="C1187" s="216"/>
      <c r="D1187" s="186"/>
      <c r="E1187" s="217">
        <f t="shared" si="197"/>
        <v>0</v>
      </c>
      <c r="F1187" s="218">
        <f t="shared" si="198"/>
        <v>0</v>
      </c>
      <c r="G1187" s="220"/>
      <c r="I1187" s="269"/>
    </row>
    <row r="1188" spans="1:19">
      <c r="A1188" s="215" t="str">
        <f t="shared" si="196"/>
        <v>-</v>
      </c>
      <c r="B1188" s="216"/>
      <c r="C1188" s="216"/>
      <c r="D1188" s="186"/>
      <c r="E1188" s="217">
        <f t="shared" si="197"/>
        <v>0</v>
      </c>
      <c r="F1188" s="218">
        <f t="shared" si="198"/>
        <v>0</v>
      </c>
      <c r="G1188" s="220"/>
      <c r="I1188" s="269"/>
    </row>
    <row r="1189" spans="1:19">
      <c r="A1189" s="215" t="str">
        <f t="shared" si="196"/>
        <v>-</v>
      </c>
      <c r="B1189" s="216"/>
      <c r="C1189" s="216"/>
      <c r="D1189" s="186"/>
      <c r="E1189" s="217">
        <f t="shared" si="197"/>
        <v>0</v>
      </c>
      <c r="F1189" s="218">
        <f t="shared" si="198"/>
        <v>0</v>
      </c>
      <c r="G1189" s="220"/>
      <c r="I1189" s="269"/>
    </row>
    <row r="1190" spans="1:19">
      <c r="A1190" s="215" t="str">
        <f t="shared" si="196"/>
        <v>-</v>
      </c>
      <c r="B1190" s="216"/>
      <c r="C1190" s="216"/>
      <c r="D1190" s="186"/>
      <c r="E1190" s="217">
        <f t="shared" si="197"/>
        <v>0</v>
      </c>
      <c r="F1190" s="218">
        <f t="shared" si="198"/>
        <v>0</v>
      </c>
      <c r="G1190" s="220"/>
      <c r="I1190" s="308"/>
    </row>
    <row r="1191" spans="1:19" ht="13.5" thickBot="1">
      <c r="A1191" s="222"/>
      <c r="B1191" s="223"/>
      <c r="C1191" s="223"/>
      <c r="D1191" s="225"/>
      <c r="E1191" s="225"/>
      <c r="F1191" s="226" t="s">
        <v>76</v>
      </c>
      <c r="G1191" s="227">
        <f>SUM(F1179:F1190)</f>
        <v>0</v>
      </c>
      <c r="I1191" s="308"/>
    </row>
    <row r="1192" spans="1:19" s="209" customFormat="1" ht="13.5" thickTop="1">
      <c r="A1192" s="228" t="s">
        <v>63</v>
      </c>
      <c r="B1192" s="229"/>
      <c r="C1192" s="229"/>
      <c r="D1192" s="231"/>
      <c r="E1192" s="231"/>
      <c r="F1192" s="230"/>
      <c r="G1192" s="232"/>
      <c r="I1192" s="307"/>
      <c r="S1192" s="281"/>
    </row>
    <row r="1193" spans="1:19" ht="26">
      <c r="A1193" s="233" t="s">
        <v>53</v>
      </c>
      <c r="B1193" s="234"/>
      <c r="C1193" s="235" t="s">
        <v>54</v>
      </c>
      <c r="D1193" s="298" t="s">
        <v>64</v>
      </c>
      <c r="E1193" s="236" t="s">
        <v>65</v>
      </c>
      <c r="F1193" s="237" t="s">
        <v>75</v>
      </c>
      <c r="G1193" s="238" t="s">
        <v>66</v>
      </c>
      <c r="I1193" s="269"/>
    </row>
    <row r="1194" spans="1:19">
      <c r="A1194" s="842" t="str">
        <f t="shared" ref="A1194:A1205" si="199">IF(I1193=0,"",VLOOKUP(I1193,MATERIALES,2,FALSE))</f>
        <v/>
      </c>
      <c r="B1194" s="843"/>
      <c r="C1194" s="239" t="str">
        <f t="shared" ref="C1194:C1202" si="200">IF(I1193=0,"",VLOOKUP(I1193,MATERIALES,3,FALSE))</f>
        <v/>
      </c>
      <c r="D1194" s="605"/>
      <c r="E1194" s="240">
        <f t="shared" ref="E1194:E1205" si="201">IF(I1193=0,0,VLOOKUP(I1193,MATERIALES,4,FALSE))</f>
        <v>0</v>
      </c>
      <c r="F1194" s="218">
        <f>IF(D1194=0,0,D1194*E1194)</f>
        <v>0</v>
      </c>
      <c r="G1194" s="219"/>
      <c r="I1194" s="269"/>
    </row>
    <row r="1195" spans="1:19">
      <c r="A1195" s="842" t="str">
        <f t="shared" si="199"/>
        <v/>
      </c>
      <c r="B1195" s="843"/>
      <c r="C1195" s="239" t="str">
        <f t="shared" si="200"/>
        <v/>
      </c>
      <c r="D1195" s="605"/>
      <c r="E1195" s="240">
        <f t="shared" si="201"/>
        <v>0</v>
      </c>
      <c r="F1195" s="218">
        <f>IF(D1195=0,0,D1195*E1195)</f>
        <v>0</v>
      </c>
      <c r="G1195" s="220"/>
      <c r="I1195" s="269"/>
    </row>
    <row r="1196" spans="1:19">
      <c r="A1196" s="842" t="str">
        <f t="shared" si="199"/>
        <v/>
      </c>
      <c r="B1196" s="843"/>
      <c r="C1196" s="239" t="str">
        <f t="shared" si="200"/>
        <v/>
      </c>
      <c r="D1196" s="186"/>
      <c r="E1196" s="240">
        <f t="shared" si="201"/>
        <v>0</v>
      </c>
      <c r="F1196" s="218">
        <f t="shared" ref="F1196:F1205" si="202">D1196*E1196</f>
        <v>0</v>
      </c>
      <c r="G1196" s="220"/>
      <c r="I1196" s="269"/>
    </row>
    <row r="1197" spans="1:19">
      <c r="A1197" s="842" t="str">
        <f t="shared" si="199"/>
        <v/>
      </c>
      <c r="B1197" s="843"/>
      <c r="C1197" s="239" t="str">
        <f t="shared" si="200"/>
        <v/>
      </c>
      <c r="D1197" s="186"/>
      <c r="E1197" s="240">
        <f t="shared" si="201"/>
        <v>0</v>
      </c>
      <c r="F1197" s="218">
        <f t="shared" si="202"/>
        <v>0</v>
      </c>
      <c r="G1197" s="220"/>
      <c r="I1197" s="269"/>
    </row>
    <row r="1198" spans="1:19">
      <c r="A1198" s="842" t="str">
        <f t="shared" si="199"/>
        <v/>
      </c>
      <c r="B1198" s="843"/>
      <c r="C1198" s="239" t="str">
        <f t="shared" si="200"/>
        <v/>
      </c>
      <c r="D1198" s="186"/>
      <c r="E1198" s="240">
        <f t="shared" si="201"/>
        <v>0</v>
      </c>
      <c r="F1198" s="218">
        <f t="shared" si="202"/>
        <v>0</v>
      </c>
      <c r="G1198" s="220"/>
      <c r="I1198" s="269"/>
    </row>
    <row r="1199" spans="1:19">
      <c r="A1199" s="842" t="str">
        <f t="shared" si="199"/>
        <v/>
      </c>
      <c r="B1199" s="843"/>
      <c r="C1199" s="239" t="str">
        <f t="shared" si="200"/>
        <v/>
      </c>
      <c r="D1199" s="186"/>
      <c r="E1199" s="240">
        <f t="shared" si="201"/>
        <v>0</v>
      </c>
      <c r="F1199" s="218">
        <f t="shared" si="202"/>
        <v>0</v>
      </c>
      <c r="G1199" s="220"/>
      <c r="I1199" s="269"/>
    </row>
    <row r="1200" spans="1:19">
      <c r="A1200" s="842" t="str">
        <f t="shared" si="199"/>
        <v/>
      </c>
      <c r="B1200" s="843"/>
      <c r="C1200" s="239" t="str">
        <f t="shared" si="200"/>
        <v/>
      </c>
      <c r="D1200" s="186"/>
      <c r="E1200" s="240">
        <f t="shared" si="201"/>
        <v>0</v>
      </c>
      <c r="F1200" s="218">
        <f t="shared" si="202"/>
        <v>0</v>
      </c>
      <c r="G1200" s="220"/>
      <c r="I1200" s="269"/>
    </row>
    <row r="1201" spans="1:9">
      <c r="A1201" s="842" t="str">
        <f t="shared" si="199"/>
        <v/>
      </c>
      <c r="B1201" s="843"/>
      <c r="C1201" s="239" t="str">
        <f t="shared" si="200"/>
        <v/>
      </c>
      <c r="D1201" s="186"/>
      <c r="E1201" s="240">
        <f t="shared" si="201"/>
        <v>0</v>
      </c>
      <c r="F1201" s="218">
        <f t="shared" si="202"/>
        <v>0</v>
      </c>
      <c r="G1201" s="241"/>
      <c r="I1201" s="269"/>
    </row>
    <row r="1202" spans="1:9">
      <c r="A1202" s="842" t="str">
        <f t="shared" si="199"/>
        <v/>
      </c>
      <c r="B1202" s="843"/>
      <c r="C1202" s="239" t="str">
        <f t="shared" si="200"/>
        <v/>
      </c>
      <c r="D1202" s="186"/>
      <c r="E1202" s="240">
        <f t="shared" si="201"/>
        <v>0</v>
      </c>
      <c r="F1202" s="218">
        <f t="shared" si="202"/>
        <v>0</v>
      </c>
      <c r="G1202" s="220"/>
      <c r="I1202" s="269"/>
    </row>
    <row r="1203" spans="1:9">
      <c r="A1203" s="842" t="str">
        <f t="shared" si="199"/>
        <v/>
      </c>
      <c r="B1203" s="843"/>
      <c r="C1203" s="239"/>
      <c r="D1203" s="186"/>
      <c r="E1203" s="240">
        <f t="shared" si="201"/>
        <v>0</v>
      </c>
      <c r="F1203" s="218">
        <f t="shared" si="202"/>
        <v>0</v>
      </c>
      <c r="G1203" s="220"/>
      <c r="I1203" s="269"/>
    </row>
    <row r="1204" spans="1:9">
      <c r="A1204" s="842" t="str">
        <f t="shared" si="199"/>
        <v/>
      </c>
      <c r="B1204" s="843"/>
      <c r="C1204" s="239"/>
      <c r="D1204" s="186"/>
      <c r="E1204" s="240">
        <f t="shared" si="201"/>
        <v>0</v>
      </c>
      <c r="F1204" s="218">
        <f t="shared" si="202"/>
        <v>0</v>
      </c>
      <c r="G1204" s="220"/>
      <c r="I1204" s="269"/>
    </row>
    <row r="1205" spans="1:9" ht="26.25" customHeight="1">
      <c r="A1205" s="842" t="str">
        <f t="shared" si="199"/>
        <v/>
      </c>
      <c r="B1205" s="843"/>
      <c r="C1205" s="239" t="str">
        <f t="shared" ref="C1205" si="203">IF(I1204=0,"",VLOOKUP(I1204,MATERIALES,3,FALSE))</f>
        <v/>
      </c>
      <c r="D1205" s="186"/>
      <c r="E1205" s="240">
        <f t="shared" si="201"/>
        <v>0</v>
      </c>
      <c r="F1205" s="218">
        <f t="shared" si="202"/>
        <v>0</v>
      </c>
      <c r="G1205" s="221"/>
      <c r="I1205" s="308"/>
    </row>
    <row r="1206" spans="1:9" ht="13.5" thickBot="1">
      <c r="A1206" s="204"/>
      <c r="D1206" s="206"/>
      <c r="E1206" s="242"/>
      <c r="F1206" s="243" t="s">
        <v>77</v>
      </c>
      <c r="G1206" s="241">
        <f>SUM(F1194:F1205)</f>
        <v>0</v>
      </c>
      <c r="I1206" s="308"/>
    </row>
    <row r="1207" spans="1:9" ht="14" thickTop="1" thickBot="1">
      <c r="A1207" s="244" t="s">
        <v>68</v>
      </c>
      <c r="B1207" s="245"/>
      <c r="C1207" s="245"/>
      <c r="D1207" s="247"/>
      <c r="E1207" s="247"/>
      <c r="F1207" s="246"/>
      <c r="G1207" s="248"/>
      <c r="I1207" s="308"/>
    </row>
    <row r="1208" spans="1:9" ht="13.5" thickTop="1">
      <c r="A1208" s="233" t="s">
        <v>53</v>
      </c>
      <c r="B1208" s="234"/>
      <c r="C1208" s="236" t="s">
        <v>67</v>
      </c>
      <c r="D1208" s="298" t="s">
        <v>71</v>
      </c>
      <c r="E1208" s="236" t="s">
        <v>96</v>
      </c>
      <c r="F1208" s="237" t="s">
        <v>75</v>
      </c>
      <c r="G1208" s="238" t="s">
        <v>66</v>
      </c>
      <c r="I1208" s="269"/>
    </row>
    <row r="1209" spans="1:9">
      <c r="A1209" s="842" t="str">
        <f>IF(I1208=0,"",VLOOKUP(I1208,EQUIPOS,2,FALSE))</f>
        <v/>
      </c>
      <c r="B1209" s="843"/>
      <c r="C1209" s="187"/>
      <c r="D1209" s="186"/>
      <c r="E1209" s="240">
        <f>IF(I1208=0,0,VLOOKUP(I1208,EQUIPOS,4,FALSE))</f>
        <v>0</v>
      </c>
      <c r="F1209" s="218">
        <f>C1209*D1209*E1209</f>
        <v>0</v>
      </c>
      <c r="G1209" s="219"/>
      <c r="I1209" s="269"/>
    </row>
    <row r="1210" spans="1:9">
      <c r="A1210" s="842" t="str">
        <f>IF(I1209=0,"",VLOOKUP(I1209,EQUIPOS,2,FALSE))</f>
        <v/>
      </c>
      <c r="B1210" s="843"/>
      <c r="C1210" s="187"/>
      <c r="D1210" s="186"/>
      <c r="E1210" s="240">
        <f>IF(I1209=0,0,VLOOKUP(I1209,EQUIPOS,4,FALSE))</f>
        <v>0</v>
      </c>
      <c r="F1210" s="218">
        <f t="shared" ref="F1210:F1213" si="204">C1210*D1210*E1210</f>
        <v>0</v>
      </c>
      <c r="G1210" s="220"/>
      <c r="I1210" s="269"/>
    </row>
    <row r="1211" spans="1:9">
      <c r="A1211" s="842" t="str">
        <f>IF(I1210=0,"",VLOOKUP(I1210,EQUIPOS,2,FALSE))</f>
        <v/>
      </c>
      <c r="B1211" s="843"/>
      <c r="C1211" s="187"/>
      <c r="D1211" s="186"/>
      <c r="E1211" s="240">
        <f>IF(I1210=0,0,VLOOKUP(I1210,EQUIPOS,4,FALSE))</f>
        <v>0</v>
      </c>
      <c r="F1211" s="218">
        <f t="shared" si="204"/>
        <v>0</v>
      </c>
      <c r="G1211" s="220"/>
      <c r="I1211" s="269"/>
    </row>
    <row r="1212" spans="1:9">
      <c r="A1212" s="842" t="str">
        <f>IF(I1211=0,"",VLOOKUP(I1211,EQUIPOS,2,FALSE))</f>
        <v/>
      </c>
      <c r="B1212" s="843"/>
      <c r="C1212" s="187"/>
      <c r="D1212" s="186"/>
      <c r="E1212" s="240">
        <f>IF(I1211=0,0,VLOOKUP(I1211,EQUIPOS,4,FALSE))</f>
        <v>0</v>
      </c>
      <c r="F1212" s="218">
        <f t="shared" si="204"/>
        <v>0</v>
      </c>
      <c r="G1212" s="220"/>
      <c r="I1212" s="269"/>
    </row>
    <row r="1213" spans="1:9" ht="30.75" customHeight="1">
      <c r="A1213" s="842" t="str">
        <f>IF(I1212=0,"",VLOOKUP(I1212,EQUIPOS,2,FALSE))</f>
        <v/>
      </c>
      <c r="B1213" s="843"/>
      <c r="C1213" s="187"/>
      <c r="D1213" s="186"/>
      <c r="E1213" s="240">
        <f>IF(I1212=0,0,VLOOKUP(I1212,EQUIPOS,4,FALSE))</f>
        <v>0</v>
      </c>
      <c r="F1213" s="218">
        <f t="shared" si="204"/>
        <v>0</v>
      </c>
      <c r="G1213" s="221"/>
      <c r="I1213" s="308"/>
    </row>
    <row r="1214" spans="1:9" ht="13.5" thickBot="1">
      <c r="A1214" s="222"/>
      <c r="B1214" s="223"/>
      <c r="C1214" s="223"/>
      <c r="D1214" s="225"/>
      <c r="E1214" s="249"/>
      <c r="F1214" s="226" t="s">
        <v>78</v>
      </c>
      <c r="G1214" s="250">
        <f>SUM(F1209:F1213)</f>
        <v>0</v>
      </c>
      <c r="I1214" s="308"/>
    </row>
    <row r="1215" spans="1:9" ht="13.5" thickTop="1">
      <c r="A1215" s="228" t="s">
        <v>69</v>
      </c>
      <c r="B1215" s="229"/>
      <c r="C1215" s="229"/>
      <c r="D1215" s="231"/>
      <c r="E1215" s="231"/>
      <c r="F1215" s="230"/>
      <c r="G1215" s="232"/>
      <c r="H1215" s="209"/>
      <c r="I1215" s="307"/>
    </row>
    <row r="1216" spans="1:9" ht="26">
      <c r="A1216" s="233" t="s">
        <v>53</v>
      </c>
      <c r="B1216" s="235" t="s">
        <v>54</v>
      </c>
      <c r="C1216" s="235" t="s">
        <v>64</v>
      </c>
      <c r="D1216" s="298" t="s">
        <v>70</v>
      </c>
      <c r="E1216" s="236" t="s">
        <v>65</v>
      </c>
      <c r="F1216" s="237" t="s">
        <v>75</v>
      </c>
      <c r="G1216" s="238" t="s">
        <v>66</v>
      </c>
      <c r="I1216" s="269"/>
    </row>
    <row r="1217" spans="1:9">
      <c r="A1217" s="251" t="str">
        <f t="shared" ref="A1217:A1228" si="205">IF(I1216=0,"",VLOOKUP(I1216,MANOOBRA,2,FALSE))</f>
        <v/>
      </c>
      <c r="B1217" s="239" t="str">
        <f t="shared" ref="B1217:B1228" si="206">IF(I1216=0,"",VLOOKUP(I1216,MANOOBRA,3,FALSE))</f>
        <v/>
      </c>
      <c r="C1217" s="187"/>
      <c r="D1217" s="187"/>
      <c r="E1217" s="240">
        <f t="shared" ref="E1217:E1228" si="207">IF(I1216=0,0,VLOOKUP(I1216,MANOOBRA,4,FALSE))</f>
        <v>0</v>
      </c>
      <c r="F1217" s="218">
        <f t="shared" ref="F1217:F1228" si="208">IF(D1217=0,0,D1217*E1217)</f>
        <v>0</v>
      </c>
      <c r="G1217" s="219"/>
      <c r="I1217" s="269"/>
    </row>
    <row r="1218" spans="1:9">
      <c r="A1218" s="251" t="str">
        <f t="shared" si="205"/>
        <v/>
      </c>
      <c r="B1218" s="239" t="str">
        <f t="shared" si="206"/>
        <v/>
      </c>
      <c r="C1218" s="187"/>
      <c r="D1218" s="187"/>
      <c r="E1218" s="240">
        <f t="shared" si="207"/>
        <v>0</v>
      </c>
      <c r="F1218" s="218">
        <f t="shared" si="208"/>
        <v>0</v>
      </c>
      <c r="G1218" s="220"/>
      <c r="I1218" s="269"/>
    </row>
    <row r="1219" spans="1:9">
      <c r="A1219" s="251" t="str">
        <f t="shared" si="205"/>
        <v/>
      </c>
      <c r="B1219" s="239" t="str">
        <f t="shared" si="206"/>
        <v/>
      </c>
      <c r="C1219" s="187"/>
      <c r="D1219" s="290"/>
      <c r="E1219" s="240">
        <f t="shared" si="207"/>
        <v>0</v>
      </c>
      <c r="F1219" s="218">
        <f t="shared" si="208"/>
        <v>0</v>
      </c>
      <c r="G1219" s="220"/>
      <c r="I1219" s="269"/>
    </row>
    <row r="1220" spans="1:9">
      <c r="A1220" s="251" t="str">
        <f t="shared" si="205"/>
        <v/>
      </c>
      <c r="B1220" s="239" t="str">
        <f t="shared" si="206"/>
        <v/>
      </c>
      <c r="C1220" s="187"/>
      <c r="D1220" s="187"/>
      <c r="E1220" s="240">
        <f t="shared" si="207"/>
        <v>0</v>
      </c>
      <c r="F1220" s="218">
        <f t="shared" si="208"/>
        <v>0</v>
      </c>
      <c r="G1220" s="220"/>
      <c r="I1220" s="269"/>
    </row>
    <row r="1221" spans="1:9">
      <c r="A1221" s="251" t="str">
        <f t="shared" si="205"/>
        <v/>
      </c>
      <c r="B1221" s="239" t="str">
        <f t="shared" si="206"/>
        <v/>
      </c>
      <c r="C1221" s="187"/>
      <c r="D1221" s="187"/>
      <c r="E1221" s="240">
        <f t="shared" si="207"/>
        <v>0</v>
      </c>
      <c r="F1221" s="218">
        <f t="shared" si="208"/>
        <v>0</v>
      </c>
      <c r="G1221" s="220"/>
      <c r="I1221" s="269"/>
    </row>
    <row r="1222" spans="1:9">
      <c r="A1222" s="251" t="str">
        <f t="shared" si="205"/>
        <v/>
      </c>
      <c r="B1222" s="239" t="str">
        <f t="shared" si="206"/>
        <v/>
      </c>
      <c r="C1222" s="187"/>
      <c r="D1222" s="187"/>
      <c r="E1222" s="240">
        <f t="shared" si="207"/>
        <v>0</v>
      </c>
      <c r="F1222" s="218">
        <f t="shared" si="208"/>
        <v>0</v>
      </c>
      <c r="G1222" s="220"/>
      <c r="I1222" s="269"/>
    </row>
    <row r="1223" spans="1:9">
      <c r="A1223" s="251" t="str">
        <f t="shared" si="205"/>
        <v/>
      </c>
      <c r="B1223" s="239" t="str">
        <f t="shared" si="206"/>
        <v/>
      </c>
      <c r="C1223" s="187"/>
      <c r="D1223" s="187"/>
      <c r="E1223" s="240">
        <f t="shared" si="207"/>
        <v>0</v>
      </c>
      <c r="F1223" s="218">
        <f t="shared" si="208"/>
        <v>0</v>
      </c>
      <c r="G1223" s="220"/>
      <c r="I1223" s="269"/>
    </row>
    <row r="1224" spans="1:9">
      <c r="A1224" s="251" t="str">
        <f t="shared" si="205"/>
        <v/>
      </c>
      <c r="B1224" s="239" t="str">
        <f t="shared" si="206"/>
        <v/>
      </c>
      <c r="C1224" s="187"/>
      <c r="D1224" s="187"/>
      <c r="E1224" s="240">
        <f t="shared" si="207"/>
        <v>0</v>
      </c>
      <c r="F1224" s="218">
        <f t="shared" si="208"/>
        <v>0</v>
      </c>
      <c r="G1224" s="220"/>
      <c r="I1224" s="269"/>
    </row>
    <row r="1225" spans="1:9">
      <c r="A1225" s="251" t="str">
        <f t="shared" si="205"/>
        <v/>
      </c>
      <c r="B1225" s="239" t="str">
        <f t="shared" si="206"/>
        <v/>
      </c>
      <c r="C1225" s="187"/>
      <c r="D1225" s="187"/>
      <c r="E1225" s="240">
        <f t="shared" si="207"/>
        <v>0</v>
      </c>
      <c r="F1225" s="218">
        <f t="shared" si="208"/>
        <v>0</v>
      </c>
      <c r="G1225" s="220"/>
      <c r="I1225" s="269"/>
    </row>
    <row r="1226" spans="1:9">
      <c r="A1226" s="251" t="str">
        <f t="shared" si="205"/>
        <v/>
      </c>
      <c r="B1226" s="239" t="str">
        <f t="shared" si="206"/>
        <v/>
      </c>
      <c r="C1226" s="187"/>
      <c r="D1226" s="187"/>
      <c r="E1226" s="240">
        <f t="shared" si="207"/>
        <v>0</v>
      </c>
      <c r="F1226" s="218">
        <f t="shared" si="208"/>
        <v>0</v>
      </c>
      <c r="G1226" s="220"/>
      <c r="I1226" s="269"/>
    </row>
    <row r="1227" spans="1:9">
      <c r="A1227" s="251" t="str">
        <f t="shared" si="205"/>
        <v/>
      </c>
      <c r="B1227" s="239" t="str">
        <f t="shared" si="206"/>
        <v/>
      </c>
      <c r="C1227" s="187"/>
      <c r="D1227" s="187"/>
      <c r="E1227" s="240">
        <f t="shared" si="207"/>
        <v>0</v>
      </c>
      <c r="F1227" s="218">
        <f t="shared" si="208"/>
        <v>0</v>
      </c>
      <c r="G1227" s="220"/>
      <c r="I1227" s="269"/>
    </row>
    <row r="1228" spans="1:9" ht="31.5" customHeight="1">
      <c r="A1228" s="251" t="str">
        <f t="shared" si="205"/>
        <v/>
      </c>
      <c r="B1228" s="239" t="str">
        <f t="shared" si="206"/>
        <v/>
      </c>
      <c r="C1228" s="187"/>
      <c r="D1228" s="187"/>
      <c r="E1228" s="240">
        <f t="shared" si="207"/>
        <v>0</v>
      </c>
      <c r="F1228" s="218">
        <f t="shared" si="208"/>
        <v>0</v>
      </c>
      <c r="G1228" s="221"/>
      <c r="I1228" s="308"/>
    </row>
    <row r="1229" spans="1:9" ht="13.5" thickBot="1">
      <c r="A1229" s="222"/>
      <c r="B1229" s="223"/>
      <c r="C1229" s="223"/>
      <c r="D1229" s="225"/>
      <c r="E1229" s="225"/>
      <c r="F1229" s="226" t="s">
        <v>79</v>
      </c>
      <c r="G1229" s="250">
        <f>SUM(F1217:F1228)</f>
        <v>0</v>
      </c>
      <c r="I1229" s="308"/>
    </row>
    <row r="1230" spans="1:9" ht="13.5" thickTop="1">
      <c r="A1230" s="179" t="s">
        <v>72</v>
      </c>
      <c r="B1230" s="229"/>
      <c r="C1230" s="229"/>
      <c r="D1230" s="231"/>
      <c r="E1230" s="231"/>
      <c r="F1230" s="230"/>
      <c r="G1230" s="232"/>
      <c r="H1230" s="209"/>
      <c r="I1230" s="307"/>
    </row>
    <row r="1231" spans="1:9">
      <c r="A1231" s="233" t="s">
        <v>53</v>
      </c>
      <c r="B1231" s="234"/>
      <c r="C1231" s="234"/>
      <c r="D1231" s="299"/>
      <c r="E1231" s="236" t="s">
        <v>73</v>
      </c>
      <c r="F1231" s="237" t="s">
        <v>74</v>
      </c>
      <c r="G1231" s="252" t="s">
        <v>73</v>
      </c>
      <c r="I1231" s="308"/>
    </row>
    <row r="1232" spans="1:9">
      <c r="A1232" s="704" t="s">
        <v>734</v>
      </c>
      <c r="B1232" s="253"/>
      <c r="C1232" s="253"/>
      <c r="D1232" s="300"/>
      <c r="E1232" s="217">
        <f>SUM(G1191,G1206,G1214,G1229)</f>
        <v>0</v>
      </c>
      <c r="F1232" s="254">
        <v>0.12</v>
      </c>
      <c r="G1232" s="255">
        <f>E1232*F1232</f>
        <v>0</v>
      </c>
      <c r="I1232" s="308"/>
    </row>
    <row r="1233" spans="1:20">
      <c r="A1233" s="704" t="s">
        <v>80</v>
      </c>
      <c r="B1233" s="253"/>
      <c r="C1233" s="253"/>
      <c r="D1233" s="300"/>
      <c r="E1233" s="217">
        <f>SUM(G1191,G1206,G1214,G1229)</f>
        <v>0</v>
      </c>
      <c r="F1233" s="254">
        <f>A</f>
        <v>0</v>
      </c>
      <c r="G1233" s="255">
        <f>E1233*F1233</f>
        <v>0</v>
      </c>
      <c r="I1233" s="308"/>
    </row>
    <row r="1234" spans="1:20" ht="33" customHeight="1">
      <c r="A1234" s="704" t="s">
        <v>81</v>
      </c>
      <c r="B1234" s="253"/>
      <c r="C1234" s="253"/>
      <c r="D1234" s="300"/>
      <c r="E1234" s="217">
        <f>SUM(G1191,G1206,G1214,G1229)</f>
        <v>0</v>
      </c>
      <c r="F1234" s="254">
        <f>I</f>
        <v>0</v>
      </c>
      <c r="G1234" s="255">
        <f>E1234*F1234</f>
        <v>0</v>
      </c>
      <c r="I1234" s="308"/>
      <c r="J1234" s="281"/>
      <c r="K1234" s="281"/>
      <c r="L1234" s="281"/>
      <c r="M1234" s="281"/>
      <c r="N1234" s="281"/>
      <c r="O1234" s="281"/>
      <c r="P1234" s="281"/>
      <c r="Q1234" s="281"/>
      <c r="R1234" s="281"/>
      <c r="S1234" s="281"/>
    </row>
    <row r="1235" spans="1:20" ht="33" customHeight="1">
      <c r="A1235" s="707" t="s">
        <v>82</v>
      </c>
      <c r="D1235" s="206"/>
      <c r="E1235" s="242">
        <f>SUM(G1191,G1206,G1214,G1229)</f>
        <v>0</v>
      </c>
      <c r="F1235" s="705">
        <f>U</f>
        <v>0</v>
      </c>
      <c r="G1235" s="220">
        <v>0</v>
      </c>
      <c r="I1235" s="706"/>
      <c r="J1235" s="281"/>
      <c r="K1235" s="281"/>
      <c r="L1235" s="281"/>
      <c r="M1235" s="281"/>
      <c r="N1235" s="281"/>
      <c r="O1235" s="281"/>
      <c r="P1235" s="281"/>
      <c r="Q1235" s="281"/>
      <c r="R1235" s="281"/>
      <c r="S1235" s="281"/>
    </row>
    <row r="1236" spans="1:20" s="201" customFormat="1" ht="13.5" thickBot="1">
      <c r="A1236" s="222"/>
      <c r="B1236" s="223"/>
      <c r="C1236" s="223"/>
      <c r="D1236" s="225"/>
      <c r="E1236" s="225"/>
      <c r="F1236" s="256" t="s">
        <v>83</v>
      </c>
      <c r="G1236" s="250">
        <f>SUM(G1232:G1235)</f>
        <v>0</v>
      </c>
      <c r="I1236" s="309"/>
      <c r="J1236" s="201" t="str">
        <f>B1175</f>
        <v>2.3.6</v>
      </c>
      <c r="K1236" s="261">
        <f>E1232</f>
        <v>0</v>
      </c>
      <c r="L1236" s="261">
        <f>+G1191</f>
        <v>0</v>
      </c>
      <c r="M1236" s="261">
        <f>+G1206</f>
        <v>0</v>
      </c>
      <c r="N1236" s="261">
        <f>+G1214</f>
        <v>0</v>
      </c>
      <c r="O1236" s="261">
        <f>+G1229</f>
        <v>0</v>
      </c>
      <c r="P1236" s="280">
        <f>G1232</f>
        <v>0</v>
      </c>
      <c r="Q1236" s="280">
        <f>G1233</f>
        <v>0</v>
      </c>
      <c r="R1236" s="280">
        <f>G1234</f>
        <v>0</v>
      </c>
      <c r="S1236" s="283">
        <f>SUM(K1236:R1236)</f>
        <v>0</v>
      </c>
      <c r="T1236" s="280"/>
    </row>
    <row r="1237" spans="1:20" ht="14" thickTop="1" thickBot="1">
      <c r="A1237" s="257"/>
      <c r="B1237" s="201"/>
      <c r="C1237" s="201"/>
      <c r="D1237" s="301"/>
      <c r="E1237" s="258" t="s">
        <v>88</v>
      </c>
      <c r="F1237" s="259"/>
      <c r="G1237" s="260">
        <f>ROUND(SUM(G1191,G1206,G1214,G1229,G1236),0)</f>
        <v>0</v>
      </c>
      <c r="I1237" s="308"/>
      <c r="T1237" s="280"/>
    </row>
    <row r="1238" spans="1:20" ht="13.5" thickTop="1">
      <c r="A1238" s="262" t="s">
        <v>95</v>
      </c>
      <c r="D1238" s="206"/>
      <c r="E1238" s="206"/>
      <c r="F1238" s="205"/>
      <c r="G1238" s="208"/>
      <c r="I1238" s="308"/>
      <c r="T1238" s="280"/>
    </row>
    <row r="1239" spans="1:20">
      <c r="A1239" s="262"/>
      <c r="B1239" s="263"/>
      <c r="C1239" s="263"/>
      <c r="D1239" s="302"/>
      <c r="E1239" s="206"/>
      <c r="F1239" s="205"/>
      <c r="G1239" s="264">
        <f ca="1">TODAY()</f>
        <v>45189</v>
      </c>
      <c r="I1239" s="308"/>
      <c r="T1239" s="280"/>
    </row>
    <row r="1240" spans="1:20" s="191" customFormat="1" ht="13.5" thickBot="1">
      <c r="A1240" s="222"/>
      <c r="B1240" s="223"/>
      <c r="C1240" s="223"/>
      <c r="D1240" s="225"/>
      <c r="E1240" s="225"/>
      <c r="F1240" s="224"/>
      <c r="G1240" s="265"/>
      <c r="I1240" s="303"/>
      <c r="S1240" s="282"/>
    </row>
    <row r="1241" spans="1:20" s="191" customFormat="1" ht="13.5" thickTop="1">
      <c r="A1241" s="188" t="s">
        <v>124</v>
      </c>
      <c r="B1241" s="188"/>
      <c r="C1241" s="188"/>
      <c r="D1241" s="190"/>
      <c r="E1241" s="190"/>
      <c r="F1241" s="189"/>
      <c r="G1241" s="189"/>
      <c r="I1241" s="303"/>
      <c r="S1241" s="282"/>
    </row>
    <row r="1242" spans="1:20" s="191" customFormat="1">
      <c r="A1242" s="188" t="str">
        <f>CONCATENATE('Prestaciones y AIU'!A1128," ANALISIS DE PRECIOS UNITARIOS")</f>
        <v xml:space="preserve"> ANALISIS DE PRECIOS UNITARIOS</v>
      </c>
      <c r="B1242" s="188"/>
      <c r="C1242" s="188"/>
      <c r="D1242" s="190"/>
      <c r="E1242" s="190"/>
      <c r="F1242" s="189"/>
      <c r="G1242" s="189"/>
      <c r="I1242" s="303"/>
      <c r="S1242" s="282"/>
    </row>
    <row r="1243" spans="1:20" s="191" customFormat="1">
      <c r="A1243" s="188" t="str">
        <f>Objeto_LIC</f>
        <v>OBJETO PROCESO COMPETITIVO</v>
      </c>
      <c r="B1243" s="188"/>
      <c r="C1243" s="188"/>
      <c r="D1243" s="190"/>
      <c r="E1243" s="190"/>
      <c r="F1243" s="189"/>
      <c r="G1243" s="189"/>
      <c r="I1243" s="303"/>
      <c r="S1243" s="282"/>
    </row>
    <row r="1244" spans="1:20">
      <c r="A1244" s="188"/>
      <c r="B1244" s="188"/>
      <c r="C1244" s="188"/>
      <c r="D1244" s="190"/>
      <c r="E1244" s="190"/>
      <c r="F1244" s="189"/>
      <c r="G1244" s="189"/>
    </row>
    <row r="1245" spans="1:20" s="201" customFormat="1" ht="13.5" thickBot="1">
      <c r="A1245" s="192"/>
      <c r="B1245" s="192"/>
      <c r="C1245" s="192"/>
      <c r="D1245" s="194"/>
      <c r="E1245" s="194"/>
      <c r="F1245" s="193"/>
      <c r="G1245" s="193"/>
      <c r="I1245" s="305"/>
      <c r="S1245" s="282"/>
    </row>
    <row r="1246" spans="1:20" ht="13.5" thickTop="1">
      <c r="A1246" s="196"/>
      <c r="B1246" s="197"/>
      <c r="C1246" s="197"/>
      <c r="D1246" s="199"/>
      <c r="E1246" s="199"/>
      <c r="F1246" s="198"/>
      <c r="G1246" s="200" t="s">
        <v>125</v>
      </c>
    </row>
    <row r="1247" spans="1:20">
      <c r="A1247" s="202" t="s">
        <v>58</v>
      </c>
      <c r="B1247" s="844" t="str">
        <f>Proponente</f>
        <v>INDICAR NOMBRE DE CONTRATISTA</v>
      </c>
      <c r="C1247" s="844"/>
      <c r="D1247" s="844"/>
      <c r="E1247" s="844"/>
      <c r="F1247" s="844"/>
      <c r="G1247" s="845"/>
    </row>
    <row r="1248" spans="1:20">
      <c r="A1248" s="202" t="s">
        <v>59</v>
      </c>
      <c r="B1248" s="203" t="str">
        <f>Presupuesto!$A$23</f>
        <v>2.4</v>
      </c>
      <c r="C1248" s="844" t="str">
        <f>Presupuesto!$B$23</f>
        <v>PISOS UNIDAD SANITARIA</v>
      </c>
      <c r="D1248" s="844"/>
      <c r="E1248" s="844"/>
      <c r="F1248" s="844"/>
      <c r="G1248" s="845"/>
    </row>
    <row r="1249" spans="1:19">
      <c r="A1249" s="204"/>
      <c r="D1249" s="206"/>
      <c r="E1249" s="206"/>
      <c r="F1249" s="192" t="s">
        <v>87</v>
      </c>
      <c r="G1249" s="207">
        <f>Presupuesto!$C$23</f>
        <v>0</v>
      </c>
      <c r="I1249" s="306"/>
      <c r="J1249" s="281"/>
      <c r="K1249" s="281"/>
      <c r="L1249" s="281"/>
      <c r="M1249" s="281"/>
      <c r="N1249" s="281"/>
      <c r="O1249" s="281"/>
      <c r="P1249" s="281"/>
      <c r="Q1249" s="281"/>
      <c r="R1249" s="281"/>
      <c r="S1249" s="281"/>
    </row>
    <row r="1250" spans="1:19" s="209" customFormat="1" ht="13.5" thickBot="1">
      <c r="A1250" s="202" t="s">
        <v>60</v>
      </c>
      <c r="B1250" s="195"/>
      <c r="C1250" s="195"/>
      <c r="D1250" s="206"/>
      <c r="E1250" s="206"/>
      <c r="F1250" s="205"/>
      <c r="G1250" s="208"/>
      <c r="I1250" s="307"/>
      <c r="S1250" s="281"/>
    </row>
    <row r="1251" spans="1:19" ht="13.5" thickTop="1">
      <c r="A1251" s="210" t="s">
        <v>53</v>
      </c>
      <c r="B1251" s="211" t="s">
        <v>61</v>
      </c>
      <c r="C1251" s="211" t="s">
        <v>62</v>
      </c>
      <c r="D1251" s="212" t="s">
        <v>70</v>
      </c>
      <c r="E1251" s="213" t="s">
        <v>98</v>
      </c>
      <c r="F1251" s="213" t="s">
        <v>75</v>
      </c>
      <c r="G1251" s="214" t="s">
        <v>66</v>
      </c>
      <c r="I1251" s="269"/>
    </row>
    <row r="1252" spans="1:19">
      <c r="A1252" s="215" t="str">
        <f t="shared" ref="A1252:A1263" si="209">IF(I1251=0,"-",VLOOKUP(I1251,EQUIPOS,2,FALSE))</f>
        <v>-</v>
      </c>
      <c r="B1252" s="216"/>
      <c r="C1252" s="216"/>
      <c r="D1252" s="186"/>
      <c r="E1252" s="217">
        <f t="shared" ref="E1252:E1263" si="210">IF(I1251=0,0,VLOOKUP(I1251,EQUIPOS,4,FALSE))</f>
        <v>0</v>
      </c>
      <c r="F1252" s="218">
        <f t="shared" ref="F1252:F1263" si="211">IF(D1252=0,0,E1252/D1252)</f>
        <v>0</v>
      </c>
      <c r="G1252" s="219"/>
      <c r="I1252" s="269"/>
    </row>
    <row r="1253" spans="1:19">
      <c r="A1253" s="215" t="str">
        <f t="shared" si="209"/>
        <v>-</v>
      </c>
      <c r="B1253" s="216"/>
      <c r="C1253" s="216"/>
      <c r="D1253" s="186"/>
      <c r="E1253" s="217">
        <f t="shared" si="210"/>
        <v>0</v>
      </c>
      <c r="F1253" s="218">
        <f t="shared" si="211"/>
        <v>0</v>
      </c>
      <c r="G1253" s="220"/>
      <c r="I1253" s="269"/>
    </row>
    <row r="1254" spans="1:19">
      <c r="A1254" s="215" t="str">
        <f t="shared" si="209"/>
        <v>-</v>
      </c>
      <c r="B1254" s="216"/>
      <c r="C1254" s="216"/>
      <c r="D1254" s="186"/>
      <c r="E1254" s="217">
        <f t="shared" si="210"/>
        <v>0</v>
      </c>
      <c r="F1254" s="218">
        <f t="shared" si="211"/>
        <v>0</v>
      </c>
      <c r="G1254" s="220"/>
      <c r="I1254" s="269"/>
    </row>
    <row r="1255" spans="1:19">
      <c r="A1255" s="215" t="str">
        <f t="shared" si="209"/>
        <v>-</v>
      </c>
      <c r="B1255" s="216"/>
      <c r="C1255" s="216"/>
      <c r="D1255" s="186"/>
      <c r="E1255" s="217">
        <f t="shared" si="210"/>
        <v>0</v>
      </c>
      <c r="F1255" s="218">
        <f t="shared" si="211"/>
        <v>0</v>
      </c>
      <c r="G1255" s="220"/>
      <c r="I1255" s="269"/>
    </row>
    <row r="1256" spans="1:19">
      <c r="A1256" s="215" t="str">
        <f t="shared" si="209"/>
        <v>-</v>
      </c>
      <c r="B1256" s="216"/>
      <c r="C1256" s="216"/>
      <c r="D1256" s="186"/>
      <c r="E1256" s="217">
        <f t="shared" si="210"/>
        <v>0</v>
      </c>
      <c r="F1256" s="218">
        <f t="shared" si="211"/>
        <v>0</v>
      </c>
      <c r="G1256" s="220"/>
      <c r="I1256" s="269"/>
    </row>
    <row r="1257" spans="1:19">
      <c r="A1257" s="215" t="str">
        <f t="shared" si="209"/>
        <v>-</v>
      </c>
      <c r="B1257" s="216"/>
      <c r="C1257" s="216"/>
      <c r="D1257" s="186"/>
      <c r="E1257" s="217">
        <f t="shared" si="210"/>
        <v>0</v>
      </c>
      <c r="F1257" s="218">
        <f t="shared" si="211"/>
        <v>0</v>
      </c>
      <c r="G1257" s="220"/>
      <c r="I1257" s="269"/>
    </row>
    <row r="1258" spans="1:19">
      <c r="A1258" s="215" t="str">
        <f t="shared" si="209"/>
        <v>-</v>
      </c>
      <c r="B1258" s="216"/>
      <c r="C1258" s="216"/>
      <c r="D1258" s="186"/>
      <c r="E1258" s="217">
        <f t="shared" si="210"/>
        <v>0</v>
      </c>
      <c r="F1258" s="218">
        <f t="shared" si="211"/>
        <v>0</v>
      </c>
      <c r="G1258" s="220"/>
      <c r="I1258" s="269"/>
    </row>
    <row r="1259" spans="1:19">
      <c r="A1259" s="215" t="str">
        <f t="shared" si="209"/>
        <v>-</v>
      </c>
      <c r="B1259" s="216"/>
      <c r="C1259" s="216"/>
      <c r="D1259" s="186"/>
      <c r="E1259" s="217">
        <f t="shared" si="210"/>
        <v>0</v>
      </c>
      <c r="F1259" s="218">
        <f t="shared" si="211"/>
        <v>0</v>
      </c>
      <c r="G1259" s="220"/>
      <c r="I1259" s="269"/>
    </row>
    <row r="1260" spans="1:19">
      <c r="A1260" s="215" t="str">
        <f t="shared" si="209"/>
        <v>-</v>
      </c>
      <c r="B1260" s="216"/>
      <c r="C1260" s="216"/>
      <c r="D1260" s="186"/>
      <c r="E1260" s="217">
        <f t="shared" si="210"/>
        <v>0</v>
      </c>
      <c r="F1260" s="218">
        <f t="shared" si="211"/>
        <v>0</v>
      </c>
      <c r="G1260" s="220"/>
      <c r="I1260" s="269"/>
    </row>
    <row r="1261" spans="1:19">
      <c r="A1261" s="215" t="str">
        <f t="shared" si="209"/>
        <v>-</v>
      </c>
      <c r="B1261" s="216"/>
      <c r="C1261" s="216"/>
      <c r="D1261" s="186"/>
      <c r="E1261" s="217">
        <f t="shared" si="210"/>
        <v>0</v>
      </c>
      <c r="F1261" s="218">
        <f t="shared" si="211"/>
        <v>0</v>
      </c>
      <c r="G1261" s="220"/>
      <c r="I1261" s="269"/>
    </row>
    <row r="1262" spans="1:19">
      <c r="A1262" s="215" t="str">
        <f t="shared" si="209"/>
        <v>-</v>
      </c>
      <c r="B1262" s="216"/>
      <c r="C1262" s="216"/>
      <c r="D1262" s="186"/>
      <c r="E1262" s="217">
        <f t="shared" si="210"/>
        <v>0</v>
      </c>
      <c r="F1262" s="218">
        <f t="shared" si="211"/>
        <v>0</v>
      </c>
      <c r="G1262" s="220"/>
      <c r="I1262" s="269"/>
    </row>
    <row r="1263" spans="1:19">
      <c r="A1263" s="215" t="str">
        <f t="shared" si="209"/>
        <v>-</v>
      </c>
      <c r="B1263" s="216"/>
      <c r="C1263" s="216"/>
      <c r="D1263" s="186"/>
      <c r="E1263" s="217">
        <f t="shared" si="210"/>
        <v>0</v>
      </c>
      <c r="F1263" s="218">
        <f t="shared" si="211"/>
        <v>0</v>
      </c>
      <c r="G1263" s="220"/>
      <c r="I1263" s="308"/>
    </row>
    <row r="1264" spans="1:19" ht="13.5" thickBot="1">
      <c r="A1264" s="222"/>
      <c r="B1264" s="223"/>
      <c r="C1264" s="223"/>
      <c r="D1264" s="225"/>
      <c r="E1264" s="225"/>
      <c r="F1264" s="226" t="s">
        <v>76</v>
      </c>
      <c r="G1264" s="227">
        <f>SUM(F1252:F1263)</f>
        <v>0</v>
      </c>
      <c r="I1264" s="308"/>
    </row>
    <row r="1265" spans="1:19" s="209" customFormat="1" ht="13.5" thickTop="1">
      <c r="A1265" s="228" t="s">
        <v>63</v>
      </c>
      <c r="B1265" s="229"/>
      <c r="C1265" s="229"/>
      <c r="D1265" s="231"/>
      <c r="E1265" s="231"/>
      <c r="F1265" s="230"/>
      <c r="G1265" s="232"/>
      <c r="I1265" s="307"/>
      <c r="S1265" s="281"/>
    </row>
    <row r="1266" spans="1:19" ht="26">
      <c r="A1266" s="233" t="s">
        <v>53</v>
      </c>
      <c r="B1266" s="234"/>
      <c r="C1266" s="235" t="s">
        <v>54</v>
      </c>
      <c r="D1266" s="298" t="s">
        <v>64</v>
      </c>
      <c r="E1266" s="236" t="s">
        <v>65</v>
      </c>
      <c r="F1266" s="237" t="s">
        <v>75</v>
      </c>
      <c r="G1266" s="238" t="s">
        <v>66</v>
      </c>
      <c r="I1266" s="269"/>
    </row>
    <row r="1267" spans="1:19">
      <c r="A1267" s="842" t="str">
        <f t="shared" ref="A1267:A1278" si="212">IF(I1266=0,"",VLOOKUP(I1266,MATERIALES,2,FALSE))</f>
        <v/>
      </c>
      <c r="B1267" s="843"/>
      <c r="C1267" s="239" t="str">
        <f t="shared" ref="C1267:C1275" si="213">IF(I1266=0,"",VLOOKUP(I1266,MATERIALES,3,FALSE))</f>
        <v/>
      </c>
      <c r="D1267" s="186"/>
      <c r="E1267" s="240">
        <f t="shared" ref="E1267:E1278" si="214">IF(I1266=0,0,VLOOKUP(I1266,MATERIALES,4,FALSE))</f>
        <v>0</v>
      </c>
      <c r="F1267" s="218">
        <f>D1267*E1267</f>
        <v>0</v>
      </c>
      <c r="G1267" s="219"/>
      <c r="I1267" s="269"/>
    </row>
    <row r="1268" spans="1:19">
      <c r="A1268" s="842" t="str">
        <f t="shared" si="212"/>
        <v/>
      </c>
      <c r="B1268" s="843"/>
      <c r="C1268" s="239" t="str">
        <f t="shared" si="213"/>
        <v/>
      </c>
      <c r="D1268" s="186"/>
      <c r="E1268" s="240">
        <f t="shared" si="214"/>
        <v>0</v>
      </c>
      <c r="F1268" s="218">
        <f t="shared" ref="F1268:F1278" si="215">D1268*E1268</f>
        <v>0</v>
      </c>
      <c r="G1268" s="220"/>
      <c r="I1268" s="269"/>
    </row>
    <row r="1269" spans="1:19">
      <c r="A1269" s="842" t="str">
        <f t="shared" si="212"/>
        <v/>
      </c>
      <c r="B1269" s="843"/>
      <c r="C1269" s="239" t="str">
        <f t="shared" si="213"/>
        <v/>
      </c>
      <c r="D1269" s="186"/>
      <c r="E1269" s="240">
        <f t="shared" si="214"/>
        <v>0</v>
      </c>
      <c r="F1269" s="218">
        <f t="shared" si="215"/>
        <v>0</v>
      </c>
      <c r="G1269" s="220"/>
      <c r="I1269" s="269"/>
    </row>
    <row r="1270" spans="1:19">
      <c r="A1270" s="842" t="str">
        <f t="shared" si="212"/>
        <v/>
      </c>
      <c r="B1270" s="843"/>
      <c r="C1270" s="239" t="str">
        <f t="shared" si="213"/>
        <v/>
      </c>
      <c r="D1270" s="186"/>
      <c r="E1270" s="240">
        <f t="shared" si="214"/>
        <v>0</v>
      </c>
      <c r="F1270" s="218">
        <f t="shared" si="215"/>
        <v>0</v>
      </c>
      <c r="G1270" s="220"/>
      <c r="I1270" s="269"/>
    </row>
    <row r="1271" spans="1:19">
      <c r="A1271" s="842" t="str">
        <f t="shared" si="212"/>
        <v/>
      </c>
      <c r="B1271" s="843"/>
      <c r="C1271" s="239" t="str">
        <f t="shared" si="213"/>
        <v/>
      </c>
      <c r="D1271" s="186"/>
      <c r="E1271" s="240">
        <f t="shared" si="214"/>
        <v>0</v>
      </c>
      <c r="F1271" s="218">
        <f t="shared" si="215"/>
        <v>0</v>
      </c>
      <c r="G1271" s="220"/>
      <c r="I1271" s="269"/>
    </row>
    <row r="1272" spans="1:19">
      <c r="A1272" s="842" t="str">
        <f t="shared" si="212"/>
        <v/>
      </c>
      <c r="B1272" s="843"/>
      <c r="C1272" s="239" t="str">
        <f t="shared" si="213"/>
        <v/>
      </c>
      <c r="D1272" s="186"/>
      <c r="E1272" s="240">
        <f t="shared" si="214"/>
        <v>0</v>
      </c>
      <c r="F1272" s="218">
        <f t="shared" si="215"/>
        <v>0</v>
      </c>
      <c r="G1272" s="220"/>
      <c r="I1272" s="269"/>
    </row>
    <row r="1273" spans="1:19">
      <c r="A1273" s="842" t="str">
        <f t="shared" si="212"/>
        <v/>
      </c>
      <c r="B1273" s="843"/>
      <c r="C1273" s="239" t="str">
        <f t="shared" si="213"/>
        <v/>
      </c>
      <c r="D1273" s="186"/>
      <c r="E1273" s="240">
        <f t="shared" si="214"/>
        <v>0</v>
      </c>
      <c r="F1273" s="218">
        <f t="shared" si="215"/>
        <v>0</v>
      </c>
      <c r="G1273" s="220"/>
      <c r="I1273" s="269"/>
    </row>
    <row r="1274" spans="1:19">
      <c r="A1274" s="842" t="str">
        <f t="shared" si="212"/>
        <v/>
      </c>
      <c r="B1274" s="843"/>
      <c r="C1274" s="239" t="str">
        <f t="shared" si="213"/>
        <v/>
      </c>
      <c r="D1274" s="186"/>
      <c r="E1274" s="240">
        <f t="shared" si="214"/>
        <v>0</v>
      </c>
      <c r="F1274" s="218">
        <f t="shared" si="215"/>
        <v>0</v>
      </c>
      <c r="G1274" s="241"/>
      <c r="I1274" s="269"/>
    </row>
    <row r="1275" spans="1:19">
      <c r="A1275" s="842" t="str">
        <f t="shared" si="212"/>
        <v/>
      </c>
      <c r="B1275" s="843"/>
      <c r="C1275" s="239" t="str">
        <f t="shared" si="213"/>
        <v/>
      </c>
      <c r="D1275" s="186"/>
      <c r="E1275" s="240">
        <f t="shared" si="214"/>
        <v>0</v>
      </c>
      <c r="F1275" s="218">
        <f t="shared" si="215"/>
        <v>0</v>
      </c>
      <c r="G1275" s="220"/>
      <c r="I1275" s="269"/>
    </row>
    <row r="1276" spans="1:19">
      <c r="A1276" s="842" t="str">
        <f t="shared" si="212"/>
        <v/>
      </c>
      <c r="B1276" s="843"/>
      <c r="C1276" s="239"/>
      <c r="D1276" s="186"/>
      <c r="E1276" s="240">
        <f t="shared" si="214"/>
        <v>0</v>
      </c>
      <c r="F1276" s="218">
        <f t="shared" si="215"/>
        <v>0</v>
      </c>
      <c r="G1276" s="220"/>
      <c r="I1276" s="269"/>
    </row>
    <row r="1277" spans="1:19">
      <c r="A1277" s="842" t="str">
        <f t="shared" si="212"/>
        <v/>
      </c>
      <c r="B1277" s="843"/>
      <c r="C1277" s="239"/>
      <c r="D1277" s="186"/>
      <c r="E1277" s="240">
        <f t="shared" si="214"/>
        <v>0</v>
      </c>
      <c r="F1277" s="218">
        <f t="shared" si="215"/>
        <v>0</v>
      </c>
      <c r="G1277" s="220"/>
      <c r="I1277" s="269"/>
    </row>
    <row r="1278" spans="1:19" ht="26.25" customHeight="1">
      <c r="A1278" s="842" t="str">
        <f t="shared" si="212"/>
        <v/>
      </c>
      <c r="B1278" s="843"/>
      <c r="C1278" s="239" t="str">
        <f t="shared" ref="C1278" si="216">IF(I1277=0,"",VLOOKUP(I1277,MATERIALES,3,FALSE))</f>
        <v/>
      </c>
      <c r="D1278" s="186"/>
      <c r="E1278" s="240">
        <f t="shared" si="214"/>
        <v>0</v>
      </c>
      <c r="F1278" s="218">
        <f t="shared" si="215"/>
        <v>0</v>
      </c>
      <c r="G1278" s="221"/>
      <c r="I1278" s="308"/>
    </row>
    <row r="1279" spans="1:19" ht="13.5" thickBot="1">
      <c r="A1279" s="204"/>
      <c r="D1279" s="206"/>
      <c r="E1279" s="242"/>
      <c r="F1279" s="243" t="s">
        <v>77</v>
      </c>
      <c r="G1279" s="241">
        <f>SUM(F1267:F1278)</f>
        <v>0</v>
      </c>
      <c r="I1279" s="308"/>
    </row>
    <row r="1280" spans="1:19" ht="14" thickTop="1" thickBot="1">
      <c r="A1280" s="244" t="s">
        <v>68</v>
      </c>
      <c r="B1280" s="245"/>
      <c r="C1280" s="245"/>
      <c r="D1280" s="247"/>
      <c r="E1280" s="247"/>
      <c r="F1280" s="246"/>
      <c r="G1280" s="248"/>
      <c r="I1280" s="308"/>
    </row>
    <row r="1281" spans="1:9" ht="13.5" thickTop="1">
      <c r="A1281" s="233" t="s">
        <v>53</v>
      </c>
      <c r="B1281" s="234"/>
      <c r="C1281" s="236" t="s">
        <v>67</v>
      </c>
      <c r="D1281" s="298" t="s">
        <v>71</v>
      </c>
      <c r="E1281" s="236" t="s">
        <v>96</v>
      </c>
      <c r="F1281" s="237" t="s">
        <v>75</v>
      </c>
      <c r="G1281" s="238" t="s">
        <v>66</v>
      </c>
      <c r="I1281" s="269"/>
    </row>
    <row r="1282" spans="1:9">
      <c r="A1282" s="842" t="str">
        <f>IF(I1281=0,"",VLOOKUP(I1281,EQUIPOS,2,FALSE))</f>
        <v/>
      </c>
      <c r="B1282" s="843"/>
      <c r="C1282" s="187"/>
      <c r="D1282" s="186"/>
      <c r="E1282" s="240">
        <f>IF(I1281=0,0,VLOOKUP(I1281,EQUIPOS,4,FALSE))</f>
        <v>0</v>
      </c>
      <c r="F1282" s="218">
        <f>C1282*D1282*E1282</f>
        <v>0</v>
      </c>
      <c r="G1282" s="219"/>
      <c r="I1282" s="269"/>
    </row>
    <row r="1283" spans="1:9">
      <c r="A1283" s="842" t="str">
        <f>IF(I1282=0,"",VLOOKUP(I1282,EQUIPOS,2,FALSE))</f>
        <v/>
      </c>
      <c r="B1283" s="843"/>
      <c r="C1283" s="187"/>
      <c r="D1283" s="186"/>
      <c r="E1283" s="240">
        <f>IF(I1282=0,0,VLOOKUP(I1282,EQUIPOS,4,FALSE))</f>
        <v>0</v>
      </c>
      <c r="F1283" s="218">
        <f t="shared" ref="F1283:F1286" si="217">C1283*D1283*E1283</f>
        <v>0</v>
      </c>
      <c r="G1283" s="220"/>
      <c r="I1283" s="269"/>
    </row>
    <row r="1284" spans="1:9">
      <c r="A1284" s="842" t="str">
        <f>IF(I1283=0,"",VLOOKUP(I1283,EQUIPOS,2,FALSE))</f>
        <v/>
      </c>
      <c r="B1284" s="843"/>
      <c r="C1284" s="187"/>
      <c r="D1284" s="186"/>
      <c r="E1284" s="240">
        <f>IF(I1283=0,0,VLOOKUP(I1283,EQUIPOS,4,FALSE))</f>
        <v>0</v>
      </c>
      <c r="F1284" s="218">
        <f t="shared" si="217"/>
        <v>0</v>
      </c>
      <c r="G1284" s="220"/>
      <c r="I1284" s="269"/>
    </row>
    <row r="1285" spans="1:9">
      <c r="A1285" s="842" t="str">
        <f>IF(I1284=0,"",VLOOKUP(I1284,EQUIPOS,2,FALSE))</f>
        <v/>
      </c>
      <c r="B1285" s="843"/>
      <c r="C1285" s="187"/>
      <c r="D1285" s="186"/>
      <c r="E1285" s="240">
        <f>IF(I1284=0,0,VLOOKUP(I1284,EQUIPOS,4,FALSE))</f>
        <v>0</v>
      </c>
      <c r="F1285" s="218">
        <f t="shared" si="217"/>
        <v>0</v>
      </c>
      <c r="G1285" s="220"/>
      <c r="I1285" s="269"/>
    </row>
    <row r="1286" spans="1:9" ht="30.75" customHeight="1">
      <c r="A1286" s="842" t="str">
        <f>IF(I1285=0,"",VLOOKUP(I1285,EQUIPOS,2,FALSE))</f>
        <v/>
      </c>
      <c r="B1286" s="843"/>
      <c r="C1286" s="187"/>
      <c r="D1286" s="186"/>
      <c r="E1286" s="240">
        <f>IF(I1285=0,0,VLOOKUP(I1285,EQUIPOS,4,FALSE))</f>
        <v>0</v>
      </c>
      <c r="F1286" s="218">
        <f t="shared" si="217"/>
        <v>0</v>
      </c>
      <c r="G1286" s="221"/>
      <c r="I1286" s="308"/>
    </row>
    <row r="1287" spans="1:9" ht="13.5" thickBot="1">
      <c r="A1287" s="222"/>
      <c r="B1287" s="223"/>
      <c r="C1287" s="223"/>
      <c r="D1287" s="225"/>
      <c r="E1287" s="249"/>
      <c r="F1287" s="226" t="s">
        <v>78</v>
      </c>
      <c r="G1287" s="250">
        <f>SUM(F1282:F1286)</f>
        <v>0</v>
      </c>
      <c r="I1287" s="308"/>
    </row>
    <row r="1288" spans="1:9" ht="13.5" thickTop="1">
      <c r="A1288" s="228" t="s">
        <v>69</v>
      </c>
      <c r="B1288" s="229"/>
      <c r="C1288" s="229"/>
      <c r="D1288" s="231"/>
      <c r="E1288" s="231"/>
      <c r="F1288" s="230"/>
      <c r="G1288" s="232"/>
      <c r="H1288" s="209"/>
      <c r="I1288" s="307"/>
    </row>
    <row r="1289" spans="1:9" ht="26">
      <c r="A1289" s="233" t="s">
        <v>53</v>
      </c>
      <c r="B1289" s="235" t="s">
        <v>54</v>
      </c>
      <c r="C1289" s="235" t="s">
        <v>64</v>
      </c>
      <c r="D1289" s="298" t="s">
        <v>70</v>
      </c>
      <c r="E1289" s="236" t="s">
        <v>65</v>
      </c>
      <c r="F1289" s="237" t="s">
        <v>75</v>
      </c>
      <c r="G1289" s="238" t="s">
        <v>66</v>
      </c>
      <c r="I1289" s="269"/>
    </row>
    <row r="1290" spans="1:9">
      <c r="A1290" s="251" t="str">
        <f t="shared" ref="A1290:A1301" si="218">IF(I1289=0,"",VLOOKUP(I1289,MANOOBRA,2,FALSE))</f>
        <v/>
      </c>
      <c r="B1290" s="239" t="str">
        <f t="shared" ref="B1290:B1301" si="219">IF(I1289=0,"",VLOOKUP(I1289,MANOOBRA,3,FALSE))</f>
        <v/>
      </c>
      <c r="C1290" s="187"/>
      <c r="D1290" s="187"/>
      <c r="E1290" s="240">
        <f t="shared" ref="E1290:E1301" si="220">IF(I1289=0,0,VLOOKUP(I1289,MANOOBRA,4,FALSE))</f>
        <v>0</v>
      </c>
      <c r="F1290" s="218">
        <f>IF(D1290=0,0,C1290*E1290/D1290)</f>
        <v>0</v>
      </c>
      <c r="G1290" s="219"/>
      <c r="I1290" s="269"/>
    </row>
    <row r="1291" spans="1:9">
      <c r="A1291" s="251" t="str">
        <f t="shared" si="218"/>
        <v/>
      </c>
      <c r="B1291" s="239" t="str">
        <f t="shared" si="219"/>
        <v/>
      </c>
      <c r="C1291" s="187"/>
      <c r="D1291" s="187"/>
      <c r="E1291" s="240">
        <f t="shared" si="220"/>
        <v>0</v>
      </c>
      <c r="F1291" s="218">
        <f t="shared" ref="F1291:F1301" si="221">IF(D1291=0,0,C1291*E1291/D1291)</f>
        <v>0</v>
      </c>
      <c r="G1291" s="220"/>
      <c r="I1291" s="269"/>
    </row>
    <row r="1292" spans="1:9">
      <c r="A1292" s="251" t="str">
        <f t="shared" si="218"/>
        <v/>
      </c>
      <c r="B1292" s="239" t="str">
        <f t="shared" si="219"/>
        <v/>
      </c>
      <c r="C1292" s="187"/>
      <c r="D1292" s="290"/>
      <c r="E1292" s="240">
        <f t="shared" si="220"/>
        <v>0</v>
      </c>
      <c r="F1292" s="218">
        <f t="shared" si="221"/>
        <v>0</v>
      </c>
      <c r="G1292" s="220"/>
      <c r="I1292" s="269"/>
    </row>
    <row r="1293" spans="1:9">
      <c r="A1293" s="251" t="str">
        <f t="shared" si="218"/>
        <v/>
      </c>
      <c r="B1293" s="239" t="str">
        <f t="shared" si="219"/>
        <v/>
      </c>
      <c r="C1293" s="187"/>
      <c r="D1293" s="187"/>
      <c r="E1293" s="240">
        <f t="shared" si="220"/>
        <v>0</v>
      </c>
      <c r="F1293" s="218">
        <f t="shared" si="221"/>
        <v>0</v>
      </c>
      <c r="G1293" s="220"/>
      <c r="I1293" s="269"/>
    </row>
    <row r="1294" spans="1:9">
      <c r="A1294" s="251" t="str">
        <f t="shared" si="218"/>
        <v/>
      </c>
      <c r="B1294" s="239" t="str">
        <f t="shared" si="219"/>
        <v/>
      </c>
      <c r="C1294" s="187"/>
      <c r="D1294" s="187"/>
      <c r="E1294" s="240">
        <f t="shared" si="220"/>
        <v>0</v>
      </c>
      <c r="F1294" s="218">
        <f t="shared" si="221"/>
        <v>0</v>
      </c>
      <c r="G1294" s="220"/>
      <c r="I1294" s="269"/>
    </row>
    <row r="1295" spans="1:9">
      <c r="A1295" s="251" t="str">
        <f t="shared" si="218"/>
        <v/>
      </c>
      <c r="B1295" s="239" t="str">
        <f t="shared" si="219"/>
        <v/>
      </c>
      <c r="C1295" s="187"/>
      <c r="D1295" s="187"/>
      <c r="E1295" s="240">
        <f t="shared" si="220"/>
        <v>0</v>
      </c>
      <c r="F1295" s="218">
        <f t="shared" si="221"/>
        <v>0</v>
      </c>
      <c r="G1295" s="220"/>
      <c r="I1295" s="269"/>
    </row>
    <row r="1296" spans="1:9">
      <c r="A1296" s="251" t="str">
        <f t="shared" si="218"/>
        <v/>
      </c>
      <c r="B1296" s="239" t="str">
        <f t="shared" si="219"/>
        <v/>
      </c>
      <c r="C1296" s="187"/>
      <c r="D1296" s="187"/>
      <c r="E1296" s="240">
        <f t="shared" si="220"/>
        <v>0</v>
      </c>
      <c r="F1296" s="218">
        <f t="shared" si="221"/>
        <v>0</v>
      </c>
      <c r="G1296" s="220"/>
      <c r="I1296" s="269"/>
    </row>
    <row r="1297" spans="1:20">
      <c r="A1297" s="251" t="str">
        <f t="shared" si="218"/>
        <v/>
      </c>
      <c r="B1297" s="239" t="str">
        <f t="shared" si="219"/>
        <v/>
      </c>
      <c r="C1297" s="187"/>
      <c r="D1297" s="187"/>
      <c r="E1297" s="240">
        <f t="shared" si="220"/>
        <v>0</v>
      </c>
      <c r="F1297" s="218">
        <f t="shared" si="221"/>
        <v>0</v>
      </c>
      <c r="G1297" s="220"/>
      <c r="I1297" s="269"/>
    </row>
    <row r="1298" spans="1:20">
      <c r="A1298" s="251" t="str">
        <f t="shared" si="218"/>
        <v/>
      </c>
      <c r="B1298" s="239" t="str">
        <f t="shared" si="219"/>
        <v/>
      </c>
      <c r="C1298" s="187"/>
      <c r="D1298" s="187"/>
      <c r="E1298" s="240">
        <f t="shared" si="220"/>
        <v>0</v>
      </c>
      <c r="F1298" s="218">
        <f t="shared" si="221"/>
        <v>0</v>
      </c>
      <c r="G1298" s="220"/>
      <c r="I1298" s="269"/>
    </row>
    <row r="1299" spans="1:20">
      <c r="A1299" s="251" t="str">
        <f t="shared" si="218"/>
        <v/>
      </c>
      <c r="B1299" s="239" t="str">
        <f t="shared" si="219"/>
        <v/>
      </c>
      <c r="C1299" s="187"/>
      <c r="D1299" s="187"/>
      <c r="E1299" s="240">
        <f t="shared" si="220"/>
        <v>0</v>
      </c>
      <c r="F1299" s="218">
        <f t="shared" si="221"/>
        <v>0</v>
      </c>
      <c r="G1299" s="220"/>
      <c r="I1299" s="269"/>
    </row>
    <row r="1300" spans="1:20">
      <c r="A1300" s="251" t="str">
        <f t="shared" si="218"/>
        <v/>
      </c>
      <c r="B1300" s="239" t="str">
        <f t="shared" si="219"/>
        <v/>
      </c>
      <c r="C1300" s="187"/>
      <c r="D1300" s="187"/>
      <c r="E1300" s="240">
        <f t="shared" si="220"/>
        <v>0</v>
      </c>
      <c r="F1300" s="218">
        <f t="shared" si="221"/>
        <v>0</v>
      </c>
      <c r="G1300" s="220"/>
      <c r="I1300" s="269"/>
    </row>
    <row r="1301" spans="1:20" ht="31.5" customHeight="1">
      <c r="A1301" s="251" t="str">
        <f t="shared" si="218"/>
        <v/>
      </c>
      <c r="B1301" s="239" t="str">
        <f t="shared" si="219"/>
        <v/>
      </c>
      <c r="C1301" s="187"/>
      <c r="D1301" s="187"/>
      <c r="E1301" s="240">
        <f t="shared" si="220"/>
        <v>0</v>
      </c>
      <c r="F1301" s="218">
        <f t="shared" si="221"/>
        <v>0</v>
      </c>
      <c r="G1301" s="221"/>
      <c r="I1301" s="308"/>
    </row>
    <row r="1302" spans="1:20" ht="13.5" thickBot="1">
      <c r="A1302" s="222"/>
      <c r="B1302" s="223"/>
      <c r="C1302" s="223"/>
      <c r="D1302" s="225"/>
      <c r="E1302" s="225"/>
      <c r="F1302" s="226" t="s">
        <v>79</v>
      </c>
      <c r="G1302" s="250">
        <f>SUM(F1290:F1301)</f>
        <v>0</v>
      </c>
      <c r="I1302" s="308"/>
    </row>
    <row r="1303" spans="1:20" ht="13.5" thickTop="1">
      <c r="A1303" s="179" t="s">
        <v>72</v>
      </c>
      <c r="B1303" s="229"/>
      <c r="C1303" s="229"/>
      <c r="D1303" s="231"/>
      <c r="E1303" s="231"/>
      <c r="F1303" s="230"/>
      <c r="G1303" s="232"/>
      <c r="H1303" s="209"/>
      <c r="I1303" s="307"/>
    </row>
    <row r="1304" spans="1:20">
      <c r="A1304" s="233" t="s">
        <v>53</v>
      </c>
      <c r="B1304" s="234"/>
      <c r="C1304" s="234"/>
      <c r="D1304" s="299"/>
      <c r="E1304" s="236" t="s">
        <v>73</v>
      </c>
      <c r="F1304" s="237" t="s">
        <v>74</v>
      </c>
      <c r="G1304" s="252" t="s">
        <v>73</v>
      </c>
      <c r="I1304" s="308"/>
    </row>
    <row r="1305" spans="1:20">
      <c r="A1305" s="178" t="s">
        <v>86</v>
      </c>
      <c r="B1305" s="253"/>
      <c r="C1305" s="253"/>
      <c r="D1305" s="300"/>
      <c r="E1305" s="217">
        <f>SUM(G1264,G1279,G1287,G1302)</f>
        <v>0</v>
      </c>
      <c r="F1305" s="254">
        <f>A</f>
        <v>0</v>
      </c>
      <c r="G1305" s="255">
        <f>E1305*F1305</f>
        <v>0</v>
      </c>
      <c r="I1305" s="308"/>
    </row>
    <row r="1306" spans="1:20">
      <c r="A1306" s="178" t="s">
        <v>84</v>
      </c>
      <c r="B1306" s="253"/>
      <c r="C1306" s="253"/>
      <c r="D1306" s="300"/>
      <c r="E1306" s="217">
        <f>SUM(G1264,G1279,G1287,G1302)</f>
        <v>0</v>
      </c>
      <c r="F1306" s="254">
        <f>I</f>
        <v>0</v>
      </c>
      <c r="G1306" s="255">
        <f>E1306*F1306</f>
        <v>0</v>
      </c>
      <c r="I1306" s="308"/>
    </row>
    <row r="1307" spans="1:20" ht="33" customHeight="1">
      <c r="A1307" s="178" t="s">
        <v>85</v>
      </c>
      <c r="B1307" s="253"/>
      <c r="C1307" s="253"/>
      <c r="D1307" s="300"/>
      <c r="E1307" s="217">
        <f>SUM(G1264,G1279,G1287,G1302)</f>
        <v>0</v>
      </c>
      <c r="F1307" s="254">
        <f>U</f>
        <v>0</v>
      </c>
      <c r="G1307" s="255">
        <f>E1307*F1307</f>
        <v>0</v>
      </c>
      <c r="I1307" s="308"/>
      <c r="J1307" s="281"/>
      <c r="K1307" s="281"/>
      <c r="L1307" s="281"/>
      <c r="M1307" s="281"/>
      <c r="N1307" s="281"/>
      <c r="O1307" s="281"/>
      <c r="P1307" s="281"/>
      <c r="Q1307" s="281"/>
      <c r="R1307" s="281"/>
      <c r="S1307" s="281"/>
    </row>
    <row r="1308" spans="1:20" s="201" customFormat="1" ht="13.5" thickBot="1">
      <c r="A1308" s="222"/>
      <c r="B1308" s="223"/>
      <c r="C1308" s="223"/>
      <c r="D1308" s="225"/>
      <c r="E1308" s="225"/>
      <c r="F1308" s="256" t="s">
        <v>83</v>
      </c>
      <c r="G1308" s="250">
        <f>SUM(G1305:G1307)</f>
        <v>0</v>
      </c>
      <c r="I1308" s="309"/>
      <c r="J1308" s="201" t="str">
        <f>B1248</f>
        <v>2.4</v>
      </c>
      <c r="K1308" s="261">
        <f>E1305</f>
        <v>0</v>
      </c>
      <c r="L1308" s="261">
        <f>+G1264</f>
        <v>0</v>
      </c>
      <c r="M1308" s="261">
        <f>+G1279</f>
        <v>0</v>
      </c>
      <c r="N1308" s="261">
        <f>+G1287</f>
        <v>0</v>
      </c>
      <c r="O1308" s="261">
        <f>+G1302</f>
        <v>0</v>
      </c>
      <c r="P1308" s="280">
        <f>G1305</f>
        <v>0</v>
      </c>
      <c r="Q1308" s="280">
        <f>G1306</f>
        <v>0</v>
      </c>
      <c r="R1308" s="280">
        <f>G1307</f>
        <v>0</v>
      </c>
      <c r="S1308" s="283">
        <f>SUM(K1308:R1308)</f>
        <v>0</v>
      </c>
      <c r="T1308" s="280"/>
    </row>
    <row r="1309" spans="1:20" ht="14" thickTop="1" thickBot="1">
      <c r="A1309" s="257"/>
      <c r="B1309" s="201"/>
      <c r="C1309" s="201"/>
      <c r="D1309" s="301"/>
      <c r="E1309" s="258" t="s">
        <v>88</v>
      </c>
      <c r="F1309" s="259"/>
      <c r="G1309" s="260">
        <f>ROUND(SUM(G1264,G1279,G1287,G1302,G1308),0)</f>
        <v>0</v>
      </c>
      <c r="I1309" s="308"/>
      <c r="T1309" s="280"/>
    </row>
    <row r="1310" spans="1:20" ht="13.5" thickTop="1">
      <c r="A1310" s="262" t="s">
        <v>95</v>
      </c>
      <c r="D1310" s="206"/>
      <c r="E1310" s="206"/>
      <c r="F1310" s="205"/>
      <c r="G1310" s="208"/>
      <c r="I1310" s="308"/>
      <c r="T1310" s="280"/>
    </row>
    <row r="1311" spans="1:20">
      <c r="A1311" s="262"/>
      <c r="B1311" s="263"/>
      <c r="C1311" s="263"/>
      <c r="D1311" s="302"/>
      <c r="E1311" s="206"/>
      <c r="F1311" s="205"/>
      <c r="G1311" s="264">
        <f ca="1">TODAY()</f>
        <v>45189</v>
      </c>
      <c r="I1311" s="308"/>
      <c r="T1311" s="280"/>
    </row>
    <row r="1312" spans="1:20" s="191" customFormat="1" ht="13.5" thickBot="1">
      <c r="A1312" s="222"/>
      <c r="B1312" s="223"/>
      <c r="C1312" s="223"/>
      <c r="D1312" s="225"/>
      <c r="E1312" s="225"/>
      <c r="F1312" s="224"/>
      <c r="G1312" s="265"/>
      <c r="I1312" s="303"/>
      <c r="S1312" s="282"/>
    </row>
    <row r="1313" spans="1:19" s="191" customFormat="1" ht="13.5" thickTop="1">
      <c r="A1313" s="188" t="s">
        <v>124</v>
      </c>
      <c r="B1313" s="188"/>
      <c r="C1313" s="188"/>
      <c r="D1313" s="190"/>
      <c r="E1313" s="190"/>
      <c r="F1313" s="189"/>
      <c r="G1313" s="189"/>
      <c r="I1313" s="303"/>
      <c r="S1313" s="282"/>
    </row>
    <row r="1314" spans="1:19" s="191" customFormat="1">
      <c r="A1314" s="188" t="str">
        <f>CONCATENATE('Prestaciones y AIU'!A1200," ANALISIS DE PRECIOS UNITARIOS")</f>
        <v xml:space="preserve"> ANALISIS DE PRECIOS UNITARIOS</v>
      </c>
      <c r="B1314" s="188"/>
      <c r="C1314" s="188"/>
      <c r="D1314" s="190"/>
      <c r="E1314" s="190"/>
      <c r="F1314" s="189"/>
      <c r="G1314" s="189"/>
      <c r="I1314" s="303"/>
      <c r="S1314" s="282"/>
    </row>
    <row r="1315" spans="1:19" s="191" customFormat="1">
      <c r="A1315" s="188" t="str">
        <f>Objeto_LIC</f>
        <v>OBJETO PROCESO COMPETITIVO</v>
      </c>
      <c r="B1315" s="188"/>
      <c r="C1315" s="188"/>
      <c r="D1315" s="190"/>
      <c r="E1315" s="190"/>
      <c r="F1315" s="189"/>
      <c r="G1315" s="189"/>
      <c r="I1315" s="303"/>
      <c r="S1315" s="282"/>
    </row>
    <row r="1316" spans="1:19">
      <c r="A1316" s="188"/>
      <c r="B1316" s="188"/>
      <c r="C1316" s="188"/>
      <c r="D1316" s="190"/>
      <c r="E1316" s="190"/>
      <c r="F1316" s="189"/>
      <c r="G1316" s="189"/>
    </row>
    <row r="1317" spans="1:19" s="201" customFormat="1" ht="13.5" thickBot="1">
      <c r="A1317" s="192"/>
      <c r="B1317" s="192"/>
      <c r="C1317" s="192"/>
      <c r="D1317" s="194"/>
      <c r="E1317" s="194"/>
      <c r="F1317" s="193"/>
      <c r="G1317" s="193"/>
      <c r="I1317" s="305"/>
      <c r="S1317" s="282"/>
    </row>
    <row r="1318" spans="1:19" ht="13.5" thickTop="1">
      <c r="A1318" s="196"/>
      <c r="B1318" s="197"/>
      <c r="C1318" s="197"/>
      <c r="D1318" s="199"/>
      <c r="E1318" s="199"/>
      <c r="F1318" s="198"/>
      <c r="G1318" s="200" t="s">
        <v>125</v>
      </c>
    </row>
    <row r="1319" spans="1:19">
      <c r="A1319" s="202" t="s">
        <v>58</v>
      </c>
      <c r="B1319" s="844" t="str">
        <f>Proponente</f>
        <v>INDICAR NOMBRE DE CONTRATISTA</v>
      </c>
      <c r="C1319" s="844"/>
      <c r="D1319" s="844"/>
      <c r="E1319" s="844"/>
      <c r="F1319" s="844"/>
      <c r="G1319" s="845"/>
    </row>
    <row r="1320" spans="1:19">
      <c r="A1320" s="202" t="s">
        <v>59</v>
      </c>
      <c r="B1320" s="203" t="str">
        <f>Presupuesto!$A$24</f>
        <v>2.4.1</v>
      </c>
      <c r="C1320" s="844" t="str">
        <f>Presupuesto!$B$24</f>
        <v xml:space="preserve">Demolición a mano alistado o mortero de piso </v>
      </c>
      <c r="D1320" s="844"/>
      <c r="E1320" s="844"/>
      <c r="F1320" s="844"/>
      <c r="G1320" s="845"/>
    </row>
    <row r="1321" spans="1:19">
      <c r="A1321" s="204"/>
      <c r="D1321" s="206"/>
      <c r="E1321" s="206"/>
      <c r="F1321" s="192" t="s">
        <v>87</v>
      </c>
      <c r="G1321" s="207" t="str">
        <f>Presupuesto!$C$24</f>
        <v>m2</v>
      </c>
      <c r="I1321" s="306"/>
      <c r="J1321" s="281"/>
      <c r="K1321" s="281"/>
      <c r="L1321" s="281"/>
      <c r="M1321" s="281"/>
      <c r="N1321" s="281"/>
      <c r="O1321" s="281"/>
      <c r="P1321" s="281"/>
      <c r="Q1321" s="281"/>
      <c r="R1321" s="281"/>
      <c r="S1321" s="281"/>
    </row>
    <row r="1322" spans="1:19" s="209" customFormat="1" ht="13.5" thickBot="1">
      <c r="A1322" s="202" t="s">
        <v>60</v>
      </c>
      <c r="B1322" s="195"/>
      <c r="C1322" s="195"/>
      <c r="D1322" s="206"/>
      <c r="E1322" s="206"/>
      <c r="F1322" s="205"/>
      <c r="G1322" s="208"/>
      <c r="I1322" s="307"/>
      <c r="S1322" s="281"/>
    </row>
    <row r="1323" spans="1:19" ht="13.5" thickTop="1">
      <c r="A1323" s="210" t="s">
        <v>53</v>
      </c>
      <c r="B1323" s="211" t="s">
        <v>61</v>
      </c>
      <c r="C1323" s="211" t="s">
        <v>62</v>
      </c>
      <c r="D1323" s="212" t="s">
        <v>70</v>
      </c>
      <c r="E1323" s="213" t="s">
        <v>98</v>
      </c>
      <c r="F1323" s="213" t="s">
        <v>75</v>
      </c>
      <c r="G1323" s="214" t="s">
        <v>66</v>
      </c>
      <c r="I1323" s="269"/>
    </row>
    <row r="1324" spans="1:19">
      <c r="A1324" s="215" t="str">
        <f t="shared" ref="A1324:A1335" si="222">IF(I1323=0,"-",VLOOKUP(I1323,EQUIPOS,2,FALSE))</f>
        <v>-</v>
      </c>
      <c r="B1324" s="216"/>
      <c r="C1324" s="216"/>
      <c r="D1324" s="186"/>
      <c r="E1324" s="217">
        <f t="shared" ref="E1324:E1335" si="223">IF(I1323=0,0,VLOOKUP(I1323,EQUIPOS,4,FALSE))</f>
        <v>0</v>
      </c>
      <c r="F1324" s="218">
        <f>IF(D1324=0,0,E1324*D1324)</f>
        <v>0</v>
      </c>
      <c r="G1324" s="219"/>
      <c r="I1324" s="269"/>
    </row>
    <row r="1325" spans="1:19">
      <c r="A1325" s="215" t="str">
        <f t="shared" si="222"/>
        <v>-</v>
      </c>
      <c r="B1325" s="216"/>
      <c r="C1325" s="216"/>
      <c r="D1325" s="186"/>
      <c r="E1325" s="217">
        <f>0.1*E1362</f>
        <v>0</v>
      </c>
      <c r="F1325" s="218">
        <f>IF(D1325=0,0,E1325*D1325)</f>
        <v>0</v>
      </c>
      <c r="G1325" s="220"/>
      <c r="I1325" s="269"/>
    </row>
    <row r="1326" spans="1:19">
      <c r="A1326" s="215" t="str">
        <f t="shared" si="222"/>
        <v>-</v>
      </c>
      <c r="B1326" s="216"/>
      <c r="C1326" s="216"/>
      <c r="D1326" s="186"/>
      <c r="E1326" s="217">
        <f t="shared" si="223"/>
        <v>0</v>
      </c>
      <c r="F1326" s="218">
        <f t="shared" ref="F1326:F1335" si="224">IF(D1326=0,0,E1326/D1326)</f>
        <v>0</v>
      </c>
      <c r="G1326" s="220"/>
      <c r="I1326" s="269"/>
    </row>
    <row r="1327" spans="1:19">
      <c r="A1327" s="215" t="str">
        <f t="shared" si="222"/>
        <v>-</v>
      </c>
      <c r="B1327" s="216"/>
      <c r="C1327" s="216"/>
      <c r="D1327" s="186"/>
      <c r="E1327" s="217">
        <f t="shared" si="223"/>
        <v>0</v>
      </c>
      <c r="F1327" s="218">
        <f t="shared" si="224"/>
        <v>0</v>
      </c>
      <c r="G1327" s="220"/>
      <c r="I1327" s="269"/>
    </row>
    <row r="1328" spans="1:19">
      <c r="A1328" s="215" t="str">
        <f t="shared" si="222"/>
        <v>-</v>
      </c>
      <c r="B1328" s="216"/>
      <c r="C1328" s="216"/>
      <c r="D1328" s="186"/>
      <c r="E1328" s="217">
        <f t="shared" si="223"/>
        <v>0</v>
      </c>
      <c r="F1328" s="218">
        <f t="shared" si="224"/>
        <v>0</v>
      </c>
      <c r="G1328" s="220"/>
      <c r="I1328" s="269"/>
    </row>
    <row r="1329" spans="1:19">
      <c r="A1329" s="215" t="str">
        <f t="shared" si="222"/>
        <v>-</v>
      </c>
      <c r="B1329" s="216"/>
      <c r="C1329" s="216"/>
      <c r="D1329" s="186"/>
      <c r="E1329" s="217">
        <f t="shared" si="223"/>
        <v>0</v>
      </c>
      <c r="F1329" s="218">
        <f t="shared" si="224"/>
        <v>0</v>
      </c>
      <c r="G1329" s="220"/>
      <c r="I1329" s="269"/>
    </row>
    <row r="1330" spans="1:19">
      <c r="A1330" s="215" t="str">
        <f t="shared" si="222"/>
        <v>-</v>
      </c>
      <c r="B1330" s="216"/>
      <c r="C1330" s="216"/>
      <c r="D1330" s="186"/>
      <c r="E1330" s="217">
        <f t="shared" si="223"/>
        <v>0</v>
      </c>
      <c r="F1330" s="218">
        <f t="shared" si="224"/>
        <v>0</v>
      </c>
      <c r="G1330" s="220"/>
      <c r="I1330" s="269"/>
    </row>
    <row r="1331" spans="1:19">
      <c r="A1331" s="215" t="str">
        <f t="shared" si="222"/>
        <v>-</v>
      </c>
      <c r="B1331" s="216"/>
      <c r="C1331" s="216"/>
      <c r="D1331" s="186"/>
      <c r="E1331" s="217">
        <f t="shared" si="223"/>
        <v>0</v>
      </c>
      <c r="F1331" s="218">
        <f t="shared" si="224"/>
        <v>0</v>
      </c>
      <c r="G1331" s="220"/>
      <c r="I1331" s="269"/>
    </row>
    <row r="1332" spans="1:19">
      <c r="A1332" s="215" t="str">
        <f t="shared" si="222"/>
        <v>-</v>
      </c>
      <c r="B1332" s="216"/>
      <c r="C1332" s="216"/>
      <c r="D1332" s="186"/>
      <c r="E1332" s="217">
        <f t="shared" si="223"/>
        <v>0</v>
      </c>
      <c r="F1332" s="218">
        <f t="shared" si="224"/>
        <v>0</v>
      </c>
      <c r="G1332" s="220"/>
      <c r="I1332" s="269"/>
    </row>
    <row r="1333" spans="1:19">
      <c r="A1333" s="215" t="str">
        <f t="shared" si="222"/>
        <v>-</v>
      </c>
      <c r="B1333" s="216"/>
      <c r="C1333" s="216"/>
      <c r="D1333" s="186"/>
      <c r="E1333" s="217">
        <f t="shared" si="223"/>
        <v>0</v>
      </c>
      <c r="F1333" s="218">
        <f t="shared" si="224"/>
        <v>0</v>
      </c>
      <c r="G1333" s="220"/>
      <c r="I1333" s="269"/>
    </row>
    <row r="1334" spans="1:19">
      <c r="A1334" s="215" t="str">
        <f t="shared" si="222"/>
        <v>-</v>
      </c>
      <c r="B1334" s="216"/>
      <c r="C1334" s="216"/>
      <c r="D1334" s="186"/>
      <c r="E1334" s="217">
        <f t="shared" si="223"/>
        <v>0</v>
      </c>
      <c r="F1334" s="218">
        <f t="shared" si="224"/>
        <v>0</v>
      </c>
      <c r="G1334" s="220"/>
      <c r="I1334" s="269"/>
    </row>
    <row r="1335" spans="1:19">
      <c r="A1335" s="215" t="str">
        <f t="shared" si="222"/>
        <v>-</v>
      </c>
      <c r="B1335" s="216"/>
      <c r="C1335" s="216"/>
      <c r="D1335" s="186"/>
      <c r="E1335" s="217">
        <f t="shared" si="223"/>
        <v>0</v>
      </c>
      <c r="F1335" s="218">
        <f t="shared" si="224"/>
        <v>0</v>
      </c>
      <c r="G1335" s="220"/>
      <c r="I1335" s="308"/>
    </row>
    <row r="1336" spans="1:19" ht="13.5" thickBot="1">
      <c r="A1336" s="222"/>
      <c r="B1336" s="223"/>
      <c r="C1336" s="223"/>
      <c r="D1336" s="225"/>
      <c r="E1336" s="225"/>
      <c r="F1336" s="226" t="s">
        <v>76</v>
      </c>
      <c r="G1336" s="227">
        <f>SUM(F1324:F1335)</f>
        <v>0</v>
      </c>
      <c r="I1336" s="308"/>
    </row>
    <row r="1337" spans="1:19" s="209" customFormat="1" ht="13.5" thickTop="1">
      <c r="A1337" s="228" t="s">
        <v>63</v>
      </c>
      <c r="B1337" s="229"/>
      <c r="C1337" s="229"/>
      <c r="D1337" s="231"/>
      <c r="E1337" s="231"/>
      <c r="F1337" s="230"/>
      <c r="G1337" s="232"/>
      <c r="I1337" s="307"/>
      <c r="S1337" s="281"/>
    </row>
    <row r="1338" spans="1:19" ht="26">
      <c r="A1338" s="233" t="s">
        <v>53</v>
      </c>
      <c r="B1338" s="234"/>
      <c r="C1338" s="235" t="s">
        <v>54</v>
      </c>
      <c r="D1338" s="298" t="s">
        <v>64</v>
      </c>
      <c r="E1338" s="236" t="s">
        <v>65</v>
      </c>
      <c r="F1338" s="237" t="s">
        <v>75</v>
      </c>
      <c r="G1338" s="238" t="s">
        <v>66</v>
      </c>
      <c r="I1338" s="269"/>
    </row>
    <row r="1339" spans="1:19">
      <c r="A1339" s="842" t="str">
        <f t="shared" ref="A1339:A1350" si="225">IF(I1338=0,"",VLOOKUP(I1338,MATERIALES,2,FALSE))</f>
        <v/>
      </c>
      <c r="B1339" s="843"/>
      <c r="C1339" s="239" t="str">
        <f t="shared" ref="C1339:C1347" si="226">IF(I1338=0,"",VLOOKUP(I1338,MATERIALES,3,FALSE))</f>
        <v/>
      </c>
      <c r="D1339" s="186"/>
      <c r="E1339" s="240">
        <f t="shared" ref="E1339:E1350" si="227">IF(I1338=0,0,VLOOKUP(I1338,MATERIALES,4,FALSE))</f>
        <v>0</v>
      </c>
      <c r="F1339" s="218">
        <f>D1339*E1339</f>
        <v>0</v>
      </c>
      <c r="G1339" s="219"/>
      <c r="I1339" s="269"/>
    </row>
    <row r="1340" spans="1:19">
      <c r="A1340" s="842" t="str">
        <f t="shared" si="225"/>
        <v/>
      </c>
      <c r="B1340" s="843"/>
      <c r="C1340" s="239" t="str">
        <f t="shared" si="226"/>
        <v/>
      </c>
      <c r="D1340" s="186"/>
      <c r="E1340" s="240">
        <f t="shared" si="227"/>
        <v>0</v>
      </c>
      <c r="F1340" s="218">
        <f t="shared" ref="F1340:F1350" si="228">D1340*E1340</f>
        <v>0</v>
      </c>
      <c r="G1340" s="220"/>
      <c r="I1340" s="269"/>
    </row>
    <row r="1341" spans="1:19">
      <c r="A1341" s="842" t="str">
        <f t="shared" si="225"/>
        <v/>
      </c>
      <c r="B1341" s="843"/>
      <c r="C1341" s="239" t="str">
        <f t="shared" si="226"/>
        <v/>
      </c>
      <c r="D1341" s="186"/>
      <c r="E1341" s="240">
        <f t="shared" si="227"/>
        <v>0</v>
      </c>
      <c r="F1341" s="218">
        <f t="shared" si="228"/>
        <v>0</v>
      </c>
      <c r="G1341" s="220"/>
      <c r="I1341" s="269"/>
    </row>
    <row r="1342" spans="1:19">
      <c r="A1342" s="842" t="str">
        <f t="shared" si="225"/>
        <v/>
      </c>
      <c r="B1342" s="843"/>
      <c r="C1342" s="239" t="str">
        <f t="shared" si="226"/>
        <v/>
      </c>
      <c r="D1342" s="186"/>
      <c r="E1342" s="240">
        <f t="shared" si="227"/>
        <v>0</v>
      </c>
      <c r="F1342" s="218">
        <f t="shared" si="228"/>
        <v>0</v>
      </c>
      <c r="G1342" s="220"/>
      <c r="I1342" s="269"/>
    </row>
    <row r="1343" spans="1:19">
      <c r="A1343" s="842" t="str">
        <f t="shared" si="225"/>
        <v/>
      </c>
      <c r="B1343" s="843"/>
      <c r="C1343" s="239" t="str">
        <f t="shared" si="226"/>
        <v/>
      </c>
      <c r="D1343" s="186"/>
      <c r="E1343" s="240">
        <f t="shared" si="227"/>
        <v>0</v>
      </c>
      <c r="F1343" s="218">
        <f t="shared" si="228"/>
        <v>0</v>
      </c>
      <c r="G1343" s="220"/>
      <c r="I1343" s="269"/>
    </row>
    <row r="1344" spans="1:19">
      <c r="A1344" s="842" t="str">
        <f t="shared" si="225"/>
        <v/>
      </c>
      <c r="B1344" s="843"/>
      <c r="C1344" s="239" t="str">
        <f t="shared" si="226"/>
        <v/>
      </c>
      <c r="D1344" s="186"/>
      <c r="E1344" s="240">
        <f t="shared" si="227"/>
        <v>0</v>
      </c>
      <c r="F1344" s="218">
        <f t="shared" si="228"/>
        <v>0</v>
      </c>
      <c r="G1344" s="220"/>
      <c r="I1344" s="269"/>
    </row>
    <row r="1345" spans="1:9">
      <c r="A1345" s="842" t="str">
        <f t="shared" si="225"/>
        <v/>
      </c>
      <c r="B1345" s="843"/>
      <c r="C1345" s="239" t="str">
        <f t="shared" si="226"/>
        <v/>
      </c>
      <c r="D1345" s="186"/>
      <c r="E1345" s="240">
        <f t="shared" si="227"/>
        <v>0</v>
      </c>
      <c r="F1345" s="218">
        <f t="shared" si="228"/>
        <v>0</v>
      </c>
      <c r="G1345" s="220"/>
      <c r="I1345" s="269"/>
    </row>
    <row r="1346" spans="1:9">
      <c r="A1346" s="842" t="str">
        <f t="shared" si="225"/>
        <v/>
      </c>
      <c r="B1346" s="843"/>
      <c r="C1346" s="239" t="str">
        <f t="shared" si="226"/>
        <v/>
      </c>
      <c r="D1346" s="186"/>
      <c r="E1346" s="240">
        <f t="shared" si="227"/>
        <v>0</v>
      </c>
      <c r="F1346" s="218">
        <f t="shared" si="228"/>
        <v>0</v>
      </c>
      <c r="G1346" s="241"/>
      <c r="I1346" s="269"/>
    </row>
    <row r="1347" spans="1:9">
      <c r="A1347" s="842" t="str">
        <f t="shared" si="225"/>
        <v/>
      </c>
      <c r="B1347" s="843"/>
      <c r="C1347" s="239" t="str">
        <f t="shared" si="226"/>
        <v/>
      </c>
      <c r="D1347" s="186"/>
      <c r="E1347" s="240">
        <f t="shared" si="227"/>
        <v>0</v>
      </c>
      <c r="F1347" s="218">
        <f t="shared" si="228"/>
        <v>0</v>
      </c>
      <c r="G1347" s="220"/>
      <c r="I1347" s="269"/>
    </row>
    <row r="1348" spans="1:9">
      <c r="A1348" s="842" t="str">
        <f t="shared" si="225"/>
        <v/>
      </c>
      <c r="B1348" s="843"/>
      <c r="C1348" s="239"/>
      <c r="D1348" s="186"/>
      <c r="E1348" s="240">
        <f t="shared" si="227"/>
        <v>0</v>
      </c>
      <c r="F1348" s="218">
        <f t="shared" si="228"/>
        <v>0</v>
      </c>
      <c r="G1348" s="220"/>
      <c r="I1348" s="269"/>
    </row>
    <row r="1349" spans="1:9">
      <c r="A1349" s="842" t="str">
        <f t="shared" si="225"/>
        <v/>
      </c>
      <c r="B1349" s="843"/>
      <c r="C1349" s="239"/>
      <c r="D1349" s="186"/>
      <c r="E1349" s="240">
        <f t="shared" si="227"/>
        <v>0</v>
      </c>
      <c r="F1349" s="218">
        <f t="shared" si="228"/>
        <v>0</v>
      </c>
      <c r="G1349" s="220"/>
      <c r="I1349" s="269"/>
    </row>
    <row r="1350" spans="1:9" ht="26.25" customHeight="1">
      <c r="A1350" s="842" t="str">
        <f t="shared" si="225"/>
        <v/>
      </c>
      <c r="B1350" s="843"/>
      <c r="C1350" s="239" t="str">
        <f t="shared" ref="C1350" si="229">IF(I1349=0,"",VLOOKUP(I1349,MATERIALES,3,FALSE))</f>
        <v/>
      </c>
      <c r="D1350" s="186"/>
      <c r="E1350" s="240">
        <f t="shared" si="227"/>
        <v>0</v>
      </c>
      <c r="F1350" s="218">
        <f t="shared" si="228"/>
        <v>0</v>
      </c>
      <c r="G1350" s="221"/>
      <c r="I1350" s="308"/>
    </row>
    <row r="1351" spans="1:9" ht="13.5" thickBot="1">
      <c r="A1351" s="204"/>
      <c r="D1351" s="206"/>
      <c r="E1351" s="242"/>
      <c r="F1351" s="243" t="s">
        <v>77</v>
      </c>
      <c r="G1351" s="241">
        <f>SUM(F1339:F1350)</f>
        <v>0</v>
      </c>
      <c r="I1351" s="308"/>
    </row>
    <row r="1352" spans="1:9" ht="14" thickTop="1" thickBot="1">
      <c r="A1352" s="244" t="s">
        <v>68</v>
      </c>
      <c r="B1352" s="245"/>
      <c r="C1352" s="245"/>
      <c r="D1352" s="247"/>
      <c r="E1352" s="247"/>
      <c r="F1352" s="246"/>
      <c r="G1352" s="248"/>
      <c r="I1352" s="308"/>
    </row>
    <row r="1353" spans="1:9" ht="13.5" thickTop="1">
      <c r="A1353" s="233" t="s">
        <v>53</v>
      </c>
      <c r="B1353" s="234"/>
      <c r="C1353" s="236" t="s">
        <v>67</v>
      </c>
      <c r="D1353" s="298" t="s">
        <v>71</v>
      </c>
      <c r="E1353" s="236" t="s">
        <v>96</v>
      </c>
      <c r="F1353" s="237" t="s">
        <v>75</v>
      </c>
      <c r="G1353" s="238" t="s">
        <v>66</v>
      </c>
      <c r="I1353" s="269"/>
    </row>
    <row r="1354" spans="1:9">
      <c r="A1354" s="842" t="str">
        <f>IF(I1353=0,"",VLOOKUP(I1353,EQUIPOS,2,FALSE))</f>
        <v/>
      </c>
      <c r="B1354" s="843"/>
      <c r="C1354" s="187"/>
      <c r="D1354" s="186"/>
      <c r="E1354" s="240">
        <f>IF(I1353=0,0,VLOOKUP(I1353,EQUIPOS,4,FALSE))</f>
        <v>0</v>
      </c>
      <c r="F1354" s="218">
        <f>C1354*D1354*E1354</f>
        <v>0</v>
      </c>
      <c r="G1354" s="219"/>
      <c r="I1354" s="269"/>
    </row>
    <row r="1355" spans="1:9">
      <c r="A1355" s="842" t="str">
        <f>IF(I1354=0,"",VLOOKUP(I1354,EQUIPOS,2,FALSE))</f>
        <v/>
      </c>
      <c r="B1355" s="843"/>
      <c r="C1355" s="187"/>
      <c r="D1355" s="186"/>
      <c r="E1355" s="240">
        <f>IF(I1354=0,0,VLOOKUP(I1354,EQUIPOS,4,FALSE))</f>
        <v>0</v>
      </c>
      <c r="F1355" s="218">
        <f t="shared" ref="F1355:F1358" si="230">C1355*D1355*E1355</f>
        <v>0</v>
      </c>
      <c r="G1355" s="220"/>
      <c r="I1355" s="269"/>
    </row>
    <row r="1356" spans="1:9">
      <c r="A1356" s="842" t="str">
        <f>IF(I1355=0,"",VLOOKUP(I1355,EQUIPOS,2,FALSE))</f>
        <v/>
      </c>
      <c r="B1356" s="843"/>
      <c r="C1356" s="187"/>
      <c r="D1356" s="186"/>
      <c r="E1356" s="240">
        <f>IF(I1355=0,0,VLOOKUP(I1355,EQUIPOS,4,FALSE))</f>
        <v>0</v>
      </c>
      <c r="F1356" s="218">
        <f t="shared" si="230"/>
        <v>0</v>
      </c>
      <c r="G1356" s="220"/>
      <c r="I1356" s="269"/>
    </row>
    <row r="1357" spans="1:9">
      <c r="A1357" s="842" t="str">
        <f>IF(I1356=0,"",VLOOKUP(I1356,EQUIPOS,2,FALSE))</f>
        <v/>
      </c>
      <c r="B1357" s="843"/>
      <c r="C1357" s="187"/>
      <c r="D1357" s="186"/>
      <c r="E1357" s="240">
        <f>IF(I1356=0,0,VLOOKUP(I1356,EQUIPOS,4,FALSE))</f>
        <v>0</v>
      </c>
      <c r="F1357" s="218">
        <f t="shared" si="230"/>
        <v>0</v>
      </c>
      <c r="G1357" s="220"/>
      <c r="I1357" s="269"/>
    </row>
    <row r="1358" spans="1:9" ht="30.75" customHeight="1">
      <c r="A1358" s="842" t="str">
        <f>IF(I1357=0,"",VLOOKUP(I1357,EQUIPOS,2,FALSE))</f>
        <v/>
      </c>
      <c r="B1358" s="843"/>
      <c r="C1358" s="187"/>
      <c r="D1358" s="186"/>
      <c r="E1358" s="240">
        <f>IF(I1357=0,0,VLOOKUP(I1357,EQUIPOS,4,FALSE))</f>
        <v>0</v>
      </c>
      <c r="F1358" s="218">
        <f t="shared" si="230"/>
        <v>0</v>
      </c>
      <c r="G1358" s="221"/>
      <c r="I1358" s="308"/>
    </row>
    <row r="1359" spans="1:9" ht="13.5" thickBot="1">
      <c r="A1359" s="222"/>
      <c r="B1359" s="223"/>
      <c r="C1359" s="223"/>
      <c r="D1359" s="225"/>
      <c r="E1359" s="249"/>
      <c r="F1359" s="226" t="s">
        <v>78</v>
      </c>
      <c r="G1359" s="250">
        <f>SUM(F1354:F1358)</f>
        <v>0</v>
      </c>
      <c r="I1359" s="308"/>
    </row>
    <row r="1360" spans="1:9" ht="13.5" thickTop="1">
      <c r="A1360" s="228" t="s">
        <v>69</v>
      </c>
      <c r="B1360" s="229"/>
      <c r="C1360" s="229"/>
      <c r="D1360" s="231"/>
      <c r="E1360" s="231"/>
      <c r="F1360" s="230"/>
      <c r="G1360" s="232"/>
      <c r="H1360" s="209"/>
      <c r="I1360" s="307"/>
    </row>
    <row r="1361" spans="1:9" ht="26">
      <c r="A1361" s="233" t="s">
        <v>53</v>
      </c>
      <c r="B1361" s="235" t="s">
        <v>54</v>
      </c>
      <c r="C1361" s="235" t="s">
        <v>64</v>
      </c>
      <c r="D1361" s="298" t="s">
        <v>70</v>
      </c>
      <c r="E1361" s="236" t="s">
        <v>65</v>
      </c>
      <c r="F1361" s="237" t="s">
        <v>75</v>
      </c>
      <c r="G1361" s="238" t="s">
        <v>66</v>
      </c>
      <c r="I1361" s="269"/>
    </row>
    <row r="1362" spans="1:9">
      <c r="A1362" s="251" t="str">
        <f t="shared" ref="A1362:A1373" si="231">IF(I1361=0,"",VLOOKUP(I1361,MANOOBRA,2,FALSE))</f>
        <v/>
      </c>
      <c r="B1362" s="239" t="str">
        <f t="shared" ref="B1362:B1373" si="232">IF(I1361=0,"",VLOOKUP(I1361,MANOOBRA,3,FALSE))</f>
        <v/>
      </c>
      <c r="C1362" s="187"/>
      <c r="D1362" s="187"/>
      <c r="E1362" s="240">
        <f t="shared" ref="E1362:E1373" si="233">IF(I1361=0,0,VLOOKUP(I1361,MANOOBRA,4,FALSE))</f>
        <v>0</v>
      </c>
      <c r="F1362" s="218">
        <f>IF(D1362=0,0,D1362*E1362)</f>
        <v>0</v>
      </c>
      <c r="G1362" s="219"/>
      <c r="I1362" s="269"/>
    </row>
    <row r="1363" spans="1:9">
      <c r="A1363" s="251" t="str">
        <f t="shared" si="231"/>
        <v/>
      </c>
      <c r="B1363" s="239" t="str">
        <f t="shared" si="232"/>
        <v/>
      </c>
      <c r="C1363" s="187"/>
      <c r="D1363" s="187"/>
      <c r="E1363" s="240">
        <f t="shared" si="233"/>
        <v>0</v>
      </c>
      <c r="F1363" s="218">
        <f t="shared" ref="F1363:F1373" si="234">IF(D1363=0,0,C1363*E1363/D1363)</f>
        <v>0</v>
      </c>
      <c r="G1363" s="220"/>
      <c r="I1363" s="269"/>
    </row>
    <row r="1364" spans="1:9">
      <c r="A1364" s="251" t="str">
        <f t="shared" si="231"/>
        <v/>
      </c>
      <c r="B1364" s="239" t="str">
        <f t="shared" si="232"/>
        <v/>
      </c>
      <c r="C1364" s="187"/>
      <c r="D1364" s="290"/>
      <c r="E1364" s="240">
        <f t="shared" si="233"/>
        <v>0</v>
      </c>
      <c r="F1364" s="218">
        <f t="shared" si="234"/>
        <v>0</v>
      </c>
      <c r="G1364" s="220"/>
      <c r="I1364" s="269"/>
    </row>
    <row r="1365" spans="1:9">
      <c r="A1365" s="251" t="str">
        <f t="shared" si="231"/>
        <v/>
      </c>
      <c r="B1365" s="239" t="str">
        <f t="shared" si="232"/>
        <v/>
      </c>
      <c r="C1365" s="187"/>
      <c r="D1365" s="187"/>
      <c r="E1365" s="240">
        <f t="shared" si="233"/>
        <v>0</v>
      </c>
      <c r="F1365" s="218">
        <f t="shared" si="234"/>
        <v>0</v>
      </c>
      <c r="G1365" s="220"/>
      <c r="I1365" s="269"/>
    </row>
    <row r="1366" spans="1:9">
      <c r="A1366" s="251" t="str">
        <f t="shared" si="231"/>
        <v/>
      </c>
      <c r="B1366" s="239" t="str">
        <f t="shared" si="232"/>
        <v/>
      </c>
      <c r="C1366" s="187"/>
      <c r="D1366" s="187"/>
      <c r="E1366" s="240">
        <f t="shared" si="233"/>
        <v>0</v>
      </c>
      <c r="F1366" s="218">
        <f t="shared" si="234"/>
        <v>0</v>
      </c>
      <c r="G1366" s="220"/>
      <c r="I1366" s="269"/>
    </row>
    <row r="1367" spans="1:9">
      <c r="A1367" s="251" t="str">
        <f t="shared" si="231"/>
        <v/>
      </c>
      <c r="B1367" s="239" t="str">
        <f t="shared" si="232"/>
        <v/>
      </c>
      <c r="C1367" s="187"/>
      <c r="D1367" s="187"/>
      <c r="E1367" s="240">
        <f t="shared" si="233"/>
        <v>0</v>
      </c>
      <c r="F1367" s="218">
        <f t="shared" si="234"/>
        <v>0</v>
      </c>
      <c r="G1367" s="220"/>
      <c r="I1367" s="269"/>
    </row>
    <row r="1368" spans="1:9">
      <c r="A1368" s="251" t="str">
        <f t="shared" si="231"/>
        <v/>
      </c>
      <c r="B1368" s="239" t="str">
        <f t="shared" si="232"/>
        <v/>
      </c>
      <c r="C1368" s="187"/>
      <c r="D1368" s="187"/>
      <c r="E1368" s="240">
        <f t="shared" si="233"/>
        <v>0</v>
      </c>
      <c r="F1368" s="218">
        <f t="shared" si="234"/>
        <v>0</v>
      </c>
      <c r="G1368" s="220"/>
      <c r="I1368" s="269"/>
    </row>
    <row r="1369" spans="1:9">
      <c r="A1369" s="251" t="str">
        <f t="shared" si="231"/>
        <v/>
      </c>
      <c r="B1369" s="239" t="str">
        <f t="shared" si="232"/>
        <v/>
      </c>
      <c r="C1369" s="187"/>
      <c r="D1369" s="187"/>
      <c r="E1369" s="240">
        <f t="shared" si="233"/>
        <v>0</v>
      </c>
      <c r="F1369" s="218">
        <f t="shared" si="234"/>
        <v>0</v>
      </c>
      <c r="G1369" s="220"/>
      <c r="I1369" s="269"/>
    </row>
    <row r="1370" spans="1:9">
      <c r="A1370" s="251" t="str">
        <f t="shared" si="231"/>
        <v/>
      </c>
      <c r="B1370" s="239" t="str">
        <f t="shared" si="232"/>
        <v/>
      </c>
      <c r="C1370" s="187"/>
      <c r="D1370" s="187"/>
      <c r="E1370" s="240">
        <f t="shared" si="233"/>
        <v>0</v>
      </c>
      <c r="F1370" s="218">
        <f t="shared" si="234"/>
        <v>0</v>
      </c>
      <c r="G1370" s="220"/>
      <c r="I1370" s="269"/>
    </row>
    <row r="1371" spans="1:9">
      <c r="A1371" s="251" t="str">
        <f t="shared" si="231"/>
        <v/>
      </c>
      <c r="B1371" s="239" t="str">
        <f t="shared" si="232"/>
        <v/>
      </c>
      <c r="C1371" s="187"/>
      <c r="D1371" s="187"/>
      <c r="E1371" s="240">
        <f t="shared" si="233"/>
        <v>0</v>
      </c>
      <c r="F1371" s="218">
        <f t="shared" si="234"/>
        <v>0</v>
      </c>
      <c r="G1371" s="220"/>
      <c r="I1371" s="269"/>
    </row>
    <row r="1372" spans="1:9">
      <c r="A1372" s="251" t="str">
        <f t="shared" si="231"/>
        <v/>
      </c>
      <c r="B1372" s="239" t="str">
        <f t="shared" si="232"/>
        <v/>
      </c>
      <c r="C1372" s="187"/>
      <c r="D1372" s="187"/>
      <c r="E1372" s="240">
        <f t="shared" si="233"/>
        <v>0</v>
      </c>
      <c r="F1372" s="218">
        <f t="shared" si="234"/>
        <v>0</v>
      </c>
      <c r="G1372" s="220"/>
      <c r="I1372" s="269"/>
    </row>
    <row r="1373" spans="1:9" ht="31.5" customHeight="1">
      <c r="A1373" s="251" t="str">
        <f t="shared" si="231"/>
        <v/>
      </c>
      <c r="B1373" s="239" t="str">
        <f t="shared" si="232"/>
        <v/>
      </c>
      <c r="C1373" s="187"/>
      <c r="D1373" s="187"/>
      <c r="E1373" s="240">
        <f t="shared" si="233"/>
        <v>0</v>
      </c>
      <c r="F1373" s="218">
        <f t="shared" si="234"/>
        <v>0</v>
      </c>
      <c r="G1373" s="221"/>
      <c r="I1373" s="308"/>
    </row>
    <row r="1374" spans="1:9" ht="13.5" thickBot="1">
      <c r="A1374" s="222"/>
      <c r="B1374" s="223"/>
      <c r="C1374" s="223"/>
      <c r="D1374" s="225"/>
      <c r="E1374" s="225"/>
      <c r="F1374" s="226" t="s">
        <v>79</v>
      </c>
      <c r="G1374" s="250">
        <f>SUM(F1362:F1373)</f>
        <v>0</v>
      </c>
      <c r="I1374" s="308"/>
    </row>
    <row r="1375" spans="1:9" ht="13.5" thickTop="1">
      <c r="A1375" s="179" t="s">
        <v>72</v>
      </c>
      <c r="B1375" s="229"/>
      <c r="C1375" s="229"/>
      <c r="D1375" s="231"/>
      <c r="E1375" s="231"/>
      <c r="F1375" s="230"/>
      <c r="G1375" s="232"/>
      <c r="H1375" s="209"/>
      <c r="I1375" s="307"/>
    </row>
    <row r="1376" spans="1:9">
      <c r="A1376" s="233" t="s">
        <v>53</v>
      </c>
      <c r="B1376" s="234"/>
      <c r="C1376" s="234"/>
      <c r="D1376" s="299"/>
      <c r="E1376" s="236" t="s">
        <v>73</v>
      </c>
      <c r="F1376" s="237" t="s">
        <v>74</v>
      </c>
      <c r="G1376" s="252" t="s">
        <v>73</v>
      </c>
      <c r="I1376" s="308"/>
    </row>
    <row r="1377" spans="1:20">
      <c r="A1377" s="704" t="s">
        <v>734</v>
      </c>
      <c r="B1377" s="253"/>
      <c r="C1377" s="253"/>
      <c r="D1377" s="300"/>
      <c r="E1377" s="217">
        <f>SUM(G1336,G1351,G1359,G1374)</f>
        <v>0</v>
      </c>
      <c r="F1377" s="254">
        <v>0.12</v>
      </c>
      <c r="G1377" s="255">
        <f>E1377*F1377</f>
        <v>0</v>
      </c>
      <c r="I1377" s="308"/>
    </row>
    <row r="1378" spans="1:20">
      <c r="A1378" s="704" t="s">
        <v>80</v>
      </c>
      <c r="B1378" s="253"/>
      <c r="C1378" s="253"/>
      <c r="D1378" s="300"/>
      <c r="E1378" s="217">
        <f>SUM(G1336,G1351,G1359,G1374)</f>
        <v>0</v>
      </c>
      <c r="F1378" s="254">
        <f>A</f>
        <v>0</v>
      </c>
      <c r="G1378" s="255">
        <f>E1378*F1378</f>
        <v>0</v>
      </c>
      <c r="I1378" s="308"/>
    </row>
    <row r="1379" spans="1:20" ht="33" customHeight="1">
      <c r="A1379" s="704" t="s">
        <v>81</v>
      </c>
      <c r="B1379" s="253"/>
      <c r="C1379" s="253"/>
      <c r="D1379" s="300"/>
      <c r="E1379" s="217">
        <f>SUM(G1336,G1351,G1359,G1374)</f>
        <v>0</v>
      </c>
      <c r="F1379" s="254">
        <f>I</f>
        <v>0</v>
      </c>
      <c r="G1379" s="255">
        <f>E1379*F1379</f>
        <v>0</v>
      </c>
      <c r="I1379" s="308"/>
      <c r="J1379" s="281"/>
      <c r="K1379" s="281"/>
      <c r="L1379" s="281"/>
      <c r="M1379" s="281"/>
      <c r="N1379" s="281"/>
      <c r="O1379" s="281"/>
      <c r="P1379" s="281"/>
      <c r="Q1379" s="281"/>
      <c r="R1379" s="281"/>
      <c r="S1379" s="281"/>
    </row>
    <row r="1380" spans="1:20" ht="33" customHeight="1">
      <c r="A1380" s="707" t="s">
        <v>82</v>
      </c>
      <c r="D1380" s="206"/>
      <c r="E1380" s="242">
        <f>SUM(G1336,G1351,G1359,G1374)</f>
        <v>0</v>
      </c>
      <c r="F1380" s="705">
        <f>U</f>
        <v>0</v>
      </c>
      <c r="G1380" s="220">
        <v>0</v>
      </c>
      <c r="I1380" s="706"/>
      <c r="J1380" s="281"/>
      <c r="K1380" s="281"/>
      <c r="L1380" s="281"/>
      <c r="M1380" s="281"/>
      <c r="N1380" s="281"/>
      <c r="O1380" s="281"/>
      <c r="P1380" s="281"/>
      <c r="Q1380" s="281"/>
      <c r="R1380" s="281"/>
      <c r="S1380" s="281"/>
    </row>
    <row r="1381" spans="1:20" s="201" customFormat="1" ht="13.5" thickBot="1">
      <c r="A1381" s="222"/>
      <c r="B1381" s="223"/>
      <c r="C1381" s="223"/>
      <c r="D1381" s="225"/>
      <c r="E1381" s="225"/>
      <c r="F1381" s="256" t="s">
        <v>83</v>
      </c>
      <c r="G1381" s="250">
        <f>SUM(G1377:G1380)</f>
        <v>0</v>
      </c>
      <c r="I1381" s="309"/>
      <c r="J1381" s="201" t="str">
        <f>B1320</f>
        <v>2.4.1</v>
      </c>
      <c r="K1381" s="261">
        <f>E1377</f>
        <v>0</v>
      </c>
      <c r="L1381" s="261">
        <f>+G1336</f>
        <v>0</v>
      </c>
      <c r="M1381" s="261">
        <f>+G1351</f>
        <v>0</v>
      </c>
      <c r="N1381" s="261">
        <f>+G1359</f>
        <v>0</v>
      </c>
      <c r="O1381" s="261">
        <f>+G1374</f>
        <v>0</v>
      </c>
      <c r="P1381" s="280">
        <f>G1377</f>
        <v>0</v>
      </c>
      <c r="Q1381" s="280">
        <f>G1378</f>
        <v>0</v>
      </c>
      <c r="R1381" s="280">
        <f>G1379</f>
        <v>0</v>
      </c>
      <c r="S1381" s="283">
        <f>SUM(K1381:R1381)</f>
        <v>0</v>
      </c>
      <c r="T1381" s="280"/>
    </row>
    <row r="1382" spans="1:20" ht="14" thickTop="1" thickBot="1">
      <c r="A1382" s="257"/>
      <c r="B1382" s="201"/>
      <c r="C1382" s="201"/>
      <c r="D1382" s="301"/>
      <c r="E1382" s="258" t="s">
        <v>88</v>
      </c>
      <c r="F1382" s="259"/>
      <c r="G1382" s="260">
        <f>ROUND(SUM(G1336,G1351,G1359,G1374,G1381),0)</f>
        <v>0</v>
      </c>
      <c r="I1382" s="308"/>
      <c r="T1382" s="280"/>
    </row>
    <row r="1383" spans="1:20" ht="13.5" thickTop="1">
      <c r="A1383" s="262" t="s">
        <v>95</v>
      </c>
      <c r="D1383" s="206"/>
      <c r="E1383" s="206"/>
      <c r="F1383" s="205"/>
      <c r="G1383" s="208"/>
      <c r="I1383" s="308"/>
      <c r="T1383" s="280"/>
    </row>
    <row r="1384" spans="1:20">
      <c r="A1384" s="262"/>
      <c r="B1384" s="263"/>
      <c r="C1384" s="263"/>
      <c r="D1384" s="302"/>
      <c r="E1384" s="206"/>
      <c r="F1384" s="205"/>
      <c r="G1384" s="264">
        <f ca="1">TODAY()</f>
        <v>45189</v>
      </c>
      <c r="I1384" s="308"/>
      <c r="T1384" s="280"/>
    </row>
    <row r="1385" spans="1:20" s="191" customFormat="1" ht="13.5" thickBot="1">
      <c r="A1385" s="222"/>
      <c r="B1385" s="223"/>
      <c r="C1385" s="223"/>
      <c r="D1385" s="225"/>
      <c r="E1385" s="225"/>
      <c r="F1385" s="224"/>
      <c r="G1385" s="265"/>
      <c r="I1385" s="303"/>
      <c r="S1385" s="282"/>
    </row>
    <row r="1386" spans="1:20" s="191" customFormat="1" ht="13.5" thickTop="1">
      <c r="A1386" s="188" t="s">
        <v>124</v>
      </c>
      <c r="B1386" s="188"/>
      <c r="C1386" s="188"/>
      <c r="D1386" s="190"/>
      <c r="E1386" s="190"/>
      <c r="F1386" s="189"/>
      <c r="G1386" s="189"/>
      <c r="I1386" s="303"/>
      <c r="S1386" s="282"/>
    </row>
    <row r="1387" spans="1:20" s="191" customFormat="1">
      <c r="A1387" s="188" t="str">
        <f>CONCATENATE('Prestaciones y AIU'!A1272," ANALISIS DE PRECIOS UNITARIOS")</f>
        <v xml:space="preserve"> ANALISIS DE PRECIOS UNITARIOS</v>
      </c>
      <c r="B1387" s="188"/>
      <c r="C1387" s="188"/>
      <c r="D1387" s="190"/>
      <c r="E1387" s="190"/>
      <c r="F1387" s="189"/>
      <c r="G1387" s="189"/>
      <c r="I1387" s="303"/>
      <c r="S1387" s="282"/>
    </row>
    <row r="1388" spans="1:20" s="191" customFormat="1">
      <c r="A1388" s="188" t="str">
        <f>Objeto_LIC</f>
        <v>OBJETO PROCESO COMPETITIVO</v>
      </c>
      <c r="B1388" s="188"/>
      <c r="C1388" s="188"/>
      <c r="D1388" s="190"/>
      <c r="E1388" s="190"/>
      <c r="F1388" s="189"/>
      <c r="G1388" s="189"/>
      <c r="I1388" s="303"/>
      <c r="S1388" s="282"/>
    </row>
    <row r="1389" spans="1:20">
      <c r="A1389" s="188"/>
      <c r="B1389" s="188"/>
      <c r="C1389" s="188"/>
      <c r="D1389" s="190"/>
      <c r="E1389" s="190"/>
      <c r="F1389" s="189"/>
      <c r="G1389" s="189"/>
    </row>
    <row r="1390" spans="1:20" s="201" customFormat="1" ht="13.5" thickBot="1">
      <c r="A1390" s="192"/>
      <c r="B1390" s="192"/>
      <c r="C1390" s="192"/>
      <c r="D1390" s="194"/>
      <c r="E1390" s="194"/>
      <c r="F1390" s="193"/>
      <c r="G1390" s="193"/>
      <c r="I1390" s="305"/>
      <c r="S1390" s="282"/>
    </row>
    <row r="1391" spans="1:20" ht="13.5" thickTop="1">
      <c r="A1391" s="196"/>
      <c r="B1391" s="197"/>
      <c r="C1391" s="197"/>
      <c r="D1391" s="199"/>
      <c r="E1391" s="199"/>
      <c r="F1391" s="198"/>
      <c r="G1391" s="200" t="s">
        <v>125</v>
      </c>
    </row>
    <row r="1392" spans="1:20">
      <c r="A1392" s="202" t="s">
        <v>58</v>
      </c>
      <c r="B1392" s="844" t="str">
        <f>Proponente</f>
        <v>INDICAR NOMBRE DE CONTRATISTA</v>
      </c>
      <c r="C1392" s="844"/>
      <c r="D1392" s="844"/>
      <c r="E1392" s="844"/>
      <c r="F1392" s="844"/>
      <c r="G1392" s="845"/>
    </row>
    <row r="1393" spans="1:19">
      <c r="A1393" s="202" t="s">
        <v>59</v>
      </c>
      <c r="B1393" s="203" t="str">
        <f>Presupuesto!$A$25</f>
        <v>2.4.2</v>
      </c>
      <c r="C1393" s="844" t="str">
        <f>Presupuesto!$B$25</f>
        <v>Alistado de pisos e= 0.05 m</v>
      </c>
      <c r="D1393" s="844"/>
      <c r="E1393" s="844"/>
      <c r="F1393" s="844"/>
      <c r="G1393" s="845"/>
    </row>
    <row r="1394" spans="1:19">
      <c r="A1394" s="204"/>
      <c r="D1394" s="206"/>
      <c r="E1394" s="206"/>
      <c r="F1394" s="192" t="s">
        <v>87</v>
      </c>
      <c r="G1394" s="207" t="str">
        <f>Presupuesto!$C$25</f>
        <v>m2</v>
      </c>
      <c r="I1394" s="306"/>
      <c r="J1394" s="281"/>
      <c r="K1394" s="281"/>
      <c r="L1394" s="281"/>
      <c r="M1394" s="281"/>
      <c r="N1394" s="281"/>
      <c r="O1394" s="281"/>
      <c r="P1394" s="281"/>
      <c r="Q1394" s="281"/>
      <c r="R1394" s="281"/>
      <c r="S1394" s="281"/>
    </row>
    <row r="1395" spans="1:19" s="209" customFormat="1" ht="13.5" thickBot="1">
      <c r="A1395" s="202" t="s">
        <v>60</v>
      </c>
      <c r="B1395" s="195"/>
      <c r="C1395" s="195"/>
      <c r="D1395" s="206"/>
      <c r="E1395" s="206"/>
      <c r="F1395" s="205"/>
      <c r="G1395" s="208"/>
      <c r="I1395" s="307"/>
      <c r="S1395" s="281"/>
    </row>
    <row r="1396" spans="1:19" ht="13.5" thickTop="1">
      <c r="A1396" s="210" t="s">
        <v>53</v>
      </c>
      <c r="B1396" s="211" t="s">
        <v>61</v>
      </c>
      <c r="C1396" s="211" t="s">
        <v>62</v>
      </c>
      <c r="D1396" s="212" t="s">
        <v>70</v>
      </c>
      <c r="E1396" s="213" t="s">
        <v>98</v>
      </c>
      <c r="F1396" s="213" t="s">
        <v>75</v>
      </c>
      <c r="G1396" s="214" t="s">
        <v>66</v>
      </c>
      <c r="I1396" s="269"/>
    </row>
    <row r="1397" spans="1:19">
      <c r="A1397" s="215" t="str">
        <f t="shared" ref="A1397:A1408" si="235">IF(I1396=0,"-",VLOOKUP(I1396,EQUIPOS,2,FALSE))</f>
        <v>-</v>
      </c>
      <c r="B1397" s="216"/>
      <c r="C1397" s="216"/>
      <c r="D1397" s="186"/>
      <c r="E1397" s="217">
        <f>0.1*E1435</f>
        <v>0</v>
      </c>
      <c r="F1397" s="218">
        <f>IF(D1397=0,0,E1397*D1397)</f>
        <v>0</v>
      </c>
      <c r="G1397" s="219"/>
      <c r="I1397" s="269"/>
    </row>
    <row r="1398" spans="1:19">
      <c r="A1398" s="215" t="str">
        <f t="shared" si="235"/>
        <v>-</v>
      </c>
      <c r="B1398" s="216"/>
      <c r="C1398" s="216"/>
      <c r="D1398" s="186"/>
      <c r="E1398" s="217">
        <f t="shared" ref="E1398:E1408" si="236">IF(I1397=0,0,VLOOKUP(I1397,EQUIPOS,4,FALSE))</f>
        <v>0</v>
      </c>
      <c r="F1398" s="218">
        <f t="shared" ref="F1398:F1408" si="237">IF(D1398=0,0,E1398/D1398)</f>
        <v>0</v>
      </c>
      <c r="G1398" s="220"/>
      <c r="I1398" s="269"/>
    </row>
    <row r="1399" spans="1:19">
      <c r="A1399" s="215" t="str">
        <f t="shared" si="235"/>
        <v>-</v>
      </c>
      <c r="B1399" s="216"/>
      <c r="C1399" s="216"/>
      <c r="D1399" s="186"/>
      <c r="E1399" s="217">
        <f t="shared" si="236"/>
        <v>0</v>
      </c>
      <c r="F1399" s="218">
        <f t="shared" si="237"/>
        <v>0</v>
      </c>
      <c r="G1399" s="220"/>
      <c r="I1399" s="269"/>
    </row>
    <row r="1400" spans="1:19">
      <c r="A1400" s="215" t="str">
        <f t="shared" si="235"/>
        <v>-</v>
      </c>
      <c r="B1400" s="216"/>
      <c r="C1400" s="216"/>
      <c r="D1400" s="186"/>
      <c r="E1400" s="217">
        <f t="shared" si="236"/>
        <v>0</v>
      </c>
      <c r="F1400" s="218">
        <f t="shared" si="237"/>
        <v>0</v>
      </c>
      <c r="G1400" s="220"/>
      <c r="I1400" s="269"/>
    </row>
    <row r="1401" spans="1:19">
      <c r="A1401" s="215" t="str">
        <f t="shared" si="235"/>
        <v>-</v>
      </c>
      <c r="B1401" s="216"/>
      <c r="C1401" s="216"/>
      <c r="D1401" s="186"/>
      <c r="E1401" s="217">
        <f t="shared" si="236"/>
        <v>0</v>
      </c>
      <c r="F1401" s="218">
        <f t="shared" si="237"/>
        <v>0</v>
      </c>
      <c r="G1401" s="220"/>
      <c r="I1401" s="269"/>
    </row>
    <row r="1402" spans="1:19">
      <c r="A1402" s="215" t="str">
        <f t="shared" si="235"/>
        <v>-</v>
      </c>
      <c r="B1402" s="216"/>
      <c r="C1402" s="216"/>
      <c r="D1402" s="186"/>
      <c r="E1402" s="217">
        <f t="shared" si="236"/>
        <v>0</v>
      </c>
      <c r="F1402" s="218">
        <f t="shared" si="237"/>
        <v>0</v>
      </c>
      <c r="G1402" s="220"/>
      <c r="I1402" s="269"/>
    </row>
    <row r="1403" spans="1:19">
      <c r="A1403" s="215" t="str">
        <f t="shared" si="235"/>
        <v>-</v>
      </c>
      <c r="B1403" s="216"/>
      <c r="C1403" s="216"/>
      <c r="D1403" s="186"/>
      <c r="E1403" s="217">
        <f t="shared" si="236"/>
        <v>0</v>
      </c>
      <c r="F1403" s="218">
        <f t="shared" si="237"/>
        <v>0</v>
      </c>
      <c r="G1403" s="220"/>
      <c r="I1403" s="269"/>
    </row>
    <row r="1404" spans="1:19">
      <c r="A1404" s="215" t="str">
        <f t="shared" si="235"/>
        <v>-</v>
      </c>
      <c r="B1404" s="216"/>
      <c r="C1404" s="216"/>
      <c r="D1404" s="186"/>
      <c r="E1404" s="217">
        <f t="shared" si="236"/>
        <v>0</v>
      </c>
      <c r="F1404" s="218">
        <f t="shared" si="237"/>
        <v>0</v>
      </c>
      <c r="G1404" s="220"/>
      <c r="I1404" s="269"/>
    </row>
    <row r="1405" spans="1:19">
      <c r="A1405" s="215" t="str">
        <f t="shared" si="235"/>
        <v>-</v>
      </c>
      <c r="B1405" s="216"/>
      <c r="C1405" s="216"/>
      <c r="D1405" s="186"/>
      <c r="E1405" s="217">
        <f t="shared" si="236"/>
        <v>0</v>
      </c>
      <c r="F1405" s="218">
        <f t="shared" si="237"/>
        <v>0</v>
      </c>
      <c r="G1405" s="220"/>
      <c r="I1405" s="269"/>
    </row>
    <row r="1406" spans="1:19">
      <c r="A1406" s="215" t="str">
        <f t="shared" si="235"/>
        <v>-</v>
      </c>
      <c r="B1406" s="216"/>
      <c r="C1406" s="216"/>
      <c r="D1406" s="186"/>
      <c r="E1406" s="217">
        <f t="shared" si="236"/>
        <v>0</v>
      </c>
      <c r="F1406" s="218">
        <f t="shared" si="237"/>
        <v>0</v>
      </c>
      <c r="G1406" s="220"/>
      <c r="I1406" s="269"/>
    </row>
    <row r="1407" spans="1:19">
      <c r="A1407" s="215" t="str">
        <f t="shared" si="235"/>
        <v>-</v>
      </c>
      <c r="B1407" s="216"/>
      <c r="C1407" s="216"/>
      <c r="D1407" s="186"/>
      <c r="E1407" s="217">
        <f t="shared" si="236"/>
        <v>0</v>
      </c>
      <c r="F1407" s="218">
        <f t="shared" si="237"/>
        <v>0</v>
      </c>
      <c r="G1407" s="220"/>
      <c r="I1407" s="269"/>
    </row>
    <row r="1408" spans="1:19">
      <c r="A1408" s="215" t="str">
        <f t="shared" si="235"/>
        <v>-</v>
      </c>
      <c r="B1408" s="216"/>
      <c r="C1408" s="216"/>
      <c r="D1408" s="186"/>
      <c r="E1408" s="217">
        <f t="shared" si="236"/>
        <v>0</v>
      </c>
      <c r="F1408" s="218">
        <f t="shared" si="237"/>
        <v>0</v>
      </c>
      <c r="G1408" s="220"/>
      <c r="I1408" s="308"/>
    </row>
    <row r="1409" spans="1:19" ht="13.5" thickBot="1">
      <c r="A1409" s="222"/>
      <c r="B1409" s="223"/>
      <c r="C1409" s="223"/>
      <c r="D1409" s="225"/>
      <c r="E1409" s="225"/>
      <c r="F1409" s="226" t="s">
        <v>76</v>
      </c>
      <c r="G1409" s="227">
        <f>SUM(F1397:F1408)</f>
        <v>0</v>
      </c>
      <c r="I1409" s="308"/>
    </row>
    <row r="1410" spans="1:19" s="209" customFormat="1" ht="13.5" thickTop="1">
      <c r="A1410" s="228" t="s">
        <v>63</v>
      </c>
      <c r="B1410" s="229"/>
      <c r="C1410" s="229"/>
      <c r="D1410" s="231"/>
      <c r="E1410" s="231"/>
      <c r="F1410" s="230"/>
      <c r="G1410" s="232"/>
      <c r="I1410" s="307"/>
      <c r="S1410" s="281"/>
    </row>
    <row r="1411" spans="1:19" ht="26">
      <c r="A1411" s="233" t="s">
        <v>53</v>
      </c>
      <c r="B1411" s="234"/>
      <c r="C1411" s="235" t="s">
        <v>54</v>
      </c>
      <c r="D1411" s="298" t="s">
        <v>64</v>
      </c>
      <c r="E1411" s="236" t="s">
        <v>65</v>
      </c>
      <c r="F1411" s="237" t="s">
        <v>75</v>
      </c>
      <c r="G1411" s="238" t="s">
        <v>66</v>
      </c>
      <c r="I1411" s="269"/>
    </row>
    <row r="1412" spans="1:19">
      <c r="A1412" s="842" t="str">
        <f t="shared" ref="A1412:A1423" si="238">IF(I1411=0,"",VLOOKUP(I1411,MATERIALES,2,FALSE))</f>
        <v/>
      </c>
      <c r="B1412" s="843"/>
      <c r="C1412" s="239" t="str">
        <f t="shared" ref="C1412:C1420" si="239">IF(I1411=0,"",VLOOKUP(I1411,MATERIALES,3,FALSE))</f>
        <v/>
      </c>
      <c r="D1412" s="606"/>
      <c r="E1412" s="240">
        <f t="shared" ref="E1412:E1423" si="240">IF(I1411=0,0,VLOOKUP(I1411,MATERIALES,4,FALSE))</f>
        <v>0</v>
      </c>
      <c r="F1412" s="218">
        <f>D1412*E1412</f>
        <v>0</v>
      </c>
      <c r="G1412" s="219"/>
      <c r="I1412" s="269"/>
    </row>
    <row r="1413" spans="1:19">
      <c r="A1413" s="842" t="str">
        <f t="shared" si="238"/>
        <v/>
      </c>
      <c r="B1413" s="843"/>
      <c r="C1413" s="239" t="str">
        <f t="shared" si="239"/>
        <v/>
      </c>
      <c r="D1413" s="606"/>
      <c r="E1413" s="240">
        <f t="shared" si="240"/>
        <v>0</v>
      </c>
      <c r="F1413" s="218">
        <f t="shared" ref="F1413:F1423" si="241">D1413*E1413</f>
        <v>0</v>
      </c>
      <c r="G1413" s="220"/>
      <c r="I1413" s="269"/>
    </row>
    <row r="1414" spans="1:19">
      <c r="A1414" s="842" t="str">
        <f t="shared" si="238"/>
        <v/>
      </c>
      <c r="B1414" s="843"/>
      <c r="C1414" s="239" t="str">
        <f t="shared" si="239"/>
        <v/>
      </c>
      <c r="D1414" s="606"/>
      <c r="E1414" s="240">
        <f t="shared" si="240"/>
        <v>0</v>
      </c>
      <c r="F1414" s="218">
        <f t="shared" si="241"/>
        <v>0</v>
      </c>
      <c r="G1414" s="220"/>
      <c r="I1414" s="269"/>
    </row>
    <row r="1415" spans="1:19">
      <c r="A1415" s="842" t="str">
        <f t="shared" si="238"/>
        <v/>
      </c>
      <c r="B1415" s="843"/>
      <c r="C1415" s="239" t="str">
        <f t="shared" si="239"/>
        <v/>
      </c>
      <c r="D1415" s="606"/>
      <c r="E1415" s="240">
        <f t="shared" si="240"/>
        <v>0</v>
      </c>
      <c r="F1415" s="218">
        <f t="shared" si="241"/>
        <v>0</v>
      </c>
      <c r="G1415" s="220"/>
      <c r="I1415" s="269"/>
    </row>
    <row r="1416" spans="1:19">
      <c r="A1416" s="842" t="str">
        <f t="shared" si="238"/>
        <v/>
      </c>
      <c r="B1416" s="843"/>
      <c r="C1416" s="239" t="str">
        <f t="shared" si="239"/>
        <v/>
      </c>
      <c r="D1416" s="606"/>
      <c r="E1416" s="240">
        <f t="shared" si="240"/>
        <v>0</v>
      </c>
      <c r="F1416" s="218">
        <f t="shared" si="241"/>
        <v>0</v>
      </c>
      <c r="G1416" s="220"/>
      <c r="I1416" s="269"/>
    </row>
    <row r="1417" spans="1:19">
      <c r="A1417" s="842" t="str">
        <f t="shared" si="238"/>
        <v/>
      </c>
      <c r="B1417" s="843"/>
      <c r="C1417" s="239" t="str">
        <f t="shared" si="239"/>
        <v/>
      </c>
      <c r="D1417" s="186"/>
      <c r="E1417" s="240">
        <f t="shared" si="240"/>
        <v>0</v>
      </c>
      <c r="F1417" s="218">
        <f t="shared" si="241"/>
        <v>0</v>
      </c>
      <c r="G1417" s="220"/>
      <c r="I1417" s="269"/>
    </row>
    <row r="1418" spans="1:19">
      <c r="A1418" s="842" t="str">
        <f t="shared" si="238"/>
        <v/>
      </c>
      <c r="B1418" s="843"/>
      <c r="C1418" s="239" t="str">
        <f t="shared" si="239"/>
        <v/>
      </c>
      <c r="D1418" s="186"/>
      <c r="E1418" s="240">
        <f t="shared" si="240"/>
        <v>0</v>
      </c>
      <c r="F1418" s="218">
        <f t="shared" si="241"/>
        <v>0</v>
      </c>
      <c r="G1418" s="220"/>
      <c r="I1418" s="269"/>
    </row>
    <row r="1419" spans="1:19">
      <c r="A1419" s="842" t="str">
        <f t="shared" si="238"/>
        <v/>
      </c>
      <c r="B1419" s="843"/>
      <c r="C1419" s="239" t="str">
        <f t="shared" si="239"/>
        <v/>
      </c>
      <c r="D1419" s="186"/>
      <c r="E1419" s="240">
        <f t="shared" si="240"/>
        <v>0</v>
      </c>
      <c r="F1419" s="218">
        <f t="shared" si="241"/>
        <v>0</v>
      </c>
      <c r="G1419" s="241"/>
      <c r="I1419" s="269"/>
    </row>
    <row r="1420" spans="1:19">
      <c r="A1420" s="842" t="str">
        <f t="shared" si="238"/>
        <v/>
      </c>
      <c r="B1420" s="843"/>
      <c r="C1420" s="239" t="str">
        <f t="shared" si="239"/>
        <v/>
      </c>
      <c r="D1420" s="186"/>
      <c r="E1420" s="240">
        <f t="shared" si="240"/>
        <v>0</v>
      </c>
      <c r="F1420" s="218">
        <f t="shared" si="241"/>
        <v>0</v>
      </c>
      <c r="G1420" s="220"/>
      <c r="I1420" s="269"/>
    </row>
    <row r="1421" spans="1:19">
      <c r="A1421" s="842" t="str">
        <f t="shared" si="238"/>
        <v/>
      </c>
      <c r="B1421" s="843"/>
      <c r="C1421" s="239"/>
      <c r="D1421" s="186"/>
      <c r="E1421" s="240">
        <f t="shared" si="240"/>
        <v>0</v>
      </c>
      <c r="F1421" s="218">
        <f t="shared" si="241"/>
        <v>0</v>
      </c>
      <c r="G1421" s="220"/>
      <c r="I1421" s="269"/>
    </row>
    <row r="1422" spans="1:19">
      <c r="A1422" s="842" t="str">
        <f t="shared" si="238"/>
        <v/>
      </c>
      <c r="B1422" s="843"/>
      <c r="C1422" s="239"/>
      <c r="D1422" s="186"/>
      <c r="E1422" s="240">
        <f t="shared" si="240"/>
        <v>0</v>
      </c>
      <c r="F1422" s="218">
        <f t="shared" si="241"/>
        <v>0</v>
      </c>
      <c r="G1422" s="220"/>
      <c r="I1422" s="269"/>
    </row>
    <row r="1423" spans="1:19" ht="26.25" customHeight="1">
      <c r="A1423" s="842" t="str">
        <f t="shared" si="238"/>
        <v/>
      </c>
      <c r="B1423" s="843"/>
      <c r="C1423" s="239" t="str">
        <f t="shared" ref="C1423" si="242">IF(I1422=0,"",VLOOKUP(I1422,MATERIALES,3,FALSE))</f>
        <v/>
      </c>
      <c r="D1423" s="186"/>
      <c r="E1423" s="240">
        <f t="shared" si="240"/>
        <v>0</v>
      </c>
      <c r="F1423" s="218">
        <f t="shared" si="241"/>
        <v>0</v>
      </c>
      <c r="G1423" s="221"/>
      <c r="I1423" s="308"/>
    </row>
    <row r="1424" spans="1:19" ht="13.5" thickBot="1">
      <c r="A1424" s="204"/>
      <c r="D1424" s="206"/>
      <c r="E1424" s="242"/>
      <c r="F1424" s="243" t="s">
        <v>77</v>
      </c>
      <c r="G1424" s="241">
        <f>SUM(F1412:F1423)</f>
        <v>0</v>
      </c>
      <c r="I1424" s="308"/>
    </row>
    <row r="1425" spans="1:9" ht="14" thickTop="1" thickBot="1">
      <c r="A1425" s="244" t="s">
        <v>68</v>
      </c>
      <c r="B1425" s="245"/>
      <c r="C1425" s="245"/>
      <c r="D1425" s="247"/>
      <c r="E1425" s="247"/>
      <c r="F1425" s="246"/>
      <c r="G1425" s="248"/>
      <c r="I1425" s="308"/>
    </row>
    <row r="1426" spans="1:9" ht="13.5" thickTop="1">
      <c r="A1426" s="233" t="s">
        <v>53</v>
      </c>
      <c r="B1426" s="234"/>
      <c r="C1426" s="236" t="s">
        <v>67</v>
      </c>
      <c r="D1426" s="298" t="s">
        <v>71</v>
      </c>
      <c r="E1426" s="236" t="s">
        <v>96</v>
      </c>
      <c r="F1426" s="237" t="s">
        <v>75</v>
      </c>
      <c r="G1426" s="238" t="s">
        <v>66</v>
      </c>
      <c r="I1426" s="269"/>
    </row>
    <row r="1427" spans="1:9">
      <c r="A1427" s="842" t="str">
        <f>IF(I1426=0,"",VLOOKUP(I1426,EQUIPOS,2,FALSE))</f>
        <v/>
      </c>
      <c r="B1427" s="843"/>
      <c r="C1427" s="187"/>
      <c r="D1427" s="186"/>
      <c r="E1427" s="240">
        <f>IF(I1426=0,0,VLOOKUP(I1426,EQUIPOS,4,FALSE))</f>
        <v>0</v>
      </c>
      <c r="F1427" s="218">
        <f>C1427*D1427*E1427</f>
        <v>0</v>
      </c>
      <c r="G1427" s="219"/>
      <c r="I1427" s="269"/>
    </row>
    <row r="1428" spans="1:9">
      <c r="A1428" s="842" t="str">
        <f>IF(I1427=0,"",VLOOKUP(I1427,EQUIPOS,2,FALSE))</f>
        <v/>
      </c>
      <c r="B1428" s="843"/>
      <c r="C1428" s="187"/>
      <c r="D1428" s="186"/>
      <c r="E1428" s="240">
        <f>IF(I1427=0,0,VLOOKUP(I1427,EQUIPOS,4,FALSE))</f>
        <v>0</v>
      </c>
      <c r="F1428" s="218">
        <f t="shared" ref="F1428:F1431" si="243">C1428*D1428*E1428</f>
        <v>0</v>
      </c>
      <c r="G1428" s="220"/>
      <c r="I1428" s="269"/>
    </row>
    <row r="1429" spans="1:9">
      <c r="A1429" s="842" t="str">
        <f>IF(I1428=0,"",VLOOKUP(I1428,EQUIPOS,2,FALSE))</f>
        <v/>
      </c>
      <c r="B1429" s="843"/>
      <c r="C1429" s="187"/>
      <c r="D1429" s="186"/>
      <c r="E1429" s="240">
        <f>IF(I1428=0,0,VLOOKUP(I1428,EQUIPOS,4,FALSE))</f>
        <v>0</v>
      </c>
      <c r="F1429" s="218">
        <f t="shared" si="243"/>
        <v>0</v>
      </c>
      <c r="G1429" s="220"/>
      <c r="I1429" s="269"/>
    </row>
    <row r="1430" spans="1:9">
      <c r="A1430" s="842" t="str">
        <f>IF(I1429=0,"",VLOOKUP(I1429,EQUIPOS,2,FALSE))</f>
        <v/>
      </c>
      <c r="B1430" s="843"/>
      <c r="C1430" s="187"/>
      <c r="D1430" s="186"/>
      <c r="E1430" s="240">
        <f>IF(I1429=0,0,VLOOKUP(I1429,EQUIPOS,4,FALSE))</f>
        <v>0</v>
      </c>
      <c r="F1430" s="218">
        <f t="shared" si="243"/>
        <v>0</v>
      </c>
      <c r="G1430" s="220"/>
      <c r="I1430" s="269"/>
    </row>
    <row r="1431" spans="1:9" ht="30.75" customHeight="1">
      <c r="A1431" s="842" t="str">
        <f>IF(I1430=0,"",VLOOKUP(I1430,EQUIPOS,2,FALSE))</f>
        <v/>
      </c>
      <c r="B1431" s="843"/>
      <c r="C1431" s="187"/>
      <c r="D1431" s="186"/>
      <c r="E1431" s="240">
        <f>IF(I1430=0,0,VLOOKUP(I1430,EQUIPOS,4,FALSE))</f>
        <v>0</v>
      </c>
      <c r="F1431" s="218">
        <f t="shared" si="243"/>
        <v>0</v>
      </c>
      <c r="G1431" s="221"/>
      <c r="I1431" s="308"/>
    </row>
    <row r="1432" spans="1:9" ht="13.5" thickBot="1">
      <c r="A1432" s="222"/>
      <c r="B1432" s="223"/>
      <c r="C1432" s="223"/>
      <c r="D1432" s="225"/>
      <c r="E1432" s="249"/>
      <c r="F1432" s="226" t="s">
        <v>78</v>
      </c>
      <c r="G1432" s="250">
        <f>SUM(F1427:F1431)</f>
        <v>0</v>
      </c>
      <c r="I1432" s="308"/>
    </row>
    <row r="1433" spans="1:9" ht="13.5" thickTop="1">
      <c r="A1433" s="228" t="s">
        <v>69</v>
      </c>
      <c r="B1433" s="229"/>
      <c r="C1433" s="229"/>
      <c r="D1433" s="231"/>
      <c r="E1433" s="231"/>
      <c r="F1433" s="230"/>
      <c r="G1433" s="232"/>
      <c r="H1433" s="209"/>
      <c r="I1433" s="307"/>
    </row>
    <row r="1434" spans="1:9" ht="26">
      <c r="A1434" s="233" t="s">
        <v>53</v>
      </c>
      <c r="B1434" s="235" t="s">
        <v>54</v>
      </c>
      <c r="C1434" s="235" t="s">
        <v>64</v>
      </c>
      <c r="D1434" s="298" t="s">
        <v>70</v>
      </c>
      <c r="E1434" s="236" t="s">
        <v>65</v>
      </c>
      <c r="F1434" s="237" t="s">
        <v>75</v>
      </c>
      <c r="G1434" s="238" t="s">
        <v>66</v>
      </c>
      <c r="I1434" s="269"/>
    </row>
    <row r="1435" spans="1:9">
      <c r="A1435" s="251" t="str">
        <f t="shared" ref="A1435:A1446" si="244">IF(I1434=0,"",VLOOKUP(I1434,MANOOBRA,2,FALSE))</f>
        <v/>
      </c>
      <c r="B1435" s="239" t="str">
        <f t="shared" ref="B1435:B1446" si="245">IF(I1434=0,"",VLOOKUP(I1434,MANOOBRA,3,FALSE))</f>
        <v/>
      </c>
      <c r="C1435" s="187"/>
      <c r="D1435" s="187"/>
      <c r="E1435" s="240">
        <f t="shared" ref="E1435:E1446" si="246">IF(I1434=0,0,VLOOKUP(I1434,MANOOBRA,4,FALSE))</f>
        <v>0</v>
      </c>
      <c r="F1435" s="218">
        <f>IF(D1435=0,0,D1435*E1435)</f>
        <v>0</v>
      </c>
      <c r="G1435" s="219"/>
      <c r="I1435" s="269"/>
    </row>
    <row r="1436" spans="1:9">
      <c r="A1436" s="251" t="str">
        <f t="shared" si="244"/>
        <v/>
      </c>
      <c r="B1436" s="239" t="str">
        <f t="shared" si="245"/>
        <v/>
      </c>
      <c r="C1436" s="187"/>
      <c r="D1436" s="187"/>
      <c r="E1436" s="240">
        <f t="shared" si="246"/>
        <v>0</v>
      </c>
      <c r="F1436" s="218">
        <f t="shared" ref="F1436:F1446" si="247">IF(D1436=0,0,C1436*E1436/D1436)</f>
        <v>0</v>
      </c>
      <c r="G1436" s="220"/>
      <c r="I1436" s="269"/>
    </row>
    <row r="1437" spans="1:9">
      <c r="A1437" s="251" t="str">
        <f t="shared" si="244"/>
        <v/>
      </c>
      <c r="B1437" s="239" t="str">
        <f t="shared" si="245"/>
        <v/>
      </c>
      <c r="C1437" s="187"/>
      <c r="D1437" s="290"/>
      <c r="E1437" s="240">
        <f t="shared" si="246"/>
        <v>0</v>
      </c>
      <c r="F1437" s="218">
        <f t="shared" si="247"/>
        <v>0</v>
      </c>
      <c r="G1437" s="220"/>
      <c r="I1437" s="269"/>
    </row>
    <row r="1438" spans="1:9">
      <c r="A1438" s="251" t="str">
        <f t="shared" si="244"/>
        <v/>
      </c>
      <c r="B1438" s="239" t="str">
        <f t="shared" si="245"/>
        <v/>
      </c>
      <c r="C1438" s="187"/>
      <c r="D1438" s="187"/>
      <c r="E1438" s="240">
        <f t="shared" si="246"/>
        <v>0</v>
      </c>
      <c r="F1438" s="218">
        <f t="shared" si="247"/>
        <v>0</v>
      </c>
      <c r="G1438" s="220"/>
      <c r="I1438" s="269"/>
    </row>
    <row r="1439" spans="1:9">
      <c r="A1439" s="251" t="str">
        <f t="shared" si="244"/>
        <v/>
      </c>
      <c r="B1439" s="239" t="str">
        <f t="shared" si="245"/>
        <v/>
      </c>
      <c r="C1439" s="187"/>
      <c r="D1439" s="187"/>
      <c r="E1439" s="240">
        <f t="shared" si="246"/>
        <v>0</v>
      </c>
      <c r="F1439" s="218">
        <f t="shared" si="247"/>
        <v>0</v>
      </c>
      <c r="G1439" s="220"/>
      <c r="I1439" s="269"/>
    </row>
    <row r="1440" spans="1:9">
      <c r="A1440" s="251" t="str">
        <f t="shared" si="244"/>
        <v/>
      </c>
      <c r="B1440" s="239" t="str">
        <f t="shared" si="245"/>
        <v/>
      </c>
      <c r="C1440" s="187"/>
      <c r="D1440" s="187"/>
      <c r="E1440" s="240">
        <f t="shared" si="246"/>
        <v>0</v>
      </c>
      <c r="F1440" s="218">
        <f t="shared" si="247"/>
        <v>0</v>
      </c>
      <c r="G1440" s="220"/>
      <c r="I1440" s="269"/>
    </row>
    <row r="1441" spans="1:20">
      <c r="A1441" s="251" t="str">
        <f t="shared" si="244"/>
        <v/>
      </c>
      <c r="B1441" s="239" t="str">
        <f t="shared" si="245"/>
        <v/>
      </c>
      <c r="C1441" s="187"/>
      <c r="D1441" s="187"/>
      <c r="E1441" s="240">
        <f t="shared" si="246"/>
        <v>0</v>
      </c>
      <c r="F1441" s="218">
        <f t="shared" si="247"/>
        <v>0</v>
      </c>
      <c r="G1441" s="220"/>
      <c r="I1441" s="269"/>
    </row>
    <row r="1442" spans="1:20">
      <c r="A1442" s="251" t="str">
        <f t="shared" si="244"/>
        <v/>
      </c>
      <c r="B1442" s="239" t="str">
        <f t="shared" si="245"/>
        <v/>
      </c>
      <c r="C1442" s="187"/>
      <c r="D1442" s="187"/>
      <c r="E1442" s="240">
        <f t="shared" si="246"/>
        <v>0</v>
      </c>
      <c r="F1442" s="218">
        <f t="shared" si="247"/>
        <v>0</v>
      </c>
      <c r="G1442" s="220"/>
      <c r="I1442" s="269"/>
    </row>
    <row r="1443" spans="1:20">
      <c r="A1443" s="251" t="str">
        <f t="shared" si="244"/>
        <v/>
      </c>
      <c r="B1443" s="239" t="str">
        <f t="shared" si="245"/>
        <v/>
      </c>
      <c r="C1443" s="187"/>
      <c r="D1443" s="187"/>
      <c r="E1443" s="240">
        <f t="shared" si="246"/>
        <v>0</v>
      </c>
      <c r="F1443" s="218">
        <f t="shared" si="247"/>
        <v>0</v>
      </c>
      <c r="G1443" s="220"/>
      <c r="I1443" s="269"/>
    </row>
    <row r="1444" spans="1:20">
      <c r="A1444" s="251" t="str">
        <f t="shared" si="244"/>
        <v/>
      </c>
      <c r="B1444" s="239" t="str">
        <f t="shared" si="245"/>
        <v/>
      </c>
      <c r="C1444" s="187"/>
      <c r="D1444" s="187"/>
      <c r="E1444" s="240">
        <f t="shared" si="246"/>
        <v>0</v>
      </c>
      <c r="F1444" s="218">
        <f t="shared" si="247"/>
        <v>0</v>
      </c>
      <c r="G1444" s="220"/>
      <c r="I1444" s="269"/>
    </row>
    <row r="1445" spans="1:20">
      <c r="A1445" s="251" t="str">
        <f t="shared" si="244"/>
        <v/>
      </c>
      <c r="B1445" s="239" t="str">
        <f t="shared" si="245"/>
        <v/>
      </c>
      <c r="C1445" s="187"/>
      <c r="D1445" s="187"/>
      <c r="E1445" s="240">
        <f t="shared" si="246"/>
        <v>0</v>
      </c>
      <c r="F1445" s="218">
        <f t="shared" si="247"/>
        <v>0</v>
      </c>
      <c r="G1445" s="220"/>
      <c r="I1445" s="269"/>
    </row>
    <row r="1446" spans="1:20" ht="31.5" customHeight="1">
      <c r="A1446" s="251" t="str">
        <f t="shared" si="244"/>
        <v/>
      </c>
      <c r="B1446" s="239" t="str">
        <f t="shared" si="245"/>
        <v/>
      </c>
      <c r="C1446" s="187"/>
      <c r="D1446" s="187"/>
      <c r="E1446" s="240">
        <f t="shared" si="246"/>
        <v>0</v>
      </c>
      <c r="F1446" s="218">
        <f t="shared" si="247"/>
        <v>0</v>
      </c>
      <c r="G1446" s="221"/>
      <c r="I1446" s="308"/>
    </row>
    <row r="1447" spans="1:20" ht="13.5" thickBot="1">
      <c r="A1447" s="222"/>
      <c r="B1447" s="223"/>
      <c r="C1447" s="223"/>
      <c r="D1447" s="225"/>
      <c r="E1447" s="225"/>
      <c r="F1447" s="226" t="s">
        <v>79</v>
      </c>
      <c r="G1447" s="250">
        <f>SUM(F1435:F1446)</f>
        <v>0</v>
      </c>
      <c r="I1447" s="308"/>
    </row>
    <row r="1448" spans="1:20" ht="13.5" thickTop="1">
      <c r="A1448" s="179" t="s">
        <v>72</v>
      </c>
      <c r="B1448" s="229"/>
      <c r="C1448" s="229"/>
      <c r="D1448" s="231"/>
      <c r="E1448" s="231"/>
      <c r="F1448" s="230"/>
      <c r="G1448" s="232"/>
      <c r="H1448" s="209"/>
      <c r="I1448" s="307"/>
    </row>
    <row r="1449" spans="1:20">
      <c r="A1449" s="233" t="s">
        <v>53</v>
      </c>
      <c r="B1449" s="234"/>
      <c r="C1449" s="234"/>
      <c r="D1449" s="299"/>
      <c r="E1449" s="236" t="s">
        <v>73</v>
      </c>
      <c r="F1449" s="237" t="s">
        <v>74</v>
      </c>
      <c r="G1449" s="252" t="s">
        <v>73</v>
      </c>
      <c r="I1449" s="308"/>
    </row>
    <row r="1450" spans="1:20">
      <c r="A1450" s="704" t="s">
        <v>734</v>
      </c>
      <c r="B1450" s="253"/>
      <c r="C1450" s="253"/>
      <c r="D1450" s="300"/>
      <c r="E1450" s="217">
        <f>SUM(G1409,G1424,G1432,G1447)</f>
        <v>0</v>
      </c>
      <c r="F1450" s="254">
        <v>0.12</v>
      </c>
      <c r="G1450" s="255">
        <f>E1450*F1450</f>
        <v>0</v>
      </c>
      <c r="I1450" s="308"/>
    </row>
    <row r="1451" spans="1:20">
      <c r="A1451" s="704" t="s">
        <v>80</v>
      </c>
      <c r="B1451" s="253"/>
      <c r="C1451" s="253"/>
      <c r="D1451" s="300"/>
      <c r="E1451" s="217">
        <f>SUM(G1409,G1424,G1432,G1447)</f>
        <v>0</v>
      </c>
      <c r="F1451" s="254">
        <f>A</f>
        <v>0</v>
      </c>
      <c r="G1451" s="255">
        <f>E1451*F1451</f>
        <v>0</v>
      </c>
      <c r="I1451" s="308"/>
    </row>
    <row r="1452" spans="1:20" ht="33" customHeight="1">
      <c r="A1452" s="704" t="s">
        <v>81</v>
      </c>
      <c r="B1452" s="253"/>
      <c r="C1452" s="253"/>
      <c r="D1452" s="300"/>
      <c r="E1452" s="217">
        <f>SUM(G1409,G1424,G1432,G1447)</f>
        <v>0</v>
      </c>
      <c r="F1452" s="254">
        <f>I</f>
        <v>0</v>
      </c>
      <c r="G1452" s="255">
        <f>E1452*F1452</f>
        <v>0</v>
      </c>
      <c r="I1452" s="308"/>
      <c r="J1452" s="281"/>
      <c r="K1452" s="281"/>
      <c r="L1452" s="281"/>
      <c r="M1452" s="281"/>
      <c r="N1452" s="281"/>
      <c r="O1452" s="281"/>
      <c r="P1452" s="281"/>
      <c r="Q1452" s="281"/>
      <c r="R1452" s="281"/>
      <c r="S1452" s="281"/>
    </row>
    <row r="1453" spans="1:20" ht="33" customHeight="1">
      <c r="A1453" s="707" t="s">
        <v>82</v>
      </c>
      <c r="D1453" s="206"/>
      <c r="E1453" s="242">
        <f>SUM(G1409,G1424,G1432,G1447)</f>
        <v>0</v>
      </c>
      <c r="F1453" s="705">
        <f>U</f>
        <v>0</v>
      </c>
      <c r="G1453" s="220">
        <v>0</v>
      </c>
      <c r="I1453" s="706"/>
      <c r="J1453" s="281"/>
      <c r="K1453" s="281"/>
      <c r="L1453" s="281"/>
      <c r="M1453" s="281"/>
      <c r="N1453" s="281"/>
      <c r="O1453" s="281"/>
      <c r="P1453" s="281"/>
      <c r="Q1453" s="281"/>
      <c r="R1453" s="281"/>
      <c r="S1453" s="281"/>
    </row>
    <row r="1454" spans="1:20" s="201" customFormat="1" ht="26" customHeight="1" thickBot="1">
      <c r="A1454" s="222"/>
      <c r="B1454" s="223"/>
      <c r="C1454" s="223"/>
      <c r="D1454" s="225"/>
      <c r="E1454" s="225"/>
      <c r="F1454" s="256" t="s">
        <v>83</v>
      </c>
      <c r="G1454" s="250">
        <f>SUM(G1450:G1453)</f>
        <v>0</v>
      </c>
      <c r="I1454" s="309"/>
      <c r="J1454" s="201" t="str">
        <f>B1393</f>
        <v>2.4.2</v>
      </c>
      <c r="K1454" s="261">
        <f>E1450</f>
        <v>0</v>
      </c>
      <c r="L1454" s="261">
        <f>+G1409</f>
        <v>0</v>
      </c>
      <c r="M1454" s="261">
        <f>+G1424</f>
        <v>0</v>
      </c>
      <c r="N1454" s="261">
        <f>+G1432</f>
        <v>0</v>
      </c>
      <c r="O1454" s="261">
        <f>+G1447</f>
        <v>0</v>
      </c>
      <c r="P1454" s="280">
        <f>G1450</f>
        <v>0</v>
      </c>
      <c r="Q1454" s="280">
        <f>G1451</f>
        <v>0</v>
      </c>
      <c r="R1454" s="280">
        <f>G1452</f>
        <v>0</v>
      </c>
      <c r="S1454" s="283">
        <f>SUM(K1454:R1454)</f>
        <v>0</v>
      </c>
      <c r="T1454" s="280"/>
    </row>
    <row r="1455" spans="1:20" ht="14" thickTop="1" thickBot="1">
      <c r="A1455" s="257"/>
      <c r="B1455" s="201"/>
      <c r="C1455" s="201"/>
      <c r="D1455" s="301"/>
      <c r="E1455" s="258" t="s">
        <v>88</v>
      </c>
      <c r="F1455" s="259"/>
      <c r="G1455" s="260">
        <f>ROUND(SUM(G1409,G1424,G1432,G1447,G1454),0)</f>
        <v>0</v>
      </c>
      <c r="I1455" s="308"/>
      <c r="T1455" s="280"/>
    </row>
    <row r="1456" spans="1:20" ht="13.5" thickTop="1">
      <c r="A1456" s="262" t="s">
        <v>95</v>
      </c>
      <c r="D1456" s="206"/>
      <c r="E1456" s="206"/>
      <c r="F1456" s="205"/>
      <c r="G1456" s="208"/>
      <c r="I1456" s="308"/>
      <c r="T1456" s="280"/>
    </row>
    <row r="1457" spans="1:20">
      <c r="A1457" s="262"/>
      <c r="B1457" s="263"/>
      <c r="C1457" s="263"/>
      <c r="D1457" s="302"/>
      <c r="E1457" s="206"/>
      <c r="F1457" s="205"/>
      <c r="G1457" s="264">
        <f ca="1">TODAY()</f>
        <v>45189</v>
      </c>
      <c r="I1457" s="308"/>
      <c r="T1457" s="280"/>
    </row>
    <row r="1458" spans="1:20" s="191" customFormat="1" ht="13.5" thickBot="1">
      <c r="A1458" s="222"/>
      <c r="B1458" s="223"/>
      <c r="C1458" s="223"/>
      <c r="D1458" s="225"/>
      <c r="E1458" s="225"/>
      <c r="F1458" s="224"/>
      <c r="G1458" s="265"/>
      <c r="I1458" s="303"/>
      <c r="S1458" s="282"/>
    </row>
    <row r="1459" spans="1:20" s="191" customFormat="1" ht="13.5" thickTop="1">
      <c r="A1459" s="188" t="s">
        <v>124</v>
      </c>
      <c r="B1459" s="188"/>
      <c r="C1459" s="188"/>
      <c r="D1459" s="190"/>
      <c r="E1459" s="190"/>
      <c r="F1459" s="189"/>
      <c r="G1459" s="189"/>
      <c r="I1459" s="303"/>
      <c r="S1459" s="282"/>
    </row>
    <row r="1460" spans="1:20" s="191" customFormat="1">
      <c r="A1460" s="188" t="str">
        <f>CONCATENATE('Prestaciones y AIU'!A1344," ANALISIS DE PRECIOS UNITARIOS")</f>
        <v xml:space="preserve"> ANALISIS DE PRECIOS UNITARIOS</v>
      </c>
      <c r="B1460" s="188"/>
      <c r="C1460" s="188"/>
      <c r="D1460" s="190"/>
      <c r="E1460" s="190"/>
      <c r="F1460" s="189"/>
      <c r="G1460" s="189"/>
      <c r="I1460" s="303"/>
      <c r="S1460" s="282"/>
    </row>
    <row r="1461" spans="1:20" s="191" customFormat="1">
      <c r="A1461" s="188" t="str">
        <f>Objeto_LIC</f>
        <v>OBJETO PROCESO COMPETITIVO</v>
      </c>
      <c r="B1461" s="188"/>
      <c r="C1461" s="188"/>
      <c r="D1461" s="190"/>
      <c r="E1461" s="190"/>
      <c r="F1461" s="189"/>
      <c r="G1461" s="189"/>
      <c r="I1461" s="303"/>
      <c r="S1461" s="282"/>
    </row>
    <row r="1462" spans="1:20">
      <c r="A1462" s="188"/>
      <c r="B1462" s="188"/>
      <c r="C1462" s="188"/>
      <c r="D1462" s="190"/>
      <c r="E1462" s="190"/>
      <c r="F1462" s="189"/>
      <c r="G1462" s="189"/>
    </row>
    <row r="1463" spans="1:20" s="201" customFormat="1" ht="13.5" thickBot="1">
      <c r="A1463" s="192"/>
      <c r="B1463" s="192"/>
      <c r="C1463" s="192"/>
      <c r="D1463" s="194"/>
      <c r="E1463" s="194"/>
      <c r="F1463" s="193"/>
      <c r="G1463" s="193"/>
      <c r="I1463" s="305"/>
      <c r="S1463" s="282"/>
    </row>
    <row r="1464" spans="1:20" ht="13.5" thickTop="1">
      <c r="A1464" s="196"/>
      <c r="B1464" s="197"/>
      <c r="C1464" s="197"/>
      <c r="D1464" s="199"/>
      <c r="E1464" s="199"/>
      <c r="F1464" s="198"/>
      <c r="G1464" s="200" t="s">
        <v>125</v>
      </c>
    </row>
    <row r="1465" spans="1:20">
      <c r="A1465" s="202" t="s">
        <v>58</v>
      </c>
      <c r="B1465" s="844" t="str">
        <f>Proponente</f>
        <v>INDICAR NOMBRE DE CONTRATISTA</v>
      </c>
      <c r="C1465" s="844"/>
      <c r="D1465" s="844"/>
      <c r="E1465" s="844"/>
      <c r="F1465" s="844"/>
      <c r="G1465" s="845"/>
    </row>
    <row r="1466" spans="1:20">
      <c r="A1466" s="202" t="s">
        <v>59</v>
      </c>
      <c r="B1466" s="203" t="str">
        <f>Presupuesto!$A$27</f>
        <v>2.5.1</v>
      </c>
      <c r="C1466" s="844" t="str">
        <f>Presupuesto!$B$27</f>
        <v>Raspado y resane superficie muro pintado</v>
      </c>
      <c r="D1466" s="844"/>
      <c r="E1466" s="844"/>
      <c r="F1466" s="844"/>
      <c r="G1466" s="845"/>
    </row>
    <row r="1467" spans="1:20">
      <c r="A1467" s="204"/>
      <c r="D1467" s="206"/>
      <c r="E1467" s="206"/>
      <c r="F1467" s="192" t="s">
        <v>87</v>
      </c>
      <c r="G1467" s="207" t="str">
        <f>Presupuesto!$C$27</f>
        <v>m2</v>
      </c>
      <c r="I1467" s="306"/>
      <c r="J1467" s="281"/>
      <c r="K1467" s="281"/>
      <c r="L1467" s="281"/>
      <c r="M1467" s="281"/>
      <c r="N1467" s="281"/>
      <c r="O1467" s="281"/>
      <c r="P1467" s="281"/>
      <c r="Q1467" s="281"/>
      <c r="R1467" s="281"/>
      <c r="S1467" s="281"/>
    </row>
    <row r="1468" spans="1:20" s="209" customFormat="1" ht="13.5" thickBot="1">
      <c r="A1468" s="202" t="s">
        <v>60</v>
      </c>
      <c r="B1468" s="195"/>
      <c r="C1468" s="195"/>
      <c r="D1468" s="206"/>
      <c r="E1468" s="206"/>
      <c r="F1468" s="205"/>
      <c r="G1468" s="208"/>
      <c r="I1468" s="307"/>
      <c r="S1468" s="281"/>
    </row>
    <row r="1469" spans="1:20" ht="13.5" thickTop="1">
      <c r="A1469" s="210" t="s">
        <v>53</v>
      </c>
      <c r="B1469" s="211" t="s">
        <v>61</v>
      </c>
      <c r="C1469" s="211" t="s">
        <v>62</v>
      </c>
      <c r="D1469" s="212" t="s">
        <v>70</v>
      </c>
      <c r="E1469" s="213" t="s">
        <v>98</v>
      </c>
      <c r="F1469" s="213" t="s">
        <v>75</v>
      </c>
      <c r="G1469" s="214" t="s">
        <v>66</v>
      </c>
      <c r="I1469" s="269"/>
    </row>
    <row r="1470" spans="1:20">
      <c r="A1470" s="215" t="str">
        <f t="shared" ref="A1470:A1481" si="248">IF(I1469=0,"-",VLOOKUP(I1469,EQUIPOS,2,FALSE))</f>
        <v>-</v>
      </c>
      <c r="B1470" s="216"/>
      <c r="C1470" s="216"/>
      <c r="D1470" s="186"/>
      <c r="E1470" s="217">
        <f>0.1*E1508</f>
        <v>0</v>
      </c>
      <c r="F1470" s="218">
        <f>IF(D1470=0,0,E1470*D1470)</f>
        <v>0</v>
      </c>
      <c r="G1470" s="219"/>
      <c r="I1470" s="269"/>
    </row>
    <row r="1471" spans="1:20">
      <c r="A1471" s="215" t="str">
        <f t="shared" si="248"/>
        <v>-</v>
      </c>
      <c r="B1471" s="216"/>
      <c r="C1471" s="216"/>
      <c r="D1471" s="186"/>
      <c r="E1471" s="217">
        <f t="shared" ref="E1471:E1481" si="249">IF(I1470=0,0,VLOOKUP(I1470,EQUIPOS,4,FALSE))</f>
        <v>0</v>
      </c>
      <c r="F1471" s="218">
        <f t="shared" ref="F1471:F1481" si="250">IF(D1471=0,0,E1471/D1471)</f>
        <v>0</v>
      </c>
      <c r="G1471" s="220"/>
      <c r="I1471" s="269"/>
    </row>
    <row r="1472" spans="1:20">
      <c r="A1472" s="215" t="str">
        <f t="shared" si="248"/>
        <v>-</v>
      </c>
      <c r="B1472" s="216"/>
      <c r="C1472" s="216"/>
      <c r="D1472" s="186"/>
      <c r="E1472" s="217">
        <f t="shared" si="249"/>
        <v>0</v>
      </c>
      <c r="F1472" s="218">
        <f t="shared" si="250"/>
        <v>0</v>
      </c>
      <c r="G1472" s="220"/>
      <c r="I1472" s="269"/>
    </row>
    <row r="1473" spans="1:19">
      <c r="A1473" s="215" t="str">
        <f t="shared" si="248"/>
        <v>-</v>
      </c>
      <c r="B1473" s="216"/>
      <c r="C1473" s="216"/>
      <c r="D1473" s="186"/>
      <c r="E1473" s="217">
        <f t="shared" si="249"/>
        <v>0</v>
      </c>
      <c r="F1473" s="218">
        <f t="shared" si="250"/>
        <v>0</v>
      </c>
      <c r="G1473" s="220"/>
      <c r="I1473" s="269"/>
    </row>
    <row r="1474" spans="1:19">
      <c r="A1474" s="215" t="str">
        <f t="shared" si="248"/>
        <v>-</v>
      </c>
      <c r="B1474" s="216"/>
      <c r="C1474" s="216"/>
      <c r="D1474" s="186"/>
      <c r="E1474" s="217">
        <f t="shared" si="249"/>
        <v>0</v>
      </c>
      <c r="F1474" s="218">
        <f t="shared" si="250"/>
        <v>0</v>
      </c>
      <c r="G1474" s="220"/>
      <c r="I1474" s="269"/>
    </row>
    <row r="1475" spans="1:19">
      <c r="A1475" s="215" t="str">
        <f t="shared" si="248"/>
        <v>-</v>
      </c>
      <c r="B1475" s="216"/>
      <c r="C1475" s="216"/>
      <c r="D1475" s="186"/>
      <c r="E1475" s="217">
        <f t="shared" si="249"/>
        <v>0</v>
      </c>
      <c r="F1475" s="218">
        <f t="shared" si="250"/>
        <v>0</v>
      </c>
      <c r="G1475" s="220"/>
      <c r="I1475" s="269"/>
    </row>
    <row r="1476" spans="1:19">
      <c r="A1476" s="215" t="str">
        <f t="shared" si="248"/>
        <v>-</v>
      </c>
      <c r="B1476" s="216"/>
      <c r="C1476" s="216"/>
      <c r="D1476" s="186"/>
      <c r="E1476" s="217">
        <f t="shared" si="249"/>
        <v>0</v>
      </c>
      <c r="F1476" s="218">
        <f t="shared" si="250"/>
        <v>0</v>
      </c>
      <c r="G1476" s="220"/>
      <c r="I1476" s="269"/>
    </row>
    <row r="1477" spans="1:19">
      <c r="A1477" s="215" t="str">
        <f t="shared" si="248"/>
        <v>-</v>
      </c>
      <c r="B1477" s="216"/>
      <c r="C1477" s="216"/>
      <c r="D1477" s="186"/>
      <c r="E1477" s="217">
        <f t="shared" si="249"/>
        <v>0</v>
      </c>
      <c r="F1477" s="218">
        <f t="shared" si="250"/>
        <v>0</v>
      </c>
      <c r="G1477" s="220"/>
      <c r="I1477" s="269"/>
    </row>
    <row r="1478" spans="1:19">
      <c r="A1478" s="215" t="str">
        <f t="shared" si="248"/>
        <v>-</v>
      </c>
      <c r="B1478" s="216"/>
      <c r="C1478" s="216"/>
      <c r="D1478" s="186"/>
      <c r="E1478" s="217">
        <f t="shared" si="249"/>
        <v>0</v>
      </c>
      <c r="F1478" s="218">
        <f t="shared" si="250"/>
        <v>0</v>
      </c>
      <c r="G1478" s="220"/>
      <c r="I1478" s="269"/>
    </row>
    <row r="1479" spans="1:19">
      <c r="A1479" s="215" t="str">
        <f t="shared" si="248"/>
        <v>-</v>
      </c>
      <c r="B1479" s="216"/>
      <c r="C1479" s="216"/>
      <c r="D1479" s="186"/>
      <c r="E1479" s="217">
        <f t="shared" si="249"/>
        <v>0</v>
      </c>
      <c r="F1479" s="218">
        <f t="shared" si="250"/>
        <v>0</v>
      </c>
      <c r="G1479" s="220"/>
      <c r="I1479" s="269"/>
    </row>
    <row r="1480" spans="1:19">
      <c r="A1480" s="215" t="str">
        <f t="shared" si="248"/>
        <v>-</v>
      </c>
      <c r="B1480" s="216"/>
      <c r="C1480" s="216"/>
      <c r="D1480" s="186"/>
      <c r="E1480" s="217">
        <f t="shared" si="249"/>
        <v>0</v>
      </c>
      <c r="F1480" s="218">
        <f t="shared" si="250"/>
        <v>0</v>
      </c>
      <c r="G1480" s="220"/>
      <c r="I1480" s="269"/>
    </row>
    <row r="1481" spans="1:19">
      <c r="A1481" s="215" t="str">
        <f t="shared" si="248"/>
        <v>-</v>
      </c>
      <c r="B1481" s="216"/>
      <c r="C1481" s="216"/>
      <c r="D1481" s="186"/>
      <c r="E1481" s="217">
        <f t="shared" si="249"/>
        <v>0</v>
      </c>
      <c r="F1481" s="218">
        <f t="shared" si="250"/>
        <v>0</v>
      </c>
      <c r="G1481" s="220"/>
      <c r="I1481" s="308"/>
    </row>
    <row r="1482" spans="1:19" ht="13.5" thickBot="1">
      <c r="A1482" s="222"/>
      <c r="B1482" s="223"/>
      <c r="C1482" s="223"/>
      <c r="D1482" s="225"/>
      <c r="E1482" s="225"/>
      <c r="F1482" s="226" t="s">
        <v>76</v>
      </c>
      <c r="G1482" s="227">
        <f>SUM(F1470:F1481)</f>
        <v>0</v>
      </c>
      <c r="I1482" s="308"/>
    </row>
    <row r="1483" spans="1:19" s="209" customFormat="1" ht="13.5" thickTop="1">
      <c r="A1483" s="228" t="s">
        <v>63</v>
      </c>
      <c r="B1483" s="229"/>
      <c r="C1483" s="229"/>
      <c r="D1483" s="231"/>
      <c r="E1483" s="231"/>
      <c r="F1483" s="230"/>
      <c r="G1483" s="232"/>
      <c r="I1483" s="307"/>
      <c r="S1483" s="281"/>
    </row>
    <row r="1484" spans="1:19" ht="26">
      <c r="A1484" s="233" t="s">
        <v>53</v>
      </c>
      <c r="B1484" s="234"/>
      <c r="C1484" s="235" t="s">
        <v>54</v>
      </c>
      <c r="D1484" s="298" t="s">
        <v>64</v>
      </c>
      <c r="E1484" s="236" t="s">
        <v>65</v>
      </c>
      <c r="F1484" s="237" t="s">
        <v>75</v>
      </c>
      <c r="G1484" s="238" t="s">
        <v>66</v>
      </c>
      <c r="I1484" s="269"/>
    </row>
    <row r="1485" spans="1:19">
      <c r="A1485" s="842" t="str">
        <f t="shared" ref="A1485:A1496" si="251">IF(I1484=0,"",VLOOKUP(I1484,MATERIALES,2,FALSE))</f>
        <v/>
      </c>
      <c r="B1485" s="843"/>
      <c r="C1485" s="239" t="str">
        <f t="shared" ref="C1485:C1493" si="252">IF(I1484=0,"",VLOOKUP(I1484,MATERIALES,3,FALSE))</f>
        <v/>
      </c>
      <c r="D1485" s="606"/>
      <c r="E1485" s="240">
        <f t="shared" ref="E1485:E1496" si="253">IF(I1484=0,0,VLOOKUP(I1484,MATERIALES,4,FALSE))</f>
        <v>0</v>
      </c>
      <c r="F1485" s="218">
        <f>D1485*E1485</f>
        <v>0</v>
      </c>
      <c r="G1485" s="219"/>
      <c r="I1485" s="269"/>
    </row>
    <row r="1486" spans="1:19">
      <c r="A1486" s="842" t="str">
        <f t="shared" si="251"/>
        <v/>
      </c>
      <c r="B1486" s="843"/>
      <c r="C1486" s="239" t="str">
        <f t="shared" si="252"/>
        <v/>
      </c>
      <c r="D1486" s="606"/>
      <c r="E1486" s="240">
        <f t="shared" si="253"/>
        <v>0</v>
      </c>
      <c r="F1486" s="218">
        <f t="shared" ref="F1486:F1496" si="254">D1486*E1486</f>
        <v>0</v>
      </c>
      <c r="G1486" s="220"/>
      <c r="I1486" s="269"/>
    </row>
    <row r="1487" spans="1:19">
      <c r="A1487" s="842" t="str">
        <f t="shared" si="251"/>
        <v/>
      </c>
      <c r="B1487" s="843"/>
      <c r="C1487" s="239" t="str">
        <f t="shared" si="252"/>
        <v/>
      </c>
      <c r="D1487" s="606"/>
      <c r="E1487" s="240">
        <f t="shared" si="253"/>
        <v>0</v>
      </c>
      <c r="F1487" s="218">
        <f t="shared" si="254"/>
        <v>0</v>
      </c>
      <c r="G1487" s="220"/>
      <c r="I1487" s="269"/>
    </row>
    <row r="1488" spans="1:19">
      <c r="A1488" s="842" t="str">
        <f t="shared" si="251"/>
        <v/>
      </c>
      <c r="B1488" s="843"/>
      <c r="C1488" s="239" t="str">
        <f t="shared" si="252"/>
        <v/>
      </c>
      <c r="D1488" s="186"/>
      <c r="E1488" s="240">
        <f t="shared" si="253"/>
        <v>0</v>
      </c>
      <c r="F1488" s="218">
        <f t="shared" si="254"/>
        <v>0</v>
      </c>
      <c r="G1488" s="220"/>
      <c r="I1488" s="269"/>
    </row>
    <row r="1489" spans="1:9">
      <c r="A1489" s="842" t="str">
        <f t="shared" si="251"/>
        <v/>
      </c>
      <c r="B1489" s="843"/>
      <c r="C1489" s="239" t="str">
        <f t="shared" si="252"/>
        <v/>
      </c>
      <c r="D1489" s="186"/>
      <c r="E1489" s="240">
        <f t="shared" si="253"/>
        <v>0</v>
      </c>
      <c r="F1489" s="218">
        <f t="shared" si="254"/>
        <v>0</v>
      </c>
      <c r="G1489" s="220"/>
      <c r="I1489" s="269"/>
    </row>
    <row r="1490" spans="1:9">
      <c r="A1490" s="842" t="str">
        <f t="shared" si="251"/>
        <v/>
      </c>
      <c r="B1490" s="843"/>
      <c r="C1490" s="239" t="str">
        <f t="shared" si="252"/>
        <v/>
      </c>
      <c r="D1490" s="186"/>
      <c r="E1490" s="240">
        <f t="shared" si="253"/>
        <v>0</v>
      </c>
      <c r="F1490" s="218">
        <f t="shared" si="254"/>
        <v>0</v>
      </c>
      <c r="G1490" s="220"/>
      <c r="I1490" s="269"/>
    </row>
    <row r="1491" spans="1:9">
      <c r="A1491" s="842" t="str">
        <f t="shared" si="251"/>
        <v/>
      </c>
      <c r="B1491" s="843"/>
      <c r="C1491" s="239" t="str">
        <f t="shared" si="252"/>
        <v/>
      </c>
      <c r="D1491" s="186"/>
      <c r="E1491" s="240">
        <f t="shared" si="253"/>
        <v>0</v>
      </c>
      <c r="F1491" s="218">
        <f t="shared" si="254"/>
        <v>0</v>
      </c>
      <c r="G1491" s="220"/>
      <c r="I1491" s="269"/>
    </row>
    <row r="1492" spans="1:9">
      <c r="A1492" s="842" t="str">
        <f t="shared" si="251"/>
        <v/>
      </c>
      <c r="B1492" s="843"/>
      <c r="C1492" s="239" t="str">
        <f t="shared" si="252"/>
        <v/>
      </c>
      <c r="D1492" s="186"/>
      <c r="E1492" s="240">
        <f t="shared" si="253"/>
        <v>0</v>
      </c>
      <c r="F1492" s="218">
        <f t="shared" si="254"/>
        <v>0</v>
      </c>
      <c r="G1492" s="241"/>
      <c r="I1492" s="269"/>
    </row>
    <row r="1493" spans="1:9">
      <c r="A1493" s="842" t="str">
        <f t="shared" si="251"/>
        <v/>
      </c>
      <c r="B1493" s="843"/>
      <c r="C1493" s="239" t="str">
        <f t="shared" si="252"/>
        <v/>
      </c>
      <c r="D1493" s="186"/>
      <c r="E1493" s="240">
        <f t="shared" si="253"/>
        <v>0</v>
      </c>
      <c r="F1493" s="218">
        <f t="shared" si="254"/>
        <v>0</v>
      </c>
      <c r="G1493" s="220"/>
      <c r="I1493" s="269"/>
    </row>
    <row r="1494" spans="1:9">
      <c r="A1494" s="842" t="str">
        <f t="shared" si="251"/>
        <v/>
      </c>
      <c r="B1494" s="843"/>
      <c r="C1494" s="239"/>
      <c r="D1494" s="186"/>
      <c r="E1494" s="240">
        <f t="shared" si="253"/>
        <v>0</v>
      </c>
      <c r="F1494" s="218">
        <f t="shared" si="254"/>
        <v>0</v>
      </c>
      <c r="G1494" s="220"/>
      <c r="I1494" s="269"/>
    </row>
    <row r="1495" spans="1:9">
      <c r="A1495" s="842" t="str">
        <f t="shared" si="251"/>
        <v/>
      </c>
      <c r="B1495" s="843"/>
      <c r="C1495" s="239"/>
      <c r="D1495" s="186"/>
      <c r="E1495" s="240">
        <f t="shared" si="253"/>
        <v>0</v>
      </c>
      <c r="F1495" s="218">
        <f t="shared" si="254"/>
        <v>0</v>
      </c>
      <c r="G1495" s="220"/>
      <c r="I1495" s="269"/>
    </row>
    <row r="1496" spans="1:9" ht="26.25" customHeight="1">
      <c r="A1496" s="842" t="str">
        <f t="shared" si="251"/>
        <v/>
      </c>
      <c r="B1496" s="843"/>
      <c r="C1496" s="239" t="str">
        <f t="shared" ref="C1496" si="255">IF(I1495=0,"",VLOOKUP(I1495,MATERIALES,3,FALSE))</f>
        <v/>
      </c>
      <c r="D1496" s="186"/>
      <c r="E1496" s="240">
        <f t="shared" si="253"/>
        <v>0</v>
      </c>
      <c r="F1496" s="218">
        <f t="shared" si="254"/>
        <v>0</v>
      </c>
      <c r="G1496" s="221"/>
      <c r="I1496" s="308"/>
    </row>
    <row r="1497" spans="1:9" ht="13.5" thickBot="1">
      <c r="A1497" s="204"/>
      <c r="D1497" s="206"/>
      <c r="E1497" s="242"/>
      <c r="F1497" s="243" t="s">
        <v>77</v>
      </c>
      <c r="G1497" s="241">
        <f>SUM(F1485:F1496)</f>
        <v>0</v>
      </c>
      <c r="I1497" s="308"/>
    </row>
    <row r="1498" spans="1:9" ht="14" thickTop="1" thickBot="1">
      <c r="A1498" s="244" t="s">
        <v>68</v>
      </c>
      <c r="B1498" s="245"/>
      <c r="C1498" s="245"/>
      <c r="D1498" s="247"/>
      <c r="E1498" s="247"/>
      <c r="F1498" s="246"/>
      <c r="G1498" s="248"/>
      <c r="I1498" s="308"/>
    </row>
    <row r="1499" spans="1:9" ht="13.5" thickTop="1">
      <c r="A1499" s="233" t="s">
        <v>53</v>
      </c>
      <c r="B1499" s="234"/>
      <c r="C1499" s="236" t="s">
        <v>67</v>
      </c>
      <c r="D1499" s="298" t="s">
        <v>71</v>
      </c>
      <c r="E1499" s="236" t="s">
        <v>96</v>
      </c>
      <c r="F1499" s="237" t="s">
        <v>75</v>
      </c>
      <c r="G1499" s="238" t="s">
        <v>66</v>
      </c>
      <c r="I1499" s="269"/>
    </row>
    <row r="1500" spans="1:9">
      <c r="A1500" s="842" t="str">
        <f>IF(I1499=0,"",VLOOKUP(I1499,EQUIPOS,2,FALSE))</f>
        <v/>
      </c>
      <c r="B1500" s="843"/>
      <c r="C1500" s="187"/>
      <c r="D1500" s="186"/>
      <c r="E1500" s="240">
        <f>IF(I1499=0,0,VLOOKUP(I1499,EQUIPOS,4,FALSE))</f>
        <v>0</v>
      </c>
      <c r="F1500" s="218">
        <f>C1500*D1500*E1500</f>
        <v>0</v>
      </c>
      <c r="G1500" s="219"/>
      <c r="I1500" s="269"/>
    </row>
    <row r="1501" spans="1:9">
      <c r="A1501" s="842" t="str">
        <f>IF(I1500=0,"",VLOOKUP(I1500,EQUIPOS,2,FALSE))</f>
        <v/>
      </c>
      <c r="B1501" s="843"/>
      <c r="C1501" s="187"/>
      <c r="D1501" s="186"/>
      <c r="E1501" s="240">
        <f>IF(I1500=0,0,VLOOKUP(I1500,EQUIPOS,4,FALSE))</f>
        <v>0</v>
      </c>
      <c r="F1501" s="218">
        <f t="shared" ref="F1501:F1504" si="256">C1501*D1501*E1501</f>
        <v>0</v>
      </c>
      <c r="G1501" s="220"/>
      <c r="I1501" s="269"/>
    </row>
    <row r="1502" spans="1:9">
      <c r="A1502" s="842" t="str">
        <f>IF(I1501=0,"",VLOOKUP(I1501,EQUIPOS,2,FALSE))</f>
        <v/>
      </c>
      <c r="B1502" s="843"/>
      <c r="C1502" s="187"/>
      <c r="D1502" s="186"/>
      <c r="E1502" s="240">
        <f>IF(I1501=0,0,VLOOKUP(I1501,EQUIPOS,4,FALSE))</f>
        <v>0</v>
      </c>
      <c r="F1502" s="218">
        <f t="shared" si="256"/>
        <v>0</v>
      </c>
      <c r="G1502" s="220"/>
      <c r="I1502" s="269"/>
    </row>
    <row r="1503" spans="1:9">
      <c r="A1503" s="842" t="str">
        <f>IF(I1502=0,"",VLOOKUP(I1502,EQUIPOS,2,FALSE))</f>
        <v/>
      </c>
      <c r="B1503" s="843"/>
      <c r="C1503" s="187"/>
      <c r="D1503" s="186"/>
      <c r="E1503" s="240">
        <f>IF(I1502=0,0,VLOOKUP(I1502,EQUIPOS,4,FALSE))</f>
        <v>0</v>
      </c>
      <c r="F1503" s="218">
        <f t="shared" si="256"/>
        <v>0</v>
      </c>
      <c r="G1503" s="220"/>
      <c r="I1503" s="269"/>
    </row>
    <row r="1504" spans="1:9" ht="30.75" customHeight="1">
      <c r="A1504" s="842" t="str">
        <f>IF(I1503=0,"",VLOOKUP(I1503,EQUIPOS,2,FALSE))</f>
        <v/>
      </c>
      <c r="B1504" s="843"/>
      <c r="C1504" s="187"/>
      <c r="D1504" s="186"/>
      <c r="E1504" s="240">
        <f>IF(I1503=0,0,VLOOKUP(I1503,EQUIPOS,4,FALSE))</f>
        <v>0</v>
      </c>
      <c r="F1504" s="218">
        <f t="shared" si="256"/>
        <v>0</v>
      </c>
      <c r="G1504" s="221"/>
      <c r="I1504" s="308"/>
    </row>
    <row r="1505" spans="1:9" ht="13.5" thickBot="1">
      <c r="A1505" s="222"/>
      <c r="B1505" s="223"/>
      <c r="C1505" s="223"/>
      <c r="D1505" s="225"/>
      <c r="E1505" s="249"/>
      <c r="F1505" s="226" t="s">
        <v>78</v>
      </c>
      <c r="G1505" s="250">
        <f>SUM(F1500:F1504)</f>
        <v>0</v>
      </c>
      <c r="I1505" s="308"/>
    </row>
    <row r="1506" spans="1:9" ht="13.5" thickTop="1">
      <c r="A1506" s="228" t="s">
        <v>69</v>
      </c>
      <c r="B1506" s="229"/>
      <c r="C1506" s="229"/>
      <c r="D1506" s="231"/>
      <c r="E1506" s="231"/>
      <c r="F1506" s="230"/>
      <c r="G1506" s="232"/>
      <c r="H1506" s="209"/>
      <c r="I1506" s="307"/>
    </row>
    <row r="1507" spans="1:9" ht="26">
      <c r="A1507" s="233" t="s">
        <v>53</v>
      </c>
      <c r="B1507" s="235" t="s">
        <v>54</v>
      </c>
      <c r="C1507" s="235" t="s">
        <v>64</v>
      </c>
      <c r="D1507" s="298" t="s">
        <v>70</v>
      </c>
      <c r="E1507" s="236" t="s">
        <v>65</v>
      </c>
      <c r="F1507" s="237" t="s">
        <v>75</v>
      </c>
      <c r="G1507" s="238" t="s">
        <v>66</v>
      </c>
      <c r="I1507" s="269"/>
    </row>
    <row r="1508" spans="1:9">
      <c r="A1508" s="251" t="str">
        <f t="shared" ref="A1508:A1519" si="257">IF(I1507=0,"",VLOOKUP(I1507,MANOOBRA,2,FALSE))</f>
        <v/>
      </c>
      <c r="B1508" s="239" t="str">
        <f t="shared" ref="B1508:B1519" si="258">IF(I1507=0,"",VLOOKUP(I1507,MANOOBRA,3,FALSE))</f>
        <v/>
      </c>
      <c r="C1508" s="187"/>
      <c r="D1508" s="187"/>
      <c r="E1508" s="240">
        <f t="shared" ref="E1508:E1519" si="259">IF(I1507=0,0,VLOOKUP(I1507,MANOOBRA,4,FALSE))</f>
        <v>0</v>
      </c>
      <c r="F1508" s="218">
        <f>IF(D1508=0,0,E1508*D1508)</f>
        <v>0</v>
      </c>
      <c r="G1508" s="219"/>
      <c r="I1508" s="269"/>
    </row>
    <row r="1509" spans="1:9">
      <c r="A1509" s="251" t="str">
        <f t="shared" si="257"/>
        <v/>
      </c>
      <c r="B1509" s="239" t="str">
        <f t="shared" si="258"/>
        <v/>
      </c>
      <c r="C1509" s="187"/>
      <c r="D1509" s="187"/>
      <c r="E1509" s="240">
        <f t="shared" si="259"/>
        <v>0</v>
      </c>
      <c r="F1509" s="218">
        <f t="shared" ref="F1509:F1519" si="260">IF(D1509=0,0,C1509*E1509/D1509)</f>
        <v>0</v>
      </c>
      <c r="G1509" s="220"/>
      <c r="I1509" s="269"/>
    </row>
    <row r="1510" spans="1:9">
      <c r="A1510" s="251" t="str">
        <f t="shared" si="257"/>
        <v/>
      </c>
      <c r="B1510" s="239" t="str">
        <f t="shared" si="258"/>
        <v/>
      </c>
      <c r="C1510" s="187"/>
      <c r="D1510" s="290"/>
      <c r="E1510" s="240">
        <f t="shared" si="259"/>
        <v>0</v>
      </c>
      <c r="F1510" s="218">
        <f t="shared" si="260"/>
        <v>0</v>
      </c>
      <c r="G1510" s="220"/>
      <c r="I1510" s="269"/>
    </row>
    <row r="1511" spans="1:9">
      <c r="A1511" s="251" t="str">
        <f t="shared" si="257"/>
        <v/>
      </c>
      <c r="B1511" s="239" t="str">
        <f t="shared" si="258"/>
        <v/>
      </c>
      <c r="C1511" s="187"/>
      <c r="D1511" s="187"/>
      <c r="E1511" s="240">
        <f t="shared" si="259"/>
        <v>0</v>
      </c>
      <c r="F1511" s="218">
        <f t="shared" si="260"/>
        <v>0</v>
      </c>
      <c r="G1511" s="220"/>
      <c r="I1511" s="269"/>
    </row>
    <row r="1512" spans="1:9">
      <c r="A1512" s="251" t="str">
        <f t="shared" si="257"/>
        <v/>
      </c>
      <c r="B1512" s="239" t="str">
        <f t="shared" si="258"/>
        <v/>
      </c>
      <c r="C1512" s="187"/>
      <c r="D1512" s="187"/>
      <c r="E1512" s="240">
        <f t="shared" si="259"/>
        <v>0</v>
      </c>
      <c r="F1512" s="218">
        <f t="shared" si="260"/>
        <v>0</v>
      </c>
      <c r="G1512" s="220"/>
      <c r="I1512" s="269"/>
    </row>
    <row r="1513" spans="1:9">
      <c r="A1513" s="251" t="str">
        <f t="shared" si="257"/>
        <v/>
      </c>
      <c r="B1513" s="239" t="str">
        <f t="shared" si="258"/>
        <v/>
      </c>
      <c r="C1513" s="187"/>
      <c r="D1513" s="187"/>
      <c r="E1513" s="240">
        <f t="shared" si="259"/>
        <v>0</v>
      </c>
      <c r="F1513" s="218">
        <f t="shared" si="260"/>
        <v>0</v>
      </c>
      <c r="G1513" s="220"/>
      <c r="I1513" s="269"/>
    </row>
    <row r="1514" spans="1:9">
      <c r="A1514" s="251" t="str">
        <f t="shared" si="257"/>
        <v/>
      </c>
      <c r="B1514" s="239" t="str">
        <f t="shared" si="258"/>
        <v/>
      </c>
      <c r="C1514" s="187"/>
      <c r="D1514" s="187"/>
      <c r="E1514" s="240">
        <f t="shared" si="259"/>
        <v>0</v>
      </c>
      <c r="F1514" s="218">
        <f t="shared" si="260"/>
        <v>0</v>
      </c>
      <c r="G1514" s="220"/>
      <c r="I1514" s="269"/>
    </row>
    <row r="1515" spans="1:9">
      <c r="A1515" s="251" t="str">
        <f t="shared" si="257"/>
        <v/>
      </c>
      <c r="B1515" s="239" t="str">
        <f t="shared" si="258"/>
        <v/>
      </c>
      <c r="C1515" s="187"/>
      <c r="D1515" s="187"/>
      <c r="E1515" s="240">
        <f t="shared" si="259"/>
        <v>0</v>
      </c>
      <c r="F1515" s="218">
        <f t="shared" si="260"/>
        <v>0</v>
      </c>
      <c r="G1515" s="220"/>
      <c r="I1515" s="269"/>
    </row>
    <row r="1516" spans="1:9">
      <c r="A1516" s="251" t="str">
        <f t="shared" si="257"/>
        <v/>
      </c>
      <c r="B1516" s="239" t="str">
        <f t="shared" si="258"/>
        <v/>
      </c>
      <c r="C1516" s="187"/>
      <c r="D1516" s="187"/>
      <c r="E1516" s="240">
        <f t="shared" si="259"/>
        <v>0</v>
      </c>
      <c r="F1516" s="218">
        <f t="shared" si="260"/>
        <v>0</v>
      </c>
      <c r="G1516" s="220"/>
      <c r="I1516" s="269"/>
    </row>
    <row r="1517" spans="1:9">
      <c r="A1517" s="251" t="str">
        <f t="shared" si="257"/>
        <v/>
      </c>
      <c r="B1517" s="239" t="str">
        <f t="shared" si="258"/>
        <v/>
      </c>
      <c r="C1517" s="187"/>
      <c r="D1517" s="187"/>
      <c r="E1517" s="240">
        <f t="shared" si="259"/>
        <v>0</v>
      </c>
      <c r="F1517" s="218">
        <f t="shared" si="260"/>
        <v>0</v>
      </c>
      <c r="G1517" s="220"/>
      <c r="I1517" s="269"/>
    </row>
    <row r="1518" spans="1:9">
      <c r="A1518" s="251" t="str">
        <f t="shared" si="257"/>
        <v/>
      </c>
      <c r="B1518" s="239" t="str">
        <f t="shared" si="258"/>
        <v/>
      </c>
      <c r="C1518" s="187"/>
      <c r="D1518" s="187"/>
      <c r="E1518" s="240">
        <f t="shared" si="259"/>
        <v>0</v>
      </c>
      <c r="F1518" s="218">
        <f t="shared" si="260"/>
        <v>0</v>
      </c>
      <c r="G1518" s="220"/>
      <c r="I1518" s="269"/>
    </row>
    <row r="1519" spans="1:9" ht="31.5" customHeight="1">
      <c r="A1519" s="251" t="str">
        <f t="shared" si="257"/>
        <v/>
      </c>
      <c r="B1519" s="239" t="str">
        <f t="shared" si="258"/>
        <v/>
      </c>
      <c r="C1519" s="187"/>
      <c r="D1519" s="187"/>
      <c r="E1519" s="240">
        <f t="shared" si="259"/>
        <v>0</v>
      </c>
      <c r="F1519" s="218">
        <f t="shared" si="260"/>
        <v>0</v>
      </c>
      <c r="G1519" s="221"/>
      <c r="I1519" s="308"/>
    </row>
    <row r="1520" spans="1:9" ht="13.5" thickBot="1">
      <c r="A1520" s="222"/>
      <c r="B1520" s="223"/>
      <c r="C1520" s="223"/>
      <c r="D1520" s="225"/>
      <c r="E1520" s="225"/>
      <c r="F1520" s="226" t="s">
        <v>79</v>
      </c>
      <c r="G1520" s="250">
        <f>SUM(F1508:F1519)</f>
        <v>0</v>
      </c>
      <c r="I1520" s="308"/>
    </row>
    <row r="1521" spans="1:20" ht="13.5" thickTop="1">
      <c r="A1521" s="179" t="s">
        <v>72</v>
      </c>
      <c r="B1521" s="229"/>
      <c r="C1521" s="229"/>
      <c r="D1521" s="231"/>
      <c r="E1521" s="231"/>
      <c r="F1521" s="230"/>
      <c r="G1521" s="232"/>
      <c r="H1521" s="209"/>
      <c r="I1521" s="307"/>
    </row>
    <row r="1522" spans="1:20">
      <c r="A1522" s="233" t="s">
        <v>53</v>
      </c>
      <c r="B1522" s="234"/>
      <c r="C1522" s="234"/>
      <c r="D1522" s="299"/>
      <c r="E1522" s="236" t="s">
        <v>73</v>
      </c>
      <c r="F1522" s="237" t="s">
        <v>74</v>
      </c>
      <c r="G1522" s="252" t="s">
        <v>73</v>
      </c>
      <c r="I1522" s="308"/>
    </row>
    <row r="1523" spans="1:20">
      <c r="A1523" s="704" t="s">
        <v>734</v>
      </c>
      <c r="B1523" s="253"/>
      <c r="C1523" s="253"/>
      <c r="D1523" s="300"/>
      <c r="E1523" s="217">
        <f>SUM(G1482,G1497,G1505,G1520)</f>
        <v>0</v>
      </c>
      <c r="F1523" s="254">
        <v>0.12</v>
      </c>
      <c r="G1523" s="255">
        <f>E1523*F1523</f>
        <v>0</v>
      </c>
      <c r="I1523" s="308"/>
    </row>
    <row r="1524" spans="1:20">
      <c r="A1524" s="704" t="s">
        <v>80</v>
      </c>
      <c r="B1524" s="253"/>
      <c r="C1524" s="253"/>
      <c r="D1524" s="300"/>
      <c r="E1524" s="217">
        <f>SUM(G1482,G1497,G1505,G1520)</f>
        <v>0</v>
      </c>
      <c r="F1524" s="254">
        <f>A</f>
        <v>0</v>
      </c>
      <c r="G1524" s="255">
        <f>E1524*F1524</f>
        <v>0</v>
      </c>
      <c r="I1524" s="308"/>
    </row>
    <row r="1525" spans="1:20" ht="33" customHeight="1">
      <c r="A1525" s="704" t="s">
        <v>81</v>
      </c>
      <c r="B1525" s="253"/>
      <c r="C1525" s="253"/>
      <c r="D1525" s="300"/>
      <c r="E1525" s="217">
        <f>SUM(G1482,G1497,G1505,G1520)</f>
        <v>0</v>
      </c>
      <c r="F1525" s="254">
        <f>I</f>
        <v>0</v>
      </c>
      <c r="G1525" s="255">
        <f>E1525*F1525</f>
        <v>0</v>
      </c>
      <c r="I1525" s="308"/>
      <c r="J1525" s="281"/>
      <c r="K1525" s="281"/>
      <c r="L1525" s="281"/>
      <c r="M1525" s="281"/>
      <c r="N1525" s="281"/>
      <c r="O1525" s="281"/>
      <c r="P1525" s="281"/>
      <c r="Q1525" s="281"/>
      <c r="R1525" s="281"/>
      <c r="S1525" s="281"/>
    </row>
    <row r="1526" spans="1:20" ht="33" customHeight="1">
      <c r="A1526" s="707" t="s">
        <v>82</v>
      </c>
      <c r="D1526" s="206"/>
      <c r="E1526" s="242">
        <f>SUM(G1482,G1497,G1505,G1520)</f>
        <v>0</v>
      </c>
      <c r="F1526" s="705">
        <f>U</f>
        <v>0</v>
      </c>
      <c r="G1526" s="220">
        <v>0</v>
      </c>
      <c r="I1526" s="706"/>
      <c r="J1526" s="281"/>
      <c r="K1526" s="281"/>
      <c r="L1526" s="281"/>
      <c r="M1526" s="281"/>
      <c r="N1526" s="281"/>
      <c r="O1526" s="281"/>
      <c r="P1526" s="281"/>
      <c r="Q1526" s="281"/>
      <c r="R1526" s="281"/>
      <c r="S1526" s="281"/>
    </row>
    <row r="1527" spans="1:20" s="201" customFormat="1" ht="13.5" thickBot="1">
      <c r="A1527" s="222"/>
      <c r="B1527" s="223"/>
      <c r="C1527" s="223"/>
      <c r="D1527" s="225"/>
      <c r="E1527" s="225"/>
      <c r="F1527" s="256" t="s">
        <v>83</v>
      </c>
      <c r="G1527" s="250">
        <f>SUM(G1523:G1526)</f>
        <v>0</v>
      </c>
      <c r="I1527" s="309"/>
      <c r="J1527" s="201" t="str">
        <f>B1466</f>
        <v>2.5.1</v>
      </c>
      <c r="K1527" s="261">
        <f>E1523</f>
        <v>0</v>
      </c>
      <c r="L1527" s="261">
        <f>+G1482</f>
        <v>0</v>
      </c>
      <c r="M1527" s="261">
        <f>+G1497</f>
        <v>0</v>
      </c>
      <c r="N1527" s="261">
        <f>+G1505</f>
        <v>0</v>
      </c>
      <c r="O1527" s="261">
        <f>+G1520</f>
        <v>0</v>
      </c>
      <c r="P1527" s="280">
        <f>G1523</f>
        <v>0</v>
      </c>
      <c r="Q1527" s="280">
        <f>G1524</f>
        <v>0</v>
      </c>
      <c r="R1527" s="280">
        <f>G1525</f>
        <v>0</v>
      </c>
      <c r="S1527" s="283">
        <f>SUM(K1527:R1527)</f>
        <v>0</v>
      </c>
      <c r="T1527" s="280"/>
    </row>
    <row r="1528" spans="1:20" ht="14" thickTop="1" thickBot="1">
      <c r="A1528" s="257"/>
      <c r="B1528" s="201"/>
      <c r="C1528" s="201"/>
      <c r="D1528" s="301"/>
      <c r="E1528" s="258" t="s">
        <v>88</v>
      </c>
      <c r="F1528" s="259"/>
      <c r="G1528" s="260">
        <f>ROUND(SUM(G1482,G1497,G1505,G1520,G1527),0)</f>
        <v>0</v>
      </c>
      <c r="I1528" s="308"/>
      <c r="T1528" s="280"/>
    </row>
    <row r="1529" spans="1:20" ht="13.5" thickTop="1">
      <c r="A1529" s="262" t="s">
        <v>95</v>
      </c>
      <c r="D1529" s="206"/>
      <c r="E1529" s="206"/>
      <c r="F1529" s="205"/>
      <c r="G1529" s="208"/>
      <c r="I1529" s="308"/>
      <c r="T1529" s="280"/>
    </row>
    <row r="1530" spans="1:20">
      <c r="A1530" s="262"/>
      <c r="B1530" s="263"/>
      <c r="C1530" s="263"/>
      <c r="D1530" s="302"/>
      <c r="E1530" s="206"/>
      <c r="F1530" s="205"/>
      <c r="G1530" s="264">
        <f ca="1">TODAY()</f>
        <v>45189</v>
      </c>
      <c r="I1530" s="308"/>
      <c r="T1530" s="280"/>
    </row>
    <row r="1531" spans="1:20" s="191" customFormat="1" ht="13.5" thickBot="1">
      <c r="A1531" s="222"/>
      <c r="B1531" s="223"/>
      <c r="C1531" s="223"/>
      <c r="D1531" s="225"/>
      <c r="E1531" s="225"/>
      <c r="F1531" s="224"/>
      <c r="G1531" s="265"/>
      <c r="I1531" s="303"/>
      <c r="S1531" s="282"/>
    </row>
    <row r="1532" spans="1:20" s="191" customFormat="1" ht="13.5" thickTop="1">
      <c r="A1532" s="188" t="s">
        <v>124</v>
      </c>
      <c r="B1532" s="188"/>
      <c r="C1532" s="188"/>
      <c r="D1532" s="190"/>
      <c r="E1532" s="190"/>
      <c r="F1532" s="189"/>
      <c r="G1532" s="189"/>
      <c r="I1532" s="303"/>
      <c r="S1532" s="282"/>
    </row>
    <row r="1533" spans="1:20" s="191" customFormat="1">
      <c r="A1533" s="188" t="str">
        <f>CONCATENATE('Prestaciones y AIU'!A1416," ANALISIS DE PRECIOS UNITARIOS")</f>
        <v xml:space="preserve"> ANALISIS DE PRECIOS UNITARIOS</v>
      </c>
      <c r="B1533" s="188"/>
      <c r="C1533" s="188"/>
      <c r="D1533" s="190"/>
      <c r="E1533" s="190"/>
      <c r="F1533" s="189"/>
      <c r="G1533" s="189"/>
      <c r="I1533" s="303"/>
      <c r="S1533" s="282"/>
    </row>
    <row r="1534" spans="1:20" s="191" customFormat="1">
      <c r="A1534" s="188" t="str">
        <f>Objeto_LIC</f>
        <v>OBJETO PROCESO COMPETITIVO</v>
      </c>
      <c r="B1534" s="188"/>
      <c r="C1534" s="188"/>
      <c r="D1534" s="190"/>
      <c r="E1534" s="190"/>
      <c r="F1534" s="189"/>
      <c r="G1534" s="189"/>
      <c r="I1534" s="303"/>
      <c r="S1534" s="282"/>
    </row>
    <row r="1535" spans="1:20">
      <c r="A1535" s="188"/>
      <c r="B1535" s="188"/>
      <c r="C1535" s="188"/>
      <c r="D1535" s="190"/>
      <c r="E1535" s="190"/>
      <c r="F1535" s="189"/>
      <c r="G1535" s="189"/>
    </row>
    <row r="1536" spans="1:20" s="201" customFormat="1" ht="13.5" thickBot="1">
      <c r="A1536" s="192"/>
      <c r="B1536" s="192"/>
      <c r="C1536" s="192"/>
      <c r="D1536" s="194"/>
      <c r="E1536" s="194"/>
      <c r="F1536" s="193"/>
      <c r="G1536" s="193"/>
      <c r="I1536" s="305"/>
      <c r="S1536" s="282"/>
    </row>
    <row r="1537" spans="1:19" ht="13.5" thickTop="1">
      <c r="A1537" s="196"/>
      <c r="B1537" s="197"/>
      <c r="C1537" s="197"/>
      <c r="D1537" s="199"/>
      <c r="E1537" s="199"/>
      <c r="F1537" s="198"/>
      <c r="G1537" s="200" t="s">
        <v>125</v>
      </c>
    </row>
    <row r="1538" spans="1:19">
      <c r="A1538" s="202" t="s">
        <v>58</v>
      </c>
      <c r="B1538" s="844" t="str">
        <f>Proponente</f>
        <v>INDICAR NOMBRE DE CONTRATISTA</v>
      </c>
      <c r="C1538" s="844"/>
      <c r="D1538" s="844"/>
      <c r="E1538" s="844"/>
      <c r="F1538" s="844"/>
      <c r="G1538" s="845"/>
    </row>
    <row r="1539" spans="1:19">
      <c r="A1539" s="202" t="s">
        <v>59</v>
      </c>
      <c r="B1539" s="203" t="str">
        <f>Presupuesto!$A$28</f>
        <v>2.5.2</v>
      </c>
      <c r="C1539" s="844" t="str">
        <f>Presupuesto!$B$28</f>
        <v>Enchape piso-pared cerámica lisa 20 x 20 blanca</v>
      </c>
      <c r="D1539" s="844"/>
      <c r="E1539" s="844"/>
      <c r="F1539" s="844"/>
      <c r="G1539" s="845"/>
    </row>
    <row r="1540" spans="1:19">
      <c r="A1540" s="204"/>
      <c r="D1540" s="206"/>
      <c r="E1540" s="206"/>
      <c r="F1540" s="192" t="s">
        <v>87</v>
      </c>
      <c r="G1540" s="207" t="str">
        <f>Presupuesto!$C$28</f>
        <v>m2</v>
      </c>
      <c r="I1540" s="306"/>
      <c r="J1540" s="281"/>
      <c r="K1540" s="281"/>
      <c r="L1540" s="281"/>
      <c r="M1540" s="281"/>
      <c r="N1540" s="281"/>
      <c r="O1540" s="281"/>
      <c r="P1540" s="281"/>
      <c r="Q1540" s="281"/>
      <c r="R1540" s="281"/>
      <c r="S1540" s="281"/>
    </row>
    <row r="1541" spans="1:19" s="209" customFormat="1" ht="13.5" thickBot="1">
      <c r="A1541" s="202" t="s">
        <v>60</v>
      </c>
      <c r="B1541" s="195"/>
      <c r="C1541" s="195"/>
      <c r="D1541" s="206"/>
      <c r="E1541" s="206"/>
      <c r="F1541" s="205"/>
      <c r="G1541" s="208"/>
      <c r="I1541" s="307"/>
      <c r="S1541" s="281"/>
    </row>
    <row r="1542" spans="1:19" ht="13.5" thickTop="1">
      <c r="A1542" s="210" t="s">
        <v>53</v>
      </c>
      <c r="B1542" s="211" t="s">
        <v>61</v>
      </c>
      <c r="C1542" s="211" t="s">
        <v>62</v>
      </c>
      <c r="D1542" s="212" t="s">
        <v>70</v>
      </c>
      <c r="E1542" s="213" t="s">
        <v>98</v>
      </c>
      <c r="F1542" s="213" t="s">
        <v>75</v>
      </c>
      <c r="G1542" s="214" t="s">
        <v>66</v>
      </c>
      <c r="I1542" s="269"/>
    </row>
    <row r="1543" spans="1:19">
      <c r="A1543" s="215" t="str">
        <f t="shared" ref="A1543:A1554" si="261">IF(I1542=0,"-",VLOOKUP(I1542,EQUIPOS,2,FALSE))</f>
        <v>-</v>
      </c>
      <c r="B1543" s="216"/>
      <c r="C1543" s="216"/>
      <c r="D1543" s="186"/>
      <c r="E1543" s="217">
        <f>0.1*E1581</f>
        <v>0</v>
      </c>
      <c r="F1543" s="218">
        <f>IF(D1543=0,0,E1543*D1543)</f>
        <v>0</v>
      </c>
      <c r="G1543" s="219"/>
      <c r="I1543" s="269"/>
    </row>
    <row r="1544" spans="1:19">
      <c r="A1544" s="215" t="str">
        <f t="shared" si="261"/>
        <v>-</v>
      </c>
      <c r="B1544" s="216"/>
      <c r="C1544" s="216"/>
      <c r="D1544" s="186"/>
      <c r="E1544" s="217">
        <f t="shared" ref="E1544:E1554" si="262">IF(I1543=0,0,VLOOKUP(I1543,EQUIPOS,4,FALSE))</f>
        <v>0</v>
      </c>
      <c r="F1544" s="218">
        <f t="shared" ref="F1544:F1554" si="263">IF(D1544=0,0,E1544*D1544)</f>
        <v>0</v>
      </c>
      <c r="G1544" s="220"/>
      <c r="I1544" s="269"/>
    </row>
    <row r="1545" spans="1:19">
      <c r="A1545" s="215" t="str">
        <f t="shared" si="261"/>
        <v>-</v>
      </c>
      <c r="B1545" s="216"/>
      <c r="C1545" s="216"/>
      <c r="D1545" s="186"/>
      <c r="E1545" s="217">
        <f t="shared" si="262"/>
        <v>0</v>
      </c>
      <c r="F1545" s="218">
        <f t="shared" si="263"/>
        <v>0</v>
      </c>
      <c r="G1545" s="220"/>
      <c r="I1545" s="269"/>
    </row>
    <row r="1546" spans="1:19">
      <c r="A1546" s="215" t="str">
        <f t="shared" si="261"/>
        <v>-</v>
      </c>
      <c r="B1546" s="216"/>
      <c r="C1546" s="216"/>
      <c r="D1546" s="186"/>
      <c r="E1546" s="217">
        <f t="shared" si="262"/>
        <v>0</v>
      </c>
      <c r="F1546" s="218">
        <f t="shared" si="263"/>
        <v>0</v>
      </c>
      <c r="G1546" s="220"/>
      <c r="I1546" s="269"/>
    </row>
    <row r="1547" spans="1:19">
      <c r="A1547" s="215" t="str">
        <f t="shared" si="261"/>
        <v>-</v>
      </c>
      <c r="B1547" s="216"/>
      <c r="C1547" s="216"/>
      <c r="D1547" s="186"/>
      <c r="E1547" s="217">
        <f t="shared" si="262"/>
        <v>0</v>
      </c>
      <c r="F1547" s="218">
        <f t="shared" si="263"/>
        <v>0</v>
      </c>
      <c r="G1547" s="220"/>
      <c r="I1547" s="269"/>
    </row>
    <row r="1548" spans="1:19">
      <c r="A1548" s="215" t="str">
        <f t="shared" si="261"/>
        <v>-</v>
      </c>
      <c r="B1548" s="216"/>
      <c r="C1548" s="216"/>
      <c r="D1548" s="186"/>
      <c r="E1548" s="217">
        <f t="shared" si="262"/>
        <v>0</v>
      </c>
      <c r="F1548" s="218">
        <f t="shared" si="263"/>
        <v>0</v>
      </c>
      <c r="G1548" s="220"/>
      <c r="I1548" s="269"/>
    </row>
    <row r="1549" spans="1:19">
      <c r="A1549" s="215" t="str">
        <f t="shared" si="261"/>
        <v>-</v>
      </c>
      <c r="B1549" s="216"/>
      <c r="C1549" s="216"/>
      <c r="D1549" s="186"/>
      <c r="E1549" s="217">
        <f t="shared" si="262"/>
        <v>0</v>
      </c>
      <c r="F1549" s="218">
        <f t="shared" si="263"/>
        <v>0</v>
      </c>
      <c r="G1549" s="220"/>
      <c r="I1549" s="269"/>
    </row>
    <row r="1550" spans="1:19">
      <c r="A1550" s="215" t="str">
        <f t="shared" si="261"/>
        <v>-</v>
      </c>
      <c r="B1550" s="216"/>
      <c r="C1550" s="216"/>
      <c r="D1550" s="186"/>
      <c r="E1550" s="217">
        <f t="shared" si="262"/>
        <v>0</v>
      </c>
      <c r="F1550" s="218">
        <f t="shared" si="263"/>
        <v>0</v>
      </c>
      <c r="G1550" s="220"/>
      <c r="I1550" s="269"/>
    </row>
    <row r="1551" spans="1:19">
      <c r="A1551" s="215" t="str">
        <f t="shared" si="261"/>
        <v>-</v>
      </c>
      <c r="B1551" s="216"/>
      <c r="C1551" s="216"/>
      <c r="D1551" s="186"/>
      <c r="E1551" s="217">
        <f t="shared" si="262"/>
        <v>0</v>
      </c>
      <c r="F1551" s="218">
        <f t="shared" si="263"/>
        <v>0</v>
      </c>
      <c r="G1551" s="220"/>
      <c r="I1551" s="269"/>
    </row>
    <row r="1552" spans="1:19">
      <c r="A1552" s="215" t="str">
        <f t="shared" si="261"/>
        <v>-</v>
      </c>
      <c r="B1552" s="216"/>
      <c r="C1552" s="216"/>
      <c r="D1552" s="186"/>
      <c r="E1552" s="217">
        <f t="shared" si="262"/>
        <v>0</v>
      </c>
      <c r="F1552" s="218">
        <f t="shared" si="263"/>
        <v>0</v>
      </c>
      <c r="G1552" s="220"/>
      <c r="I1552" s="269"/>
    </row>
    <row r="1553" spans="1:19">
      <c r="A1553" s="215" t="str">
        <f t="shared" si="261"/>
        <v>-</v>
      </c>
      <c r="B1553" s="216"/>
      <c r="C1553" s="216"/>
      <c r="D1553" s="186"/>
      <c r="E1553" s="217">
        <f t="shared" si="262"/>
        <v>0</v>
      </c>
      <c r="F1553" s="218">
        <f t="shared" si="263"/>
        <v>0</v>
      </c>
      <c r="G1553" s="220"/>
      <c r="I1553" s="269"/>
    </row>
    <row r="1554" spans="1:19">
      <c r="A1554" s="215" t="str">
        <f t="shared" si="261"/>
        <v>-</v>
      </c>
      <c r="B1554" s="216"/>
      <c r="C1554" s="216"/>
      <c r="D1554" s="186"/>
      <c r="E1554" s="217">
        <f t="shared" si="262"/>
        <v>0</v>
      </c>
      <c r="F1554" s="218">
        <f t="shared" si="263"/>
        <v>0</v>
      </c>
      <c r="G1554" s="220"/>
      <c r="I1554" s="308"/>
    </row>
    <row r="1555" spans="1:19" ht="13.5" thickBot="1">
      <c r="A1555" s="222"/>
      <c r="B1555" s="223"/>
      <c r="C1555" s="223"/>
      <c r="D1555" s="225"/>
      <c r="E1555" s="225"/>
      <c r="F1555" s="226" t="s">
        <v>76</v>
      </c>
      <c r="G1555" s="227">
        <f>SUM(F1543:F1554)</f>
        <v>0</v>
      </c>
      <c r="I1555" s="308"/>
    </row>
    <row r="1556" spans="1:19" s="209" customFormat="1" ht="13.5" thickTop="1">
      <c r="A1556" s="228" t="s">
        <v>63</v>
      </c>
      <c r="B1556" s="229"/>
      <c r="C1556" s="229"/>
      <c r="D1556" s="231"/>
      <c r="E1556" s="231"/>
      <c r="F1556" s="230"/>
      <c r="G1556" s="232"/>
      <c r="I1556" s="307"/>
      <c r="S1556" s="281"/>
    </row>
    <row r="1557" spans="1:19" ht="26">
      <c r="A1557" s="233" t="s">
        <v>53</v>
      </c>
      <c r="B1557" s="234"/>
      <c r="C1557" s="235" t="s">
        <v>54</v>
      </c>
      <c r="D1557" s="298" t="s">
        <v>64</v>
      </c>
      <c r="E1557" s="236" t="s">
        <v>65</v>
      </c>
      <c r="F1557" s="237" t="s">
        <v>75</v>
      </c>
      <c r="G1557" s="238" t="s">
        <v>66</v>
      </c>
      <c r="I1557" s="269"/>
    </row>
    <row r="1558" spans="1:19">
      <c r="A1558" s="842" t="str">
        <f t="shared" ref="A1558:A1569" si="264">IF(I1557=0,"",VLOOKUP(I1557,MATERIALES,2,FALSE))</f>
        <v/>
      </c>
      <c r="B1558" s="843"/>
      <c r="C1558" s="239" t="str">
        <f t="shared" ref="C1558:C1566" si="265">IF(I1557=0,"",VLOOKUP(I1557,MATERIALES,3,FALSE))</f>
        <v/>
      </c>
      <c r="D1558" s="186"/>
      <c r="E1558" s="240"/>
      <c r="F1558" s="218">
        <f>D1558*E1558</f>
        <v>0</v>
      </c>
      <c r="G1558" s="219"/>
      <c r="I1558" s="269"/>
    </row>
    <row r="1559" spans="1:19">
      <c r="A1559" s="842" t="str">
        <f>IF(I1558=0,"",VLOOKUP(I1558,MATERIALES,2,FALSE))</f>
        <v/>
      </c>
      <c r="B1559" s="843"/>
      <c r="C1559" s="239" t="str">
        <f t="shared" si="265"/>
        <v/>
      </c>
      <c r="D1559" s="186"/>
      <c r="E1559" s="240">
        <f t="shared" ref="E1559:E1569" si="266">IF(I1558=0,0,VLOOKUP(I1558,MATERIALES,4,FALSE))</f>
        <v>0</v>
      </c>
      <c r="F1559" s="218">
        <f t="shared" ref="F1559:F1569" si="267">D1559*E1559</f>
        <v>0</v>
      </c>
      <c r="G1559" s="220"/>
      <c r="I1559" s="269"/>
    </row>
    <row r="1560" spans="1:19">
      <c r="A1560" s="842" t="str">
        <f>IF(I1559=0,"",VLOOKUP(I1559,MATERIALES,2,FALSE))</f>
        <v/>
      </c>
      <c r="B1560" s="843"/>
      <c r="C1560" s="239" t="str">
        <f t="shared" si="265"/>
        <v/>
      </c>
      <c r="D1560" s="186"/>
      <c r="E1560" s="240">
        <f t="shared" si="266"/>
        <v>0</v>
      </c>
      <c r="F1560" s="218">
        <f t="shared" si="267"/>
        <v>0</v>
      </c>
      <c r="G1560" s="220"/>
      <c r="I1560" s="269"/>
    </row>
    <row r="1561" spans="1:19">
      <c r="A1561" s="842" t="str">
        <f>IF(I1560=0,"",VLOOKUP(I1560,MATERIALES,2,FALSE))</f>
        <v/>
      </c>
      <c r="B1561" s="843"/>
      <c r="C1561" s="239" t="str">
        <f t="shared" si="265"/>
        <v/>
      </c>
      <c r="D1561" s="186"/>
      <c r="E1561" s="240">
        <f t="shared" si="266"/>
        <v>0</v>
      </c>
      <c r="F1561" s="218">
        <f t="shared" si="267"/>
        <v>0</v>
      </c>
      <c r="G1561" s="220"/>
      <c r="I1561" s="269"/>
    </row>
    <row r="1562" spans="1:19">
      <c r="A1562" s="842" t="str">
        <f t="shared" si="264"/>
        <v/>
      </c>
      <c r="B1562" s="843"/>
      <c r="C1562" s="239" t="str">
        <f t="shared" si="265"/>
        <v/>
      </c>
      <c r="D1562" s="186"/>
      <c r="E1562" s="240">
        <f t="shared" si="266"/>
        <v>0</v>
      </c>
      <c r="F1562" s="218">
        <f t="shared" si="267"/>
        <v>0</v>
      </c>
      <c r="G1562" s="220"/>
      <c r="I1562" s="269"/>
    </row>
    <row r="1563" spans="1:19">
      <c r="A1563" s="842" t="str">
        <f t="shared" si="264"/>
        <v/>
      </c>
      <c r="B1563" s="843"/>
      <c r="C1563" s="239" t="str">
        <f t="shared" si="265"/>
        <v/>
      </c>
      <c r="D1563" s="186"/>
      <c r="E1563" s="240">
        <f t="shared" si="266"/>
        <v>0</v>
      </c>
      <c r="F1563" s="218">
        <f t="shared" si="267"/>
        <v>0</v>
      </c>
      <c r="G1563" s="220"/>
      <c r="I1563" s="269"/>
    </row>
    <row r="1564" spans="1:19">
      <c r="A1564" s="842" t="str">
        <f t="shared" si="264"/>
        <v/>
      </c>
      <c r="B1564" s="843"/>
      <c r="C1564" s="239" t="str">
        <f t="shared" si="265"/>
        <v/>
      </c>
      <c r="D1564" s="186"/>
      <c r="E1564" s="240">
        <f t="shared" si="266"/>
        <v>0</v>
      </c>
      <c r="F1564" s="218">
        <f t="shared" si="267"/>
        <v>0</v>
      </c>
      <c r="G1564" s="220"/>
      <c r="I1564" s="269"/>
    </row>
    <row r="1565" spans="1:19">
      <c r="A1565" s="842" t="str">
        <f t="shared" si="264"/>
        <v/>
      </c>
      <c r="B1565" s="843"/>
      <c r="C1565" s="239" t="str">
        <f t="shared" si="265"/>
        <v/>
      </c>
      <c r="D1565" s="186"/>
      <c r="E1565" s="240">
        <f t="shared" si="266"/>
        <v>0</v>
      </c>
      <c r="F1565" s="218">
        <f t="shared" si="267"/>
        <v>0</v>
      </c>
      <c r="G1565" s="241"/>
      <c r="I1565" s="269"/>
    </row>
    <row r="1566" spans="1:19">
      <c r="A1566" s="842" t="str">
        <f t="shared" si="264"/>
        <v/>
      </c>
      <c r="B1566" s="843"/>
      <c r="C1566" s="239" t="str">
        <f t="shared" si="265"/>
        <v/>
      </c>
      <c r="D1566" s="186"/>
      <c r="E1566" s="240">
        <f t="shared" si="266"/>
        <v>0</v>
      </c>
      <c r="F1566" s="218">
        <f t="shared" si="267"/>
        <v>0</v>
      </c>
      <c r="G1566" s="220"/>
      <c r="I1566" s="269"/>
    </row>
    <row r="1567" spans="1:19">
      <c r="A1567" s="842" t="str">
        <f t="shared" si="264"/>
        <v/>
      </c>
      <c r="B1567" s="843"/>
      <c r="C1567" s="239"/>
      <c r="D1567" s="186"/>
      <c r="E1567" s="240">
        <f t="shared" si="266"/>
        <v>0</v>
      </c>
      <c r="F1567" s="218">
        <f t="shared" si="267"/>
        <v>0</v>
      </c>
      <c r="G1567" s="220"/>
      <c r="I1567" s="269"/>
    </row>
    <row r="1568" spans="1:19">
      <c r="A1568" s="842" t="str">
        <f t="shared" si="264"/>
        <v/>
      </c>
      <c r="B1568" s="843"/>
      <c r="C1568" s="239"/>
      <c r="D1568" s="186"/>
      <c r="E1568" s="240">
        <f t="shared" si="266"/>
        <v>0</v>
      </c>
      <c r="F1568" s="218">
        <f t="shared" si="267"/>
        <v>0</v>
      </c>
      <c r="G1568" s="220"/>
      <c r="I1568" s="269"/>
    </row>
    <row r="1569" spans="1:9" ht="26.25" customHeight="1">
      <c r="A1569" s="842" t="str">
        <f t="shared" si="264"/>
        <v/>
      </c>
      <c r="B1569" s="843"/>
      <c r="C1569" s="239" t="str">
        <f t="shared" ref="C1569" si="268">IF(I1568=0,"",VLOOKUP(I1568,MATERIALES,3,FALSE))</f>
        <v/>
      </c>
      <c r="D1569" s="186"/>
      <c r="E1569" s="240">
        <f t="shared" si="266"/>
        <v>0</v>
      </c>
      <c r="F1569" s="218">
        <f t="shared" si="267"/>
        <v>0</v>
      </c>
      <c r="G1569" s="221"/>
      <c r="I1569" s="308"/>
    </row>
    <row r="1570" spans="1:9" ht="13.5" thickBot="1">
      <c r="A1570" s="204"/>
      <c r="D1570" s="206"/>
      <c r="E1570" s="242"/>
      <c r="F1570" s="243" t="s">
        <v>77</v>
      </c>
      <c r="G1570" s="241">
        <f>SUM(F1558:F1569)</f>
        <v>0</v>
      </c>
      <c r="I1570" s="308"/>
    </row>
    <row r="1571" spans="1:9" ht="14" thickTop="1" thickBot="1">
      <c r="A1571" s="244" t="s">
        <v>68</v>
      </c>
      <c r="B1571" s="245"/>
      <c r="C1571" s="245"/>
      <c r="D1571" s="247"/>
      <c r="E1571" s="247"/>
      <c r="F1571" s="246"/>
      <c r="G1571" s="248"/>
      <c r="I1571" s="308"/>
    </row>
    <row r="1572" spans="1:9" ht="13.5" thickTop="1">
      <c r="A1572" s="233" t="s">
        <v>53</v>
      </c>
      <c r="B1572" s="234"/>
      <c r="C1572" s="236" t="s">
        <v>67</v>
      </c>
      <c r="D1572" s="298" t="s">
        <v>71</v>
      </c>
      <c r="E1572" s="236" t="s">
        <v>96</v>
      </c>
      <c r="F1572" s="237" t="s">
        <v>75</v>
      </c>
      <c r="G1572" s="238" t="s">
        <v>66</v>
      </c>
      <c r="I1572" s="269"/>
    </row>
    <row r="1573" spans="1:9">
      <c r="A1573" s="842"/>
      <c r="B1573" s="843"/>
      <c r="C1573" s="187"/>
      <c r="D1573" s="605"/>
      <c r="E1573" s="240"/>
      <c r="F1573" s="218">
        <f>C1573*D1573*E1573</f>
        <v>0</v>
      </c>
      <c r="G1573" s="219"/>
      <c r="I1573" s="269"/>
    </row>
    <row r="1574" spans="1:9">
      <c r="A1574" s="842" t="str">
        <f>IF(I1573=0,"",VLOOKUP(I1573,EQUIPOS,2,FALSE))</f>
        <v/>
      </c>
      <c r="B1574" s="843"/>
      <c r="C1574" s="187"/>
      <c r="D1574" s="186"/>
      <c r="E1574" s="240">
        <f>IF(I1573=0,0,VLOOKUP(I1573,EQUIPOS,4,FALSE))</f>
        <v>0</v>
      </c>
      <c r="F1574" s="218">
        <f t="shared" ref="F1574:F1577" si="269">C1574*D1574*E1574</f>
        <v>0</v>
      </c>
      <c r="G1574" s="220"/>
      <c r="I1574" s="269"/>
    </row>
    <row r="1575" spans="1:9">
      <c r="A1575" s="842" t="str">
        <f>IF(I1574=0,"",VLOOKUP(I1574,EQUIPOS,2,FALSE))</f>
        <v/>
      </c>
      <c r="B1575" s="843"/>
      <c r="C1575" s="187"/>
      <c r="D1575" s="186"/>
      <c r="E1575" s="240">
        <f>IF(I1574=0,0,VLOOKUP(I1574,EQUIPOS,4,FALSE))</f>
        <v>0</v>
      </c>
      <c r="F1575" s="218">
        <f t="shared" si="269"/>
        <v>0</v>
      </c>
      <c r="G1575" s="220"/>
      <c r="I1575" s="269"/>
    </row>
    <row r="1576" spans="1:9">
      <c r="A1576" s="842" t="str">
        <f>IF(I1575=0,"",VLOOKUP(I1575,EQUIPOS,2,FALSE))</f>
        <v/>
      </c>
      <c r="B1576" s="843"/>
      <c r="C1576" s="187"/>
      <c r="D1576" s="186"/>
      <c r="E1576" s="240">
        <f>IF(I1575=0,0,VLOOKUP(I1575,EQUIPOS,4,FALSE))</f>
        <v>0</v>
      </c>
      <c r="F1576" s="218">
        <f t="shared" si="269"/>
        <v>0</v>
      </c>
      <c r="G1576" s="220"/>
      <c r="I1576" s="269"/>
    </row>
    <row r="1577" spans="1:9" ht="30.75" customHeight="1">
      <c r="A1577" s="842" t="str">
        <f>IF(I1576=0,"",VLOOKUP(I1576,EQUIPOS,2,FALSE))</f>
        <v/>
      </c>
      <c r="B1577" s="843"/>
      <c r="C1577" s="187"/>
      <c r="D1577" s="186"/>
      <c r="E1577" s="240">
        <f>IF(I1576=0,0,VLOOKUP(I1576,EQUIPOS,4,FALSE))</f>
        <v>0</v>
      </c>
      <c r="F1577" s="218">
        <f t="shared" si="269"/>
        <v>0</v>
      </c>
      <c r="G1577" s="221"/>
      <c r="I1577" s="308"/>
    </row>
    <row r="1578" spans="1:9" ht="13.5" thickBot="1">
      <c r="A1578" s="222"/>
      <c r="B1578" s="223"/>
      <c r="C1578" s="223"/>
      <c r="D1578" s="225"/>
      <c r="E1578" s="249"/>
      <c r="F1578" s="226" t="s">
        <v>78</v>
      </c>
      <c r="G1578" s="250">
        <f>SUM(F1573:F1577)</f>
        <v>0</v>
      </c>
      <c r="I1578" s="308"/>
    </row>
    <row r="1579" spans="1:9" ht="13.5" thickTop="1">
      <c r="A1579" s="228" t="s">
        <v>69</v>
      </c>
      <c r="B1579" s="229"/>
      <c r="C1579" s="229"/>
      <c r="D1579" s="231"/>
      <c r="E1579" s="231"/>
      <c r="F1579" s="230"/>
      <c r="G1579" s="232"/>
      <c r="H1579" s="209"/>
      <c r="I1579" s="307"/>
    </row>
    <row r="1580" spans="1:9" ht="26">
      <c r="A1580" s="233" t="s">
        <v>53</v>
      </c>
      <c r="B1580" s="235" t="s">
        <v>54</v>
      </c>
      <c r="C1580" s="235" t="s">
        <v>64</v>
      </c>
      <c r="D1580" s="298" t="s">
        <v>70</v>
      </c>
      <c r="E1580" s="236" t="s">
        <v>65</v>
      </c>
      <c r="F1580" s="237" t="s">
        <v>75</v>
      </c>
      <c r="G1580" s="238" t="s">
        <v>66</v>
      </c>
      <c r="I1580" s="269"/>
    </row>
    <row r="1581" spans="1:9">
      <c r="A1581" s="251" t="str">
        <f t="shared" ref="A1581:A1592" si="270">IF(I1580=0,"",VLOOKUP(I1580,MANOOBRA,2,FALSE))</f>
        <v/>
      </c>
      <c r="B1581" s="239" t="str">
        <f t="shared" ref="B1581:B1592" si="271">IF(I1580=0,"",VLOOKUP(I1580,MANOOBRA,3,FALSE))</f>
        <v/>
      </c>
      <c r="C1581" s="187"/>
      <c r="D1581" s="187"/>
      <c r="E1581" s="240">
        <f t="shared" ref="E1581:E1592" si="272">IF(I1580=0,0,VLOOKUP(I1580,MANOOBRA,4,FALSE))</f>
        <v>0</v>
      </c>
      <c r="F1581" s="218">
        <f>IF(D1581=0,0,E1581*D1581)</f>
        <v>0</v>
      </c>
      <c r="G1581" s="219"/>
      <c r="I1581" s="269"/>
    </row>
    <row r="1582" spans="1:9">
      <c r="A1582" s="251" t="str">
        <f t="shared" si="270"/>
        <v/>
      </c>
      <c r="B1582" s="239" t="str">
        <f t="shared" si="271"/>
        <v/>
      </c>
      <c r="C1582" s="187"/>
      <c r="D1582" s="187"/>
      <c r="E1582" s="240">
        <f t="shared" si="272"/>
        <v>0</v>
      </c>
      <c r="F1582" s="218">
        <f t="shared" ref="F1582:F1592" si="273">IF(D1582=0,0,C1582*E1582/D1582)</f>
        <v>0</v>
      </c>
      <c r="G1582" s="220"/>
      <c r="I1582" s="269"/>
    </row>
    <row r="1583" spans="1:9">
      <c r="A1583" s="251" t="str">
        <f t="shared" si="270"/>
        <v/>
      </c>
      <c r="B1583" s="239" t="str">
        <f t="shared" si="271"/>
        <v/>
      </c>
      <c r="C1583" s="187"/>
      <c r="D1583" s="290"/>
      <c r="E1583" s="240">
        <f t="shared" si="272"/>
        <v>0</v>
      </c>
      <c r="F1583" s="218">
        <f t="shared" si="273"/>
        <v>0</v>
      </c>
      <c r="G1583" s="220"/>
      <c r="I1583" s="269"/>
    </row>
    <row r="1584" spans="1:9">
      <c r="A1584" s="251" t="str">
        <f t="shared" si="270"/>
        <v/>
      </c>
      <c r="B1584" s="239" t="str">
        <f t="shared" si="271"/>
        <v/>
      </c>
      <c r="C1584" s="187"/>
      <c r="D1584" s="187"/>
      <c r="E1584" s="240">
        <f t="shared" si="272"/>
        <v>0</v>
      </c>
      <c r="F1584" s="218">
        <f t="shared" si="273"/>
        <v>0</v>
      </c>
      <c r="G1584" s="220"/>
      <c r="I1584" s="269"/>
    </row>
    <row r="1585" spans="1:20">
      <c r="A1585" s="251" t="str">
        <f t="shared" si="270"/>
        <v/>
      </c>
      <c r="B1585" s="239" t="str">
        <f t="shared" si="271"/>
        <v/>
      </c>
      <c r="C1585" s="187"/>
      <c r="D1585" s="187"/>
      <c r="E1585" s="240">
        <f t="shared" si="272"/>
        <v>0</v>
      </c>
      <c r="F1585" s="218">
        <f t="shared" si="273"/>
        <v>0</v>
      </c>
      <c r="G1585" s="220"/>
      <c r="I1585" s="269"/>
    </row>
    <row r="1586" spans="1:20">
      <c r="A1586" s="251" t="str">
        <f t="shared" si="270"/>
        <v/>
      </c>
      <c r="B1586" s="239" t="str">
        <f t="shared" si="271"/>
        <v/>
      </c>
      <c r="C1586" s="187"/>
      <c r="D1586" s="187"/>
      <c r="E1586" s="240">
        <f t="shared" si="272"/>
        <v>0</v>
      </c>
      <c r="F1586" s="218">
        <f t="shared" si="273"/>
        <v>0</v>
      </c>
      <c r="G1586" s="220"/>
      <c r="I1586" s="269"/>
    </row>
    <row r="1587" spans="1:20">
      <c r="A1587" s="251" t="str">
        <f t="shared" si="270"/>
        <v/>
      </c>
      <c r="B1587" s="239" t="str">
        <f t="shared" si="271"/>
        <v/>
      </c>
      <c r="C1587" s="187"/>
      <c r="D1587" s="187"/>
      <c r="E1587" s="240">
        <f t="shared" si="272"/>
        <v>0</v>
      </c>
      <c r="F1587" s="218">
        <f t="shared" si="273"/>
        <v>0</v>
      </c>
      <c r="G1587" s="220"/>
      <c r="I1587" s="269"/>
    </row>
    <row r="1588" spans="1:20">
      <c r="A1588" s="251" t="str">
        <f t="shared" si="270"/>
        <v/>
      </c>
      <c r="B1588" s="239" t="str">
        <f t="shared" si="271"/>
        <v/>
      </c>
      <c r="C1588" s="187"/>
      <c r="D1588" s="187"/>
      <c r="E1588" s="240">
        <f t="shared" si="272"/>
        <v>0</v>
      </c>
      <c r="F1588" s="218">
        <f t="shared" si="273"/>
        <v>0</v>
      </c>
      <c r="G1588" s="220"/>
      <c r="I1588" s="269"/>
    </row>
    <row r="1589" spans="1:20">
      <c r="A1589" s="251" t="str">
        <f t="shared" si="270"/>
        <v/>
      </c>
      <c r="B1589" s="239" t="str">
        <f t="shared" si="271"/>
        <v/>
      </c>
      <c r="C1589" s="187"/>
      <c r="D1589" s="187"/>
      <c r="E1589" s="240">
        <f t="shared" si="272"/>
        <v>0</v>
      </c>
      <c r="F1589" s="218">
        <f t="shared" si="273"/>
        <v>0</v>
      </c>
      <c r="G1589" s="220"/>
      <c r="I1589" s="269"/>
    </row>
    <row r="1590" spans="1:20">
      <c r="A1590" s="251" t="str">
        <f t="shared" si="270"/>
        <v/>
      </c>
      <c r="B1590" s="239" t="str">
        <f t="shared" si="271"/>
        <v/>
      </c>
      <c r="C1590" s="187"/>
      <c r="D1590" s="187"/>
      <c r="E1590" s="240">
        <f t="shared" si="272"/>
        <v>0</v>
      </c>
      <c r="F1590" s="218">
        <f t="shared" si="273"/>
        <v>0</v>
      </c>
      <c r="G1590" s="220"/>
      <c r="I1590" s="269"/>
    </row>
    <row r="1591" spans="1:20">
      <c r="A1591" s="251" t="str">
        <f t="shared" si="270"/>
        <v/>
      </c>
      <c r="B1591" s="239" t="str">
        <f t="shared" si="271"/>
        <v/>
      </c>
      <c r="C1591" s="187"/>
      <c r="D1591" s="187"/>
      <c r="E1591" s="240">
        <f t="shared" si="272"/>
        <v>0</v>
      </c>
      <c r="F1591" s="218">
        <f t="shared" si="273"/>
        <v>0</v>
      </c>
      <c r="G1591" s="220"/>
      <c r="I1591" s="269"/>
    </row>
    <row r="1592" spans="1:20" ht="31.5" customHeight="1">
      <c r="A1592" s="251" t="str">
        <f t="shared" si="270"/>
        <v/>
      </c>
      <c r="B1592" s="239" t="str">
        <f t="shared" si="271"/>
        <v/>
      </c>
      <c r="C1592" s="187"/>
      <c r="D1592" s="187"/>
      <c r="E1592" s="240">
        <f t="shared" si="272"/>
        <v>0</v>
      </c>
      <c r="F1592" s="218">
        <f t="shared" si="273"/>
        <v>0</v>
      </c>
      <c r="G1592" s="221"/>
      <c r="I1592" s="308"/>
    </row>
    <row r="1593" spans="1:20" ht="13.5" thickBot="1">
      <c r="A1593" s="222"/>
      <c r="B1593" s="223"/>
      <c r="C1593" s="223"/>
      <c r="D1593" s="225"/>
      <c r="E1593" s="225"/>
      <c r="F1593" s="226" t="s">
        <v>79</v>
      </c>
      <c r="G1593" s="250">
        <f>SUM(F1581:F1592)</f>
        <v>0</v>
      </c>
      <c r="I1593" s="308"/>
    </row>
    <row r="1594" spans="1:20" ht="13.5" thickTop="1">
      <c r="A1594" s="179" t="s">
        <v>72</v>
      </c>
      <c r="B1594" s="229"/>
      <c r="C1594" s="229"/>
      <c r="D1594" s="231"/>
      <c r="E1594" s="231"/>
      <c r="F1594" s="230"/>
      <c r="G1594" s="232"/>
      <c r="H1594" s="209"/>
      <c r="I1594" s="307"/>
    </row>
    <row r="1595" spans="1:20">
      <c r="A1595" s="233" t="s">
        <v>53</v>
      </c>
      <c r="B1595" s="234"/>
      <c r="C1595" s="234"/>
      <c r="D1595" s="299"/>
      <c r="E1595" s="236" t="s">
        <v>73</v>
      </c>
      <c r="F1595" s="237" t="s">
        <v>74</v>
      </c>
      <c r="G1595" s="252" t="s">
        <v>73</v>
      </c>
      <c r="I1595" s="308"/>
    </row>
    <row r="1596" spans="1:20">
      <c r="A1596" s="704" t="s">
        <v>734</v>
      </c>
      <c r="B1596" s="253"/>
      <c r="C1596" s="253"/>
      <c r="D1596" s="300"/>
      <c r="E1596" s="217">
        <f>SUM(G1555,G1570,G1578,G1593)</f>
        <v>0</v>
      </c>
      <c r="F1596" s="254">
        <v>0.12</v>
      </c>
      <c r="G1596" s="255">
        <f>E1596*F1596</f>
        <v>0</v>
      </c>
      <c r="I1596" s="308"/>
    </row>
    <row r="1597" spans="1:20">
      <c r="A1597" s="704" t="s">
        <v>80</v>
      </c>
      <c r="B1597" s="253"/>
      <c r="C1597" s="253"/>
      <c r="D1597" s="300"/>
      <c r="E1597" s="217">
        <f>SUM(G1555,G1570,G1578,G1593)</f>
        <v>0</v>
      </c>
      <c r="F1597" s="254">
        <f>A</f>
        <v>0</v>
      </c>
      <c r="G1597" s="255">
        <f>E1597*F1597</f>
        <v>0</v>
      </c>
      <c r="I1597" s="308"/>
    </row>
    <row r="1598" spans="1:20" ht="33" customHeight="1">
      <c r="A1598" s="704" t="s">
        <v>81</v>
      </c>
      <c r="B1598" s="253"/>
      <c r="C1598" s="253"/>
      <c r="D1598" s="300"/>
      <c r="E1598" s="217">
        <f>SUM(G1555,G1570,G1578,G1593)</f>
        <v>0</v>
      </c>
      <c r="F1598" s="254">
        <f>I</f>
        <v>0</v>
      </c>
      <c r="G1598" s="255">
        <f>E1598*F1598</f>
        <v>0</v>
      </c>
      <c r="I1598" s="308"/>
      <c r="J1598" s="281"/>
      <c r="K1598" s="281"/>
      <c r="L1598" s="281"/>
      <c r="M1598" s="281"/>
      <c r="N1598" s="281"/>
      <c r="O1598" s="281"/>
      <c r="P1598" s="281"/>
      <c r="Q1598" s="281"/>
      <c r="R1598" s="281"/>
      <c r="S1598" s="281"/>
    </row>
    <row r="1599" spans="1:20" ht="33" customHeight="1">
      <c r="A1599" s="707" t="s">
        <v>82</v>
      </c>
      <c r="D1599" s="206"/>
      <c r="E1599" s="242">
        <f>SUM(G1555,G1570,G1578,G1593)</f>
        <v>0</v>
      </c>
      <c r="F1599" s="705">
        <f>U</f>
        <v>0</v>
      </c>
      <c r="G1599" s="220">
        <v>0</v>
      </c>
      <c r="I1599" s="706"/>
      <c r="J1599" s="281"/>
      <c r="K1599" s="281"/>
      <c r="L1599" s="281"/>
      <c r="M1599" s="281"/>
      <c r="N1599" s="281"/>
      <c r="O1599" s="281"/>
      <c r="P1599" s="281"/>
      <c r="Q1599" s="281"/>
      <c r="R1599" s="281"/>
      <c r="S1599" s="281"/>
    </row>
    <row r="1600" spans="1:20" s="201" customFormat="1" ht="13.5" thickBot="1">
      <c r="A1600" s="222"/>
      <c r="B1600" s="223"/>
      <c r="C1600" s="223"/>
      <c r="D1600" s="225"/>
      <c r="E1600" s="225"/>
      <c r="F1600" s="256" t="s">
        <v>83</v>
      </c>
      <c r="G1600" s="250">
        <f>SUM(G1596:G1599)</f>
        <v>0</v>
      </c>
      <c r="I1600" s="309"/>
      <c r="J1600" s="201" t="str">
        <f>B1539</f>
        <v>2.5.2</v>
      </c>
      <c r="K1600" s="261">
        <f>E1596</f>
        <v>0</v>
      </c>
      <c r="L1600" s="261">
        <f>+G1555</f>
        <v>0</v>
      </c>
      <c r="M1600" s="261">
        <f>+G1570</f>
        <v>0</v>
      </c>
      <c r="N1600" s="261">
        <f>+G1578</f>
        <v>0</v>
      </c>
      <c r="O1600" s="261">
        <f>+G1593</f>
        <v>0</v>
      </c>
      <c r="P1600" s="280">
        <f>G1596</f>
        <v>0</v>
      </c>
      <c r="Q1600" s="280">
        <f>G1597</f>
        <v>0</v>
      </c>
      <c r="R1600" s="280">
        <f>G1598</f>
        <v>0</v>
      </c>
      <c r="S1600" s="283">
        <f>SUM(K1600:R1600)</f>
        <v>0</v>
      </c>
      <c r="T1600" s="280"/>
    </row>
    <row r="1601" spans="1:20" ht="14" thickTop="1" thickBot="1">
      <c r="A1601" s="257"/>
      <c r="B1601" s="201"/>
      <c r="C1601" s="201"/>
      <c r="D1601" s="301"/>
      <c r="E1601" s="258" t="s">
        <v>88</v>
      </c>
      <c r="F1601" s="259"/>
      <c r="G1601" s="260">
        <f>ROUND(SUM(G1555,G1570,G1578,G1593,G1600),0)</f>
        <v>0</v>
      </c>
      <c r="I1601" s="308"/>
      <c r="T1601" s="280"/>
    </row>
    <row r="1602" spans="1:20" ht="13.5" thickTop="1">
      <c r="A1602" s="262" t="s">
        <v>95</v>
      </c>
      <c r="D1602" s="206"/>
      <c r="E1602" s="206"/>
      <c r="F1602" s="205"/>
      <c r="G1602" s="208"/>
      <c r="I1602" s="308"/>
      <c r="T1602" s="280"/>
    </row>
    <row r="1603" spans="1:20">
      <c r="A1603" s="262"/>
      <c r="B1603" s="263"/>
      <c r="C1603" s="263"/>
      <c r="D1603" s="302"/>
      <c r="E1603" s="206"/>
      <c r="F1603" s="205"/>
      <c r="G1603" s="264">
        <f ca="1">TODAY()</f>
        <v>45189</v>
      </c>
      <c r="I1603" s="308"/>
      <c r="T1603" s="280"/>
    </row>
    <row r="1604" spans="1:20" s="191" customFormat="1" ht="13.5" thickBot="1">
      <c r="A1604" s="222"/>
      <c r="B1604" s="223"/>
      <c r="C1604" s="223"/>
      <c r="D1604" s="225"/>
      <c r="E1604" s="225"/>
      <c r="F1604" s="224"/>
      <c r="G1604" s="265"/>
      <c r="I1604" s="303"/>
      <c r="S1604" s="282"/>
    </row>
    <row r="1605" spans="1:20" s="191" customFormat="1" ht="13.5" thickTop="1">
      <c r="A1605" s="188" t="s">
        <v>124</v>
      </c>
      <c r="B1605" s="188"/>
      <c r="C1605" s="188"/>
      <c r="D1605" s="190"/>
      <c r="E1605" s="190"/>
      <c r="F1605" s="189"/>
      <c r="G1605" s="189"/>
      <c r="I1605" s="303"/>
      <c r="S1605" s="282"/>
    </row>
    <row r="1606" spans="1:20" s="191" customFormat="1">
      <c r="A1606" s="188" t="str">
        <f>CONCATENATE('Prestaciones y AIU'!A1488," ANALISIS DE PRECIOS UNITARIOS")</f>
        <v xml:space="preserve"> ANALISIS DE PRECIOS UNITARIOS</v>
      </c>
      <c r="B1606" s="188"/>
      <c r="C1606" s="188"/>
      <c r="D1606" s="190"/>
      <c r="E1606" s="190"/>
      <c r="F1606" s="189"/>
      <c r="G1606" s="189"/>
      <c r="I1606" s="303"/>
      <c r="S1606" s="282"/>
    </row>
    <row r="1607" spans="1:20" s="191" customFormat="1">
      <c r="A1607" s="188" t="str">
        <f>Objeto_LIC</f>
        <v>OBJETO PROCESO COMPETITIVO</v>
      </c>
      <c r="B1607" s="188"/>
      <c r="C1607" s="188"/>
      <c r="D1607" s="190"/>
      <c r="E1607" s="190"/>
      <c r="F1607" s="189"/>
      <c r="G1607" s="189"/>
      <c r="I1607" s="303"/>
      <c r="S1607" s="282"/>
    </row>
    <row r="1608" spans="1:20">
      <c r="A1608" s="188"/>
      <c r="B1608" s="188"/>
      <c r="C1608" s="188"/>
      <c r="D1608" s="190"/>
      <c r="E1608" s="190"/>
      <c r="F1608" s="189"/>
      <c r="G1608" s="189"/>
    </row>
    <row r="1609" spans="1:20" s="201" customFormat="1" ht="13.5" thickBot="1">
      <c r="A1609" s="192"/>
      <c r="B1609" s="192"/>
      <c r="C1609" s="192"/>
      <c r="D1609" s="194"/>
      <c r="E1609" s="194"/>
      <c r="F1609" s="193"/>
      <c r="G1609" s="193"/>
      <c r="I1609" s="305"/>
      <c r="S1609" s="282"/>
    </row>
    <row r="1610" spans="1:20" ht="13.5" thickTop="1">
      <c r="A1610" s="196"/>
      <c r="B1610" s="197"/>
      <c r="C1610" s="197"/>
      <c r="D1610" s="199"/>
      <c r="E1610" s="199"/>
      <c r="F1610" s="198"/>
      <c r="G1610" s="200" t="s">
        <v>125</v>
      </c>
    </row>
    <row r="1611" spans="1:20">
      <c r="A1611" s="202" t="s">
        <v>58</v>
      </c>
      <c r="B1611" s="844" t="str">
        <f>Proponente</f>
        <v>INDICAR NOMBRE DE CONTRATISTA</v>
      </c>
      <c r="C1611" s="844"/>
      <c r="D1611" s="844"/>
      <c r="E1611" s="844"/>
      <c r="F1611" s="844"/>
      <c r="G1611" s="845"/>
    </row>
    <row r="1612" spans="1:20">
      <c r="A1612" s="202" t="s">
        <v>59</v>
      </c>
      <c r="B1612" s="203" t="str">
        <f>Presupuesto!$A$29</f>
        <v>2.5.3</v>
      </c>
      <c r="C1612" s="844" t="str">
        <f>Presupuesto!$B$29</f>
        <v>Pintura interior vinilo bajo cubierta 2 manos</v>
      </c>
      <c r="D1612" s="844"/>
      <c r="E1612" s="844"/>
      <c r="F1612" s="844"/>
      <c r="G1612" s="845"/>
    </row>
    <row r="1613" spans="1:20">
      <c r="A1613" s="204"/>
      <c r="D1613" s="206"/>
      <c r="E1613" s="206"/>
      <c r="F1613" s="192" t="s">
        <v>87</v>
      </c>
      <c r="G1613" s="207" t="str">
        <f>Presupuesto!$C$29</f>
        <v>m2</v>
      </c>
      <c r="I1613" s="306"/>
      <c r="J1613" s="281"/>
      <c r="K1613" s="281"/>
      <c r="L1613" s="281"/>
      <c r="M1613" s="281"/>
      <c r="N1613" s="281"/>
      <c r="O1613" s="281"/>
      <c r="P1613" s="281"/>
      <c r="Q1613" s="281"/>
      <c r="R1613" s="281"/>
      <c r="S1613" s="281"/>
    </row>
    <row r="1614" spans="1:20" s="209" customFormat="1" ht="13.5" thickBot="1">
      <c r="A1614" s="202" t="s">
        <v>60</v>
      </c>
      <c r="B1614" s="195"/>
      <c r="C1614" s="195"/>
      <c r="D1614" s="206"/>
      <c r="E1614" s="206"/>
      <c r="F1614" s="205"/>
      <c r="G1614" s="208"/>
      <c r="I1614" s="307"/>
      <c r="S1614" s="281"/>
    </row>
    <row r="1615" spans="1:20" ht="13.5" thickTop="1">
      <c r="A1615" s="210" t="s">
        <v>53</v>
      </c>
      <c r="B1615" s="211" t="s">
        <v>61</v>
      </c>
      <c r="C1615" s="211" t="s">
        <v>62</v>
      </c>
      <c r="D1615" s="212" t="s">
        <v>70</v>
      </c>
      <c r="E1615" s="213" t="s">
        <v>98</v>
      </c>
      <c r="F1615" s="213" t="s">
        <v>75</v>
      </c>
      <c r="G1615" s="214" t="s">
        <v>66</v>
      </c>
      <c r="I1615" s="269"/>
    </row>
    <row r="1616" spans="1:20">
      <c r="A1616" s="215" t="str">
        <f t="shared" ref="A1616:A1627" si="274">IF(I1615=0,"-",VLOOKUP(I1615,EQUIPOS,2,FALSE))</f>
        <v>-</v>
      </c>
      <c r="B1616" s="216"/>
      <c r="C1616" s="216"/>
      <c r="D1616" s="606"/>
      <c r="E1616" s="217">
        <f t="shared" ref="E1616:E1627" si="275">IF(I1615=0,0,VLOOKUP(I1615,EQUIPOS,4,FALSE))</f>
        <v>0</v>
      </c>
      <c r="F1616" s="218">
        <f t="shared" ref="F1616:F1627" si="276">IF(D1616=0,0,E1616*D1616)</f>
        <v>0</v>
      </c>
      <c r="G1616" s="219"/>
      <c r="I1616" s="269"/>
    </row>
    <row r="1617" spans="1:19">
      <c r="A1617" s="215" t="str">
        <f t="shared" si="274"/>
        <v>-</v>
      </c>
      <c r="B1617" s="216"/>
      <c r="C1617" s="216"/>
      <c r="D1617" s="606"/>
      <c r="E1617" s="217">
        <f>0.1*E1654</f>
        <v>0</v>
      </c>
      <c r="F1617" s="218">
        <f t="shared" si="276"/>
        <v>0</v>
      </c>
      <c r="G1617" s="220"/>
      <c r="I1617" s="269"/>
    </row>
    <row r="1618" spans="1:19">
      <c r="A1618" s="215" t="str">
        <f t="shared" si="274"/>
        <v>-</v>
      </c>
      <c r="B1618" s="216"/>
      <c r="C1618" s="216"/>
      <c r="D1618" s="606"/>
      <c r="E1618" s="217">
        <f t="shared" si="275"/>
        <v>0</v>
      </c>
      <c r="F1618" s="218">
        <f t="shared" si="276"/>
        <v>0</v>
      </c>
      <c r="G1618" s="220"/>
      <c r="I1618" s="269"/>
    </row>
    <row r="1619" spans="1:19">
      <c r="A1619" s="215" t="str">
        <f t="shared" si="274"/>
        <v>-</v>
      </c>
      <c r="B1619" s="216"/>
      <c r="C1619" s="216"/>
      <c r="D1619" s="186"/>
      <c r="E1619" s="217">
        <f t="shared" si="275"/>
        <v>0</v>
      </c>
      <c r="F1619" s="218">
        <f t="shared" si="276"/>
        <v>0</v>
      </c>
      <c r="G1619" s="220"/>
      <c r="I1619" s="269"/>
    </row>
    <row r="1620" spans="1:19">
      <c r="A1620" s="215" t="str">
        <f t="shared" si="274"/>
        <v>-</v>
      </c>
      <c r="B1620" s="216"/>
      <c r="C1620" s="216"/>
      <c r="D1620" s="186"/>
      <c r="E1620" s="217">
        <f t="shared" si="275"/>
        <v>0</v>
      </c>
      <c r="F1620" s="218">
        <f t="shared" si="276"/>
        <v>0</v>
      </c>
      <c r="G1620" s="220"/>
      <c r="I1620" s="269"/>
    </row>
    <row r="1621" spans="1:19">
      <c r="A1621" s="215" t="str">
        <f t="shared" si="274"/>
        <v>-</v>
      </c>
      <c r="B1621" s="216"/>
      <c r="C1621" s="216"/>
      <c r="D1621" s="186"/>
      <c r="E1621" s="217">
        <f t="shared" si="275"/>
        <v>0</v>
      </c>
      <c r="F1621" s="218">
        <f t="shared" si="276"/>
        <v>0</v>
      </c>
      <c r="G1621" s="220"/>
      <c r="I1621" s="269"/>
    </row>
    <row r="1622" spans="1:19">
      <c r="A1622" s="215" t="str">
        <f t="shared" si="274"/>
        <v>-</v>
      </c>
      <c r="B1622" s="216"/>
      <c r="C1622" s="216"/>
      <c r="D1622" s="186"/>
      <c r="E1622" s="217">
        <f t="shared" si="275"/>
        <v>0</v>
      </c>
      <c r="F1622" s="218">
        <f t="shared" si="276"/>
        <v>0</v>
      </c>
      <c r="G1622" s="220"/>
      <c r="I1622" s="269"/>
    </row>
    <row r="1623" spans="1:19">
      <c r="A1623" s="215" t="str">
        <f t="shared" si="274"/>
        <v>-</v>
      </c>
      <c r="B1623" s="216"/>
      <c r="C1623" s="216"/>
      <c r="D1623" s="186"/>
      <c r="E1623" s="217">
        <f t="shared" si="275"/>
        <v>0</v>
      </c>
      <c r="F1623" s="218">
        <f t="shared" si="276"/>
        <v>0</v>
      </c>
      <c r="G1623" s="220"/>
      <c r="I1623" s="269"/>
    </row>
    <row r="1624" spans="1:19">
      <c r="A1624" s="215" t="str">
        <f t="shared" si="274"/>
        <v>-</v>
      </c>
      <c r="B1624" s="216"/>
      <c r="C1624" s="216"/>
      <c r="D1624" s="186"/>
      <c r="E1624" s="217">
        <f t="shared" si="275"/>
        <v>0</v>
      </c>
      <c r="F1624" s="218">
        <f t="shared" si="276"/>
        <v>0</v>
      </c>
      <c r="G1624" s="220"/>
      <c r="I1624" s="269"/>
    </row>
    <row r="1625" spans="1:19">
      <c r="A1625" s="215" t="str">
        <f t="shared" si="274"/>
        <v>-</v>
      </c>
      <c r="B1625" s="216"/>
      <c r="C1625" s="216"/>
      <c r="D1625" s="186"/>
      <c r="E1625" s="217">
        <f t="shared" si="275"/>
        <v>0</v>
      </c>
      <c r="F1625" s="218">
        <f t="shared" si="276"/>
        <v>0</v>
      </c>
      <c r="G1625" s="220"/>
      <c r="I1625" s="269"/>
    </row>
    <row r="1626" spans="1:19">
      <c r="A1626" s="215" t="str">
        <f t="shared" si="274"/>
        <v>-</v>
      </c>
      <c r="B1626" s="216"/>
      <c r="C1626" s="216"/>
      <c r="D1626" s="186"/>
      <c r="E1626" s="217">
        <f t="shared" si="275"/>
        <v>0</v>
      </c>
      <c r="F1626" s="218">
        <f t="shared" si="276"/>
        <v>0</v>
      </c>
      <c r="G1626" s="220"/>
      <c r="I1626" s="269"/>
    </row>
    <row r="1627" spans="1:19">
      <c r="A1627" s="215" t="str">
        <f t="shared" si="274"/>
        <v>-</v>
      </c>
      <c r="B1627" s="216"/>
      <c r="C1627" s="216"/>
      <c r="D1627" s="186"/>
      <c r="E1627" s="217">
        <f t="shared" si="275"/>
        <v>0</v>
      </c>
      <c r="F1627" s="218">
        <f t="shared" si="276"/>
        <v>0</v>
      </c>
      <c r="G1627" s="220"/>
      <c r="I1627" s="308"/>
    </row>
    <row r="1628" spans="1:19" ht="13.5" thickBot="1">
      <c r="A1628" s="222"/>
      <c r="B1628" s="223"/>
      <c r="C1628" s="223"/>
      <c r="D1628" s="225"/>
      <c r="E1628" s="225"/>
      <c r="F1628" s="226" t="s">
        <v>76</v>
      </c>
      <c r="G1628" s="227">
        <f>SUM(F1616:F1627)</f>
        <v>0</v>
      </c>
      <c r="I1628" s="308"/>
    </row>
    <row r="1629" spans="1:19" s="209" customFormat="1" ht="13.5" thickTop="1">
      <c r="A1629" s="228" t="s">
        <v>63</v>
      </c>
      <c r="B1629" s="229"/>
      <c r="C1629" s="229"/>
      <c r="D1629" s="231"/>
      <c r="E1629" s="231"/>
      <c r="F1629" s="230"/>
      <c r="G1629" s="232"/>
      <c r="I1629" s="307"/>
      <c r="S1629" s="281"/>
    </row>
    <row r="1630" spans="1:19" ht="26">
      <c r="A1630" s="233" t="s">
        <v>53</v>
      </c>
      <c r="B1630" s="234"/>
      <c r="C1630" s="235" t="s">
        <v>54</v>
      </c>
      <c r="D1630" s="298" t="s">
        <v>64</v>
      </c>
      <c r="E1630" s="236" t="s">
        <v>65</v>
      </c>
      <c r="F1630" s="237" t="s">
        <v>75</v>
      </c>
      <c r="G1630" s="238" t="s">
        <v>66</v>
      </c>
      <c r="I1630" s="269"/>
    </row>
    <row r="1631" spans="1:19">
      <c r="A1631" s="842" t="str">
        <f t="shared" ref="A1631:A1642" si="277">IF(I1630=0,"",VLOOKUP(I1630,MATERIALES,2,FALSE))</f>
        <v/>
      </c>
      <c r="B1631" s="843"/>
      <c r="C1631" s="239" t="str">
        <f t="shared" ref="C1631:C1639" si="278">IF(I1630=0,"",VLOOKUP(I1630,MATERIALES,3,FALSE))</f>
        <v/>
      </c>
      <c r="D1631" s="606"/>
      <c r="E1631" s="240">
        <f t="shared" ref="E1631:E1642" si="279">IF(I1630=0,0,VLOOKUP(I1630,MATERIALES,4,FALSE))</f>
        <v>0</v>
      </c>
      <c r="F1631" s="218">
        <f>D1631*E1631</f>
        <v>0</v>
      </c>
      <c r="G1631" s="219"/>
      <c r="I1631" s="269"/>
    </row>
    <row r="1632" spans="1:19">
      <c r="A1632" s="842" t="str">
        <f t="shared" si="277"/>
        <v/>
      </c>
      <c r="B1632" s="843"/>
      <c r="C1632" s="239" t="str">
        <f t="shared" si="278"/>
        <v/>
      </c>
      <c r="D1632" s="606"/>
      <c r="E1632" s="240">
        <f t="shared" si="279"/>
        <v>0</v>
      </c>
      <c r="F1632" s="218">
        <f t="shared" ref="F1632:F1642" si="280">D1632*E1632</f>
        <v>0</v>
      </c>
      <c r="G1632" s="220"/>
      <c r="I1632" s="269"/>
    </row>
    <row r="1633" spans="1:9">
      <c r="A1633" s="842" t="str">
        <f t="shared" si="277"/>
        <v/>
      </c>
      <c r="B1633" s="843"/>
      <c r="C1633" s="239" t="str">
        <f t="shared" si="278"/>
        <v/>
      </c>
      <c r="D1633" s="186"/>
      <c r="E1633" s="240">
        <f t="shared" si="279"/>
        <v>0</v>
      </c>
      <c r="F1633" s="218">
        <f t="shared" si="280"/>
        <v>0</v>
      </c>
      <c r="G1633" s="220"/>
      <c r="I1633" s="269"/>
    </row>
    <row r="1634" spans="1:9">
      <c r="A1634" s="842" t="str">
        <f t="shared" si="277"/>
        <v/>
      </c>
      <c r="B1634" s="843"/>
      <c r="C1634" s="239" t="str">
        <f t="shared" si="278"/>
        <v/>
      </c>
      <c r="D1634" s="186"/>
      <c r="E1634" s="240">
        <f t="shared" si="279"/>
        <v>0</v>
      </c>
      <c r="F1634" s="218">
        <f t="shared" si="280"/>
        <v>0</v>
      </c>
      <c r="G1634" s="220"/>
      <c r="I1634" s="269"/>
    </row>
    <row r="1635" spans="1:9">
      <c r="A1635" s="842" t="str">
        <f t="shared" si="277"/>
        <v/>
      </c>
      <c r="B1635" s="843"/>
      <c r="C1635" s="239" t="str">
        <f t="shared" si="278"/>
        <v/>
      </c>
      <c r="D1635" s="186"/>
      <c r="E1635" s="240">
        <f t="shared" si="279"/>
        <v>0</v>
      </c>
      <c r="F1635" s="218">
        <f t="shared" si="280"/>
        <v>0</v>
      </c>
      <c r="G1635" s="220"/>
      <c r="I1635" s="269"/>
    </row>
    <row r="1636" spans="1:9">
      <c r="A1636" s="842" t="str">
        <f t="shared" si="277"/>
        <v/>
      </c>
      <c r="B1636" s="843"/>
      <c r="C1636" s="239" t="str">
        <f t="shared" si="278"/>
        <v/>
      </c>
      <c r="D1636" s="186"/>
      <c r="E1636" s="240">
        <f t="shared" si="279"/>
        <v>0</v>
      </c>
      <c r="F1636" s="218">
        <f t="shared" si="280"/>
        <v>0</v>
      </c>
      <c r="G1636" s="220"/>
      <c r="I1636" s="269"/>
    </row>
    <row r="1637" spans="1:9">
      <c r="A1637" s="842" t="str">
        <f t="shared" si="277"/>
        <v/>
      </c>
      <c r="B1637" s="843"/>
      <c r="C1637" s="239" t="str">
        <f t="shared" si="278"/>
        <v/>
      </c>
      <c r="D1637" s="186"/>
      <c r="E1637" s="240">
        <f t="shared" si="279"/>
        <v>0</v>
      </c>
      <c r="F1637" s="218">
        <f t="shared" si="280"/>
        <v>0</v>
      </c>
      <c r="G1637" s="220"/>
      <c r="I1637" s="269"/>
    </row>
    <row r="1638" spans="1:9">
      <c r="A1638" s="842" t="str">
        <f t="shared" si="277"/>
        <v/>
      </c>
      <c r="B1638" s="843"/>
      <c r="C1638" s="239" t="str">
        <f t="shared" si="278"/>
        <v/>
      </c>
      <c r="D1638" s="186"/>
      <c r="E1638" s="240">
        <f t="shared" si="279"/>
        <v>0</v>
      </c>
      <c r="F1638" s="218">
        <f t="shared" si="280"/>
        <v>0</v>
      </c>
      <c r="G1638" s="241"/>
      <c r="I1638" s="269"/>
    </row>
    <row r="1639" spans="1:9">
      <c r="A1639" s="842" t="str">
        <f t="shared" si="277"/>
        <v/>
      </c>
      <c r="B1639" s="843"/>
      <c r="C1639" s="239" t="str">
        <f t="shared" si="278"/>
        <v/>
      </c>
      <c r="D1639" s="186"/>
      <c r="E1639" s="240">
        <f t="shared" si="279"/>
        <v>0</v>
      </c>
      <c r="F1639" s="218">
        <f t="shared" si="280"/>
        <v>0</v>
      </c>
      <c r="G1639" s="220"/>
      <c r="I1639" s="269"/>
    </row>
    <row r="1640" spans="1:9">
      <c r="A1640" s="842" t="str">
        <f t="shared" si="277"/>
        <v/>
      </c>
      <c r="B1640" s="843"/>
      <c r="C1640" s="239"/>
      <c r="D1640" s="186"/>
      <c r="E1640" s="240">
        <f t="shared" si="279"/>
        <v>0</v>
      </c>
      <c r="F1640" s="218">
        <f t="shared" si="280"/>
        <v>0</v>
      </c>
      <c r="G1640" s="220"/>
      <c r="I1640" s="269"/>
    </row>
    <row r="1641" spans="1:9">
      <c r="A1641" s="842" t="str">
        <f t="shared" si="277"/>
        <v/>
      </c>
      <c r="B1641" s="843"/>
      <c r="C1641" s="239"/>
      <c r="D1641" s="186"/>
      <c r="E1641" s="240">
        <f t="shared" si="279"/>
        <v>0</v>
      </c>
      <c r="F1641" s="218">
        <f t="shared" si="280"/>
        <v>0</v>
      </c>
      <c r="G1641" s="220"/>
      <c r="I1641" s="269"/>
    </row>
    <row r="1642" spans="1:9" ht="26.25" customHeight="1">
      <c r="A1642" s="842" t="str">
        <f t="shared" si="277"/>
        <v/>
      </c>
      <c r="B1642" s="843"/>
      <c r="C1642" s="239" t="str">
        <f t="shared" ref="C1642" si="281">IF(I1641=0,"",VLOOKUP(I1641,MATERIALES,3,FALSE))</f>
        <v/>
      </c>
      <c r="D1642" s="186"/>
      <c r="E1642" s="240">
        <f t="shared" si="279"/>
        <v>0</v>
      </c>
      <c r="F1642" s="218">
        <f t="shared" si="280"/>
        <v>0</v>
      </c>
      <c r="G1642" s="221"/>
      <c r="I1642" s="308"/>
    </row>
    <row r="1643" spans="1:9" ht="13.5" thickBot="1">
      <c r="A1643" s="204"/>
      <c r="D1643" s="206"/>
      <c r="E1643" s="242"/>
      <c r="F1643" s="243" t="s">
        <v>77</v>
      </c>
      <c r="G1643" s="241">
        <f>SUM(F1631:F1642)</f>
        <v>0</v>
      </c>
      <c r="I1643" s="308"/>
    </row>
    <row r="1644" spans="1:9" ht="14" thickTop="1" thickBot="1">
      <c r="A1644" s="244" t="s">
        <v>68</v>
      </c>
      <c r="B1644" s="245"/>
      <c r="C1644" s="245"/>
      <c r="D1644" s="247"/>
      <c r="E1644" s="247"/>
      <c r="F1644" s="246"/>
      <c r="G1644" s="248"/>
      <c r="I1644" s="308"/>
    </row>
    <row r="1645" spans="1:9" ht="13.5" thickTop="1">
      <c r="A1645" s="233" t="s">
        <v>53</v>
      </c>
      <c r="B1645" s="234"/>
      <c r="C1645" s="236" t="s">
        <v>67</v>
      </c>
      <c r="D1645" s="298" t="s">
        <v>71</v>
      </c>
      <c r="E1645" s="236" t="s">
        <v>96</v>
      </c>
      <c r="F1645" s="237" t="s">
        <v>75</v>
      </c>
      <c r="G1645" s="238" t="s">
        <v>66</v>
      </c>
      <c r="I1645" s="269"/>
    </row>
    <row r="1646" spans="1:9">
      <c r="A1646" s="842" t="str">
        <f>IF(I1645=0,"",VLOOKUP(I1645,EQUIPOS,2,FALSE))</f>
        <v/>
      </c>
      <c r="B1646" s="843"/>
      <c r="C1646" s="187"/>
      <c r="D1646" s="186"/>
      <c r="E1646" s="240">
        <f>IF(I1645=0,0,VLOOKUP(I1645,EQUIPOS,4,FALSE))</f>
        <v>0</v>
      </c>
      <c r="F1646" s="218">
        <f>C1646*D1646*E1646</f>
        <v>0</v>
      </c>
      <c r="G1646" s="219"/>
      <c r="I1646" s="269"/>
    </row>
    <row r="1647" spans="1:9">
      <c r="A1647" s="842" t="str">
        <f>IF(I1646=0,"",VLOOKUP(I1646,EQUIPOS,2,FALSE))</f>
        <v/>
      </c>
      <c r="B1647" s="843"/>
      <c r="C1647" s="187"/>
      <c r="D1647" s="186"/>
      <c r="E1647" s="240">
        <f>IF(I1646=0,0,VLOOKUP(I1646,EQUIPOS,4,FALSE))</f>
        <v>0</v>
      </c>
      <c r="F1647" s="218">
        <f t="shared" ref="F1647:F1650" si="282">C1647*D1647*E1647</f>
        <v>0</v>
      </c>
      <c r="G1647" s="220"/>
      <c r="I1647" s="269"/>
    </row>
    <row r="1648" spans="1:9">
      <c r="A1648" s="842" t="str">
        <f>IF(I1647=0,"",VLOOKUP(I1647,EQUIPOS,2,FALSE))</f>
        <v/>
      </c>
      <c r="B1648" s="843"/>
      <c r="C1648" s="187"/>
      <c r="D1648" s="186"/>
      <c r="E1648" s="240">
        <f>IF(I1647=0,0,VLOOKUP(I1647,EQUIPOS,4,FALSE))</f>
        <v>0</v>
      </c>
      <c r="F1648" s="218">
        <f t="shared" si="282"/>
        <v>0</v>
      </c>
      <c r="G1648" s="220"/>
      <c r="I1648" s="269"/>
    </row>
    <row r="1649" spans="1:9">
      <c r="A1649" s="842" t="str">
        <f>IF(I1648=0,"",VLOOKUP(I1648,EQUIPOS,2,FALSE))</f>
        <v/>
      </c>
      <c r="B1649" s="843"/>
      <c r="C1649" s="187"/>
      <c r="D1649" s="186"/>
      <c r="E1649" s="240">
        <f>IF(I1648=0,0,VLOOKUP(I1648,EQUIPOS,4,FALSE))</f>
        <v>0</v>
      </c>
      <c r="F1649" s="218">
        <f t="shared" si="282"/>
        <v>0</v>
      </c>
      <c r="G1649" s="220"/>
      <c r="I1649" s="269"/>
    </row>
    <row r="1650" spans="1:9" ht="30.75" customHeight="1">
      <c r="A1650" s="842" t="str">
        <f>IF(I1649=0,"",VLOOKUP(I1649,EQUIPOS,2,FALSE))</f>
        <v/>
      </c>
      <c r="B1650" s="843"/>
      <c r="C1650" s="187"/>
      <c r="D1650" s="186"/>
      <c r="E1650" s="240">
        <f>IF(I1649=0,0,VLOOKUP(I1649,EQUIPOS,4,FALSE))</f>
        <v>0</v>
      </c>
      <c r="F1650" s="218">
        <f t="shared" si="282"/>
        <v>0</v>
      </c>
      <c r="G1650" s="221"/>
      <c r="I1650" s="308"/>
    </row>
    <row r="1651" spans="1:9" ht="13.5" thickBot="1">
      <c r="A1651" s="222"/>
      <c r="B1651" s="223"/>
      <c r="C1651" s="223"/>
      <c r="D1651" s="225"/>
      <c r="E1651" s="249"/>
      <c r="F1651" s="226" t="s">
        <v>78</v>
      </c>
      <c r="G1651" s="250">
        <f>SUM(F1646:F1650)</f>
        <v>0</v>
      </c>
      <c r="I1651" s="308"/>
    </row>
    <row r="1652" spans="1:9" ht="13.5" thickTop="1">
      <c r="A1652" s="228" t="s">
        <v>69</v>
      </c>
      <c r="B1652" s="229"/>
      <c r="C1652" s="229"/>
      <c r="D1652" s="231"/>
      <c r="E1652" s="231"/>
      <c r="F1652" s="230"/>
      <c r="G1652" s="232"/>
      <c r="H1652" s="209"/>
      <c r="I1652" s="307"/>
    </row>
    <row r="1653" spans="1:9" ht="26">
      <c r="A1653" s="233" t="s">
        <v>53</v>
      </c>
      <c r="B1653" s="235" t="s">
        <v>54</v>
      </c>
      <c r="C1653" s="235" t="s">
        <v>64</v>
      </c>
      <c r="D1653" s="298" t="s">
        <v>70</v>
      </c>
      <c r="E1653" s="236" t="s">
        <v>65</v>
      </c>
      <c r="F1653" s="237" t="s">
        <v>75</v>
      </c>
      <c r="G1653" s="238" t="s">
        <v>66</v>
      </c>
      <c r="I1653" s="269"/>
    </row>
    <row r="1654" spans="1:9">
      <c r="A1654" s="251" t="str">
        <f t="shared" ref="A1654:A1665" si="283">IF(I1653=0,"",VLOOKUP(I1653,MANOOBRA,2,FALSE))</f>
        <v/>
      </c>
      <c r="B1654" s="239" t="str">
        <f t="shared" ref="B1654:B1665" si="284">IF(I1653=0,"",VLOOKUP(I1653,MANOOBRA,3,FALSE))</f>
        <v/>
      </c>
      <c r="C1654" s="187"/>
      <c r="D1654" s="697"/>
      <c r="E1654" s="240">
        <f t="shared" ref="E1654:E1665" si="285">IF(I1653=0,0,VLOOKUP(I1653,MANOOBRA,4,FALSE))</f>
        <v>0</v>
      </c>
      <c r="F1654" s="218">
        <f>IF(D1654=0,0,E1654*D1654)</f>
        <v>0</v>
      </c>
      <c r="G1654" s="219"/>
      <c r="I1654" s="269"/>
    </row>
    <row r="1655" spans="1:9">
      <c r="A1655" s="251" t="str">
        <f t="shared" si="283"/>
        <v/>
      </c>
      <c r="B1655" s="239" t="str">
        <f t="shared" si="284"/>
        <v/>
      </c>
      <c r="C1655" s="187"/>
      <c r="D1655" s="187"/>
      <c r="E1655" s="240">
        <f t="shared" si="285"/>
        <v>0</v>
      </c>
      <c r="F1655" s="218">
        <f t="shared" ref="F1655:F1665" si="286">IF(D1655=0,0,C1655*E1655/D1655)</f>
        <v>0</v>
      </c>
      <c r="G1655" s="220"/>
      <c r="I1655" s="269"/>
    </row>
    <row r="1656" spans="1:9">
      <c r="A1656" s="251" t="str">
        <f t="shared" si="283"/>
        <v/>
      </c>
      <c r="B1656" s="239" t="str">
        <f t="shared" si="284"/>
        <v/>
      </c>
      <c r="C1656" s="187"/>
      <c r="D1656" s="290"/>
      <c r="E1656" s="240">
        <f t="shared" si="285"/>
        <v>0</v>
      </c>
      <c r="F1656" s="218">
        <f t="shared" si="286"/>
        <v>0</v>
      </c>
      <c r="G1656" s="220"/>
      <c r="I1656" s="269"/>
    </row>
    <row r="1657" spans="1:9">
      <c r="A1657" s="251" t="str">
        <f t="shared" si="283"/>
        <v/>
      </c>
      <c r="B1657" s="239" t="str">
        <f t="shared" si="284"/>
        <v/>
      </c>
      <c r="C1657" s="187"/>
      <c r="D1657" s="187"/>
      <c r="E1657" s="240">
        <f t="shared" si="285"/>
        <v>0</v>
      </c>
      <c r="F1657" s="218">
        <f t="shared" si="286"/>
        <v>0</v>
      </c>
      <c r="G1657" s="220"/>
      <c r="I1657" s="269"/>
    </row>
    <row r="1658" spans="1:9">
      <c r="A1658" s="251" t="str">
        <f t="shared" si="283"/>
        <v/>
      </c>
      <c r="B1658" s="239" t="str">
        <f t="shared" si="284"/>
        <v/>
      </c>
      <c r="C1658" s="187"/>
      <c r="D1658" s="187"/>
      <c r="E1658" s="240">
        <f t="shared" si="285"/>
        <v>0</v>
      </c>
      <c r="F1658" s="218">
        <f t="shared" si="286"/>
        <v>0</v>
      </c>
      <c r="G1658" s="220"/>
      <c r="I1658" s="269"/>
    </row>
    <row r="1659" spans="1:9">
      <c r="A1659" s="251" t="str">
        <f t="shared" si="283"/>
        <v/>
      </c>
      <c r="B1659" s="239" t="str">
        <f t="shared" si="284"/>
        <v/>
      </c>
      <c r="C1659" s="187"/>
      <c r="D1659" s="187"/>
      <c r="E1659" s="240">
        <f t="shared" si="285"/>
        <v>0</v>
      </c>
      <c r="F1659" s="218">
        <f t="shared" si="286"/>
        <v>0</v>
      </c>
      <c r="G1659" s="220"/>
      <c r="I1659" s="269"/>
    </row>
    <row r="1660" spans="1:9">
      <c r="A1660" s="251" t="str">
        <f t="shared" si="283"/>
        <v/>
      </c>
      <c r="B1660" s="239" t="str">
        <f t="shared" si="284"/>
        <v/>
      </c>
      <c r="C1660" s="187"/>
      <c r="D1660" s="187"/>
      <c r="E1660" s="240">
        <f t="shared" si="285"/>
        <v>0</v>
      </c>
      <c r="F1660" s="218">
        <f t="shared" si="286"/>
        <v>0</v>
      </c>
      <c r="G1660" s="220"/>
      <c r="I1660" s="269"/>
    </row>
    <row r="1661" spans="1:9">
      <c r="A1661" s="251" t="str">
        <f t="shared" si="283"/>
        <v/>
      </c>
      <c r="B1661" s="239" t="str">
        <f t="shared" si="284"/>
        <v/>
      </c>
      <c r="C1661" s="187"/>
      <c r="D1661" s="187"/>
      <c r="E1661" s="240">
        <f t="shared" si="285"/>
        <v>0</v>
      </c>
      <c r="F1661" s="218">
        <f t="shared" si="286"/>
        <v>0</v>
      </c>
      <c r="G1661" s="220"/>
      <c r="I1661" s="269"/>
    </row>
    <row r="1662" spans="1:9">
      <c r="A1662" s="251" t="str">
        <f t="shared" si="283"/>
        <v/>
      </c>
      <c r="B1662" s="239" t="str">
        <f t="shared" si="284"/>
        <v/>
      </c>
      <c r="C1662" s="187"/>
      <c r="D1662" s="187"/>
      <c r="E1662" s="240">
        <f t="shared" si="285"/>
        <v>0</v>
      </c>
      <c r="F1662" s="218">
        <f t="shared" si="286"/>
        <v>0</v>
      </c>
      <c r="G1662" s="220"/>
      <c r="I1662" s="269"/>
    </row>
    <row r="1663" spans="1:9">
      <c r="A1663" s="251" t="str">
        <f t="shared" si="283"/>
        <v/>
      </c>
      <c r="B1663" s="239" t="str">
        <f t="shared" si="284"/>
        <v/>
      </c>
      <c r="C1663" s="187"/>
      <c r="D1663" s="187"/>
      <c r="E1663" s="240">
        <f t="shared" si="285"/>
        <v>0</v>
      </c>
      <c r="F1663" s="218">
        <f t="shared" si="286"/>
        <v>0</v>
      </c>
      <c r="G1663" s="220"/>
      <c r="I1663" s="269"/>
    </row>
    <row r="1664" spans="1:9">
      <c r="A1664" s="251" t="str">
        <f t="shared" si="283"/>
        <v/>
      </c>
      <c r="B1664" s="239" t="str">
        <f t="shared" si="284"/>
        <v/>
      </c>
      <c r="C1664" s="187"/>
      <c r="D1664" s="187"/>
      <c r="E1664" s="240">
        <f t="shared" si="285"/>
        <v>0</v>
      </c>
      <c r="F1664" s="218">
        <f t="shared" si="286"/>
        <v>0</v>
      </c>
      <c r="G1664" s="220"/>
      <c r="I1664" s="269"/>
    </row>
    <row r="1665" spans="1:20" ht="31.5" customHeight="1">
      <c r="A1665" s="251" t="str">
        <f t="shared" si="283"/>
        <v/>
      </c>
      <c r="B1665" s="239" t="str">
        <f t="shared" si="284"/>
        <v/>
      </c>
      <c r="C1665" s="187"/>
      <c r="D1665" s="187"/>
      <c r="E1665" s="240">
        <f t="shared" si="285"/>
        <v>0</v>
      </c>
      <c r="F1665" s="218">
        <f t="shared" si="286"/>
        <v>0</v>
      </c>
      <c r="G1665" s="221"/>
      <c r="I1665" s="308"/>
    </row>
    <row r="1666" spans="1:20" ht="13.5" thickBot="1">
      <c r="A1666" s="222"/>
      <c r="B1666" s="223"/>
      <c r="C1666" s="223"/>
      <c r="D1666" s="225"/>
      <c r="E1666" s="225"/>
      <c r="F1666" s="226" t="s">
        <v>79</v>
      </c>
      <c r="G1666" s="250">
        <f>SUM(F1654:F1665)</f>
        <v>0</v>
      </c>
      <c r="I1666" s="308"/>
    </row>
    <row r="1667" spans="1:20" ht="13.5" thickTop="1">
      <c r="A1667" s="179" t="s">
        <v>72</v>
      </c>
      <c r="B1667" s="229"/>
      <c r="C1667" s="229"/>
      <c r="D1667" s="231"/>
      <c r="E1667" s="231"/>
      <c r="F1667" s="230"/>
      <c r="G1667" s="232"/>
      <c r="H1667" s="209"/>
      <c r="I1667" s="307"/>
    </row>
    <row r="1668" spans="1:20">
      <c r="A1668" s="233" t="s">
        <v>53</v>
      </c>
      <c r="B1668" s="234"/>
      <c r="C1668" s="234"/>
      <c r="D1668" s="299"/>
      <c r="E1668" s="236" t="s">
        <v>73</v>
      </c>
      <c r="F1668" s="237" t="s">
        <v>74</v>
      </c>
      <c r="G1668" s="252" t="s">
        <v>73</v>
      </c>
      <c r="I1668" s="308"/>
    </row>
    <row r="1669" spans="1:20">
      <c r="A1669" s="704" t="s">
        <v>734</v>
      </c>
      <c r="B1669" s="253"/>
      <c r="C1669" s="253"/>
      <c r="D1669" s="300"/>
      <c r="E1669" s="217">
        <f>SUM(G1628,G1643,G1651,G1666)</f>
        <v>0</v>
      </c>
      <c r="F1669" s="254">
        <v>0.12</v>
      </c>
      <c r="G1669" s="255">
        <f>E1669*F1669</f>
        <v>0</v>
      </c>
      <c r="I1669" s="308"/>
    </row>
    <row r="1670" spans="1:20">
      <c r="A1670" s="704" t="s">
        <v>80</v>
      </c>
      <c r="B1670" s="253"/>
      <c r="C1670" s="253"/>
      <c r="D1670" s="300"/>
      <c r="E1670" s="217">
        <f>SUM(G1628,G1643,G1651,G1666)</f>
        <v>0</v>
      </c>
      <c r="F1670" s="254">
        <f>A</f>
        <v>0</v>
      </c>
      <c r="G1670" s="255">
        <f>E1670*F1670</f>
        <v>0</v>
      </c>
      <c r="I1670" s="308"/>
    </row>
    <row r="1671" spans="1:20" ht="33" customHeight="1">
      <c r="A1671" s="704" t="s">
        <v>81</v>
      </c>
      <c r="B1671" s="253"/>
      <c r="C1671" s="253"/>
      <c r="D1671" s="300"/>
      <c r="E1671" s="217">
        <f>SUM(G1628,G1643,G1651,G1666)</f>
        <v>0</v>
      </c>
      <c r="F1671" s="254">
        <f>I</f>
        <v>0</v>
      </c>
      <c r="G1671" s="255">
        <f>E1671*F1671</f>
        <v>0</v>
      </c>
      <c r="I1671" s="308"/>
      <c r="J1671" s="281"/>
      <c r="K1671" s="281"/>
      <c r="L1671" s="281"/>
      <c r="M1671" s="281"/>
      <c r="N1671" s="281"/>
      <c r="O1671" s="281"/>
      <c r="P1671" s="281"/>
      <c r="Q1671" s="281"/>
      <c r="R1671" s="281"/>
      <c r="S1671" s="281"/>
    </row>
    <row r="1672" spans="1:20" ht="33" customHeight="1">
      <c r="A1672" s="707" t="s">
        <v>82</v>
      </c>
      <c r="D1672" s="206"/>
      <c r="E1672" s="242">
        <f>SUM(G1628,G1643,G1651,G1666)</f>
        <v>0</v>
      </c>
      <c r="F1672" s="705">
        <f>U</f>
        <v>0</v>
      </c>
      <c r="G1672" s="220">
        <v>0</v>
      </c>
      <c r="I1672" s="706"/>
      <c r="J1672" s="281"/>
      <c r="K1672" s="281"/>
      <c r="L1672" s="281"/>
      <c r="M1672" s="281"/>
      <c r="N1672" s="281"/>
      <c r="O1672" s="281"/>
      <c r="P1672" s="281"/>
      <c r="Q1672" s="281"/>
      <c r="R1672" s="281"/>
      <c r="S1672" s="281"/>
    </row>
    <row r="1673" spans="1:20" s="201" customFormat="1" ht="13.5" thickBot="1">
      <c r="A1673" s="222"/>
      <c r="B1673" s="223"/>
      <c r="C1673" s="223"/>
      <c r="D1673" s="225"/>
      <c r="E1673" s="225"/>
      <c r="F1673" s="256" t="s">
        <v>83</v>
      </c>
      <c r="G1673" s="250">
        <f>SUM(G1669:G1672)</f>
        <v>0</v>
      </c>
      <c r="I1673" s="309"/>
      <c r="J1673" s="201" t="str">
        <f>B1612</f>
        <v>2.5.3</v>
      </c>
      <c r="K1673" s="261">
        <f>E1669</f>
        <v>0</v>
      </c>
      <c r="L1673" s="261">
        <f>+G1628</f>
        <v>0</v>
      </c>
      <c r="M1673" s="261">
        <f>+G1643</f>
        <v>0</v>
      </c>
      <c r="N1673" s="261">
        <f>+G1651</f>
        <v>0</v>
      </c>
      <c r="O1673" s="261">
        <f>+G1666</f>
        <v>0</v>
      </c>
      <c r="P1673" s="280">
        <f>G1669</f>
        <v>0</v>
      </c>
      <c r="Q1673" s="280">
        <f>G1670</f>
        <v>0</v>
      </c>
      <c r="R1673" s="280">
        <f>G1671</f>
        <v>0</v>
      </c>
      <c r="S1673" s="283">
        <f>SUM(K1673:R1673)</f>
        <v>0</v>
      </c>
      <c r="T1673" s="280"/>
    </row>
    <row r="1674" spans="1:20" ht="14" thickTop="1" thickBot="1">
      <c r="A1674" s="257"/>
      <c r="B1674" s="201"/>
      <c r="C1674" s="201"/>
      <c r="D1674" s="301"/>
      <c r="E1674" s="258" t="s">
        <v>88</v>
      </c>
      <c r="F1674" s="259"/>
      <c r="G1674" s="260">
        <f>ROUND(SUM(G1628,G1643,G1651,G1666,G1673),0)</f>
        <v>0</v>
      </c>
      <c r="I1674" s="308"/>
      <c r="T1674" s="280"/>
    </row>
    <row r="1675" spans="1:20" ht="13.5" thickTop="1">
      <c r="A1675" s="262" t="s">
        <v>95</v>
      </c>
      <c r="D1675" s="206"/>
      <c r="E1675" s="206"/>
      <c r="F1675" s="205"/>
      <c r="G1675" s="208"/>
      <c r="I1675" s="308"/>
      <c r="T1675" s="280"/>
    </row>
    <row r="1676" spans="1:20">
      <c r="A1676" s="262"/>
      <c r="B1676" s="263"/>
      <c r="C1676" s="263"/>
      <c r="D1676" s="302"/>
      <c r="E1676" s="206"/>
      <c r="F1676" s="205"/>
      <c r="G1676" s="264">
        <f ca="1">TODAY()</f>
        <v>45189</v>
      </c>
      <c r="I1676" s="308"/>
      <c r="T1676" s="280"/>
    </row>
    <row r="1677" spans="1:20" s="191" customFormat="1" ht="13.5" thickBot="1">
      <c r="A1677" s="222"/>
      <c r="B1677" s="223"/>
      <c r="C1677" s="223"/>
      <c r="D1677" s="225"/>
      <c r="E1677" s="225"/>
      <c r="F1677" s="224"/>
      <c r="G1677" s="265"/>
      <c r="I1677" s="303"/>
      <c r="S1677" s="282"/>
    </row>
    <row r="1678" spans="1:20" s="191" customFormat="1" ht="13.5" thickTop="1">
      <c r="A1678" s="188" t="s">
        <v>124</v>
      </c>
      <c r="B1678" s="188"/>
      <c r="C1678" s="188"/>
      <c r="D1678" s="190"/>
      <c r="E1678" s="190"/>
      <c r="F1678" s="189"/>
      <c r="G1678" s="189"/>
      <c r="I1678" s="303"/>
      <c r="S1678" s="282"/>
    </row>
    <row r="1679" spans="1:20" s="191" customFormat="1">
      <c r="A1679" s="188" t="str">
        <f>CONCATENATE('Prestaciones y AIU'!A1560," ANALISIS DE PRECIOS UNITARIOS")</f>
        <v xml:space="preserve"> ANALISIS DE PRECIOS UNITARIOS</v>
      </c>
      <c r="B1679" s="188"/>
      <c r="C1679" s="188"/>
      <c r="D1679" s="190"/>
      <c r="E1679" s="190"/>
      <c r="F1679" s="189"/>
      <c r="G1679" s="189"/>
      <c r="I1679" s="303"/>
      <c r="S1679" s="282"/>
    </row>
    <row r="1680" spans="1:20" s="191" customFormat="1">
      <c r="A1680" s="188" t="str">
        <f>Objeto_LIC</f>
        <v>OBJETO PROCESO COMPETITIVO</v>
      </c>
      <c r="B1680" s="188"/>
      <c r="C1680" s="188"/>
      <c r="D1680" s="190"/>
      <c r="E1680" s="190"/>
      <c r="F1680" s="189"/>
      <c r="G1680" s="189"/>
      <c r="I1680" s="303"/>
      <c r="S1680" s="282"/>
    </row>
    <row r="1681" spans="1:19">
      <c r="A1681" s="188"/>
      <c r="B1681" s="188"/>
      <c r="C1681" s="188"/>
      <c r="D1681" s="190"/>
      <c r="E1681" s="190"/>
      <c r="F1681" s="189"/>
      <c r="G1681" s="189"/>
    </row>
    <row r="1682" spans="1:19" s="201" customFormat="1" ht="13.5" thickBot="1">
      <c r="A1682" s="192"/>
      <c r="B1682" s="192"/>
      <c r="C1682" s="192"/>
      <c r="D1682" s="194"/>
      <c r="E1682" s="194"/>
      <c r="F1682" s="193"/>
      <c r="G1682" s="193"/>
      <c r="I1682" s="305"/>
      <c r="S1682" s="282"/>
    </row>
    <row r="1683" spans="1:19" ht="13.5" thickTop="1">
      <c r="A1683" s="196"/>
      <c r="B1683" s="197"/>
      <c r="C1683" s="197"/>
      <c r="D1683" s="199"/>
      <c r="E1683" s="199"/>
      <c r="F1683" s="198"/>
      <c r="G1683" s="200" t="s">
        <v>125</v>
      </c>
    </row>
    <row r="1684" spans="1:19">
      <c r="A1684" s="202" t="s">
        <v>58</v>
      </c>
      <c r="B1684" s="844" t="str">
        <f>Proponente</f>
        <v>INDICAR NOMBRE DE CONTRATISTA</v>
      </c>
      <c r="C1684" s="844"/>
      <c r="D1684" s="844"/>
      <c r="E1684" s="844"/>
      <c r="F1684" s="844"/>
      <c r="G1684" s="845"/>
    </row>
    <row r="1685" spans="1:19">
      <c r="A1685" s="202" t="s">
        <v>59</v>
      </c>
      <c r="B1685" s="203" t="str">
        <f>Presupuesto!$A$30</f>
        <v>2.5.4</v>
      </c>
      <c r="C1685" s="844" t="str">
        <f>Presupuesto!$B$30</f>
        <v>Pintura tipo Koraza o equivalente 3 manos fachadas (incluye 1 mano en pintura tipo 2 y dos manos en pintura tipo Koraza o Similar, filos y dilataciones)</v>
      </c>
      <c r="D1685" s="844"/>
      <c r="E1685" s="844"/>
      <c r="F1685" s="844"/>
      <c r="G1685" s="845"/>
    </row>
    <row r="1686" spans="1:19">
      <c r="A1686" s="204"/>
      <c r="D1686" s="206"/>
      <c r="E1686" s="206"/>
      <c r="F1686" s="192" t="s">
        <v>87</v>
      </c>
      <c r="G1686" s="207" t="str">
        <f>Presupuesto!$C$30</f>
        <v>m2</v>
      </c>
      <c r="I1686" s="306"/>
      <c r="J1686" s="281"/>
      <c r="K1686" s="281"/>
      <c r="L1686" s="281"/>
      <c r="M1686" s="281"/>
      <c r="N1686" s="281"/>
      <c r="O1686" s="281"/>
      <c r="P1686" s="281"/>
      <c r="Q1686" s="281"/>
      <c r="R1686" s="281"/>
      <c r="S1686" s="281"/>
    </row>
    <row r="1687" spans="1:19" s="209" customFormat="1" ht="13.5" thickBot="1">
      <c r="A1687" s="202" t="s">
        <v>60</v>
      </c>
      <c r="B1687" s="195"/>
      <c r="C1687" s="195"/>
      <c r="D1687" s="206"/>
      <c r="E1687" s="206"/>
      <c r="F1687" s="205"/>
      <c r="G1687" s="208"/>
      <c r="I1687" s="307"/>
      <c r="S1687" s="281"/>
    </row>
    <row r="1688" spans="1:19" ht="13.5" thickTop="1">
      <c r="A1688" s="210" t="s">
        <v>53</v>
      </c>
      <c r="B1688" s="211" t="s">
        <v>61</v>
      </c>
      <c r="C1688" s="211" t="s">
        <v>62</v>
      </c>
      <c r="D1688" s="212" t="s">
        <v>70</v>
      </c>
      <c r="E1688" s="213" t="s">
        <v>98</v>
      </c>
      <c r="F1688" s="213" t="s">
        <v>75</v>
      </c>
      <c r="G1688" s="214" t="s">
        <v>66</v>
      </c>
      <c r="I1688" s="269"/>
    </row>
    <row r="1689" spans="1:19">
      <c r="A1689" s="215" t="str">
        <f t="shared" ref="A1689:A1700" si="287">IF(I1688=0,"-",VLOOKUP(I1688,EQUIPOS,2,FALSE))</f>
        <v>-</v>
      </c>
      <c r="B1689" s="216"/>
      <c r="C1689" s="216"/>
      <c r="D1689" s="606"/>
      <c r="E1689" s="217">
        <f>IF(I1688=0,0,VLOOKUP(I1688,EQUIPOS,4,FALSE))</f>
        <v>0</v>
      </c>
      <c r="F1689" s="218">
        <f t="shared" ref="F1689:F1700" si="288">IF(D1689=0,0,E1689*D1689)</f>
        <v>0</v>
      </c>
      <c r="G1689" s="219"/>
      <c r="I1689" s="269"/>
    </row>
    <row r="1690" spans="1:19">
      <c r="A1690" s="215" t="str">
        <f t="shared" si="287"/>
        <v>-</v>
      </c>
      <c r="B1690" s="216"/>
      <c r="C1690" s="216"/>
      <c r="D1690" s="606"/>
      <c r="E1690" s="217">
        <f>0.1*E1727</f>
        <v>0</v>
      </c>
      <c r="F1690" s="218">
        <f t="shared" si="288"/>
        <v>0</v>
      </c>
      <c r="G1690" s="220"/>
      <c r="I1690" s="269"/>
    </row>
    <row r="1691" spans="1:19">
      <c r="A1691" s="215" t="str">
        <f t="shared" si="287"/>
        <v>-</v>
      </c>
      <c r="B1691" s="216"/>
      <c r="C1691" s="216"/>
      <c r="D1691" s="186"/>
      <c r="E1691" s="217">
        <f t="shared" ref="E1691:E1700" si="289">IF(I1690=0,0,VLOOKUP(I1690,EQUIPOS,4,FALSE))</f>
        <v>0</v>
      </c>
      <c r="F1691" s="218">
        <f t="shared" si="288"/>
        <v>0</v>
      </c>
      <c r="G1691" s="220"/>
      <c r="I1691" s="269"/>
    </row>
    <row r="1692" spans="1:19">
      <c r="A1692" s="215" t="str">
        <f t="shared" si="287"/>
        <v>-</v>
      </c>
      <c r="B1692" s="216"/>
      <c r="C1692" s="216"/>
      <c r="D1692" s="186"/>
      <c r="E1692" s="217">
        <f t="shared" si="289"/>
        <v>0</v>
      </c>
      <c r="F1692" s="218">
        <f t="shared" si="288"/>
        <v>0</v>
      </c>
      <c r="G1692" s="220"/>
      <c r="I1692" s="269"/>
    </row>
    <row r="1693" spans="1:19">
      <c r="A1693" s="215" t="str">
        <f t="shared" si="287"/>
        <v>-</v>
      </c>
      <c r="B1693" s="216"/>
      <c r="C1693" s="216"/>
      <c r="D1693" s="186"/>
      <c r="E1693" s="217">
        <f t="shared" si="289"/>
        <v>0</v>
      </c>
      <c r="F1693" s="218">
        <f t="shared" si="288"/>
        <v>0</v>
      </c>
      <c r="G1693" s="220"/>
      <c r="I1693" s="269"/>
    </row>
    <row r="1694" spans="1:19">
      <c r="A1694" s="215" t="str">
        <f t="shared" si="287"/>
        <v>-</v>
      </c>
      <c r="B1694" s="216"/>
      <c r="C1694" s="216"/>
      <c r="D1694" s="186"/>
      <c r="E1694" s="217">
        <f t="shared" si="289"/>
        <v>0</v>
      </c>
      <c r="F1694" s="218">
        <f t="shared" si="288"/>
        <v>0</v>
      </c>
      <c r="G1694" s="220"/>
      <c r="I1694" s="269"/>
    </row>
    <row r="1695" spans="1:19">
      <c r="A1695" s="215" t="str">
        <f t="shared" si="287"/>
        <v>-</v>
      </c>
      <c r="B1695" s="216"/>
      <c r="C1695" s="216"/>
      <c r="D1695" s="186"/>
      <c r="E1695" s="217">
        <f t="shared" si="289"/>
        <v>0</v>
      </c>
      <c r="F1695" s="218">
        <f t="shared" si="288"/>
        <v>0</v>
      </c>
      <c r="G1695" s="220"/>
      <c r="I1695" s="269"/>
    </row>
    <row r="1696" spans="1:19">
      <c r="A1696" s="215" t="str">
        <f t="shared" si="287"/>
        <v>-</v>
      </c>
      <c r="B1696" s="216"/>
      <c r="C1696" s="216"/>
      <c r="D1696" s="186"/>
      <c r="E1696" s="217">
        <f t="shared" si="289"/>
        <v>0</v>
      </c>
      <c r="F1696" s="218">
        <f t="shared" si="288"/>
        <v>0</v>
      </c>
      <c r="G1696" s="220"/>
      <c r="I1696" s="269"/>
    </row>
    <row r="1697" spans="1:19">
      <c r="A1697" s="215" t="str">
        <f t="shared" si="287"/>
        <v>-</v>
      </c>
      <c r="B1697" s="216"/>
      <c r="C1697" s="216"/>
      <c r="D1697" s="186"/>
      <c r="E1697" s="217">
        <f t="shared" si="289"/>
        <v>0</v>
      </c>
      <c r="F1697" s="218">
        <f t="shared" si="288"/>
        <v>0</v>
      </c>
      <c r="G1697" s="220"/>
      <c r="I1697" s="269"/>
    </row>
    <row r="1698" spans="1:19">
      <c r="A1698" s="215" t="str">
        <f t="shared" si="287"/>
        <v>-</v>
      </c>
      <c r="B1698" s="216"/>
      <c r="C1698" s="216"/>
      <c r="D1698" s="186"/>
      <c r="E1698" s="217">
        <f t="shared" si="289"/>
        <v>0</v>
      </c>
      <c r="F1698" s="218">
        <f t="shared" si="288"/>
        <v>0</v>
      </c>
      <c r="G1698" s="220"/>
      <c r="I1698" s="269"/>
    </row>
    <row r="1699" spans="1:19">
      <c r="A1699" s="215" t="str">
        <f t="shared" si="287"/>
        <v>-</v>
      </c>
      <c r="B1699" s="216"/>
      <c r="C1699" s="216"/>
      <c r="D1699" s="186"/>
      <c r="E1699" s="217">
        <f t="shared" si="289"/>
        <v>0</v>
      </c>
      <c r="F1699" s="218">
        <f t="shared" si="288"/>
        <v>0</v>
      </c>
      <c r="G1699" s="220"/>
      <c r="I1699" s="269"/>
    </row>
    <row r="1700" spans="1:19">
      <c r="A1700" s="215" t="str">
        <f t="shared" si="287"/>
        <v>-</v>
      </c>
      <c r="B1700" s="216"/>
      <c r="C1700" s="216"/>
      <c r="D1700" s="186"/>
      <c r="E1700" s="217">
        <f t="shared" si="289"/>
        <v>0</v>
      </c>
      <c r="F1700" s="218">
        <f t="shared" si="288"/>
        <v>0</v>
      </c>
      <c r="G1700" s="220"/>
      <c r="I1700" s="308"/>
    </row>
    <row r="1701" spans="1:19" ht="13.5" thickBot="1">
      <c r="A1701" s="222"/>
      <c r="B1701" s="223"/>
      <c r="C1701" s="223"/>
      <c r="D1701" s="225"/>
      <c r="E1701" s="225"/>
      <c r="F1701" s="226" t="s">
        <v>76</v>
      </c>
      <c r="G1701" s="227">
        <f>SUM(F1689:F1700)</f>
        <v>0</v>
      </c>
      <c r="I1701" s="308"/>
    </row>
    <row r="1702" spans="1:19" s="209" customFormat="1" ht="13.5" thickTop="1">
      <c r="A1702" s="228" t="s">
        <v>63</v>
      </c>
      <c r="B1702" s="229"/>
      <c r="C1702" s="229"/>
      <c r="D1702" s="231"/>
      <c r="E1702" s="231"/>
      <c r="F1702" s="230"/>
      <c r="G1702" s="232"/>
      <c r="I1702" s="307"/>
      <c r="S1702" s="281"/>
    </row>
    <row r="1703" spans="1:19" ht="26">
      <c r="A1703" s="233" t="s">
        <v>53</v>
      </c>
      <c r="B1703" s="234"/>
      <c r="C1703" s="235" t="s">
        <v>54</v>
      </c>
      <c r="D1703" s="298" t="s">
        <v>64</v>
      </c>
      <c r="E1703" s="236" t="s">
        <v>65</v>
      </c>
      <c r="F1703" s="237" t="s">
        <v>75</v>
      </c>
      <c r="G1703" s="238" t="s">
        <v>66</v>
      </c>
      <c r="I1703" s="269"/>
    </row>
    <row r="1704" spans="1:19">
      <c r="A1704" s="842" t="str">
        <f t="shared" ref="A1704:A1715" si="290">IF(I1703=0,"",VLOOKUP(I1703,MATERIALES,2,FALSE))</f>
        <v/>
      </c>
      <c r="B1704" s="843"/>
      <c r="C1704" s="239" t="str">
        <f t="shared" ref="C1704:C1712" si="291">IF(I1703=0,"",VLOOKUP(I1703,MATERIALES,3,FALSE))</f>
        <v/>
      </c>
      <c r="D1704" s="186"/>
      <c r="E1704" s="240">
        <f t="shared" ref="E1704:E1715" si="292">IF(I1703=0,0,VLOOKUP(I1703,MATERIALES,4,FALSE))</f>
        <v>0</v>
      </c>
      <c r="F1704" s="218">
        <f>D1704*E1704</f>
        <v>0</v>
      </c>
      <c r="G1704" s="219"/>
      <c r="I1704" s="269"/>
    </row>
    <row r="1705" spans="1:19">
      <c r="A1705" s="842" t="str">
        <f t="shared" si="290"/>
        <v/>
      </c>
      <c r="B1705" s="843"/>
      <c r="C1705" s="239" t="str">
        <f t="shared" si="291"/>
        <v/>
      </c>
      <c r="D1705" s="186"/>
      <c r="E1705" s="240">
        <f t="shared" si="292"/>
        <v>0</v>
      </c>
      <c r="F1705" s="218">
        <f t="shared" ref="F1705:F1715" si="293">D1705*E1705</f>
        <v>0</v>
      </c>
      <c r="G1705" s="220"/>
      <c r="I1705" s="269"/>
    </row>
    <row r="1706" spans="1:19">
      <c r="A1706" s="842" t="str">
        <f t="shared" si="290"/>
        <v/>
      </c>
      <c r="B1706" s="843"/>
      <c r="C1706" s="239" t="str">
        <f t="shared" si="291"/>
        <v/>
      </c>
      <c r="D1706" s="186"/>
      <c r="E1706" s="240">
        <f t="shared" si="292"/>
        <v>0</v>
      </c>
      <c r="F1706" s="218">
        <f t="shared" si="293"/>
        <v>0</v>
      </c>
      <c r="G1706" s="220"/>
      <c r="I1706" s="269"/>
    </row>
    <row r="1707" spans="1:19">
      <c r="A1707" s="842" t="str">
        <f t="shared" si="290"/>
        <v/>
      </c>
      <c r="B1707" s="843"/>
      <c r="C1707" s="239" t="str">
        <f t="shared" si="291"/>
        <v/>
      </c>
      <c r="D1707" s="186"/>
      <c r="E1707" s="240">
        <f t="shared" si="292"/>
        <v>0</v>
      </c>
      <c r="F1707" s="218">
        <f t="shared" si="293"/>
        <v>0</v>
      </c>
      <c r="G1707" s="220"/>
      <c r="I1707" s="269"/>
    </row>
    <row r="1708" spans="1:19">
      <c r="A1708" s="842" t="str">
        <f t="shared" si="290"/>
        <v/>
      </c>
      <c r="B1708" s="843"/>
      <c r="C1708" s="239" t="str">
        <f t="shared" si="291"/>
        <v/>
      </c>
      <c r="D1708" s="186"/>
      <c r="E1708" s="240">
        <f t="shared" si="292"/>
        <v>0</v>
      </c>
      <c r="F1708" s="218">
        <f t="shared" si="293"/>
        <v>0</v>
      </c>
      <c r="G1708" s="220"/>
      <c r="I1708" s="269"/>
    </row>
    <row r="1709" spans="1:19">
      <c r="A1709" s="842" t="str">
        <f t="shared" si="290"/>
        <v/>
      </c>
      <c r="B1709" s="843"/>
      <c r="C1709" s="239" t="str">
        <f t="shared" si="291"/>
        <v/>
      </c>
      <c r="D1709" s="186"/>
      <c r="E1709" s="240">
        <f t="shared" si="292"/>
        <v>0</v>
      </c>
      <c r="F1709" s="218">
        <f t="shared" si="293"/>
        <v>0</v>
      </c>
      <c r="G1709" s="220"/>
      <c r="I1709" s="269"/>
    </row>
    <row r="1710" spans="1:19">
      <c r="A1710" s="842" t="str">
        <f t="shared" si="290"/>
        <v/>
      </c>
      <c r="B1710" s="843"/>
      <c r="C1710" s="239" t="str">
        <f t="shared" si="291"/>
        <v/>
      </c>
      <c r="D1710" s="186"/>
      <c r="E1710" s="240">
        <f t="shared" si="292"/>
        <v>0</v>
      </c>
      <c r="F1710" s="218">
        <f t="shared" si="293"/>
        <v>0</v>
      </c>
      <c r="G1710" s="220"/>
      <c r="I1710" s="269"/>
    </row>
    <row r="1711" spans="1:19">
      <c r="A1711" s="842" t="str">
        <f t="shared" si="290"/>
        <v/>
      </c>
      <c r="B1711" s="843"/>
      <c r="C1711" s="239" t="str">
        <f t="shared" si="291"/>
        <v/>
      </c>
      <c r="D1711" s="186"/>
      <c r="E1711" s="240">
        <f t="shared" si="292"/>
        <v>0</v>
      </c>
      <c r="F1711" s="218">
        <f t="shared" si="293"/>
        <v>0</v>
      </c>
      <c r="G1711" s="241"/>
      <c r="I1711" s="269"/>
    </row>
    <row r="1712" spans="1:19">
      <c r="A1712" s="842" t="str">
        <f t="shared" si="290"/>
        <v/>
      </c>
      <c r="B1712" s="843"/>
      <c r="C1712" s="239" t="str">
        <f t="shared" si="291"/>
        <v/>
      </c>
      <c r="D1712" s="186"/>
      <c r="E1712" s="240">
        <f t="shared" si="292"/>
        <v>0</v>
      </c>
      <c r="F1712" s="218">
        <f t="shared" si="293"/>
        <v>0</v>
      </c>
      <c r="G1712" s="220"/>
      <c r="I1712" s="269"/>
    </row>
    <row r="1713" spans="1:9">
      <c r="A1713" s="842" t="str">
        <f t="shared" si="290"/>
        <v/>
      </c>
      <c r="B1713" s="843"/>
      <c r="C1713" s="239"/>
      <c r="D1713" s="186"/>
      <c r="E1713" s="240">
        <f t="shared" si="292"/>
        <v>0</v>
      </c>
      <c r="F1713" s="218">
        <f t="shared" si="293"/>
        <v>0</v>
      </c>
      <c r="G1713" s="220"/>
      <c r="I1713" s="269"/>
    </row>
    <row r="1714" spans="1:9">
      <c r="A1714" s="842" t="str">
        <f t="shared" si="290"/>
        <v/>
      </c>
      <c r="B1714" s="843"/>
      <c r="C1714" s="239"/>
      <c r="D1714" s="186"/>
      <c r="E1714" s="240">
        <f t="shared" si="292"/>
        <v>0</v>
      </c>
      <c r="F1714" s="218">
        <f t="shared" si="293"/>
        <v>0</v>
      </c>
      <c r="G1714" s="220"/>
      <c r="I1714" s="269"/>
    </row>
    <row r="1715" spans="1:9" ht="26.25" customHeight="1">
      <c r="A1715" s="842" t="str">
        <f t="shared" si="290"/>
        <v/>
      </c>
      <c r="B1715" s="843"/>
      <c r="C1715" s="239" t="str">
        <f t="shared" ref="C1715" si="294">IF(I1714=0,"",VLOOKUP(I1714,MATERIALES,3,FALSE))</f>
        <v/>
      </c>
      <c r="D1715" s="186"/>
      <c r="E1715" s="240">
        <f t="shared" si="292"/>
        <v>0</v>
      </c>
      <c r="F1715" s="218">
        <f t="shared" si="293"/>
        <v>0</v>
      </c>
      <c r="G1715" s="221"/>
      <c r="I1715" s="308"/>
    </row>
    <row r="1716" spans="1:9" ht="13.5" thickBot="1">
      <c r="A1716" s="204"/>
      <c r="D1716" s="206"/>
      <c r="E1716" s="242"/>
      <c r="F1716" s="243" t="s">
        <v>77</v>
      </c>
      <c r="G1716" s="241">
        <f>SUM(F1704:F1715)</f>
        <v>0</v>
      </c>
      <c r="I1716" s="308"/>
    </row>
    <row r="1717" spans="1:9" ht="14" thickTop="1" thickBot="1">
      <c r="A1717" s="244" t="s">
        <v>68</v>
      </c>
      <c r="B1717" s="245"/>
      <c r="C1717" s="245"/>
      <c r="D1717" s="247"/>
      <c r="E1717" s="247"/>
      <c r="F1717" s="246"/>
      <c r="G1717" s="248"/>
      <c r="I1717" s="308"/>
    </row>
    <row r="1718" spans="1:9" ht="13.5" thickTop="1">
      <c r="A1718" s="233" t="s">
        <v>53</v>
      </c>
      <c r="B1718" s="234"/>
      <c r="C1718" s="236" t="s">
        <v>67</v>
      </c>
      <c r="D1718" s="298" t="s">
        <v>71</v>
      </c>
      <c r="E1718" s="236" t="s">
        <v>96</v>
      </c>
      <c r="F1718" s="237" t="s">
        <v>75</v>
      </c>
      <c r="G1718" s="238" t="s">
        <v>66</v>
      </c>
      <c r="I1718" s="269"/>
    </row>
    <row r="1719" spans="1:9">
      <c r="A1719" s="842" t="str">
        <f>IF(I1718=0,"",VLOOKUP(I1718,EQUIPOS,2,FALSE))</f>
        <v/>
      </c>
      <c r="B1719" s="843"/>
      <c r="C1719" s="187"/>
      <c r="D1719" s="186"/>
      <c r="E1719" s="240">
        <f>IF(I1718=0,0,VLOOKUP(I1718,EQUIPOS,4,FALSE))</f>
        <v>0</v>
      </c>
      <c r="F1719" s="218">
        <f>C1719*D1719*E1719</f>
        <v>0</v>
      </c>
      <c r="G1719" s="219"/>
      <c r="I1719" s="269"/>
    </row>
    <row r="1720" spans="1:9">
      <c r="A1720" s="842" t="str">
        <f>IF(I1719=0,"",VLOOKUP(I1719,EQUIPOS,2,FALSE))</f>
        <v/>
      </c>
      <c r="B1720" s="843"/>
      <c r="C1720" s="187"/>
      <c r="D1720" s="186"/>
      <c r="E1720" s="240">
        <f>IF(I1719=0,0,VLOOKUP(I1719,EQUIPOS,4,FALSE))</f>
        <v>0</v>
      </c>
      <c r="F1720" s="218">
        <f t="shared" ref="F1720:F1723" si="295">C1720*D1720*E1720</f>
        <v>0</v>
      </c>
      <c r="G1720" s="220"/>
      <c r="I1720" s="269"/>
    </row>
    <row r="1721" spans="1:9">
      <c r="A1721" s="842" t="str">
        <f>IF(I1720=0,"",VLOOKUP(I1720,EQUIPOS,2,FALSE))</f>
        <v/>
      </c>
      <c r="B1721" s="843"/>
      <c r="C1721" s="187"/>
      <c r="D1721" s="186"/>
      <c r="E1721" s="240">
        <f>IF(I1720=0,0,VLOOKUP(I1720,EQUIPOS,4,FALSE))</f>
        <v>0</v>
      </c>
      <c r="F1721" s="218">
        <f t="shared" si="295"/>
        <v>0</v>
      </c>
      <c r="G1721" s="220"/>
      <c r="I1721" s="269"/>
    </row>
    <row r="1722" spans="1:9">
      <c r="A1722" s="842" t="str">
        <f>IF(I1721=0,"",VLOOKUP(I1721,EQUIPOS,2,FALSE))</f>
        <v/>
      </c>
      <c r="B1722" s="843"/>
      <c r="C1722" s="187"/>
      <c r="D1722" s="186"/>
      <c r="E1722" s="240">
        <f>IF(I1721=0,0,VLOOKUP(I1721,EQUIPOS,4,FALSE))</f>
        <v>0</v>
      </c>
      <c r="F1722" s="218">
        <f t="shared" si="295"/>
        <v>0</v>
      </c>
      <c r="G1722" s="220"/>
      <c r="I1722" s="269"/>
    </row>
    <row r="1723" spans="1:9" ht="30.75" customHeight="1">
      <c r="A1723" s="842" t="str">
        <f>IF(I1722=0,"",VLOOKUP(I1722,EQUIPOS,2,FALSE))</f>
        <v/>
      </c>
      <c r="B1723" s="843"/>
      <c r="C1723" s="187"/>
      <c r="D1723" s="186"/>
      <c r="E1723" s="240">
        <f>IF(I1722=0,0,VLOOKUP(I1722,EQUIPOS,4,FALSE))</f>
        <v>0</v>
      </c>
      <c r="F1723" s="218">
        <f t="shared" si="295"/>
        <v>0</v>
      </c>
      <c r="G1723" s="221"/>
      <c r="I1723" s="308"/>
    </row>
    <row r="1724" spans="1:9" ht="13.5" thickBot="1">
      <c r="A1724" s="222"/>
      <c r="B1724" s="223"/>
      <c r="C1724" s="223"/>
      <c r="D1724" s="225"/>
      <c r="E1724" s="249"/>
      <c r="F1724" s="226" t="s">
        <v>78</v>
      </c>
      <c r="G1724" s="250">
        <f>SUM(F1719:F1723)</f>
        <v>0</v>
      </c>
      <c r="I1724" s="308"/>
    </row>
    <row r="1725" spans="1:9" ht="13.5" thickTop="1">
      <c r="A1725" s="228" t="s">
        <v>69</v>
      </c>
      <c r="B1725" s="229"/>
      <c r="C1725" s="229"/>
      <c r="D1725" s="231"/>
      <c r="E1725" s="231"/>
      <c r="F1725" s="230"/>
      <c r="G1725" s="232"/>
      <c r="H1725" s="209"/>
      <c r="I1725" s="307"/>
    </row>
    <row r="1726" spans="1:9" ht="26">
      <c r="A1726" s="233" t="s">
        <v>53</v>
      </c>
      <c r="B1726" s="235" t="s">
        <v>54</v>
      </c>
      <c r="C1726" s="235" t="s">
        <v>64</v>
      </c>
      <c r="D1726" s="298" t="s">
        <v>70</v>
      </c>
      <c r="E1726" s="236" t="s">
        <v>65</v>
      </c>
      <c r="F1726" s="237" t="s">
        <v>75</v>
      </c>
      <c r="G1726" s="238" t="s">
        <v>66</v>
      </c>
      <c r="I1726" s="269"/>
    </row>
    <row r="1727" spans="1:9">
      <c r="A1727" s="251" t="str">
        <f t="shared" ref="A1727:A1738" si="296">IF(I1726=0,"",VLOOKUP(I1726,MANOOBRA,2,FALSE))</f>
        <v/>
      </c>
      <c r="B1727" s="239" t="str">
        <f t="shared" ref="B1727:B1738" si="297">IF(I1726=0,"",VLOOKUP(I1726,MANOOBRA,3,FALSE))</f>
        <v/>
      </c>
      <c r="C1727" s="187"/>
      <c r="D1727" s="697"/>
      <c r="E1727" s="240">
        <f t="shared" ref="E1727:E1738" si="298">IF(I1726=0,0,VLOOKUP(I1726,MANOOBRA,4,FALSE))</f>
        <v>0</v>
      </c>
      <c r="F1727" s="218">
        <f>IF(D1727=0,0,E1727*D1727)</f>
        <v>0</v>
      </c>
      <c r="G1727" s="219"/>
      <c r="I1727" s="269"/>
    </row>
    <row r="1728" spans="1:9">
      <c r="A1728" s="251" t="str">
        <f t="shared" si="296"/>
        <v/>
      </c>
      <c r="B1728" s="239" t="str">
        <f t="shared" si="297"/>
        <v/>
      </c>
      <c r="C1728" s="187"/>
      <c r="D1728" s="187"/>
      <c r="E1728" s="240">
        <f t="shared" si="298"/>
        <v>0</v>
      </c>
      <c r="F1728" s="218">
        <f t="shared" ref="F1728:F1738" si="299">IF(D1728=0,0,C1728*E1728/D1728)</f>
        <v>0</v>
      </c>
      <c r="G1728" s="220"/>
      <c r="I1728" s="269"/>
    </row>
    <row r="1729" spans="1:19">
      <c r="A1729" s="251" t="str">
        <f t="shared" si="296"/>
        <v/>
      </c>
      <c r="B1729" s="239" t="str">
        <f t="shared" si="297"/>
        <v/>
      </c>
      <c r="C1729" s="187"/>
      <c r="D1729" s="290"/>
      <c r="E1729" s="240">
        <f t="shared" si="298"/>
        <v>0</v>
      </c>
      <c r="F1729" s="218">
        <f t="shared" si="299"/>
        <v>0</v>
      </c>
      <c r="G1729" s="220"/>
      <c r="I1729" s="269"/>
    </row>
    <row r="1730" spans="1:19">
      <c r="A1730" s="251" t="str">
        <f t="shared" si="296"/>
        <v/>
      </c>
      <c r="B1730" s="239" t="str">
        <f t="shared" si="297"/>
        <v/>
      </c>
      <c r="C1730" s="187"/>
      <c r="D1730" s="187"/>
      <c r="E1730" s="240">
        <f t="shared" si="298"/>
        <v>0</v>
      </c>
      <c r="F1730" s="218">
        <f t="shared" si="299"/>
        <v>0</v>
      </c>
      <c r="G1730" s="220"/>
      <c r="I1730" s="269"/>
    </row>
    <row r="1731" spans="1:19">
      <c r="A1731" s="251" t="str">
        <f t="shared" si="296"/>
        <v/>
      </c>
      <c r="B1731" s="239" t="str">
        <f t="shared" si="297"/>
        <v/>
      </c>
      <c r="C1731" s="187"/>
      <c r="D1731" s="187"/>
      <c r="E1731" s="240">
        <f t="shared" si="298"/>
        <v>0</v>
      </c>
      <c r="F1731" s="218">
        <f t="shared" si="299"/>
        <v>0</v>
      </c>
      <c r="G1731" s="220"/>
      <c r="I1731" s="269"/>
    </row>
    <row r="1732" spans="1:19">
      <c r="A1732" s="251" t="str">
        <f t="shared" si="296"/>
        <v/>
      </c>
      <c r="B1732" s="239" t="str">
        <f t="shared" si="297"/>
        <v/>
      </c>
      <c r="C1732" s="187"/>
      <c r="D1732" s="187"/>
      <c r="E1732" s="240">
        <f t="shared" si="298"/>
        <v>0</v>
      </c>
      <c r="F1732" s="218">
        <f t="shared" si="299"/>
        <v>0</v>
      </c>
      <c r="G1732" s="220"/>
      <c r="I1732" s="269"/>
    </row>
    <row r="1733" spans="1:19">
      <c r="A1733" s="251" t="str">
        <f t="shared" si="296"/>
        <v/>
      </c>
      <c r="B1733" s="239" t="str">
        <f t="shared" si="297"/>
        <v/>
      </c>
      <c r="C1733" s="187"/>
      <c r="D1733" s="187"/>
      <c r="E1733" s="240">
        <f t="shared" si="298"/>
        <v>0</v>
      </c>
      <c r="F1733" s="218">
        <f t="shared" si="299"/>
        <v>0</v>
      </c>
      <c r="G1733" s="220"/>
      <c r="I1733" s="269"/>
    </row>
    <row r="1734" spans="1:19">
      <c r="A1734" s="251" t="str">
        <f t="shared" si="296"/>
        <v/>
      </c>
      <c r="B1734" s="239" t="str">
        <f t="shared" si="297"/>
        <v/>
      </c>
      <c r="C1734" s="187"/>
      <c r="D1734" s="187"/>
      <c r="E1734" s="240">
        <f t="shared" si="298"/>
        <v>0</v>
      </c>
      <c r="F1734" s="218">
        <f t="shared" si="299"/>
        <v>0</v>
      </c>
      <c r="G1734" s="220"/>
      <c r="I1734" s="269"/>
    </row>
    <row r="1735" spans="1:19">
      <c r="A1735" s="251" t="str">
        <f t="shared" si="296"/>
        <v/>
      </c>
      <c r="B1735" s="239" t="str">
        <f t="shared" si="297"/>
        <v/>
      </c>
      <c r="C1735" s="187"/>
      <c r="D1735" s="187"/>
      <c r="E1735" s="240">
        <f t="shared" si="298"/>
        <v>0</v>
      </c>
      <c r="F1735" s="218">
        <f t="shared" si="299"/>
        <v>0</v>
      </c>
      <c r="G1735" s="220"/>
      <c r="I1735" s="269"/>
    </row>
    <row r="1736" spans="1:19">
      <c r="A1736" s="251" t="str">
        <f t="shared" si="296"/>
        <v/>
      </c>
      <c r="B1736" s="239" t="str">
        <f t="shared" si="297"/>
        <v/>
      </c>
      <c r="C1736" s="187"/>
      <c r="D1736" s="187"/>
      <c r="E1736" s="240">
        <f t="shared" si="298"/>
        <v>0</v>
      </c>
      <c r="F1736" s="218">
        <f t="shared" si="299"/>
        <v>0</v>
      </c>
      <c r="G1736" s="220"/>
      <c r="I1736" s="269"/>
    </row>
    <row r="1737" spans="1:19">
      <c r="A1737" s="251" t="str">
        <f t="shared" si="296"/>
        <v/>
      </c>
      <c r="B1737" s="239" t="str">
        <f t="shared" si="297"/>
        <v/>
      </c>
      <c r="C1737" s="187"/>
      <c r="D1737" s="187"/>
      <c r="E1737" s="240">
        <f t="shared" si="298"/>
        <v>0</v>
      </c>
      <c r="F1737" s="218">
        <f t="shared" si="299"/>
        <v>0</v>
      </c>
      <c r="G1737" s="220"/>
      <c r="I1737" s="269"/>
    </row>
    <row r="1738" spans="1:19" ht="31.5" customHeight="1">
      <c r="A1738" s="251" t="str">
        <f t="shared" si="296"/>
        <v/>
      </c>
      <c r="B1738" s="239" t="str">
        <f t="shared" si="297"/>
        <v/>
      </c>
      <c r="C1738" s="187"/>
      <c r="D1738" s="187"/>
      <c r="E1738" s="240">
        <f t="shared" si="298"/>
        <v>0</v>
      </c>
      <c r="F1738" s="218">
        <f t="shared" si="299"/>
        <v>0</v>
      </c>
      <c r="G1738" s="221"/>
      <c r="I1738" s="308"/>
    </row>
    <row r="1739" spans="1:19" ht="13.5" thickBot="1">
      <c r="A1739" s="222"/>
      <c r="B1739" s="223"/>
      <c r="C1739" s="223"/>
      <c r="D1739" s="225"/>
      <c r="E1739" s="225"/>
      <c r="F1739" s="226" t="s">
        <v>79</v>
      </c>
      <c r="G1739" s="250">
        <f>SUM(F1727:F1738)</f>
        <v>0</v>
      </c>
      <c r="I1739" s="308"/>
    </row>
    <row r="1740" spans="1:19" ht="13.5" thickTop="1">
      <c r="A1740" s="179" t="s">
        <v>72</v>
      </c>
      <c r="B1740" s="229"/>
      <c r="C1740" s="229"/>
      <c r="D1740" s="231"/>
      <c r="E1740" s="231"/>
      <c r="F1740" s="230"/>
      <c r="G1740" s="232"/>
      <c r="H1740" s="209"/>
      <c r="I1740" s="307"/>
    </row>
    <row r="1741" spans="1:19">
      <c r="A1741" s="233" t="s">
        <v>53</v>
      </c>
      <c r="B1741" s="234"/>
      <c r="C1741" s="234"/>
      <c r="D1741" s="299"/>
      <c r="E1741" s="236" t="s">
        <v>73</v>
      </c>
      <c r="F1741" s="237" t="s">
        <v>74</v>
      </c>
      <c r="G1741" s="252" t="s">
        <v>73</v>
      </c>
      <c r="I1741" s="308"/>
    </row>
    <row r="1742" spans="1:19">
      <c r="A1742" s="704" t="s">
        <v>734</v>
      </c>
      <c r="B1742" s="253"/>
      <c r="C1742" s="253"/>
      <c r="D1742" s="300"/>
      <c r="E1742" s="217">
        <f>SUM(G1701,G1716,G1724,G1739)</f>
        <v>0</v>
      </c>
      <c r="F1742" s="254">
        <v>0.12</v>
      </c>
      <c r="G1742" s="255">
        <f>E1742*F1742</f>
        <v>0</v>
      </c>
      <c r="I1742" s="308"/>
    </row>
    <row r="1743" spans="1:19">
      <c r="A1743" s="704" t="s">
        <v>80</v>
      </c>
      <c r="B1743" s="253"/>
      <c r="C1743" s="253"/>
      <c r="D1743" s="300"/>
      <c r="E1743" s="217">
        <f>SUM(G1701,G1716,G1724,G1739)</f>
        <v>0</v>
      </c>
      <c r="F1743" s="254">
        <f>A</f>
        <v>0</v>
      </c>
      <c r="G1743" s="255">
        <f>E1743*F1743</f>
        <v>0</v>
      </c>
      <c r="I1743" s="308"/>
    </row>
    <row r="1744" spans="1:19" ht="33" customHeight="1">
      <c r="A1744" s="704" t="s">
        <v>81</v>
      </c>
      <c r="B1744" s="253"/>
      <c r="C1744" s="253"/>
      <c r="D1744" s="300"/>
      <c r="E1744" s="217">
        <f>SUM(G1701,G1716,G1724,G1739)</f>
        <v>0</v>
      </c>
      <c r="F1744" s="254">
        <f>I</f>
        <v>0</v>
      </c>
      <c r="G1744" s="255">
        <f>E1744*F1744</f>
        <v>0</v>
      </c>
      <c r="I1744" s="308"/>
      <c r="J1744" s="281"/>
      <c r="K1744" s="281"/>
      <c r="L1744" s="281"/>
      <c r="M1744" s="281"/>
      <c r="N1744" s="281"/>
      <c r="O1744" s="281"/>
      <c r="P1744" s="281"/>
      <c r="Q1744" s="281"/>
      <c r="R1744" s="281"/>
      <c r="S1744" s="281"/>
    </row>
    <row r="1745" spans="1:20" ht="33" customHeight="1">
      <c r="A1745" s="707" t="s">
        <v>82</v>
      </c>
      <c r="D1745" s="206"/>
      <c r="E1745" s="242">
        <f>SUM(G1701,G1716,G1724,G1739)</f>
        <v>0</v>
      </c>
      <c r="F1745" s="705">
        <f>U</f>
        <v>0</v>
      </c>
      <c r="G1745" s="220">
        <v>0</v>
      </c>
      <c r="I1745" s="706"/>
      <c r="J1745" s="281"/>
      <c r="K1745" s="281"/>
      <c r="L1745" s="281"/>
      <c r="M1745" s="281"/>
      <c r="N1745" s="281"/>
      <c r="O1745" s="281"/>
      <c r="P1745" s="281"/>
      <c r="Q1745" s="281"/>
      <c r="R1745" s="281"/>
      <c r="S1745" s="281"/>
    </row>
    <row r="1746" spans="1:20" s="201" customFormat="1" ht="13.5" thickBot="1">
      <c r="A1746" s="222"/>
      <c r="B1746" s="223"/>
      <c r="C1746" s="223"/>
      <c r="D1746" s="225"/>
      <c r="E1746" s="225"/>
      <c r="F1746" s="256" t="s">
        <v>83</v>
      </c>
      <c r="G1746" s="250">
        <f>SUM(G1742:G1745)</f>
        <v>0</v>
      </c>
      <c r="I1746" s="309"/>
      <c r="J1746" s="201" t="str">
        <f>B1685</f>
        <v>2.5.4</v>
      </c>
      <c r="K1746" s="261">
        <f>E1742</f>
        <v>0</v>
      </c>
      <c r="L1746" s="261">
        <f>+G1701</f>
        <v>0</v>
      </c>
      <c r="M1746" s="261">
        <f>+G1716</f>
        <v>0</v>
      </c>
      <c r="N1746" s="261">
        <f>+G1724</f>
        <v>0</v>
      </c>
      <c r="O1746" s="261">
        <f>+G1739</f>
        <v>0</v>
      </c>
      <c r="P1746" s="280">
        <f>G1742</f>
        <v>0</v>
      </c>
      <c r="Q1746" s="280">
        <f>G1743</f>
        <v>0</v>
      </c>
      <c r="R1746" s="280">
        <f>G1744</f>
        <v>0</v>
      </c>
      <c r="S1746" s="283">
        <f>SUM(K1746:R1746)</f>
        <v>0</v>
      </c>
      <c r="T1746" s="280"/>
    </row>
    <row r="1747" spans="1:20" ht="14" thickTop="1" thickBot="1">
      <c r="A1747" s="257"/>
      <c r="B1747" s="201"/>
      <c r="C1747" s="201"/>
      <c r="D1747" s="301"/>
      <c r="E1747" s="258" t="s">
        <v>88</v>
      </c>
      <c r="F1747" s="259"/>
      <c r="G1747" s="260">
        <f>ROUND(SUM(G1701,G1716,G1724,G1739,G1746),0)</f>
        <v>0</v>
      </c>
      <c r="I1747" s="308"/>
      <c r="T1747" s="280"/>
    </row>
    <row r="1748" spans="1:20" ht="13.5" thickTop="1">
      <c r="A1748" s="262" t="s">
        <v>95</v>
      </c>
      <c r="D1748" s="206"/>
      <c r="E1748" s="206"/>
      <c r="F1748" s="205"/>
      <c r="G1748" s="208"/>
      <c r="I1748" s="308"/>
      <c r="T1748" s="280"/>
    </row>
    <row r="1749" spans="1:20">
      <c r="A1749" s="262"/>
      <c r="B1749" s="263"/>
      <c r="C1749" s="263"/>
      <c r="D1749" s="302"/>
      <c r="E1749" s="206"/>
      <c r="F1749" s="205"/>
      <c r="G1749" s="264">
        <f ca="1">TODAY()</f>
        <v>45189</v>
      </c>
      <c r="I1749" s="308"/>
      <c r="T1749" s="280"/>
    </row>
    <row r="1750" spans="1:20" ht="13.5" thickBot="1">
      <c r="A1750" s="222"/>
      <c r="B1750" s="223"/>
      <c r="C1750" s="223"/>
      <c r="D1750" s="225"/>
      <c r="E1750" s="225"/>
      <c r="F1750" s="224"/>
      <c r="G1750" s="265"/>
      <c r="T1750" s="280"/>
    </row>
    <row r="1751" spans="1:20" ht="13.5" thickTop="1">
      <c r="D1751" s="206"/>
      <c r="E1751" s="206"/>
      <c r="F1751" s="205"/>
      <c r="G1751" s="205"/>
      <c r="T1751" s="280"/>
    </row>
    <row r="1752" spans="1:20">
      <c r="D1752" s="206"/>
      <c r="E1752" s="206"/>
      <c r="F1752" s="205"/>
      <c r="G1752" s="205"/>
      <c r="H1752" s="610"/>
      <c r="I1752" s="614"/>
      <c r="T1752" s="280"/>
    </row>
    <row r="1753" spans="1:20">
      <c r="A1753" s="188" t="s">
        <v>124</v>
      </c>
      <c r="B1753" s="188"/>
      <c r="C1753" s="188"/>
      <c r="D1753" s="612"/>
      <c r="E1753" s="612"/>
      <c r="F1753" s="613"/>
      <c r="G1753" s="613"/>
      <c r="H1753" s="610"/>
      <c r="I1753" s="614"/>
      <c r="T1753" s="280"/>
    </row>
    <row r="1754" spans="1:20">
      <c r="A1754" s="188" t="str">
        <f>CONCATENATE('Prestaciones y AIU'!A1562," ANALISIS DE PRECIOS UNITARIOS")</f>
        <v xml:space="preserve"> ANALISIS DE PRECIOS UNITARIOS</v>
      </c>
      <c r="B1754" s="188"/>
      <c r="C1754" s="188"/>
      <c r="D1754" s="612"/>
      <c r="E1754" s="612"/>
      <c r="F1754" s="613"/>
      <c r="G1754" s="613"/>
      <c r="H1754" s="610"/>
      <c r="I1754" s="614"/>
      <c r="T1754" s="280"/>
    </row>
    <row r="1755" spans="1:20">
      <c r="A1755" s="188" t="str">
        <f>Objeto_LIC</f>
        <v>OBJETO PROCESO COMPETITIVO</v>
      </c>
      <c r="B1755" s="188"/>
      <c r="C1755" s="188"/>
      <c r="D1755" s="612"/>
      <c r="E1755" s="612"/>
      <c r="F1755" s="613"/>
      <c r="G1755" s="613"/>
      <c r="H1755" s="610"/>
      <c r="I1755" s="614"/>
      <c r="T1755" s="280"/>
    </row>
    <row r="1756" spans="1:20">
      <c r="A1756" s="188"/>
      <c r="B1756" s="188"/>
      <c r="C1756" s="188"/>
      <c r="D1756" s="612"/>
      <c r="E1756" s="612"/>
      <c r="F1756" s="613"/>
      <c r="G1756" s="613"/>
      <c r="I1756" s="617"/>
      <c r="T1756" s="280"/>
    </row>
    <row r="1757" spans="1:20" ht="13.5" thickBot="1">
      <c r="A1757" s="192"/>
      <c r="B1757" s="192"/>
      <c r="C1757" s="192"/>
      <c r="D1757" s="615"/>
      <c r="E1757" s="615"/>
      <c r="F1757" s="616"/>
      <c r="G1757" s="616"/>
      <c r="H1757" s="610"/>
      <c r="I1757" s="614"/>
      <c r="T1757" s="280"/>
    </row>
    <row r="1758" spans="1:20" ht="13.5" thickTop="1">
      <c r="A1758" s="618"/>
      <c r="B1758" s="619"/>
      <c r="C1758" s="619"/>
      <c r="D1758" s="620"/>
      <c r="E1758" s="620"/>
      <c r="F1758" s="621"/>
      <c r="G1758" s="622" t="s">
        <v>125</v>
      </c>
      <c r="I1758" s="617"/>
      <c r="T1758" s="280"/>
    </row>
    <row r="1759" spans="1:20">
      <c r="A1759" s="623" t="s">
        <v>58</v>
      </c>
      <c r="B1759" s="849" t="str">
        <f>Proponente</f>
        <v>INDICAR NOMBRE DE CONTRATISTA</v>
      </c>
      <c r="C1759" s="849"/>
      <c r="D1759" s="849"/>
      <c r="E1759" s="849"/>
      <c r="F1759" s="849"/>
      <c r="G1759" s="850"/>
      <c r="I1759" s="617"/>
      <c r="T1759" s="280"/>
    </row>
    <row r="1760" spans="1:20">
      <c r="A1760" s="623" t="s">
        <v>59</v>
      </c>
      <c r="B1760" s="611" t="str">
        <f>Presupuesto!$A$31</f>
        <v>2.5.5</v>
      </c>
      <c r="C1760" s="851" t="str">
        <f>Presupuesto!$B$31</f>
        <v>Pintura esmalte para zócalo interno y externo (2 manos)</v>
      </c>
      <c r="D1760" s="849"/>
      <c r="E1760" s="849"/>
      <c r="F1760" s="849"/>
      <c r="G1760" s="850"/>
      <c r="I1760" s="617"/>
      <c r="T1760" s="280"/>
    </row>
    <row r="1761" spans="1:20">
      <c r="A1761" s="624"/>
      <c r="B1761" s="611"/>
      <c r="C1761" s="611"/>
      <c r="D1761" s="206"/>
      <c r="E1761" s="206"/>
      <c r="F1761" s="192" t="s">
        <v>87</v>
      </c>
      <c r="G1761" s="626">
        <f>Presupuesto!$C$32</f>
        <v>0</v>
      </c>
      <c r="I1761" s="629"/>
      <c r="T1761" s="280"/>
    </row>
    <row r="1762" spans="1:20" ht="13.5" thickBot="1">
      <c r="A1762" s="623" t="s">
        <v>60</v>
      </c>
      <c r="B1762" s="611"/>
      <c r="C1762" s="611"/>
      <c r="D1762" s="206"/>
      <c r="E1762" s="206"/>
      <c r="F1762" s="205"/>
      <c r="G1762" s="628"/>
      <c r="H1762" s="281"/>
      <c r="I1762" s="635"/>
      <c r="T1762" s="280"/>
    </row>
    <row r="1763" spans="1:20" ht="13.5" thickTop="1">
      <c r="A1763" s="630" t="s">
        <v>53</v>
      </c>
      <c r="B1763" s="631" t="s">
        <v>61</v>
      </c>
      <c r="C1763" s="631" t="s">
        <v>62</v>
      </c>
      <c r="D1763" s="632" t="s">
        <v>70</v>
      </c>
      <c r="E1763" s="633" t="s">
        <v>98</v>
      </c>
      <c r="F1763" s="633" t="s">
        <v>75</v>
      </c>
      <c r="G1763" s="634" t="s">
        <v>66</v>
      </c>
      <c r="I1763" s="641"/>
      <c r="T1763" s="280"/>
    </row>
    <row r="1764" spans="1:20">
      <c r="A1764" s="636" t="str">
        <f t="shared" ref="A1764:A1775" si="300">IF(I1763=0,"-",VLOOKUP(I1763,EQUIPOS,2,FALSE))</f>
        <v>-</v>
      </c>
      <c r="B1764" s="637"/>
      <c r="C1764" s="637"/>
      <c r="D1764" s="638"/>
      <c r="E1764" s="639">
        <f>0.1*E1802</f>
        <v>0</v>
      </c>
      <c r="F1764" s="603">
        <f>IF(D1764=0,0,E1764*D1764)</f>
        <v>0</v>
      </c>
      <c r="G1764" s="640"/>
      <c r="I1764" s="641"/>
      <c r="T1764" s="280"/>
    </row>
    <row r="1765" spans="1:20">
      <c r="A1765" s="636" t="str">
        <f t="shared" si="300"/>
        <v>-</v>
      </c>
      <c r="B1765" s="637"/>
      <c r="C1765" s="637"/>
      <c r="D1765" s="638"/>
      <c r="E1765" s="639">
        <f t="shared" ref="E1765:E1775" si="301">IF(I1764=0,0,VLOOKUP(I1764,EQUIPOS,4,FALSE))</f>
        <v>0</v>
      </c>
      <c r="F1765" s="603">
        <f t="shared" ref="F1765:F1775" si="302">IF(D1765=0,0,E1765/D1765)</f>
        <v>0</v>
      </c>
      <c r="G1765" s="642"/>
      <c r="I1765" s="641"/>
      <c r="T1765" s="280"/>
    </row>
    <row r="1766" spans="1:20">
      <c r="A1766" s="636" t="str">
        <f t="shared" si="300"/>
        <v>-</v>
      </c>
      <c r="B1766" s="637"/>
      <c r="C1766" s="637"/>
      <c r="D1766" s="638"/>
      <c r="E1766" s="639">
        <f t="shared" si="301"/>
        <v>0</v>
      </c>
      <c r="F1766" s="603">
        <f t="shared" si="302"/>
        <v>0</v>
      </c>
      <c r="G1766" s="642"/>
      <c r="I1766" s="641"/>
      <c r="T1766" s="280"/>
    </row>
    <row r="1767" spans="1:20">
      <c r="A1767" s="636" t="str">
        <f t="shared" si="300"/>
        <v>-</v>
      </c>
      <c r="B1767" s="637"/>
      <c r="C1767" s="637"/>
      <c r="D1767" s="638"/>
      <c r="E1767" s="639">
        <f t="shared" si="301"/>
        <v>0</v>
      </c>
      <c r="F1767" s="603">
        <f t="shared" si="302"/>
        <v>0</v>
      </c>
      <c r="G1767" s="642"/>
      <c r="I1767" s="641"/>
      <c r="T1767" s="280"/>
    </row>
    <row r="1768" spans="1:20">
      <c r="A1768" s="636" t="str">
        <f t="shared" si="300"/>
        <v>-</v>
      </c>
      <c r="B1768" s="637"/>
      <c r="C1768" s="637"/>
      <c r="D1768" s="638"/>
      <c r="E1768" s="639">
        <f t="shared" si="301"/>
        <v>0</v>
      </c>
      <c r="F1768" s="603">
        <f t="shared" si="302"/>
        <v>0</v>
      </c>
      <c r="G1768" s="642"/>
      <c r="I1768" s="641"/>
      <c r="T1768" s="280"/>
    </row>
    <row r="1769" spans="1:20">
      <c r="A1769" s="636" t="str">
        <f t="shared" si="300"/>
        <v>-</v>
      </c>
      <c r="B1769" s="637"/>
      <c r="C1769" s="637"/>
      <c r="D1769" s="638"/>
      <c r="E1769" s="639">
        <f t="shared" si="301"/>
        <v>0</v>
      </c>
      <c r="F1769" s="603">
        <f t="shared" si="302"/>
        <v>0</v>
      </c>
      <c r="G1769" s="642"/>
      <c r="I1769" s="641"/>
      <c r="T1769" s="280"/>
    </row>
    <row r="1770" spans="1:20">
      <c r="A1770" s="636" t="str">
        <f t="shared" si="300"/>
        <v>-</v>
      </c>
      <c r="B1770" s="637"/>
      <c r="C1770" s="637"/>
      <c r="D1770" s="638"/>
      <c r="E1770" s="639">
        <f t="shared" si="301"/>
        <v>0</v>
      </c>
      <c r="F1770" s="603">
        <f t="shared" si="302"/>
        <v>0</v>
      </c>
      <c r="G1770" s="642"/>
      <c r="I1770" s="641"/>
      <c r="T1770" s="280"/>
    </row>
    <row r="1771" spans="1:20">
      <c r="A1771" s="636" t="str">
        <f t="shared" si="300"/>
        <v>-</v>
      </c>
      <c r="B1771" s="637"/>
      <c r="C1771" s="637"/>
      <c r="D1771" s="638"/>
      <c r="E1771" s="639">
        <f t="shared" si="301"/>
        <v>0</v>
      </c>
      <c r="F1771" s="603">
        <f t="shared" si="302"/>
        <v>0</v>
      </c>
      <c r="G1771" s="642"/>
      <c r="I1771" s="641"/>
      <c r="T1771" s="280"/>
    </row>
    <row r="1772" spans="1:20">
      <c r="A1772" s="636" t="str">
        <f t="shared" si="300"/>
        <v>-</v>
      </c>
      <c r="B1772" s="637"/>
      <c r="C1772" s="637"/>
      <c r="D1772" s="638"/>
      <c r="E1772" s="639">
        <f t="shared" si="301"/>
        <v>0</v>
      </c>
      <c r="F1772" s="603">
        <f t="shared" si="302"/>
        <v>0</v>
      </c>
      <c r="G1772" s="642"/>
      <c r="I1772" s="641"/>
      <c r="T1772" s="280"/>
    </row>
    <row r="1773" spans="1:20">
      <c r="A1773" s="636" t="str">
        <f t="shared" si="300"/>
        <v>-</v>
      </c>
      <c r="B1773" s="637"/>
      <c r="C1773" s="637"/>
      <c r="D1773" s="638"/>
      <c r="E1773" s="639">
        <f t="shared" si="301"/>
        <v>0</v>
      </c>
      <c r="F1773" s="603">
        <f t="shared" si="302"/>
        <v>0</v>
      </c>
      <c r="G1773" s="642"/>
      <c r="I1773" s="641"/>
      <c r="T1773" s="280"/>
    </row>
    <row r="1774" spans="1:20">
      <c r="A1774" s="636" t="str">
        <f t="shared" si="300"/>
        <v>-</v>
      </c>
      <c r="B1774" s="637"/>
      <c r="C1774" s="637"/>
      <c r="D1774" s="638"/>
      <c r="E1774" s="639">
        <f t="shared" si="301"/>
        <v>0</v>
      </c>
      <c r="F1774" s="603">
        <f t="shared" si="302"/>
        <v>0</v>
      </c>
      <c r="G1774" s="642"/>
      <c r="I1774" s="641"/>
      <c r="T1774" s="280"/>
    </row>
    <row r="1775" spans="1:20">
      <c r="A1775" s="636" t="str">
        <f t="shared" si="300"/>
        <v>-</v>
      </c>
      <c r="B1775" s="637"/>
      <c r="C1775" s="637"/>
      <c r="D1775" s="638"/>
      <c r="E1775" s="639">
        <f t="shared" si="301"/>
        <v>0</v>
      </c>
      <c r="F1775" s="603">
        <f t="shared" si="302"/>
        <v>0</v>
      </c>
      <c r="G1775" s="642"/>
      <c r="I1775" s="647"/>
      <c r="T1775" s="280"/>
    </row>
    <row r="1776" spans="1:20" ht="13.5" thickBot="1">
      <c r="A1776" s="643"/>
      <c r="B1776" s="644"/>
      <c r="C1776" s="644"/>
      <c r="D1776" s="645"/>
      <c r="E1776" s="645"/>
      <c r="F1776" s="604" t="s">
        <v>76</v>
      </c>
      <c r="G1776" s="646">
        <f>SUM(F1764:F1775)</f>
        <v>0</v>
      </c>
      <c r="I1776" s="647"/>
      <c r="T1776" s="280"/>
    </row>
    <row r="1777" spans="1:20" ht="13.5" thickTop="1">
      <c r="A1777" s="228" t="s">
        <v>63</v>
      </c>
      <c r="B1777" s="648"/>
      <c r="C1777" s="648"/>
      <c r="D1777" s="649"/>
      <c r="E1777" s="649"/>
      <c r="F1777" s="650"/>
      <c r="G1777" s="651"/>
      <c r="H1777" s="281"/>
      <c r="I1777" s="635"/>
      <c r="T1777" s="280"/>
    </row>
    <row r="1778" spans="1:20" ht="26">
      <c r="A1778" s="652" t="s">
        <v>53</v>
      </c>
      <c r="B1778" s="653"/>
      <c r="C1778" s="536" t="s">
        <v>54</v>
      </c>
      <c r="D1778" s="654" t="s">
        <v>64</v>
      </c>
      <c r="E1778" s="655" t="s">
        <v>65</v>
      </c>
      <c r="F1778" s="655" t="s">
        <v>75</v>
      </c>
      <c r="G1778" s="656" t="s">
        <v>66</v>
      </c>
      <c r="I1778" s="641"/>
      <c r="T1778" s="280"/>
    </row>
    <row r="1779" spans="1:20">
      <c r="A1779" s="852" t="str">
        <f t="shared" ref="A1779:A1790" si="303">IF(I1778=0,"",VLOOKUP(I1778,MATERIALES,2,FALSE))</f>
        <v/>
      </c>
      <c r="B1779" s="853"/>
      <c r="C1779" s="657" t="str">
        <f t="shared" ref="C1779:C1787" si="304">IF(I1778=0,"",VLOOKUP(I1778,MATERIALES,3,FALSE))</f>
        <v/>
      </c>
      <c r="D1779" s="638"/>
      <c r="E1779" s="658">
        <f t="shared" ref="E1779:E1790" si="305">IF(I1778=0,0,VLOOKUP(I1778,MATERIALES,4,FALSE))</f>
        <v>0</v>
      </c>
      <c r="F1779" s="603">
        <f t="shared" ref="F1779:F1790" si="306">D1779*E1779</f>
        <v>0</v>
      </c>
      <c r="G1779" s="640"/>
      <c r="I1779" s="641"/>
      <c r="T1779" s="280"/>
    </row>
    <row r="1780" spans="1:20">
      <c r="A1780" s="852" t="str">
        <f t="shared" si="303"/>
        <v/>
      </c>
      <c r="B1780" s="853"/>
      <c r="C1780" s="657" t="str">
        <f t="shared" si="304"/>
        <v/>
      </c>
      <c r="D1780" s="638"/>
      <c r="E1780" s="658">
        <f t="shared" si="305"/>
        <v>0</v>
      </c>
      <c r="F1780" s="603">
        <f t="shared" si="306"/>
        <v>0</v>
      </c>
      <c r="G1780" s="642"/>
      <c r="I1780" s="641"/>
      <c r="T1780" s="280"/>
    </row>
    <row r="1781" spans="1:20">
      <c r="A1781" s="852" t="str">
        <f t="shared" si="303"/>
        <v/>
      </c>
      <c r="B1781" s="853"/>
      <c r="C1781" s="657" t="str">
        <f t="shared" si="304"/>
        <v/>
      </c>
      <c r="D1781" s="638"/>
      <c r="E1781" s="658">
        <f t="shared" si="305"/>
        <v>0</v>
      </c>
      <c r="F1781" s="603">
        <f t="shared" si="306"/>
        <v>0</v>
      </c>
      <c r="G1781" s="642"/>
      <c r="I1781" s="641"/>
      <c r="T1781" s="280"/>
    </row>
    <row r="1782" spans="1:20">
      <c r="A1782" s="852" t="str">
        <f t="shared" si="303"/>
        <v/>
      </c>
      <c r="B1782" s="853"/>
      <c r="C1782" s="657" t="str">
        <f t="shared" si="304"/>
        <v/>
      </c>
      <c r="D1782" s="638"/>
      <c r="E1782" s="658">
        <f t="shared" si="305"/>
        <v>0</v>
      </c>
      <c r="F1782" s="603">
        <f t="shared" si="306"/>
        <v>0</v>
      </c>
      <c r="G1782" s="642"/>
      <c r="I1782" s="641"/>
      <c r="T1782" s="280"/>
    </row>
    <row r="1783" spans="1:20">
      <c r="A1783" s="852" t="str">
        <f t="shared" si="303"/>
        <v/>
      </c>
      <c r="B1783" s="853"/>
      <c r="C1783" s="657" t="str">
        <f t="shared" si="304"/>
        <v/>
      </c>
      <c r="D1783" s="638"/>
      <c r="E1783" s="658">
        <f t="shared" si="305"/>
        <v>0</v>
      </c>
      <c r="F1783" s="603">
        <f t="shared" si="306"/>
        <v>0</v>
      </c>
      <c r="G1783" s="642"/>
      <c r="I1783" s="641"/>
      <c r="T1783" s="280"/>
    </row>
    <row r="1784" spans="1:20">
      <c r="A1784" s="852" t="str">
        <f t="shared" si="303"/>
        <v/>
      </c>
      <c r="B1784" s="853"/>
      <c r="C1784" s="657" t="str">
        <f t="shared" si="304"/>
        <v/>
      </c>
      <c r="D1784" s="638"/>
      <c r="E1784" s="658">
        <f t="shared" si="305"/>
        <v>0</v>
      </c>
      <c r="F1784" s="603">
        <f t="shared" si="306"/>
        <v>0</v>
      </c>
      <c r="G1784" s="642"/>
      <c r="I1784" s="641"/>
      <c r="T1784" s="280"/>
    </row>
    <row r="1785" spans="1:20">
      <c r="A1785" s="852" t="str">
        <f t="shared" si="303"/>
        <v/>
      </c>
      <c r="B1785" s="853"/>
      <c r="C1785" s="657" t="str">
        <f t="shared" si="304"/>
        <v/>
      </c>
      <c r="D1785" s="638"/>
      <c r="E1785" s="658">
        <f t="shared" si="305"/>
        <v>0</v>
      </c>
      <c r="F1785" s="603">
        <f t="shared" si="306"/>
        <v>0</v>
      </c>
      <c r="G1785" s="642"/>
      <c r="I1785" s="641"/>
      <c r="T1785" s="280"/>
    </row>
    <row r="1786" spans="1:20">
      <c r="A1786" s="852" t="str">
        <f t="shared" si="303"/>
        <v/>
      </c>
      <c r="B1786" s="853"/>
      <c r="C1786" s="657" t="str">
        <f t="shared" si="304"/>
        <v/>
      </c>
      <c r="D1786" s="638"/>
      <c r="E1786" s="658">
        <f t="shared" si="305"/>
        <v>0</v>
      </c>
      <c r="F1786" s="603">
        <f t="shared" si="306"/>
        <v>0</v>
      </c>
      <c r="G1786" s="659"/>
      <c r="I1786" s="641"/>
      <c r="T1786" s="280"/>
    </row>
    <row r="1787" spans="1:20">
      <c r="A1787" s="852" t="str">
        <f t="shared" si="303"/>
        <v/>
      </c>
      <c r="B1787" s="853"/>
      <c r="C1787" s="657" t="str">
        <f t="shared" si="304"/>
        <v/>
      </c>
      <c r="D1787" s="638"/>
      <c r="E1787" s="658">
        <f t="shared" si="305"/>
        <v>0</v>
      </c>
      <c r="F1787" s="603">
        <f t="shared" si="306"/>
        <v>0</v>
      </c>
      <c r="G1787" s="642"/>
      <c r="I1787" s="641"/>
      <c r="T1787" s="280"/>
    </row>
    <row r="1788" spans="1:20">
      <c r="A1788" s="852" t="str">
        <f t="shared" si="303"/>
        <v/>
      </c>
      <c r="B1788" s="853"/>
      <c r="C1788" s="657"/>
      <c r="D1788" s="638"/>
      <c r="E1788" s="658">
        <f t="shared" si="305"/>
        <v>0</v>
      </c>
      <c r="F1788" s="603">
        <f t="shared" si="306"/>
        <v>0</v>
      </c>
      <c r="G1788" s="642"/>
      <c r="I1788" s="641"/>
      <c r="T1788" s="280"/>
    </row>
    <row r="1789" spans="1:20">
      <c r="A1789" s="852" t="str">
        <f t="shared" si="303"/>
        <v/>
      </c>
      <c r="B1789" s="853"/>
      <c r="C1789" s="657"/>
      <c r="D1789" s="638"/>
      <c r="E1789" s="658">
        <f t="shared" si="305"/>
        <v>0</v>
      </c>
      <c r="F1789" s="603">
        <f t="shared" si="306"/>
        <v>0</v>
      </c>
      <c r="G1789" s="642"/>
      <c r="I1789" s="641"/>
      <c r="T1789" s="280"/>
    </row>
    <row r="1790" spans="1:20">
      <c r="A1790" s="852" t="str">
        <f t="shared" si="303"/>
        <v/>
      </c>
      <c r="B1790" s="853"/>
      <c r="C1790" s="657" t="str">
        <f>IF(I1789=0,"",VLOOKUP(I1789,MATERIALES,3,FALSE))</f>
        <v/>
      </c>
      <c r="D1790" s="638"/>
      <c r="E1790" s="658">
        <f t="shared" si="305"/>
        <v>0</v>
      </c>
      <c r="F1790" s="603">
        <f t="shared" si="306"/>
        <v>0</v>
      </c>
      <c r="G1790" s="660"/>
      <c r="I1790" s="647"/>
      <c r="T1790" s="280"/>
    </row>
    <row r="1791" spans="1:20" ht="13.5" thickBot="1">
      <c r="A1791" s="624"/>
      <c r="B1791" s="611"/>
      <c r="C1791" s="611"/>
      <c r="D1791" s="206"/>
      <c r="E1791" s="661"/>
      <c r="F1791" s="662" t="s">
        <v>77</v>
      </c>
      <c r="G1791" s="659">
        <f>SUM(F1779:F1790)</f>
        <v>0</v>
      </c>
      <c r="I1791" s="647"/>
      <c r="T1791" s="280"/>
    </row>
    <row r="1792" spans="1:20" ht="14" thickTop="1" thickBot="1">
      <c r="A1792" s="244" t="s">
        <v>68</v>
      </c>
      <c r="B1792" s="663"/>
      <c r="C1792" s="663"/>
      <c r="D1792" s="664"/>
      <c r="E1792" s="664"/>
      <c r="F1792" s="665"/>
      <c r="G1792" s="666"/>
      <c r="I1792" s="647"/>
      <c r="T1792" s="280"/>
    </row>
    <row r="1793" spans="1:20" ht="13.5" thickTop="1">
      <c r="A1793" s="652" t="s">
        <v>53</v>
      </c>
      <c r="B1793" s="653"/>
      <c r="C1793" s="655" t="s">
        <v>67</v>
      </c>
      <c r="D1793" s="654" t="s">
        <v>71</v>
      </c>
      <c r="E1793" s="655" t="s">
        <v>96</v>
      </c>
      <c r="F1793" s="655" t="s">
        <v>75</v>
      </c>
      <c r="G1793" s="656" t="s">
        <v>66</v>
      </c>
      <c r="I1793" s="641"/>
      <c r="T1793" s="280"/>
    </row>
    <row r="1794" spans="1:20">
      <c r="A1794" s="852" t="s">
        <v>784</v>
      </c>
      <c r="B1794" s="853"/>
      <c r="C1794" s="667"/>
      <c r="D1794" s="638">
        <v>0</v>
      </c>
      <c r="E1794" s="658">
        <v>2040</v>
      </c>
      <c r="F1794" s="603">
        <f>C1794*D1794*E1794</f>
        <v>0</v>
      </c>
      <c r="G1794" s="640"/>
      <c r="I1794" s="641"/>
      <c r="T1794" s="280"/>
    </row>
    <row r="1795" spans="1:20">
      <c r="A1795" s="852" t="str">
        <f>IF(I1794=0,"",VLOOKUP(I1794,EQUIPOS,2,FALSE))</f>
        <v/>
      </c>
      <c r="B1795" s="853"/>
      <c r="C1795" s="667"/>
      <c r="D1795" s="638"/>
      <c r="E1795" s="658">
        <f>IF(I1794=0,0,VLOOKUP(I1794,EQUIPOS,4,FALSE))</f>
        <v>0</v>
      </c>
      <c r="F1795" s="603">
        <f>C1795*D1795*E1795</f>
        <v>0</v>
      </c>
      <c r="G1795" s="642"/>
      <c r="I1795" s="641"/>
      <c r="T1795" s="280"/>
    </row>
    <row r="1796" spans="1:20">
      <c r="A1796" s="852" t="str">
        <f>IF(I1795=0,"",VLOOKUP(I1795,EQUIPOS,2,FALSE))</f>
        <v/>
      </c>
      <c r="B1796" s="853"/>
      <c r="C1796" s="667"/>
      <c r="D1796" s="638"/>
      <c r="E1796" s="658">
        <f>IF(I1795=0,0,VLOOKUP(I1795,EQUIPOS,4,FALSE))</f>
        <v>0</v>
      </c>
      <c r="F1796" s="603">
        <f>C1796*D1796*E1796</f>
        <v>0</v>
      </c>
      <c r="G1796" s="642"/>
      <c r="I1796" s="641"/>
      <c r="T1796" s="280"/>
    </row>
    <row r="1797" spans="1:20">
      <c r="A1797" s="852" t="str">
        <f>IF(I1796=0,"",VLOOKUP(I1796,EQUIPOS,2,FALSE))</f>
        <v/>
      </c>
      <c r="B1797" s="853"/>
      <c r="C1797" s="667"/>
      <c r="D1797" s="638"/>
      <c r="E1797" s="658">
        <f>IF(I1796=0,0,VLOOKUP(I1796,EQUIPOS,4,FALSE))</f>
        <v>0</v>
      </c>
      <c r="F1797" s="603">
        <f>C1797*D1797*E1797</f>
        <v>0</v>
      </c>
      <c r="G1797" s="642"/>
      <c r="I1797" s="641"/>
      <c r="T1797" s="280"/>
    </row>
    <row r="1798" spans="1:20">
      <c r="A1798" s="852" t="str">
        <f>IF(I1797=0,"",VLOOKUP(I1797,EQUIPOS,2,FALSE))</f>
        <v/>
      </c>
      <c r="B1798" s="853"/>
      <c r="C1798" s="667"/>
      <c r="D1798" s="638"/>
      <c r="E1798" s="658">
        <f>IF(I1797=0,0,VLOOKUP(I1797,EQUIPOS,4,FALSE))</f>
        <v>0</v>
      </c>
      <c r="F1798" s="603">
        <f>C1798*D1798*E1798</f>
        <v>0</v>
      </c>
      <c r="G1798" s="660"/>
      <c r="I1798" s="647"/>
      <c r="T1798" s="280"/>
    </row>
    <row r="1799" spans="1:20" ht="13.5" thickBot="1">
      <c r="A1799" s="643"/>
      <c r="B1799" s="644"/>
      <c r="C1799" s="644"/>
      <c r="D1799" s="645"/>
      <c r="E1799" s="668"/>
      <c r="F1799" s="604" t="s">
        <v>78</v>
      </c>
      <c r="G1799" s="669">
        <f>SUM(F1794:F1798)</f>
        <v>0</v>
      </c>
      <c r="I1799" s="647"/>
      <c r="T1799" s="280"/>
    </row>
    <row r="1800" spans="1:20" ht="13.5" thickTop="1">
      <c r="A1800" s="228" t="s">
        <v>69</v>
      </c>
      <c r="B1800" s="648"/>
      <c r="C1800" s="648"/>
      <c r="D1800" s="649"/>
      <c r="E1800" s="649"/>
      <c r="F1800" s="650"/>
      <c r="G1800" s="651"/>
      <c r="H1800" s="281"/>
      <c r="I1800" s="635"/>
      <c r="T1800" s="280"/>
    </row>
    <row r="1801" spans="1:20" ht="26">
      <c r="A1801" s="652" t="s">
        <v>53</v>
      </c>
      <c r="B1801" s="536" t="s">
        <v>54</v>
      </c>
      <c r="C1801" s="536" t="s">
        <v>64</v>
      </c>
      <c r="D1801" s="654" t="s">
        <v>70</v>
      </c>
      <c r="E1801" s="655" t="s">
        <v>65</v>
      </c>
      <c r="F1801" s="655" t="s">
        <v>75</v>
      </c>
      <c r="G1801" s="656" t="s">
        <v>66</v>
      </c>
      <c r="I1801" s="641"/>
      <c r="T1801" s="280"/>
    </row>
    <row r="1802" spans="1:20">
      <c r="A1802" s="670" t="str">
        <f t="shared" ref="A1802:A1813" si="307">IF(I1801=0,"",VLOOKUP(I1801,MANOOBRA,2,FALSE))</f>
        <v/>
      </c>
      <c r="B1802" s="657" t="str">
        <f t="shared" ref="B1802:B1813" si="308">IF(I1801=0,"",VLOOKUP(I1801,MANOOBRA,3,FALSE))</f>
        <v/>
      </c>
      <c r="C1802" s="667"/>
      <c r="D1802" s="667"/>
      <c r="E1802" s="658">
        <f t="shared" ref="E1802:E1813" si="309">IF(I1801=0,0,VLOOKUP(I1801,MANOOBRA,4,FALSE))</f>
        <v>0</v>
      </c>
      <c r="F1802" s="603">
        <f>IF(D1802=0,0,E1802*D1802)</f>
        <v>0</v>
      </c>
      <c r="G1802" s="640"/>
      <c r="I1802" s="641"/>
      <c r="T1802" s="280"/>
    </row>
    <row r="1803" spans="1:20">
      <c r="A1803" s="670" t="str">
        <f t="shared" si="307"/>
        <v/>
      </c>
      <c r="B1803" s="657" t="str">
        <f t="shared" si="308"/>
        <v/>
      </c>
      <c r="C1803" s="667"/>
      <c r="D1803" s="667"/>
      <c r="E1803" s="658">
        <f t="shared" si="309"/>
        <v>0</v>
      </c>
      <c r="F1803" s="603">
        <f t="shared" ref="F1803:F1813" si="310">IF(D1803=0,0,C1803*E1803/D1803)</f>
        <v>0</v>
      </c>
      <c r="G1803" s="642"/>
      <c r="I1803" s="641"/>
      <c r="T1803" s="280"/>
    </row>
    <row r="1804" spans="1:20">
      <c r="A1804" s="670" t="str">
        <f t="shared" si="307"/>
        <v/>
      </c>
      <c r="B1804" s="657" t="str">
        <f t="shared" si="308"/>
        <v/>
      </c>
      <c r="C1804" s="667"/>
      <c r="D1804" s="667"/>
      <c r="E1804" s="658">
        <f t="shared" si="309"/>
        <v>0</v>
      </c>
      <c r="F1804" s="603">
        <f t="shared" si="310"/>
        <v>0</v>
      </c>
      <c r="G1804" s="642"/>
      <c r="I1804" s="641"/>
      <c r="T1804" s="280"/>
    </row>
    <row r="1805" spans="1:20">
      <c r="A1805" s="670" t="str">
        <f t="shared" si="307"/>
        <v/>
      </c>
      <c r="B1805" s="657" t="str">
        <f t="shared" si="308"/>
        <v/>
      </c>
      <c r="C1805" s="667"/>
      <c r="D1805" s="667"/>
      <c r="E1805" s="658">
        <f t="shared" si="309"/>
        <v>0</v>
      </c>
      <c r="F1805" s="603">
        <f t="shared" si="310"/>
        <v>0</v>
      </c>
      <c r="G1805" s="642"/>
      <c r="I1805" s="641"/>
      <c r="T1805" s="280"/>
    </row>
    <row r="1806" spans="1:20">
      <c r="A1806" s="670" t="str">
        <f t="shared" si="307"/>
        <v/>
      </c>
      <c r="B1806" s="657" t="str">
        <f t="shared" si="308"/>
        <v/>
      </c>
      <c r="C1806" s="667"/>
      <c r="D1806" s="667"/>
      <c r="E1806" s="658">
        <f t="shared" si="309"/>
        <v>0</v>
      </c>
      <c r="F1806" s="603">
        <f t="shared" si="310"/>
        <v>0</v>
      </c>
      <c r="G1806" s="642"/>
      <c r="I1806" s="641"/>
      <c r="T1806" s="280"/>
    </row>
    <row r="1807" spans="1:20">
      <c r="A1807" s="670" t="str">
        <f t="shared" si="307"/>
        <v/>
      </c>
      <c r="B1807" s="657" t="str">
        <f t="shared" si="308"/>
        <v/>
      </c>
      <c r="C1807" s="667"/>
      <c r="D1807" s="667"/>
      <c r="E1807" s="658">
        <f t="shared" si="309"/>
        <v>0</v>
      </c>
      <c r="F1807" s="603">
        <f t="shared" si="310"/>
        <v>0</v>
      </c>
      <c r="G1807" s="642"/>
      <c r="I1807" s="641"/>
      <c r="T1807" s="280"/>
    </row>
    <row r="1808" spans="1:20">
      <c r="A1808" s="670" t="str">
        <f t="shared" si="307"/>
        <v/>
      </c>
      <c r="B1808" s="657" t="str">
        <f t="shared" si="308"/>
        <v/>
      </c>
      <c r="C1808" s="667"/>
      <c r="D1808" s="667"/>
      <c r="E1808" s="658">
        <f t="shared" si="309"/>
        <v>0</v>
      </c>
      <c r="F1808" s="603">
        <f t="shared" si="310"/>
        <v>0</v>
      </c>
      <c r="G1808" s="642"/>
      <c r="I1808" s="641"/>
      <c r="T1808" s="280"/>
    </row>
    <row r="1809" spans="1:20">
      <c r="A1809" s="670" t="str">
        <f t="shared" si="307"/>
        <v/>
      </c>
      <c r="B1809" s="657" t="str">
        <f t="shared" si="308"/>
        <v/>
      </c>
      <c r="C1809" s="667"/>
      <c r="D1809" s="667"/>
      <c r="E1809" s="658">
        <f t="shared" si="309"/>
        <v>0</v>
      </c>
      <c r="F1809" s="603">
        <f t="shared" si="310"/>
        <v>0</v>
      </c>
      <c r="G1809" s="642"/>
      <c r="I1809" s="641"/>
      <c r="T1809" s="280"/>
    </row>
    <row r="1810" spans="1:20">
      <c r="A1810" s="670" t="str">
        <f t="shared" si="307"/>
        <v/>
      </c>
      <c r="B1810" s="657" t="str">
        <f t="shared" si="308"/>
        <v/>
      </c>
      <c r="C1810" s="667"/>
      <c r="D1810" s="667"/>
      <c r="E1810" s="658">
        <f t="shared" si="309"/>
        <v>0</v>
      </c>
      <c r="F1810" s="603">
        <f t="shared" si="310"/>
        <v>0</v>
      </c>
      <c r="G1810" s="642"/>
      <c r="I1810" s="641"/>
      <c r="T1810" s="280"/>
    </row>
    <row r="1811" spans="1:20">
      <c r="A1811" s="670" t="str">
        <f t="shared" si="307"/>
        <v/>
      </c>
      <c r="B1811" s="657" t="str">
        <f t="shared" si="308"/>
        <v/>
      </c>
      <c r="C1811" s="667"/>
      <c r="D1811" s="667"/>
      <c r="E1811" s="658">
        <f t="shared" si="309"/>
        <v>0</v>
      </c>
      <c r="F1811" s="603">
        <f t="shared" si="310"/>
        <v>0</v>
      </c>
      <c r="G1811" s="642"/>
      <c r="I1811" s="641"/>
      <c r="T1811" s="280"/>
    </row>
    <row r="1812" spans="1:20">
      <c r="A1812" s="670" t="str">
        <f t="shared" si="307"/>
        <v/>
      </c>
      <c r="B1812" s="657" t="str">
        <f t="shared" si="308"/>
        <v/>
      </c>
      <c r="C1812" s="667"/>
      <c r="D1812" s="667"/>
      <c r="E1812" s="658">
        <f t="shared" si="309"/>
        <v>0</v>
      </c>
      <c r="F1812" s="603">
        <f t="shared" si="310"/>
        <v>0</v>
      </c>
      <c r="G1812" s="642"/>
      <c r="I1812" s="641"/>
      <c r="T1812" s="280"/>
    </row>
    <row r="1813" spans="1:20">
      <c r="A1813" s="670" t="str">
        <f t="shared" si="307"/>
        <v/>
      </c>
      <c r="B1813" s="657" t="str">
        <f t="shared" si="308"/>
        <v/>
      </c>
      <c r="C1813" s="667"/>
      <c r="D1813" s="667"/>
      <c r="E1813" s="658">
        <f t="shared" si="309"/>
        <v>0</v>
      </c>
      <c r="F1813" s="603">
        <f t="shared" si="310"/>
        <v>0</v>
      </c>
      <c r="G1813" s="660"/>
      <c r="I1813" s="647"/>
      <c r="T1813" s="280"/>
    </row>
    <row r="1814" spans="1:20" ht="13.5" thickBot="1">
      <c r="A1814" s="643"/>
      <c r="B1814" s="644"/>
      <c r="C1814" s="644"/>
      <c r="D1814" s="645"/>
      <c r="E1814" s="645"/>
      <c r="F1814" s="604" t="s">
        <v>79</v>
      </c>
      <c r="G1814" s="669">
        <f>SUM(F1802:F1813)</f>
        <v>0</v>
      </c>
      <c r="I1814" s="647"/>
      <c r="T1814" s="280"/>
    </row>
    <row r="1815" spans="1:20" ht="13.5" thickTop="1">
      <c r="A1815" s="179" t="s">
        <v>72</v>
      </c>
      <c r="B1815" s="648"/>
      <c r="C1815" s="648"/>
      <c r="D1815" s="649"/>
      <c r="E1815" s="649"/>
      <c r="F1815" s="650"/>
      <c r="G1815" s="651"/>
      <c r="H1815" s="281"/>
      <c r="I1815" s="635"/>
      <c r="T1815" s="280"/>
    </row>
    <row r="1816" spans="1:20">
      <c r="A1816" s="652" t="s">
        <v>53</v>
      </c>
      <c r="B1816" s="653"/>
      <c r="C1816" s="653"/>
      <c r="D1816" s="671"/>
      <c r="E1816" s="655" t="s">
        <v>73</v>
      </c>
      <c r="F1816" s="655" t="s">
        <v>74</v>
      </c>
      <c r="G1816" s="672" t="s">
        <v>73</v>
      </c>
      <c r="I1816" s="647"/>
      <c r="T1816" s="280"/>
    </row>
    <row r="1817" spans="1:20">
      <c r="A1817" s="704" t="s">
        <v>734</v>
      </c>
      <c r="B1817" s="253"/>
      <c r="C1817" s="253"/>
      <c r="D1817" s="300"/>
      <c r="E1817" s="217">
        <f>SUM(G1776,G1791,G1799,G1814)</f>
        <v>0</v>
      </c>
      <c r="F1817" s="254">
        <v>0.12</v>
      </c>
      <c r="G1817" s="255">
        <f>E1817*F1817</f>
        <v>0</v>
      </c>
      <c r="I1817" s="647"/>
      <c r="T1817" s="280"/>
    </row>
    <row r="1818" spans="1:20">
      <c r="A1818" s="704" t="s">
        <v>80</v>
      </c>
      <c r="B1818" s="253"/>
      <c r="C1818" s="253"/>
      <c r="D1818" s="300"/>
      <c r="E1818" s="217">
        <f>SUM(G1776,G1791,G1799,G1814)</f>
        <v>0</v>
      </c>
      <c r="F1818" s="254">
        <f>A</f>
        <v>0</v>
      </c>
      <c r="G1818" s="255">
        <f>E1818*F1818</f>
        <v>0</v>
      </c>
      <c r="I1818" s="647"/>
      <c r="T1818" s="280"/>
    </row>
    <row r="1819" spans="1:20">
      <c r="A1819" s="704" t="s">
        <v>81</v>
      </c>
      <c r="B1819" s="253"/>
      <c r="C1819" s="253"/>
      <c r="D1819" s="300"/>
      <c r="E1819" s="217">
        <f>SUM(G1776,G1791,G1799,G1814)</f>
        <v>0</v>
      </c>
      <c r="F1819" s="254">
        <f>I</f>
        <v>0</v>
      </c>
      <c r="G1819" s="255">
        <f>E1819*F1819</f>
        <v>0</v>
      </c>
      <c r="I1819" s="647"/>
      <c r="T1819" s="280"/>
    </row>
    <row r="1820" spans="1:20">
      <c r="A1820" s="707" t="s">
        <v>82</v>
      </c>
      <c r="D1820" s="206"/>
      <c r="E1820" s="242">
        <f>SUM(G1776,G1791,G1799,G1814)</f>
        <v>0</v>
      </c>
      <c r="F1820" s="705">
        <f>U</f>
        <v>0</v>
      </c>
      <c r="G1820" s="220">
        <v>0</v>
      </c>
      <c r="I1820" s="647"/>
      <c r="T1820" s="280"/>
    </row>
    <row r="1821" spans="1:20" ht="28" customHeight="1" thickBot="1">
      <c r="A1821" s="222"/>
      <c r="B1821" s="223"/>
      <c r="C1821" s="223"/>
      <c r="D1821" s="225"/>
      <c r="E1821" s="225"/>
      <c r="F1821" s="256" t="s">
        <v>83</v>
      </c>
      <c r="G1821" s="250">
        <f>SUM(G1817:G1820)</f>
        <v>0</v>
      </c>
      <c r="H1821" s="610"/>
      <c r="I1821" s="680"/>
      <c r="T1821" s="280"/>
    </row>
    <row r="1822" spans="1:20" ht="14" thickTop="1" thickBot="1">
      <c r="A1822" s="675"/>
      <c r="B1822" s="610"/>
      <c r="C1822" s="610"/>
      <c r="D1822" s="676"/>
      <c r="E1822" s="677" t="s">
        <v>88</v>
      </c>
      <c r="F1822" s="678"/>
      <c r="G1822" s="679">
        <f>ROUND(SUM(G1776,G1791,G1799,G1814,G1821),0)</f>
        <v>0</v>
      </c>
      <c r="I1822" s="647"/>
      <c r="T1822" s="280"/>
    </row>
    <row r="1823" spans="1:20" s="191" customFormat="1" ht="13.5" thickTop="1">
      <c r="A1823" s="683" t="s">
        <v>95</v>
      </c>
      <c r="B1823" s="611"/>
      <c r="C1823" s="611"/>
      <c r="D1823" s="206"/>
      <c r="E1823" s="206"/>
      <c r="F1823" s="205"/>
      <c r="G1823" s="628"/>
      <c r="H1823" s="611"/>
      <c r="I1823" s="647"/>
      <c r="S1823" s="282"/>
    </row>
    <row r="1824" spans="1:20" s="191" customFormat="1">
      <c r="A1824" s="683"/>
      <c r="B1824" s="684"/>
      <c r="C1824" s="684"/>
      <c r="D1824" s="685"/>
      <c r="E1824" s="625"/>
      <c r="F1824" s="627"/>
      <c r="G1824" s="686">
        <f ca="1">TODAY()</f>
        <v>45189</v>
      </c>
      <c r="H1824" s="611"/>
      <c r="I1824" s="647"/>
      <c r="S1824" s="282"/>
    </row>
    <row r="1825" spans="1:19" s="191" customFormat="1" ht="13.5" thickBot="1">
      <c r="A1825" s="643"/>
      <c r="B1825" s="644"/>
      <c r="C1825" s="644"/>
      <c r="D1825" s="645"/>
      <c r="E1825" s="645"/>
      <c r="F1825" s="687"/>
      <c r="G1825" s="688"/>
      <c r="I1825" s="303"/>
      <c r="S1825" s="282"/>
    </row>
    <row r="1826" spans="1:19" s="191" customFormat="1" ht="13.5" thickTop="1">
      <c r="A1826" s="188" t="str">
        <f>Objeto_LIC</f>
        <v>OBJETO PROCESO COMPETITIVO</v>
      </c>
      <c r="B1826" s="188"/>
      <c r="C1826" s="188"/>
      <c r="D1826" s="190"/>
      <c r="E1826" s="190"/>
      <c r="F1826" s="189"/>
      <c r="G1826" s="189"/>
      <c r="I1826" s="303"/>
      <c r="S1826" s="282"/>
    </row>
    <row r="1827" spans="1:19">
      <c r="A1827" s="188"/>
      <c r="B1827" s="188"/>
      <c r="C1827" s="188"/>
      <c r="D1827" s="190"/>
      <c r="E1827" s="190"/>
      <c r="F1827" s="189"/>
      <c r="G1827" s="189"/>
    </row>
    <row r="1828" spans="1:19" s="201" customFormat="1" ht="13.5" thickBot="1">
      <c r="A1828" s="192"/>
      <c r="B1828" s="192"/>
      <c r="C1828" s="192"/>
      <c r="D1828" s="194"/>
      <c r="E1828" s="194"/>
      <c r="F1828" s="193"/>
      <c r="G1828" s="193"/>
      <c r="I1828" s="305"/>
      <c r="S1828" s="282"/>
    </row>
    <row r="1829" spans="1:19" ht="13.5" thickTop="1">
      <c r="A1829" s="196"/>
      <c r="B1829" s="197"/>
      <c r="C1829" s="197"/>
      <c r="D1829" s="199"/>
      <c r="E1829" s="199"/>
      <c r="F1829" s="198"/>
      <c r="G1829" s="200" t="s">
        <v>125</v>
      </c>
    </row>
    <row r="1830" spans="1:19">
      <c r="A1830" s="202" t="s">
        <v>58</v>
      </c>
      <c r="B1830" s="844" t="str">
        <f>Proponente</f>
        <v>INDICAR NOMBRE DE CONTRATISTA</v>
      </c>
      <c r="C1830" s="844"/>
      <c r="D1830" s="844"/>
      <c r="E1830" s="844"/>
      <c r="F1830" s="844"/>
      <c r="G1830" s="845"/>
    </row>
    <row r="1831" spans="1:19">
      <c r="A1831" s="202" t="s">
        <v>59</v>
      </c>
      <c r="B1831" s="203" t="str">
        <f>Presupuesto!$A$32</f>
        <v>2.6</v>
      </c>
      <c r="C1831" s="844" t="str">
        <f>Presupuesto!$B$32</f>
        <v>CUBIERTA UNIDAD SANITARIA</v>
      </c>
      <c r="D1831" s="844"/>
      <c r="E1831" s="844"/>
      <c r="F1831" s="844"/>
      <c r="G1831" s="845"/>
    </row>
    <row r="1832" spans="1:19">
      <c r="A1832" s="204"/>
      <c r="D1832" s="206"/>
      <c r="E1832" s="206"/>
      <c r="F1832" s="192" t="s">
        <v>87</v>
      </c>
      <c r="G1832" s="207">
        <f>Presupuesto!$C$32</f>
        <v>0</v>
      </c>
      <c r="I1832" s="306"/>
      <c r="J1832" s="281"/>
      <c r="K1832" s="281"/>
      <c r="L1832" s="281"/>
      <c r="M1832" s="281"/>
      <c r="N1832" s="281"/>
      <c r="O1832" s="281"/>
      <c r="P1832" s="281"/>
      <c r="Q1832" s="281"/>
      <c r="R1832" s="281"/>
      <c r="S1832" s="281"/>
    </row>
    <row r="1833" spans="1:19" s="209" customFormat="1" ht="13.5" thickBot="1">
      <c r="A1833" s="202" t="s">
        <v>60</v>
      </c>
      <c r="B1833" s="195"/>
      <c r="C1833" s="195"/>
      <c r="D1833" s="206"/>
      <c r="E1833" s="206"/>
      <c r="F1833" s="205"/>
      <c r="G1833" s="208"/>
      <c r="I1833" s="307"/>
      <c r="S1833" s="281"/>
    </row>
    <row r="1834" spans="1:19" ht="13.5" thickTop="1">
      <c r="A1834" s="210" t="s">
        <v>53</v>
      </c>
      <c r="B1834" s="211" t="s">
        <v>61</v>
      </c>
      <c r="C1834" s="211" t="s">
        <v>62</v>
      </c>
      <c r="D1834" s="212" t="s">
        <v>70</v>
      </c>
      <c r="E1834" s="213" t="s">
        <v>98</v>
      </c>
      <c r="F1834" s="213" t="s">
        <v>75</v>
      </c>
      <c r="G1834" s="214" t="s">
        <v>66</v>
      </c>
      <c r="I1834" s="269"/>
    </row>
    <row r="1835" spans="1:19">
      <c r="A1835" s="215" t="str">
        <f t="shared" ref="A1835:A1846" si="311">IF(I1834=0,"-",VLOOKUP(I1834,EQUIPOS,2,FALSE))</f>
        <v>-</v>
      </c>
      <c r="B1835" s="216"/>
      <c r="C1835" s="216"/>
      <c r="D1835" s="186"/>
      <c r="E1835" s="217">
        <f t="shared" ref="E1835:E1846" si="312">IF(I1834=0,0,VLOOKUP(I1834,EQUIPOS,4,FALSE))</f>
        <v>0</v>
      </c>
      <c r="F1835" s="218">
        <f t="shared" ref="F1835:F1846" si="313">IF(D1835=0,0,E1835/D1835)</f>
        <v>0</v>
      </c>
      <c r="G1835" s="219"/>
      <c r="I1835" s="269"/>
    </row>
    <row r="1836" spans="1:19">
      <c r="A1836" s="215" t="str">
        <f t="shared" si="311"/>
        <v>-</v>
      </c>
      <c r="B1836" s="216"/>
      <c r="C1836" s="216"/>
      <c r="D1836" s="186"/>
      <c r="E1836" s="217">
        <f t="shared" si="312"/>
        <v>0</v>
      </c>
      <c r="F1836" s="218">
        <f t="shared" si="313"/>
        <v>0</v>
      </c>
      <c r="G1836" s="220"/>
      <c r="I1836" s="269"/>
    </row>
    <row r="1837" spans="1:19">
      <c r="A1837" s="215" t="str">
        <f t="shared" si="311"/>
        <v>-</v>
      </c>
      <c r="B1837" s="216"/>
      <c r="C1837" s="216"/>
      <c r="D1837" s="186"/>
      <c r="E1837" s="217">
        <f t="shared" si="312"/>
        <v>0</v>
      </c>
      <c r="F1837" s="218">
        <f t="shared" si="313"/>
        <v>0</v>
      </c>
      <c r="G1837" s="220"/>
      <c r="I1837" s="269"/>
    </row>
    <row r="1838" spans="1:19">
      <c r="A1838" s="215" t="str">
        <f t="shared" si="311"/>
        <v>-</v>
      </c>
      <c r="B1838" s="216"/>
      <c r="C1838" s="216"/>
      <c r="D1838" s="186"/>
      <c r="E1838" s="217">
        <f t="shared" si="312"/>
        <v>0</v>
      </c>
      <c r="F1838" s="218">
        <f t="shared" si="313"/>
        <v>0</v>
      </c>
      <c r="G1838" s="220"/>
      <c r="I1838" s="269"/>
    </row>
    <row r="1839" spans="1:19">
      <c r="A1839" s="215" t="str">
        <f t="shared" si="311"/>
        <v>-</v>
      </c>
      <c r="B1839" s="216"/>
      <c r="C1839" s="216"/>
      <c r="D1839" s="186"/>
      <c r="E1839" s="217">
        <f t="shared" si="312"/>
        <v>0</v>
      </c>
      <c r="F1839" s="218">
        <f t="shared" si="313"/>
        <v>0</v>
      </c>
      <c r="G1839" s="220"/>
      <c r="I1839" s="269"/>
    </row>
    <row r="1840" spans="1:19">
      <c r="A1840" s="215" t="str">
        <f t="shared" si="311"/>
        <v>-</v>
      </c>
      <c r="B1840" s="216"/>
      <c r="C1840" s="216"/>
      <c r="D1840" s="186"/>
      <c r="E1840" s="217">
        <f t="shared" si="312"/>
        <v>0</v>
      </c>
      <c r="F1840" s="218">
        <f t="shared" si="313"/>
        <v>0</v>
      </c>
      <c r="G1840" s="220"/>
      <c r="I1840" s="269"/>
    </row>
    <row r="1841" spans="1:19">
      <c r="A1841" s="215" t="str">
        <f t="shared" si="311"/>
        <v>-</v>
      </c>
      <c r="B1841" s="216"/>
      <c r="C1841" s="216"/>
      <c r="D1841" s="186"/>
      <c r="E1841" s="217">
        <f t="shared" si="312"/>
        <v>0</v>
      </c>
      <c r="F1841" s="218">
        <f t="shared" si="313"/>
        <v>0</v>
      </c>
      <c r="G1841" s="220"/>
      <c r="I1841" s="269"/>
    </row>
    <row r="1842" spans="1:19">
      <c r="A1842" s="215" t="str">
        <f t="shared" si="311"/>
        <v>-</v>
      </c>
      <c r="B1842" s="216"/>
      <c r="C1842" s="216"/>
      <c r="D1842" s="186"/>
      <c r="E1842" s="217">
        <f t="shared" si="312"/>
        <v>0</v>
      </c>
      <c r="F1842" s="218">
        <f t="shared" si="313"/>
        <v>0</v>
      </c>
      <c r="G1842" s="220"/>
      <c r="I1842" s="269"/>
    </row>
    <row r="1843" spans="1:19">
      <c r="A1843" s="215" t="str">
        <f t="shared" si="311"/>
        <v>-</v>
      </c>
      <c r="B1843" s="216"/>
      <c r="C1843" s="216"/>
      <c r="D1843" s="186"/>
      <c r="E1843" s="217">
        <f t="shared" si="312"/>
        <v>0</v>
      </c>
      <c r="F1843" s="218">
        <f t="shared" si="313"/>
        <v>0</v>
      </c>
      <c r="G1843" s="220"/>
      <c r="I1843" s="269"/>
    </row>
    <row r="1844" spans="1:19">
      <c r="A1844" s="215" t="str">
        <f t="shared" si="311"/>
        <v>-</v>
      </c>
      <c r="B1844" s="216"/>
      <c r="C1844" s="216"/>
      <c r="D1844" s="186"/>
      <c r="E1844" s="217">
        <f t="shared" si="312"/>
        <v>0</v>
      </c>
      <c r="F1844" s="218">
        <f t="shared" si="313"/>
        <v>0</v>
      </c>
      <c r="G1844" s="220"/>
      <c r="I1844" s="269"/>
    </row>
    <row r="1845" spans="1:19">
      <c r="A1845" s="215" t="str">
        <f t="shared" si="311"/>
        <v>-</v>
      </c>
      <c r="B1845" s="216"/>
      <c r="C1845" s="216"/>
      <c r="D1845" s="186"/>
      <c r="E1845" s="217">
        <f t="shared" si="312"/>
        <v>0</v>
      </c>
      <c r="F1845" s="218">
        <f t="shared" si="313"/>
        <v>0</v>
      </c>
      <c r="G1845" s="220"/>
      <c r="I1845" s="269"/>
    </row>
    <row r="1846" spans="1:19">
      <c r="A1846" s="215" t="str">
        <f t="shared" si="311"/>
        <v>-</v>
      </c>
      <c r="B1846" s="216"/>
      <c r="C1846" s="216"/>
      <c r="D1846" s="186"/>
      <c r="E1846" s="217">
        <f t="shared" si="312"/>
        <v>0</v>
      </c>
      <c r="F1846" s="218">
        <f t="shared" si="313"/>
        <v>0</v>
      </c>
      <c r="G1846" s="220"/>
      <c r="I1846" s="308"/>
    </row>
    <row r="1847" spans="1:19" ht="13.5" thickBot="1">
      <c r="A1847" s="222"/>
      <c r="B1847" s="223"/>
      <c r="C1847" s="223"/>
      <c r="D1847" s="225"/>
      <c r="E1847" s="225"/>
      <c r="F1847" s="226" t="s">
        <v>76</v>
      </c>
      <c r="G1847" s="227">
        <f>SUM(F1835:F1846)</f>
        <v>0</v>
      </c>
      <c r="I1847" s="308"/>
    </row>
    <row r="1848" spans="1:19" s="209" customFormat="1" ht="13.5" thickTop="1">
      <c r="A1848" s="228" t="s">
        <v>63</v>
      </c>
      <c r="B1848" s="229"/>
      <c r="C1848" s="229"/>
      <c r="D1848" s="231"/>
      <c r="E1848" s="231"/>
      <c r="F1848" s="230"/>
      <c r="G1848" s="232"/>
      <c r="I1848" s="307"/>
      <c r="S1848" s="281"/>
    </row>
    <row r="1849" spans="1:19" ht="26">
      <c r="A1849" s="233" t="s">
        <v>53</v>
      </c>
      <c r="B1849" s="234"/>
      <c r="C1849" s="235" t="s">
        <v>54</v>
      </c>
      <c r="D1849" s="298" t="s">
        <v>64</v>
      </c>
      <c r="E1849" s="236" t="s">
        <v>65</v>
      </c>
      <c r="F1849" s="237" t="s">
        <v>75</v>
      </c>
      <c r="G1849" s="238" t="s">
        <v>66</v>
      </c>
      <c r="I1849" s="269"/>
    </row>
    <row r="1850" spans="1:19">
      <c r="A1850" s="842" t="str">
        <f t="shared" ref="A1850:A1861" si="314">IF(I1849=0,"",VLOOKUP(I1849,MATERIALES,2,FALSE))</f>
        <v/>
      </c>
      <c r="B1850" s="843"/>
      <c r="C1850" s="239" t="str">
        <f t="shared" ref="C1850:C1858" si="315">IF(I1849=0,"",VLOOKUP(I1849,MATERIALES,3,FALSE))</f>
        <v/>
      </c>
      <c r="D1850" s="186"/>
      <c r="E1850" s="240">
        <f t="shared" ref="E1850:E1861" si="316">IF(I1849=0,0,VLOOKUP(I1849,MATERIALES,4,FALSE))</f>
        <v>0</v>
      </c>
      <c r="F1850" s="218">
        <f>D1850*E1850</f>
        <v>0</v>
      </c>
      <c r="G1850" s="219"/>
      <c r="I1850" s="269"/>
    </row>
    <row r="1851" spans="1:19">
      <c r="A1851" s="842" t="str">
        <f t="shared" si="314"/>
        <v/>
      </c>
      <c r="B1851" s="843"/>
      <c r="C1851" s="239" t="str">
        <f t="shared" si="315"/>
        <v/>
      </c>
      <c r="D1851" s="186"/>
      <c r="E1851" s="240">
        <f t="shared" si="316"/>
        <v>0</v>
      </c>
      <c r="F1851" s="218">
        <f t="shared" ref="F1851:F1861" si="317">D1851*E1851</f>
        <v>0</v>
      </c>
      <c r="G1851" s="220"/>
      <c r="I1851" s="269"/>
    </row>
    <row r="1852" spans="1:19">
      <c r="A1852" s="842" t="str">
        <f t="shared" si="314"/>
        <v/>
      </c>
      <c r="B1852" s="843"/>
      <c r="C1852" s="239" t="str">
        <f t="shared" si="315"/>
        <v/>
      </c>
      <c r="D1852" s="186"/>
      <c r="E1852" s="240">
        <f t="shared" si="316"/>
        <v>0</v>
      </c>
      <c r="F1852" s="218">
        <f t="shared" si="317"/>
        <v>0</v>
      </c>
      <c r="G1852" s="220"/>
      <c r="I1852" s="269"/>
    </row>
    <row r="1853" spans="1:19">
      <c r="A1853" s="842" t="str">
        <f t="shared" si="314"/>
        <v/>
      </c>
      <c r="B1853" s="843"/>
      <c r="C1853" s="239" t="str">
        <f t="shared" si="315"/>
        <v/>
      </c>
      <c r="D1853" s="186"/>
      <c r="E1853" s="240">
        <f t="shared" si="316"/>
        <v>0</v>
      </c>
      <c r="F1853" s="218">
        <f t="shared" si="317"/>
        <v>0</v>
      </c>
      <c r="G1853" s="220"/>
      <c r="I1853" s="269"/>
    </row>
    <row r="1854" spans="1:19">
      <c r="A1854" s="842" t="str">
        <f t="shared" si="314"/>
        <v/>
      </c>
      <c r="B1854" s="843"/>
      <c r="C1854" s="239" t="str">
        <f t="shared" si="315"/>
        <v/>
      </c>
      <c r="D1854" s="186"/>
      <c r="E1854" s="240">
        <f t="shared" si="316"/>
        <v>0</v>
      </c>
      <c r="F1854" s="218">
        <f t="shared" si="317"/>
        <v>0</v>
      </c>
      <c r="G1854" s="220"/>
      <c r="I1854" s="269"/>
    </row>
    <row r="1855" spans="1:19">
      <c r="A1855" s="842" t="str">
        <f t="shared" si="314"/>
        <v/>
      </c>
      <c r="B1855" s="843"/>
      <c r="C1855" s="239" t="str">
        <f t="shared" si="315"/>
        <v/>
      </c>
      <c r="D1855" s="186"/>
      <c r="E1855" s="240">
        <f t="shared" si="316"/>
        <v>0</v>
      </c>
      <c r="F1855" s="218">
        <f t="shared" si="317"/>
        <v>0</v>
      </c>
      <c r="G1855" s="220"/>
      <c r="I1855" s="269"/>
    </row>
    <row r="1856" spans="1:19">
      <c r="A1856" s="842" t="str">
        <f t="shared" si="314"/>
        <v/>
      </c>
      <c r="B1856" s="843"/>
      <c r="C1856" s="239" t="str">
        <f t="shared" si="315"/>
        <v/>
      </c>
      <c r="D1856" s="186"/>
      <c r="E1856" s="240">
        <f t="shared" si="316"/>
        <v>0</v>
      </c>
      <c r="F1856" s="218">
        <f t="shared" si="317"/>
        <v>0</v>
      </c>
      <c r="G1856" s="220"/>
      <c r="I1856" s="269"/>
    </row>
    <row r="1857" spans="1:9">
      <c r="A1857" s="842" t="str">
        <f t="shared" si="314"/>
        <v/>
      </c>
      <c r="B1857" s="843"/>
      <c r="C1857" s="239" t="str">
        <f t="shared" si="315"/>
        <v/>
      </c>
      <c r="D1857" s="186"/>
      <c r="E1857" s="240">
        <f t="shared" si="316"/>
        <v>0</v>
      </c>
      <c r="F1857" s="218">
        <f t="shared" si="317"/>
        <v>0</v>
      </c>
      <c r="G1857" s="241"/>
      <c r="I1857" s="269"/>
    </row>
    <row r="1858" spans="1:9">
      <c r="A1858" s="842" t="str">
        <f t="shared" si="314"/>
        <v/>
      </c>
      <c r="B1858" s="843"/>
      <c r="C1858" s="239" t="str">
        <f t="shared" si="315"/>
        <v/>
      </c>
      <c r="D1858" s="186"/>
      <c r="E1858" s="240">
        <f t="shared" si="316"/>
        <v>0</v>
      </c>
      <c r="F1858" s="218">
        <f t="shared" si="317"/>
        <v>0</v>
      </c>
      <c r="G1858" s="220"/>
      <c r="I1858" s="269"/>
    </row>
    <row r="1859" spans="1:9">
      <c r="A1859" s="842" t="str">
        <f t="shared" si="314"/>
        <v/>
      </c>
      <c r="B1859" s="843"/>
      <c r="C1859" s="239"/>
      <c r="D1859" s="186"/>
      <c r="E1859" s="240">
        <f t="shared" si="316"/>
        <v>0</v>
      </c>
      <c r="F1859" s="218">
        <f t="shared" si="317"/>
        <v>0</v>
      </c>
      <c r="G1859" s="220"/>
      <c r="I1859" s="269"/>
    </row>
    <row r="1860" spans="1:9">
      <c r="A1860" s="842" t="str">
        <f t="shared" si="314"/>
        <v/>
      </c>
      <c r="B1860" s="843"/>
      <c r="C1860" s="239"/>
      <c r="D1860" s="186"/>
      <c r="E1860" s="240">
        <f t="shared" si="316"/>
        <v>0</v>
      </c>
      <c r="F1860" s="218">
        <f t="shared" si="317"/>
        <v>0</v>
      </c>
      <c r="G1860" s="220"/>
      <c r="I1860" s="269"/>
    </row>
    <row r="1861" spans="1:9" ht="26.25" customHeight="1">
      <c r="A1861" s="842" t="str">
        <f t="shared" si="314"/>
        <v/>
      </c>
      <c r="B1861" s="843"/>
      <c r="C1861" s="239" t="str">
        <f t="shared" ref="C1861" si="318">IF(I1860=0,"",VLOOKUP(I1860,MATERIALES,3,FALSE))</f>
        <v/>
      </c>
      <c r="D1861" s="186"/>
      <c r="E1861" s="240">
        <f t="shared" si="316"/>
        <v>0</v>
      </c>
      <c r="F1861" s="218">
        <f t="shared" si="317"/>
        <v>0</v>
      </c>
      <c r="G1861" s="221"/>
      <c r="I1861" s="308"/>
    </row>
    <row r="1862" spans="1:9" ht="13.5" thickBot="1">
      <c r="A1862" s="204"/>
      <c r="D1862" s="206"/>
      <c r="E1862" s="242"/>
      <c r="F1862" s="243" t="s">
        <v>77</v>
      </c>
      <c r="G1862" s="241">
        <f>SUM(F1850:F1861)</f>
        <v>0</v>
      </c>
      <c r="I1862" s="308"/>
    </row>
    <row r="1863" spans="1:9" ht="14" thickTop="1" thickBot="1">
      <c r="A1863" s="244" t="s">
        <v>68</v>
      </c>
      <c r="B1863" s="245"/>
      <c r="C1863" s="245"/>
      <c r="D1863" s="247"/>
      <c r="E1863" s="247"/>
      <c r="F1863" s="246"/>
      <c r="G1863" s="248"/>
      <c r="I1863" s="308"/>
    </row>
    <row r="1864" spans="1:9" ht="13.5" thickTop="1">
      <c r="A1864" s="233" t="s">
        <v>53</v>
      </c>
      <c r="B1864" s="234"/>
      <c r="C1864" s="236" t="s">
        <v>67</v>
      </c>
      <c r="D1864" s="298" t="s">
        <v>71</v>
      </c>
      <c r="E1864" s="236" t="s">
        <v>96</v>
      </c>
      <c r="F1864" s="237" t="s">
        <v>75</v>
      </c>
      <c r="G1864" s="238" t="s">
        <v>66</v>
      </c>
      <c r="I1864" s="269"/>
    </row>
    <row r="1865" spans="1:9">
      <c r="A1865" s="842" t="str">
        <f>IF(I1864=0,"",VLOOKUP(I1864,EQUIPOS,2,FALSE))</f>
        <v/>
      </c>
      <c r="B1865" s="843"/>
      <c r="C1865" s="187"/>
      <c r="D1865" s="186"/>
      <c r="E1865" s="240">
        <f>IF(I1864=0,0,VLOOKUP(I1864,EQUIPOS,4,FALSE))</f>
        <v>0</v>
      </c>
      <c r="F1865" s="218">
        <f>C1865*D1865*E1865</f>
        <v>0</v>
      </c>
      <c r="G1865" s="219"/>
      <c r="I1865" s="269"/>
    </row>
    <row r="1866" spans="1:9">
      <c r="A1866" s="842" t="str">
        <f>IF(I1865=0,"",VLOOKUP(I1865,EQUIPOS,2,FALSE))</f>
        <v/>
      </c>
      <c r="B1866" s="843"/>
      <c r="C1866" s="187"/>
      <c r="D1866" s="186"/>
      <c r="E1866" s="240">
        <f>IF(I1865=0,0,VLOOKUP(I1865,EQUIPOS,4,FALSE))</f>
        <v>0</v>
      </c>
      <c r="F1866" s="218">
        <f t="shared" ref="F1866:F1869" si="319">C1866*D1866*E1866</f>
        <v>0</v>
      </c>
      <c r="G1866" s="220"/>
      <c r="I1866" s="269"/>
    </row>
    <row r="1867" spans="1:9">
      <c r="A1867" s="842" t="str">
        <f>IF(I1866=0,"",VLOOKUP(I1866,EQUIPOS,2,FALSE))</f>
        <v/>
      </c>
      <c r="B1867" s="843"/>
      <c r="C1867" s="187"/>
      <c r="D1867" s="186"/>
      <c r="E1867" s="240">
        <f>IF(I1866=0,0,VLOOKUP(I1866,EQUIPOS,4,FALSE))</f>
        <v>0</v>
      </c>
      <c r="F1867" s="218">
        <f t="shared" si="319"/>
        <v>0</v>
      </c>
      <c r="G1867" s="220"/>
      <c r="I1867" s="269"/>
    </row>
    <row r="1868" spans="1:9">
      <c r="A1868" s="842" t="str">
        <f>IF(I1867=0,"",VLOOKUP(I1867,EQUIPOS,2,FALSE))</f>
        <v/>
      </c>
      <c r="B1868" s="843"/>
      <c r="C1868" s="187"/>
      <c r="D1868" s="186"/>
      <c r="E1868" s="240">
        <f>IF(I1867=0,0,VLOOKUP(I1867,EQUIPOS,4,FALSE))</f>
        <v>0</v>
      </c>
      <c r="F1868" s="218">
        <f t="shared" si="319"/>
        <v>0</v>
      </c>
      <c r="G1868" s="220"/>
      <c r="I1868" s="269"/>
    </row>
    <row r="1869" spans="1:9" ht="30.75" customHeight="1">
      <c r="A1869" s="842" t="str">
        <f>IF(I1868=0,"",VLOOKUP(I1868,EQUIPOS,2,FALSE))</f>
        <v/>
      </c>
      <c r="B1869" s="843"/>
      <c r="C1869" s="187"/>
      <c r="D1869" s="186"/>
      <c r="E1869" s="240">
        <f>IF(I1868=0,0,VLOOKUP(I1868,EQUIPOS,4,FALSE))</f>
        <v>0</v>
      </c>
      <c r="F1869" s="218">
        <f t="shared" si="319"/>
        <v>0</v>
      </c>
      <c r="G1869" s="221"/>
      <c r="I1869" s="308"/>
    </row>
    <row r="1870" spans="1:9" ht="13.5" thickBot="1">
      <c r="A1870" s="222"/>
      <c r="B1870" s="223"/>
      <c r="C1870" s="223"/>
      <c r="D1870" s="225"/>
      <c r="E1870" s="249"/>
      <c r="F1870" s="226" t="s">
        <v>78</v>
      </c>
      <c r="G1870" s="250">
        <f>SUM(F1865:F1869)</f>
        <v>0</v>
      </c>
      <c r="I1870" s="308"/>
    </row>
    <row r="1871" spans="1:9" ht="13.5" thickTop="1">
      <c r="A1871" s="228" t="s">
        <v>69</v>
      </c>
      <c r="B1871" s="229"/>
      <c r="C1871" s="229"/>
      <c r="D1871" s="231"/>
      <c r="E1871" s="231"/>
      <c r="F1871" s="230"/>
      <c r="G1871" s="232"/>
      <c r="H1871" s="209"/>
      <c r="I1871" s="307"/>
    </row>
    <row r="1872" spans="1:9" ht="26">
      <c r="A1872" s="233" t="s">
        <v>53</v>
      </c>
      <c r="B1872" s="235" t="s">
        <v>54</v>
      </c>
      <c r="C1872" s="235" t="s">
        <v>64</v>
      </c>
      <c r="D1872" s="298" t="s">
        <v>70</v>
      </c>
      <c r="E1872" s="236" t="s">
        <v>65</v>
      </c>
      <c r="F1872" s="237" t="s">
        <v>75</v>
      </c>
      <c r="G1872" s="238" t="s">
        <v>66</v>
      </c>
      <c r="I1872" s="269"/>
    </row>
    <row r="1873" spans="1:9">
      <c r="A1873" s="251" t="str">
        <f t="shared" ref="A1873:A1884" si="320">IF(I1872=0,"",VLOOKUP(I1872,MANOOBRA,2,FALSE))</f>
        <v/>
      </c>
      <c r="B1873" s="239" t="str">
        <f t="shared" ref="B1873:B1884" si="321">IF(I1872=0,"",VLOOKUP(I1872,MANOOBRA,3,FALSE))</f>
        <v/>
      </c>
      <c r="C1873" s="187"/>
      <c r="D1873" s="187"/>
      <c r="E1873" s="240">
        <f t="shared" ref="E1873:E1884" si="322">IF(I1872=0,0,VLOOKUP(I1872,MANOOBRA,4,FALSE))</f>
        <v>0</v>
      </c>
      <c r="F1873" s="218">
        <f>IF(D1873=0,0,C1873*E1873/D1873)</f>
        <v>0</v>
      </c>
      <c r="G1873" s="219"/>
      <c r="I1873" s="269"/>
    </row>
    <row r="1874" spans="1:9">
      <c r="A1874" s="251" t="str">
        <f t="shared" si="320"/>
        <v/>
      </c>
      <c r="B1874" s="239" t="str">
        <f t="shared" si="321"/>
        <v/>
      </c>
      <c r="C1874" s="187"/>
      <c r="D1874" s="187"/>
      <c r="E1874" s="240">
        <f t="shared" si="322"/>
        <v>0</v>
      </c>
      <c r="F1874" s="218">
        <f t="shared" ref="F1874:F1884" si="323">IF(D1874=0,0,C1874*E1874/D1874)</f>
        <v>0</v>
      </c>
      <c r="G1874" s="220"/>
      <c r="I1874" s="269"/>
    </row>
    <row r="1875" spans="1:9">
      <c r="A1875" s="251" t="str">
        <f t="shared" si="320"/>
        <v/>
      </c>
      <c r="B1875" s="239" t="str">
        <f t="shared" si="321"/>
        <v/>
      </c>
      <c r="C1875" s="187"/>
      <c r="D1875" s="290"/>
      <c r="E1875" s="240">
        <f t="shared" si="322"/>
        <v>0</v>
      </c>
      <c r="F1875" s="218">
        <f t="shared" si="323"/>
        <v>0</v>
      </c>
      <c r="G1875" s="220"/>
      <c r="I1875" s="269"/>
    </row>
    <row r="1876" spans="1:9">
      <c r="A1876" s="251" t="str">
        <f t="shared" si="320"/>
        <v/>
      </c>
      <c r="B1876" s="239" t="str">
        <f t="shared" si="321"/>
        <v/>
      </c>
      <c r="C1876" s="187"/>
      <c r="D1876" s="187"/>
      <c r="E1876" s="240">
        <f t="shared" si="322"/>
        <v>0</v>
      </c>
      <c r="F1876" s="218">
        <f t="shared" si="323"/>
        <v>0</v>
      </c>
      <c r="G1876" s="220"/>
      <c r="I1876" s="269"/>
    </row>
    <row r="1877" spans="1:9">
      <c r="A1877" s="251" t="str">
        <f t="shared" si="320"/>
        <v/>
      </c>
      <c r="B1877" s="239" t="str">
        <f t="shared" si="321"/>
        <v/>
      </c>
      <c r="C1877" s="187"/>
      <c r="D1877" s="187"/>
      <c r="E1877" s="240">
        <f t="shared" si="322"/>
        <v>0</v>
      </c>
      <c r="F1877" s="218">
        <f t="shared" si="323"/>
        <v>0</v>
      </c>
      <c r="G1877" s="220"/>
      <c r="I1877" s="269"/>
    </row>
    <row r="1878" spans="1:9">
      <c r="A1878" s="251" t="str">
        <f t="shared" si="320"/>
        <v/>
      </c>
      <c r="B1878" s="239" t="str">
        <f t="shared" si="321"/>
        <v/>
      </c>
      <c r="C1878" s="187"/>
      <c r="D1878" s="187"/>
      <c r="E1878" s="240">
        <f t="shared" si="322"/>
        <v>0</v>
      </c>
      <c r="F1878" s="218">
        <f t="shared" si="323"/>
        <v>0</v>
      </c>
      <c r="G1878" s="220"/>
      <c r="I1878" s="269"/>
    </row>
    <row r="1879" spans="1:9">
      <c r="A1879" s="251" t="str">
        <f t="shared" si="320"/>
        <v/>
      </c>
      <c r="B1879" s="239" t="str">
        <f t="shared" si="321"/>
        <v/>
      </c>
      <c r="C1879" s="187"/>
      <c r="D1879" s="187"/>
      <c r="E1879" s="240">
        <f t="shared" si="322"/>
        <v>0</v>
      </c>
      <c r="F1879" s="218">
        <f t="shared" si="323"/>
        <v>0</v>
      </c>
      <c r="G1879" s="220"/>
      <c r="I1879" s="269"/>
    </row>
    <row r="1880" spans="1:9">
      <c r="A1880" s="251" t="str">
        <f t="shared" si="320"/>
        <v/>
      </c>
      <c r="B1880" s="239" t="str">
        <f t="shared" si="321"/>
        <v/>
      </c>
      <c r="C1880" s="187"/>
      <c r="D1880" s="187"/>
      <c r="E1880" s="240">
        <f t="shared" si="322"/>
        <v>0</v>
      </c>
      <c r="F1880" s="218">
        <f t="shared" si="323"/>
        <v>0</v>
      </c>
      <c r="G1880" s="220"/>
      <c r="I1880" s="269"/>
    </row>
    <row r="1881" spans="1:9">
      <c r="A1881" s="251" t="str">
        <f t="shared" si="320"/>
        <v/>
      </c>
      <c r="B1881" s="239" t="str">
        <f t="shared" si="321"/>
        <v/>
      </c>
      <c r="C1881" s="187"/>
      <c r="D1881" s="187"/>
      <c r="E1881" s="240">
        <f t="shared" si="322"/>
        <v>0</v>
      </c>
      <c r="F1881" s="218">
        <f t="shared" si="323"/>
        <v>0</v>
      </c>
      <c r="G1881" s="220"/>
      <c r="I1881" s="269"/>
    </row>
    <row r="1882" spans="1:9">
      <c r="A1882" s="251" t="str">
        <f t="shared" si="320"/>
        <v/>
      </c>
      <c r="B1882" s="239" t="str">
        <f t="shared" si="321"/>
        <v/>
      </c>
      <c r="C1882" s="187"/>
      <c r="D1882" s="187"/>
      <c r="E1882" s="240">
        <f t="shared" si="322"/>
        <v>0</v>
      </c>
      <c r="F1882" s="218">
        <f t="shared" si="323"/>
        <v>0</v>
      </c>
      <c r="G1882" s="220"/>
      <c r="I1882" s="269"/>
    </row>
    <row r="1883" spans="1:9">
      <c r="A1883" s="251" t="str">
        <f t="shared" si="320"/>
        <v/>
      </c>
      <c r="B1883" s="239" t="str">
        <f t="shared" si="321"/>
        <v/>
      </c>
      <c r="C1883" s="187"/>
      <c r="D1883" s="187"/>
      <c r="E1883" s="240">
        <f t="shared" si="322"/>
        <v>0</v>
      </c>
      <c r="F1883" s="218">
        <f t="shared" si="323"/>
        <v>0</v>
      </c>
      <c r="G1883" s="220"/>
      <c r="I1883" s="269"/>
    </row>
    <row r="1884" spans="1:9" ht="31.5" customHeight="1">
      <c r="A1884" s="251" t="str">
        <f t="shared" si="320"/>
        <v/>
      </c>
      <c r="B1884" s="239" t="str">
        <f t="shared" si="321"/>
        <v/>
      </c>
      <c r="C1884" s="187"/>
      <c r="D1884" s="187"/>
      <c r="E1884" s="240">
        <f t="shared" si="322"/>
        <v>0</v>
      </c>
      <c r="F1884" s="218">
        <f t="shared" si="323"/>
        <v>0</v>
      </c>
      <c r="G1884" s="221"/>
      <c r="I1884" s="308"/>
    </row>
    <row r="1885" spans="1:9" ht="13.5" thickBot="1">
      <c r="A1885" s="222"/>
      <c r="B1885" s="223"/>
      <c r="C1885" s="223"/>
      <c r="D1885" s="225"/>
      <c r="E1885" s="225"/>
      <c r="F1885" s="226" t="s">
        <v>79</v>
      </c>
      <c r="G1885" s="250">
        <f>SUM(F1873:F1884)</f>
        <v>0</v>
      </c>
      <c r="I1885" s="308"/>
    </row>
    <row r="1886" spans="1:9" ht="13.5" thickTop="1">
      <c r="A1886" s="179" t="s">
        <v>72</v>
      </c>
      <c r="B1886" s="229"/>
      <c r="C1886" s="229"/>
      <c r="D1886" s="231"/>
      <c r="E1886" s="231"/>
      <c r="F1886" s="230"/>
      <c r="G1886" s="232"/>
      <c r="H1886" s="209"/>
      <c r="I1886" s="307"/>
    </row>
    <row r="1887" spans="1:9">
      <c r="A1887" s="233" t="s">
        <v>53</v>
      </c>
      <c r="B1887" s="234"/>
      <c r="C1887" s="234"/>
      <c r="D1887" s="299"/>
      <c r="E1887" s="236" t="s">
        <v>73</v>
      </c>
      <c r="F1887" s="237" t="s">
        <v>74</v>
      </c>
      <c r="G1887" s="252" t="s">
        <v>73</v>
      </c>
      <c r="I1887" s="308"/>
    </row>
    <row r="1888" spans="1:9">
      <c r="A1888" s="178" t="s">
        <v>86</v>
      </c>
      <c r="B1888" s="253"/>
      <c r="C1888" s="253"/>
      <c r="D1888" s="300"/>
      <c r="E1888" s="217">
        <f>SUM(G1847,G1862,G1870,G1885)</f>
        <v>0</v>
      </c>
      <c r="F1888" s="254">
        <f>A</f>
        <v>0</v>
      </c>
      <c r="G1888" s="255">
        <f>E1888*F1888</f>
        <v>0</v>
      </c>
      <c r="I1888" s="308"/>
    </row>
    <row r="1889" spans="1:20">
      <c r="A1889" s="178" t="s">
        <v>84</v>
      </c>
      <c r="B1889" s="253"/>
      <c r="C1889" s="253"/>
      <c r="D1889" s="300"/>
      <c r="E1889" s="217">
        <f>SUM(G1847,G1862,G1870,G1885)</f>
        <v>0</v>
      </c>
      <c r="F1889" s="254">
        <f>I</f>
        <v>0</v>
      </c>
      <c r="G1889" s="255">
        <f>E1889*F1889</f>
        <v>0</v>
      </c>
      <c r="I1889" s="308"/>
    </row>
    <row r="1890" spans="1:20" ht="33" customHeight="1">
      <c r="A1890" s="178" t="s">
        <v>85</v>
      </c>
      <c r="B1890" s="253"/>
      <c r="C1890" s="253"/>
      <c r="D1890" s="300"/>
      <c r="E1890" s="217">
        <f>SUM(G1847,G1862,G1870,G1885)</f>
        <v>0</v>
      </c>
      <c r="F1890" s="254">
        <f>U</f>
        <v>0</v>
      </c>
      <c r="G1890" s="255">
        <f>E1890*F1890</f>
        <v>0</v>
      </c>
      <c r="I1890" s="308"/>
      <c r="J1890" s="281"/>
      <c r="K1890" s="281"/>
      <c r="L1890" s="281"/>
      <c r="M1890" s="281"/>
      <c r="N1890" s="281"/>
      <c r="O1890" s="281"/>
      <c r="P1890" s="281"/>
      <c r="Q1890" s="281"/>
      <c r="R1890" s="281"/>
      <c r="S1890" s="281"/>
    </row>
    <row r="1891" spans="1:20" s="201" customFormat="1" ht="13.5" thickBot="1">
      <c r="A1891" s="222"/>
      <c r="B1891" s="223"/>
      <c r="C1891" s="223"/>
      <c r="D1891" s="225"/>
      <c r="E1891" s="225"/>
      <c r="F1891" s="256" t="s">
        <v>83</v>
      </c>
      <c r="G1891" s="250">
        <f>SUM(G1888:G1890)</f>
        <v>0</v>
      </c>
      <c r="I1891" s="309"/>
      <c r="J1891" s="201" t="str">
        <f>B1831</f>
        <v>2.6</v>
      </c>
      <c r="K1891" s="261">
        <f>E1888</f>
        <v>0</v>
      </c>
      <c r="L1891" s="261">
        <f>+G1847</f>
        <v>0</v>
      </c>
      <c r="M1891" s="261">
        <f>+G1862</f>
        <v>0</v>
      </c>
      <c r="N1891" s="261">
        <f>+G1870</f>
        <v>0</v>
      </c>
      <c r="O1891" s="261">
        <f>+G1885</f>
        <v>0</v>
      </c>
      <c r="P1891" s="280">
        <f>G1888</f>
        <v>0</v>
      </c>
      <c r="Q1891" s="280">
        <f>G1889</f>
        <v>0</v>
      </c>
      <c r="R1891" s="280">
        <f>G1890</f>
        <v>0</v>
      </c>
      <c r="S1891" s="283">
        <f>SUM(K1891:R1891)</f>
        <v>0</v>
      </c>
      <c r="T1891" s="280"/>
    </row>
    <row r="1892" spans="1:20" ht="14" thickTop="1" thickBot="1">
      <c r="A1892" s="257"/>
      <c r="B1892" s="201"/>
      <c r="C1892" s="201"/>
      <c r="D1892" s="301"/>
      <c r="E1892" s="258" t="s">
        <v>88</v>
      </c>
      <c r="F1892" s="259"/>
      <c r="G1892" s="260">
        <f>ROUND(SUM(G1847,G1862,G1870,G1885,G1891),0)</f>
        <v>0</v>
      </c>
      <c r="I1892" s="308"/>
      <c r="T1892" s="280"/>
    </row>
    <row r="1893" spans="1:20" ht="13.5" thickTop="1">
      <c r="A1893" s="262" t="s">
        <v>95</v>
      </c>
      <c r="D1893" s="206"/>
      <c r="E1893" s="206"/>
      <c r="F1893" s="205"/>
      <c r="G1893" s="208"/>
      <c r="I1893" s="308"/>
      <c r="T1893" s="280"/>
    </row>
    <row r="1894" spans="1:20">
      <c r="A1894" s="262"/>
      <c r="B1894" s="263"/>
      <c r="C1894" s="263"/>
      <c r="D1894" s="302"/>
      <c r="E1894" s="206"/>
      <c r="F1894" s="205"/>
      <c r="G1894" s="264">
        <f ca="1">TODAY()</f>
        <v>45189</v>
      </c>
      <c r="I1894" s="308"/>
      <c r="T1894" s="280"/>
    </row>
    <row r="1895" spans="1:20" s="191" customFormat="1" ht="13.5" thickBot="1">
      <c r="A1895" s="222"/>
      <c r="B1895" s="223"/>
      <c r="C1895" s="223"/>
      <c r="D1895" s="225"/>
      <c r="E1895" s="225"/>
      <c r="F1895" s="224"/>
      <c r="G1895" s="265"/>
      <c r="I1895" s="303"/>
      <c r="S1895" s="282"/>
    </row>
    <row r="1896" spans="1:20" s="191" customFormat="1" ht="13.5" thickTop="1">
      <c r="A1896" s="188" t="s">
        <v>124</v>
      </c>
      <c r="B1896" s="188"/>
      <c r="C1896" s="188"/>
      <c r="D1896" s="190"/>
      <c r="E1896" s="190"/>
      <c r="F1896" s="189"/>
      <c r="G1896" s="189"/>
      <c r="I1896" s="303"/>
      <c r="S1896" s="282"/>
    </row>
    <row r="1897" spans="1:20" s="191" customFormat="1">
      <c r="A1897" s="188" t="str">
        <f>CONCATENATE('Prestaciones y AIU'!A1704," ANALISIS DE PRECIOS UNITARIOS")</f>
        <v xml:space="preserve"> ANALISIS DE PRECIOS UNITARIOS</v>
      </c>
      <c r="B1897" s="188"/>
      <c r="C1897" s="188"/>
      <c r="D1897" s="190"/>
      <c r="E1897" s="190"/>
      <c r="F1897" s="189"/>
      <c r="G1897" s="189"/>
      <c r="I1897" s="303"/>
      <c r="S1897" s="282"/>
    </row>
    <row r="1898" spans="1:20" s="191" customFormat="1">
      <c r="A1898" s="188" t="str">
        <f>Objeto_LIC</f>
        <v>OBJETO PROCESO COMPETITIVO</v>
      </c>
      <c r="B1898" s="188"/>
      <c r="C1898" s="188"/>
      <c r="D1898" s="190"/>
      <c r="E1898" s="190"/>
      <c r="F1898" s="189"/>
      <c r="G1898" s="189"/>
      <c r="I1898" s="303"/>
      <c r="S1898" s="282"/>
    </row>
    <row r="1899" spans="1:20">
      <c r="A1899" s="188"/>
      <c r="B1899" s="188"/>
      <c r="C1899" s="188"/>
      <c r="D1899" s="190"/>
      <c r="E1899" s="190"/>
      <c r="F1899" s="189"/>
      <c r="G1899" s="189"/>
    </row>
    <row r="1900" spans="1:20" s="201" customFormat="1" ht="13.5" thickBot="1">
      <c r="A1900" s="192"/>
      <c r="B1900" s="192"/>
      <c r="C1900" s="192"/>
      <c r="D1900" s="194"/>
      <c r="E1900" s="194"/>
      <c r="F1900" s="193"/>
      <c r="G1900" s="193"/>
      <c r="I1900" s="305"/>
      <c r="S1900" s="282"/>
    </row>
    <row r="1901" spans="1:20" ht="13.5" thickTop="1">
      <c r="A1901" s="196"/>
      <c r="B1901" s="197"/>
      <c r="C1901" s="197"/>
      <c r="D1901" s="199"/>
      <c r="E1901" s="199"/>
      <c r="F1901" s="198"/>
      <c r="G1901" s="200" t="s">
        <v>125</v>
      </c>
    </row>
    <row r="1902" spans="1:20">
      <c r="A1902" s="202" t="s">
        <v>58</v>
      </c>
      <c r="B1902" s="844" t="str">
        <f>Proponente</f>
        <v>INDICAR NOMBRE DE CONTRATISTA</v>
      </c>
      <c r="C1902" s="844"/>
      <c r="D1902" s="844"/>
      <c r="E1902" s="844"/>
      <c r="F1902" s="844"/>
      <c r="G1902" s="845"/>
    </row>
    <row r="1903" spans="1:20">
      <c r="A1903" s="202" t="s">
        <v>59</v>
      </c>
      <c r="B1903" s="203" t="str">
        <f>Presupuesto!$A$33</f>
        <v>2.6.1</v>
      </c>
      <c r="C1903" s="844" t="str">
        <f>Presupuesto!$B$33</f>
        <v>Desmonte cubiertas, con correas y transporte</v>
      </c>
      <c r="D1903" s="844"/>
      <c r="E1903" s="844"/>
      <c r="F1903" s="844"/>
      <c r="G1903" s="845"/>
    </row>
    <row r="1904" spans="1:20">
      <c r="A1904" s="204"/>
      <c r="D1904" s="206"/>
      <c r="E1904" s="206"/>
      <c r="F1904" s="192" t="s">
        <v>87</v>
      </c>
      <c r="G1904" s="207" t="str">
        <f>Presupuesto!$C$33</f>
        <v>m2</v>
      </c>
      <c r="I1904" s="306"/>
      <c r="J1904" s="281"/>
      <c r="K1904" s="281"/>
      <c r="L1904" s="281"/>
      <c r="M1904" s="281"/>
      <c r="N1904" s="281"/>
      <c r="O1904" s="281"/>
      <c r="P1904" s="281"/>
      <c r="Q1904" s="281"/>
      <c r="R1904" s="281"/>
      <c r="S1904" s="281"/>
    </row>
    <row r="1905" spans="1:19" s="209" customFormat="1" ht="13.5" thickBot="1">
      <c r="A1905" s="202" t="s">
        <v>60</v>
      </c>
      <c r="B1905" s="195"/>
      <c r="C1905" s="195"/>
      <c r="D1905" s="206"/>
      <c r="E1905" s="206"/>
      <c r="F1905" s="205"/>
      <c r="G1905" s="208"/>
      <c r="I1905" s="307"/>
      <c r="S1905" s="281"/>
    </row>
    <row r="1906" spans="1:19" ht="13.5" thickTop="1">
      <c r="A1906" s="210" t="s">
        <v>53</v>
      </c>
      <c r="B1906" s="211" t="s">
        <v>61</v>
      </c>
      <c r="C1906" s="211" t="s">
        <v>62</v>
      </c>
      <c r="D1906" s="212" t="s">
        <v>70</v>
      </c>
      <c r="E1906" s="213" t="s">
        <v>98</v>
      </c>
      <c r="F1906" s="213" t="s">
        <v>75</v>
      </c>
      <c r="G1906" s="214" t="s">
        <v>66</v>
      </c>
      <c r="I1906" s="269"/>
    </row>
    <row r="1907" spans="1:19">
      <c r="A1907" s="215" t="str">
        <f t="shared" ref="A1907:A1918" si="324">IF(I1906=0,"-",VLOOKUP(I1906,EQUIPOS,2,FALSE))</f>
        <v>-</v>
      </c>
      <c r="B1907" s="216"/>
      <c r="C1907" s="216"/>
      <c r="D1907" s="186"/>
      <c r="E1907" s="217">
        <f t="shared" ref="E1907:E1918" si="325">IF(I1906=0,0,VLOOKUP(I1906,EQUIPOS,4,FALSE))</f>
        <v>0</v>
      </c>
      <c r="F1907" s="218">
        <f t="shared" ref="F1907:F1918" si="326">IF(D1907=0,0,E1907*D1907)</f>
        <v>0</v>
      </c>
      <c r="G1907" s="219"/>
      <c r="I1907" s="269"/>
    </row>
    <row r="1908" spans="1:19">
      <c r="A1908" s="215" t="str">
        <f t="shared" si="324"/>
        <v>-</v>
      </c>
      <c r="B1908" s="216"/>
      <c r="C1908" s="216"/>
      <c r="D1908" s="186"/>
      <c r="E1908" s="217">
        <f>0.1*E1945</f>
        <v>0</v>
      </c>
      <c r="F1908" s="218">
        <f t="shared" si="326"/>
        <v>0</v>
      </c>
      <c r="G1908" s="220"/>
      <c r="I1908" s="269"/>
    </row>
    <row r="1909" spans="1:19">
      <c r="A1909" s="215" t="str">
        <f t="shared" si="324"/>
        <v>-</v>
      </c>
      <c r="B1909" s="216"/>
      <c r="C1909" s="216"/>
      <c r="D1909" s="186"/>
      <c r="E1909" s="217">
        <f t="shared" si="325"/>
        <v>0</v>
      </c>
      <c r="F1909" s="218">
        <f t="shared" si="326"/>
        <v>0</v>
      </c>
      <c r="G1909" s="220"/>
      <c r="I1909" s="269"/>
    </row>
    <row r="1910" spans="1:19">
      <c r="A1910" s="215" t="str">
        <f t="shared" si="324"/>
        <v>-</v>
      </c>
      <c r="B1910" s="216"/>
      <c r="C1910" s="216"/>
      <c r="D1910" s="186"/>
      <c r="E1910" s="217">
        <f t="shared" si="325"/>
        <v>0</v>
      </c>
      <c r="F1910" s="218">
        <f t="shared" si="326"/>
        <v>0</v>
      </c>
      <c r="G1910" s="220"/>
      <c r="I1910" s="269"/>
    </row>
    <row r="1911" spans="1:19">
      <c r="A1911" s="215" t="str">
        <f t="shared" si="324"/>
        <v>-</v>
      </c>
      <c r="B1911" s="216"/>
      <c r="C1911" s="216"/>
      <c r="D1911" s="186"/>
      <c r="E1911" s="217">
        <f t="shared" si="325"/>
        <v>0</v>
      </c>
      <c r="F1911" s="218">
        <f t="shared" si="326"/>
        <v>0</v>
      </c>
      <c r="G1911" s="220"/>
      <c r="I1911" s="269"/>
    </row>
    <row r="1912" spans="1:19">
      <c r="A1912" s="215" t="str">
        <f t="shared" si="324"/>
        <v>-</v>
      </c>
      <c r="B1912" s="216"/>
      <c r="C1912" s="216"/>
      <c r="D1912" s="186"/>
      <c r="E1912" s="217">
        <f t="shared" si="325"/>
        <v>0</v>
      </c>
      <c r="F1912" s="218">
        <f t="shared" si="326"/>
        <v>0</v>
      </c>
      <c r="G1912" s="220"/>
      <c r="I1912" s="269"/>
    </row>
    <row r="1913" spans="1:19">
      <c r="A1913" s="215" t="str">
        <f t="shared" si="324"/>
        <v>-</v>
      </c>
      <c r="B1913" s="216"/>
      <c r="C1913" s="216"/>
      <c r="D1913" s="186"/>
      <c r="E1913" s="217">
        <f t="shared" si="325"/>
        <v>0</v>
      </c>
      <c r="F1913" s="218">
        <f t="shared" si="326"/>
        <v>0</v>
      </c>
      <c r="G1913" s="220"/>
      <c r="I1913" s="269"/>
    </row>
    <row r="1914" spans="1:19">
      <c r="A1914" s="215" t="str">
        <f t="shared" si="324"/>
        <v>-</v>
      </c>
      <c r="B1914" s="216"/>
      <c r="C1914" s="216"/>
      <c r="D1914" s="186"/>
      <c r="E1914" s="217">
        <f t="shared" si="325"/>
        <v>0</v>
      </c>
      <c r="F1914" s="218">
        <f t="shared" si="326"/>
        <v>0</v>
      </c>
      <c r="G1914" s="220"/>
      <c r="I1914" s="269"/>
    </row>
    <row r="1915" spans="1:19">
      <c r="A1915" s="215" t="str">
        <f t="shared" si="324"/>
        <v>-</v>
      </c>
      <c r="B1915" s="216"/>
      <c r="C1915" s="216"/>
      <c r="D1915" s="186"/>
      <c r="E1915" s="217">
        <f t="shared" si="325"/>
        <v>0</v>
      </c>
      <c r="F1915" s="218">
        <f t="shared" si="326"/>
        <v>0</v>
      </c>
      <c r="G1915" s="220"/>
      <c r="I1915" s="269"/>
    </row>
    <row r="1916" spans="1:19">
      <c r="A1916" s="215" t="str">
        <f t="shared" si="324"/>
        <v>-</v>
      </c>
      <c r="B1916" s="216"/>
      <c r="C1916" s="216"/>
      <c r="D1916" s="186"/>
      <c r="E1916" s="217">
        <f t="shared" si="325"/>
        <v>0</v>
      </c>
      <c r="F1916" s="218">
        <f t="shared" si="326"/>
        <v>0</v>
      </c>
      <c r="G1916" s="220"/>
      <c r="I1916" s="269"/>
    </row>
    <row r="1917" spans="1:19">
      <c r="A1917" s="215" t="str">
        <f t="shared" si="324"/>
        <v>-</v>
      </c>
      <c r="B1917" s="216"/>
      <c r="C1917" s="216"/>
      <c r="D1917" s="186"/>
      <c r="E1917" s="217">
        <f t="shared" si="325"/>
        <v>0</v>
      </c>
      <c r="F1917" s="218">
        <f t="shared" si="326"/>
        <v>0</v>
      </c>
      <c r="G1917" s="220"/>
      <c r="I1917" s="269"/>
    </row>
    <row r="1918" spans="1:19">
      <c r="A1918" s="215" t="str">
        <f t="shared" si="324"/>
        <v>-</v>
      </c>
      <c r="B1918" s="216"/>
      <c r="C1918" s="216"/>
      <c r="D1918" s="186"/>
      <c r="E1918" s="217">
        <f t="shared" si="325"/>
        <v>0</v>
      </c>
      <c r="F1918" s="218">
        <f t="shared" si="326"/>
        <v>0</v>
      </c>
      <c r="G1918" s="220"/>
      <c r="I1918" s="308"/>
    </row>
    <row r="1919" spans="1:19" ht="13.5" thickBot="1">
      <c r="A1919" s="222"/>
      <c r="B1919" s="223"/>
      <c r="C1919" s="223"/>
      <c r="D1919" s="225"/>
      <c r="E1919" s="225"/>
      <c r="F1919" s="226" t="s">
        <v>76</v>
      </c>
      <c r="G1919" s="227">
        <f>SUM(F1907:F1918)</f>
        <v>0</v>
      </c>
      <c r="I1919" s="308"/>
    </row>
    <row r="1920" spans="1:19" s="209" customFormat="1" ht="13.5" thickTop="1">
      <c r="A1920" s="228" t="s">
        <v>63</v>
      </c>
      <c r="B1920" s="229"/>
      <c r="C1920" s="229"/>
      <c r="D1920" s="231"/>
      <c r="E1920" s="231"/>
      <c r="F1920" s="230"/>
      <c r="G1920" s="232"/>
      <c r="I1920" s="307"/>
      <c r="S1920" s="281"/>
    </row>
    <row r="1921" spans="1:9" ht="26">
      <c r="A1921" s="233" t="s">
        <v>53</v>
      </c>
      <c r="B1921" s="234"/>
      <c r="C1921" s="235" t="s">
        <v>54</v>
      </c>
      <c r="D1921" s="298" t="s">
        <v>64</v>
      </c>
      <c r="E1921" s="236" t="s">
        <v>65</v>
      </c>
      <c r="F1921" s="237" t="s">
        <v>75</v>
      </c>
      <c r="G1921" s="238" t="s">
        <v>66</v>
      </c>
      <c r="I1921" s="269"/>
    </row>
    <row r="1922" spans="1:9">
      <c r="A1922" s="842" t="str">
        <f t="shared" ref="A1922:A1933" si="327">IF(I1921=0,"",VLOOKUP(I1921,MATERIALES,2,FALSE))</f>
        <v/>
      </c>
      <c r="B1922" s="843"/>
      <c r="C1922" s="239" t="str">
        <f t="shared" ref="C1922:C1930" si="328">IF(I1921=0,"",VLOOKUP(I1921,MATERIALES,3,FALSE))</f>
        <v/>
      </c>
      <c r="D1922" s="186"/>
      <c r="E1922" s="240">
        <f t="shared" ref="E1922:E1933" si="329">IF(I1921=0,0,VLOOKUP(I1921,MATERIALES,4,FALSE))</f>
        <v>0</v>
      </c>
      <c r="F1922" s="218">
        <f>D1922*E1922</f>
        <v>0</v>
      </c>
      <c r="G1922" s="219"/>
      <c r="I1922" s="269"/>
    </row>
    <row r="1923" spans="1:9">
      <c r="A1923" s="842" t="str">
        <f t="shared" si="327"/>
        <v/>
      </c>
      <c r="B1923" s="843"/>
      <c r="C1923" s="239" t="str">
        <f t="shared" si="328"/>
        <v/>
      </c>
      <c r="D1923" s="186"/>
      <c r="E1923" s="240">
        <f t="shared" si="329"/>
        <v>0</v>
      </c>
      <c r="F1923" s="218">
        <f t="shared" ref="F1923:F1933" si="330">D1923*E1923</f>
        <v>0</v>
      </c>
      <c r="G1923" s="220"/>
      <c r="I1923" s="269"/>
    </row>
    <row r="1924" spans="1:9">
      <c r="A1924" s="842" t="str">
        <f t="shared" si="327"/>
        <v/>
      </c>
      <c r="B1924" s="843"/>
      <c r="C1924" s="239" t="str">
        <f t="shared" si="328"/>
        <v/>
      </c>
      <c r="D1924" s="186"/>
      <c r="E1924" s="240">
        <f t="shared" si="329"/>
        <v>0</v>
      </c>
      <c r="F1924" s="218">
        <f t="shared" si="330"/>
        <v>0</v>
      </c>
      <c r="G1924" s="220"/>
      <c r="I1924" s="269"/>
    </row>
    <row r="1925" spans="1:9">
      <c r="A1925" s="842" t="str">
        <f t="shared" si="327"/>
        <v/>
      </c>
      <c r="B1925" s="843"/>
      <c r="C1925" s="239" t="str">
        <f t="shared" si="328"/>
        <v/>
      </c>
      <c r="D1925" s="186"/>
      <c r="E1925" s="240">
        <f t="shared" si="329"/>
        <v>0</v>
      </c>
      <c r="F1925" s="218">
        <f t="shared" si="330"/>
        <v>0</v>
      </c>
      <c r="G1925" s="220"/>
      <c r="I1925" s="269"/>
    </row>
    <row r="1926" spans="1:9">
      <c r="A1926" s="842" t="str">
        <f t="shared" si="327"/>
        <v/>
      </c>
      <c r="B1926" s="843"/>
      <c r="C1926" s="239" t="str">
        <f t="shared" si="328"/>
        <v/>
      </c>
      <c r="D1926" s="186"/>
      <c r="E1926" s="240">
        <f t="shared" si="329"/>
        <v>0</v>
      </c>
      <c r="F1926" s="218">
        <f t="shared" si="330"/>
        <v>0</v>
      </c>
      <c r="G1926" s="220"/>
      <c r="I1926" s="269"/>
    </row>
    <row r="1927" spans="1:9">
      <c r="A1927" s="842" t="str">
        <f t="shared" si="327"/>
        <v/>
      </c>
      <c r="B1927" s="843"/>
      <c r="C1927" s="239" t="str">
        <f t="shared" si="328"/>
        <v/>
      </c>
      <c r="D1927" s="186"/>
      <c r="E1927" s="240">
        <f t="shared" si="329"/>
        <v>0</v>
      </c>
      <c r="F1927" s="218">
        <f t="shared" si="330"/>
        <v>0</v>
      </c>
      <c r="G1927" s="220"/>
      <c r="I1927" s="269"/>
    </row>
    <row r="1928" spans="1:9">
      <c r="A1928" s="842" t="str">
        <f t="shared" si="327"/>
        <v/>
      </c>
      <c r="B1928" s="843"/>
      <c r="C1928" s="239" t="str">
        <f t="shared" si="328"/>
        <v/>
      </c>
      <c r="D1928" s="186"/>
      <c r="E1928" s="240">
        <f t="shared" si="329"/>
        <v>0</v>
      </c>
      <c r="F1928" s="218">
        <f t="shared" si="330"/>
        <v>0</v>
      </c>
      <c r="G1928" s="220"/>
      <c r="I1928" s="269"/>
    </row>
    <row r="1929" spans="1:9">
      <c r="A1929" s="842" t="str">
        <f t="shared" si="327"/>
        <v/>
      </c>
      <c r="B1929" s="843"/>
      <c r="C1929" s="239" t="str">
        <f t="shared" si="328"/>
        <v/>
      </c>
      <c r="D1929" s="186"/>
      <c r="E1929" s="240">
        <f t="shared" si="329"/>
        <v>0</v>
      </c>
      <c r="F1929" s="218">
        <f t="shared" si="330"/>
        <v>0</v>
      </c>
      <c r="G1929" s="241"/>
      <c r="I1929" s="269"/>
    </row>
    <row r="1930" spans="1:9">
      <c r="A1930" s="842" t="str">
        <f t="shared" si="327"/>
        <v/>
      </c>
      <c r="B1930" s="843"/>
      <c r="C1930" s="239" t="str">
        <f t="shared" si="328"/>
        <v/>
      </c>
      <c r="D1930" s="186"/>
      <c r="E1930" s="240">
        <f t="shared" si="329"/>
        <v>0</v>
      </c>
      <c r="F1930" s="218">
        <f t="shared" si="330"/>
        <v>0</v>
      </c>
      <c r="G1930" s="220"/>
      <c r="I1930" s="269"/>
    </row>
    <row r="1931" spans="1:9">
      <c r="A1931" s="842" t="str">
        <f t="shared" si="327"/>
        <v/>
      </c>
      <c r="B1931" s="843"/>
      <c r="C1931" s="239"/>
      <c r="D1931" s="186"/>
      <c r="E1931" s="240">
        <f t="shared" si="329"/>
        <v>0</v>
      </c>
      <c r="F1931" s="218">
        <f t="shared" si="330"/>
        <v>0</v>
      </c>
      <c r="G1931" s="220"/>
      <c r="I1931" s="269"/>
    </row>
    <row r="1932" spans="1:9">
      <c r="A1932" s="842" t="str">
        <f t="shared" si="327"/>
        <v/>
      </c>
      <c r="B1932" s="843"/>
      <c r="C1932" s="239"/>
      <c r="D1932" s="186"/>
      <c r="E1932" s="240">
        <f t="shared" si="329"/>
        <v>0</v>
      </c>
      <c r="F1932" s="218">
        <f t="shared" si="330"/>
        <v>0</v>
      </c>
      <c r="G1932" s="220"/>
      <c r="I1932" s="269"/>
    </row>
    <row r="1933" spans="1:9" ht="26.25" customHeight="1">
      <c r="A1933" s="842" t="str">
        <f t="shared" si="327"/>
        <v/>
      </c>
      <c r="B1933" s="843"/>
      <c r="C1933" s="239" t="str">
        <f t="shared" ref="C1933" si="331">IF(I1932=0,"",VLOOKUP(I1932,MATERIALES,3,FALSE))</f>
        <v/>
      </c>
      <c r="D1933" s="186"/>
      <c r="E1933" s="240">
        <f t="shared" si="329"/>
        <v>0</v>
      </c>
      <c r="F1933" s="218">
        <f t="shared" si="330"/>
        <v>0</v>
      </c>
      <c r="G1933" s="221"/>
      <c r="I1933" s="308"/>
    </row>
    <row r="1934" spans="1:9" ht="13.5" thickBot="1">
      <c r="A1934" s="204"/>
      <c r="D1934" s="206"/>
      <c r="E1934" s="242"/>
      <c r="F1934" s="243" t="s">
        <v>77</v>
      </c>
      <c r="G1934" s="241">
        <f>SUM(F1922:F1933)</f>
        <v>0</v>
      </c>
      <c r="I1934" s="308"/>
    </row>
    <row r="1935" spans="1:9" ht="14" thickTop="1" thickBot="1">
      <c r="A1935" s="244" t="s">
        <v>68</v>
      </c>
      <c r="B1935" s="245"/>
      <c r="C1935" s="245"/>
      <c r="D1935" s="247"/>
      <c r="E1935" s="247"/>
      <c r="F1935" s="246"/>
      <c r="G1935" s="248"/>
      <c r="I1935" s="308"/>
    </row>
    <row r="1936" spans="1:9" ht="13.5" thickTop="1">
      <c r="A1936" s="233" t="s">
        <v>53</v>
      </c>
      <c r="B1936" s="234"/>
      <c r="C1936" s="236" t="s">
        <v>67</v>
      </c>
      <c r="D1936" s="298" t="s">
        <v>71</v>
      </c>
      <c r="E1936" s="236" t="s">
        <v>96</v>
      </c>
      <c r="F1936" s="237" t="s">
        <v>75</v>
      </c>
      <c r="G1936" s="238" t="s">
        <v>66</v>
      </c>
      <c r="I1936" s="269"/>
    </row>
    <row r="1937" spans="1:9">
      <c r="A1937" s="842" t="str">
        <f>IF(I1936=0,"",VLOOKUP(I1936,EQUIPOS,2,FALSE))</f>
        <v/>
      </c>
      <c r="B1937" s="843"/>
      <c r="C1937" s="187"/>
      <c r="D1937" s="186"/>
      <c r="E1937" s="240">
        <f>IF(I1936=0,0,VLOOKUP(I1936,EQUIPOS,4,FALSE))</f>
        <v>0</v>
      </c>
      <c r="F1937" s="218">
        <f>C1937*D1937*E1937</f>
        <v>0</v>
      </c>
      <c r="G1937" s="219"/>
      <c r="I1937" s="269"/>
    </row>
    <row r="1938" spans="1:9">
      <c r="A1938" s="842" t="str">
        <f>IF(I1937=0,"",VLOOKUP(I1937,EQUIPOS,2,FALSE))</f>
        <v/>
      </c>
      <c r="B1938" s="843"/>
      <c r="C1938" s="187"/>
      <c r="D1938" s="186"/>
      <c r="E1938" s="240">
        <f>IF(I1937=0,0,VLOOKUP(I1937,EQUIPOS,4,FALSE))</f>
        <v>0</v>
      </c>
      <c r="F1938" s="218">
        <f t="shared" ref="F1938:F1941" si="332">C1938*D1938*E1938</f>
        <v>0</v>
      </c>
      <c r="G1938" s="220"/>
      <c r="I1938" s="269"/>
    </row>
    <row r="1939" spans="1:9">
      <c r="A1939" s="842" t="str">
        <f>IF(I1938=0,"",VLOOKUP(I1938,EQUIPOS,2,FALSE))</f>
        <v/>
      </c>
      <c r="B1939" s="843"/>
      <c r="C1939" s="187"/>
      <c r="D1939" s="186"/>
      <c r="E1939" s="240">
        <f>IF(I1938=0,0,VLOOKUP(I1938,EQUIPOS,4,FALSE))</f>
        <v>0</v>
      </c>
      <c r="F1939" s="218">
        <f t="shared" si="332"/>
        <v>0</v>
      </c>
      <c r="G1939" s="220"/>
      <c r="I1939" s="269"/>
    </row>
    <row r="1940" spans="1:9">
      <c r="A1940" s="842" t="str">
        <f>IF(I1939=0,"",VLOOKUP(I1939,EQUIPOS,2,FALSE))</f>
        <v/>
      </c>
      <c r="B1940" s="843"/>
      <c r="C1940" s="187"/>
      <c r="D1940" s="186"/>
      <c r="E1940" s="240">
        <f>IF(I1939=0,0,VLOOKUP(I1939,EQUIPOS,4,FALSE))</f>
        <v>0</v>
      </c>
      <c r="F1940" s="218">
        <f t="shared" si="332"/>
        <v>0</v>
      </c>
      <c r="G1940" s="220"/>
      <c r="I1940" s="269"/>
    </row>
    <row r="1941" spans="1:9" ht="30.75" customHeight="1">
      <c r="A1941" s="842" t="str">
        <f>IF(I1940=0,"",VLOOKUP(I1940,EQUIPOS,2,FALSE))</f>
        <v/>
      </c>
      <c r="B1941" s="843"/>
      <c r="C1941" s="187"/>
      <c r="D1941" s="186"/>
      <c r="E1941" s="240">
        <f>IF(I1940=0,0,VLOOKUP(I1940,EQUIPOS,4,FALSE))</f>
        <v>0</v>
      </c>
      <c r="F1941" s="218">
        <f t="shared" si="332"/>
        <v>0</v>
      </c>
      <c r="G1941" s="221"/>
      <c r="I1941" s="308"/>
    </row>
    <row r="1942" spans="1:9" ht="13.5" thickBot="1">
      <c r="A1942" s="222"/>
      <c r="B1942" s="223"/>
      <c r="C1942" s="223"/>
      <c r="D1942" s="225"/>
      <c r="E1942" s="249"/>
      <c r="F1942" s="226" t="s">
        <v>78</v>
      </c>
      <c r="G1942" s="250">
        <f>SUM(F1937:F1941)</f>
        <v>0</v>
      </c>
      <c r="I1942" s="308"/>
    </row>
    <row r="1943" spans="1:9" ht="13.5" thickTop="1">
      <c r="A1943" s="228" t="s">
        <v>69</v>
      </c>
      <c r="B1943" s="229"/>
      <c r="C1943" s="229"/>
      <c r="D1943" s="231"/>
      <c r="E1943" s="231"/>
      <c r="F1943" s="230"/>
      <c r="G1943" s="232"/>
      <c r="H1943" s="209"/>
      <c r="I1943" s="307"/>
    </row>
    <row r="1944" spans="1:9" ht="26">
      <c r="A1944" s="233" t="s">
        <v>53</v>
      </c>
      <c r="B1944" s="235" t="s">
        <v>54</v>
      </c>
      <c r="C1944" s="235" t="s">
        <v>64</v>
      </c>
      <c r="D1944" s="298" t="s">
        <v>70</v>
      </c>
      <c r="E1944" s="236" t="s">
        <v>65</v>
      </c>
      <c r="F1944" s="237" t="s">
        <v>75</v>
      </c>
      <c r="G1944" s="238" t="s">
        <v>66</v>
      </c>
      <c r="I1944" s="269"/>
    </row>
    <row r="1945" spans="1:9">
      <c r="A1945" s="251" t="str">
        <f t="shared" ref="A1945:A1956" si="333">IF(I1944=0,"",VLOOKUP(I1944,MANOOBRA,2,FALSE))</f>
        <v/>
      </c>
      <c r="B1945" s="239" t="str">
        <f t="shared" ref="B1945:B1956" si="334">IF(I1944=0,"",VLOOKUP(I1944,MANOOBRA,3,FALSE))</f>
        <v/>
      </c>
      <c r="C1945" s="187"/>
      <c r="D1945" s="187"/>
      <c r="E1945" s="240">
        <f t="shared" ref="E1945:E1956" si="335">IF(I1944=0,0,VLOOKUP(I1944,MANOOBRA,4,FALSE))</f>
        <v>0</v>
      </c>
      <c r="F1945" s="218">
        <f>IF(D1945=0,0,E1945*D1945)</f>
        <v>0</v>
      </c>
      <c r="G1945" s="219"/>
      <c r="I1945" s="269"/>
    </row>
    <row r="1946" spans="1:9">
      <c r="A1946" s="251" t="str">
        <f t="shared" si="333"/>
        <v/>
      </c>
      <c r="B1946" s="239" t="str">
        <f t="shared" si="334"/>
        <v/>
      </c>
      <c r="C1946" s="187"/>
      <c r="D1946" s="187"/>
      <c r="E1946" s="240">
        <f t="shared" si="335"/>
        <v>0</v>
      </c>
      <c r="F1946" s="218">
        <f t="shared" ref="F1946:F1956" si="336">IF(D1946=0,0,C1946*E1946/D1946)</f>
        <v>0</v>
      </c>
      <c r="G1946" s="220"/>
      <c r="I1946" s="269"/>
    </row>
    <row r="1947" spans="1:9">
      <c r="A1947" s="251" t="str">
        <f t="shared" si="333"/>
        <v/>
      </c>
      <c r="B1947" s="239" t="str">
        <f t="shared" si="334"/>
        <v/>
      </c>
      <c r="C1947" s="187"/>
      <c r="D1947" s="290"/>
      <c r="E1947" s="240">
        <f t="shared" si="335"/>
        <v>0</v>
      </c>
      <c r="F1947" s="218">
        <f t="shared" si="336"/>
        <v>0</v>
      </c>
      <c r="G1947" s="220"/>
      <c r="I1947" s="269"/>
    </row>
    <row r="1948" spans="1:9">
      <c r="A1948" s="251" t="str">
        <f t="shared" si="333"/>
        <v/>
      </c>
      <c r="B1948" s="239" t="str">
        <f t="shared" si="334"/>
        <v/>
      </c>
      <c r="C1948" s="187"/>
      <c r="D1948" s="187"/>
      <c r="E1948" s="240">
        <f t="shared" si="335"/>
        <v>0</v>
      </c>
      <c r="F1948" s="218">
        <f t="shared" si="336"/>
        <v>0</v>
      </c>
      <c r="G1948" s="220"/>
      <c r="I1948" s="269"/>
    </row>
    <row r="1949" spans="1:9">
      <c r="A1949" s="251" t="str">
        <f t="shared" si="333"/>
        <v/>
      </c>
      <c r="B1949" s="239" t="str">
        <f t="shared" si="334"/>
        <v/>
      </c>
      <c r="C1949" s="187"/>
      <c r="D1949" s="187"/>
      <c r="E1949" s="240">
        <f t="shared" si="335"/>
        <v>0</v>
      </c>
      <c r="F1949" s="218">
        <f t="shared" si="336"/>
        <v>0</v>
      </c>
      <c r="G1949" s="220"/>
      <c r="I1949" s="269"/>
    </row>
    <row r="1950" spans="1:9">
      <c r="A1950" s="251" t="str">
        <f t="shared" si="333"/>
        <v/>
      </c>
      <c r="B1950" s="239" t="str">
        <f t="shared" si="334"/>
        <v/>
      </c>
      <c r="C1950" s="187"/>
      <c r="D1950" s="187"/>
      <c r="E1950" s="240">
        <f t="shared" si="335"/>
        <v>0</v>
      </c>
      <c r="F1950" s="218">
        <f t="shared" si="336"/>
        <v>0</v>
      </c>
      <c r="G1950" s="220"/>
      <c r="I1950" s="269"/>
    </row>
    <row r="1951" spans="1:9">
      <c r="A1951" s="251" t="str">
        <f t="shared" si="333"/>
        <v/>
      </c>
      <c r="B1951" s="239" t="str">
        <f t="shared" si="334"/>
        <v/>
      </c>
      <c r="C1951" s="187"/>
      <c r="D1951" s="187"/>
      <c r="E1951" s="240">
        <f t="shared" si="335"/>
        <v>0</v>
      </c>
      <c r="F1951" s="218">
        <f t="shared" si="336"/>
        <v>0</v>
      </c>
      <c r="G1951" s="220"/>
      <c r="I1951" s="269"/>
    </row>
    <row r="1952" spans="1:9">
      <c r="A1952" s="251" t="str">
        <f t="shared" si="333"/>
        <v/>
      </c>
      <c r="B1952" s="239" t="str">
        <f t="shared" si="334"/>
        <v/>
      </c>
      <c r="C1952" s="187"/>
      <c r="D1952" s="187"/>
      <c r="E1952" s="240">
        <f t="shared" si="335"/>
        <v>0</v>
      </c>
      <c r="F1952" s="218">
        <f t="shared" si="336"/>
        <v>0</v>
      </c>
      <c r="G1952" s="220"/>
      <c r="I1952" s="269"/>
    </row>
    <row r="1953" spans="1:20">
      <c r="A1953" s="251" t="str">
        <f t="shared" si="333"/>
        <v/>
      </c>
      <c r="B1953" s="239" t="str">
        <f t="shared" si="334"/>
        <v/>
      </c>
      <c r="C1953" s="187"/>
      <c r="D1953" s="187"/>
      <c r="E1953" s="240">
        <f t="shared" si="335"/>
        <v>0</v>
      </c>
      <c r="F1953" s="218">
        <f t="shared" si="336"/>
        <v>0</v>
      </c>
      <c r="G1953" s="220"/>
      <c r="I1953" s="269"/>
    </row>
    <row r="1954" spans="1:20">
      <c r="A1954" s="251" t="str">
        <f t="shared" si="333"/>
        <v/>
      </c>
      <c r="B1954" s="239" t="str">
        <f t="shared" si="334"/>
        <v/>
      </c>
      <c r="C1954" s="187"/>
      <c r="D1954" s="187"/>
      <c r="E1954" s="240">
        <f t="shared" si="335"/>
        <v>0</v>
      </c>
      <c r="F1954" s="218">
        <f t="shared" si="336"/>
        <v>0</v>
      </c>
      <c r="G1954" s="220"/>
      <c r="I1954" s="269"/>
    </row>
    <row r="1955" spans="1:20">
      <c r="A1955" s="251" t="str">
        <f t="shared" si="333"/>
        <v/>
      </c>
      <c r="B1955" s="239" t="str">
        <f t="shared" si="334"/>
        <v/>
      </c>
      <c r="C1955" s="187"/>
      <c r="D1955" s="187"/>
      <c r="E1955" s="240">
        <f t="shared" si="335"/>
        <v>0</v>
      </c>
      <c r="F1955" s="218">
        <f t="shared" si="336"/>
        <v>0</v>
      </c>
      <c r="G1955" s="220"/>
      <c r="I1955" s="269"/>
    </row>
    <row r="1956" spans="1:20" ht="31.5" customHeight="1">
      <c r="A1956" s="251" t="str">
        <f t="shared" si="333"/>
        <v/>
      </c>
      <c r="B1956" s="239" t="str">
        <f t="shared" si="334"/>
        <v/>
      </c>
      <c r="C1956" s="187"/>
      <c r="D1956" s="187"/>
      <c r="E1956" s="240">
        <f t="shared" si="335"/>
        <v>0</v>
      </c>
      <c r="F1956" s="218">
        <f t="shared" si="336"/>
        <v>0</v>
      </c>
      <c r="G1956" s="221"/>
      <c r="I1956" s="308"/>
    </row>
    <row r="1957" spans="1:20" ht="13.5" thickBot="1">
      <c r="A1957" s="222"/>
      <c r="B1957" s="223"/>
      <c r="C1957" s="223"/>
      <c r="D1957" s="225"/>
      <c r="E1957" s="225"/>
      <c r="F1957" s="226" t="s">
        <v>79</v>
      </c>
      <c r="G1957" s="250">
        <f>SUM(F1945:F1956)</f>
        <v>0</v>
      </c>
      <c r="I1957" s="308"/>
    </row>
    <row r="1958" spans="1:20" ht="13.5" thickTop="1">
      <c r="A1958" s="179" t="s">
        <v>72</v>
      </c>
      <c r="B1958" s="229"/>
      <c r="C1958" s="229"/>
      <c r="D1958" s="231"/>
      <c r="E1958" s="231"/>
      <c r="F1958" s="230"/>
      <c r="G1958" s="232"/>
      <c r="H1958" s="209"/>
      <c r="I1958" s="307"/>
    </row>
    <row r="1959" spans="1:20">
      <c r="A1959" s="233" t="s">
        <v>53</v>
      </c>
      <c r="B1959" s="234"/>
      <c r="C1959" s="234"/>
      <c r="D1959" s="299"/>
      <c r="E1959" s="236" t="s">
        <v>73</v>
      </c>
      <c r="F1959" s="237" t="s">
        <v>74</v>
      </c>
      <c r="G1959" s="252" t="s">
        <v>73</v>
      </c>
      <c r="I1959" s="308"/>
    </row>
    <row r="1960" spans="1:20">
      <c r="A1960" s="704" t="s">
        <v>734</v>
      </c>
      <c r="B1960" s="253"/>
      <c r="C1960" s="253"/>
      <c r="D1960" s="300"/>
      <c r="E1960" s="217">
        <f>SUM(G1919,G1934,G1942,G1957)</f>
        <v>0</v>
      </c>
      <c r="F1960" s="254">
        <v>0.12</v>
      </c>
      <c r="G1960" s="255">
        <f>E1960*F1960</f>
        <v>0</v>
      </c>
      <c r="I1960" s="308"/>
    </row>
    <row r="1961" spans="1:20">
      <c r="A1961" s="704" t="s">
        <v>80</v>
      </c>
      <c r="B1961" s="253"/>
      <c r="C1961" s="253"/>
      <c r="D1961" s="300"/>
      <c r="E1961" s="217">
        <f>SUM(G1919,G1934,G1942,G1957)</f>
        <v>0</v>
      </c>
      <c r="F1961" s="254">
        <f>A</f>
        <v>0</v>
      </c>
      <c r="G1961" s="255">
        <f>E1961*F1961</f>
        <v>0</v>
      </c>
      <c r="I1961" s="308"/>
    </row>
    <row r="1962" spans="1:20" ht="33" customHeight="1">
      <c r="A1962" s="704" t="s">
        <v>81</v>
      </c>
      <c r="B1962" s="253"/>
      <c r="C1962" s="253"/>
      <c r="D1962" s="300"/>
      <c r="E1962" s="217">
        <f>SUM(G1919,G1934,G1942,G1957)</f>
        <v>0</v>
      </c>
      <c r="F1962" s="254">
        <f>I</f>
        <v>0</v>
      </c>
      <c r="G1962" s="255">
        <f>E1962*F1962</f>
        <v>0</v>
      </c>
      <c r="I1962" s="308"/>
      <c r="J1962" s="281"/>
      <c r="K1962" s="281"/>
      <c r="L1962" s="281"/>
      <c r="M1962" s="281"/>
      <c r="N1962" s="281"/>
      <c r="O1962" s="281"/>
      <c r="P1962" s="281"/>
      <c r="Q1962" s="281"/>
      <c r="R1962" s="281"/>
      <c r="S1962" s="281"/>
    </row>
    <row r="1963" spans="1:20" ht="33" customHeight="1">
      <c r="A1963" s="707" t="s">
        <v>82</v>
      </c>
      <c r="D1963" s="206"/>
      <c r="E1963" s="217">
        <f>SUM(G1919,G1934,G1942,G1957)</f>
        <v>0</v>
      </c>
      <c r="F1963" s="705">
        <f>U</f>
        <v>0</v>
      </c>
      <c r="G1963" s="220">
        <v>0</v>
      </c>
      <c r="I1963" s="706"/>
      <c r="J1963" s="281"/>
      <c r="K1963" s="281"/>
      <c r="L1963" s="281"/>
      <c r="M1963" s="281"/>
      <c r="N1963" s="281"/>
      <c r="O1963" s="281"/>
      <c r="P1963" s="281"/>
      <c r="Q1963" s="281"/>
      <c r="R1963" s="281"/>
      <c r="S1963" s="281"/>
    </row>
    <row r="1964" spans="1:20" s="201" customFormat="1" ht="13.5" thickBot="1">
      <c r="A1964" s="222"/>
      <c r="B1964" s="223"/>
      <c r="C1964" s="223"/>
      <c r="D1964" s="225"/>
      <c r="E1964" s="225"/>
      <c r="F1964" s="256" t="s">
        <v>83</v>
      </c>
      <c r="G1964" s="250">
        <f>SUM(G1960:G1963)</f>
        <v>0</v>
      </c>
      <c r="I1964" s="309"/>
      <c r="J1964" s="201" t="str">
        <f>B1903</f>
        <v>2.6.1</v>
      </c>
      <c r="K1964" s="261">
        <f>E1960</f>
        <v>0</v>
      </c>
      <c r="L1964" s="261">
        <f>+G1919</f>
        <v>0</v>
      </c>
      <c r="M1964" s="261">
        <f>+G1934</f>
        <v>0</v>
      </c>
      <c r="N1964" s="261">
        <f>+G1942</f>
        <v>0</v>
      </c>
      <c r="O1964" s="261">
        <f>+G1957</f>
        <v>0</v>
      </c>
      <c r="P1964" s="280">
        <f>G1960</f>
        <v>0</v>
      </c>
      <c r="Q1964" s="280">
        <f>G1961</f>
        <v>0</v>
      </c>
      <c r="R1964" s="280">
        <f>G1962</f>
        <v>0</v>
      </c>
      <c r="S1964" s="283">
        <f>SUM(K1964:R1964)</f>
        <v>0</v>
      </c>
      <c r="T1964" s="280"/>
    </row>
    <row r="1965" spans="1:20" ht="14" thickTop="1" thickBot="1">
      <c r="A1965" s="257"/>
      <c r="B1965" s="201"/>
      <c r="C1965" s="201"/>
      <c r="D1965" s="301"/>
      <c r="E1965" s="258" t="s">
        <v>88</v>
      </c>
      <c r="F1965" s="259"/>
      <c r="G1965" s="260">
        <f>ROUND(SUM(G1919,G1934,G1942,G1957,G1964),0)</f>
        <v>0</v>
      </c>
      <c r="I1965" s="308"/>
      <c r="T1965" s="280"/>
    </row>
    <row r="1966" spans="1:20" ht="13.5" thickTop="1">
      <c r="A1966" s="262" t="s">
        <v>95</v>
      </c>
      <c r="D1966" s="206"/>
      <c r="E1966" s="206"/>
      <c r="F1966" s="205"/>
      <c r="G1966" s="208"/>
      <c r="I1966" s="308"/>
      <c r="T1966" s="280"/>
    </row>
    <row r="1967" spans="1:20">
      <c r="A1967" s="262"/>
      <c r="B1967" s="263"/>
      <c r="C1967" s="263"/>
      <c r="D1967" s="302"/>
      <c r="E1967" s="206"/>
      <c r="F1967" s="205"/>
      <c r="G1967" s="264">
        <f ca="1">TODAY()</f>
        <v>45189</v>
      </c>
      <c r="I1967" s="308"/>
      <c r="T1967" s="280"/>
    </row>
    <row r="1968" spans="1:20" s="191" customFormat="1" ht="13.5" thickBot="1">
      <c r="A1968" s="222"/>
      <c r="B1968" s="223"/>
      <c r="C1968" s="223"/>
      <c r="D1968" s="225"/>
      <c r="E1968" s="225"/>
      <c r="F1968" s="224"/>
      <c r="G1968" s="265"/>
      <c r="I1968" s="303"/>
      <c r="S1968" s="282"/>
    </row>
    <row r="1969" spans="1:19" s="191" customFormat="1" ht="13.5" thickTop="1">
      <c r="A1969" s="188" t="s">
        <v>124</v>
      </c>
      <c r="B1969" s="188"/>
      <c r="C1969" s="188"/>
      <c r="D1969" s="190"/>
      <c r="E1969" s="190"/>
      <c r="F1969" s="189"/>
      <c r="G1969" s="189"/>
      <c r="I1969" s="303"/>
      <c r="S1969" s="282"/>
    </row>
    <row r="1970" spans="1:19" s="191" customFormat="1">
      <c r="A1970" s="188" t="str">
        <f>CONCATENATE('Prestaciones y AIU'!A1776," ANALISIS DE PRECIOS UNITARIOS")</f>
        <v xml:space="preserve"> ANALISIS DE PRECIOS UNITARIOS</v>
      </c>
      <c r="B1970" s="188"/>
      <c r="C1970" s="188"/>
      <c r="D1970" s="190"/>
      <c r="E1970" s="190"/>
      <c r="F1970" s="189"/>
      <c r="G1970" s="189"/>
      <c r="I1970" s="303"/>
      <c r="S1970" s="282"/>
    </row>
    <row r="1971" spans="1:19" s="191" customFormat="1">
      <c r="A1971" s="188" t="str">
        <f>Objeto_LIC</f>
        <v>OBJETO PROCESO COMPETITIVO</v>
      </c>
      <c r="B1971" s="188"/>
      <c r="C1971" s="188"/>
      <c r="D1971" s="190"/>
      <c r="E1971" s="190"/>
      <c r="F1971" s="189"/>
      <c r="G1971" s="189"/>
      <c r="I1971" s="303"/>
      <c r="S1971" s="282"/>
    </row>
    <row r="1972" spans="1:19">
      <c r="A1972" s="188"/>
      <c r="B1972" s="188"/>
      <c r="C1972" s="188"/>
      <c r="D1972" s="190"/>
      <c r="E1972" s="190"/>
      <c r="F1972" s="189"/>
      <c r="G1972" s="189"/>
    </row>
    <row r="1973" spans="1:19" s="201" customFormat="1" ht="13.5" thickBot="1">
      <c r="A1973" s="192"/>
      <c r="B1973" s="192"/>
      <c r="C1973" s="192"/>
      <c r="D1973" s="194"/>
      <c r="E1973" s="194"/>
      <c r="F1973" s="193"/>
      <c r="G1973" s="193"/>
      <c r="I1973" s="305"/>
      <c r="S1973" s="282"/>
    </row>
    <row r="1974" spans="1:19" ht="13.5" thickTop="1">
      <c r="A1974" s="196"/>
      <c r="B1974" s="197"/>
      <c r="C1974" s="197"/>
      <c r="D1974" s="199"/>
      <c r="E1974" s="199"/>
      <c r="F1974" s="198"/>
      <c r="G1974" s="200" t="s">
        <v>125</v>
      </c>
    </row>
    <row r="1975" spans="1:19">
      <c r="A1975" s="202" t="s">
        <v>58</v>
      </c>
      <c r="B1975" s="844" t="str">
        <f>Proponente</f>
        <v>INDICAR NOMBRE DE CONTRATISTA</v>
      </c>
      <c r="C1975" s="844"/>
      <c r="D1975" s="844"/>
      <c r="E1975" s="844"/>
      <c r="F1975" s="844"/>
      <c r="G1975" s="845"/>
    </row>
    <row r="1976" spans="1:19">
      <c r="A1976" s="202" t="s">
        <v>59</v>
      </c>
      <c r="B1976" s="203" t="str">
        <f>Presupuesto!$A$34</f>
        <v>2.6.2</v>
      </c>
      <c r="C1976" s="844" t="str">
        <f>Presupuesto!$B$34</f>
        <v>Suministro e instalación de Teja tipo master 1000 cal 28 pintada</v>
      </c>
      <c r="D1976" s="844"/>
      <c r="E1976" s="844"/>
      <c r="F1976" s="844"/>
      <c r="G1976" s="845"/>
    </row>
    <row r="1977" spans="1:19">
      <c r="A1977" s="204"/>
      <c r="D1977" s="206"/>
      <c r="E1977" s="206"/>
      <c r="F1977" s="192" t="s">
        <v>87</v>
      </c>
      <c r="G1977" s="207" t="str">
        <f>Presupuesto!$C$34</f>
        <v>m2</v>
      </c>
      <c r="I1977" s="306"/>
      <c r="J1977" s="281"/>
      <c r="K1977" s="281"/>
      <c r="L1977" s="281"/>
      <c r="M1977" s="281"/>
      <c r="N1977" s="281"/>
      <c r="O1977" s="281"/>
      <c r="P1977" s="281"/>
      <c r="Q1977" s="281"/>
      <c r="R1977" s="281"/>
      <c r="S1977" s="281"/>
    </row>
    <row r="1978" spans="1:19" s="209" customFormat="1" ht="13.5" thickBot="1">
      <c r="A1978" s="202" t="s">
        <v>60</v>
      </c>
      <c r="B1978" s="195"/>
      <c r="C1978" s="195"/>
      <c r="D1978" s="206"/>
      <c r="E1978" s="206"/>
      <c r="F1978" s="205"/>
      <c r="G1978" s="208"/>
      <c r="I1978" s="307"/>
      <c r="S1978" s="281"/>
    </row>
    <row r="1979" spans="1:19" ht="13.5" thickTop="1">
      <c r="A1979" s="210" t="s">
        <v>53</v>
      </c>
      <c r="B1979" s="211" t="s">
        <v>61</v>
      </c>
      <c r="C1979" s="211" t="s">
        <v>62</v>
      </c>
      <c r="D1979" s="212" t="s">
        <v>70</v>
      </c>
      <c r="E1979" s="213" t="s">
        <v>98</v>
      </c>
      <c r="F1979" s="213" t="s">
        <v>75</v>
      </c>
      <c r="G1979" s="214" t="s">
        <v>66</v>
      </c>
      <c r="I1979" s="269"/>
    </row>
    <row r="1980" spans="1:19">
      <c r="A1980" s="215" t="str">
        <f t="shared" ref="A1980:A1991" si="337">IF(I1979=0,"-",VLOOKUP(I1979,EQUIPOS,2,FALSE))</f>
        <v>-</v>
      </c>
      <c r="B1980" s="216"/>
      <c r="C1980" s="216"/>
      <c r="D1980" s="186"/>
      <c r="E1980" s="217">
        <f t="shared" ref="E1980:E1991" si="338">IF(I1979=0,0,VLOOKUP(I1979,EQUIPOS,4,FALSE))</f>
        <v>0</v>
      </c>
      <c r="F1980" s="218">
        <f t="shared" ref="F1980:F1991" si="339">IF(D1980=0,0,E1980*D1980)</f>
        <v>0</v>
      </c>
      <c r="G1980" s="219"/>
      <c r="I1980" s="269"/>
    </row>
    <row r="1981" spans="1:19">
      <c r="A1981" s="215" t="str">
        <f t="shared" si="337"/>
        <v>-</v>
      </c>
      <c r="B1981" s="216"/>
      <c r="C1981" s="216"/>
      <c r="D1981" s="186"/>
      <c r="E1981" s="217">
        <f>0.05*E2018</f>
        <v>0</v>
      </c>
      <c r="F1981" s="218">
        <f t="shared" si="339"/>
        <v>0</v>
      </c>
      <c r="G1981" s="220"/>
      <c r="I1981" s="269"/>
    </row>
    <row r="1982" spans="1:19">
      <c r="A1982" s="215" t="str">
        <f t="shared" si="337"/>
        <v>-</v>
      </c>
      <c r="B1982" s="216"/>
      <c r="C1982" s="216"/>
      <c r="D1982" s="186"/>
      <c r="E1982" s="217">
        <f t="shared" si="338"/>
        <v>0</v>
      </c>
      <c r="F1982" s="218">
        <f t="shared" si="339"/>
        <v>0</v>
      </c>
      <c r="G1982" s="220"/>
      <c r="I1982" s="269"/>
    </row>
    <row r="1983" spans="1:19">
      <c r="A1983" s="215" t="str">
        <f t="shared" si="337"/>
        <v>-</v>
      </c>
      <c r="B1983" s="216"/>
      <c r="C1983" s="216"/>
      <c r="D1983" s="186"/>
      <c r="E1983" s="217">
        <f t="shared" si="338"/>
        <v>0</v>
      </c>
      <c r="F1983" s="218">
        <f t="shared" si="339"/>
        <v>0</v>
      </c>
      <c r="G1983" s="220"/>
      <c r="I1983" s="269"/>
    </row>
    <row r="1984" spans="1:19">
      <c r="A1984" s="215" t="str">
        <f t="shared" si="337"/>
        <v>-</v>
      </c>
      <c r="B1984" s="216"/>
      <c r="C1984" s="216"/>
      <c r="D1984" s="186"/>
      <c r="E1984" s="217">
        <f t="shared" si="338"/>
        <v>0</v>
      </c>
      <c r="F1984" s="218">
        <f t="shared" si="339"/>
        <v>0</v>
      </c>
      <c r="G1984" s="220"/>
      <c r="I1984" s="269"/>
    </row>
    <row r="1985" spans="1:19">
      <c r="A1985" s="215" t="str">
        <f t="shared" si="337"/>
        <v>-</v>
      </c>
      <c r="B1985" s="216"/>
      <c r="C1985" s="216"/>
      <c r="D1985" s="186"/>
      <c r="E1985" s="217">
        <f t="shared" si="338"/>
        <v>0</v>
      </c>
      <c r="F1985" s="218">
        <f t="shared" si="339"/>
        <v>0</v>
      </c>
      <c r="G1985" s="220"/>
      <c r="I1985" s="269"/>
    </row>
    <row r="1986" spans="1:19">
      <c r="A1986" s="215" t="str">
        <f t="shared" si="337"/>
        <v>-</v>
      </c>
      <c r="B1986" s="216"/>
      <c r="C1986" s="216"/>
      <c r="D1986" s="186"/>
      <c r="E1986" s="217">
        <f t="shared" si="338"/>
        <v>0</v>
      </c>
      <c r="F1986" s="218">
        <f t="shared" si="339"/>
        <v>0</v>
      </c>
      <c r="G1986" s="220"/>
      <c r="I1986" s="269"/>
    </row>
    <row r="1987" spans="1:19">
      <c r="A1987" s="215" t="str">
        <f t="shared" si="337"/>
        <v>-</v>
      </c>
      <c r="B1987" s="216"/>
      <c r="C1987" s="216"/>
      <c r="D1987" s="186"/>
      <c r="E1987" s="217">
        <f t="shared" si="338"/>
        <v>0</v>
      </c>
      <c r="F1987" s="218">
        <f t="shared" si="339"/>
        <v>0</v>
      </c>
      <c r="G1987" s="220"/>
      <c r="I1987" s="269"/>
    </row>
    <row r="1988" spans="1:19">
      <c r="A1988" s="215" t="str">
        <f t="shared" si="337"/>
        <v>-</v>
      </c>
      <c r="B1988" s="216"/>
      <c r="C1988" s="216"/>
      <c r="D1988" s="186"/>
      <c r="E1988" s="217">
        <f t="shared" si="338"/>
        <v>0</v>
      </c>
      <c r="F1988" s="218">
        <f t="shared" si="339"/>
        <v>0</v>
      </c>
      <c r="G1988" s="220"/>
      <c r="I1988" s="269"/>
    </row>
    <row r="1989" spans="1:19">
      <c r="A1989" s="215" t="str">
        <f t="shared" si="337"/>
        <v>-</v>
      </c>
      <c r="B1989" s="216"/>
      <c r="C1989" s="216"/>
      <c r="D1989" s="186"/>
      <c r="E1989" s="217">
        <f t="shared" si="338"/>
        <v>0</v>
      </c>
      <c r="F1989" s="218">
        <f t="shared" si="339"/>
        <v>0</v>
      </c>
      <c r="G1989" s="220"/>
      <c r="I1989" s="269"/>
    </row>
    <row r="1990" spans="1:19">
      <c r="A1990" s="215" t="str">
        <f t="shared" si="337"/>
        <v>-</v>
      </c>
      <c r="B1990" s="216"/>
      <c r="C1990" s="216"/>
      <c r="D1990" s="186"/>
      <c r="E1990" s="217">
        <f t="shared" si="338"/>
        <v>0</v>
      </c>
      <c r="F1990" s="218">
        <f t="shared" si="339"/>
        <v>0</v>
      </c>
      <c r="G1990" s="220"/>
      <c r="I1990" s="269"/>
    </row>
    <row r="1991" spans="1:19">
      <c r="A1991" s="215" t="str">
        <f t="shared" si="337"/>
        <v>-</v>
      </c>
      <c r="B1991" s="216"/>
      <c r="C1991" s="216"/>
      <c r="D1991" s="186"/>
      <c r="E1991" s="217">
        <f t="shared" si="338"/>
        <v>0</v>
      </c>
      <c r="F1991" s="218">
        <f t="shared" si="339"/>
        <v>0</v>
      </c>
      <c r="G1991" s="220"/>
      <c r="I1991" s="308"/>
    </row>
    <row r="1992" spans="1:19" ht="13.5" thickBot="1">
      <c r="A1992" s="222"/>
      <c r="B1992" s="223"/>
      <c r="C1992" s="223"/>
      <c r="D1992" s="225"/>
      <c r="E1992" s="225"/>
      <c r="F1992" s="226" t="s">
        <v>76</v>
      </c>
      <c r="G1992" s="227">
        <f>SUM(F1980:F1991)</f>
        <v>0</v>
      </c>
      <c r="I1992" s="308"/>
    </row>
    <row r="1993" spans="1:19" s="209" customFormat="1" ht="13.5" thickTop="1">
      <c r="A1993" s="228" t="s">
        <v>63</v>
      </c>
      <c r="B1993" s="229"/>
      <c r="C1993" s="229"/>
      <c r="D1993" s="231"/>
      <c r="E1993" s="231"/>
      <c r="F1993" s="230"/>
      <c r="G1993" s="232"/>
      <c r="I1993" s="307"/>
      <c r="S1993" s="281"/>
    </row>
    <row r="1994" spans="1:19" ht="26">
      <c r="A1994" s="233" t="s">
        <v>53</v>
      </c>
      <c r="B1994" s="234"/>
      <c r="C1994" s="235" t="s">
        <v>54</v>
      </c>
      <c r="D1994" s="298" t="s">
        <v>64</v>
      </c>
      <c r="E1994" s="236" t="s">
        <v>65</v>
      </c>
      <c r="F1994" s="237" t="s">
        <v>75</v>
      </c>
      <c r="G1994" s="238" t="s">
        <v>66</v>
      </c>
      <c r="I1994" s="269"/>
    </row>
    <row r="1995" spans="1:19">
      <c r="A1995" s="842" t="str">
        <f t="shared" ref="A1995:A2006" si="340">IF(I1994=0,"",VLOOKUP(I1994,MATERIALES,2,FALSE))</f>
        <v/>
      </c>
      <c r="B1995" s="843"/>
      <c r="C1995" s="239" t="str">
        <f t="shared" ref="C1995:C2003" si="341">IF(I1994=0,"",VLOOKUP(I1994,MATERIALES,3,FALSE))</f>
        <v/>
      </c>
      <c r="D1995" s="186"/>
      <c r="E1995" s="240">
        <f t="shared" ref="E1995:E2006" si="342">IF(I1994=0,0,VLOOKUP(I1994,MATERIALES,4,FALSE))</f>
        <v>0</v>
      </c>
      <c r="F1995" s="218">
        <f>D1995*E1995</f>
        <v>0</v>
      </c>
      <c r="G1995" s="219"/>
      <c r="I1995" s="269"/>
    </row>
    <row r="1996" spans="1:19">
      <c r="A1996" s="842" t="str">
        <f t="shared" si="340"/>
        <v/>
      </c>
      <c r="B1996" s="843"/>
      <c r="C1996" s="239" t="str">
        <f t="shared" si="341"/>
        <v/>
      </c>
      <c r="D1996" s="186"/>
      <c r="E1996" s="240">
        <f t="shared" si="342"/>
        <v>0</v>
      </c>
      <c r="F1996" s="218">
        <f t="shared" ref="F1996:F2006" si="343">D1996*E1996</f>
        <v>0</v>
      </c>
      <c r="G1996" s="220"/>
      <c r="I1996" s="269"/>
    </row>
    <row r="1997" spans="1:19">
      <c r="A1997" s="842" t="str">
        <f t="shared" si="340"/>
        <v/>
      </c>
      <c r="B1997" s="843"/>
      <c r="C1997" s="239" t="str">
        <f t="shared" si="341"/>
        <v/>
      </c>
      <c r="D1997" s="186"/>
      <c r="E1997" s="240">
        <f t="shared" si="342"/>
        <v>0</v>
      </c>
      <c r="F1997" s="218">
        <f t="shared" si="343"/>
        <v>0</v>
      </c>
      <c r="G1997" s="220"/>
      <c r="I1997" s="269"/>
    </row>
    <row r="1998" spans="1:19">
      <c r="A1998" s="842" t="str">
        <f t="shared" si="340"/>
        <v/>
      </c>
      <c r="B1998" s="843"/>
      <c r="C1998" s="239" t="str">
        <f t="shared" si="341"/>
        <v/>
      </c>
      <c r="D1998" s="186"/>
      <c r="E1998" s="240">
        <f t="shared" si="342"/>
        <v>0</v>
      </c>
      <c r="F1998" s="218">
        <f t="shared" si="343"/>
        <v>0</v>
      </c>
      <c r="G1998" s="220"/>
      <c r="I1998" s="269"/>
    </row>
    <row r="1999" spans="1:19">
      <c r="A1999" s="842" t="str">
        <f t="shared" si="340"/>
        <v/>
      </c>
      <c r="B1999" s="843"/>
      <c r="C1999" s="239" t="str">
        <f t="shared" si="341"/>
        <v/>
      </c>
      <c r="D1999" s="186"/>
      <c r="E1999" s="240">
        <f t="shared" si="342"/>
        <v>0</v>
      </c>
      <c r="F1999" s="218">
        <f t="shared" si="343"/>
        <v>0</v>
      </c>
      <c r="G1999" s="220"/>
      <c r="I1999" s="269"/>
    </row>
    <row r="2000" spans="1:19">
      <c r="A2000" s="842" t="str">
        <f t="shared" si="340"/>
        <v/>
      </c>
      <c r="B2000" s="843"/>
      <c r="C2000" s="239" t="str">
        <f t="shared" si="341"/>
        <v/>
      </c>
      <c r="D2000" s="186"/>
      <c r="E2000" s="240">
        <f t="shared" si="342"/>
        <v>0</v>
      </c>
      <c r="F2000" s="218">
        <f t="shared" si="343"/>
        <v>0</v>
      </c>
      <c r="G2000" s="220"/>
      <c r="I2000" s="269"/>
    </row>
    <row r="2001" spans="1:9">
      <c r="A2001" s="842" t="str">
        <f t="shared" si="340"/>
        <v/>
      </c>
      <c r="B2001" s="843"/>
      <c r="C2001" s="239" t="str">
        <f t="shared" si="341"/>
        <v/>
      </c>
      <c r="D2001" s="186"/>
      <c r="E2001" s="240">
        <f t="shared" si="342"/>
        <v>0</v>
      </c>
      <c r="F2001" s="218">
        <f t="shared" si="343"/>
        <v>0</v>
      </c>
      <c r="G2001" s="220"/>
      <c r="I2001" s="269"/>
    </row>
    <row r="2002" spans="1:9">
      <c r="A2002" s="842" t="str">
        <f t="shared" si="340"/>
        <v/>
      </c>
      <c r="B2002" s="843"/>
      <c r="C2002" s="239" t="str">
        <f t="shared" si="341"/>
        <v/>
      </c>
      <c r="D2002" s="186"/>
      <c r="E2002" s="240">
        <f t="shared" si="342"/>
        <v>0</v>
      </c>
      <c r="F2002" s="218">
        <f t="shared" si="343"/>
        <v>0</v>
      </c>
      <c r="G2002" s="241"/>
      <c r="I2002" s="269"/>
    </row>
    <row r="2003" spans="1:9">
      <c r="A2003" s="842" t="str">
        <f t="shared" si="340"/>
        <v/>
      </c>
      <c r="B2003" s="843"/>
      <c r="C2003" s="239" t="str">
        <f t="shared" si="341"/>
        <v/>
      </c>
      <c r="D2003" s="186"/>
      <c r="E2003" s="240">
        <f t="shared" si="342"/>
        <v>0</v>
      </c>
      <c r="F2003" s="218">
        <f t="shared" si="343"/>
        <v>0</v>
      </c>
      <c r="G2003" s="220"/>
      <c r="I2003" s="269"/>
    </row>
    <row r="2004" spans="1:9">
      <c r="A2004" s="842" t="str">
        <f t="shared" si="340"/>
        <v/>
      </c>
      <c r="B2004" s="843"/>
      <c r="C2004" s="239"/>
      <c r="D2004" s="186"/>
      <c r="E2004" s="240">
        <f t="shared" si="342"/>
        <v>0</v>
      </c>
      <c r="F2004" s="218">
        <f t="shared" si="343"/>
        <v>0</v>
      </c>
      <c r="G2004" s="220"/>
      <c r="I2004" s="269"/>
    </row>
    <row r="2005" spans="1:9">
      <c r="A2005" s="842" t="str">
        <f t="shared" si="340"/>
        <v/>
      </c>
      <c r="B2005" s="843"/>
      <c r="C2005" s="239"/>
      <c r="D2005" s="186"/>
      <c r="E2005" s="240">
        <f t="shared" si="342"/>
        <v>0</v>
      </c>
      <c r="F2005" s="218">
        <f t="shared" si="343"/>
        <v>0</v>
      </c>
      <c r="G2005" s="220"/>
      <c r="I2005" s="269"/>
    </row>
    <row r="2006" spans="1:9" ht="26.25" customHeight="1">
      <c r="A2006" s="842" t="str">
        <f t="shared" si="340"/>
        <v/>
      </c>
      <c r="B2006" s="843"/>
      <c r="C2006" s="239" t="str">
        <f t="shared" ref="C2006" si="344">IF(I2005=0,"",VLOOKUP(I2005,MATERIALES,3,FALSE))</f>
        <v/>
      </c>
      <c r="D2006" s="186"/>
      <c r="E2006" s="240">
        <f t="shared" si="342"/>
        <v>0</v>
      </c>
      <c r="F2006" s="218">
        <f t="shared" si="343"/>
        <v>0</v>
      </c>
      <c r="G2006" s="221"/>
      <c r="I2006" s="308"/>
    </row>
    <row r="2007" spans="1:9" ht="13.5" thickBot="1">
      <c r="A2007" s="204"/>
      <c r="D2007" s="206"/>
      <c r="E2007" s="242"/>
      <c r="F2007" s="243" t="s">
        <v>77</v>
      </c>
      <c r="G2007" s="241">
        <f>SUM(F1995:F2006)</f>
        <v>0</v>
      </c>
      <c r="I2007" s="308"/>
    </row>
    <row r="2008" spans="1:9" ht="14" thickTop="1" thickBot="1">
      <c r="A2008" s="244" t="s">
        <v>68</v>
      </c>
      <c r="B2008" s="245"/>
      <c r="C2008" s="245"/>
      <c r="D2008" s="247"/>
      <c r="E2008" s="247"/>
      <c r="F2008" s="246"/>
      <c r="G2008" s="248"/>
      <c r="I2008" s="308"/>
    </row>
    <row r="2009" spans="1:9" ht="13.5" thickTop="1">
      <c r="A2009" s="233" t="s">
        <v>53</v>
      </c>
      <c r="B2009" s="234"/>
      <c r="C2009" s="236" t="s">
        <v>67</v>
      </c>
      <c r="D2009" s="298" t="s">
        <v>71</v>
      </c>
      <c r="E2009" s="236" t="s">
        <v>96</v>
      </c>
      <c r="F2009" s="237" t="s">
        <v>75</v>
      </c>
      <c r="G2009" s="238" t="s">
        <v>66</v>
      </c>
      <c r="I2009" s="269"/>
    </row>
    <row r="2010" spans="1:9">
      <c r="A2010" s="842" t="str">
        <f>IF(I2009=0,"",VLOOKUP(I2009,EQUIPOS,2,FALSE))</f>
        <v/>
      </c>
      <c r="B2010" s="843"/>
      <c r="C2010" s="187"/>
      <c r="D2010" s="186"/>
      <c r="E2010" s="240">
        <f>IF(I2009=0,0,VLOOKUP(I2009,EQUIPOS,4,FALSE))</f>
        <v>0</v>
      </c>
      <c r="F2010" s="218">
        <f>C2010*D2010*E2010</f>
        <v>0</v>
      </c>
      <c r="G2010" s="219"/>
      <c r="I2010" s="269"/>
    </row>
    <row r="2011" spans="1:9">
      <c r="A2011" s="842" t="str">
        <f>IF(I2010=0,"",VLOOKUP(I2010,EQUIPOS,2,FALSE))</f>
        <v/>
      </c>
      <c r="B2011" s="843"/>
      <c r="C2011" s="187"/>
      <c r="D2011" s="186"/>
      <c r="E2011" s="240">
        <f>IF(I2010=0,0,VLOOKUP(I2010,EQUIPOS,4,FALSE))</f>
        <v>0</v>
      </c>
      <c r="F2011" s="218">
        <f t="shared" ref="F2011:F2014" si="345">C2011*D2011*E2011</f>
        <v>0</v>
      </c>
      <c r="G2011" s="220"/>
      <c r="I2011" s="269"/>
    </row>
    <row r="2012" spans="1:9">
      <c r="A2012" s="842" t="str">
        <f>IF(I2011=0,"",VLOOKUP(I2011,EQUIPOS,2,FALSE))</f>
        <v/>
      </c>
      <c r="B2012" s="843"/>
      <c r="C2012" s="187"/>
      <c r="D2012" s="186"/>
      <c r="E2012" s="240">
        <f>IF(I2011=0,0,VLOOKUP(I2011,EQUIPOS,4,FALSE))</f>
        <v>0</v>
      </c>
      <c r="F2012" s="218">
        <f t="shared" si="345"/>
        <v>0</v>
      </c>
      <c r="G2012" s="220"/>
      <c r="I2012" s="269"/>
    </row>
    <row r="2013" spans="1:9">
      <c r="A2013" s="842" t="str">
        <f>IF(I2012=0,"",VLOOKUP(I2012,EQUIPOS,2,FALSE))</f>
        <v/>
      </c>
      <c r="B2013" s="843"/>
      <c r="C2013" s="187"/>
      <c r="D2013" s="186"/>
      <c r="E2013" s="240">
        <f>IF(I2012=0,0,VLOOKUP(I2012,EQUIPOS,4,FALSE))</f>
        <v>0</v>
      </c>
      <c r="F2013" s="218">
        <f t="shared" si="345"/>
        <v>0</v>
      </c>
      <c r="G2013" s="220"/>
      <c r="I2013" s="269"/>
    </row>
    <row r="2014" spans="1:9" ht="30.75" customHeight="1">
      <c r="A2014" s="842" t="str">
        <f>IF(I2013=0,"",VLOOKUP(I2013,EQUIPOS,2,FALSE))</f>
        <v/>
      </c>
      <c r="B2014" s="843"/>
      <c r="C2014" s="187"/>
      <c r="D2014" s="186"/>
      <c r="E2014" s="240">
        <f>IF(I2013=0,0,VLOOKUP(I2013,EQUIPOS,4,FALSE))</f>
        <v>0</v>
      </c>
      <c r="F2014" s="218">
        <f t="shared" si="345"/>
        <v>0</v>
      </c>
      <c r="G2014" s="221"/>
      <c r="I2014" s="308"/>
    </row>
    <row r="2015" spans="1:9" ht="13.5" thickBot="1">
      <c r="A2015" s="222"/>
      <c r="B2015" s="223"/>
      <c r="C2015" s="223"/>
      <c r="D2015" s="225"/>
      <c r="E2015" s="249"/>
      <c r="F2015" s="226" t="s">
        <v>78</v>
      </c>
      <c r="G2015" s="250">
        <f>SUM(F2010:F2014)</f>
        <v>0</v>
      </c>
      <c r="I2015" s="308"/>
    </row>
    <row r="2016" spans="1:9" ht="13.5" thickTop="1">
      <c r="A2016" s="228" t="s">
        <v>69</v>
      </c>
      <c r="B2016" s="229"/>
      <c r="C2016" s="229"/>
      <c r="D2016" s="231"/>
      <c r="E2016" s="231"/>
      <c r="F2016" s="230"/>
      <c r="G2016" s="232"/>
      <c r="H2016" s="209"/>
      <c r="I2016" s="307"/>
    </row>
    <row r="2017" spans="1:9" ht="26">
      <c r="A2017" s="233" t="s">
        <v>53</v>
      </c>
      <c r="B2017" s="235" t="s">
        <v>54</v>
      </c>
      <c r="C2017" s="235" t="s">
        <v>64</v>
      </c>
      <c r="D2017" s="298" t="s">
        <v>70</v>
      </c>
      <c r="E2017" s="236" t="s">
        <v>65</v>
      </c>
      <c r="F2017" s="237" t="s">
        <v>75</v>
      </c>
      <c r="G2017" s="238" t="s">
        <v>66</v>
      </c>
      <c r="I2017" s="269"/>
    </row>
    <row r="2018" spans="1:9">
      <c r="A2018" s="251" t="str">
        <f t="shared" ref="A2018:A2029" si="346">IF(I2017=0,"",VLOOKUP(I2017,MANOOBRA,2,FALSE))</f>
        <v/>
      </c>
      <c r="B2018" s="239" t="str">
        <f t="shared" ref="B2018:B2029" si="347">IF(I2017=0,"",VLOOKUP(I2017,MANOOBRA,3,FALSE))</f>
        <v/>
      </c>
      <c r="C2018" s="187"/>
      <c r="D2018" s="187"/>
      <c r="E2018" s="240">
        <f t="shared" ref="E2018:E2029" si="348">IF(I2017=0,0,VLOOKUP(I2017,MANOOBRA,4,FALSE))</f>
        <v>0</v>
      </c>
      <c r="F2018" s="218">
        <f>IF(D2018=0,0,E2018*D2018)</f>
        <v>0</v>
      </c>
      <c r="G2018" s="219"/>
      <c r="I2018" s="269"/>
    </row>
    <row r="2019" spans="1:9">
      <c r="A2019" s="251" t="str">
        <f t="shared" si="346"/>
        <v/>
      </c>
      <c r="B2019" s="239" t="str">
        <f t="shared" si="347"/>
        <v/>
      </c>
      <c r="C2019" s="187"/>
      <c r="D2019" s="187"/>
      <c r="E2019" s="240">
        <f t="shared" si="348"/>
        <v>0</v>
      </c>
      <c r="F2019" s="218">
        <f t="shared" ref="F2019:F2029" si="349">IF(D2019=0,0,C2019*E2019/D2019)</f>
        <v>0</v>
      </c>
      <c r="G2019" s="220"/>
      <c r="I2019" s="269"/>
    </row>
    <row r="2020" spans="1:9">
      <c r="A2020" s="251" t="str">
        <f t="shared" si="346"/>
        <v/>
      </c>
      <c r="B2020" s="239" t="str">
        <f t="shared" si="347"/>
        <v/>
      </c>
      <c r="C2020" s="187"/>
      <c r="D2020" s="290"/>
      <c r="E2020" s="240">
        <f t="shared" si="348"/>
        <v>0</v>
      </c>
      <c r="F2020" s="218">
        <f t="shared" si="349"/>
        <v>0</v>
      </c>
      <c r="G2020" s="220"/>
      <c r="I2020" s="269"/>
    </row>
    <row r="2021" spans="1:9">
      <c r="A2021" s="251" t="str">
        <f t="shared" si="346"/>
        <v/>
      </c>
      <c r="B2021" s="239" t="str">
        <f t="shared" si="347"/>
        <v/>
      </c>
      <c r="C2021" s="187"/>
      <c r="D2021" s="187"/>
      <c r="E2021" s="240">
        <f t="shared" si="348"/>
        <v>0</v>
      </c>
      <c r="F2021" s="218">
        <f t="shared" si="349"/>
        <v>0</v>
      </c>
      <c r="G2021" s="220"/>
      <c r="I2021" s="269"/>
    </row>
    <row r="2022" spans="1:9">
      <c r="A2022" s="251" t="str">
        <f t="shared" si="346"/>
        <v/>
      </c>
      <c r="B2022" s="239" t="str">
        <f t="shared" si="347"/>
        <v/>
      </c>
      <c r="C2022" s="187"/>
      <c r="D2022" s="187"/>
      <c r="E2022" s="240">
        <f t="shared" si="348"/>
        <v>0</v>
      </c>
      <c r="F2022" s="218">
        <f t="shared" si="349"/>
        <v>0</v>
      </c>
      <c r="G2022" s="220"/>
      <c r="I2022" s="269"/>
    </row>
    <row r="2023" spans="1:9">
      <c r="A2023" s="251" t="str">
        <f t="shared" si="346"/>
        <v/>
      </c>
      <c r="B2023" s="239" t="str">
        <f t="shared" si="347"/>
        <v/>
      </c>
      <c r="C2023" s="187"/>
      <c r="D2023" s="187"/>
      <c r="E2023" s="240">
        <f t="shared" si="348"/>
        <v>0</v>
      </c>
      <c r="F2023" s="218">
        <f t="shared" si="349"/>
        <v>0</v>
      </c>
      <c r="G2023" s="220"/>
      <c r="I2023" s="269"/>
    </row>
    <row r="2024" spans="1:9">
      <c r="A2024" s="251" t="str">
        <f t="shared" si="346"/>
        <v/>
      </c>
      <c r="B2024" s="239" t="str">
        <f t="shared" si="347"/>
        <v/>
      </c>
      <c r="C2024" s="187"/>
      <c r="D2024" s="187"/>
      <c r="E2024" s="240">
        <f t="shared" si="348"/>
        <v>0</v>
      </c>
      <c r="F2024" s="218">
        <f t="shared" si="349"/>
        <v>0</v>
      </c>
      <c r="G2024" s="220"/>
      <c r="I2024" s="269"/>
    </row>
    <row r="2025" spans="1:9">
      <c r="A2025" s="251" t="str">
        <f t="shared" si="346"/>
        <v/>
      </c>
      <c r="B2025" s="239" t="str">
        <f t="shared" si="347"/>
        <v/>
      </c>
      <c r="C2025" s="187"/>
      <c r="D2025" s="187"/>
      <c r="E2025" s="240">
        <f t="shared" si="348"/>
        <v>0</v>
      </c>
      <c r="F2025" s="218">
        <f t="shared" si="349"/>
        <v>0</v>
      </c>
      <c r="G2025" s="220"/>
      <c r="I2025" s="269"/>
    </row>
    <row r="2026" spans="1:9">
      <c r="A2026" s="251" t="str">
        <f t="shared" si="346"/>
        <v/>
      </c>
      <c r="B2026" s="239" t="str">
        <f t="shared" si="347"/>
        <v/>
      </c>
      <c r="C2026" s="187"/>
      <c r="D2026" s="187"/>
      <c r="E2026" s="240">
        <f t="shared" si="348"/>
        <v>0</v>
      </c>
      <c r="F2026" s="218">
        <f t="shared" si="349"/>
        <v>0</v>
      </c>
      <c r="G2026" s="220"/>
      <c r="I2026" s="269"/>
    </row>
    <row r="2027" spans="1:9">
      <c r="A2027" s="251" t="str">
        <f t="shared" si="346"/>
        <v/>
      </c>
      <c r="B2027" s="239" t="str">
        <f t="shared" si="347"/>
        <v/>
      </c>
      <c r="C2027" s="187"/>
      <c r="D2027" s="187"/>
      <c r="E2027" s="240">
        <f t="shared" si="348"/>
        <v>0</v>
      </c>
      <c r="F2027" s="218">
        <f t="shared" si="349"/>
        <v>0</v>
      </c>
      <c r="G2027" s="220"/>
      <c r="I2027" s="269"/>
    </row>
    <row r="2028" spans="1:9">
      <c r="A2028" s="251" t="str">
        <f t="shared" si="346"/>
        <v/>
      </c>
      <c r="B2028" s="239" t="str">
        <f t="shared" si="347"/>
        <v/>
      </c>
      <c r="C2028" s="187"/>
      <c r="D2028" s="187"/>
      <c r="E2028" s="240">
        <f t="shared" si="348"/>
        <v>0</v>
      </c>
      <c r="F2028" s="218">
        <f t="shared" si="349"/>
        <v>0</v>
      </c>
      <c r="G2028" s="220"/>
      <c r="I2028" s="269"/>
    </row>
    <row r="2029" spans="1:9" ht="31.5" customHeight="1">
      <c r="A2029" s="251" t="str">
        <f t="shared" si="346"/>
        <v/>
      </c>
      <c r="B2029" s="239" t="str">
        <f t="shared" si="347"/>
        <v/>
      </c>
      <c r="C2029" s="187"/>
      <c r="D2029" s="187"/>
      <c r="E2029" s="240">
        <f t="shared" si="348"/>
        <v>0</v>
      </c>
      <c r="F2029" s="218">
        <f t="shared" si="349"/>
        <v>0</v>
      </c>
      <c r="G2029" s="221"/>
      <c r="I2029" s="308"/>
    </row>
    <row r="2030" spans="1:9" ht="13.5" thickBot="1">
      <c r="A2030" s="222"/>
      <c r="B2030" s="223"/>
      <c r="C2030" s="223"/>
      <c r="D2030" s="225"/>
      <c r="E2030" s="225"/>
      <c r="F2030" s="226" t="s">
        <v>79</v>
      </c>
      <c r="G2030" s="250">
        <f>SUM(F2018:F2029)</f>
        <v>0</v>
      </c>
      <c r="I2030" s="308"/>
    </row>
    <row r="2031" spans="1:9" ht="13.5" thickTop="1">
      <c r="A2031" s="179" t="s">
        <v>72</v>
      </c>
      <c r="B2031" s="229"/>
      <c r="C2031" s="229"/>
      <c r="D2031" s="231"/>
      <c r="E2031" s="231"/>
      <c r="F2031" s="230"/>
      <c r="G2031" s="232"/>
      <c r="H2031" s="209"/>
      <c r="I2031" s="307"/>
    </row>
    <row r="2032" spans="1:9">
      <c r="A2032" s="233" t="s">
        <v>53</v>
      </c>
      <c r="B2032" s="234"/>
      <c r="C2032" s="234"/>
      <c r="D2032" s="299"/>
      <c r="E2032" s="236" t="s">
        <v>73</v>
      </c>
      <c r="F2032" s="237" t="s">
        <v>74</v>
      </c>
      <c r="G2032" s="252" t="s">
        <v>73</v>
      </c>
      <c r="I2032" s="308"/>
    </row>
    <row r="2033" spans="1:20">
      <c r="A2033" s="704" t="s">
        <v>734</v>
      </c>
      <c r="B2033" s="253"/>
      <c r="C2033" s="253"/>
      <c r="D2033" s="300"/>
      <c r="E2033" s="217">
        <f>SUM(G1992,G2007,G2015,G2030)</f>
        <v>0</v>
      </c>
      <c r="F2033" s="254">
        <v>0.12</v>
      </c>
      <c r="G2033" s="255">
        <f>E2033*F2033</f>
        <v>0</v>
      </c>
      <c r="I2033" s="308"/>
    </row>
    <row r="2034" spans="1:20">
      <c r="A2034" s="704" t="s">
        <v>80</v>
      </c>
      <c r="B2034" s="253"/>
      <c r="C2034" s="253"/>
      <c r="D2034" s="300"/>
      <c r="E2034" s="217">
        <f>SUM(G1992,G2007,G2015,G2030)</f>
        <v>0</v>
      </c>
      <c r="F2034" s="254">
        <f>A</f>
        <v>0</v>
      </c>
      <c r="G2034" s="255">
        <f>E2034*F2034</f>
        <v>0</v>
      </c>
      <c r="I2034" s="308"/>
    </row>
    <row r="2035" spans="1:20" ht="33" customHeight="1">
      <c r="A2035" s="704" t="s">
        <v>81</v>
      </c>
      <c r="B2035" s="253"/>
      <c r="C2035" s="253"/>
      <c r="D2035" s="300"/>
      <c r="E2035" s="217">
        <f>SUM(G1992,G2007,G2015,G2030)</f>
        <v>0</v>
      </c>
      <c r="F2035" s="254">
        <f>I</f>
        <v>0</v>
      </c>
      <c r="G2035" s="255">
        <f>E2035*F2035</f>
        <v>0</v>
      </c>
      <c r="I2035" s="308"/>
      <c r="J2035" s="281"/>
      <c r="K2035" s="281"/>
      <c r="L2035" s="281"/>
      <c r="M2035" s="281"/>
      <c r="N2035" s="281"/>
      <c r="O2035" s="281"/>
      <c r="P2035" s="281"/>
      <c r="Q2035" s="281"/>
      <c r="R2035" s="281"/>
      <c r="S2035" s="281"/>
    </row>
    <row r="2036" spans="1:20" ht="33" customHeight="1">
      <c r="A2036" s="707" t="s">
        <v>82</v>
      </c>
      <c r="D2036" s="206"/>
      <c r="E2036" s="217">
        <f>SUM(G1992,G2007,G2015,G2030)</f>
        <v>0</v>
      </c>
      <c r="F2036" s="705">
        <f>U</f>
        <v>0</v>
      </c>
      <c r="G2036" s="220">
        <v>0</v>
      </c>
      <c r="I2036" s="706"/>
      <c r="J2036" s="281"/>
      <c r="K2036" s="281"/>
      <c r="L2036" s="281"/>
      <c r="M2036" s="281"/>
      <c r="N2036" s="281"/>
      <c r="O2036" s="281"/>
      <c r="P2036" s="281"/>
      <c r="Q2036" s="281"/>
      <c r="R2036" s="281"/>
      <c r="S2036" s="281"/>
    </row>
    <row r="2037" spans="1:20" s="201" customFormat="1" ht="13.5" thickBot="1">
      <c r="A2037" s="222"/>
      <c r="B2037" s="223"/>
      <c r="C2037" s="223"/>
      <c r="D2037" s="225"/>
      <c r="E2037" s="225"/>
      <c r="F2037" s="256" t="s">
        <v>83</v>
      </c>
      <c r="G2037" s="250">
        <f>SUM(G2033:G2036)</f>
        <v>0</v>
      </c>
      <c r="I2037" s="309"/>
      <c r="J2037" s="201" t="str">
        <f>B1976</f>
        <v>2.6.2</v>
      </c>
      <c r="K2037" s="261">
        <f>E2033</f>
        <v>0</v>
      </c>
      <c r="L2037" s="261">
        <f>+G1992</f>
        <v>0</v>
      </c>
      <c r="M2037" s="261">
        <f>+G2007</f>
        <v>0</v>
      </c>
      <c r="N2037" s="261">
        <f>+G2015</f>
        <v>0</v>
      </c>
      <c r="O2037" s="261">
        <f>+G2030</f>
        <v>0</v>
      </c>
      <c r="P2037" s="280">
        <f>G2033</f>
        <v>0</v>
      </c>
      <c r="Q2037" s="280">
        <f>G2034</f>
        <v>0</v>
      </c>
      <c r="R2037" s="280">
        <f>G2035</f>
        <v>0</v>
      </c>
      <c r="S2037" s="283">
        <f>SUM(K2037:R2037)</f>
        <v>0</v>
      </c>
      <c r="T2037" s="280"/>
    </row>
    <row r="2038" spans="1:20" ht="14" thickTop="1" thickBot="1">
      <c r="A2038" s="257"/>
      <c r="B2038" s="201"/>
      <c r="C2038" s="201"/>
      <c r="D2038" s="301"/>
      <c r="E2038" s="258" t="s">
        <v>88</v>
      </c>
      <c r="F2038" s="259"/>
      <c r="G2038" s="260">
        <f>ROUND(SUM(G1992,G2007,G2015,G2030,G2037),0)</f>
        <v>0</v>
      </c>
      <c r="I2038" s="308"/>
      <c r="T2038" s="280"/>
    </row>
    <row r="2039" spans="1:20" ht="13.5" thickTop="1">
      <c r="A2039" s="262" t="s">
        <v>95</v>
      </c>
      <c r="D2039" s="206"/>
      <c r="E2039" s="206"/>
      <c r="F2039" s="205"/>
      <c r="G2039" s="208"/>
      <c r="I2039" s="308"/>
      <c r="T2039" s="280"/>
    </row>
    <row r="2040" spans="1:20">
      <c r="A2040" s="262"/>
      <c r="B2040" s="263"/>
      <c r="C2040" s="263"/>
      <c r="D2040" s="302"/>
      <c r="E2040" s="206"/>
      <c r="F2040" s="205"/>
      <c r="G2040" s="264">
        <f ca="1">TODAY()</f>
        <v>45189</v>
      </c>
      <c r="I2040" s="308"/>
      <c r="T2040" s="280"/>
    </row>
    <row r="2041" spans="1:20" s="191" customFormat="1" ht="13.5" thickBot="1">
      <c r="A2041" s="222"/>
      <c r="B2041" s="223"/>
      <c r="C2041" s="223"/>
      <c r="D2041" s="225"/>
      <c r="E2041" s="225"/>
      <c r="F2041" s="224"/>
      <c r="G2041" s="265"/>
      <c r="I2041" s="303"/>
      <c r="S2041" s="282"/>
    </row>
    <row r="2042" spans="1:20" s="191" customFormat="1" ht="13.5" thickTop="1">
      <c r="A2042" s="188" t="s">
        <v>124</v>
      </c>
      <c r="B2042" s="188"/>
      <c r="C2042" s="188"/>
      <c r="D2042" s="190"/>
      <c r="E2042" s="190"/>
      <c r="F2042" s="189"/>
      <c r="G2042" s="189"/>
      <c r="I2042" s="303"/>
      <c r="S2042" s="282"/>
    </row>
    <row r="2043" spans="1:20" s="191" customFormat="1">
      <c r="A2043" s="188" t="str">
        <f>CONCATENATE('Prestaciones y AIU'!A1848," ANALISIS DE PRECIOS UNITARIOS")</f>
        <v xml:space="preserve"> ANALISIS DE PRECIOS UNITARIOS</v>
      </c>
      <c r="B2043" s="188"/>
      <c r="C2043" s="188"/>
      <c r="D2043" s="190"/>
      <c r="E2043" s="190"/>
      <c r="F2043" s="189"/>
      <c r="G2043" s="189"/>
      <c r="I2043" s="303"/>
      <c r="S2043" s="282"/>
    </row>
    <row r="2044" spans="1:20" s="191" customFormat="1">
      <c r="A2044" s="188" t="str">
        <f>Objeto_LIC</f>
        <v>OBJETO PROCESO COMPETITIVO</v>
      </c>
      <c r="B2044" s="188"/>
      <c r="C2044" s="188"/>
      <c r="D2044" s="190"/>
      <c r="E2044" s="190"/>
      <c r="F2044" s="189"/>
      <c r="G2044" s="189"/>
      <c r="I2044" s="303"/>
      <c r="S2044" s="282"/>
    </row>
    <row r="2045" spans="1:20">
      <c r="A2045" s="188"/>
      <c r="B2045" s="188"/>
      <c r="C2045" s="188"/>
      <c r="D2045" s="190"/>
      <c r="E2045" s="190"/>
      <c r="F2045" s="189"/>
      <c r="G2045" s="189"/>
    </row>
    <row r="2046" spans="1:20" s="201" customFormat="1" ht="13.5" thickBot="1">
      <c r="A2046" s="192"/>
      <c r="B2046" s="192"/>
      <c r="C2046" s="192"/>
      <c r="D2046" s="194"/>
      <c r="E2046" s="194"/>
      <c r="F2046" s="193"/>
      <c r="G2046" s="193"/>
      <c r="I2046" s="305"/>
      <c r="S2046" s="282"/>
    </row>
    <row r="2047" spans="1:20" ht="13.5" thickTop="1">
      <c r="A2047" s="196"/>
      <c r="B2047" s="197"/>
      <c r="C2047" s="197"/>
      <c r="D2047" s="199"/>
      <c r="E2047" s="199"/>
      <c r="F2047" s="198"/>
      <c r="G2047" s="200" t="s">
        <v>125</v>
      </c>
    </row>
    <row r="2048" spans="1:20">
      <c r="A2048" s="202" t="s">
        <v>58</v>
      </c>
      <c r="B2048" s="844" t="str">
        <f>Proponente</f>
        <v>INDICAR NOMBRE DE CONTRATISTA</v>
      </c>
      <c r="C2048" s="844"/>
      <c r="D2048" s="844"/>
      <c r="E2048" s="844"/>
      <c r="F2048" s="844"/>
      <c r="G2048" s="845"/>
    </row>
    <row r="2049" spans="1:19">
      <c r="A2049" s="202" t="s">
        <v>59</v>
      </c>
      <c r="B2049" s="203" t="str">
        <f>Presupuesto!$A$35</f>
        <v>2.6.3</v>
      </c>
      <c r="C2049" s="844" t="str">
        <f>Presupuesto!$B$35</f>
        <v>Suministro e Instalación Cercha y/o correa metálica tubo rectangular 3" x 1 1/2", calibre 18, con anticorrosivo y esmalte. Incluye  instalación.</v>
      </c>
      <c r="D2049" s="844"/>
      <c r="E2049" s="844"/>
      <c r="F2049" s="844"/>
      <c r="G2049" s="845"/>
    </row>
    <row r="2050" spans="1:19">
      <c r="A2050" s="204"/>
      <c r="D2050" s="206"/>
      <c r="E2050" s="206"/>
      <c r="F2050" s="192" t="s">
        <v>87</v>
      </c>
      <c r="G2050" s="207" t="str">
        <f>Presupuesto!$C$35</f>
        <v>ml</v>
      </c>
      <c r="I2050" s="306"/>
      <c r="J2050" s="281"/>
      <c r="K2050" s="281"/>
      <c r="L2050" s="281"/>
      <c r="M2050" s="281"/>
      <c r="N2050" s="281"/>
      <c r="O2050" s="281"/>
      <c r="P2050" s="281"/>
      <c r="Q2050" s="281"/>
      <c r="R2050" s="281"/>
      <c r="S2050" s="281"/>
    </row>
    <row r="2051" spans="1:19" s="209" customFormat="1" ht="13.5" thickBot="1">
      <c r="A2051" s="202" t="s">
        <v>60</v>
      </c>
      <c r="B2051" s="195"/>
      <c r="C2051" s="195"/>
      <c r="D2051" s="206"/>
      <c r="E2051" s="206"/>
      <c r="F2051" s="205"/>
      <c r="G2051" s="208"/>
      <c r="I2051" s="307"/>
      <c r="S2051" s="281"/>
    </row>
    <row r="2052" spans="1:19" ht="13.5" thickTop="1">
      <c r="A2052" s="210" t="s">
        <v>53</v>
      </c>
      <c r="B2052" s="211" t="s">
        <v>61</v>
      </c>
      <c r="C2052" s="211" t="s">
        <v>62</v>
      </c>
      <c r="D2052" s="212" t="s">
        <v>70</v>
      </c>
      <c r="E2052" s="213" t="s">
        <v>98</v>
      </c>
      <c r="F2052" s="213" t="s">
        <v>75</v>
      </c>
      <c r="G2052" s="214" t="s">
        <v>66</v>
      </c>
      <c r="I2052" s="269"/>
    </row>
    <row r="2053" spans="1:19">
      <c r="A2053" s="215" t="str">
        <f t="shared" ref="A2053:A2064" si="350">IF(I2052=0,"-",VLOOKUP(I2052,EQUIPOS,2,FALSE))</f>
        <v>-</v>
      </c>
      <c r="B2053" s="216"/>
      <c r="C2053" s="216"/>
      <c r="D2053" s="697"/>
      <c r="E2053" s="217">
        <f>0.1*E2091</f>
        <v>0</v>
      </c>
      <c r="F2053" s="218">
        <f t="shared" ref="F2053:F2064" si="351">IF(D2053=0,0,E2053*D2053)</f>
        <v>0</v>
      </c>
      <c r="G2053" s="219"/>
      <c r="I2053" s="269"/>
    </row>
    <row r="2054" spans="1:19">
      <c r="A2054" s="215" t="str">
        <f t="shared" si="350"/>
        <v>-</v>
      </c>
      <c r="B2054" s="216"/>
      <c r="C2054" s="216"/>
      <c r="D2054" s="697"/>
      <c r="E2054" s="217">
        <f>0.1*E2092</f>
        <v>0</v>
      </c>
      <c r="F2054" s="218">
        <f t="shared" si="351"/>
        <v>0</v>
      </c>
      <c r="G2054" s="220"/>
      <c r="I2054" s="269"/>
    </row>
    <row r="2055" spans="1:19">
      <c r="A2055" s="215" t="str">
        <f t="shared" si="350"/>
        <v>-</v>
      </c>
      <c r="B2055" s="216"/>
      <c r="C2055" s="216"/>
      <c r="D2055" s="697"/>
      <c r="E2055" s="217">
        <f t="shared" ref="E2055:E2064" si="352">IF(I2054=0,0,VLOOKUP(I2054,EQUIPOS,4,FALSE))</f>
        <v>0</v>
      </c>
      <c r="F2055" s="218">
        <f t="shared" si="351"/>
        <v>0</v>
      </c>
      <c r="G2055" s="220"/>
      <c r="I2055" s="269"/>
    </row>
    <row r="2056" spans="1:19">
      <c r="A2056" s="215" t="str">
        <f t="shared" si="350"/>
        <v>-</v>
      </c>
      <c r="B2056" s="216"/>
      <c r="C2056" s="216"/>
      <c r="D2056" s="697"/>
      <c r="E2056" s="217">
        <f t="shared" si="352"/>
        <v>0</v>
      </c>
      <c r="F2056" s="218">
        <f t="shared" si="351"/>
        <v>0</v>
      </c>
      <c r="G2056" s="220"/>
      <c r="I2056" s="269"/>
    </row>
    <row r="2057" spans="1:19">
      <c r="A2057" s="215" t="str">
        <f t="shared" si="350"/>
        <v>-</v>
      </c>
      <c r="B2057" s="216"/>
      <c r="C2057" s="216"/>
      <c r="D2057" s="186"/>
      <c r="E2057" s="217">
        <f t="shared" si="352"/>
        <v>0</v>
      </c>
      <c r="F2057" s="218">
        <f t="shared" si="351"/>
        <v>0</v>
      </c>
      <c r="G2057" s="220"/>
      <c r="I2057" s="269"/>
    </row>
    <row r="2058" spans="1:19">
      <c r="A2058" s="215" t="str">
        <f t="shared" si="350"/>
        <v>-</v>
      </c>
      <c r="B2058" s="216"/>
      <c r="C2058" s="216"/>
      <c r="D2058" s="186"/>
      <c r="E2058" s="217">
        <f t="shared" si="352"/>
        <v>0</v>
      </c>
      <c r="F2058" s="218">
        <f t="shared" si="351"/>
        <v>0</v>
      </c>
      <c r="G2058" s="220"/>
      <c r="I2058" s="269"/>
    </row>
    <row r="2059" spans="1:19">
      <c r="A2059" s="215" t="str">
        <f t="shared" si="350"/>
        <v>-</v>
      </c>
      <c r="B2059" s="216"/>
      <c r="C2059" s="216"/>
      <c r="D2059" s="186"/>
      <c r="E2059" s="217">
        <f t="shared" si="352"/>
        <v>0</v>
      </c>
      <c r="F2059" s="218">
        <f t="shared" si="351"/>
        <v>0</v>
      </c>
      <c r="G2059" s="220"/>
      <c r="I2059" s="269"/>
    </row>
    <row r="2060" spans="1:19">
      <c r="A2060" s="215" t="str">
        <f t="shared" si="350"/>
        <v>-</v>
      </c>
      <c r="B2060" s="216"/>
      <c r="C2060" s="216"/>
      <c r="D2060" s="186"/>
      <c r="E2060" s="217">
        <f t="shared" si="352"/>
        <v>0</v>
      </c>
      <c r="F2060" s="218">
        <f t="shared" si="351"/>
        <v>0</v>
      </c>
      <c r="G2060" s="220"/>
      <c r="I2060" s="269"/>
    </row>
    <row r="2061" spans="1:19">
      <c r="A2061" s="215" t="str">
        <f t="shared" si="350"/>
        <v>-</v>
      </c>
      <c r="B2061" s="216"/>
      <c r="C2061" s="216"/>
      <c r="D2061" s="186"/>
      <c r="E2061" s="217">
        <f t="shared" si="352"/>
        <v>0</v>
      </c>
      <c r="F2061" s="218">
        <f t="shared" si="351"/>
        <v>0</v>
      </c>
      <c r="G2061" s="220"/>
      <c r="I2061" s="269"/>
    </row>
    <row r="2062" spans="1:19">
      <c r="A2062" s="215" t="str">
        <f t="shared" si="350"/>
        <v>-</v>
      </c>
      <c r="B2062" s="216"/>
      <c r="C2062" s="216"/>
      <c r="D2062" s="186"/>
      <c r="E2062" s="217">
        <f t="shared" si="352"/>
        <v>0</v>
      </c>
      <c r="F2062" s="218">
        <f t="shared" si="351"/>
        <v>0</v>
      </c>
      <c r="G2062" s="220"/>
      <c r="I2062" s="269"/>
    </row>
    <row r="2063" spans="1:19">
      <c r="A2063" s="215" t="str">
        <f t="shared" si="350"/>
        <v>-</v>
      </c>
      <c r="B2063" s="216"/>
      <c r="C2063" s="216"/>
      <c r="D2063" s="186"/>
      <c r="E2063" s="217">
        <f t="shared" si="352"/>
        <v>0</v>
      </c>
      <c r="F2063" s="218">
        <f t="shared" si="351"/>
        <v>0</v>
      </c>
      <c r="G2063" s="220"/>
      <c r="I2063" s="269"/>
    </row>
    <row r="2064" spans="1:19">
      <c r="A2064" s="215" t="str">
        <f t="shared" si="350"/>
        <v>-</v>
      </c>
      <c r="B2064" s="216"/>
      <c r="C2064" s="216"/>
      <c r="D2064" s="186"/>
      <c r="E2064" s="217">
        <f t="shared" si="352"/>
        <v>0</v>
      </c>
      <c r="F2064" s="218">
        <f t="shared" si="351"/>
        <v>0</v>
      </c>
      <c r="G2064" s="220"/>
      <c r="I2064" s="308"/>
    </row>
    <row r="2065" spans="1:19" ht="13.5" thickBot="1">
      <c r="A2065" s="222"/>
      <c r="B2065" s="223"/>
      <c r="C2065" s="223"/>
      <c r="D2065" s="225"/>
      <c r="E2065" s="225"/>
      <c r="F2065" s="226" t="s">
        <v>76</v>
      </c>
      <c r="G2065" s="227">
        <f>SUM(F2053:F2064)</f>
        <v>0</v>
      </c>
      <c r="I2065" s="308"/>
    </row>
    <row r="2066" spans="1:19" s="209" customFormat="1" ht="13.5" thickTop="1">
      <c r="A2066" s="228" t="s">
        <v>63</v>
      </c>
      <c r="B2066" s="229"/>
      <c r="C2066" s="229"/>
      <c r="D2066" s="231"/>
      <c r="E2066" s="231"/>
      <c r="F2066" s="230"/>
      <c r="G2066" s="232"/>
      <c r="I2066" s="307"/>
      <c r="S2066" s="281"/>
    </row>
    <row r="2067" spans="1:19" ht="26">
      <c r="A2067" s="233" t="s">
        <v>53</v>
      </c>
      <c r="B2067" s="234"/>
      <c r="C2067" s="235" t="s">
        <v>54</v>
      </c>
      <c r="D2067" s="298" t="s">
        <v>64</v>
      </c>
      <c r="E2067" s="236" t="s">
        <v>65</v>
      </c>
      <c r="F2067" s="237" t="s">
        <v>75</v>
      </c>
      <c r="G2067" s="238" t="s">
        <v>66</v>
      </c>
      <c r="I2067" s="269"/>
    </row>
    <row r="2068" spans="1:19">
      <c r="A2068" s="842" t="str">
        <f t="shared" ref="A2068:A2079" si="353">IF(I2067=0,"",VLOOKUP(I2067,MATERIALES,2,FALSE))</f>
        <v/>
      </c>
      <c r="B2068" s="843"/>
      <c r="C2068" s="239" t="str">
        <f t="shared" ref="C2068:C2076" si="354">IF(I2067=0,"",VLOOKUP(I2067,MATERIALES,3,FALSE))</f>
        <v/>
      </c>
      <c r="D2068" s="606"/>
      <c r="E2068" s="240">
        <f t="shared" ref="E2068:E2079" si="355">IF(I2067=0,0,VLOOKUP(I2067,MATERIALES,4,FALSE))</f>
        <v>0</v>
      </c>
      <c r="F2068" s="218">
        <f>D2068*E2068</f>
        <v>0</v>
      </c>
      <c r="G2068" s="219"/>
      <c r="I2068" s="269"/>
    </row>
    <row r="2069" spans="1:19">
      <c r="A2069" s="842" t="str">
        <f t="shared" si="353"/>
        <v/>
      </c>
      <c r="B2069" s="843"/>
      <c r="C2069" s="239" t="str">
        <f t="shared" si="354"/>
        <v/>
      </c>
      <c r="D2069" s="606"/>
      <c r="E2069" s="240">
        <f t="shared" si="355"/>
        <v>0</v>
      </c>
      <c r="F2069" s="218">
        <f t="shared" ref="F2069:F2079" si="356">D2069*E2069</f>
        <v>0</v>
      </c>
      <c r="G2069" s="220"/>
      <c r="I2069" s="269"/>
    </row>
    <row r="2070" spans="1:19">
      <c r="A2070" s="842" t="str">
        <f t="shared" si="353"/>
        <v/>
      </c>
      <c r="B2070" s="843"/>
      <c r="C2070" s="239" t="str">
        <f t="shared" si="354"/>
        <v/>
      </c>
      <c r="D2070" s="606"/>
      <c r="E2070" s="240">
        <f t="shared" si="355"/>
        <v>0</v>
      </c>
      <c r="F2070" s="218">
        <f t="shared" si="356"/>
        <v>0</v>
      </c>
      <c r="G2070" s="220"/>
      <c r="I2070" s="269"/>
    </row>
    <row r="2071" spans="1:19">
      <c r="A2071" s="842" t="str">
        <f t="shared" si="353"/>
        <v/>
      </c>
      <c r="B2071" s="843"/>
      <c r="C2071" s="239" t="str">
        <f t="shared" si="354"/>
        <v/>
      </c>
      <c r="D2071" s="606"/>
      <c r="E2071" s="240">
        <f t="shared" si="355"/>
        <v>0</v>
      </c>
      <c r="F2071" s="218">
        <f t="shared" si="356"/>
        <v>0</v>
      </c>
      <c r="G2071" s="220"/>
      <c r="I2071" s="269"/>
    </row>
    <row r="2072" spans="1:19">
      <c r="A2072" s="842" t="str">
        <f t="shared" si="353"/>
        <v/>
      </c>
      <c r="B2072" s="843"/>
      <c r="C2072" s="239" t="str">
        <f t="shared" si="354"/>
        <v/>
      </c>
      <c r="D2072" s="186"/>
      <c r="E2072" s="240">
        <f t="shared" si="355"/>
        <v>0</v>
      </c>
      <c r="F2072" s="218">
        <f t="shared" si="356"/>
        <v>0</v>
      </c>
      <c r="G2072" s="220"/>
      <c r="I2072" s="269"/>
    </row>
    <row r="2073" spans="1:19">
      <c r="A2073" s="842" t="str">
        <f t="shared" si="353"/>
        <v/>
      </c>
      <c r="B2073" s="843"/>
      <c r="C2073" s="239" t="str">
        <f t="shared" si="354"/>
        <v/>
      </c>
      <c r="D2073" s="186"/>
      <c r="E2073" s="240">
        <f t="shared" si="355"/>
        <v>0</v>
      </c>
      <c r="F2073" s="218">
        <f t="shared" si="356"/>
        <v>0</v>
      </c>
      <c r="G2073" s="220"/>
      <c r="I2073" s="269"/>
    </row>
    <row r="2074" spans="1:19">
      <c r="A2074" s="842" t="str">
        <f t="shared" si="353"/>
        <v/>
      </c>
      <c r="B2074" s="843"/>
      <c r="C2074" s="239" t="str">
        <f t="shared" si="354"/>
        <v/>
      </c>
      <c r="D2074" s="186"/>
      <c r="E2074" s="240">
        <f t="shared" si="355"/>
        <v>0</v>
      </c>
      <c r="F2074" s="218">
        <f t="shared" si="356"/>
        <v>0</v>
      </c>
      <c r="G2074" s="220"/>
      <c r="I2074" s="269"/>
    </row>
    <row r="2075" spans="1:19">
      <c r="A2075" s="842" t="str">
        <f t="shared" si="353"/>
        <v/>
      </c>
      <c r="B2075" s="843"/>
      <c r="C2075" s="239" t="str">
        <f t="shared" si="354"/>
        <v/>
      </c>
      <c r="D2075" s="186"/>
      <c r="E2075" s="240">
        <f t="shared" si="355"/>
        <v>0</v>
      </c>
      <c r="F2075" s="218">
        <f t="shared" si="356"/>
        <v>0</v>
      </c>
      <c r="G2075" s="241"/>
      <c r="I2075" s="269"/>
    </row>
    <row r="2076" spans="1:19">
      <c r="A2076" s="842" t="str">
        <f t="shared" si="353"/>
        <v/>
      </c>
      <c r="B2076" s="843"/>
      <c r="C2076" s="239" t="str">
        <f t="shared" si="354"/>
        <v/>
      </c>
      <c r="D2076" s="186"/>
      <c r="E2076" s="240">
        <f t="shared" si="355"/>
        <v>0</v>
      </c>
      <c r="F2076" s="218">
        <f t="shared" si="356"/>
        <v>0</v>
      </c>
      <c r="G2076" s="220"/>
      <c r="I2076" s="269"/>
    </row>
    <row r="2077" spans="1:19">
      <c r="A2077" s="842" t="str">
        <f t="shared" si="353"/>
        <v/>
      </c>
      <c r="B2077" s="843"/>
      <c r="C2077" s="239"/>
      <c r="D2077" s="186"/>
      <c r="E2077" s="240">
        <f t="shared" si="355"/>
        <v>0</v>
      </c>
      <c r="F2077" s="218">
        <f t="shared" si="356"/>
        <v>0</v>
      </c>
      <c r="G2077" s="220"/>
      <c r="I2077" s="269"/>
    </row>
    <row r="2078" spans="1:19">
      <c r="A2078" s="842" t="str">
        <f t="shared" si="353"/>
        <v/>
      </c>
      <c r="B2078" s="843"/>
      <c r="C2078" s="239"/>
      <c r="D2078" s="186"/>
      <c r="E2078" s="240">
        <f t="shared" si="355"/>
        <v>0</v>
      </c>
      <c r="F2078" s="218">
        <f t="shared" si="356"/>
        <v>0</v>
      </c>
      <c r="G2078" s="220"/>
      <c r="I2078" s="269"/>
    </row>
    <row r="2079" spans="1:19" ht="26.25" customHeight="1">
      <c r="A2079" s="842" t="str">
        <f t="shared" si="353"/>
        <v/>
      </c>
      <c r="B2079" s="843"/>
      <c r="C2079" s="239" t="str">
        <f t="shared" ref="C2079" si="357">IF(I2078=0,"",VLOOKUP(I2078,MATERIALES,3,FALSE))</f>
        <v/>
      </c>
      <c r="D2079" s="186"/>
      <c r="E2079" s="240">
        <f t="shared" si="355"/>
        <v>0</v>
      </c>
      <c r="F2079" s="218">
        <f t="shared" si="356"/>
        <v>0</v>
      </c>
      <c r="G2079" s="221"/>
      <c r="I2079" s="308"/>
    </row>
    <row r="2080" spans="1:19" ht="13.5" thickBot="1">
      <c r="A2080" s="204"/>
      <c r="D2080" s="206"/>
      <c r="E2080" s="242"/>
      <c r="F2080" s="243" t="s">
        <v>77</v>
      </c>
      <c r="G2080" s="241">
        <f>SUM(F2068:F2079)</f>
        <v>0</v>
      </c>
      <c r="I2080" s="308"/>
    </row>
    <row r="2081" spans="1:9" ht="14" thickTop="1" thickBot="1">
      <c r="A2081" s="244" t="s">
        <v>68</v>
      </c>
      <c r="B2081" s="245"/>
      <c r="C2081" s="245"/>
      <c r="D2081" s="247"/>
      <c r="E2081" s="247"/>
      <c r="F2081" s="246"/>
      <c r="G2081" s="248"/>
      <c r="I2081" s="308"/>
    </row>
    <row r="2082" spans="1:9" ht="13.5" thickTop="1">
      <c r="A2082" s="233" t="s">
        <v>53</v>
      </c>
      <c r="B2082" s="234"/>
      <c r="C2082" s="236" t="s">
        <v>67</v>
      </c>
      <c r="D2082" s="298" t="s">
        <v>71</v>
      </c>
      <c r="E2082" s="236" t="s">
        <v>96</v>
      </c>
      <c r="F2082" s="237" t="s">
        <v>75</v>
      </c>
      <c r="G2082" s="238" t="s">
        <v>66</v>
      </c>
      <c r="I2082" s="269"/>
    </row>
    <row r="2083" spans="1:9">
      <c r="A2083" s="842" t="str">
        <f>IF(I2082=0,"",VLOOKUP(I2082,EQUIPOS,2,FALSE))</f>
        <v/>
      </c>
      <c r="B2083" s="843"/>
      <c r="C2083" s="187"/>
      <c r="D2083" s="186"/>
      <c r="E2083" s="240">
        <f>IF(I2082=0,0,VLOOKUP(I2082,EQUIPOS,4,FALSE))</f>
        <v>0</v>
      </c>
      <c r="F2083" s="218">
        <f>C2083*D2083*E2083</f>
        <v>0</v>
      </c>
      <c r="G2083" s="219"/>
      <c r="I2083" s="269"/>
    </row>
    <row r="2084" spans="1:9">
      <c r="A2084" s="842" t="str">
        <f>IF(I2083=0,"",VLOOKUP(I2083,EQUIPOS,2,FALSE))</f>
        <v/>
      </c>
      <c r="B2084" s="843"/>
      <c r="C2084" s="187"/>
      <c r="D2084" s="186"/>
      <c r="E2084" s="240">
        <f>IF(I2083=0,0,VLOOKUP(I2083,EQUIPOS,4,FALSE))</f>
        <v>0</v>
      </c>
      <c r="F2084" s="218">
        <f t="shared" ref="F2084:F2087" si="358">C2084*D2084*E2084</f>
        <v>0</v>
      </c>
      <c r="G2084" s="220"/>
      <c r="I2084" s="269"/>
    </row>
    <row r="2085" spans="1:9">
      <c r="A2085" s="842" t="str">
        <f>IF(I2084=0,"",VLOOKUP(I2084,EQUIPOS,2,FALSE))</f>
        <v/>
      </c>
      <c r="B2085" s="843"/>
      <c r="C2085" s="187"/>
      <c r="D2085" s="186"/>
      <c r="E2085" s="240">
        <f>IF(I2084=0,0,VLOOKUP(I2084,EQUIPOS,4,FALSE))</f>
        <v>0</v>
      </c>
      <c r="F2085" s="218">
        <f t="shared" si="358"/>
        <v>0</v>
      </c>
      <c r="G2085" s="220"/>
      <c r="I2085" s="269"/>
    </row>
    <row r="2086" spans="1:9">
      <c r="A2086" s="842" t="str">
        <f>IF(I2085=0,"",VLOOKUP(I2085,EQUIPOS,2,FALSE))</f>
        <v/>
      </c>
      <c r="B2086" s="843"/>
      <c r="C2086" s="187"/>
      <c r="D2086" s="186"/>
      <c r="E2086" s="240">
        <f>IF(I2085=0,0,VLOOKUP(I2085,EQUIPOS,4,FALSE))</f>
        <v>0</v>
      </c>
      <c r="F2086" s="218">
        <f t="shared" si="358"/>
        <v>0</v>
      </c>
      <c r="G2086" s="220"/>
      <c r="I2086" s="269"/>
    </row>
    <row r="2087" spans="1:9" ht="30.75" customHeight="1">
      <c r="A2087" s="842" t="str">
        <f>IF(I2086=0,"",VLOOKUP(I2086,EQUIPOS,2,FALSE))</f>
        <v/>
      </c>
      <c r="B2087" s="843"/>
      <c r="C2087" s="187"/>
      <c r="D2087" s="186"/>
      <c r="E2087" s="240">
        <f>IF(I2086=0,0,VLOOKUP(I2086,EQUIPOS,4,FALSE))</f>
        <v>0</v>
      </c>
      <c r="F2087" s="218">
        <f t="shared" si="358"/>
        <v>0</v>
      </c>
      <c r="G2087" s="221"/>
      <c r="I2087" s="308"/>
    </row>
    <row r="2088" spans="1:9" ht="13.5" thickBot="1">
      <c r="A2088" s="222"/>
      <c r="B2088" s="223"/>
      <c r="C2088" s="223"/>
      <c r="D2088" s="225"/>
      <c r="E2088" s="249"/>
      <c r="F2088" s="226" t="s">
        <v>78</v>
      </c>
      <c r="G2088" s="250">
        <f>SUM(F2083:F2087)</f>
        <v>0</v>
      </c>
      <c r="I2088" s="308"/>
    </row>
    <row r="2089" spans="1:9" ht="13.5" thickTop="1">
      <c r="A2089" s="228" t="s">
        <v>69</v>
      </c>
      <c r="B2089" s="229"/>
      <c r="C2089" s="229"/>
      <c r="D2089" s="231"/>
      <c r="E2089" s="231"/>
      <c r="F2089" s="230"/>
      <c r="G2089" s="232"/>
      <c r="H2089" s="209"/>
      <c r="I2089" s="307"/>
    </row>
    <row r="2090" spans="1:9" ht="26">
      <c r="A2090" s="233" t="s">
        <v>53</v>
      </c>
      <c r="B2090" s="235" t="s">
        <v>54</v>
      </c>
      <c r="C2090" s="235" t="s">
        <v>64</v>
      </c>
      <c r="D2090" s="298" t="s">
        <v>70</v>
      </c>
      <c r="E2090" s="236" t="s">
        <v>65</v>
      </c>
      <c r="F2090" s="237" t="s">
        <v>75</v>
      </c>
      <c r="G2090" s="238" t="s">
        <v>66</v>
      </c>
      <c r="I2090" s="269"/>
    </row>
    <row r="2091" spans="1:9">
      <c r="A2091" s="251" t="str">
        <f t="shared" ref="A2091:A2102" si="359">IF(I2090=0,"",VLOOKUP(I2090,MANOOBRA,2,FALSE))</f>
        <v/>
      </c>
      <c r="B2091" s="239" t="str">
        <f t="shared" ref="B2091:B2102" si="360">IF(I2090=0,"",VLOOKUP(I2090,MANOOBRA,3,FALSE))</f>
        <v/>
      </c>
      <c r="C2091" s="187"/>
      <c r="D2091" s="697"/>
      <c r="E2091" s="240">
        <f t="shared" ref="E2091:E2102" si="361">IF(I2090=0,0,VLOOKUP(I2090,MANOOBRA,4,FALSE))</f>
        <v>0</v>
      </c>
      <c r="F2091" s="218">
        <f t="shared" ref="F2091:F2102" si="362">IF(D2091=0,0,E2091*D2091)</f>
        <v>0</v>
      </c>
      <c r="G2091" s="219"/>
      <c r="I2091" s="269"/>
    </row>
    <row r="2092" spans="1:9">
      <c r="A2092" s="251" t="str">
        <f t="shared" si="359"/>
        <v/>
      </c>
      <c r="B2092" s="239" t="str">
        <f t="shared" si="360"/>
        <v/>
      </c>
      <c r="C2092" s="187"/>
      <c r="D2092" s="697"/>
      <c r="E2092" s="240">
        <f t="shared" si="361"/>
        <v>0</v>
      </c>
      <c r="F2092" s="218">
        <f t="shared" si="362"/>
        <v>0</v>
      </c>
      <c r="G2092" s="220"/>
      <c r="I2092" s="269"/>
    </row>
    <row r="2093" spans="1:9">
      <c r="A2093" s="251" t="str">
        <f t="shared" si="359"/>
        <v/>
      </c>
      <c r="B2093" s="239" t="str">
        <f t="shared" si="360"/>
        <v/>
      </c>
      <c r="C2093" s="187"/>
      <c r="D2093" s="290"/>
      <c r="E2093" s="240">
        <f t="shared" si="361"/>
        <v>0</v>
      </c>
      <c r="F2093" s="218">
        <f t="shared" si="362"/>
        <v>0</v>
      </c>
      <c r="G2093" s="220"/>
      <c r="I2093" s="269"/>
    </row>
    <row r="2094" spans="1:9">
      <c r="A2094" s="251" t="str">
        <f t="shared" si="359"/>
        <v/>
      </c>
      <c r="B2094" s="239" t="str">
        <f t="shared" si="360"/>
        <v/>
      </c>
      <c r="C2094" s="187"/>
      <c r="D2094" s="187"/>
      <c r="E2094" s="240">
        <f t="shared" si="361"/>
        <v>0</v>
      </c>
      <c r="F2094" s="218">
        <f t="shared" si="362"/>
        <v>0</v>
      </c>
      <c r="G2094" s="220"/>
      <c r="I2094" s="269"/>
    </row>
    <row r="2095" spans="1:9">
      <c r="A2095" s="251" t="str">
        <f t="shared" si="359"/>
        <v/>
      </c>
      <c r="B2095" s="239" t="str">
        <f t="shared" si="360"/>
        <v/>
      </c>
      <c r="C2095" s="187"/>
      <c r="D2095" s="187"/>
      <c r="E2095" s="240">
        <f t="shared" si="361"/>
        <v>0</v>
      </c>
      <c r="F2095" s="218">
        <f t="shared" si="362"/>
        <v>0</v>
      </c>
      <c r="G2095" s="220"/>
      <c r="I2095" s="269"/>
    </row>
    <row r="2096" spans="1:9">
      <c r="A2096" s="251" t="str">
        <f t="shared" si="359"/>
        <v/>
      </c>
      <c r="B2096" s="239" t="str">
        <f t="shared" si="360"/>
        <v/>
      </c>
      <c r="C2096" s="187"/>
      <c r="D2096" s="187"/>
      <c r="E2096" s="240">
        <f t="shared" si="361"/>
        <v>0</v>
      </c>
      <c r="F2096" s="218">
        <f t="shared" si="362"/>
        <v>0</v>
      </c>
      <c r="G2096" s="220"/>
      <c r="I2096" s="269"/>
    </row>
    <row r="2097" spans="1:20">
      <c r="A2097" s="251" t="str">
        <f t="shared" si="359"/>
        <v/>
      </c>
      <c r="B2097" s="239" t="str">
        <f t="shared" si="360"/>
        <v/>
      </c>
      <c r="C2097" s="187"/>
      <c r="D2097" s="187"/>
      <c r="E2097" s="240">
        <f t="shared" si="361"/>
        <v>0</v>
      </c>
      <c r="F2097" s="218">
        <f t="shared" si="362"/>
        <v>0</v>
      </c>
      <c r="G2097" s="220"/>
      <c r="I2097" s="269"/>
    </row>
    <row r="2098" spans="1:20">
      <c r="A2098" s="251" t="str">
        <f t="shared" si="359"/>
        <v/>
      </c>
      <c r="B2098" s="239" t="str">
        <f t="shared" si="360"/>
        <v/>
      </c>
      <c r="C2098" s="187"/>
      <c r="D2098" s="187"/>
      <c r="E2098" s="240">
        <f t="shared" si="361"/>
        <v>0</v>
      </c>
      <c r="F2098" s="218">
        <f t="shared" si="362"/>
        <v>0</v>
      </c>
      <c r="G2098" s="220"/>
      <c r="I2098" s="269"/>
    </row>
    <row r="2099" spans="1:20">
      <c r="A2099" s="251" t="str">
        <f t="shared" si="359"/>
        <v/>
      </c>
      <c r="B2099" s="239" t="str">
        <f t="shared" si="360"/>
        <v/>
      </c>
      <c r="C2099" s="187"/>
      <c r="D2099" s="187"/>
      <c r="E2099" s="240">
        <f t="shared" si="361"/>
        <v>0</v>
      </c>
      <c r="F2099" s="218">
        <f t="shared" si="362"/>
        <v>0</v>
      </c>
      <c r="G2099" s="220"/>
      <c r="I2099" s="269"/>
    </row>
    <row r="2100" spans="1:20">
      <c r="A2100" s="251" t="str">
        <f t="shared" si="359"/>
        <v/>
      </c>
      <c r="B2100" s="239" t="str">
        <f t="shared" si="360"/>
        <v/>
      </c>
      <c r="C2100" s="187"/>
      <c r="D2100" s="187"/>
      <c r="E2100" s="240">
        <f t="shared" si="361"/>
        <v>0</v>
      </c>
      <c r="F2100" s="218">
        <f t="shared" si="362"/>
        <v>0</v>
      </c>
      <c r="G2100" s="220"/>
      <c r="I2100" s="269"/>
    </row>
    <row r="2101" spans="1:20">
      <c r="A2101" s="251" t="str">
        <f t="shared" si="359"/>
        <v/>
      </c>
      <c r="B2101" s="239" t="str">
        <f t="shared" si="360"/>
        <v/>
      </c>
      <c r="C2101" s="187"/>
      <c r="D2101" s="187"/>
      <c r="E2101" s="240">
        <f t="shared" si="361"/>
        <v>0</v>
      </c>
      <c r="F2101" s="218">
        <f t="shared" si="362"/>
        <v>0</v>
      </c>
      <c r="G2101" s="220"/>
      <c r="I2101" s="269"/>
    </row>
    <row r="2102" spans="1:20" ht="31.5" customHeight="1">
      <c r="A2102" s="251" t="str">
        <f t="shared" si="359"/>
        <v/>
      </c>
      <c r="B2102" s="239" t="str">
        <f t="shared" si="360"/>
        <v/>
      </c>
      <c r="C2102" s="187"/>
      <c r="D2102" s="187"/>
      <c r="E2102" s="240">
        <f t="shared" si="361"/>
        <v>0</v>
      </c>
      <c r="F2102" s="218">
        <f t="shared" si="362"/>
        <v>0</v>
      </c>
      <c r="G2102" s="221"/>
      <c r="I2102" s="308"/>
    </row>
    <row r="2103" spans="1:20" ht="13.5" thickBot="1">
      <c r="A2103" s="222"/>
      <c r="B2103" s="223"/>
      <c r="C2103" s="223"/>
      <c r="D2103" s="225"/>
      <c r="E2103" s="225"/>
      <c r="F2103" s="226" t="s">
        <v>79</v>
      </c>
      <c r="G2103" s="250">
        <f>SUM(F2091:F2102)</f>
        <v>0</v>
      </c>
      <c r="I2103" s="308"/>
    </row>
    <row r="2104" spans="1:20" ht="13.5" thickTop="1">
      <c r="A2104" s="179" t="s">
        <v>72</v>
      </c>
      <c r="B2104" s="229"/>
      <c r="C2104" s="229"/>
      <c r="D2104" s="231"/>
      <c r="E2104" s="231"/>
      <c r="F2104" s="230"/>
      <c r="G2104" s="232"/>
      <c r="H2104" s="209"/>
      <c r="I2104" s="307"/>
    </row>
    <row r="2105" spans="1:20">
      <c r="A2105" s="233" t="s">
        <v>53</v>
      </c>
      <c r="B2105" s="234"/>
      <c r="C2105" s="234"/>
      <c r="D2105" s="299"/>
      <c r="E2105" s="236" t="s">
        <v>73</v>
      </c>
      <c r="F2105" s="237" t="s">
        <v>74</v>
      </c>
      <c r="G2105" s="252" t="s">
        <v>73</v>
      </c>
      <c r="I2105" s="308"/>
    </row>
    <row r="2106" spans="1:20">
      <c r="A2106" s="704" t="s">
        <v>734</v>
      </c>
      <c r="B2106" s="253"/>
      <c r="C2106" s="253"/>
      <c r="D2106" s="300"/>
      <c r="E2106" s="217">
        <f>SUM(G2065,G2080,G2088,G2103)</f>
        <v>0</v>
      </c>
      <c r="F2106" s="254">
        <v>0.12</v>
      </c>
      <c r="G2106" s="255">
        <f>E2106*F2106</f>
        <v>0</v>
      </c>
      <c r="I2106" s="308"/>
    </row>
    <row r="2107" spans="1:20">
      <c r="A2107" s="704" t="s">
        <v>80</v>
      </c>
      <c r="B2107" s="253"/>
      <c r="C2107" s="253"/>
      <c r="D2107" s="300"/>
      <c r="E2107" s="217">
        <f>SUM(G2065,G2080,G2088,G2103)</f>
        <v>0</v>
      </c>
      <c r="F2107" s="254">
        <f>A</f>
        <v>0</v>
      </c>
      <c r="G2107" s="255">
        <f>E2107*F2107</f>
        <v>0</v>
      </c>
      <c r="I2107" s="308"/>
    </row>
    <row r="2108" spans="1:20" ht="33" customHeight="1">
      <c r="A2108" s="704" t="s">
        <v>81</v>
      </c>
      <c r="B2108" s="253"/>
      <c r="C2108" s="253"/>
      <c r="D2108" s="300"/>
      <c r="E2108" s="217">
        <f>SUM(G2065,G2080,G2088,G2103)</f>
        <v>0</v>
      </c>
      <c r="F2108" s="254">
        <f>I</f>
        <v>0</v>
      </c>
      <c r="G2108" s="255">
        <f>E2108*F2108</f>
        <v>0</v>
      </c>
      <c r="I2108" s="308"/>
      <c r="J2108" s="281"/>
      <c r="K2108" s="281"/>
      <c r="L2108" s="281"/>
      <c r="M2108" s="281"/>
      <c r="N2108" s="281"/>
      <c r="O2108" s="281"/>
      <c r="P2108" s="281"/>
      <c r="Q2108" s="281"/>
      <c r="R2108" s="281"/>
      <c r="S2108" s="281"/>
    </row>
    <row r="2109" spans="1:20" ht="33" customHeight="1">
      <c r="A2109" s="707" t="s">
        <v>82</v>
      </c>
      <c r="D2109" s="206"/>
      <c r="E2109" s="217">
        <f>SUM(G2065,G2080,G2088,G2103)</f>
        <v>0</v>
      </c>
      <c r="F2109" s="705">
        <f>U</f>
        <v>0</v>
      </c>
      <c r="G2109" s="220">
        <v>0</v>
      </c>
      <c r="I2109" s="706"/>
      <c r="J2109" s="281"/>
      <c r="K2109" s="281"/>
      <c r="L2109" s="281"/>
      <c r="M2109" s="281"/>
      <c r="N2109" s="281"/>
      <c r="O2109" s="281"/>
      <c r="P2109" s="281"/>
      <c r="Q2109" s="281"/>
      <c r="R2109" s="281"/>
      <c r="S2109" s="281"/>
    </row>
    <row r="2110" spans="1:20" s="201" customFormat="1" ht="13.5" thickBot="1">
      <c r="A2110" s="222"/>
      <c r="B2110" s="223"/>
      <c r="C2110" s="223"/>
      <c r="D2110" s="225"/>
      <c r="E2110" s="225"/>
      <c r="F2110" s="256" t="s">
        <v>83</v>
      </c>
      <c r="G2110" s="250">
        <f>SUM(G2106:G2109)</f>
        <v>0</v>
      </c>
      <c r="I2110" s="309"/>
      <c r="J2110" s="201" t="str">
        <f>B2049</f>
        <v>2.6.3</v>
      </c>
      <c r="K2110" s="261">
        <f>E2106</f>
        <v>0</v>
      </c>
      <c r="L2110" s="261">
        <f>+G2065</f>
        <v>0</v>
      </c>
      <c r="M2110" s="261">
        <f>+G2080</f>
        <v>0</v>
      </c>
      <c r="N2110" s="261">
        <f>+G2088</f>
        <v>0</v>
      </c>
      <c r="O2110" s="261">
        <f>+G2103</f>
        <v>0</v>
      </c>
      <c r="P2110" s="280">
        <f>G2106</f>
        <v>0</v>
      </c>
      <c r="Q2110" s="280">
        <f>G2107</f>
        <v>0</v>
      </c>
      <c r="R2110" s="280">
        <f>G2108</f>
        <v>0</v>
      </c>
      <c r="S2110" s="283">
        <f>SUM(K2110:R2110)</f>
        <v>0</v>
      </c>
      <c r="T2110" s="280"/>
    </row>
    <row r="2111" spans="1:20" ht="14" thickTop="1" thickBot="1">
      <c r="A2111" s="257"/>
      <c r="B2111" s="201"/>
      <c r="C2111" s="201"/>
      <c r="D2111" s="301"/>
      <c r="E2111" s="258" t="s">
        <v>88</v>
      </c>
      <c r="F2111" s="259"/>
      <c r="G2111" s="260">
        <f>ROUND(SUM(G2065,G2080,G2088,G2103,G2110),0)</f>
        <v>0</v>
      </c>
      <c r="I2111" s="308"/>
      <c r="T2111" s="280"/>
    </row>
    <row r="2112" spans="1:20" ht="13.5" thickTop="1">
      <c r="A2112" s="262" t="s">
        <v>95</v>
      </c>
      <c r="D2112" s="206"/>
      <c r="E2112" s="206"/>
      <c r="F2112" s="205"/>
      <c r="G2112" s="208"/>
      <c r="I2112" s="308"/>
      <c r="T2112" s="280"/>
    </row>
    <row r="2113" spans="1:20">
      <c r="A2113" s="262"/>
      <c r="B2113" s="263"/>
      <c r="C2113" s="263"/>
      <c r="D2113" s="302"/>
      <c r="E2113" s="206"/>
      <c r="F2113" s="205"/>
      <c r="G2113" s="264">
        <f ca="1">TODAY()</f>
        <v>45189</v>
      </c>
      <c r="I2113" s="308"/>
      <c r="T2113" s="280"/>
    </row>
    <row r="2114" spans="1:20" s="191" customFormat="1" ht="13.5" thickBot="1">
      <c r="A2114" s="222"/>
      <c r="B2114" s="223"/>
      <c r="C2114" s="223"/>
      <c r="D2114" s="225"/>
      <c r="E2114" s="225"/>
      <c r="F2114" s="224"/>
      <c r="G2114" s="265"/>
      <c r="I2114" s="303"/>
      <c r="S2114" s="282"/>
    </row>
    <row r="2115" spans="1:20" s="191" customFormat="1" ht="13.5" thickTop="1">
      <c r="A2115" s="188" t="s">
        <v>124</v>
      </c>
      <c r="B2115" s="188"/>
      <c r="C2115" s="188"/>
      <c r="D2115" s="190"/>
      <c r="E2115" s="190"/>
      <c r="F2115" s="189"/>
      <c r="G2115" s="189"/>
      <c r="I2115" s="303"/>
      <c r="S2115" s="282"/>
    </row>
    <row r="2116" spans="1:20" s="191" customFormat="1">
      <c r="A2116" s="188" t="str">
        <f>CONCATENATE('Prestaciones y AIU'!A1920," ANALISIS DE PRECIOS UNITARIOS")</f>
        <v xml:space="preserve"> ANALISIS DE PRECIOS UNITARIOS</v>
      </c>
      <c r="B2116" s="188"/>
      <c r="C2116" s="188"/>
      <c r="D2116" s="190"/>
      <c r="E2116" s="190"/>
      <c r="F2116" s="189"/>
      <c r="G2116" s="189"/>
      <c r="I2116" s="303"/>
      <c r="S2116" s="282"/>
    </row>
    <row r="2117" spans="1:20" s="191" customFormat="1">
      <c r="A2117" s="188" t="str">
        <f>Objeto_LIC</f>
        <v>OBJETO PROCESO COMPETITIVO</v>
      </c>
      <c r="B2117" s="188"/>
      <c r="C2117" s="188"/>
      <c r="D2117" s="190"/>
      <c r="E2117" s="190"/>
      <c r="F2117" s="189"/>
      <c r="G2117" s="189"/>
      <c r="I2117" s="303"/>
      <c r="S2117" s="282"/>
    </row>
    <row r="2118" spans="1:20">
      <c r="A2118" s="188"/>
      <c r="B2118" s="188"/>
      <c r="C2118" s="188"/>
      <c r="D2118" s="190"/>
      <c r="E2118" s="190"/>
      <c r="F2118" s="189"/>
      <c r="G2118" s="189"/>
    </row>
    <row r="2119" spans="1:20" s="201" customFormat="1" ht="13.5" thickBot="1">
      <c r="A2119" s="192"/>
      <c r="B2119" s="192"/>
      <c r="C2119" s="192"/>
      <c r="D2119" s="194"/>
      <c r="E2119" s="194"/>
      <c r="F2119" s="193"/>
      <c r="G2119" s="193"/>
      <c r="I2119" s="305"/>
      <c r="S2119" s="282"/>
    </row>
    <row r="2120" spans="1:20" ht="13.5" thickTop="1">
      <c r="A2120" s="196"/>
      <c r="B2120" s="197"/>
      <c r="C2120" s="197"/>
      <c r="D2120" s="199"/>
      <c r="E2120" s="199"/>
      <c r="F2120" s="198"/>
      <c r="G2120" s="200" t="s">
        <v>125</v>
      </c>
    </row>
    <row r="2121" spans="1:20">
      <c r="A2121" s="202" t="s">
        <v>58</v>
      </c>
      <c r="B2121" s="844" t="str">
        <f>Proponente</f>
        <v>INDICAR NOMBRE DE CONTRATISTA</v>
      </c>
      <c r="C2121" s="844"/>
      <c r="D2121" s="844"/>
      <c r="E2121" s="844"/>
      <c r="F2121" s="844"/>
      <c r="G2121" s="845"/>
    </row>
    <row r="2122" spans="1:20">
      <c r="A2122" s="202" t="s">
        <v>59</v>
      </c>
      <c r="B2122" s="203" t="str">
        <f>Presupuesto!$A$36</f>
        <v>2.6.4</v>
      </c>
      <c r="C2122" s="844" t="str">
        <f>Presupuesto!$B$36</f>
        <v>Suministro e Instalación Caballete para cubierta termoácustica</v>
      </c>
      <c r="D2122" s="844"/>
      <c r="E2122" s="844"/>
      <c r="F2122" s="844"/>
      <c r="G2122" s="845"/>
    </row>
    <row r="2123" spans="1:20">
      <c r="A2123" s="204"/>
      <c r="D2123" s="206"/>
      <c r="E2123" s="206"/>
      <c r="F2123" s="192" t="s">
        <v>87</v>
      </c>
      <c r="G2123" s="207" t="str">
        <f>Presupuesto!$C$36</f>
        <v>ml</v>
      </c>
      <c r="I2123" s="306"/>
      <c r="J2123" s="281"/>
      <c r="K2123" s="281"/>
      <c r="L2123" s="281"/>
      <c r="M2123" s="281"/>
      <c r="N2123" s="281"/>
      <c r="O2123" s="281"/>
      <c r="P2123" s="281"/>
      <c r="Q2123" s="281"/>
      <c r="R2123" s="281"/>
      <c r="S2123" s="281"/>
    </row>
    <row r="2124" spans="1:20" s="209" customFormat="1" ht="13.5" thickBot="1">
      <c r="A2124" s="202" t="s">
        <v>60</v>
      </c>
      <c r="B2124" s="195"/>
      <c r="C2124" s="195"/>
      <c r="D2124" s="206"/>
      <c r="E2124" s="206"/>
      <c r="F2124" s="205"/>
      <c r="G2124" s="208"/>
      <c r="I2124" s="307"/>
      <c r="S2124" s="281"/>
    </row>
    <row r="2125" spans="1:20" ht="13.5" thickTop="1">
      <c r="A2125" s="210" t="s">
        <v>53</v>
      </c>
      <c r="B2125" s="211" t="s">
        <v>61</v>
      </c>
      <c r="C2125" s="211" t="s">
        <v>62</v>
      </c>
      <c r="D2125" s="212" t="s">
        <v>70</v>
      </c>
      <c r="E2125" s="213" t="s">
        <v>98</v>
      </c>
      <c r="F2125" s="213" t="s">
        <v>75</v>
      </c>
      <c r="G2125" s="214" t="s">
        <v>66</v>
      </c>
      <c r="I2125" s="269"/>
    </row>
    <row r="2126" spans="1:20">
      <c r="A2126" s="215" t="str">
        <f t="shared" ref="A2126:A2137" si="363">IF(I2125=0,"-",VLOOKUP(I2125,EQUIPOS,2,FALSE))</f>
        <v>-</v>
      </c>
      <c r="B2126" s="216"/>
      <c r="C2126" s="216"/>
      <c r="D2126" s="605"/>
      <c r="E2126" s="217">
        <f>0.05*E2164</f>
        <v>0</v>
      </c>
      <c r="F2126" s="218">
        <f>IF(D2126=0,0,E2126*D2126)</f>
        <v>0</v>
      </c>
      <c r="G2126" s="219"/>
      <c r="I2126" s="269"/>
    </row>
    <row r="2127" spans="1:20">
      <c r="A2127" s="215" t="str">
        <f t="shared" si="363"/>
        <v>-</v>
      </c>
      <c r="B2127" s="216"/>
      <c r="C2127" s="216"/>
      <c r="D2127" s="186"/>
      <c r="E2127" s="217">
        <f t="shared" ref="E2127:E2137" si="364">IF(I2126=0,0,VLOOKUP(I2126,EQUIPOS,4,FALSE))</f>
        <v>0</v>
      </c>
      <c r="F2127" s="218">
        <f t="shared" ref="F2127:F2137" si="365">IF(D2127=0,0,E2127/D2127)</f>
        <v>0</v>
      </c>
      <c r="G2127" s="220"/>
      <c r="I2127" s="269"/>
    </row>
    <row r="2128" spans="1:20">
      <c r="A2128" s="215" t="str">
        <f t="shared" si="363"/>
        <v>-</v>
      </c>
      <c r="B2128" s="216"/>
      <c r="C2128" s="216"/>
      <c r="D2128" s="186"/>
      <c r="E2128" s="217">
        <f t="shared" si="364"/>
        <v>0</v>
      </c>
      <c r="F2128" s="218">
        <f t="shared" si="365"/>
        <v>0</v>
      </c>
      <c r="G2128" s="220"/>
      <c r="I2128" s="269"/>
    </row>
    <row r="2129" spans="1:19">
      <c r="A2129" s="215" t="str">
        <f t="shared" si="363"/>
        <v>-</v>
      </c>
      <c r="B2129" s="216"/>
      <c r="C2129" s="216"/>
      <c r="D2129" s="186"/>
      <c r="E2129" s="217">
        <f t="shared" si="364"/>
        <v>0</v>
      </c>
      <c r="F2129" s="218">
        <f t="shared" si="365"/>
        <v>0</v>
      </c>
      <c r="G2129" s="220"/>
      <c r="I2129" s="269"/>
    </row>
    <row r="2130" spans="1:19">
      <c r="A2130" s="215" t="str">
        <f t="shared" si="363"/>
        <v>-</v>
      </c>
      <c r="B2130" s="216"/>
      <c r="C2130" s="216"/>
      <c r="D2130" s="186"/>
      <c r="E2130" s="217">
        <f t="shared" si="364"/>
        <v>0</v>
      </c>
      <c r="F2130" s="218">
        <f t="shared" si="365"/>
        <v>0</v>
      </c>
      <c r="G2130" s="220"/>
      <c r="I2130" s="269"/>
    </row>
    <row r="2131" spans="1:19">
      <c r="A2131" s="215" t="str">
        <f t="shared" si="363"/>
        <v>-</v>
      </c>
      <c r="B2131" s="216"/>
      <c r="C2131" s="216"/>
      <c r="D2131" s="186"/>
      <c r="E2131" s="217">
        <f t="shared" si="364"/>
        <v>0</v>
      </c>
      <c r="F2131" s="218">
        <f t="shared" si="365"/>
        <v>0</v>
      </c>
      <c r="G2131" s="220"/>
      <c r="I2131" s="269"/>
    </row>
    <row r="2132" spans="1:19">
      <c r="A2132" s="215" t="str">
        <f t="shared" si="363"/>
        <v>-</v>
      </c>
      <c r="B2132" s="216"/>
      <c r="C2132" s="216"/>
      <c r="D2132" s="186"/>
      <c r="E2132" s="217">
        <f t="shared" si="364"/>
        <v>0</v>
      </c>
      <c r="F2132" s="218">
        <f t="shared" si="365"/>
        <v>0</v>
      </c>
      <c r="G2132" s="220"/>
      <c r="I2132" s="269"/>
    </row>
    <row r="2133" spans="1:19">
      <c r="A2133" s="215" t="str">
        <f t="shared" si="363"/>
        <v>-</v>
      </c>
      <c r="B2133" s="216"/>
      <c r="C2133" s="216"/>
      <c r="D2133" s="186"/>
      <c r="E2133" s="217">
        <f t="shared" si="364"/>
        <v>0</v>
      </c>
      <c r="F2133" s="218">
        <f t="shared" si="365"/>
        <v>0</v>
      </c>
      <c r="G2133" s="220"/>
      <c r="I2133" s="269"/>
    </row>
    <row r="2134" spans="1:19">
      <c r="A2134" s="215" t="str">
        <f t="shared" si="363"/>
        <v>-</v>
      </c>
      <c r="B2134" s="216"/>
      <c r="C2134" s="216"/>
      <c r="D2134" s="186"/>
      <c r="E2134" s="217">
        <f t="shared" si="364"/>
        <v>0</v>
      </c>
      <c r="F2134" s="218">
        <f t="shared" si="365"/>
        <v>0</v>
      </c>
      <c r="G2134" s="220"/>
      <c r="I2134" s="269"/>
    </row>
    <row r="2135" spans="1:19">
      <c r="A2135" s="215" t="str">
        <f t="shared" si="363"/>
        <v>-</v>
      </c>
      <c r="B2135" s="216"/>
      <c r="C2135" s="216"/>
      <c r="D2135" s="186"/>
      <c r="E2135" s="217">
        <f t="shared" si="364"/>
        <v>0</v>
      </c>
      <c r="F2135" s="218">
        <f t="shared" si="365"/>
        <v>0</v>
      </c>
      <c r="G2135" s="220"/>
      <c r="I2135" s="269"/>
    </row>
    <row r="2136" spans="1:19">
      <c r="A2136" s="215" t="str">
        <f t="shared" si="363"/>
        <v>-</v>
      </c>
      <c r="B2136" s="216"/>
      <c r="C2136" s="216"/>
      <c r="D2136" s="186"/>
      <c r="E2136" s="217">
        <f t="shared" si="364"/>
        <v>0</v>
      </c>
      <c r="F2136" s="218">
        <f t="shared" si="365"/>
        <v>0</v>
      </c>
      <c r="G2136" s="220"/>
      <c r="I2136" s="269"/>
    </row>
    <row r="2137" spans="1:19">
      <c r="A2137" s="215" t="str">
        <f t="shared" si="363"/>
        <v>-</v>
      </c>
      <c r="B2137" s="216"/>
      <c r="C2137" s="216"/>
      <c r="D2137" s="186"/>
      <c r="E2137" s="217">
        <f t="shared" si="364"/>
        <v>0</v>
      </c>
      <c r="F2137" s="218">
        <f t="shared" si="365"/>
        <v>0</v>
      </c>
      <c r="G2137" s="220"/>
      <c r="I2137" s="308"/>
    </row>
    <row r="2138" spans="1:19" ht="13.5" thickBot="1">
      <c r="A2138" s="222"/>
      <c r="B2138" s="223"/>
      <c r="C2138" s="223"/>
      <c r="D2138" s="225"/>
      <c r="E2138" s="225"/>
      <c r="F2138" s="226" t="s">
        <v>76</v>
      </c>
      <c r="G2138" s="227">
        <f>SUM(F2126:F2137)</f>
        <v>0</v>
      </c>
      <c r="I2138" s="308"/>
    </row>
    <row r="2139" spans="1:19" s="209" customFormat="1" ht="13.5" thickTop="1">
      <c r="A2139" s="228" t="s">
        <v>63</v>
      </c>
      <c r="B2139" s="229"/>
      <c r="C2139" s="229"/>
      <c r="D2139" s="231"/>
      <c r="E2139" s="231"/>
      <c r="F2139" s="230"/>
      <c r="G2139" s="232"/>
      <c r="I2139" s="307"/>
      <c r="S2139" s="281"/>
    </row>
    <row r="2140" spans="1:19" ht="26">
      <c r="A2140" s="233" t="s">
        <v>53</v>
      </c>
      <c r="B2140" s="234"/>
      <c r="C2140" s="235" t="s">
        <v>54</v>
      </c>
      <c r="D2140" s="298" t="s">
        <v>64</v>
      </c>
      <c r="E2140" s="236" t="s">
        <v>65</v>
      </c>
      <c r="F2140" s="237" t="s">
        <v>75</v>
      </c>
      <c r="G2140" s="238" t="s">
        <v>66</v>
      </c>
      <c r="I2140" s="269"/>
    </row>
    <row r="2141" spans="1:19">
      <c r="A2141" s="842" t="str">
        <f t="shared" ref="A2141:A2152" si="366">IF(I2140=0,"",VLOOKUP(I2140,MATERIALES,2,FALSE))</f>
        <v/>
      </c>
      <c r="B2141" s="843"/>
      <c r="C2141" s="239" t="str">
        <f t="shared" ref="C2141:C2149" si="367">IF(I2140=0,"",VLOOKUP(I2140,MATERIALES,3,FALSE))</f>
        <v/>
      </c>
      <c r="D2141" s="186"/>
      <c r="E2141" s="240">
        <f t="shared" ref="E2141:E2152" si="368">IF(I2140=0,0,VLOOKUP(I2140,MATERIALES,4,FALSE))</f>
        <v>0</v>
      </c>
      <c r="F2141" s="218">
        <f>D2141*E2141</f>
        <v>0</v>
      </c>
      <c r="G2141" s="219"/>
      <c r="I2141" s="269"/>
    </row>
    <row r="2142" spans="1:19">
      <c r="A2142" s="842" t="str">
        <f t="shared" si="366"/>
        <v/>
      </c>
      <c r="B2142" s="843"/>
      <c r="C2142" s="239" t="str">
        <f t="shared" si="367"/>
        <v/>
      </c>
      <c r="D2142" s="186"/>
      <c r="E2142" s="240">
        <f t="shared" si="368"/>
        <v>0</v>
      </c>
      <c r="F2142" s="218">
        <f t="shared" ref="F2142:F2152" si="369">D2142*E2142</f>
        <v>0</v>
      </c>
      <c r="G2142" s="220"/>
      <c r="I2142" s="269"/>
    </row>
    <row r="2143" spans="1:19">
      <c r="A2143" s="842" t="str">
        <f t="shared" si="366"/>
        <v/>
      </c>
      <c r="B2143" s="843"/>
      <c r="C2143" s="239" t="str">
        <f t="shared" si="367"/>
        <v/>
      </c>
      <c r="D2143" s="186"/>
      <c r="E2143" s="240">
        <f t="shared" si="368"/>
        <v>0</v>
      </c>
      <c r="F2143" s="218">
        <f t="shared" si="369"/>
        <v>0</v>
      </c>
      <c r="G2143" s="220"/>
      <c r="I2143" s="269"/>
    </row>
    <row r="2144" spans="1:19">
      <c r="A2144" s="842" t="str">
        <f t="shared" si="366"/>
        <v/>
      </c>
      <c r="B2144" s="843"/>
      <c r="C2144" s="239" t="str">
        <f t="shared" si="367"/>
        <v/>
      </c>
      <c r="D2144" s="186"/>
      <c r="E2144" s="240">
        <f t="shared" si="368"/>
        <v>0</v>
      </c>
      <c r="F2144" s="218">
        <f t="shared" si="369"/>
        <v>0</v>
      </c>
      <c r="G2144" s="220"/>
      <c r="I2144" s="269"/>
    </row>
    <row r="2145" spans="1:9">
      <c r="A2145" s="842" t="str">
        <f t="shared" si="366"/>
        <v/>
      </c>
      <c r="B2145" s="843"/>
      <c r="C2145" s="239" t="str">
        <f t="shared" si="367"/>
        <v/>
      </c>
      <c r="D2145" s="186"/>
      <c r="E2145" s="240">
        <f t="shared" si="368"/>
        <v>0</v>
      </c>
      <c r="F2145" s="218">
        <f t="shared" si="369"/>
        <v>0</v>
      </c>
      <c r="G2145" s="220"/>
      <c r="I2145" s="269"/>
    </row>
    <row r="2146" spans="1:9">
      <c r="A2146" s="842" t="str">
        <f t="shared" si="366"/>
        <v/>
      </c>
      <c r="B2146" s="843"/>
      <c r="C2146" s="239" t="str">
        <f t="shared" si="367"/>
        <v/>
      </c>
      <c r="D2146" s="186"/>
      <c r="E2146" s="240">
        <f t="shared" si="368"/>
        <v>0</v>
      </c>
      <c r="F2146" s="218">
        <f t="shared" si="369"/>
        <v>0</v>
      </c>
      <c r="G2146" s="220"/>
      <c r="I2146" s="269"/>
    </row>
    <row r="2147" spans="1:9">
      <c r="A2147" s="842" t="str">
        <f t="shared" si="366"/>
        <v/>
      </c>
      <c r="B2147" s="843"/>
      <c r="C2147" s="239" t="str">
        <f t="shared" si="367"/>
        <v/>
      </c>
      <c r="D2147" s="186"/>
      <c r="E2147" s="240">
        <f t="shared" si="368"/>
        <v>0</v>
      </c>
      <c r="F2147" s="218">
        <f t="shared" si="369"/>
        <v>0</v>
      </c>
      <c r="G2147" s="220"/>
      <c r="I2147" s="269"/>
    </row>
    <row r="2148" spans="1:9">
      <c r="A2148" s="842" t="str">
        <f t="shared" si="366"/>
        <v/>
      </c>
      <c r="B2148" s="843"/>
      <c r="C2148" s="239" t="str">
        <f t="shared" si="367"/>
        <v/>
      </c>
      <c r="D2148" s="186"/>
      <c r="E2148" s="240">
        <f t="shared" si="368"/>
        <v>0</v>
      </c>
      <c r="F2148" s="218">
        <f t="shared" si="369"/>
        <v>0</v>
      </c>
      <c r="G2148" s="241"/>
      <c r="I2148" s="269"/>
    </row>
    <row r="2149" spans="1:9">
      <c r="A2149" s="842" t="str">
        <f t="shared" si="366"/>
        <v/>
      </c>
      <c r="B2149" s="843"/>
      <c r="C2149" s="239" t="str">
        <f t="shared" si="367"/>
        <v/>
      </c>
      <c r="D2149" s="186"/>
      <c r="E2149" s="240">
        <f t="shared" si="368"/>
        <v>0</v>
      </c>
      <c r="F2149" s="218">
        <f t="shared" si="369"/>
        <v>0</v>
      </c>
      <c r="G2149" s="220"/>
      <c r="I2149" s="269"/>
    </row>
    <row r="2150" spans="1:9">
      <c r="A2150" s="842" t="str">
        <f t="shared" si="366"/>
        <v/>
      </c>
      <c r="B2150" s="843"/>
      <c r="C2150" s="239"/>
      <c r="D2150" s="186"/>
      <c r="E2150" s="240">
        <f t="shared" si="368"/>
        <v>0</v>
      </c>
      <c r="F2150" s="218">
        <f t="shared" si="369"/>
        <v>0</v>
      </c>
      <c r="G2150" s="220"/>
      <c r="I2150" s="269"/>
    </row>
    <row r="2151" spans="1:9">
      <c r="A2151" s="842" t="str">
        <f t="shared" si="366"/>
        <v/>
      </c>
      <c r="B2151" s="843"/>
      <c r="C2151" s="239"/>
      <c r="D2151" s="186"/>
      <c r="E2151" s="240">
        <f t="shared" si="368"/>
        <v>0</v>
      </c>
      <c r="F2151" s="218">
        <f t="shared" si="369"/>
        <v>0</v>
      </c>
      <c r="G2151" s="220"/>
      <c r="I2151" s="269"/>
    </row>
    <row r="2152" spans="1:9" ht="26.25" customHeight="1">
      <c r="A2152" s="842" t="str">
        <f t="shared" si="366"/>
        <v/>
      </c>
      <c r="B2152" s="843"/>
      <c r="C2152" s="239" t="str">
        <f t="shared" ref="C2152" si="370">IF(I2151=0,"",VLOOKUP(I2151,MATERIALES,3,FALSE))</f>
        <v/>
      </c>
      <c r="D2152" s="186"/>
      <c r="E2152" s="240">
        <f t="shared" si="368"/>
        <v>0</v>
      </c>
      <c r="F2152" s="218">
        <f t="shared" si="369"/>
        <v>0</v>
      </c>
      <c r="G2152" s="221"/>
      <c r="I2152" s="308"/>
    </row>
    <row r="2153" spans="1:9" ht="13.5" thickBot="1">
      <c r="A2153" s="204"/>
      <c r="D2153" s="206"/>
      <c r="E2153" s="242"/>
      <c r="F2153" s="243" t="s">
        <v>77</v>
      </c>
      <c r="G2153" s="241">
        <f>SUM(F2141:F2152)</f>
        <v>0</v>
      </c>
      <c r="I2153" s="308"/>
    </row>
    <row r="2154" spans="1:9" ht="14" thickTop="1" thickBot="1">
      <c r="A2154" s="244" t="s">
        <v>68</v>
      </c>
      <c r="B2154" s="245"/>
      <c r="C2154" s="245"/>
      <c r="D2154" s="247"/>
      <c r="E2154" s="247"/>
      <c r="F2154" s="246"/>
      <c r="G2154" s="248"/>
      <c r="I2154" s="308"/>
    </row>
    <row r="2155" spans="1:9" ht="13.5" thickTop="1">
      <c r="A2155" s="233" t="s">
        <v>53</v>
      </c>
      <c r="B2155" s="234"/>
      <c r="C2155" s="236" t="s">
        <v>67</v>
      </c>
      <c r="D2155" s="298" t="s">
        <v>71</v>
      </c>
      <c r="E2155" s="236" t="s">
        <v>96</v>
      </c>
      <c r="F2155" s="237" t="s">
        <v>75</v>
      </c>
      <c r="G2155" s="238" t="s">
        <v>66</v>
      </c>
      <c r="I2155" s="269"/>
    </row>
    <row r="2156" spans="1:9">
      <c r="A2156" s="842" t="str">
        <f>IF(I2155=0,"",VLOOKUP(I2155,EQUIPOS,2,FALSE))</f>
        <v/>
      </c>
      <c r="B2156" s="843"/>
      <c r="C2156" s="187"/>
      <c r="D2156" s="186"/>
      <c r="E2156" s="240">
        <f>IF(I2155=0,0,VLOOKUP(I2155,EQUIPOS,4,FALSE))</f>
        <v>0</v>
      </c>
      <c r="F2156" s="218">
        <f>C2156*D2156*E2156</f>
        <v>0</v>
      </c>
      <c r="G2156" s="219"/>
      <c r="I2156" s="269"/>
    </row>
    <row r="2157" spans="1:9">
      <c r="A2157" s="842" t="str">
        <f>IF(I2156=0,"",VLOOKUP(I2156,EQUIPOS,2,FALSE))</f>
        <v/>
      </c>
      <c r="B2157" s="843"/>
      <c r="C2157" s="187"/>
      <c r="D2157" s="186"/>
      <c r="E2157" s="240">
        <f>IF(I2156=0,0,VLOOKUP(I2156,EQUIPOS,4,FALSE))</f>
        <v>0</v>
      </c>
      <c r="F2157" s="218">
        <f t="shared" ref="F2157:F2160" si="371">C2157*D2157*E2157</f>
        <v>0</v>
      </c>
      <c r="G2157" s="220"/>
      <c r="I2157" s="269"/>
    </row>
    <row r="2158" spans="1:9">
      <c r="A2158" s="842" t="str">
        <f>IF(I2157=0,"",VLOOKUP(I2157,EQUIPOS,2,FALSE))</f>
        <v/>
      </c>
      <c r="B2158" s="843"/>
      <c r="C2158" s="187"/>
      <c r="D2158" s="186"/>
      <c r="E2158" s="240">
        <f>IF(I2157=0,0,VLOOKUP(I2157,EQUIPOS,4,FALSE))</f>
        <v>0</v>
      </c>
      <c r="F2158" s="218">
        <f t="shared" si="371"/>
        <v>0</v>
      </c>
      <c r="G2158" s="220"/>
      <c r="I2158" s="269"/>
    </row>
    <row r="2159" spans="1:9">
      <c r="A2159" s="842" t="str">
        <f>IF(I2158=0,"",VLOOKUP(I2158,EQUIPOS,2,FALSE))</f>
        <v/>
      </c>
      <c r="B2159" s="843"/>
      <c r="C2159" s="187"/>
      <c r="D2159" s="186"/>
      <c r="E2159" s="240">
        <f>IF(I2158=0,0,VLOOKUP(I2158,EQUIPOS,4,FALSE))</f>
        <v>0</v>
      </c>
      <c r="F2159" s="218">
        <f t="shared" si="371"/>
        <v>0</v>
      </c>
      <c r="G2159" s="220"/>
      <c r="I2159" s="269"/>
    </row>
    <row r="2160" spans="1:9" ht="30.75" customHeight="1">
      <c r="A2160" s="842" t="str">
        <f>IF(I2159=0,"",VLOOKUP(I2159,EQUIPOS,2,FALSE))</f>
        <v/>
      </c>
      <c r="B2160" s="843"/>
      <c r="C2160" s="187"/>
      <c r="D2160" s="186"/>
      <c r="E2160" s="240">
        <f>IF(I2159=0,0,VLOOKUP(I2159,EQUIPOS,4,FALSE))</f>
        <v>0</v>
      </c>
      <c r="F2160" s="218">
        <f t="shared" si="371"/>
        <v>0</v>
      </c>
      <c r="G2160" s="221"/>
      <c r="I2160" s="308"/>
    </row>
    <row r="2161" spans="1:9" ht="13.5" thickBot="1">
      <c r="A2161" s="222"/>
      <c r="B2161" s="223"/>
      <c r="C2161" s="223"/>
      <c r="D2161" s="225"/>
      <c r="E2161" s="249"/>
      <c r="F2161" s="226" t="s">
        <v>78</v>
      </c>
      <c r="G2161" s="250">
        <f>SUM(F2156:F2160)</f>
        <v>0</v>
      </c>
      <c r="I2161" s="308"/>
    </row>
    <row r="2162" spans="1:9" ht="13.5" thickTop="1">
      <c r="A2162" s="228" t="s">
        <v>69</v>
      </c>
      <c r="B2162" s="229"/>
      <c r="C2162" s="229"/>
      <c r="D2162" s="231"/>
      <c r="E2162" s="231"/>
      <c r="F2162" s="230"/>
      <c r="G2162" s="232"/>
      <c r="H2162" s="209"/>
      <c r="I2162" s="307"/>
    </row>
    <row r="2163" spans="1:9" ht="26">
      <c r="A2163" s="233" t="s">
        <v>53</v>
      </c>
      <c r="B2163" s="235" t="s">
        <v>54</v>
      </c>
      <c r="C2163" s="235" t="s">
        <v>64</v>
      </c>
      <c r="D2163" s="298" t="s">
        <v>70</v>
      </c>
      <c r="E2163" s="236" t="s">
        <v>65</v>
      </c>
      <c r="F2163" s="237" t="s">
        <v>75</v>
      </c>
      <c r="G2163" s="238" t="s">
        <v>66</v>
      </c>
      <c r="I2163" s="269"/>
    </row>
    <row r="2164" spans="1:9">
      <c r="A2164" s="251" t="str">
        <f t="shared" ref="A2164:A2175" si="372">IF(I2163=0,"",VLOOKUP(I2163,MANOOBRA,2,FALSE))</f>
        <v/>
      </c>
      <c r="B2164" s="239" t="str">
        <f t="shared" ref="B2164:B2175" si="373">IF(I2163=0,"",VLOOKUP(I2163,MANOOBRA,3,FALSE))</f>
        <v/>
      </c>
      <c r="C2164" s="187"/>
      <c r="D2164" s="697"/>
      <c r="E2164" s="240">
        <f t="shared" ref="E2164:E2175" si="374">IF(I2163=0,0,VLOOKUP(I2163,MANOOBRA,4,FALSE))</f>
        <v>0</v>
      </c>
      <c r="F2164" s="218">
        <f>IF(D2164=0,0,E2164*D2164)</f>
        <v>0</v>
      </c>
      <c r="G2164" s="219"/>
      <c r="I2164" s="269"/>
    </row>
    <row r="2165" spans="1:9">
      <c r="A2165" s="251" t="str">
        <f t="shared" si="372"/>
        <v/>
      </c>
      <c r="B2165" s="239" t="str">
        <f t="shared" si="373"/>
        <v/>
      </c>
      <c r="C2165" s="187"/>
      <c r="D2165" s="187"/>
      <c r="E2165" s="240">
        <f t="shared" si="374"/>
        <v>0</v>
      </c>
      <c r="F2165" s="218">
        <f>IF(D2165=0,0,C2165*E2165/D2165)</f>
        <v>0</v>
      </c>
      <c r="G2165" s="220"/>
      <c r="I2165" s="269"/>
    </row>
    <row r="2166" spans="1:9">
      <c r="A2166" s="251" t="str">
        <f t="shared" si="372"/>
        <v/>
      </c>
      <c r="B2166" s="239" t="str">
        <f t="shared" si="373"/>
        <v/>
      </c>
      <c r="C2166" s="187"/>
      <c r="D2166" s="667"/>
      <c r="E2166" s="240">
        <f t="shared" si="374"/>
        <v>0</v>
      </c>
      <c r="F2166" s="218">
        <f>IF(D2166=0,0,C2166*E2166/D2166)</f>
        <v>0</v>
      </c>
      <c r="G2166" s="220"/>
      <c r="I2166" s="269"/>
    </row>
    <row r="2167" spans="1:9">
      <c r="A2167" s="251" t="str">
        <f t="shared" si="372"/>
        <v/>
      </c>
      <c r="B2167" s="239" t="str">
        <f t="shared" si="373"/>
        <v/>
      </c>
      <c r="C2167" s="187"/>
      <c r="D2167" s="187"/>
      <c r="E2167" s="240">
        <f t="shared" si="374"/>
        <v>0</v>
      </c>
      <c r="F2167" s="218">
        <f t="shared" ref="F2167:F2175" si="375">IF(D2167=0,0,C2167*E2167/D2167)</f>
        <v>0</v>
      </c>
      <c r="G2167" s="220"/>
      <c r="I2167" s="269"/>
    </row>
    <row r="2168" spans="1:9">
      <c r="A2168" s="251" t="str">
        <f t="shared" si="372"/>
        <v/>
      </c>
      <c r="B2168" s="239" t="str">
        <f t="shared" si="373"/>
        <v/>
      </c>
      <c r="C2168" s="187"/>
      <c r="D2168" s="187"/>
      <c r="E2168" s="240">
        <f t="shared" si="374"/>
        <v>0</v>
      </c>
      <c r="F2168" s="218">
        <f t="shared" si="375"/>
        <v>0</v>
      </c>
      <c r="G2168" s="220"/>
      <c r="I2168" s="269"/>
    </row>
    <row r="2169" spans="1:9">
      <c r="A2169" s="251" t="str">
        <f t="shared" si="372"/>
        <v/>
      </c>
      <c r="B2169" s="239" t="str">
        <f t="shared" si="373"/>
        <v/>
      </c>
      <c r="C2169" s="187"/>
      <c r="D2169" s="187"/>
      <c r="E2169" s="240">
        <f t="shared" si="374"/>
        <v>0</v>
      </c>
      <c r="F2169" s="218">
        <f t="shared" si="375"/>
        <v>0</v>
      </c>
      <c r="G2169" s="220"/>
      <c r="I2169" s="269"/>
    </row>
    <row r="2170" spans="1:9">
      <c r="A2170" s="251" t="str">
        <f t="shared" si="372"/>
        <v/>
      </c>
      <c r="B2170" s="239" t="str">
        <f t="shared" si="373"/>
        <v/>
      </c>
      <c r="C2170" s="187"/>
      <c r="D2170" s="187"/>
      <c r="E2170" s="240">
        <f t="shared" si="374"/>
        <v>0</v>
      </c>
      <c r="F2170" s="218">
        <f t="shared" si="375"/>
        <v>0</v>
      </c>
      <c r="G2170" s="220"/>
      <c r="I2170" s="269"/>
    </row>
    <row r="2171" spans="1:9">
      <c r="A2171" s="251" t="str">
        <f t="shared" si="372"/>
        <v/>
      </c>
      <c r="B2171" s="239" t="str">
        <f t="shared" si="373"/>
        <v/>
      </c>
      <c r="C2171" s="187"/>
      <c r="D2171" s="187"/>
      <c r="E2171" s="240">
        <f t="shared" si="374"/>
        <v>0</v>
      </c>
      <c r="F2171" s="218">
        <f t="shared" si="375"/>
        <v>0</v>
      </c>
      <c r="G2171" s="220"/>
      <c r="I2171" s="269"/>
    </row>
    <row r="2172" spans="1:9">
      <c r="A2172" s="251" t="str">
        <f t="shared" si="372"/>
        <v/>
      </c>
      <c r="B2172" s="239" t="str">
        <f t="shared" si="373"/>
        <v/>
      </c>
      <c r="C2172" s="187"/>
      <c r="D2172" s="187"/>
      <c r="E2172" s="240">
        <f t="shared" si="374"/>
        <v>0</v>
      </c>
      <c r="F2172" s="218">
        <f t="shared" si="375"/>
        <v>0</v>
      </c>
      <c r="G2172" s="220"/>
      <c r="I2172" s="269"/>
    </row>
    <row r="2173" spans="1:9">
      <c r="A2173" s="251" t="str">
        <f t="shared" si="372"/>
        <v/>
      </c>
      <c r="B2173" s="239" t="str">
        <f t="shared" si="373"/>
        <v/>
      </c>
      <c r="C2173" s="187"/>
      <c r="D2173" s="187"/>
      <c r="E2173" s="240">
        <f t="shared" si="374"/>
        <v>0</v>
      </c>
      <c r="F2173" s="218">
        <f t="shared" si="375"/>
        <v>0</v>
      </c>
      <c r="G2173" s="220"/>
      <c r="I2173" s="269"/>
    </row>
    <row r="2174" spans="1:9">
      <c r="A2174" s="251" t="str">
        <f t="shared" si="372"/>
        <v/>
      </c>
      <c r="B2174" s="239" t="str">
        <f t="shared" si="373"/>
        <v/>
      </c>
      <c r="C2174" s="187"/>
      <c r="D2174" s="187"/>
      <c r="E2174" s="240">
        <f t="shared" si="374"/>
        <v>0</v>
      </c>
      <c r="F2174" s="218">
        <f t="shared" si="375"/>
        <v>0</v>
      </c>
      <c r="G2174" s="220"/>
      <c r="I2174" s="269"/>
    </row>
    <row r="2175" spans="1:9" ht="31.5" customHeight="1">
      <c r="A2175" s="251" t="str">
        <f t="shared" si="372"/>
        <v/>
      </c>
      <c r="B2175" s="239" t="str">
        <f t="shared" si="373"/>
        <v/>
      </c>
      <c r="C2175" s="187"/>
      <c r="D2175" s="187"/>
      <c r="E2175" s="240">
        <f t="shared" si="374"/>
        <v>0</v>
      </c>
      <c r="F2175" s="218">
        <f t="shared" si="375"/>
        <v>0</v>
      </c>
      <c r="G2175" s="221"/>
      <c r="I2175" s="308"/>
    </row>
    <row r="2176" spans="1:9" ht="13.5" thickBot="1">
      <c r="A2176" s="222"/>
      <c r="B2176" s="223"/>
      <c r="C2176" s="223"/>
      <c r="D2176" s="225"/>
      <c r="E2176" s="225"/>
      <c r="F2176" s="226" t="s">
        <v>79</v>
      </c>
      <c r="G2176" s="250">
        <f>SUM(F2164:F2175)</f>
        <v>0</v>
      </c>
      <c r="I2176" s="308"/>
    </row>
    <row r="2177" spans="1:20" ht="13.5" thickTop="1">
      <c r="A2177" s="179" t="s">
        <v>72</v>
      </c>
      <c r="B2177" s="229"/>
      <c r="C2177" s="229"/>
      <c r="D2177" s="231"/>
      <c r="E2177" s="231"/>
      <c r="F2177" s="230"/>
      <c r="G2177" s="232"/>
      <c r="H2177" s="209"/>
      <c r="I2177" s="307"/>
    </row>
    <row r="2178" spans="1:20">
      <c r="A2178" s="233" t="s">
        <v>53</v>
      </c>
      <c r="B2178" s="234"/>
      <c r="C2178" s="234"/>
      <c r="D2178" s="299"/>
      <c r="E2178" s="236" t="s">
        <v>73</v>
      </c>
      <c r="F2178" s="237" t="s">
        <v>74</v>
      </c>
      <c r="G2178" s="252" t="s">
        <v>73</v>
      </c>
      <c r="I2178" s="308"/>
    </row>
    <row r="2179" spans="1:20">
      <c r="A2179" s="704" t="s">
        <v>734</v>
      </c>
      <c r="B2179" s="253"/>
      <c r="C2179" s="253"/>
      <c r="D2179" s="300"/>
      <c r="E2179" s="217">
        <f>SUM(G2138,G2153,G2161,G2176)</f>
        <v>0</v>
      </c>
      <c r="F2179" s="254">
        <v>0.12</v>
      </c>
      <c r="G2179" s="255">
        <f>E2179*F2179</f>
        <v>0</v>
      </c>
      <c r="I2179" s="308"/>
    </row>
    <row r="2180" spans="1:20">
      <c r="A2180" s="704" t="s">
        <v>80</v>
      </c>
      <c r="B2180" s="253"/>
      <c r="C2180" s="253"/>
      <c r="D2180" s="300"/>
      <c r="E2180" s="217">
        <f>SUM(G2138,G2153,G2161,G2176)</f>
        <v>0</v>
      </c>
      <c r="F2180" s="254">
        <f>A</f>
        <v>0</v>
      </c>
      <c r="G2180" s="255">
        <f>E2180*F2180</f>
        <v>0</v>
      </c>
      <c r="I2180" s="308"/>
    </row>
    <row r="2181" spans="1:20" ht="33" customHeight="1">
      <c r="A2181" s="704" t="s">
        <v>81</v>
      </c>
      <c r="B2181" s="253"/>
      <c r="C2181" s="253"/>
      <c r="D2181" s="300"/>
      <c r="E2181" s="217">
        <f>SUM(G2138,G2153,G2161,G2176)</f>
        <v>0</v>
      </c>
      <c r="F2181" s="254">
        <f>I</f>
        <v>0</v>
      </c>
      <c r="G2181" s="255">
        <f>E2181*F2181</f>
        <v>0</v>
      </c>
      <c r="I2181" s="308"/>
      <c r="J2181" s="281"/>
      <c r="K2181" s="281"/>
      <c r="L2181" s="281"/>
      <c r="M2181" s="281"/>
      <c r="N2181" s="281"/>
      <c r="O2181" s="281"/>
      <c r="P2181" s="281"/>
      <c r="Q2181" s="281"/>
      <c r="R2181" s="281"/>
      <c r="S2181" s="281"/>
    </row>
    <row r="2182" spans="1:20" ht="33" customHeight="1">
      <c r="A2182" s="707" t="s">
        <v>82</v>
      </c>
      <c r="D2182" s="206"/>
      <c r="E2182" s="217">
        <f>SUM(G2138,G2153,G2161,G2176)</f>
        <v>0</v>
      </c>
      <c r="F2182" s="705">
        <f>U</f>
        <v>0</v>
      </c>
      <c r="G2182" s="255">
        <f>E2182*F2182</f>
        <v>0</v>
      </c>
      <c r="I2182" s="706"/>
      <c r="J2182" s="281"/>
      <c r="K2182" s="281"/>
      <c r="L2182" s="281"/>
      <c r="M2182" s="281"/>
      <c r="N2182" s="281"/>
      <c r="O2182" s="281"/>
      <c r="P2182" s="281"/>
      <c r="Q2182" s="281"/>
      <c r="R2182" s="281"/>
      <c r="S2182" s="281"/>
    </row>
    <row r="2183" spans="1:20" s="201" customFormat="1" ht="13.5" thickBot="1">
      <c r="A2183" s="222"/>
      <c r="B2183" s="223"/>
      <c r="C2183" s="223"/>
      <c r="D2183" s="225"/>
      <c r="E2183" s="225"/>
      <c r="F2183" s="256" t="s">
        <v>83</v>
      </c>
      <c r="G2183" s="250">
        <f>SUM(G2179:G2182)</f>
        <v>0</v>
      </c>
      <c r="I2183" s="309"/>
      <c r="J2183" s="201" t="str">
        <f>B2122</f>
        <v>2.6.4</v>
      </c>
      <c r="K2183" s="261">
        <f>E2179</f>
        <v>0</v>
      </c>
      <c r="L2183" s="261">
        <f>+G2138</f>
        <v>0</v>
      </c>
      <c r="M2183" s="261">
        <f>+G2153</f>
        <v>0</v>
      </c>
      <c r="N2183" s="261">
        <f>+G2161</f>
        <v>0</v>
      </c>
      <c r="O2183" s="261">
        <f>+G2176</f>
        <v>0</v>
      </c>
      <c r="P2183" s="280">
        <f>G2179</f>
        <v>0</v>
      </c>
      <c r="Q2183" s="280">
        <f>G2180</f>
        <v>0</v>
      </c>
      <c r="R2183" s="280">
        <f>G2181</f>
        <v>0</v>
      </c>
      <c r="S2183" s="283">
        <f>SUM(K2183:R2183)</f>
        <v>0</v>
      </c>
      <c r="T2183" s="280"/>
    </row>
    <row r="2184" spans="1:20" ht="14" thickTop="1" thickBot="1">
      <c r="A2184" s="257"/>
      <c r="B2184" s="201"/>
      <c r="C2184" s="201"/>
      <c r="D2184" s="301"/>
      <c r="E2184" s="258" t="s">
        <v>88</v>
      </c>
      <c r="F2184" s="259"/>
      <c r="G2184" s="260">
        <f>ROUND(SUM(G2138,G2153,G2161,G2176,G2183),0)</f>
        <v>0</v>
      </c>
      <c r="I2184" s="308"/>
      <c r="T2184" s="280"/>
    </row>
    <row r="2185" spans="1:20" ht="13.5" thickTop="1">
      <c r="A2185" s="262" t="s">
        <v>95</v>
      </c>
      <c r="D2185" s="206"/>
      <c r="E2185" s="206"/>
      <c r="F2185" s="205"/>
      <c r="G2185" s="208"/>
      <c r="I2185" s="308"/>
      <c r="T2185" s="280"/>
    </row>
    <row r="2186" spans="1:20">
      <c r="A2186" s="262"/>
      <c r="B2186" s="263"/>
      <c r="C2186" s="263"/>
      <c r="D2186" s="302"/>
      <c r="E2186" s="206"/>
      <c r="F2186" s="205"/>
      <c r="G2186" s="264">
        <f ca="1">TODAY()</f>
        <v>45189</v>
      </c>
      <c r="I2186" s="308"/>
      <c r="T2186" s="280"/>
    </row>
    <row r="2187" spans="1:20" s="191" customFormat="1" ht="13.5" thickBot="1">
      <c r="A2187" s="222"/>
      <c r="B2187" s="223"/>
      <c r="C2187" s="223"/>
      <c r="D2187" s="225"/>
      <c r="E2187" s="225"/>
      <c r="F2187" s="224"/>
      <c r="G2187" s="265"/>
      <c r="I2187" s="303"/>
      <c r="S2187" s="282"/>
    </row>
    <row r="2188" spans="1:20" s="191" customFormat="1" ht="13.5" thickTop="1">
      <c r="A2188" s="188" t="s">
        <v>124</v>
      </c>
      <c r="B2188" s="188"/>
      <c r="C2188" s="188"/>
      <c r="D2188" s="190"/>
      <c r="E2188" s="190"/>
      <c r="F2188" s="189"/>
      <c r="G2188" s="189"/>
      <c r="I2188" s="303"/>
      <c r="S2188" s="282"/>
    </row>
    <row r="2189" spans="1:20" s="191" customFormat="1">
      <c r="A2189" s="188" t="str">
        <f>CONCATENATE('Prestaciones y AIU'!A1992," ANALISIS DE PRECIOS UNITARIOS")</f>
        <v xml:space="preserve"> ANALISIS DE PRECIOS UNITARIOS</v>
      </c>
      <c r="B2189" s="188"/>
      <c r="C2189" s="188"/>
      <c r="D2189" s="190"/>
      <c r="E2189" s="190"/>
      <c r="F2189" s="189"/>
      <c r="G2189" s="189"/>
      <c r="I2189" s="303"/>
      <c r="S2189" s="282"/>
    </row>
    <row r="2190" spans="1:20" s="191" customFormat="1">
      <c r="A2190" s="188" t="str">
        <f>Objeto_LIC</f>
        <v>OBJETO PROCESO COMPETITIVO</v>
      </c>
      <c r="B2190" s="188"/>
      <c r="C2190" s="188"/>
      <c r="D2190" s="190"/>
      <c r="E2190" s="190"/>
      <c r="F2190" s="189"/>
      <c r="G2190" s="189"/>
      <c r="I2190" s="303"/>
      <c r="S2190" s="282"/>
    </row>
    <row r="2191" spans="1:20">
      <c r="A2191" s="188"/>
      <c r="B2191" s="188"/>
      <c r="C2191" s="188"/>
      <c r="D2191" s="190"/>
      <c r="E2191" s="190"/>
      <c r="F2191" s="189"/>
      <c r="G2191" s="189"/>
    </row>
    <row r="2192" spans="1:20" s="201" customFormat="1" ht="13.5" thickBot="1">
      <c r="A2192" s="192"/>
      <c r="B2192" s="192"/>
      <c r="C2192" s="192"/>
      <c r="D2192" s="194"/>
      <c r="E2192" s="194"/>
      <c r="F2192" s="193"/>
      <c r="G2192" s="193"/>
      <c r="I2192" s="305"/>
      <c r="S2192" s="282"/>
    </row>
    <row r="2193" spans="1:19" ht="13.5" thickTop="1">
      <c r="A2193" s="196"/>
      <c r="B2193" s="197"/>
      <c r="C2193" s="197"/>
      <c r="D2193" s="199"/>
      <c r="E2193" s="199"/>
      <c r="F2193" s="198"/>
      <c r="G2193" s="200" t="s">
        <v>125</v>
      </c>
    </row>
    <row r="2194" spans="1:19">
      <c r="A2194" s="202" t="s">
        <v>58</v>
      </c>
      <c r="B2194" s="844" t="str">
        <f>Proponente</f>
        <v>INDICAR NOMBRE DE CONTRATISTA</v>
      </c>
      <c r="C2194" s="844"/>
      <c r="D2194" s="844"/>
      <c r="E2194" s="844"/>
      <c r="F2194" s="844"/>
      <c r="G2194" s="845"/>
    </row>
    <row r="2195" spans="1:19">
      <c r="A2195" s="202" t="s">
        <v>59</v>
      </c>
      <c r="B2195" s="203" t="str">
        <f>Presupuesto!$A$37</f>
        <v>2.7</v>
      </c>
      <c r="C2195" s="844" t="str">
        <f>Presupuesto!$B$37</f>
        <v>ACCESORIOS UNIDAD SANITARIA</v>
      </c>
      <c r="D2195" s="844"/>
      <c r="E2195" s="844"/>
      <c r="F2195" s="844"/>
      <c r="G2195" s="845"/>
    </row>
    <row r="2196" spans="1:19">
      <c r="A2196" s="204"/>
      <c r="D2196" s="206"/>
      <c r="E2196" s="206"/>
      <c r="F2196" s="192" t="s">
        <v>87</v>
      </c>
      <c r="G2196" s="207">
        <f>Presupuesto!$C$37</f>
        <v>0</v>
      </c>
      <c r="I2196" s="306"/>
      <c r="J2196" s="281"/>
      <c r="K2196" s="281"/>
      <c r="L2196" s="281"/>
      <c r="M2196" s="281"/>
      <c r="N2196" s="281"/>
      <c r="O2196" s="281"/>
      <c r="P2196" s="281"/>
      <c r="Q2196" s="281"/>
      <c r="R2196" s="281"/>
      <c r="S2196" s="281"/>
    </row>
    <row r="2197" spans="1:19" s="209" customFormat="1" ht="13.5" thickBot="1">
      <c r="A2197" s="202" t="s">
        <v>60</v>
      </c>
      <c r="B2197" s="195"/>
      <c r="C2197" s="195"/>
      <c r="D2197" s="206"/>
      <c r="E2197" s="206"/>
      <c r="F2197" s="205"/>
      <c r="G2197" s="208"/>
      <c r="I2197" s="307"/>
      <c r="S2197" s="281"/>
    </row>
    <row r="2198" spans="1:19" ht="13.5" thickTop="1">
      <c r="A2198" s="210" t="s">
        <v>53</v>
      </c>
      <c r="B2198" s="211" t="s">
        <v>61</v>
      </c>
      <c r="C2198" s="211" t="s">
        <v>62</v>
      </c>
      <c r="D2198" s="212" t="s">
        <v>70</v>
      </c>
      <c r="E2198" s="213" t="s">
        <v>98</v>
      </c>
      <c r="F2198" s="213" t="s">
        <v>75</v>
      </c>
      <c r="G2198" s="214" t="s">
        <v>66</v>
      </c>
      <c r="I2198" s="269"/>
    </row>
    <row r="2199" spans="1:19">
      <c r="A2199" s="215" t="str">
        <f t="shared" ref="A2199:A2210" si="376">IF(I2198=0,"-",VLOOKUP(I2198,EQUIPOS,2,FALSE))</f>
        <v>-</v>
      </c>
      <c r="B2199" s="216"/>
      <c r="C2199" s="216"/>
      <c r="D2199" s="186"/>
      <c r="E2199" s="217">
        <f t="shared" ref="E2199:E2210" si="377">IF(I2198=0,0,VLOOKUP(I2198,EQUIPOS,4,FALSE))</f>
        <v>0</v>
      </c>
      <c r="F2199" s="218">
        <f t="shared" ref="F2199:F2210" si="378">IF(D2199=0,0,E2199/D2199)</f>
        <v>0</v>
      </c>
      <c r="G2199" s="219"/>
      <c r="I2199" s="269"/>
    </row>
    <row r="2200" spans="1:19">
      <c r="A2200" s="215" t="str">
        <f t="shared" si="376"/>
        <v>-</v>
      </c>
      <c r="B2200" s="216"/>
      <c r="C2200" s="216"/>
      <c r="D2200" s="186"/>
      <c r="E2200" s="217">
        <f t="shared" si="377"/>
        <v>0</v>
      </c>
      <c r="F2200" s="218">
        <f t="shared" si="378"/>
        <v>0</v>
      </c>
      <c r="G2200" s="220"/>
      <c r="I2200" s="269"/>
    </row>
    <row r="2201" spans="1:19">
      <c r="A2201" s="215" t="str">
        <f t="shared" si="376"/>
        <v>-</v>
      </c>
      <c r="B2201" s="216"/>
      <c r="C2201" s="216"/>
      <c r="D2201" s="186"/>
      <c r="E2201" s="217">
        <f t="shared" si="377"/>
        <v>0</v>
      </c>
      <c r="F2201" s="218">
        <f t="shared" si="378"/>
        <v>0</v>
      </c>
      <c r="G2201" s="220"/>
      <c r="I2201" s="269"/>
    </row>
    <row r="2202" spans="1:19">
      <c r="A2202" s="215" t="str">
        <f t="shared" si="376"/>
        <v>-</v>
      </c>
      <c r="B2202" s="216"/>
      <c r="C2202" s="216"/>
      <c r="D2202" s="186"/>
      <c r="E2202" s="217">
        <f t="shared" si="377"/>
        <v>0</v>
      </c>
      <c r="F2202" s="218">
        <f t="shared" si="378"/>
        <v>0</v>
      </c>
      <c r="G2202" s="220"/>
      <c r="I2202" s="269"/>
    </row>
    <row r="2203" spans="1:19">
      <c r="A2203" s="215" t="str">
        <f t="shared" si="376"/>
        <v>-</v>
      </c>
      <c r="B2203" s="216"/>
      <c r="C2203" s="216"/>
      <c r="D2203" s="186"/>
      <c r="E2203" s="217">
        <f t="shared" si="377"/>
        <v>0</v>
      </c>
      <c r="F2203" s="218">
        <f t="shared" si="378"/>
        <v>0</v>
      </c>
      <c r="G2203" s="220"/>
      <c r="I2203" s="269"/>
    </row>
    <row r="2204" spans="1:19">
      <c r="A2204" s="215" t="str">
        <f t="shared" si="376"/>
        <v>-</v>
      </c>
      <c r="B2204" s="216"/>
      <c r="C2204" s="216"/>
      <c r="D2204" s="186"/>
      <c r="E2204" s="217">
        <f t="shared" si="377"/>
        <v>0</v>
      </c>
      <c r="F2204" s="218">
        <f t="shared" si="378"/>
        <v>0</v>
      </c>
      <c r="G2204" s="220"/>
      <c r="I2204" s="269"/>
    </row>
    <row r="2205" spans="1:19">
      <c r="A2205" s="215" t="str">
        <f t="shared" si="376"/>
        <v>-</v>
      </c>
      <c r="B2205" s="216"/>
      <c r="C2205" s="216"/>
      <c r="D2205" s="186"/>
      <c r="E2205" s="217">
        <f t="shared" si="377"/>
        <v>0</v>
      </c>
      <c r="F2205" s="218">
        <f t="shared" si="378"/>
        <v>0</v>
      </c>
      <c r="G2205" s="220"/>
      <c r="I2205" s="269"/>
    </row>
    <row r="2206" spans="1:19">
      <c r="A2206" s="215" t="str">
        <f t="shared" si="376"/>
        <v>-</v>
      </c>
      <c r="B2206" s="216"/>
      <c r="C2206" s="216"/>
      <c r="D2206" s="186"/>
      <c r="E2206" s="217">
        <f t="shared" si="377"/>
        <v>0</v>
      </c>
      <c r="F2206" s="218">
        <f t="shared" si="378"/>
        <v>0</v>
      </c>
      <c r="G2206" s="220"/>
      <c r="I2206" s="269"/>
    </row>
    <row r="2207" spans="1:19">
      <c r="A2207" s="215" t="str">
        <f t="shared" si="376"/>
        <v>-</v>
      </c>
      <c r="B2207" s="216"/>
      <c r="C2207" s="216"/>
      <c r="D2207" s="186"/>
      <c r="E2207" s="217">
        <f t="shared" si="377"/>
        <v>0</v>
      </c>
      <c r="F2207" s="218">
        <f t="shared" si="378"/>
        <v>0</v>
      </c>
      <c r="G2207" s="220"/>
      <c r="I2207" s="269"/>
    </row>
    <row r="2208" spans="1:19">
      <c r="A2208" s="215" t="str">
        <f t="shared" si="376"/>
        <v>-</v>
      </c>
      <c r="B2208" s="216"/>
      <c r="C2208" s="216"/>
      <c r="D2208" s="186"/>
      <c r="E2208" s="217">
        <f t="shared" si="377"/>
        <v>0</v>
      </c>
      <c r="F2208" s="218">
        <f t="shared" si="378"/>
        <v>0</v>
      </c>
      <c r="G2208" s="220"/>
      <c r="I2208" s="269"/>
    </row>
    <row r="2209" spans="1:19">
      <c r="A2209" s="215" t="str">
        <f t="shared" si="376"/>
        <v>-</v>
      </c>
      <c r="B2209" s="216"/>
      <c r="C2209" s="216"/>
      <c r="D2209" s="186"/>
      <c r="E2209" s="217">
        <f t="shared" si="377"/>
        <v>0</v>
      </c>
      <c r="F2209" s="218">
        <f t="shared" si="378"/>
        <v>0</v>
      </c>
      <c r="G2209" s="220"/>
      <c r="I2209" s="269"/>
    </row>
    <row r="2210" spans="1:19">
      <c r="A2210" s="215" t="str">
        <f t="shared" si="376"/>
        <v>-</v>
      </c>
      <c r="B2210" s="216"/>
      <c r="C2210" s="216"/>
      <c r="D2210" s="186"/>
      <c r="E2210" s="217">
        <f t="shared" si="377"/>
        <v>0</v>
      </c>
      <c r="F2210" s="218">
        <f t="shared" si="378"/>
        <v>0</v>
      </c>
      <c r="G2210" s="220"/>
      <c r="I2210" s="308"/>
    </row>
    <row r="2211" spans="1:19" ht="13.5" thickBot="1">
      <c r="A2211" s="222"/>
      <c r="B2211" s="223"/>
      <c r="C2211" s="223"/>
      <c r="D2211" s="225"/>
      <c r="E2211" s="225"/>
      <c r="F2211" s="226" t="s">
        <v>76</v>
      </c>
      <c r="G2211" s="227">
        <f>SUM(F2199:F2210)</f>
        <v>0</v>
      </c>
      <c r="I2211" s="308"/>
    </row>
    <row r="2212" spans="1:19" s="209" customFormat="1" ht="13.5" thickTop="1">
      <c r="A2212" s="228" t="s">
        <v>63</v>
      </c>
      <c r="B2212" s="229"/>
      <c r="C2212" s="229"/>
      <c r="D2212" s="231"/>
      <c r="E2212" s="231"/>
      <c r="F2212" s="230"/>
      <c r="G2212" s="232"/>
      <c r="I2212" s="307"/>
      <c r="S2212" s="281"/>
    </row>
    <row r="2213" spans="1:19" ht="26">
      <c r="A2213" s="233" t="s">
        <v>53</v>
      </c>
      <c r="B2213" s="234"/>
      <c r="C2213" s="235" t="s">
        <v>54</v>
      </c>
      <c r="D2213" s="298" t="s">
        <v>64</v>
      </c>
      <c r="E2213" s="236" t="s">
        <v>65</v>
      </c>
      <c r="F2213" s="237" t="s">
        <v>75</v>
      </c>
      <c r="G2213" s="238" t="s">
        <v>66</v>
      </c>
      <c r="I2213" s="269"/>
    </row>
    <row r="2214" spans="1:19">
      <c r="A2214" s="842" t="str">
        <f t="shared" ref="A2214:A2225" si="379">IF(I2213=0,"",VLOOKUP(I2213,MATERIALES,2,FALSE))</f>
        <v/>
      </c>
      <c r="B2214" s="843"/>
      <c r="C2214" s="239" t="str">
        <f t="shared" ref="C2214:C2222" si="380">IF(I2213=0,"",VLOOKUP(I2213,MATERIALES,3,FALSE))</f>
        <v/>
      </c>
      <c r="D2214" s="186"/>
      <c r="E2214" s="240">
        <f t="shared" ref="E2214:E2225" si="381">IF(I2213=0,0,VLOOKUP(I2213,MATERIALES,4,FALSE))</f>
        <v>0</v>
      </c>
      <c r="F2214" s="218">
        <f>D2214*E2214</f>
        <v>0</v>
      </c>
      <c r="G2214" s="219"/>
      <c r="I2214" s="269"/>
    </row>
    <row r="2215" spans="1:19">
      <c r="A2215" s="842" t="str">
        <f t="shared" si="379"/>
        <v/>
      </c>
      <c r="B2215" s="843"/>
      <c r="C2215" s="239" t="str">
        <f t="shared" si="380"/>
        <v/>
      </c>
      <c r="D2215" s="186"/>
      <c r="E2215" s="240">
        <f t="shared" si="381"/>
        <v>0</v>
      </c>
      <c r="F2215" s="218">
        <f t="shared" ref="F2215:F2225" si="382">D2215*E2215</f>
        <v>0</v>
      </c>
      <c r="G2215" s="220"/>
      <c r="I2215" s="269"/>
    </row>
    <row r="2216" spans="1:19">
      <c r="A2216" s="842" t="str">
        <f t="shared" si="379"/>
        <v/>
      </c>
      <c r="B2216" s="843"/>
      <c r="C2216" s="239" t="str">
        <f t="shared" si="380"/>
        <v/>
      </c>
      <c r="D2216" s="186"/>
      <c r="E2216" s="240">
        <f t="shared" si="381"/>
        <v>0</v>
      </c>
      <c r="F2216" s="218">
        <f t="shared" si="382"/>
        <v>0</v>
      </c>
      <c r="G2216" s="220"/>
      <c r="I2216" s="269"/>
    </row>
    <row r="2217" spans="1:19">
      <c r="A2217" s="842" t="str">
        <f t="shared" si="379"/>
        <v/>
      </c>
      <c r="B2217" s="843"/>
      <c r="C2217" s="239" t="str">
        <f t="shared" si="380"/>
        <v/>
      </c>
      <c r="D2217" s="186"/>
      <c r="E2217" s="240">
        <f t="shared" si="381"/>
        <v>0</v>
      </c>
      <c r="F2217" s="218">
        <f t="shared" si="382"/>
        <v>0</v>
      </c>
      <c r="G2217" s="220"/>
      <c r="I2217" s="269"/>
    </row>
    <row r="2218" spans="1:19">
      <c r="A2218" s="842" t="str">
        <f t="shared" si="379"/>
        <v/>
      </c>
      <c r="B2218" s="843"/>
      <c r="C2218" s="239" t="str">
        <f t="shared" si="380"/>
        <v/>
      </c>
      <c r="D2218" s="186"/>
      <c r="E2218" s="240">
        <f t="shared" si="381"/>
        <v>0</v>
      </c>
      <c r="F2218" s="218">
        <f t="shared" si="382"/>
        <v>0</v>
      </c>
      <c r="G2218" s="220"/>
      <c r="I2218" s="269"/>
    </row>
    <row r="2219" spans="1:19">
      <c r="A2219" s="842" t="str">
        <f t="shared" si="379"/>
        <v/>
      </c>
      <c r="B2219" s="843"/>
      <c r="C2219" s="239" t="str">
        <f t="shared" si="380"/>
        <v/>
      </c>
      <c r="D2219" s="186"/>
      <c r="E2219" s="240">
        <f t="shared" si="381"/>
        <v>0</v>
      </c>
      <c r="F2219" s="218">
        <f t="shared" si="382"/>
        <v>0</v>
      </c>
      <c r="G2219" s="220"/>
      <c r="I2219" s="269"/>
    </row>
    <row r="2220" spans="1:19">
      <c r="A2220" s="842" t="str">
        <f t="shared" si="379"/>
        <v/>
      </c>
      <c r="B2220" s="843"/>
      <c r="C2220" s="239" t="str">
        <f t="shared" si="380"/>
        <v/>
      </c>
      <c r="D2220" s="186"/>
      <c r="E2220" s="240">
        <f t="shared" si="381"/>
        <v>0</v>
      </c>
      <c r="F2220" s="218">
        <f t="shared" si="382"/>
        <v>0</v>
      </c>
      <c r="G2220" s="220"/>
      <c r="I2220" s="269"/>
    </row>
    <row r="2221" spans="1:19">
      <c r="A2221" s="842" t="str">
        <f t="shared" si="379"/>
        <v/>
      </c>
      <c r="B2221" s="843"/>
      <c r="C2221" s="239" t="str">
        <f t="shared" si="380"/>
        <v/>
      </c>
      <c r="D2221" s="186"/>
      <c r="E2221" s="240">
        <f t="shared" si="381"/>
        <v>0</v>
      </c>
      <c r="F2221" s="218">
        <f t="shared" si="382"/>
        <v>0</v>
      </c>
      <c r="G2221" s="241"/>
      <c r="I2221" s="269"/>
    </row>
    <row r="2222" spans="1:19">
      <c r="A2222" s="842" t="str">
        <f t="shared" si="379"/>
        <v/>
      </c>
      <c r="B2222" s="843"/>
      <c r="C2222" s="239" t="str">
        <f t="shared" si="380"/>
        <v/>
      </c>
      <c r="D2222" s="186"/>
      <c r="E2222" s="240">
        <f t="shared" si="381"/>
        <v>0</v>
      </c>
      <c r="F2222" s="218">
        <f t="shared" si="382"/>
        <v>0</v>
      </c>
      <c r="G2222" s="220"/>
      <c r="I2222" s="269"/>
    </row>
    <row r="2223" spans="1:19">
      <c r="A2223" s="842" t="str">
        <f t="shared" si="379"/>
        <v/>
      </c>
      <c r="B2223" s="843"/>
      <c r="C2223" s="239"/>
      <c r="D2223" s="186"/>
      <c r="E2223" s="240">
        <f t="shared" si="381"/>
        <v>0</v>
      </c>
      <c r="F2223" s="218">
        <f t="shared" si="382"/>
        <v>0</v>
      </c>
      <c r="G2223" s="220"/>
      <c r="I2223" s="269"/>
    </row>
    <row r="2224" spans="1:19">
      <c r="A2224" s="842" t="str">
        <f t="shared" si="379"/>
        <v/>
      </c>
      <c r="B2224" s="843"/>
      <c r="C2224" s="239"/>
      <c r="D2224" s="186"/>
      <c r="E2224" s="240">
        <f t="shared" si="381"/>
        <v>0</v>
      </c>
      <c r="F2224" s="218">
        <f t="shared" si="382"/>
        <v>0</v>
      </c>
      <c r="G2224" s="220"/>
      <c r="I2224" s="269"/>
    </row>
    <row r="2225" spans="1:9" ht="26.25" customHeight="1">
      <c r="A2225" s="842" t="str">
        <f t="shared" si="379"/>
        <v/>
      </c>
      <c r="B2225" s="843"/>
      <c r="C2225" s="239" t="str">
        <f t="shared" ref="C2225" si="383">IF(I2224=0,"",VLOOKUP(I2224,MATERIALES,3,FALSE))</f>
        <v/>
      </c>
      <c r="D2225" s="186"/>
      <c r="E2225" s="240">
        <f t="shared" si="381"/>
        <v>0</v>
      </c>
      <c r="F2225" s="218">
        <f t="shared" si="382"/>
        <v>0</v>
      </c>
      <c r="G2225" s="221"/>
      <c r="I2225" s="308"/>
    </row>
    <row r="2226" spans="1:9" ht="13.5" thickBot="1">
      <c r="A2226" s="204"/>
      <c r="D2226" s="206"/>
      <c r="E2226" s="242"/>
      <c r="F2226" s="243" t="s">
        <v>77</v>
      </c>
      <c r="G2226" s="241">
        <f>SUM(F2214:F2225)</f>
        <v>0</v>
      </c>
      <c r="I2226" s="308"/>
    </row>
    <row r="2227" spans="1:9" ht="14" thickTop="1" thickBot="1">
      <c r="A2227" s="244" t="s">
        <v>68</v>
      </c>
      <c r="B2227" s="245"/>
      <c r="C2227" s="245"/>
      <c r="D2227" s="247"/>
      <c r="E2227" s="247"/>
      <c r="F2227" s="246"/>
      <c r="G2227" s="248"/>
      <c r="I2227" s="308"/>
    </row>
    <row r="2228" spans="1:9" ht="13.5" thickTop="1">
      <c r="A2228" s="233" t="s">
        <v>53</v>
      </c>
      <c r="B2228" s="234"/>
      <c r="C2228" s="236" t="s">
        <v>67</v>
      </c>
      <c r="D2228" s="298" t="s">
        <v>71</v>
      </c>
      <c r="E2228" s="236" t="s">
        <v>96</v>
      </c>
      <c r="F2228" s="237" t="s">
        <v>75</v>
      </c>
      <c r="G2228" s="238" t="s">
        <v>66</v>
      </c>
      <c r="I2228" s="269"/>
    </row>
    <row r="2229" spans="1:9">
      <c r="A2229" s="842" t="str">
        <f>IF(I2228=0,"",VLOOKUP(I2228,EQUIPOS,2,FALSE))</f>
        <v/>
      </c>
      <c r="B2229" s="843"/>
      <c r="C2229" s="187"/>
      <c r="D2229" s="186"/>
      <c r="E2229" s="240">
        <f>IF(I2228=0,0,VLOOKUP(I2228,EQUIPOS,4,FALSE))</f>
        <v>0</v>
      </c>
      <c r="F2229" s="218">
        <f>C2229*D2229*E2229</f>
        <v>0</v>
      </c>
      <c r="G2229" s="219"/>
      <c r="I2229" s="269"/>
    </row>
    <row r="2230" spans="1:9">
      <c r="A2230" s="842" t="str">
        <f>IF(I2229=0,"",VLOOKUP(I2229,EQUIPOS,2,FALSE))</f>
        <v/>
      </c>
      <c r="B2230" s="843"/>
      <c r="C2230" s="187"/>
      <c r="D2230" s="186"/>
      <c r="E2230" s="240">
        <f>IF(I2229=0,0,VLOOKUP(I2229,EQUIPOS,4,FALSE))</f>
        <v>0</v>
      </c>
      <c r="F2230" s="218">
        <f t="shared" ref="F2230:F2233" si="384">C2230*D2230*E2230</f>
        <v>0</v>
      </c>
      <c r="G2230" s="220"/>
      <c r="I2230" s="269"/>
    </row>
    <row r="2231" spans="1:9">
      <c r="A2231" s="842" t="str">
        <f>IF(I2230=0,"",VLOOKUP(I2230,EQUIPOS,2,FALSE))</f>
        <v/>
      </c>
      <c r="B2231" s="843"/>
      <c r="C2231" s="187"/>
      <c r="D2231" s="186"/>
      <c r="E2231" s="240">
        <f>IF(I2230=0,0,VLOOKUP(I2230,EQUIPOS,4,FALSE))</f>
        <v>0</v>
      </c>
      <c r="F2231" s="218">
        <f t="shared" si="384"/>
        <v>0</v>
      </c>
      <c r="G2231" s="220"/>
      <c r="I2231" s="269"/>
    </row>
    <row r="2232" spans="1:9">
      <c r="A2232" s="842" t="str">
        <f>IF(I2231=0,"",VLOOKUP(I2231,EQUIPOS,2,FALSE))</f>
        <v/>
      </c>
      <c r="B2232" s="843"/>
      <c r="C2232" s="187"/>
      <c r="D2232" s="186"/>
      <c r="E2232" s="240">
        <f>IF(I2231=0,0,VLOOKUP(I2231,EQUIPOS,4,FALSE))</f>
        <v>0</v>
      </c>
      <c r="F2232" s="218">
        <f t="shared" si="384"/>
        <v>0</v>
      </c>
      <c r="G2232" s="220"/>
      <c r="I2232" s="269"/>
    </row>
    <row r="2233" spans="1:9" ht="30.75" customHeight="1">
      <c r="A2233" s="842" t="str">
        <f>IF(I2232=0,"",VLOOKUP(I2232,EQUIPOS,2,FALSE))</f>
        <v/>
      </c>
      <c r="B2233" s="843"/>
      <c r="C2233" s="187"/>
      <c r="D2233" s="186"/>
      <c r="E2233" s="240">
        <f>IF(I2232=0,0,VLOOKUP(I2232,EQUIPOS,4,FALSE))</f>
        <v>0</v>
      </c>
      <c r="F2233" s="218">
        <f t="shared" si="384"/>
        <v>0</v>
      </c>
      <c r="G2233" s="221"/>
      <c r="I2233" s="308"/>
    </row>
    <row r="2234" spans="1:9" ht="13.5" thickBot="1">
      <c r="A2234" s="222"/>
      <c r="B2234" s="223"/>
      <c r="C2234" s="223"/>
      <c r="D2234" s="225"/>
      <c r="E2234" s="249"/>
      <c r="F2234" s="226" t="s">
        <v>78</v>
      </c>
      <c r="G2234" s="250">
        <f>SUM(F2229:F2233)</f>
        <v>0</v>
      </c>
      <c r="I2234" s="308"/>
    </row>
    <row r="2235" spans="1:9" ht="13.5" thickTop="1">
      <c r="A2235" s="228" t="s">
        <v>69</v>
      </c>
      <c r="B2235" s="229"/>
      <c r="C2235" s="229"/>
      <c r="D2235" s="231"/>
      <c r="E2235" s="231"/>
      <c r="F2235" s="230"/>
      <c r="G2235" s="232"/>
      <c r="H2235" s="209"/>
      <c r="I2235" s="307"/>
    </row>
    <row r="2236" spans="1:9" ht="26">
      <c r="A2236" s="233" t="s">
        <v>53</v>
      </c>
      <c r="B2236" s="235" t="s">
        <v>54</v>
      </c>
      <c r="C2236" s="235" t="s">
        <v>64</v>
      </c>
      <c r="D2236" s="298" t="s">
        <v>70</v>
      </c>
      <c r="E2236" s="236" t="s">
        <v>65</v>
      </c>
      <c r="F2236" s="237" t="s">
        <v>75</v>
      </c>
      <c r="G2236" s="238" t="s">
        <v>66</v>
      </c>
      <c r="I2236" s="269"/>
    </row>
    <row r="2237" spans="1:9">
      <c r="A2237" s="251" t="str">
        <f t="shared" ref="A2237:A2248" si="385">IF(I2236=0,"",VLOOKUP(I2236,MANOOBRA,2,FALSE))</f>
        <v/>
      </c>
      <c r="B2237" s="239" t="str">
        <f t="shared" ref="B2237:B2248" si="386">IF(I2236=0,"",VLOOKUP(I2236,MANOOBRA,3,FALSE))</f>
        <v/>
      </c>
      <c r="C2237" s="187"/>
      <c r="D2237" s="187"/>
      <c r="E2237" s="240">
        <f t="shared" ref="E2237:E2248" si="387">IF(I2236=0,0,VLOOKUP(I2236,MANOOBRA,4,FALSE))</f>
        <v>0</v>
      </c>
      <c r="F2237" s="218">
        <f>IF(D2237=0,0,C2237*E2237/D2237)</f>
        <v>0</v>
      </c>
      <c r="G2237" s="219"/>
      <c r="I2237" s="269"/>
    </row>
    <row r="2238" spans="1:9">
      <c r="A2238" s="251" t="str">
        <f t="shared" si="385"/>
        <v/>
      </c>
      <c r="B2238" s="239" t="str">
        <f t="shared" si="386"/>
        <v/>
      </c>
      <c r="C2238" s="187"/>
      <c r="D2238" s="187"/>
      <c r="E2238" s="240">
        <f t="shared" si="387"/>
        <v>0</v>
      </c>
      <c r="F2238" s="218">
        <f t="shared" ref="F2238:F2248" si="388">IF(D2238=0,0,C2238*E2238/D2238)</f>
        <v>0</v>
      </c>
      <c r="G2238" s="220"/>
      <c r="I2238" s="269"/>
    </row>
    <row r="2239" spans="1:9">
      <c r="A2239" s="251" t="str">
        <f t="shared" si="385"/>
        <v/>
      </c>
      <c r="B2239" s="239" t="str">
        <f t="shared" si="386"/>
        <v/>
      </c>
      <c r="C2239" s="187"/>
      <c r="D2239" s="290"/>
      <c r="E2239" s="240">
        <f t="shared" si="387"/>
        <v>0</v>
      </c>
      <c r="F2239" s="218">
        <f t="shared" si="388"/>
        <v>0</v>
      </c>
      <c r="G2239" s="220"/>
      <c r="I2239" s="269"/>
    </row>
    <row r="2240" spans="1:9">
      <c r="A2240" s="251" t="str">
        <f t="shared" si="385"/>
        <v/>
      </c>
      <c r="B2240" s="239" t="str">
        <f t="shared" si="386"/>
        <v/>
      </c>
      <c r="C2240" s="187"/>
      <c r="D2240" s="187"/>
      <c r="E2240" s="240">
        <f t="shared" si="387"/>
        <v>0</v>
      </c>
      <c r="F2240" s="218">
        <f t="shared" si="388"/>
        <v>0</v>
      </c>
      <c r="G2240" s="220"/>
      <c r="I2240" s="269"/>
    </row>
    <row r="2241" spans="1:20">
      <c r="A2241" s="251" t="str">
        <f t="shared" si="385"/>
        <v/>
      </c>
      <c r="B2241" s="239" t="str">
        <f t="shared" si="386"/>
        <v/>
      </c>
      <c r="C2241" s="187"/>
      <c r="D2241" s="187"/>
      <c r="E2241" s="240">
        <f t="shared" si="387"/>
        <v>0</v>
      </c>
      <c r="F2241" s="218">
        <f t="shared" si="388"/>
        <v>0</v>
      </c>
      <c r="G2241" s="220"/>
      <c r="I2241" s="269"/>
    </row>
    <row r="2242" spans="1:20">
      <c r="A2242" s="251" t="str">
        <f t="shared" si="385"/>
        <v/>
      </c>
      <c r="B2242" s="239" t="str">
        <f t="shared" si="386"/>
        <v/>
      </c>
      <c r="C2242" s="187"/>
      <c r="D2242" s="187"/>
      <c r="E2242" s="240">
        <f t="shared" si="387"/>
        <v>0</v>
      </c>
      <c r="F2242" s="218">
        <f t="shared" si="388"/>
        <v>0</v>
      </c>
      <c r="G2242" s="220"/>
      <c r="I2242" s="269"/>
    </row>
    <row r="2243" spans="1:20">
      <c r="A2243" s="251" t="str">
        <f t="shared" si="385"/>
        <v/>
      </c>
      <c r="B2243" s="239" t="str">
        <f t="shared" si="386"/>
        <v/>
      </c>
      <c r="C2243" s="187"/>
      <c r="D2243" s="187"/>
      <c r="E2243" s="240">
        <f t="shared" si="387"/>
        <v>0</v>
      </c>
      <c r="F2243" s="218">
        <f t="shared" si="388"/>
        <v>0</v>
      </c>
      <c r="G2243" s="220"/>
      <c r="I2243" s="269"/>
    </row>
    <row r="2244" spans="1:20">
      <c r="A2244" s="251" t="str">
        <f t="shared" si="385"/>
        <v/>
      </c>
      <c r="B2244" s="239" t="str">
        <f t="shared" si="386"/>
        <v/>
      </c>
      <c r="C2244" s="187"/>
      <c r="D2244" s="187"/>
      <c r="E2244" s="240">
        <f t="shared" si="387"/>
        <v>0</v>
      </c>
      <c r="F2244" s="218">
        <f t="shared" si="388"/>
        <v>0</v>
      </c>
      <c r="G2244" s="220"/>
      <c r="I2244" s="269"/>
    </row>
    <row r="2245" spans="1:20">
      <c r="A2245" s="251" t="str">
        <f t="shared" si="385"/>
        <v/>
      </c>
      <c r="B2245" s="239" t="str">
        <f t="shared" si="386"/>
        <v/>
      </c>
      <c r="C2245" s="187"/>
      <c r="D2245" s="187"/>
      <c r="E2245" s="240">
        <f t="shared" si="387"/>
        <v>0</v>
      </c>
      <c r="F2245" s="218">
        <f t="shared" si="388"/>
        <v>0</v>
      </c>
      <c r="G2245" s="220"/>
      <c r="I2245" s="269"/>
    </row>
    <row r="2246" spans="1:20">
      <c r="A2246" s="251" t="str">
        <f t="shared" si="385"/>
        <v/>
      </c>
      <c r="B2246" s="239" t="str">
        <f t="shared" si="386"/>
        <v/>
      </c>
      <c r="C2246" s="187"/>
      <c r="D2246" s="187"/>
      <c r="E2246" s="240">
        <f t="shared" si="387"/>
        <v>0</v>
      </c>
      <c r="F2246" s="218">
        <f t="shared" si="388"/>
        <v>0</v>
      </c>
      <c r="G2246" s="220"/>
      <c r="I2246" s="269"/>
    </row>
    <row r="2247" spans="1:20">
      <c r="A2247" s="251" t="str">
        <f t="shared" si="385"/>
        <v/>
      </c>
      <c r="B2247" s="239" t="str">
        <f t="shared" si="386"/>
        <v/>
      </c>
      <c r="C2247" s="187"/>
      <c r="D2247" s="187"/>
      <c r="E2247" s="240">
        <f t="shared" si="387"/>
        <v>0</v>
      </c>
      <c r="F2247" s="218">
        <f t="shared" si="388"/>
        <v>0</v>
      </c>
      <c r="G2247" s="220"/>
      <c r="I2247" s="269"/>
    </row>
    <row r="2248" spans="1:20" ht="31.5" customHeight="1">
      <c r="A2248" s="251" t="str">
        <f t="shared" si="385"/>
        <v/>
      </c>
      <c r="B2248" s="239" t="str">
        <f t="shared" si="386"/>
        <v/>
      </c>
      <c r="C2248" s="187"/>
      <c r="D2248" s="187"/>
      <c r="E2248" s="240">
        <f t="shared" si="387"/>
        <v>0</v>
      </c>
      <c r="F2248" s="218">
        <f t="shared" si="388"/>
        <v>0</v>
      </c>
      <c r="G2248" s="221"/>
      <c r="I2248" s="308"/>
    </row>
    <row r="2249" spans="1:20" ht="13.5" thickBot="1">
      <c r="A2249" s="222"/>
      <c r="B2249" s="223"/>
      <c r="C2249" s="223"/>
      <c r="D2249" s="225"/>
      <c r="E2249" s="225"/>
      <c r="F2249" s="226" t="s">
        <v>79</v>
      </c>
      <c r="G2249" s="250">
        <f>SUM(F2237:F2248)</f>
        <v>0</v>
      </c>
      <c r="I2249" s="308"/>
    </row>
    <row r="2250" spans="1:20" ht="13.5" thickTop="1">
      <c r="A2250" s="179" t="s">
        <v>72</v>
      </c>
      <c r="B2250" s="229"/>
      <c r="C2250" s="229"/>
      <c r="D2250" s="231"/>
      <c r="E2250" s="231"/>
      <c r="F2250" s="230"/>
      <c r="G2250" s="232"/>
      <c r="H2250" s="209"/>
      <c r="I2250" s="307"/>
    </row>
    <row r="2251" spans="1:20">
      <c r="A2251" s="233" t="s">
        <v>53</v>
      </c>
      <c r="B2251" s="234"/>
      <c r="C2251" s="234"/>
      <c r="D2251" s="299"/>
      <c r="E2251" s="236" t="s">
        <v>73</v>
      </c>
      <c r="F2251" s="237" t="s">
        <v>74</v>
      </c>
      <c r="G2251" s="252" t="s">
        <v>73</v>
      </c>
      <c r="I2251" s="308"/>
    </row>
    <row r="2252" spans="1:20">
      <c r="A2252" s="178" t="s">
        <v>86</v>
      </c>
      <c r="B2252" s="253"/>
      <c r="C2252" s="253"/>
      <c r="D2252" s="300"/>
      <c r="E2252" s="217">
        <f>SUM(G2211,G2226,G2234,G2249)</f>
        <v>0</v>
      </c>
      <c r="F2252" s="254">
        <f>A</f>
        <v>0</v>
      </c>
      <c r="G2252" s="255">
        <f>E2252*F2252</f>
        <v>0</v>
      </c>
      <c r="I2252" s="308"/>
    </row>
    <row r="2253" spans="1:20">
      <c r="A2253" s="178" t="s">
        <v>84</v>
      </c>
      <c r="B2253" s="253"/>
      <c r="C2253" s="253"/>
      <c r="D2253" s="300"/>
      <c r="E2253" s="217">
        <f>SUM(G2211,G2226,G2234,G2249)</f>
        <v>0</v>
      </c>
      <c r="F2253" s="254">
        <f>I</f>
        <v>0</v>
      </c>
      <c r="G2253" s="255">
        <f>E2253*F2253</f>
        <v>0</v>
      </c>
      <c r="I2253" s="308"/>
    </row>
    <row r="2254" spans="1:20" ht="33" customHeight="1">
      <c r="A2254" s="178" t="s">
        <v>85</v>
      </c>
      <c r="B2254" s="253"/>
      <c r="C2254" s="253"/>
      <c r="D2254" s="300"/>
      <c r="E2254" s="217">
        <f>SUM(G2211,G2226,G2234,G2249)</f>
        <v>0</v>
      </c>
      <c r="F2254" s="254">
        <f>U</f>
        <v>0</v>
      </c>
      <c r="G2254" s="255">
        <f>E2254*F2254</f>
        <v>0</v>
      </c>
      <c r="I2254" s="308"/>
      <c r="J2254" s="281"/>
      <c r="K2254" s="281"/>
      <c r="L2254" s="281"/>
      <c r="M2254" s="281"/>
      <c r="N2254" s="281"/>
      <c r="O2254" s="281"/>
      <c r="P2254" s="281"/>
      <c r="Q2254" s="281"/>
      <c r="R2254" s="281"/>
      <c r="S2254" s="281"/>
    </row>
    <row r="2255" spans="1:20" s="201" customFormat="1" ht="13.5" thickBot="1">
      <c r="A2255" s="222"/>
      <c r="B2255" s="223"/>
      <c r="C2255" s="223"/>
      <c r="D2255" s="225"/>
      <c r="E2255" s="225"/>
      <c r="F2255" s="256" t="s">
        <v>83</v>
      </c>
      <c r="G2255" s="250">
        <f>SUM(G2252:G2254)</f>
        <v>0</v>
      </c>
      <c r="I2255" s="309"/>
      <c r="J2255" s="201" t="str">
        <f>B2195</f>
        <v>2.7</v>
      </c>
      <c r="K2255" s="261">
        <f>E2252</f>
        <v>0</v>
      </c>
      <c r="L2255" s="261">
        <f>+G2211</f>
        <v>0</v>
      </c>
      <c r="M2255" s="261">
        <f>+G2226</f>
        <v>0</v>
      </c>
      <c r="N2255" s="261">
        <f>+G2234</f>
        <v>0</v>
      </c>
      <c r="O2255" s="261">
        <f>+G2249</f>
        <v>0</v>
      </c>
      <c r="P2255" s="280">
        <f>G2252</f>
        <v>0</v>
      </c>
      <c r="Q2255" s="280">
        <f>G2253</f>
        <v>0</v>
      </c>
      <c r="R2255" s="280">
        <f>G2254</f>
        <v>0</v>
      </c>
      <c r="S2255" s="283">
        <f>SUM(K2255:R2255)</f>
        <v>0</v>
      </c>
      <c r="T2255" s="280"/>
    </row>
    <row r="2256" spans="1:20" ht="14" thickTop="1" thickBot="1">
      <c r="A2256" s="257"/>
      <c r="B2256" s="201"/>
      <c r="C2256" s="201"/>
      <c r="D2256" s="301"/>
      <c r="E2256" s="258" t="s">
        <v>88</v>
      </c>
      <c r="F2256" s="259"/>
      <c r="G2256" s="260">
        <f>ROUND(SUM(G2211,G2226,G2234,G2249,G2255),0)</f>
        <v>0</v>
      </c>
      <c r="I2256" s="308"/>
      <c r="T2256" s="280"/>
    </row>
    <row r="2257" spans="1:20" ht="13.5" thickTop="1">
      <c r="A2257" s="262" t="s">
        <v>95</v>
      </c>
      <c r="D2257" s="206"/>
      <c r="E2257" s="206"/>
      <c r="F2257" s="205"/>
      <c r="G2257" s="208"/>
      <c r="I2257" s="308"/>
      <c r="T2257" s="280"/>
    </row>
    <row r="2258" spans="1:20">
      <c r="A2258" s="262"/>
      <c r="B2258" s="263"/>
      <c r="C2258" s="263"/>
      <c r="D2258" s="302"/>
      <c r="E2258" s="206"/>
      <c r="F2258" s="205"/>
      <c r="G2258" s="264">
        <f ca="1">TODAY()</f>
        <v>45189</v>
      </c>
      <c r="I2258" s="308"/>
      <c r="T2258" s="280"/>
    </row>
    <row r="2259" spans="1:20" s="191" customFormat="1" ht="13.5" thickBot="1">
      <c r="A2259" s="222"/>
      <c r="B2259" s="223"/>
      <c r="C2259" s="223"/>
      <c r="D2259" s="225"/>
      <c r="E2259" s="225"/>
      <c r="F2259" s="224"/>
      <c r="G2259" s="265"/>
      <c r="I2259" s="303"/>
      <c r="S2259" s="282"/>
    </row>
    <row r="2260" spans="1:20" s="191" customFormat="1" ht="13.5" thickTop="1">
      <c r="A2260" s="188" t="s">
        <v>124</v>
      </c>
      <c r="B2260" s="188"/>
      <c r="C2260" s="188"/>
      <c r="D2260" s="190"/>
      <c r="E2260" s="190"/>
      <c r="F2260" s="189"/>
      <c r="G2260" s="189"/>
      <c r="I2260" s="303"/>
      <c r="S2260" s="282"/>
    </row>
    <row r="2261" spans="1:20" s="191" customFormat="1">
      <c r="A2261" s="188" t="str">
        <f>CONCATENATE('Prestaciones y AIU'!A2064," ANALISIS DE PRECIOS UNITARIOS")</f>
        <v xml:space="preserve"> ANALISIS DE PRECIOS UNITARIOS</v>
      </c>
      <c r="B2261" s="188"/>
      <c r="C2261" s="188"/>
      <c r="D2261" s="190"/>
      <c r="E2261" s="190"/>
      <c r="F2261" s="189"/>
      <c r="G2261" s="189"/>
      <c r="I2261" s="303"/>
      <c r="S2261" s="282"/>
    </row>
    <row r="2262" spans="1:20" s="191" customFormat="1">
      <c r="A2262" s="188" t="str">
        <f>Objeto_LIC</f>
        <v>OBJETO PROCESO COMPETITIVO</v>
      </c>
      <c r="B2262" s="188"/>
      <c r="C2262" s="188"/>
      <c r="D2262" s="190"/>
      <c r="E2262" s="190"/>
      <c r="F2262" s="189"/>
      <c r="G2262" s="189"/>
      <c r="I2262" s="303"/>
      <c r="S2262" s="282"/>
    </row>
    <row r="2263" spans="1:20">
      <c r="A2263" s="188"/>
      <c r="B2263" s="188"/>
      <c r="C2263" s="188"/>
      <c r="D2263" s="190"/>
      <c r="E2263" s="190"/>
      <c r="F2263" s="189"/>
      <c r="G2263" s="189"/>
    </row>
    <row r="2264" spans="1:20" s="201" customFormat="1" ht="13.5" thickBot="1">
      <c r="A2264" s="192"/>
      <c r="B2264" s="192"/>
      <c r="C2264" s="192"/>
      <c r="D2264" s="194"/>
      <c r="E2264" s="194"/>
      <c r="F2264" s="193"/>
      <c r="G2264" s="193"/>
      <c r="I2264" s="305"/>
      <c r="S2264" s="282"/>
    </row>
    <row r="2265" spans="1:20" ht="13.5" thickTop="1">
      <c r="A2265" s="196"/>
      <c r="B2265" s="197"/>
      <c r="C2265" s="197"/>
      <c r="D2265" s="199"/>
      <c r="E2265" s="199"/>
      <c r="F2265" s="198"/>
      <c r="G2265" s="200" t="s">
        <v>125</v>
      </c>
    </row>
    <row r="2266" spans="1:20">
      <c r="A2266" s="202" t="s">
        <v>58</v>
      </c>
      <c r="B2266" s="844" t="str">
        <f>Proponente</f>
        <v>INDICAR NOMBRE DE CONTRATISTA</v>
      </c>
      <c r="C2266" s="844"/>
      <c r="D2266" s="844"/>
      <c r="E2266" s="844"/>
      <c r="F2266" s="844"/>
      <c r="G2266" s="845"/>
    </row>
    <row r="2267" spans="1:20">
      <c r="A2267" s="202" t="s">
        <v>59</v>
      </c>
      <c r="B2267" s="203" t="str">
        <f>Presupuesto!$A$38</f>
        <v>2.7.1</v>
      </c>
      <c r="C2267" s="844" t="str">
        <f>Presupuesto!$B$38</f>
        <v>Desmonte aparatos sanitarios</v>
      </c>
      <c r="D2267" s="844"/>
      <c r="E2267" s="844"/>
      <c r="F2267" s="844"/>
      <c r="G2267" s="845"/>
    </row>
    <row r="2268" spans="1:20">
      <c r="A2268" s="204"/>
      <c r="D2268" s="206"/>
      <c r="E2268" s="206"/>
      <c r="F2268" s="192" t="s">
        <v>87</v>
      </c>
      <c r="G2268" s="207" t="str">
        <f>Presupuesto!$C$38</f>
        <v>unidad</v>
      </c>
      <c r="I2268" s="306"/>
      <c r="J2268" s="281"/>
      <c r="K2268" s="281"/>
      <c r="L2268" s="281"/>
      <c r="M2268" s="281"/>
      <c r="N2268" s="281"/>
      <c r="O2268" s="281"/>
      <c r="P2268" s="281"/>
      <c r="Q2268" s="281"/>
      <c r="R2268" s="281"/>
      <c r="S2268" s="281"/>
    </row>
    <row r="2269" spans="1:20" s="209" customFormat="1" ht="13.5" thickBot="1">
      <c r="A2269" s="202" t="s">
        <v>60</v>
      </c>
      <c r="B2269" s="195"/>
      <c r="C2269" s="195"/>
      <c r="D2269" s="206"/>
      <c r="E2269" s="206"/>
      <c r="F2269" s="205"/>
      <c r="G2269" s="208"/>
      <c r="I2269" s="307"/>
      <c r="S2269" s="281"/>
    </row>
    <row r="2270" spans="1:20" ht="13.5" thickTop="1">
      <c r="A2270" s="210" t="s">
        <v>53</v>
      </c>
      <c r="B2270" s="211" t="s">
        <v>61</v>
      </c>
      <c r="C2270" s="211" t="s">
        <v>62</v>
      </c>
      <c r="D2270" s="212" t="s">
        <v>70</v>
      </c>
      <c r="E2270" s="213" t="s">
        <v>98</v>
      </c>
      <c r="F2270" s="213" t="s">
        <v>75</v>
      </c>
      <c r="G2270" s="214" t="s">
        <v>66</v>
      </c>
      <c r="I2270" s="269"/>
    </row>
    <row r="2271" spans="1:20">
      <c r="A2271" s="215" t="str">
        <f t="shared" ref="A2271:A2282" si="389">IF(I2270=0,"-",VLOOKUP(I2270,EQUIPOS,2,FALSE))</f>
        <v>-</v>
      </c>
      <c r="B2271" s="216"/>
      <c r="C2271" s="216"/>
      <c r="D2271" s="186"/>
      <c r="E2271" s="217">
        <f>0.1*E2309</f>
        <v>0</v>
      </c>
      <c r="F2271" s="603">
        <f t="shared" ref="F2271:F2282" si="390">IF(D2271=0,0,E2271*D2271)</f>
        <v>0</v>
      </c>
      <c r="G2271" s="219"/>
      <c r="I2271" s="269"/>
    </row>
    <row r="2272" spans="1:20">
      <c r="A2272" s="215" t="str">
        <f t="shared" si="389"/>
        <v>-</v>
      </c>
      <c r="B2272" s="216"/>
      <c r="C2272" s="216"/>
      <c r="D2272" s="186"/>
      <c r="E2272" s="217">
        <f t="shared" ref="E2272:E2282" si="391">IF(I2271=0,0,VLOOKUP(I2271,EQUIPOS,4,FALSE))</f>
        <v>0</v>
      </c>
      <c r="F2272" s="218">
        <f t="shared" si="390"/>
        <v>0</v>
      </c>
      <c r="G2272" s="220"/>
      <c r="I2272" s="269"/>
    </row>
    <row r="2273" spans="1:19">
      <c r="A2273" s="215" t="str">
        <f t="shared" si="389"/>
        <v>-</v>
      </c>
      <c r="B2273" s="216"/>
      <c r="C2273" s="216"/>
      <c r="D2273" s="186"/>
      <c r="E2273" s="217">
        <f t="shared" si="391"/>
        <v>0</v>
      </c>
      <c r="F2273" s="218">
        <f t="shared" si="390"/>
        <v>0</v>
      </c>
      <c r="G2273" s="220"/>
      <c r="I2273" s="269"/>
    </row>
    <row r="2274" spans="1:19">
      <c r="A2274" s="215" t="str">
        <f t="shared" si="389"/>
        <v>-</v>
      </c>
      <c r="B2274" s="216"/>
      <c r="C2274" s="216"/>
      <c r="D2274" s="186"/>
      <c r="E2274" s="217">
        <f t="shared" si="391"/>
        <v>0</v>
      </c>
      <c r="F2274" s="218">
        <f t="shared" si="390"/>
        <v>0</v>
      </c>
      <c r="G2274" s="220"/>
      <c r="I2274" s="269"/>
    </row>
    <row r="2275" spans="1:19">
      <c r="A2275" s="215" t="str">
        <f t="shared" si="389"/>
        <v>-</v>
      </c>
      <c r="B2275" s="216"/>
      <c r="C2275" s="216"/>
      <c r="D2275" s="186"/>
      <c r="E2275" s="217">
        <f t="shared" si="391"/>
        <v>0</v>
      </c>
      <c r="F2275" s="218">
        <f t="shared" si="390"/>
        <v>0</v>
      </c>
      <c r="G2275" s="220"/>
      <c r="I2275" s="269"/>
    </row>
    <row r="2276" spans="1:19">
      <c r="A2276" s="215" t="str">
        <f t="shared" si="389"/>
        <v>-</v>
      </c>
      <c r="B2276" s="216"/>
      <c r="C2276" s="216"/>
      <c r="D2276" s="186"/>
      <c r="E2276" s="217">
        <f t="shared" si="391"/>
        <v>0</v>
      </c>
      <c r="F2276" s="218">
        <f t="shared" si="390"/>
        <v>0</v>
      </c>
      <c r="G2276" s="220"/>
      <c r="I2276" s="269"/>
    </row>
    <row r="2277" spans="1:19">
      <c r="A2277" s="215" t="str">
        <f t="shared" si="389"/>
        <v>-</v>
      </c>
      <c r="B2277" s="216"/>
      <c r="C2277" s="216"/>
      <c r="D2277" s="186"/>
      <c r="E2277" s="217">
        <f t="shared" si="391"/>
        <v>0</v>
      </c>
      <c r="F2277" s="218">
        <f t="shared" si="390"/>
        <v>0</v>
      </c>
      <c r="G2277" s="220"/>
      <c r="I2277" s="269"/>
    </row>
    <row r="2278" spans="1:19">
      <c r="A2278" s="215" t="str">
        <f t="shared" si="389"/>
        <v>-</v>
      </c>
      <c r="B2278" s="216"/>
      <c r="C2278" s="216"/>
      <c r="D2278" s="186"/>
      <c r="E2278" s="217">
        <f t="shared" si="391"/>
        <v>0</v>
      </c>
      <c r="F2278" s="218">
        <f t="shared" si="390"/>
        <v>0</v>
      </c>
      <c r="G2278" s="220"/>
      <c r="I2278" s="269"/>
    </row>
    <row r="2279" spans="1:19">
      <c r="A2279" s="215" t="str">
        <f t="shared" si="389"/>
        <v>-</v>
      </c>
      <c r="B2279" s="216"/>
      <c r="C2279" s="216"/>
      <c r="D2279" s="186"/>
      <c r="E2279" s="217">
        <f t="shared" si="391"/>
        <v>0</v>
      </c>
      <c r="F2279" s="218">
        <f t="shared" si="390"/>
        <v>0</v>
      </c>
      <c r="G2279" s="220"/>
      <c r="I2279" s="269"/>
    </row>
    <row r="2280" spans="1:19">
      <c r="A2280" s="215" t="str">
        <f t="shared" si="389"/>
        <v>-</v>
      </c>
      <c r="B2280" s="216"/>
      <c r="C2280" s="216"/>
      <c r="D2280" s="186"/>
      <c r="E2280" s="217">
        <f t="shared" si="391"/>
        <v>0</v>
      </c>
      <c r="F2280" s="218">
        <f t="shared" si="390"/>
        <v>0</v>
      </c>
      <c r="G2280" s="220"/>
      <c r="I2280" s="269"/>
    </row>
    <row r="2281" spans="1:19">
      <c r="A2281" s="215" t="str">
        <f t="shared" si="389"/>
        <v>-</v>
      </c>
      <c r="B2281" s="216"/>
      <c r="C2281" s="216"/>
      <c r="D2281" s="186"/>
      <c r="E2281" s="217">
        <f t="shared" si="391"/>
        <v>0</v>
      </c>
      <c r="F2281" s="218">
        <f t="shared" si="390"/>
        <v>0</v>
      </c>
      <c r="G2281" s="220"/>
      <c r="I2281" s="269"/>
    </row>
    <row r="2282" spans="1:19">
      <c r="A2282" s="215" t="str">
        <f t="shared" si="389"/>
        <v>-</v>
      </c>
      <c r="B2282" s="216"/>
      <c r="C2282" s="216"/>
      <c r="D2282" s="186"/>
      <c r="E2282" s="217">
        <f t="shared" si="391"/>
        <v>0</v>
      </c>
      <c r="F2282" s="218">
        <f t="shared" si="390"/>
        <v>0</v>
      </c>
      <c r="G2282" s="220"/>
      <c r="I2282" s="308"/>
    </row>
    <row r="2283" spans="1:19" ht="13.5" thickBot="1">
      <c r="A2283" s="222"/>
      <c r="B2283" s="223"/>
      <c r="C2283" s="223"/>
      <c r="D2283" s="225"/>
      <c r="E2283" s="225"/>
      <c r="F2283" s="226" t="s">
        <v>76</v>
      </c>
      <c r="G2283" s="227">
        <f>SUM(F2271:F2282)</f>
        <v>0</v>
      </c>
      <c r="I2283" s="308"/>
    </row>
    <row r="2284" spans="1:19" s="209" customFormat="1" ht="13.5" thickTop="1">
      <c r="A2284" s="228" t="s">
        <v>63</v>
      </c>
      <c r="B2284" s="229"/>
      <c r="C2284" s="229"/>
      <c r="D2284" s="231"/>
      <c r="E2284" s="231"/>
      <c r="F2284" s="230"/>
      <c r="G2284" s="232"/>
      <c r="I2284" s="307"/>
      <c r="S2284" s="281"/>
    </row>
    <row r="2285" spans="1:19" ht="26">
      <c r="A2285" s="233" t="s">
        <v>53</v>
      </c>
      <c r="B2285" s="234"/>
      <c r="C2285" s="235" t="s">
        <v>54</v>
      </c>
      <c r="D2285" s="298" t="s">
        <v>64</v>
      </c>
      <c r="E2285" s="236" t="s">
        <v>65</v>
      </c>
      <c r="F2285" s="237" t="s">
        <v>75</v>
      </c>
      <c r="G2285" s="238" t="s">
        <v>66</v>
      </c>
      <c r="I2285" s="269"/>
    </row>
    <row r="2286" spans="1:19">
      <c r="A2286" s="842" t="str">
        <f t="shared" ref="A2286:A2297" si="392">IF(I2285=0,"",VLOOKUP(I2285,MATERIALES,2,FALSE))</f>
        <v/>
      </c>
      <c r="B2286" s="843"/>
      <c r="C2286" s="239" t="str">
        <f t="shared" ref="C2286:C2294" si="393">IF(I2285=0,"",VLOOKUP(I2285,MATERIALES,3,FALSE))</f>
        <v/>
      </c>
      <c r="D2286" s="186"/>
      <c r="E2286" s="240">
        <f t="shared" ref="E2286:E2297" si="394">IF(I2285=0,0,VLOOKUP(I2285,MATERIALES,4,FALSE))</f>
        <v>0</v>
      </c>
      <c r="F2286" s="218">
        <f>D2286*E2286</f>
        <v>0</v>
      </c>
      <c r="G2286" s="219"/>
      <c r="I2286" s="269"/>
    </row>
    <row r="2287" spans="1:19">
      <c r="A2287" s="842" t="str">
        <f t="shared" si="392"/>
        <v/>
      </c>
      <c r="B2287" s="843"/>
      <c r="C2287" s="239" t="str">
        <f t="shared" si="393"/>
        <v/>
      </c>
      <c r="D2287" s="186"/>
      <c r="E2287" s="240">
        <f t="shared" si="394"/>
        <v>0</v>
      </c>
      <c r="F2287" s="218">
        <f t="shared" ref="F2287:F2297" si="395">D2287*E2287</f>
        <v>0</v>
      </c>
      <c r="G2287" s="220"/>
      <c r="I2287" s="269"/>
    </row>
    <row r="2288" spans="1:19">
      <c r="A2288" s="842" t="str">
        <f t="shared" si="392"/>
        <v/>
      </c>
      <c r="B2288" s="843"/>
      <c r="C2288" s="239" t="str">
        <f t="shared" si="393"/>
        <v/>
      </c>
      <c r="D2288" s="186"/>
      <c r="E2288" s="240">
        <f t="shared" si="394"/>
        <v>0</v>
      </c>
      <c r="F2288" s="218">
        <f t="shared" si="395"/>
        <v>0</v>
      </c>
      <c r="G2288" s="220"/>
      <c r="I2288" s="269"/>
    </row>
    <row r="2289" spans="1:9">
      <c r="A2289" s="842" t="str">
        <f t="shared" si="392"/>
        <v/>
      </c>
      <c r="B2289" s="843"/>
      <c r="C2289" s="239" t="str">
        <f t="shared" si="393"/>
        <v/>
      </c>
      <c r="D2289" s="186"/>
      <c r="E2289" s="240">
        <f t="shared" si="394"/>
        <v>0</v>
      </c>
      <c r="F2289" s="218">
        <f t="shared" si="395"/>
        <v>0</v>
      </c>
      <c r="G2289" s="220"/>
      <c r="I2289" s="269"/>
    </row>
    <row r="2290" spans="1:9">
      <c r="A2290" s="842" t="str">
        <f t="shared" si="392"/>
        <v/>
      </c>
      <c r="B2290" s="843"/>
      <c r="C2290" s="239" t="str">
        <f t="shared" si="393"/>
        <v/>
      </c>
      <c r="D2290" s="186"/>
      <c r="E2290" s="240">
        <f t="shared" si="394"/>
        <v>0</v>
      </c>
      <c r="F2290" s="218">
        <f t="shared" si="395"/>
        <v>0</v>
      </c>
      <c r="G2290" s="220"/>
      <c r="I2290" s="269"/>
    </row>
    <row r="2291" spans="1:9">
      <c r="A2291" s="842" t="str">
        <f t="shared" si="392"/>
        <v/>
      </c>
      <c r="B2291" s="843"/>
      <c r="C2291" s="239" t="str">
        <f t="shared" si="393"/>
        <v/>
      </c>
      <c r="D2291" s="186"/>
      <c r="E2291" s="240">
        <f t="shared" si="394"/>
        <v>0</v>
      </c>
      <c r="F2291" s="218">
        <f t="shared" si="395"/>
        <v>0</v>
      </c>
      <c r="G2291" s="220"/>
      <c r="I2291" s="269"/>
    </row>
    <row r="2292" spans="1:9">
      <c r="A2292" s="842" t="str">
        <f t="shared" si="392"/>
        <v/>
      </c>
      <c r="B2292" s="843"/>
      <c r="C2292" s="239" t="str">
        <f t="shared" si="393"/>
        <v/>
      </c>
      <c r="D2292" s="186"/>
      <c r="E2292" s="240">
        <f t="shared" si="394"/>
        <v>0</v>
      </c>
      <c r="F2292" s="218">
        <f t="shared" si="395"/>
        <v>0</v>
      </c>
      <c r="G2292" s="220"/>
      <c r="I2292" s="269"/>
    </row>
    <row r="2293" spans="1:9">
      <c r="A2293" s="842" t="str">
        <f t="shared" si="392"/>
        <v/>
      </c>
      <c r="B2293" s="843"/>
      <c r="C2293" s="239" t="str">
        <f t="shared" si="393"/>
        <v/>
      </c>
      <c r="D2293" s="186"/>
      <c r="E2293" s="240">
        <f t="shared" si="394"/>
        <v>0</v>
      </c>
      <c r="F2293" s="218">
        <f t="shared" si="395"/>
        <v>0</v>
      </c>
      <c r="G2293" s="241"/>
      <c r="I2293" s="269"/>
    </row>
    <row r="2294" spans="1:9">
      <c r="A2294" s="842" t="str">
        <f t="shared" si="392"/>
        <v/>
      </c>
      <c r="B2294" s="843"/>
      <c r="C2294" s="239" t="str">
        <f t="shared" si="393"/>
        <v/>
      </c>
      <c r="D2294" s="186"/>
      <c r="E2294" s="240">
        <f t="shared" si="394"/>
        <v>0</v>
      </c>
      <c r="F2294" s="218">
        <f t="shared" si="395"/>
        <v>0</v>
      </c>
      <c r="G2294" s="220"/>
      <c r="I2294" s="269"/>
    </row>
    <row r="2295" spans="1:9">
      <c r="A2295" s="842" t="str">
        <f t="shared" si="392"/>
        <v/>
      </c>
      <c r="B2295" s="843"/>
      <c r="C2295" s="239"/>
      <c r="D2295" s="186"/>
      <c r="E2295" s="240">
        <f t="shared" si="394"/>
        <v>0</v>
      </c>
      <c r="F2295" s="218">
        <f t="shared" si="395"/>
        <v>0</v>
      </c>
      <c r="G2295" s="220"/>
      <c r="I2295" s="269"/>
    </row>
    <row r="2296" spans="1:9">
      <c r="A2296" s="842" t="str">
        <f t="shared" si="392"/>
        <v/>
      </c>
      <c r="B2296" s="843"/>
      <c r="C2296" s="239"/>
      <c r="D2296" s="186"/>
      <c r="E2296" s="240">
        <f t="shared" si="394"/>
        <v>0</v>
      </c>
      <c r="F2296" s="218">
        <f t="shared" si="395"/>
        <v>0</v>
      </c>
      <c r="G2296" s="220"/>
      <c r="I2296" s="269"/>
    </row>
    <row r="2297" spans="1:9" ht="26.25" customHeight="1">
      <c r="A2297" s="842" t="str">
        <f t="shared" si="392"/>
        <v/>
      </c>
      <c r="B2297" s="843"/>
      <c r="C2297" s="239" t="str">
        <f t="shared" ref="C2297" si="396">IF(I2296=0,"",VLOOKUP(I2296,MATERIALES,3,FALSE))</f>
        <v/>
      </c>
      <c r="D2297" s="186"/>
      <c r="E2297" s="240">
        <f t="shared" si="394"/>
        <v>0</v>
      </c>
      <c r="F2297" s="218">
        <f t="shared" si="395"/>
        <v>0</v>
      </c>
      <c r="G2297" s="221"/>
      <c r="I2297" s="308"/>
    </row>
    <row r="2298" spans="1:9" ht="13.5" thickBot="1">
      <c r="A2298" s="204"/>
      <c r="D2298" s="206"/>
      <c r="E2298" s="242"/>
      <c r="F2298" s="243" t="s">
        <v>77</v>
      </c>
      <c r="G2298" s="241">
        <f>SUM(F2286:F2297)</f>
        <v>0</v>
      </c>
      <c r="I2298" s="308"/>
    </row>
    <row r="2299" spans="1:9" ht="14" thickTop="1" thickBot="1">
      <c r="A2299" s="244" t="s">
        <v>68</v>
      </c>
      <c r="B2299" s="245"/>
      <c r="C2299" s="245"/>
      <c r="D2299" s="247"/>
      <c r="E2299" s="247"/>
      <c r="F2299" s="246"/>
      <c r="G2299" s="248"/>
      <c r="I2299" s="308"/>
    </row>
    <row r="2300" spans="1:9" ht="13.5" thickTop="1">
      <c r="A2300" s="233" t="s">
        <v>53</v>
      </c>
      <c r="B2300" s="234"/>
      <c r="C2300" s="236" t="s">
        <v>67</v>
      </c>
      <c r="D2300" s="298" t="s">
        <v>71</v>
      </c>
      <c r="E2300" s="236" t="s">
        <v>96</v>
      </c>
      <c r="F2300" s="237" t="s">
        <v>75</v>
      </c>
      <c r="G2300" s="238" t="s">
        <v>66</v>
      </c>
      <c r="I2300" s="269"/>
    </row>
    <row r="2301" spans="1:9">
      <c r="A2301" s="842" t="str">
        <f>IF(I2300=0,"",VLOOKUP(I2300,EQUIPOS,2,FALSE))</f>
        <v/>
      </c>
      <c r="B2301" s="843"/>
      <c r="C2301" s="187"/>
      <c r="D2301" s="186"/>
      <c r="E2301" s="240">
        <f>IF(I2300=0,0,VLOOKUP(I2300,EQUIPOS,4,FALSE))</f>
        <v>0</v>
      </c>
      <c r="F2301" s="218">
        <f>C2301*D2301*E2301</f>
        <v>0</v>
      </c>
      <c r="G2301" s="219"/>
      <c r="I2301" s="269"/>
    </row>
    <row r="2302" spans="1:9">
      <c r="A2302" s="842" t="str">
        <f>IF(I2301=0,"",VLOOKUP(I2301,EQUIPOS,2,FALSE))</f>
        <v/>
      </c>
      <c r="B2302" s="843"/>
      <c r="C2302" s="187"/>
      <c r="D2302" s="186"/>
      <c r="E2302" s="240">
        <f>IF(I2301=0,0,VLOOKUP(I2301,EQUIPOS,4,FALSE))</f>
        <v>0</v>
      </c>
      <c r="F2302" s="218">
        <f t="shared" ref="F2302:F2305" si="397">C2302*D2302*E2302</f>
        <v>0</v>
      </c>
      <c r="G2302" s="220"/>
      <c r="I2302" s="269"/>
    </row>
    <row r="2303" spans="1:9">
      <c r="A2303" s="842" t="str">
        <f>IF(I2302=0,"",VLOOKUP(I2302,EQUIPOS,2,FALSE))</f>
        <v/>
      </c>
      <c r="B2303" s="843"/>
      <c r="C2303" s="187"/>
      <c r="D2303" s="186"/>
      <c r="E2303" s="240">
        <f>IF(I2302=0,0,VLOOKUP(I2302,EQUIPOS,4,FALSE))</f>
        <v>0</v>
      </c>
      <c r="F2303" s="218">
        <f t="shared" si="397"/>
        <v>0</v>
      </c>
      <c r="G2303" s="220"/>
      <c r="I2303" s="269"/>
    </row>
    <row r="2304" spans="1:9">
      <c r="A2304" s="842" t="str">
        <f>IF(I2303=0,"",VLOOKUP(I2303,EQUIPOS,2,FALSE))</f>
        <v/>
      </c>
      <c r="B2304" s="843"/>
      <c r="C2304" s="187"/>
      <c r="D2304" s="186"/>
      <c r="E2304" s="240">
        <f>IF(I2303=0,0,VLOOKUP(I2303,EQUIPOS,4,FALSE))</f>
        <v>0</v>
      </c>
      <c r="F2304" s="218">
        <f t="shared" si="397"/>
        <v>0</v>
      </c>
      <c r="G2304" s="220"/>
      <c r="I2304" s="269"/>
    </row>
    <row r="2305" spans="1:9" ht="30.75" customHeight="1">
      <c r="A2305" s="842" t="str">
        <f>IF(I2304=0,"",VLOOKUP(I2304,EQUIPOS,2,FALSE))</f>
        <v/>
      </c>
      <c r="B2305" s="843"/>
      <c r="C2305" s="187"/>
      <c r="D2305" s="186"/>
      <c r="E2305" s="240">
        <f>IF(I2304=0,0,VLOOKUP(I2304,EQUIPOS,4,FALSE))</f>
        <v>0</v>
      </c>
      <c r="F2305" s="218">
        <f t="shared" si="397"/>
        <v>0</v>
      </c>
      <c r="G2305" s="221"/>
      <c r="I2305" s="308"/>
    </row>
    <row r="2306" spans="1:9" ht="13.5" thickBot="1">
      <c r="A2306" s="222"/>
      <c r="B2306" s="223"/>
      <c r="C2306" s="223"/>
      <c r="D2306" s="225"/>
      <c r="E2306" s="249"/>
      <c r="F2306" s="226" t="s">
        <v>78</v>
      </c>
      <c r="G2306" s="250">
        <f>SUM(F2301:F2305)</f>
        <v>0</v>
      </c>
      <c r="I2306" s="308"/>
    </row>
    <row r="2307" spans="1:9" ht="13.5" thickTop="1">
      <c r="A2307" s="228" t="s">
        <v>69</v>
      </c>
      <c r="B2307" s="229"/>
      <c r="C2307" s="229"/>
      <c r="D2307" s="231"/>
      <c r="E2307" s="231"/>
      <c r="F2307" s="230"/>
      <c r="G2307" s="232"/>
      <c r="H2307" s="209"/>
      <c r="I2307" s="307"/>
    </row>
    <row r="2308" spans="1:9" ht="26">
      <c r="A2308" s="233" t="s">
        <v>53</v>
      </c>
      <c r="B2308" s="235" t="s">
        <v>54</v>
      </c>
      <c r="C2308" s="235" t="s">
        <v>64</v>
      </c>
      <c r="D2308" s="298" t="s">
        <v>70</v>
      </c>
      <c r="E2308" s="236" t="s">
        <v>65</v>
      </c>
      <c r="F2308" s="237" t="s">
        <v>75</v>
      </c>
      <c r="G2308" s="238" t="s">
        <v>66</v>
      </c>
      <c r="I2308" s="269"/>
    </row>
    <row r="2309" spans="1:9">
      <c r="A2309" s="251" t="str">
        <f t="shared" ref="A2309:A2320" si="398">IF(I2308=0,"",VLOOKUP(I2308,MANOOBRA,2,FALSE))</f>
        <v/>
      </c>
      <c r="B2309" s="239" t="str">
        <f t="shared" ref="B2309:B2320" si="399">IF(I2308=0,"",VLOOKUP(I2308,MANOOBRA,3,FALSE))</f>
        <v/>
      </c>
      <c r="C2309" s="187"/>
      <c r="D2309" s="187"/>
      <c r="E2309" s="240">
        <f t="shared" ref="E2309:E2320" si="400">IF(I2308=0,0,VLOOKUP(I2308,MANOOBRA,4,FALSE))</f>
        <v>0</v>
      </c>
      <c r="F2309" s="218">
        <f>IF(D2309=0,0,E2309*D2309)</f>
        <v>0</v>
      </c>
      <c r="G2309" s="219"/>
      <c r="I2309" s="269"/>
    </row>
    <row r="2310" spans="1:9">
      <c r="A2310" s="251" t="str">
        <f t="shared" si="398"/>
        <v/>
      </c>
      <c r="B2310" s="239" t="str">
        <f t="shared" si="399"/>
        <v/>
      </c>
      <c r="C2310" s="187"/>
      <c r="D2310" s="187"/>
      <c r="E2310" s="240">
        <f t="shared" si="400"/>
        <v>0</v>
      </c>
      <c r="F2310" s="218">
        <f t="shared" ref="F2310:F2320" si="401">IF(D2310=0,0,C2310*E2310/D2310)</f>
        <v>0</v>
      </c>
      <c r="G2310" s="220"/>
      <c r="I2310" s="269"/>
    </row>
    <row r="2311" spans="1:9">
      <c r="A2311" s="251" t="str">
        <f t="shared" si="398"/>
        <v/>
      </c>
      <c r="B2311" s="239" t="str">
        <f t="shared" si="399"/>
        <v/>
      </c>
      <c r="C2311" s="187"/>
      <c r="D2311" s="290"/>
      <c r="E2311" s="240">
        <f t="shared" si="400"/>
        <v>0</v>
      </c>
      <c r="F2311" s="218">
        <f t="shared" si="401"/>
        <v>0</v>
      </c>
      <c r="G2311" s="220"/>
      <c r="I2311" s="269"/>
    </row>
    <row r="2312" spans="1:9">
      <c r="A2312" s="251" t="str">
        <f t="shared" si="398"/>
        <v/>
      </c>
      <c r="B2312" s="239" t="str">
        <f t="shared" si="399"/>
        <v/>
      </c>
      <c r="C2312" s="187"/>
      <c r="D2312" s="187"/>
      <c r="E2312" s="240">
        <f t="shared" si="400"/>
        <v>0</v>
      </c>
      <c r="F2312" s="218">
        <f t="shared" si="401"/>
        <v>0</v>
      </c>
      <c r="G2312" s="220"/>
      <c r="I2312" s="269"/>
    </row>
    <row r="2313" spans="1:9">
      <c r="A2313" s="251" t="str">
        <f t="shared" si="398"/>
        <v/>
      </c>
      <c r="B2313" s="239" t="str">
        <f t="shared" si="399"/>
        <v/>
      </c>
      <c r="C2313" s="187"/>
      <c r="D2313" s="187"/>
      <c r="E2313" s="240">
        <f t="shared" si="400"/>
        <v>0</v>
      </c>
      <c r="F2313" s="218">
        <f t="shared" si="401"/>
        <v>0</v>
      </c>
      <c r="G2313" s="220"/>
      <c r="I2313" s="269"/>
    </row>
    <row r="2314" spans="1:9">
      <c r="A2314" s="251" t="str">
        <f t="shared" si="398"/>
        <v/>
      </c>
      <c r="B2314" s="239" t="str">
        <f t="shared" si="399"/>
        <v/>
      </c>
      <c r="C2314" s="187"/>
      <c r="D2314" s="187"/>
      <c r="E2314" s="240">
        <f t="shared" si="400"/>
        <v>0</v>
      </c>
      <c r="F2314" s="218">
        <f t="shared" si="401"/>
        <v>0</v>
      </c>
      <c r="G2314" s="220"/>
      <c r="I2314" s="269"/>
    </row>
    <row r="2315" spans="1:9">
      <c r="A2315" s="251" t="str">
        <f t="shared" si="398"/>
        <v/>
      </c>
      <c r="B2315" s="239" t="str">
        <f t="shared" si="399"/>
        <v/>
      </c>
      <c r="C2315" s="187"/>
      <c r="D2315" s="187"/>
      <c r="E2315" s="240">
        <f t="shared" si="400"/>
        <v>0</v>
      </c>
      <c r="F2315" s="218">
        <f t="shared" si="401"/>
        <v>0</v>
      </c>
      <c r="G2315" s="220"/>
      <c r="I2315" s="269"/>
    </row>
    <row r="2316" spans="1:9">
      <c r="A2316" s="251" t="str">
        <f t="shared" si="398"/>
        <v/>
      </c>
      <c r="B2316" s="239" t="str">
        <f t="shared" si="399"/>
        <v/>
      </c>
      <c r="C2316" s="187"/>
      <c r="D2316" s="187"/>
      <c r="E2316" s="240">
        <f t="shared" si="400"/>
        <v>0</v>
      </c>
      <c r="F2316" s="218">
        <f t="shared" si="401"/>
        <v>0</v>
      </c>
      <c r="G2316" s="220"/>
      <c r="I2316" s="269"/>
    </row>
    <row r="2317" spans="1:9">
      <c r="A2317" s="251" t="str">
        <f t="shared" si="398"/>
        <v/>
      </c>
      <c r="B2317" s="239" t="str">
        <f t="shared" si="399"/>
        <v/>
      </c>
      <c r="C2317" s="187"/>
      <c r="D2317" s="187"/>
      <c r="E2317" s="240">
        <f t="shared" si="400"/>
        <v>0</v>
      </c>
      <c r="F2317" s="218">
        <f t="shared" si="401"/>
        <v>0</v>
      </c>
      <c r="G2317" s="220"/>
      <c r="I2317" s="269"/>
    </row>
    <row r="2318" spans="1:9">
      <c r="A2318" s="251" t="str">
        <f t="shared" si="398"/>
        <v/>
      </c>
      <c r="B2318" s="239" t="str">
        <f t="shared" si="399"/>
        <v/>
      </c>
      <c r="C2318" s="187"/>
      <c r="D2318" s="187"/>
      <c r="E2318" s="240">
        <f t="shared" si="400"/>
        <v>0</v>
      </c>
      <c r="F2318" s="218">
        <f t="shared" si="401"/>
        <v>0</v>
      </c>
      <c r="G2318" s="220"/>
      <c r="I2318" s="269"/>
    </row>
    <row r="2319" spans="1:9">
      <c r="A2319" s="251" t="str">
        <f t="shared" si="398"/>
        <v/>
      </c>
      <c r="B2319" s="239" t="str">
        <f t="shared" si="399"/>
        <v/>
      </c>
      <c r="C2319" s="187"/>
      <c r="D2319" s="187"/>
      <c r="E2319" s="240">
        <f t="shared" si="400"/>
        <v>0</v>
      </c>
      <c r="F2319" s="218">
        <f t="shared" si="401"/>
        <v>0</v>
      </c>
      <c r="G2319" s="220"/>
      <c r="I2319" s="269"/>
    </row>
    <row r="2320" spans="1:9" ht="31.5" customHeight="1">
      <c r="A2320" s="251" t="str">
        <f t="shared" si="398"/>
        <v/>
      </c>
      <c r="B2320" s="239" t="str">
        <f t="shared" si="399"/>
        <v/>
      </c>
      <c r="C2320" s="187"/>
      <c r="D2320" s="187"/>
      <c r="E2320" s="240">
        <f t="shared" si="400"/>
        <v>0</v>
      </c>
      <c r="F2320" s="218">
        <f t="shared" si="401"/>
        <v>0</v>
      </c>
      <c r="G2320" s="221"/>
      <c r="I2320" s="308"/>
    </row>
    <row r="2321" spans="1:20" ht="13.5" thickBot="1">
      <c r="A2321" s="222"/>
      <c r="B2321" s="223"/>
      <c r="C2321" s="223"/>
      <c r="D2321" s="225"/>
      <c r="E2321" s="225"/>
      <c r="F2321" s="226" t="s">
        <v>79</v>
      </c>
      <c r="G2321" s="250">
        <f>SUM(F2309:F2320)</f>
        <v>0</v>
      </c>
      <c r="I2321" s="308"/>
    </row>
    <row r="2322" spans="1:20" ht="13.5" thickTop="1">
      <c r="A2322" s="179" t="s">
        <v>72</v>
      </c>
      <c r="B2322" s="229"/>
      <c r="C2322" s="229"/>
      <c r="D2322" s="231"/>
      <c r="E2322" s="231"/>
      <c r="F2322" s="230"/>
      <c r="G2322" s="232"/>
      <c r="H2322" s="209"/>
      <c r="I2322" s="307"/>
    </row>
    <row r="2323" spans="1:20">
      <c r="A2323" s="233" t="s">
        <v>53</v>
      </c>
      <c r="B2323" s="234"/>
      <c r="C2323" s="234"/>
      <c r="D2323" s="299"/>
      <c r="E2323" s="236" t="s">
        <v>73</v>
      </c>
      <c r="F2323" s="237" t="s">
        <v>74</v>
      </c>
      <c r="G2323" s="252" t="s">
        <v>73</v>
      </c>
      <c r="I2323" s="308"/>
    </row>
    <row r="2324" spans="1:20">
      <c r="A2324" s="704" t="s">
        <v>734</v>
      </c>
      <c r="B2324" s="253"/>
      <c r="C2324" s="253"/>
      <c r="D2324" s="300"/>
      <c r="E2324" s="217">
        <f>SUM(G2283,G2298,G2306,G2321)</f>
        <v>0</v>
      </c>
      <c r="F2324" s="254">
        <v>0.12</v>
      </c>
      <c r="G2324" s="255">
        <f>E2324*F2324</f>
        <v>0</v>
      </c>
      <c r="I2324" s="308"/>
    </row>
    <row r="2325" spans="1:20">
      <c r="A2325" s="704" t="s">
        <v>80</v>
      </c>
      <c r="B2325" s="253"/>
      <c r="C2325" s="253"/>
      <c r="D2325" s="300"/>
      <c r="E2325" s="217">
        <f>SUM(G2283,G2298,G2306,G2321)</f>
        <v>0</v>
      </c>
      <c r="F2325" s="254">
        <f>A</f>
        <v>0</v>
      </c>
      <c r="G2325" s="255">
        <f>E2325*F2325</f>
        <v>0</v>
      </c>
      <c r="I2325" s="308"/>
    </row>
    <row r="2326" spans="1:20" ht="33" customHeight="1">
      <c r="A2326" s="704" t="s">
        <v>81</v>
      </c>
      <c r="B2326" s="253"/>
      <c r="C2326" s="253"/>
      <c r="D2326" s="300"/>
      <c r="E2326" s="217">
        <f>SUM(G2283,G2298,G2306,G2321)</f>
        <v>0</v>
      </c>
      <c r="F2326" s="254">
        <f>I</f>
        <v>0</v>
      </c>
      <c r="G2326" s="255">
        <f>E2326*F2326</f>
        <v>0</v>
      </c>
      <c r="I2326" s="308"/>
      <c r="J2326" s="281"/>
      <c r="K2326" s="281"/>
      <c r="L2326" s="281"/>
      <c r="M2326" s="281"/>
      <c r="N2326" s="281"/>
      <c r="O2326" s="281"/>
      <c r="P2326" s="281"/>
      <c r="Q2326" s="281"/>
      <c r="R2326" s="281"/>
      <c r="S2326" s="281"/>
    </row>
    <row r="2327" spans="1:20" ht="33" customHeight="1">
      <c r="A2327" s="707" t="s">
        <v>82</v>
      </c>
      <c r="D2327" s="206"/>
      <c r="E2327" s="217">
        <f>SUM(G2283,G2298,G2306,G2321)</f>
        <v>0</v>
      </c>
      <c r="F2327" s="705">
        <f>U</f>
        <v>0</v>
      </c>
      <c r="G2327" s="255">
        <f>E2327*F2327</f>
        <v>0</v>
      </c>
      <c r="I2327" s="706"/>
      <c r="J2327" s="281"/>
      <c r="K2327" s="281"/>
      <c r="L2327" s="281"/>
      <c r="M2327" s="281"/>
      <c r="N2327" s="281"/>
      <c r="O2327" s="281"/>
      <c r="P2327" s="281"/>
      <c r="Q2327" s="281"/>
      <c r="R2327" s="281"/>
      <c r="S2327" s="281"/>
    </row>
    <row r="2328" spans="1:20" s="201" customFormat="1" ht="13.5" thickBot="1">
      <c r="A2328" s="222"/>
      <c r="B2328" s="223"/>
      <c r="C2328" s="223"/>
      <c r="D2328" s="225"/>
      <c r="E2328" s="225"/>
      <c r="F2328" s="256" t="s">
        <v>83</v>
      </c>
      <c r="G2328" s="250">
        <f>SUM(G2324:G2327)</f>
        <v>0</v>
      </c>
      <c r="I2328" s="309"/>
      <c r="J2328" s="201" t="str">
        <f>B2267</f>
        <v>2.7.1</v>
      </c>
      <c r="K2328" s="261">
        <f>E2324</f>
        <v>0</v>
      </c>
      <c r="L2328" s="261">
        <f>+G2283</f>
        <v>0</v>
      </c>
      <c r="M2328" s="261">
        <f>+G2298</f>
        <v>0</v>
      </c>
      <c r="N2328" s="261">
        <f>+G2306</f>
        <v>0</v>
      </c>
      <c r="O2328" s="261">
        <f>+G2321</f>
        <v>0</v>
      </c>
      <c r="P2328" s="280">
        <f>G2324</f>
        <v>0</v>
      </c>
      <c r="Q2328" s="280">
        <f>G2325</f>
        <v>0</v>
      </c>
      <c r="R2328" s="280">
        <f>G2326</f>
        <v>0</v>
      </c>
      <c r="S2328" s="283">
        <f>SUM(K2328:R2328)</f>
        <v>0</v>
      </c>
      <c r="T2328" s="280"/>
    </row>
    <row r="2329" spans="1:20" ht="14" thickTop="1" thickBot="1">
      <c r="A2329" s="257"/>
      <c r="B2329" s="201"/>
      <c r="C2329" s="201"/>
      <c r="D2329" s="301"/>
      <c r="E2329" s="258" t="s">
        <v>88</v>
      </c>
      <c r="F2329" s="259"/>
      <c r="G2329" s="260">
        <f>ROUND(SUM(G2283,G2298,G2306,G2321,G2328),0)</f>
        <v>0</v>
      </c>
      <c r="I2329" s="308"/>
      <c r="T2329" s="280"/>
    </row>
    <row r="2330" spans="1:20" ht="13.5" thickTop="1">
      <c r="A2330" s="262" t="s">
        <v>95</v>
      </c>
      <c r="D2330" s="206"/>
      <c r="E2330" s="206"/>
      <c r="F2330" s="205"/>
      <c r="G2330" s="208"/>
      <c r="I2330" s="308"/>
      <c r="T2330" s="280"/>
    </row>
    <row r="2331" spans="1:20">
      <c r="A2331" s="262"/>
      <c r="B2331" s="263"/>
      <c r="C2331" s="263"/>
      <c r="D2331" s="302"/>
      <c r="E2331" s="206"/>
      <c r="F2331" s="205"/>
      <c r="G2331" s="264">
        <f ca="1">TODAY()</f>
        <v>45189</v>
      </c>
      <c r="I2331" s="308"/>
      <c r="T2331" s="280"/>
    </row>
    <row r="2332" spans="1:20" s="191" customFormat="1" ht="13.5" thickBot="1">
      <c r="A2332" s="222"/>
      <c r="B2332" s="223"/>
      <c r="C2332" s="223"/>
      <c r="D2332" s="225"/>
      <c r="E2332" s="225"/>
      <c r="F2332" s="224"/>
      <c r="G2332" s="265"/>
      <c r="I2332" s="303"/>
      <c r="S2332" s="282"/>
    </row>
    <row r="2333" spans="1:20" s="191" customFormat="1" ht="13.5" thickTop="1">
      <c r="A2333" s="188" t="s">
        <v>124</v>
      </c>
      <c r="B2333" s="188"/>
      <c r="C2333" s="188"/>
      <c r="D2333" s="190"/>
      <c r="E2333" s="190"/>
      <c r="F2333" s="189"/>
      <c r="G2333" s="189"/>
      <c r="I2333" s="303"/>
      <c r="S2333" s="282"/>
    </row>
    <row r="2334" spans="1:20" s="191" customFormat="1">
      <c r="A2334" s="188" t="str">
        <f>CONCATENATE('Prestaciones y AIU'!A2136," ANALISIS DE PRECIOS UNITARIOS")</f>
        <v xml:space="preserve"> ANALISIS DE PRECIOS UNITARIOS</v>
      </c>
      <c r="B2334" s="188"/>
      <c r="C2334" s="188"/>
      <c r="D2334" s="190"/>
      <c r="E2334" s="190"/>
      <c r="F2334" s="189"/>
      <c r="G2334" s="189"/>
      <c r="I2334" s="303"/>
      <c r="S2334" s="282"/>
    </row>
    <row r="2335" spans="1:20" s="191" customFormat="1">
      <c r="A2335" s="188" t="str">
        <f>Objeto_LIC</f>
        <v>OBJETO PROCESO COMPETITIVO</v>
      </c>
      <c r="B2335" s="188"/>
      <c r="C2335" s="188"/>
      <c r="D2335" s="190"/>
      <c r="E2335" s="190"/>
      <c r="F2335" s="189"/>
      <c r="G2335" s="189"/>
      <c r="I2335" s="303"/>
      <c r="S2335" s="282"/>
    </row>
    <row r="2336" spans="1:20">
      <c r="A2336" s="188"/>
      <c r="B2336" s="188"/>
      <c r="C2336" s="188"/>
      <c r="D2336" s="190"/>
      <c r="E2336" s="190"/>
      <c r="F2336" s="189"/>
      <c r="G2336" s="189"/>
    </row>
    <row r="2337" spans="1:19" s="201" customFormat="1" ht="13.5" thickBot="1">
      <c r="A2337" s="192"/>
      <c r="B2337" s="192"/>
      <c r="C2337" s="192"/>
      <c r="D2337" s="194"/>
      <c r="E2337" s="194"/>
      <c r="F2337" s="193"/>
      <c r="G2337" s="193"/>
      <c r="I2337" s="305"/>
      <c r="S2337" s="282"/>
    </row>
    <row r="2338" spans="1:19" ht="13.5" thickTop="1">
      <c r="A2338" s="196"/>
      <c r="B2338" s="197"/>
      <c r="C2338" s="197"/>
      <c r="D2338" s="199"/>
      <c r="E2338" s="199"/>
      <c r="F2338" s="198"/>
      <c r="G2338" s="200" t="s">
        <v>125</v>
      </c>
    </row>
    <row r="2339" spans="1:19">
      <c r="A2339" s="202" t="s">
        <v>58</v>
      </c>
      <c r="B2339" s="844" t="str">
        <f>Proponente</f>
        <v>INDICAR NOMBRE DE CONTRATISTA</v>
      </c>
      <c r="C2339" s="844"/>
      <c r="D2339" s="844"/>
      <c r="E2339" s="844"/>
      <c r="F2339" s="844"/>
      <c r="G2339" s="845"/>
    </row>
    <row r="2340" spans="1:19">
      <c r="A2340" s="202" t="s">
        <v>59</v>
      </c>
      <c r="B2340" s="203" t="str">
        <f>Presupuesto!$A$39</f>
        <v>2.7.2</v>
      </c>
      <c r="C2340" s="844" t="str">
        <f>Presupuesto!$B$39</f>
        <v>Suministro e Instalación de lavamanos colgar blanco milano o similar con Grifería monocontrol cromada Dakar Media de Corona o similar (incluye kit desagüe sifón regulación griflex y accesorios). Suministro e instalación</v>
      </c>
      <c r="D2340" s="844"/>
      <c r="E2340" s="844"/>
      <c r="F2340" s="844"/>
      <c r="G2340" s="845"/>
    </row>
    <row r="2341" spans="1:19">
      <c r="A2341" s="204"/>
      <c r="D2341" s="206"/>
      <c r="E2341" s="206"/>
      <c r="F2341" s="192" t="s">
        <v>87</v>
      </c>
      <c r="G2341" s="207" t="str">
        <f>Presupuesto!$C$39</f>
        <v>Unidad</v>
      </c>
      <c r="I2341" s="306"/>
      <c r="J2341" s="281"/>
      <c r="K2341" s="281"/>
      <c r="L2341" s="281"/>
      <c r="M2341" s="281"/>
      <c r="N2341" s="281"/>
      <c r="O2341" s="281"/>
      <c r="P2341" s="281"/>
      <c r="Q2341" s="281"/>
      <c r="R2341" s="281"/>
      <c r="S2341" s="281"/>
    </row>
    <row r="2342" spans="1:19" s="209" customFormat="1" ht="13.5" thickBot="1">
      <c r="A2342" s="202" t="s">
        <v>60</v>
      </c>
      <c r="B2342" s="195"/>
      <c r="C2342" s="195"/>
      <c r="D2342" s="206"/>
      <c r="E2342" s="206"/>
      <c r="F2342" s="205"/>
      <c r="G2342" s="208"/>
      <c r="I2342" s="307"/>
      <c r="S2342" s="281"/>
    </row>
    <row r="2343" spans="1:19" ht="13.5" thickTop="1">
      <c r="A2343" s="210" t="s">
        <v>53</v>
      </c>
      <c r="B2343" s="211" t="s">
        <v>61</v>
      </c>
      <c r="C2343" s="211" t="s">
        <v>62</v>
      </c>
      <c r="D2343" s="212" t="s">
        <v>70</v>
      </c>
      <c r="E2343" s="213" t="s">
        <v>98</v>
      </c>
      <c r="F2343" s="213" t="s">
        <v>75</v>
      </c>
      <c r="G2343" s="214" t="s">
        <v>66</v>
      </c>
      <c r="I2343" s="269"/>
    </row>
    <row r="2344" spans="1:19">
      <c r="A2344" s="215" t="str">
        <f t="shared" ref="A2344:A2355" si="402">IF(I2343=0,"-",VLOOKUP(I2343,EQUIPOS,2,FALSE))</f>
        <v>-</v>
      </c>
      <c r="B2344" s="216"/>
      <c r="C2344" s="216"/>
      <c r="D2344" s="697"/>
      <c r="E2344" s="217">
        <f>0.1*E2382</f>
        <v>0</v>
      </c>
      <c r="F2344" s="218">
        <f t="shared" ref="F2344:F2355" si="403">IF(D2344=0,0,E2344*D2344)</f>
        <v>0</v>
      </c>
      <c r="G2344" s="219"/>
      <c r="I2344" s="269"/>
    </row>
    <row r="2345" spans="1:19">
      <c r="A2345" s="215" t="str">
        <f t="shared" si="402"/>
        <v>-</v>
      </c>
      <c r="B2345" s="216"/>
      <c r="C2345" s="216"/>
      <c r="D2345" s="186"/>
      <c r="E2345" s="217">
        <f t="shared" ref="E2345:E2355" si="404">IF(I2344=0,0,VLOOKUP(I2344,EQUIPOS,4,FALSE))</f>
        <v>0</v>
      </c>
      <c r="F2345" s="218">
        <f t="shared" si="403"/>
        <v>0</v>
      </c>
      <c r="G2345" s="220"/>
      <c r="I2345" s="269"/>
    </row>
    <row r="2346" spans="1:19">
      <c r="A2346" s="215" t="str">
        <f t="shared" si="402"/>
        <v>-</v>
      </c>
      <c r="B2346" s="216"/>
      <c r="C2346" s="216"/>
      <c r="D2346" s="186"/>
      <c r="E2346" s="217">
        <f t="shared" si="404"/>
        <v>0</v>
      </c>
      <c r="F2346" s="218">
        <f t="shared" si="403"/>
        <v>0</v>
      </c>
      <c r="G2346" s="220"/>
      <c r="I2346" s="269"/>
    </row>
    <row r="2347" spans="1:19">
      <c r="A2347" s="215" t="str">
        <f t="shared" si="402"/>
        <v>-</v>
      </c>
      <c r="B2347" s="216"/>
      <c r="C2347" s="216"/>
      <c r="D2347" s="186"/>
      <c r="E2347" s="217">
        <f t="shared" si="404"/>
        <v>0</v>
      </c>
      <c r="F2347" s="218">
        <f t="shared" si="403"/>
        <v>0</v>
      </c>
      <c r="G2347" s="220"/>
      <c r="I2347" s="269"/>
    </row>
    <row r="2348" spans="1:19">
      <c r="A2348" s="215" t="str">
        <f t="shared" si="402"/>
        <v>-</v>
      </c>
      <c r="B2348" s="216"/>
      <c r="C2348" s="216"/>
      <c r="D2348" s="186"/>
      <c r="E2348" s="217">
        <f t="shared" si="404"/>
        <v>0</v>
      </c>
      <c r="F2348" s="218">
        <f t="shared" si="403"/>
        <v>0</v>
      </c>
      <c r="G2348" s="220"/>
      <c r="I2348" s="269"/>
    </row>
    <row r="2349" spans="1:19">
      <c r="A2349" s="215" t="str">
        <f t="shared" si="402"/>
        <v>-</v>
      </c>
      <c r="B2349" s="216"/>
      <c r="C2349" s="216"/>
      <c r="D2349" s="186"/>
      <c r="E2349" s="217">
        <f t="shared" si="404"/>
        <v>0</v>
      </c>
      <c r="F2349" s="218">
        <f t="shared" si="403"/>
        <v>0</v>
      </c>
      <c r="G2349" s="220"/>
      <c r="I2349" s="269"/>
    </row>
    <row r="2350" spans="1:19">
      <c r="A2350" s="215" t="str">
        <f t="shared" si="402"/>
        <v>-</v>
      </c>
      <c r="B2350" s="216"/>
      <c r="C2350" s="216"/>
      <c r="D2350" s="186"/>
      <c r="E2350" s="217">
        <f t="shared" si="404"/>
        <v>0</v>
      </c>
      <c r="F2350" s="218">
        <f t="shared" si="403"/>
        <v>0</v>
      </c>
      <c r="G2350" s="220"/>
      <c r="I2350" s="269"/>
    </row>
    <row r="2351" spans="1:19">
      <c r="A2351" s="215" t="str">
        <f t="shared" si="402"/>
        <v>-</v>
      </c>
      <c r="B2351" s="216"/>
      <c r="C2351" s="216"/>
      <c r="D2351" s="186"/>
      <c r="E2351" s="217">
        <f t="shared" si="404"/>
        <v>0</v>
      </c>
      <c r="F2351" s="218">
        <f t="shared" si="403"/>
        <v>0</v>
      </c>
      <c r="G2351" s="220"/>
      <c r="I2351" s="269"/>
    </row>
    <row r="2352" spans="1:19">
      <c r="A2352" s="215" t="str">
        <f t="shared" si="402"/>
        <v>-</v>
      </c>
      <c r="B2352" s="216"/>
      <c r="C2352" s="216"/>
      <c r="D2352" s="186"/>
      <c r="E2352" s="217">
        <f t="shared" si="404"/>
        <v>0</v>
      </c>
      <c r="F2352" s="218">
        <f t="shared" si="403"/>
        <v>0</v>
      </c>
      <c r="G2352" s="220"/>
      <c r="I2352" s="269"/>
    </row>
    <row r="2353" spans="1:19">
      <c r="A2353" s="215" t="str">
        <f t="shared" si="402"/>
        <v>-</v>
      </c>
      <c r="B2353" s="216"/>
      <c r="C2353" s="216"/>
      <c r="D2353" s="186"/>
      <c r="E2353" s="217">
        <f t="shared" si="404"/>
        <v>0</v>
      </c>
      <c r="F2353" s="218">
        <f t="shared" si="403"/>
        <v>0</v>
      </c>
      <c r="G2353" s="220"/>
      <c r="I2353" s="269"/>
    </row>
    <row r="2354" spans="1:19">
      <c r="A2354" s="215" t="str">
        <f t="shared" si="402"/>
        <v>-</v>
      </c>
      <c r="B2354" s="216"/>
      <c r="C2354" s="216"/>
      <c r="D2354" s="186"/>
      <c r="E2354" s="217">
        <f t="shared" si="404"/>
        <v>0</v>
      </c>
      <c r="F2354" s="218">
        <f t="shared" si="403"/>
        <v>0</v>
      </c>
      <c r="G2354" s="220"/>
      <c r="I2354" s="269"/>
    </row>
    <row r="2355" spans="1:19">
      <c r="A2355" s="215" t="str">
        <f t="shared" si="402"/>
        <v>-</v>
      </c>
      <c r="B2355" s="216"/>
      <c r="C2355" s="216"/>
      <c r="D2355" s="186"/>
      <c r="E2355" s="217">
        <f t="shared" si="404"/>
        <v>0</v>
      </c>
      <c r="F2355" s="218">
        <f t="shared" si="403"/>
        <v>0</v>
      </c>
      <c r="G2355" s="220"/>
      <c r="I2355" s="308"/>
    </row>
    <row r="2356" spans="1:19" ht="13.5" thickBot="1">
      <c r="A2356" s="222"/>
      <c r="B2356" s="223"/>
      <c r="C2356" s="223"/>
      <c r="D2356" s="225"/>
      <c r="E2356" s="225"/>
      <c r="F2356" s="226" t="s">
        <v>76</v>
      </c>
      <c r="G2356" s="227">
        <f>SUM(F2344:F2355)</f>
        <v>0</v>
      </c>
      <c r="I2356" s="308"/>
    </row>
    <row r="2357" spans="1:19" s="209" customFormat="1" ht="13.5" thickTop="1">
      <c r="A2357" s="228" t="s">
        <v>63</v>
      </c>
      <c r="B2357" s="229"/>
      <c r="C2357" s="229"/>
      <c r="D2357" s="231"/>
      <c r="E2357" s="231"/>
      <c r="F2357" s="230"/>
      <c r="G2357" s="232"/>
      <c r="I2357" s="307"/>
      <c r="S2357" s="281"/>
    </row>
    <row r="2358" spans="1:19" ht="26">
      <c r="A2358" s="233" t="s">
        <v>53</v>
      </c>
      <c r="B2358" s="234"/>
      <c r="C2358" s="235" t="s">
        <v>54</v>
      </c>
      <c r="D2358" s="298" t="s">
        <v>64</v>
      </c>
      <c r="E2358" s="236" t="s">
        <v>65</v>
      </c>
      <c r="F2358" s="237" t="s">
        <v>75</v>
      </c>
      <c r="G2358" s="238" t="s">
        <v>66</v>
      </c>
      <c r="I2358" s="269"/>
    </row>
    <row r="2359" spans="1:19">
      <c r="A2359" s="842" t="str">
        <f t="shared" ref="A2359:A2370" si="405">IF(I2358=0,"",VLOOKUP(I2358,MATERIALES,2,FALSE))</f>
        <v/>
      </c>
      <c r="B2359" s="843"/>
      <c r="C2359" s="239" t="str">
        <f t="shared" ref="C2359:C2367" si="406">IF(I2358=0,"",VLOOKUP(I2358,MATERIALES,3,FALSE))</f>
        <v/>
      </c>
      <c r="D2359" s="186"/>
      <c r="E2359" s="240">
        <f t="shared" ref="E2359:E2370" si="407">IF(I2358=0,0,VLOOKUP(I2358,MATERIALES,4,FALSE))</f>
        <v>0</v>
      </c>
      <c r="F2359" s="218">
        <f>D2359*E2359</f>
        <v>0</v>
      </c>
      <c r="G2359" s="219"/>
      <c r="I2359" s="269"/>
    </row>
    <row r="2360" spans="1:19">
      <c r="A2360" s="842" t="str">
        <f t="shared" si="405"/>
        <v/>
      </c>
      <c r="B2360" s="843"/>
      <c r="C2360" s="239" t="str">
        <f t="shared" si="406"/>
        <v/>
      </c>
      <c r="D2360" s="186"/>
      <c r="E2360" s="240">
        <f t="shared" si="407"/>
        <v>0</v>
      </c>
      <c r="F2360" s="218">
        <f t="shared" ref="F2360:F2370" si="408">D2360*E2360</f>
        <v>0</v>
      </c>
      <c r="G2360" s="220"/>
      <c r="I2360" s="269"/>
    </row>
    <row r="2361" spans="1:19">
      <c r="A2361" s="842" t="str">
        <f t="shared" si="405"/>
        <v/>
      </c>
      <c r="B2361" s="843"/>
      <c r="C2361" s="239" t="str">
        <f t="shared" si="406"/>
        <v/>
      </c>
      <c r="D2361" s="186"/>
      <c r="E2361" s="240">
        <f t="shared" si="407"/>
        <v>0</v>
      </c>
      <c r="F2361" s="218">
        <f t="shared" si="408"/>
        <v>0</v>
      </c>
      <c r="G2361" s="220"/>
      <c r="I2361" s="269"/>
    </row>
    <row r="2362" spans="1:19">
      <c r="A2362" s="842" t="str">
        <f t="shared" si="405"/>
        <v/>
      </c>
      <c r="B2362" s="843"/>
      <c r="C2362" s="239" t="str">
        <f t="shared" si="406"/>
        <v/>
      </c>
      <c r="D2362" s="186"/>
      <c r="E2362" s="240">
        <f t="shared" si="407"/>
        <v>0</v>
      </c>
      <c r="F2362" s="218">
        <f t="shared" si="408"/>
        <v>0</v>
      </c>
      <c r="G2362" s="220"/>
      <c r="I2362" s="269"/>
    </row>
    <row r="2363" spans="1:19">
      <c r="A2363" s="842" t="str">
        <f t="shared" si="405"/>
        <v/>
      </c>
      <c r="B2363" s="843"/>
      <c r="C2363" s="239" t="str">
        <f t="shared" si="406"/>
        <v/>
      </c>
      <c r="D2363" s="186"/>
      <c r="E2363" s="240">
        <f t="shared" si="407"/>
        <v>0</v>
      </c>
      <c r="F2363" s="218">
        <f t="shared" si="408"/>
        <v>0</v>
      </c>
      <c r="G2363" s="220"/>
      <c r="I2363" s="269"/>
    </row>
    <row r="2364" spans="1:19">
      <c r="A2364" s="842" t="str">
        <f t="shared" si="405"/>
        <v/>
      </c>
      <c r="B2364" s="843"/>
      <c r="C2364" s="239" t="str">
        <f t="shared" si="406"/>
        <v/>
      </c>
      <c r="D2364" s="186"/>
      <c r="E2364" s="240">
        <f t="shared" si="407"/>
        <v>0</v>
      </c>
      <c r="F2364" s="218">
        <f t="shared" si="408"/>
        <v>0</v>
      </c>
      <c r="G2364" s="220"/>
      <c r="I2364" s="269"/>
    </row>
    <row r="2365" spans="1:19">
      <c r="A2365" s="842" t="str">
        <f t="shared" si="405"/>
        <v/>
      </c>
      <c r="B2365" s="843"/>
      <c r="C2365" s="239" t="str">
        <f t="shared" si="406"/>
        <v/>
      </c>
      <c r="D2365" s="186"/>
      <c r="E2365" s="240">
        <f t="shared" si="407"/>
        <v>0</v>
      </c>
      <c r="F2365" s="218">
        <f t="shared" si="408"/>
        <v>0</v>
      </c>
      <c r="G2365" s="220"/>
      <c r="I2365" s="269"/>
    </row>
    <row r="2366" spans="1:19">
      <c r="A2366" s="842" t="str">
        <f t="shared" si="405"/>
        <v/>
      </c>
      <c r="B2366" s="843"/>
      <c r="C2366" s="239" t="str">
        <f t="shared" si="406"/>
        <v/>
      </c>
      <c r="D2366" s="186"/>
      <c r="E2366" s="240">
        <f t="shared" si="407"/>
        <v>0</v>
      </c>
      <c r="F2366" s="218">
        <f t="shared" si="408"/>
        <v>0</v>
      </c>
      <c r="G2366" s="241"/>
      <c r="I2366" s="269"/>
    </row>
    <row r="2367" spans="1:19">
      <c r="A2367" s="842" t="str">
        <f t="shared" si="405"/>
        <v/>
      </c>
      <c r="B2367" s="843"/>
      <c r="C2367" s="239" t="str">
        <f t="shared" si="406"/>
        <v/>
      </c>
      <c r="D2367" s="186"/>
      <c r="E2367" s="240">
        <f t="shared" si="407"/>
        <v>0</v>
      </c>
      <c r="F2367" s="218">
        <f t="shared" si="408"/>
        <v>0</v>
      </c>
      <c r="G2367" s="220"/>
      <c r="I2367" s="269"/>
    </row>
    <row r="2368" spans="1:19">
      <c r="A2368" s="842" t="str">
        <f t="shared" si="405"/>
        <v/>
      </c>
      <c r="B2368" s="843"/>
      <c r="C2368" s="239"/>
      <c r="D2368" s="186"/>
      <c r="E2368" s="240">
        <f t="shared" si="407"/>
        <v>0</v>
      </c>
      <c r="F2368" s="218">
        <f t="shared" si="408"/>
        <v>0</v>
      </c>
      <c r="G2368" s="220"/>
      <c r="I2368" s="269"/>
    </row>
    <row r="2369" spans="1:9">
      <c r="A2369" s="842" t="str">
        <f t="shared" si="405"/>
        <v/>
      </c>
      <c r="B2369" s="843"/>
      <c r="C2369" s="239"/>
      <c r="D2369" s="186"/>
      <c r="E2369" s="240">
        <f t="shared" si="407"/>
        <v>0</v>
      </c>
      <c r="F2369" s="218">
        <f t="shared" si="408"/>
        <v>0</v>
      </c>
      <c r="G2369" s="220"/>
      <c r="I2369" s="269"/>
    </row>
    <row r="2370" spans="1:9" ht="26.25" customHeight="1">
      <c r="A2370" s="842" t="str">
        <f t="shared" si="405"/>
        <v/>
      </c>
      <c r="B2370" s="843"/>
      <c r="C2370" s="239" t="str">
        <f t="shared" ref="C2370" si="409">IF(I2369=0,"",VLOOKUP(I2369,MATERIALES,3,FALSE))</f>
        <v/>
      </c>
      <c r="D2370" s="186"/>
      <c r="E2370" s="240">
        <f t="shared" si="407"/>
        <v>0</v>
      </c>
      <c r="F2370" s="218">
        <f t="shared" si="408"/>
        <v>0</v>
      </c>
      <c r="G2370" s="221"/>
      <c r="I2370" s="308"/>
    </row>
    <row r="2371" spans="1:9" ht="13.5" thickBot="1">
      <c r="A2371" s="204"/>
      <c r="D2371" s="206"/>
      <c r="E2371" s="242"/>
      <c r="F2371" s="243" t="s">
        <v>77</v>
      </c>
      <c r="G2371" s="241">
        <f>SUM(F2359:F2370)</f>
        <v>0</v>
      </c>
      <c r="I2371" s="308"/>
    </row>
    <row r="2372" spans="1:9" ht="14" thickTop="1" thickBot="1">
      <c r="A2372" s="244" t="s">
        <v>68</v>
      </c>
      <c r="B2372" s="245"/>
      <c r="C2372" s="245"/>
      <c r="D2372" s="247"/>
      <c r="E2372" s="247"/>
      <c r="F2372" s="246"/>
      <c r="G2372" s="248"/>
      <c r="I2372" s="308"/>
    </row>
    <row r="2373" spans="1:9" ht="13.5" thickTop="1">
      <c r="A2373" s="233" t="s">
        <v>53</v>
      </c>
      <c r="B2373" s="234"/>
      <c r="C2373" s="236" t="s">
        <v>67</v>
      </c>
      <c r="D2373" s="298" t="s">
        <v>71</v>
      </c>
      <c r="E2373" s="236" t="s">
        <v>96</v>
      </c>
      <c r="F2373" s="237" t="s">
        <v>75</v>
      </c>
      <c r="G2373" s="238" t="s">
        <v>66</v>
      </c>
      <c r="I2373" s="269"/>
    </row>
    <row r="2374" spans="1:9">
      <c r="A2374" s="842" t="str">
        <f>IF(I2373=0,"",VLOOKUP(I2373,EQUIPOS,2,FALSE))</f>
        <v/>
      </c>
      <c r="B2374" s="843"/>
      <c r="C2374" s="187"/>
      <c r="D2374" s="186"/>
      <c r="E2374" s="240">
        <f>IF(I2373=0,0,VLOOKUP(I2373,EQUIPOS,4,FALSE))</f>
        <v>0</v>
      </c>
      <c r="F2374" s="218">
        <f>C2374*D2374*E2374</f>
        <v>0</v>
      </c>
      <c r="G2374" s="219"/>
      <c r="I2374" s="269"/>
    </row>
    <row r="2375" spans="1:9">
      <c r="A2375" s="842" t="str">
        <f>IF(I2374=0,"",VLOOKUP(I2374,EQUIPOS,2,FALSE))</f>
        <v/>
      </c>
      <c r="B2375" s="843"/>
      <c r="C2375" s="187"/>
      <c r="D2375" s="186"/>
      <c r="E2375" s="240">
        <f>IF(I2374=0,0,VLOOKUP(I2374,EQUIPOS,4,FALSE))</f>
        <v>0</v>
      </c>
      <c r="F2375" s="218">
        <f t="shared" ref="F2375:F2378" si="410">C2375*D2375*E2375</f>
        <v>0</v>
      </c>
      <c r="G2375" s="220"/>
      <c r="I2375" s="269"/>
    </row>
    <row r="2376" spans="1:9">
      <c r="A2376" s="842" t="str">
        <f>IF(I2375=0,"",VLOOKUP(I2375,EQUIPOS,2,FALSE))</f>
        <v/>
      </c>
      <c r="B2376" s="843"/>
      <c r="C2376" s="187"/>
      <c r="D2376" s="186"/>
      <c r="E2376" s="240">
        <f>IF(I2375=0,0,VLOOKUP(I2375,EQUIPOS,4,FALSE))</f>
        <v>0</v>
      </c>
      <c r="F2376" s="218">
        <f t="shared" si="410"/>
        <v>0</v>
      </c>
      <c r="G2376" s="220"/>
      <c r="I2376" s="269"/>
    </row>
    <row r="2377" spans="1:9">
      <c r="A2377" s="842" t="str">
        <f>IF(I2376=0,"",VLOOKUP(I2376,EQUIPOS,2,FALSE))</f>
        <v/>
      </c>
      <c r="B2377" s="843"/>
      <c r="C2377" s="187"/>
      <c r="D2377" s="186"/>
      <c r="E2377" s="240">
        <f>IF(I2376=0,0,VLOOKUP(I2376,EQUIPOS,4,FALSE))</f>
        <v>0</v>
      </c>
      <c r="F2377" s="218">
        <f t="shared" si="410"/>
        <v>0</v>
      </c>
      <c r="G2377" s="220"/>
      <c r="I2377" s="269"/>
    </row>
    <row r="2378" spans="1:9" ht="30.75" customHeight="1">
      <c r="A2378" s="842" t="str">
        <f>IF(I2377=0,"",VLOOKUP(I2377,EQUIPOS,2,FALSE))</f>
        <v/>
      </c>
      <c r="B2378" s="843"/>
      <c r="C2378" s="187"/>
      <c r="D2378" s="186"/>
      <c r="E2378" s="240">
        <f>IF(I2377=0,0,VLOOKUP(I2377,EQUIPOS,4,FALSE))</f>
        <v>0</v>
      </c>
      <c r="F2378" s="218">
        <f t="shared" si="410"/>
        <v>0</v>
      </c>
      <c r="G2378" s="221"/>
      <c r="I2378" s="308"/>
    </row>
    <row r="2379" spans="1:9" ht="13.5" thickBot="1">
      <c r="A2379" s="222"/>
      <c r="B2379" s="223"/>
      <c r="C2379" s="223"/>
      <c r="D2379" s="225"/>
      <c r="E2379" s="249"/>
      <c r="F2379" s="226" t="s">
        <v>78</v>
      </c>
      <c r="G2379" s="250">
        <f>SUM(F2374:F2378)</f>
        <v>0</v>
      </c>
      <c r="I2379" s="308"/>
    </row>
    <row r="2380" spans="1:9" ht="13.5" thickTop="1">
      <c r="A2380" s="228" t="s">
        <v>69</v>
      </c>
      <c r="B2380" s="229"/>
      <c r="C2380" s="229"/>
      <c r="D2380" s="231"/>
      <c r="E2380" s="231"/>
      <c r="F2380" s="230"/>
      <c r="G2380" s="232"/>
      <c r="H2380" s="209"/>
      <c r="I2380" s="307"/>
    </row>
    <row r="2381" spans="1:9" ht="26">
      <c r="A2381" s="233" t="s">
        <v>53</v>
      </c>
      <c r="B2381" s="235" t="s">
        <v>54</v>
      </c>
      <c r="C2381" s="235" t="s">
        <v>64</v>
      </c>
      <c r="D2381" s="298" t="s">
        <v>70</v>
      </c>
      <c r="E2381" s="236" t="s">
        <v>65</v>
      </c>
      <c r="F2381" s="237" t="s">
        <v>75</v>
      </c>
      <c r="G2381" s="238" t="s">
        <v>66</v>
      </c>
      <c r="I2381" s="269"/>
    </row>
    <row r="2382" spans="1:9">
      <c r="A2382" s="251" t="str">
        <f t="shared" ref="A2382:A2393" si="411">IF(I2381=0,"",VLOOKUP(I2381,MANOOBRA,2,FALSE))</f>
        <v/>
      </c>
      <c r="B2382" s="239" t="str">
        <f t="shared" ref="B2382:B2393" si="412">IF(I2381=0,"",VLOOKUP(I2381,MANOOBRA,3,FALSE))</f>
        <v/>
      </c>
      <c r="C2382" s="187"/>
      <c r="D2382" s="697"/>
      <c r="E2382" s="240">
        <f t="shared" ref="E2382:E2393" si="413">IF(I2381=0,0,VLOOKUP(I2381,MANOOBRA,4,FALSE))</f>
        <v>0</v>
      </c>
      <c r="F2382" s="218">
        <f>IF(D2382=0,0,E2382*D2382)</f>
        <v>0</v>
      </c>
      <c r="G2382" s="219"/>
      <c r="I2382" s="269"/>
    </row>
    <row r="2383" spans="1:9">
      <c r="A2383" s="251" t="str">
        <f t="shared" si="411"/>
        <v/>
      </c>
      <c r="B2383" s="239" t="str">
        <f t="shared" si="412"/>
        <v/>
      </c>
      <c r="C2383" s="187"/>
      <c r="D2383" s="187"/>
      <c r="E2383" s="240">
        <f t="shared" si="413"/>
        <v>0</v>
      </c>
      <c r="F2383" s="218">
        <f t="shared" ref="F2383:F2393" si="414">IF(D2383=0,0,C2383*E2383/D2383)</f>
        <v>0</v>
      </c>
      <c r="G2383" s="220"/>
      <c r="I2383" s="269"/>
    </row>
    <row r="2384" spans="1:9">
      <c r="A2384" s="251" t="str">
        <f t="shared" si="411"/>
        <v/>
      </c>
      <c r="B2384" s="239" t="str">
        <f t="shared" si="412"/>
        <v/>
      </c>
      <c r="C2384" s="187"/>
      <c r="D2384" s="290"/>
      <c r="E2384" s="240">
        <f t="shared" si="413"/>
        <v>0</v>
      </c>
      <c r="F2384" s="218">
        <f t="shared" si="414"/>
        <v>0</v>
      </c>
      <c r="G2384" s="220"/>
      <c r="I2384" s="269"/>
    </row>
    <row r="2385" spans="1:19">
      <c r="A2385" s="251" t="str">
        <f t="shared" si="411"/>
        <v/>
      </c>
      <c r="B2385" s="239" t="str">
        <f t="shared" si="412"/>
        <v/>
      </c>
      <c r="C2385" s="187"/>
      <c r="D2385" s="187"/>
      <c r="E2385" s="240">
        <f t="shared" si="413"/>
        <v>0</v>
      </c>
      <c r="F2385" s="218">
        <f t="shared" si="414"/>
        <v>0</v>
      </c>
      <c r="G2385" s="220"/>
      <c r="I2385" s="269"/>
    </row>
    <row r="2386" spans="1:19">
      <c r="A2386" s="251" t="str">
        <f t="shared" si="411"/>
        <v/>
      </c>
      <c r="B2386" s="239" t="str">
        <f t="shared" si="412"/>
        <v/>
      </c>
      <c r="C2386" s="187"/>
      <c r="D2386" s="187"/>
      <c r="E2386" s="240">
        <f t="shared" si="413"/>
        <v>0</v>
      </c>
      <c r="F2386" s="218">
        <f t="shared" si="414"/>
        <v>0</v>
      </c>
      <c r="G2386" s="220"/>
      <c r="I2386" s="269"/>
    </row>
    <row r="2387" spans="1:19">
      <c r="A2387" s="251" t="str">
        <f t="shared" si="411"/>
        <v/>
      </c>
      <c r="B2387" s="239" t="str">
        <f t="shared" si="412"/>
        <v/>
      </c>
      <c r="C2387" s="187"/>
      <c r="D2387" s="187"/>
      <c r="E2387" s="240">
        <f t="shared" si="413"/>
        <v>0</v>
      </c>
      <c r="F2387" s="218">
        <f t="shared" si="414"/>
        <v>0</v>
      </c>
      <c r="G2387" s="220"/>
      <c r="I2387" s="269"/>
    </row>
    <row r="2388" spans="1:19">
      <c r="A2388" s="251" t="str">
        <f t="shared" si="411"/>
        <v/>
      </c>
      <c r="B2388" s="239" t="str">
        <f t="shared" si="412"/>
        <v/>
      </c>
      <c r="C2388" s="187"/>
      <c r="D2388" s="187"/>
      <c r="E2388" s="240">
        <f t="shared" si="413"/>
        <v>0</v>
      </c>
      <c r="F2388" s="218">
        <f t="shared" si="414"/>
        <v>0</v>
      </c>
      <c r="G2388" s="220"/>
      <c r="I2388" s="269"/>
    </row>
    <row r="2389" spans="1:19">
      <c r="A2389" s="251" t="str">
        <f t="shared" si="411"/>
        <v/>
      </c>
      <c r="B2389" s="239" t="str">
        <f t="shared" si="412"/>
        <v/>
      </c>
      <c r="C2389" s="187"/>
      <c r="D2389" s="187"/>
      <c r="E2389" s="240">
        <f t="shared" si="413"/>
        <v>0</v>
      </c>
      <c r="F2389" s="218">
        <f t="shared" si="414"/>
        <v>0</v>
      </c>
      <c r="G2389" s="220"/>
      <c r="I2389" s="269"/>
    </row>
    <row r="2390" spans="1:19">
      <c r="A2390" s="251" t="str">
        <f t="shared" si="411"/>
        <v/>
      </c>
      <c r="B2390" s="239" t="str">
        <f t="shared" si="412"/>
        <v/>
      </c>
      <c r="C2390" s="187"/>
      <c r="D2390" s="187"/>
      <c r="E2390" s="240">
        <f t="shared" si="413"/>
        <v>0</v>
      </c>
      <c r="F2390" s="218">
        <f t="shared" si="414"/>
        <v>0</v>
      </c>
      <c r="G2390" s="220"/>
      <c r="I2390" s="269"/>
    </row>
    <row r="2391" spans="1:19">
      <c r="A2391" s="251" t="str">
        <f t="shared" si="411"/>
        <v/>
      </c>
      <c r="B2391" s="239" t="str">
        <f t="shared" si="412"/>
        <v/>
      </c>
      <c r="C2391" s="187"/>
      <c r="D2391" s="187"/>
      <c r="E2391" s="240">
        <f t="shared" si="413"/>
        <v>0</v>
      </c>
      <c r="F2391" s="218">
        <f t="shared" si="414"/>
        <v>0</v>
      </c>
      <c r="G2391" s="220"/>
      <c r="I2391" s="269"/>
    </row>
    <row r="2392" spans="1:19">
      <c r="A2392" s="251" t="str">
        <f t="shared" si="411"/>
        <v/>
      </c>
      <c r="B2392" s="239" t="str">
        <f t="shared" si="412"/>
        <v/>
      </c>
      <c r="C2392" s="187"/>
      <c r="D2392" s="187"/>
      <c r="E2392" s="240">
        <f t="shared" si="413"/>
        <v>0</v>
      </c>
      <c r="F2392" s="218">
        <f t="shared" si="414"/>
        <v>0</v>
      </c>
      <c r="G2392" s="220"/>
      <c r="I2392" s="269"/>
    </row>
    <row r="2393" spans="1:19" ht="31.5" customHeight="1">
      <c r="A2393" s="251" t="str">
        <f t="shared" si="411"/>
        <v/>
      </c>
      <c r="B2393" s="239" t="str">
        <f t="shared" si="412"/>
        <v/>
      </c>
      <c r="C2393" s="187"/>
      <c r="D2393" s="187"/>
      <c r="E2393" s="240">
        <f t="shared" si="413"/>
        <v>0</v>
      </c>
      <c r="F2393" s="218">
        <f t="shared" si="414"/>
        <v>0</v>
      </c>
      <c r="G2393" s="221"/>
      <c r="I2393" s="308"/>
    </row>
    <row r="2394" spans="1:19" ht="13.5" thickBot="1">
      <c r="A2394" s="222"/>
      <c r="B2394" s="223"/>
      <c r="C2394" s="223"/>
      <c r="D2394" s="225"/>
      <c r="E2394" s="225"/>
      <c r="F2394" s="226" t="s">
        <v>79</v>
      </c>
      <c r="G2394" s="250">
        <f>SUM(F2382:F2393)</f>
        <v>0</v>
      </c>
      <c r="I2394" s="308"/>
    </row>
    <row r="2395" spans="1:19" ht="13.5" thickTop="1">
      <c r="A2395" s="179" t="s">
        <v>72</v>
      </c>
      <c r="B2395" s="229"/>
      <c r="C2395" s="229"/>
      <c r="D2395" s="231"/>
      <c r="E2395" s="231"/>
      <c r="F2395" s="230"/>
      <c r="G2395" s="232"/>
      <c r="H2395" s="209"/>
      <c r="I2395" s="307"/>
    </row>
    <row r="2396" spans="1:19">
      <c r="A2396" s="233" t="s">
        <v>53</v>
      </c>
      <c r="B2396" s="234"/>
      <c r="C2396" s="234"/>
      <c r="D2396" s="299"/>
      <c r="E2396" s="236" t="s">
        <v>73</v>
      </c>
      <c r="F2396" s="237" t="s">
        <v>74</v>
      </c>
      <c r="G2396" s="252" t="s">
        <v>73</v>
      </c>
      <c r="I2396" s="308"/>
    </row>
    <row r="2397" spans="1:19">
      <c r="A2397" s="704" t="s">
        <v>734</v>
      </c>
      <c r="B2397" s="253"/>
      <c r="C2397" s="253"/>
      <c r="D2397" s="300"/>
      <c r="E2397" s="217">
        <f>SUM(G2356,G2371,G2379,G2394)</f>
        <v>0</v>
      </c>
      <c r="F2397" s="254">
        <v>0.12</v>
      </c>
      <c r="G2397" s="255">
        <f>E2397*F2397</f>
        <v>0</v>
      </c>
      <c r="I2397" s="308"/>
    </row>
    <row r="2398" spans="1:19">
      <c r="A2398" s="704" t="s">
        <v>80</v>
      </c>
      <c r="B2398" s="253"/>
      <c r="C2398" s="253"/>
      <c r="D2398" s="300"/>
      <c r="E2398" s="217">
        <f>SUM(G2356,G2371,G2379,G2394)</f>
        <v>0</v>
      </c>
      <c r="F2398" s="254">
        <f>A</f>
        <v>0</v>
      </c>
      <c r="G2398" s="255">
        <f>E2398*F2398</f>
        <v>0</v>
      </c>
      <c r="I2398" s="308"/>
    </row>
    <row r="2399" spans="1:19" ht="33" customHeight="1">
      <c r="A2399" s="704" t="s">
        <v>81</v>
      </c>
      <c r="B2399" s="253"/>
      <c r="C2399" s="253"/>
      <c r="D2399" s="300"/>
      <c r="E2399" s="217">
        <f>SUM(G2356,G2371,G2379,G2394)</f>
        <v>0</v>
      </c>
      <c r="F2399" s="254">
        <f>I</f>
        <v>0</v>
      </c>
      <c r="G2399" s="255">
        <f>E2399*F2399</f>
        <v>0</v>
      </c>
      <c r="I2399" s="308"/>
      <c r="J2399" s="281"/>
      <c r="K2399" s="281"/>
      <c r="L2399" s="281"/>
      <c r="M2399" s="281"/>
      <c r="N2399" s="281"/>
      <c r="O2399" s="281"/>
      <c r="P2399" s="281"/>
      <c r="Q2399" s="281"/>
      <c r="R2399" s="281"/>
      <c r="S2399" s="281"/>
    </row>
    <row r="2400" spans="1:19" ht="33" customHeight="1">
      <c r="A2400" s="707" t="s">
        <v>82</v>
      </c>
      <c r="D2400" s="206"/>
      <c r="E2400" s="217">
        <f>SUM(G2356,G2371,G2379,G2394)</f>
        <v>0</v>
      </c>
      <c r="F2400" s="705">
        <f>U</f>
        <v>0</v>
      </c>
      <c r="G2400" s="255">
        <f>E2400*F2400</f>
        <v>0</v>
      </c>
      <c r="I2400" s="706"/>
      <c r="J2400" s="281"/>
      <c r="K2400" s="281"/>
      <c r="L2400" s="281"/>
      <c r="M2400" s="281"/>
      <c r="N2400" s="281"/>
      <c r="O2400" s="281"/>
      <c r="P2400" s="281"/>
      <c r="Q2400" s="281"/>
      <c r="R2400" s="281"/>
      <c r="S2400" s="281"/>
    </row>
    <row r="2401" spans="1:20" s="201" customFormat="1" ht="13.5" thickBot="1">
      <c r="A2401" s="222"/>
      <c r="B2401" s="223"/>
      <c r="C2401" s="223"/>
      <c r="D2401" s="225"/>
      <c r="E2401" s="225"/>
      <c r="F2401" s="256" t="s">
        <v>83</v>
      </c>
      <c r="G2401" s="250">
        <f>SUM(G2397:G2400)</f>
        <v>0</v>
      </c>
      <c r="I2401" s="309"/>
      <c r="J2401" s="201" t="str">
        <f>B2340</f>
        <v>2.7.2</v>
      </c>
      <c r="K2401" s="261">
        <f>E2397</f>
        <v>0</v>
      </c>
      <c r="L2401" s="261">
        <f>+G2356</f>
        <v>0</v>
      </c>
      <c r="M2401" s="261">
        <f>+G2371</f>
        <v>0</v>
      </c>
      <c r="N2401" s="261">
        <f>+G2379</f>
        <v>0</v>
      </c>
      <c r="O2401" s="261">
        <f>+G2394</f>
        <v>0</v>
      </c>
      <c r="P2401" s="280">
        <f>G2397</f>
        <v>0</v>
      </c>
      <c r="Q2401" s="280">
        <f>G2398</f>
        <v>0</v>
      </c>
      <c r="R2401" s="280">
        <f>G2399</f>
        <v>0</v>
      </c>
      <c r="S2401" s="283">
        <f>SUM(K2401:R2401)</f>
        <v>0</v>
      </c>
      <c r="T2401" s="280"/>
    </row>
    <row r="2402" spans="1:20" ht="14" thickTop="1" thickBot="1">
      <c r="A2402" s="257"/>
      <c r="B2402" s="201"/>
      <c r="C2402" s="201"/>
      <c r="D2402" s="301"/>
      <c r="E2402" s="258" t="s">
        <v>88</v>
      </c>
      <c r="F2402" s="259"/>
      <c r="G2402" s="260">
        <f>ROUND(SUM(G2356,G2371,G2379,G2394,G2401),0)</f>
        <v>0</v>
      </c>
      <c r="I2402" s="308"/>
      <c r="T2402" s="280"/>
    </row>
    <row r="2403" spans="1:20" ht="13.5" thickTop="1">
      <c r="A2403" s="262" t="s">
        <v>95</v>
      </c>
      <c r="D2403" s="206"/>
      <c r="E2403" s="206"/>
      <c r="F2403" s="205"/>
      <c r="G2403" s="208"/>
      <c r="I2403" s="308"/>
      <c r="T2403" s="280"/>
    </row>
    <row r="2404" spans="1:20">
      <c r="A2404" s="262"/>
      <c r="B2404" s="263"/>
      <c r="C2404" s="263"/>
      <c r="D2404" s="302"/>
      <c r="E2404" s="206"/>
      <c r="F2404" s="205"/>
      <c r="G2404" s="264">
        <f ca="1">TODAY()</f>
        <v>45189</v>
      </c>
      <c r="I2404" s="308"/>
      <c r="T2404" s="280"/>
    </row>
    <row r="2405" spans="1:20" s="191" customFormat="1" ht="13.5" thickBot="1">
      <c r="A2405" s="222"/>
      <c r="B2405" s="223"/>
      <c r="C2405" s="223"/>
      <c r="D2405" s="225"/>
      <c r="E2405" s="225"/>
      <c r="F2405" s="224"/>
      <c r="G2405" s="265"/>
      <c r="I2405" s="303"/>
      <c r="S2405" s="282"/>
    </row>
    <row r="2406" spans="1:20" s="191" customFormat="1" ht="13.5" thickTop="1">
      <c r="A2406" s="188" t="s">
        <v>124</v>
      </c>
      <c r="B2406" s="188"/>
      <c r="C2406" s="188"/>
      <c r="D2406" s="190"/>
      <c r="E2406" s="190"/>
      <c r="F2406" s="189"/>
      <c r="G2406" s="189"/>
      <c r="I2406" s="303"/>
      <c r="S2406" s="282"/>
    </row>
    <row r="2407" spans="1:20" s="191" customFormat="1">
      <c r="A2407" s="188" t="str">
        <f>CONCATENATE('Prestaciones y AIU'!A2208," ANALISIS DE PRECIOS UNITARIOS")</f>
        <v xml:space="preserve"> ANALISIS DE PRECIOS UNITARIOS</v>
      </c>
      <c r="B2407" s="188"/>
      <c r="C2407" s="188"/>
      <c r="D2407" s="190"/>
      <c r="E2407" s="190"/>
      <c r="F2407" s="189"/>
      <c r="G2407" s="189"/>
      <c r="I2407" s="303"/>
      <c r="S2407" s="282"/>
    </row>
    <row r="2408" spans="1:20" s="191" customFormat="1">
      <c r="A2408" s="188" t="str">
        <f>Objeto_LIC</f>
        <v>OBJETO PROCESO COMPETITIVO</v>
      </c>
      <c r="B2408" s="188"/>
      <c r="C2408" s="188"/>
      <c r="D2408" s="190"/>
      <c r="E2408" s="190"/>
      <c r="F2408" s="189"/>
      <c r="G2408" s="189"/>
      <c r="I2408" s="303"/>
      <c r="S2408" s="282"/>
    </row>
    <row r="2409" spans="1:20">
      <c r="A2409" s="188"/>
      <c r="B2409" s="188"/>
      <c r="C2409" s="188"/>
      <c r="D2409" s="190"/>
      <c r="E2409" s="190"/>
      <c r="F2409" s="189"/>
      <c r="G2409" s="189"/>
    </row>
    <row r="2410" spans="1:20" s="201" customFormat="1" ht="13.5" thickBot="1">
      <c r="A2410" s="192"/>
      <c r="B2410" s="192"/>
      <c r="C2410" s="192"/>
      <c r="D2410" s="194"/>
      <c r="E2410" s="194"/>
      <c r="F2410" s="193"/>
      <c r="G2410" s="193"/>
      <c r="I2410" s="305"/>
      <c r="S2410" s="282"/>
    </row>
    <row r="2411" spans="1:20" ht="13.5" thickTop="1">
      <c r="A2411" s="196"/>
      <c r="B2411" s="197"/>
      <c r="C2411" s="197"/>
      <c r="D2411" s="199"/>
      <c r="E2411" s="199"/>
      <c r="F2411" s="198"/>
      <c r="G2411" s="200" t="s">
        <v>125</v>
      </c>
    </row>
    <row r="2412" spans="1:20">
      <c r="A2412" s="202" t="s">
        <v>58</v>
      </c>
      <c r="B2412" s="844" t="str">
        <f>Proponente</f>
        <v>INDICAR NOMBRE DE CONTRATISTA</v>
      </c>
      <c r="C2412" s="844"/>
      <c r="D2412" s="844"/>
      <c r="E2412" s="844"/>
      <c r="F2412" s="844"/>
      <c r="G2412" s="845"/>
    </row>
    <row r="2413" spans="1:20">
      <c r="A2413" s="202" t="s">
        <v>59</v>
      </c>
      <c r="B2413" s="203" t="str">
        <f>Presupuesto!$A$40</f>
        <v>2.7.3</v>
      </c>
      <c r="C2413" s="844" t="str">
        <f>Presupuesto!$B$40</f>
        <v>Suministro e instalación de sanitario acuacer blanco dos piezas Incluye grifería completa, asiento y acceosorios. Suministro e Instal.</v>
      </c>
      <c r="D2413" s="844"/>
      <c r="E2413" s="844"/>
      <c r="F2413" s="844"/>
      <c r="G2413" s="845"/>
    </row>
    <row r="2414" spans="1:20">
      <c r="A2414" s="204"/>
      <c r="D2414" s="206"/>
      <c r="E2414" s="206"/>
      <c r="F2414" s="192" t="s">
        <v>87</v>
      </c>
      <c r="G2414" s="207" t="str">
        <f>Presupuesto!$C$40</f>
        <v>unidad</v>
      </c>
      <c r="I2414" s="306"/>
      <c r="J2414" s="281"/>
      <c r="K2414" s="281"/>
      <c r="L2414" s="281"/>
      <c r="M2414" s="281"/>
      <c r="N2414" s="281"/>
      <c r="O2414" s="281"/>
      <c r="P2414" s="281"/>
      <c r="Q2414" s="281"/>
      <c r="R2414" s="281"/>
      <c r="S2414" s="281"/>
    </row>
    <row r="2415" spans="1:20" s="209" customFormat="1" ht="13.5" thickBot="1">
      <c r="A2415" s="202" t="s">
        <v>60</v>
      </c>
      <c r="B2415" s="195"/>
      <c r="C2415" s="195"/>
      <c r="D2415" s="206"/>
      <c r="E2415" s="206"/>
      <c r="F2415" s="205"/>
      <c r="G2415" s="208"/>
      <c r="I2415" s="307"/>
      <c r="S2415" s="281"/>
    </row>
    <row r="2416" spans="1:20" ht="13.5" thickTop="1">
      <c r="A2416" s="210" t="s">
        <v>53</v>
      </c>
      <c r="B2416" s="211" t="s">
        <v>61</v>
      </c>
      <c r="C2416" s="211" t="s">
        <v>62</v>
      </c>
      <c r="D2416" s="212" t="s">
        <v>70</v>
      </c>
      <c r="E2416" s="213" t="s">
        <v>98</v>
      </c>
      <c r="F2416" s="213" t="s">
        <v>75</v>
      </c>
      <c r="G2416" s="214" t="s">
        <v>66</v>
      </c>
      <c r="I2416" s="269"/>
    </row>
    <row r="2417" spans="1:19">
      <c r="A2417" s="215" t="str">
        <f t="shared" ref="A2417:A2428" si="415">IF(I2416=0,"-",VLOOKUP(I2416,EQUIPOS,2,FALSE))</f>
        <v>-</v>
      </c>
      <c r="B2417" s="216"/>
      <c r="C2417" s="216"/>
      <c r="D2417" s="186"/>
      <c r="E2417" s="217">
        <f>0.1*E2455</f>
        <v>0</v>
      </c>
      <c r="F2417" s="218">
        <f>IF(D2417=0,0,E2417*D2417)</f>
        <v>0</v>
      </c>
      <c r="G2417" s="219"/>
      <c r="I2417" s="269"/>
    </row>
    <row r="2418" spans="1:19">
      <c r="A2418" s="215" t="str">
        <f t="shared" si="415"/>
        <v>-</v>
      </c>
      <c r="B2418" s="216"/>
      <c r="C2418" s="216"/>
      <c r="D2418" s="186"/>
      <c r="E2418" s="217">
        <f t="shared" ref="E2418:E2428" si="416">IF(I2417=0,0,VLOOKUP(I2417,EQUIPOS,4,FALSE))</f>
        <v>0</v>
      </c>
      <c r="F2418" s="218">
        <f t="shared" ref="F2418:F2428" si="417">IF(D2418=0,0,E2418*D2418)</f>
        <v>0</v>
      </c>
      <c r="G2418" s="220"/>
      <c r="I2418" s="269"/>
    </row>
    <row r="2419" spans="1:19">
      <c r="A2419" s="215" t="str">
        <f t="shared" si="415"/>
        <v>-</v>
      </c>
      <c r="B2419" s="216"/>
      <c r="C2419" s="216"/>
      <c r="D2419" s="186"/>
      <c r="E2419" s="217">
        <f t="shared" si="416"/>
        <v>0</v>
      </c>
      <c r="F2419" s="218">
        <f t="shared" si="417"/>
        <v>0</v>
      </c>
      <c r="G2419" s="220"/>
      <c r="I2419" s="269"/>
    </row>
    <row r="2420" spans="1:19">
      <c r="A2420" s="215" t="str">
        <f t="shared" si="415"/>
        <v>-</v>
      </c>
      <c r="B2420" s="216"/>
      <c r="C2420" s="216"/>
      <c r="D2420" s="186"/>
      <c r="E2420" s="217">
        <f t="shared" si="416"/>
        <v>0</v>
      </c>
      <c r="F2420" s="218">
        <f t="shared" si="417"/>
        <v>0</v>
      </c>
      <c r="G2420" s="220"/>
      <c r="I2420" s="269"/>
    </row>
    <row r="2421" spans="1:19">
      <c r="A2421" s="215" t="str">
        <f t="shared" si="415"/>
        <v>-</v>
      </c>
      <c r="B2421" s="216"/>
      <c r="C2421" s="216"/>
      <c r="D2421" s="186"/>
      <c r="E2421" s="217">
        <f t="shared" si="416"/>
        <v>0</v>
      </c>
      <c r="F2421" s="218">
        <f t="shared" si="417"/>
        <v>0</v>
      </c>
      <c r="G2421" s="220"/>
      <c r="I2421" s="269"/>
    </row>
    <row r="2422" spans="1:19">
      <c r="A2422" s="215" t="str">
        <f t="shared" si="415"/>
        <v>-</v>
      </c>
      <c r="B2422" s="216"/>
      <c r="C2422" s="216"/>
      <c r="D2422" s="186"/>
      <c r="E2422" s="217">
        <f t="shared" si="416"/>
        <v>0</v>
      </c>
      <c r="F2422" s="218">
        <f t="shared" si="417"/>
        <v>0</v>
      </c>
      <c r="G2422" s="220"/>
      <c r="I2422" s="269"/>
    </row>
    <row r="2423" spans="1:19">
      <c r="A2423" s="215" t="str">
        <f t="shared" si="415"/>
        <v>-</v>
      </c>
      <c r="B2423" s="216"/>
      <c r="C2423" s="216"/>
      <c r="D2423" s="186"/>
      <c r="E2423" s="217">
        <f t="shared" si="416"/>
        <v>0</v>
      </c>
      <c r="F2423" s="218">
        <f t="shared" si="417"/>
        <v>0</v>
      </c>
      <c r="G2423" s="220"/>
      <c r="I2423" s="269"/>
    </row>
    <row r="2424" spans="1:19">
      <c r="A2424" s="215" t="str">
        <f t="shared" si="415"/>
        <v>-</v>
      </c>
      <c r="B2424" s="216"/>
      <c r="C2424" s="216"/>
      <c r="D2424" s="186"/>
      <c r="E2424" s="217">
        <f t="shared" si="416"/>
        <v>0</v>
      </c>
      <c r="F2424" s="218">
        <f t="shared" si="417"/>
        <v>0</v>
      </c>
      <c r="G2424" s="220"/>
      <c r="I2424" s="269"/>
    </row>
    <row r="2425" spans="1:19">
      <c r="A2425" s="215" t="str">
        <f t="shared" si="415"/>
        <v>-</v>
      </c>
      <c r="B2425" s="216"/>
      <c r="C2425" s="216"/>
      <c r="D2425" s="186"/>
      <c r="E2425" s="217">
        <f t="shared" si="416"/>
        <v>0</v>
      </c>
      <c r="F2425" s="218">
        <f t="shared" si="417"/>
        <v>0</v>
      </c>
      <c r="G2425" s="220"/>
      <c r="I2425" s="269"/>
    </row>
    <row r="2426" spans="1:19">
      <c r="A2426" s="215" t="str">
        <f t="shared" si="415"/>
        <v>-</v>
      </c>
      <c r="B2426" s="216"/>
      <c r="C2426" s="216"/>
      <c r="D2426" s="186"/>
      <c r="E2426" s="217">
        <f t="shared" si="416"/>
        <v>0</v>
      </c>
      <c r="F2426" s="218">
        <f t="shared" si="417"/>
        <v>0</v>
      </c>
      <c r="G2426" s="220"/>
      <c r="I2426" s="269"/>
    </row>
    <row r="2427" spans="1:19">
      <c r="A2427" s="215" t="str">
        <f t="shared" si="415"/>
        <v>-</v>
      </c>
      <c r="B2427" s="216"/>
      <c r="C2427" s="216"/>
      <c r="D2427" s="186"/>
      <c r="E2427" s="217">
        <f t="shared" si="416"/>
        <v>0</v>
      </c>
      <c r="F2427" s="218">
        <f t="shared" si="417"/>
        <v>0</v>
      </c>
      <c r="G2427" s="220"/>
      <c r="I2427" s="269"/>
    </row>
    <row r="2428" spans="1:19">
      <c r="A2428" s="215" t="str">
        <f t="shared" si="415"/>
        <v>-</v>
      </c>
      <c r="B2428" s="216"/>
      <c r="C2428" s="216"/>
      <c r="D2428" s="186"/>
      <c r="E2428" s="217">
        <f t="shared" si="416"/>
        <v>0</v>
      </c>
      <c r="F2428" s="218">
        <f t="shared" si="417"/>
        <v>0</v>
      </c>
      <c r="G2428" s="220"/>
      <c r="I2428" s="308"/>
    </row>
    <row r="2429" spans="1:19" ht="13.5" thickBot="1">
      <c r="A2429" s="222"/>
      <c r="B2429" s="223"/>
      <c r="C2429" s="223"/>
      <c r="D2429" s="225"/>
      <c r="E2429" s="225"/>
      <c r="F2429" s="226" t="s">
        <v>76</v>
      </c>
      <c r="G2429" s="227">
        <f>SUM(F2417:F2428)</f>
        <v>0</v>
      </c>
      <c r="I2429" s="308"/>
    </row>
    <row r="2430" spans="1:19" s="209" customFormat="1" ht="13.5" thickTop="1">
      <c r="A2430" s="228" t="s">
        <v>63</v>
      </c>
      <c r="B2430" s="229"/>
      <c r="C2430" s="229"/>
      <c r="D2430" s="231"/>
      <c r="E2430" s="231"/>
      <c r="F2430" s="230"/>
      <c r="G2430" s="232"/>
      <c r="I2430" s="307"/>
      <c r="S2430" s="281"/>
    </row>
    <row r="2431" spans="1:19" ht="26">
      <c r="A2431" s="233" t="s">
        <v>53</v>
      </c>
      <c r="B2431" s="234"/>
      <c r="C2431" s="235" t="s">
        <v>54</v>
      </c>
      <c r="D2431" s="298" t="s">
        <v>64</v>
      </c>
      <c r="E2431" s="236" t="s">
        <v>65</v>
      </c>
      <c r="F2431" s="237" t="s">
        <v>75</v>
      </c>
      <c r="G2431" s="238" t="s">
        <v>66</v>
      </c>
      <c r="I2431" s="269"/>
    </row>
    <row r="2432" spans="1:19">
      <c r="A2432" s="842" t="str">
        <f t="shared" ref="A2432:A2443" si="418">IF(I2431=0,"",VLOOKUP(I2431,MATERIALES,2,FALSE))</f>
        <v/>
      </c>
      <c r="B2432" s="843"/>
      <c r="C2432" s="239" t="str">
        <f t="shared" ref="C2432:C2440" si="419">IF(I2431=0,"",VLOOKUP(I2431,MATERIALES,3,FALSE))</f>
        <v/>
      </c>
      <c r="D2432" s="186"/>
      <c r="E2432" s="240">
        <f t="shared" ref="E2432:E2443" si="420">IF(I2431=0,0,VLOOKUP(I2431,MATERIALES,4,FALSE))</f>
        <v>0</v>
      </c>
      <c r="F2432" s="218">
        <f>D2432*E2432</f>
        <v>0</v>
      </c>
      <c r="G2432" s="219"/>
      <c r="I2432" s="269"/>
    </row>
    <row r="2433" spans="1:9">
      <c r="A2433" s="842" t="str">
        <f t="shared" si="418"/>
        <v/>
      </c>
      <c r="B2433" s="843"/>
      <c r="C2433" s="239" t="str">
        <f t="shared" si="419"/>
        <v/>
      </c>
      <c r="D2433" s="186"/>
      <c r="E2433" s="240">
        <f t="shared" si="420"/>
        <v>0</v>
      </c>
      <c r="F2433" s="218">
        <f t="shared" ref="F2433:F2443" si="421">D2433*E2433</f>
        <v>0</v>
      </c>
      <c r="G2433" s="220"/>
      <c r="I2433" s="269"/>
    </row>
    <row r="2434" spans="1:9">
      <c r="A2434" s="842" t="str">
        <f t="shared" si="418"/>
        <v/>
      </c>
      <c r="B2434" s="843"/>
      <c r="C2434" s="239" t="str">
        <f t="shared" si="419"/>
        <v/>
      </c>
      <c r="D2434" s="186"/>
      <c r="E2434" s="240">
        <f t="shared" si="420"/>
        <v>0</v>
      </c>
      <c r="F2434" s="218">
        <f t="shared" si="421"/>
        <v>0</v>
      </c>
      <c r="G2434" s="220"/>
      <c r="I2434" s="269"/>
    </row>
    <row r="2435" spans="1:9">
      <c r="A2435" s="842" t="str">
        <f t="shared" si="418"/>
        <v/>
      </c>
      <c r="B2435" s="843"/>
      <c r="C2435" s="239" t="str">
        <f t="shared" si="419"/>
        <v/>
      </c>
      <c r="D2435" s="186"/>
      <c r="E2435" s="240">
        <f t="shared" si="420"/>
        <v>0</v>
      </c>
      <c r="F2435" s="218">
        <f t="shared" si="421"/>
        <v>0</v>
      </c>
      <c r="G2435" s="220"/>
      <c r="I2435" s="269"/>
    </row>
    <row r="2436" spans="1:9">
      <c r="A2436" s="842" t="str">
        <f t="shared" si="418"/>
        <v/>
      </c>
      <c r="B2436" s="843"/>
      <c r="C2436" s="239" t="str">
        <f t="shared" si="419"/>
        <v/>
      </c>
      <c r="D2436" s="186"/>
      <c r="E2436" s="240">
        <f t="shared" si="420"/>
        <v>0</v>
      </c>
      <c r="F2436" s="218">
        <f t="shared" si="421"/>
        <v>0</v>
      </c>
      <c r="G2436" s="220"/>
      <c r="I2436" s="269"/>
    </row>
    <row r="2437" spans="1:9">
      <c r="A2437" s="842" t="str">
        <f t="shared" si="418"/>
        <v/>
      </c>
      <c r="B2437" s="843"/>
      <c r="C2437" s="239" t="str">
        <f t="shared" si="419"/>
        <v/>
      </c>
      <c r="D2437" s="186"/>
      <c r="E2437" s="240">
        <f t="shared" si="420"/>
        <v>0</v>
      </c>
      <c r="F2437" s="218">
        <f t="shared" si="421"/>
        <v>0</v>
      </c>
      <c r="G2437" s="220"/>
      <c r="I2437" s="269"/>
    </row>
    <row r="2438" spans="1:9">
      <c r="A2438" s="842" t="str">
        <f t="shared" si="418"/>
        <v/>
      </c>
      <c r="B2438" s="843"/>
      <c r="C2438" s="239" t="str">
        <f t="shared" si="419"/>
        <v/>
      </c>
      <c r="D2438" s="186"/>
      <c r="E2438" s="240">
        <f t="shared" si="420"/>
        <v>0</v>
      </c>
      <c r="F2438" s="218">
        <f t="shared" si="421"/>
        <v>0</v>
      </c>
      <c r="G2438" s="220"/>
      <c r="I2438" s="269"/>
    </row>
    <row r="2439" spans="1:9">
      <c r="A2439" s="842" t="str">
        <f t="shared" si="418"/>
        <v/>
      </c>
      <c r="B2439" s="843"/>
      <c r="C2439" s="239" t="str">
        <f t="shared" si="419"/>
        <v/>
      </c>
      <c r="D2439" s="186"/>
      <c r="E2439" s="240">
        <f t="shared" si="420"/>
        <v>0</v>
      </c>
      <c r="F2439" s="218">
        <f t="shared" si="421"/>
        <v>0</v>
      </c>
      <c r="G2439" s="241"/>
      <c r="I2439" s="269"/>
    </row>
    <row r="2440" spans="1:9">
      <c r="A2440" s="842" t="str">
        <f t="shared" si="418"/>
        <v/>
      </c>
      <c r="B2440" s="843"/>
      <c r="C2440" s="239" t="str">
        <f t="shared" si="419"/>
        <v/>
      </c>
      <c r="D2440" s="186"/>
      <c r="E2440" s="240">
        <f t="shared" si="420"/>
        <v>0</v>
      </c>
      <c r="F2440" s="218">
        <f t="shared" si="421"/>
        <v>0</v>
      </c>
      <c r="G2440" s="220"/>
      <c r="I2440" s="269"/>
    </row>
    <row r="2441" spans="1:9">
      <c r="A2441" s="842" t="str">
        <f t="shared" si="418"/>
        <v/>
      </c>
      <c r="B2441" s="843"/>
      <c r="C2441" s="239"/>
      <c r="D2441" s="186"/>
      <c r="E2441" s="240">
        <f t="shared" si="420"/>
        <v>0</v>
      </c>
      <c r="F2441" s="218">
        <f t="shared" si="421"/>
        <v>0</v>
      </c>
      <c r="G2441" s="220"/>
      <c r="I2441" s="269"/>
    </row>
    <row r="2442" spans="1:9">
      <c r="A2442" s="842" t="str">
        <f t="shared" si="418"/>
        <v/>
      </c>
      <c r="B2442" s="843"/>
      <c r="C2442" s="239"/>
      <c r="D2442" s="186"/>
      <c r="E2442" s="240">
        <f t="shared" si="420"/>
        <v>0</v>
      </c>
      <c r="F2442" s="218">
        <f t="shared" si="421"/>
        <v>0</v>
      </c>
      <c r="G2442" s="220"/>
      <c r="I2442" s="269"/>
    </row>
    <row r="2443" spans="1:9" ht="26.25" customHeight="1">
      <c r="A2443" s="842" t="str">
        <f t="shared" si="418"/>
        <v/>
      </c>
      <c r="B2443" s="843"/>
      <c r="C2443" s="239" t="str">
        <f t="shared" ref="C2443" si="422">IF(I2442=0,"",VLOOKUP(I2442,MATERIALES,3,FALSE))</f>
        <v/>
      </c>
      <c r="D2443" s="186"/>
      <c r="E2443" s="240">
        <f t="shared" si="420"/>
        <v>0</v>
      </c>
      <c r="F2443" s="218">
        <f t="shared" si="421"/>
        <v>0</v>
      </c>
      <c r="G2443" s="221"/>
      <c r="I2443" s="308"/>
    </row>
    <row r="2444" spans="1:9" ht="13.5" thickBot="1">
      <c r="A2444" s="204"/>
      <c r="D2444" s="206"/>
      <c r="E2444" s="242"/>
      <c r="F2444" s="243" t="s">
        <v>77</v>
      </c>
      <c r="G2444" s="241">
        <f>SUM(F2432:F2443)</f>
        <v>0</v>
      </c>
      <c r="I2444" s="308"/>
    </row>
    <row r="2445" spans="1:9" ht="14" thickTop="1" thickBot="1">
      <c r="A2445" s="244" t="s">
        <v>68</v>
      </c>
      <c r="B2445" s="245"/>
      <c r="C2445" s="245"/>
      <c r="D2445" s="247"/>
      <c r="E2445" s="247"/>
      <c r="F2445" s="246"/>
      <c r="G2445" s="248"/>
      <c r="I2445" s="308"/>
    </row>
    <row r="2446" spans="1:9" ht="13.5" thickTop="1">
      <c r="A2446" s="233" t="s">
        <v>53</v>
      </c>
      <c r="B2446" s="234"/>
      <c r="C2446" s="236" t="s">
        <v>67</v>
      </c>
      <c r="D2446" s="298" t="s">
        <v>71</v>
      </c>
      <c r="E2446" s="236" t="s">
        <v>96</v>
      </c>
      <c r="F2446" s="237" t="s">
        <v>75</v>
      </c>
      <c r="G2446" s="238" t="s">
        <v>66</v>
      </c>
      <c r="I2446" s="269"/>
    </row>
    <row r="2447" spans="1:9">
      <c r="A2447" s="842" t="str">
        <f>IF(I2446=0,"",VLOOKUP(I2446,EQUIPOS,2,FALSE))</f>
        <v/>
      </c>
      <c r="B2447" s="843"/>
      <c r="C2447" s="187"/>
      <c r="D2447" s="186"/>
      <c r="E2447" s="240">
        <f>IF(I2446=0,0,VLOOKUP(I2446,EQUIPOS,4,FALSE))</f>
        <v>0</v>
      </c>
      <c r="F2447" s="218">
        <f>C2447*D2447*E2447</f>
        <v>0</v>
      </c>
      <c r="G2447" s="219"/>
      <c r="I2447" s="269"/>
    </row>
    <row r="2448" spans="1:9">
      <c r="A2448" s="842" t="str">
        <f>IF(I2447=0,"",VLOOKUP(I2447,EQUIPOS,2,FALSE))</f>
        <v/>
      </c>
      <c r="B2448" s="843"/>
      <c r="C2448" s="187"/>
      <c r="D2448" s="186"/>
      <c r="E2448" s="240">
        <f>IF(I2447=0,0,VLOOKUP(I2447,EQUIPOS,4,FALSE))</f>
        <v>0</v>
      </c>
      <c r="F2448" s="218">
        <f t="shared" ref="F2448:F2451" si="423">C2448*D2448*E2448</f>
        <v>0</v>
      </c>
      <c r="G2448" s="220"/>
      <c r="I2448" s="269"/>
    </row>
    <row r="2449" spans="1:9">
      <c r="A2449" s="842" t="str">
        <f>IF(I2448=0,"",VLOOKUP(I2448,EQUIPOS,2,FALSE))</f>
        <v/>
      </c>
      <c r="B2449" s="843"/>
      <c r="C2449" s="187"/>
      <c r="D2449" s="186"/>
      <c r="E2449" s="240">
        <f>IF(I2448=0,0,VLOOKUP(I2448,EQUIPOS,4,FALSE))</f>
        <v>0</v>
      </c>
      <c r="F2449" s="218">
        <f t="shared" si="423"/>
        <v>0</v>
      </c>
      <c r="G2449" s="220"/>
      <c r="I2449" s="269"/>
    </row>
    <row r="2450" spans="1:9">
      <c r="A2450" s="842" t="str">
        <f>IF(I2449=0,"",VLOOKUP(I2449,EQUIPOS,2,FALSE))</f>
        <v/>
      </c>
      <c r="B2450" s="843"/>
      <c r="C2450" s="187"/>
      <c r="D2450" s="186"/>
      <c r="E2450" s="240">
        <f>IF(I2449=0,0,VLOOKUP(I2449,EQUIPOS,4,FALSE))</f>
        <v>0</v>
      </c>
      <c r="F2450" s="218">
        <f t="shared" si="423"/>
        <v>0</v>
      </c>
      <c r="G2450" s="220"/>
      <c r="I2450" s="269"/>
    </row>
    <row r="2451" spans="1:9" ht="30.75" customHeight="1">
      <c r="A2451" s="842" t="str">
        <f>IF(I2450=0,"",VLOOKUP(I2450,EQUIPOS,2,FALSE))</f>
        <v/>
      </c>
      <c r="B2451" s="843"/>
      <c r="C2451" s="187"/>
      <c r="D2451" s="186"/>
      <c r="E2451" s="240">
        <f>IF(I2450=0,0,VLOOKUP(I2450,EQUIPOS,4,FALSE))</f>
        <v>0</v>
      </c>
      <c r="F2451" s="218">
        <f t="shared" si="423"/>
        <v>0</v>
      </c>
      <c r="G2451" s="221"/>
      <c r="I2451" s="308"/>
    </row>
    <row r="2452" spans="1:9" ht="13.5" thickBot="1">
      <c r="A2452" s="222"/>
      <c r="B2452" s="223"/>
      <c r="C2452" s="223"/>
      <c r="D2452" s="225"/>
      <c r="E2452" s="249"/>
      <c r="F2452" s="226" t="s">
        <v>78</v>
      </c>
      <c r="G2452" s="250">
        <f>SUM(F2447:F2451)</f>
        <v>0</v>
      </c>
      <c r="I2452" s="308"/>
    </row>
    <row r="2453" spans="1:9" ht="13.5" thickTop="1">
      <c r="A2453" s="228" t="s">
        <v>69</v>
      </c>
      <c r="B2453" s="229"/>
      <c r="C2453" s="229"/>
      <c r="D2453" s="231"/>
      <c r="E2453" s="231"/>
      <c r="F2453" s="230"/>
      <c r="G2453" s="232"/>
      <c r="H2453" s="209"/>
      <c r="I2453" s="307"/>
    </row>
    <row r="2454" spans="1:9" ht="26">
      <c r="A2454" s="233" t="s">
        <v>53</v>
      </c>
      <c r="B2454" s="235" t="s">
        <v>54</v>
      </c>
      <c r="C2454" s="235" t="s">
        <v>64</v>
      </c>
      <c r="D2454" s="298" t="s">
        <v>70</v>
      </c>
      <c r="E2454" s="236" t="s">
        <v>65</v>
      </c>
      <c r="F2454" s="237" t="s">
        <v>75</v>
      </c>
      <c r="G2454" s="238" t="s">
        <v>66</v>
      </c>
      <c r="I2454" s="269"/>
    </row>
    <row r="2455" spans="1:9">
      <c r="A2455" s="251" t="str">
        <f t="shared" ref="A2455:A2466" si="424">IF(I2454=0,"",VLOOKUP(I2454,MANOOBRA,2,FALSE))</f>
        <v/>
      </c>
      <c r="B2455" s="239" t="str">
        <f t="shared" ref="B2455:B2466" si="425">IF(I2454=0,"",VLOOKUP(I2454,MANOOBRA,3,FALSE))</f>
        <v/>
      </c>
      <c r="C2455" s="187"/>
      <c r="D2455" s="187"/>
      <c r="E2455" s="240">
        <f t="shared" ref="E2455:E2466" si="426">IF(I2454=0,0,VLOOKUP(I2454,MANOOBRA,4,FALSE))</f>
        <v>0</v>
      </c>
      <c r="F2455" s="218">
        <f t="shared" ref="F2455:F2466" si="427">IF(D2455=0,0,E2455*D2455)</f>
        <v>0</v>
      </c>
      <c r="G2455" s="219"/>
      <c r="I2455" s="269"/>
    </row>
    <row r="2456" spans="1:9">
      <c r="A2456" s="251" t="str">
        <f t="shared" si="424"/>
        <v/>
      </c>
      <c r="B2456" s="239" t="str">
        <f t="shared" si="425"/>
        <v/>
      </c>
      <c r="C2456" s="187"/>
      <c r="D2456" s="187"/>
      <c r="E2456" s="240">
        <f t="shared" si="426"/>
        <v>0</v>
      </c>
      <c r="F2456" s="218">
        <f t="shared" si="427"/>
        <v>0</v>
      </c>
      <c r="G2456" s="220"/>
      <c r="I2456" s="269"/>
    </row>
    <row r="2457" spans="1:9">
      <c r="A2457" s="251" t="str">
        <f t="shared" si="424"/>
        <v/>
      </c>
      <c r="B2457" s="239" t="str">
        <f t="shared" si="425"/>
        <v/>
      </c>
      <c r="C2457" s="187"/>
      <c r="D2457" s="290"/>
      <c r="E2457" s="240">
        <f t="shared" si="426"/>
        <v>0</v>
      </c>
      <c r="F2457" s="218">
        <f t="shared" si="427"/>
        <v>0</v>
      </c>
      <c r="G2457" s="220"/>
      <c r="I2457" s="269"/>
    </row>
    <row r="2458" spans="1:9">
      <c r="A2458" s="251" t="str">
        <f t="shared" si="424"/>
        <v/>
      </c>
      <c r="B2458" s="239" t="str">
        <f t="shared" si="425"/>
        <v/>
      </c>
      <c r="C2458" s="187"/>
      <c r="D2458" s="187"/>
      <c r="E2458" s="240">
        <f t="shared" si="426"/>
        <v>0</v>
      </c>
      <c r="F2458" s="218">
        <f t="shared" si="427"/>
        <v>0</v>
      </c>
      <c r="G2458" s="220"/>
      <c r="I2458" s="269"/>
    </row>
    <row r="2459" spans="1:9">
      <c r="A2459" s="251" t="str">
        <f t="shared" si="424"/>
        <v/>
      </c>
      <c r="B2459" s="239" t="str">
        <f t="shared" si="425"/>
        <v/>
      </c>
      <c r="C2459" s="187"/>
      <c r="D2459" s="187"/>
      <c r="E2459" s="240">
        <f t="shared" si="426"/>
        <v>0</v>
      </c>
      <c r="F2459" s="218">
        <f t="shared" si="427"/>
        <v>0</v>
      </c>
      <c r="G2459" s="220"/>
      <c r="I2459" s="269"/>
    </row>
    <row r="2460" spans="1:9">
      <c r="A2460" s="251" t="str">
        <f t="shared" si="424"/>
        <v/>
      </c>
      <c r="B2460" s="239" t="str">
        <f t="shared" si="425"/>
        <v/>
      </c>
      <c r="C2460" s="187"/>
      <c r="D2460" s="187"/>
      <c r="E2460" s="240">
        <f t="shared" si="426"/>
        <v>0</v>
      </c>
      <c r="F2460" s="218">
        <f t="shared" si="427"/>
        <v>0</v>
      </c>
      <c r="G2460" s="220"/>
      <c r="I2460" s="269"/>
    </row>
    <row r="2461" spans="1:9">
      <c r="A2461" s="251" t="str">
        <f t="shared" si="424"/>
        <v/>
      </c>
      <c r="B2461" s="239" t="str">
        <f t="shared" si="425"/>
        <v/>
      </c>
      <c r="C2461" s="187"/>
      <c r="D2461" s="187"/>
      <c r="E2461" s="240">
        <f t="shared" si="426"/>
        <v>0</v>
      </c>
      <c r="F2461" s="218">
        <f t="shared" si="427"/>
        <v>0</v>
      </c>
      <c r="G2461" s="220"/>
      <c r="I2461" s="269"/>
    </row>
    <row r="2462" spans="1:9">
      <c r="A2462" s="251" t="str">
        <f t="shared" si="424"/>
        <v/>
      </c>
      <c r="B2462" s="239" t="str">
        <f t="shared" si="425"/>
        <v/>
      </c>
      <c r="C2462" s="187"/>
      <c r="D2462" s="187"/>
      <c r="E2462" s="240">
        <f t="shared" si="426"/>
        <v>0</v>
      </c>
      <c r="F2462" s="218">
        <f t="shared" si="427"/>
        <v>0</v>
      </c>
      <c r="G2462" s="220"/>
      <c r="I2462" s="269"/>
    </row>
    <row r="2463" spans="1:9">
      <c r="A2463" s="251" t="str">
        <f t="shared" si="424"/>
        <v/>
      </c>
      <c r="B2463" s="239" t="str">
        <f t="shared" si="425"/>
        <v/>
      </c>
      <c r="C2463" s="187"/>
      <c r="D2463" s="187"/>
      <c r="E2463" s="240">
        <f t="shared" si="426"/>
        <v>0</v>
      </c>
      <c r="F2463" s="218">
        <f t="shared" si="427"/>
        <v>0</v>
      </c>
      <c r="G2463" s="220"/>
      <c r="I2463" s="269"/>
    </row>
    <row r="2464" spans="1:9">
      <c r="A2464" s="251" t="str">
        <f t="shared" si="424"/>
        <v/>
      </c>
      <c r="B2464" s="239" t="str">
        <f t="shared" si="425"/>
        <v/>
      </c>
      <c r="C2464" s="187"/>
      <c r="D2464" s="187"/>
      <c r="E2464" s="240">
        <f t="shared" si="426"/>
        <v>0</v>
      </c>
      <c r="F2464" s="218">
        <f t="shared" si="427"/>
        <v>0</v>
      </c>
      <c r="G2464" s="220"/>
      <c r="I2464" s="269"/>
    </row>
    <row r="2465" spans="1:20">
      <c r="A2465" s="251" t="str">
        <f t="shared" si="424"/>
        <v/>
      </c>
      <c r="B2465" s="239" t="str">
        <f t="shared" si="425"/>
        <v/>
      </c>
      <c r="C2465" s="187"/>
      <c r="D2465" s="187"/>
      <c r="E2465" s="240">
        <f t="shared" si="426"/>
        <v>0</v>
      </c>
      <c r="F2465" s="218">
        <f t="shared" si="427"/>
        <v>0</v>
      </c>
      <c r="G2465" s="220"/>
      <c r="I2465" s="269"/>
    </row>
    <row r="2466" spans="1:20" ht="31.5" customHeight="1">
      <c r="A2466" s="251" t="str">
        <f t="shared" si="424"/>
        <v/>
      </c>
      <c r="B2466" s="239" t="str">
        <f t="shared" si="425"/>
        <v/>
      </c>
      <c r="C2466" s="187"/>
      <c r="D2466" s="187"/>
      <c r="E2466" s="240">
        <f t="shared" si="426"/>
        <v>0</v>
      </c>
      <c r="F2466" s="218">
        <f t="shared" si="427"/>
        <v>0</v>
      </c>
      <c r="G2466" s="221"/>
      <c r="I2466" s="308"/>
    </row>
    <row r="2467" spans="1:20" ht="13.5" thickBot="1">
      <c r="A2467" s="222"/>
      <c r="B2467" s="223"/>
      <c r="C2467" s="223"/>
      <c r="D2467" s="225"/>
      <c r="E2467" s="225"/>
      <c r="F2467" s="226" t="s">
        <v>79</v>
      </c>
      <c r="G2467" s="250">
        <f>SUM(F2455:F2466)</f>
        <v>0</v>
      </c>
      <c r="I2467" s="308"/>
    </row>
    <row r="2468" spans="1:20" ht="13.5" thickTop="1">
      <c r="A2468" s="179" t="s">
        <v>72</v>
      </c>
      <c r="B2468" s="229"/>
      <c r="C2468" s="229"/>
      <c r="D2468" s="231"/>
      <c r="E2468" s="231"/>
      <c r="F2468" s="230"/>
      <c r="G2468" s="232"/>
      <c r="H2468" s="209"/>
      <c r="I2468" s="307"/>
    </row>
    <row r="2469" spans="1:20">
      <c r="A2469" s="233" t="s">
        <v>53</v>
      </c>
      <c r="B2469" s="234"/>
      <c r="C2469" s="234"/>
      <c r="D2469" s="299"/>
      <c r="E2469" s="236" t="s">
        <v>73</v>
      </c>
      <c r="F2469" s="237" t="s">
        <v>74</v>
      </c>
      <c r="G2469" s="252" t="s">
        <v>73</v>
      </c>
      <c r="I2469" s="308"/>
    </row>
    <row r="2470" spans="1:20">
      <c r="A2470" s="704" t="s">
        <v>734</v>
      </c>
      <c r="B2470" s="253"/>
      <c r="C2470" s="253"/>
      <c r="D2470" s="300"/>
      <c r="E2470" s="217">
        <f>SUM(G2429,G2444,G2452,G2467)</f>
        <v>0</v>
      </c>
      <c r="F2470" s="254">
        <v>0.12</v>
      </c>
      <c r="G2470" s="255">
        <f>E2470*F2470</f>
        <v>0</v>
      </c>
      <c r="I2470" s="308"/>
    </row>
    <row r="2471" spans="1:20">
      <c r="A2471" s="704" t="s">
        <v>80</v>
      </c>
      <c r="B2471" s="253"/>
      <c r="C2471" s="253"/>
      <c r="D2471" s="300"/>
      <c r="E2471" s="217">
        <f>SUM(G2429,G2444,G2452,G2467)</f>
        <v>0</v>
      </c>
      <c r="F2471" s="254">
        <f>A</f>
        <v>0</v>
      </c>
      <c r="G2471" s="255">
        <f>E2471*F2471</f>
        <v>0</v>
      </c>
      <c r="I2471" s="308"/>
    </row>
    <row r="2472" spans="1:20" ht="33" customHeight="1">
      <c r="A2472" s="704" t="s">
        <v>81</v>
      </c>
      <c r="B2472" s="253"/>
      <c r="C2472" s="253"/>
      <c r="D2472" s="300"/>
      <c r="E2472" s="217">
        <f>SUM(G2429,G2444,G2452,G2467)</f>
        <v>0</v>
      </c>
      <c r="F2472" s="254">
        <f>I</f>
        <v>0</v>
      </c>
      <c r="G2472" s="255">
        <f>E2472*F2472</f>
        <v>0</v>
      </c>
      <c r="I2472" s="308"/>
      <c r="J2472" s="281"/>
      <c r="K2472" s="281"/>
      <c r="L2472" s="281"/>
      <c r="M2472" s="281"/>
      <c r="N2472" s="281"/>
      <c r="O2472" s="281"/>
      <c r="P2472" s="281"/>
      <c r="Q2472" s="281"/>
      <c r="R2472" s="281"/>
      <c r="S2472" s="281"/>
    </row>
    <row r="2473" spans="1:20" ht="33" customHeight="1">
      <c r="A2473" s="707" t="s">
        <v>82</v>
      </c>
      <c r="D2473" s="206"/>
      <c r="E2473" s="217">
        <f>SUM(G2429,G2444,G2452,G2467)</f>
        <v>0</v>
      </c>
      <c r="F2473" s="705">
        <f>U</f>
        <v>0</v>
      </c>
      <c r="G2473" s="255">
        <f>E2473*F2473</f>
        <v>0</v>
      </c>
      <c r="I2473" s="706"/>
      <c r="J2473" s="281"/>
      <c r="K2473" s="281"/>
      <c r="L2473" s="281"/>
      <c r="M2473" s="281"/>
      <c r="N2473" s="281"/>
      <c r="O2473" s="281"/>
      <c r="P2473" s="281"/>
      <c r="Q2473" s="281"/>
      <c r="R2473" s="281"/>
      <c r="S2473" s="281"/>
    </row>
    <row r="2474" spans="1:20" s="201" customFormat="1" ht="13.5" thickBot="1">
      <c r="A2474" s="222"/>
      <c r="B2474" s="223"/>
      <c r="C2474" s="223"/>
      <c r="D2474" s="225"/>
      <c r="E2474" s="225"/>
      <c r="F2474" s="256" t="s">
        <v>83</v>
      </c>
      <c r="G2474" s="250">
        <f>SUM(G2470:G2473)</f>
        <v>0</v>
      </c>
      <c r="I2474" s="309"/>
      <c r="J2474" s="201" t="str">
        <f>B2413</f>
        <v>2.7.3</v>
      </c>
      <c r="K2474" s="261">
        <f>E2470</f>
        <v>0</v>
      </c>
      <c r="L2474" s="261">
        <f>+G2429</f>
        <v>0</v>
      </c>
      <c r="M2474" s="261">
        <f>+G2444</f>
        <v>0</v>
      </c>
      <c r="N2474" s="261">
        <f>+G2452</f>
        <v>0</v>
      </c>
      <c r="O2474" s="261">
        <f>+G2467</f>
        <v>0</v>
      </c>
      <c r="P2474" s="280">
        <f>G2470</f>
        <v>0</v>
      </c>
      <c r="Q2474" s="280">
        <f>G2471</f>
        <v>0</v>
      </c>
      <c r="R2474" s="280">
        <f>G2472</f>
        <v>0</v>
      </c>
      <c r="S2474" s="283">
        <f>SUM(K2474:R2474)</f>
        <v>0</v>
      </c>
      <c r="T2474" s="280"/>
    </row>
    <row r="2475" spans="1:20" ht="14" thickTop="1" thickBot="1">
      <c r="A2475" s="257"/>
      <c r="B2475" s="201"/>
      <c r="C2475" s="201"/>
      <c r="D2475" s="301"/>
      <c r="E2475" s="258" t="s">
        <v>88</v>
      </c>
      <c r="F2475" s="259"/>
      <c r="G2475" s="260">
        <f>ROUND(SUM(G2429,G2444,G2452,G2467,G2474),0)</f>
        <v>0</v>
      </c>
      <c r="I2475" s="308"/>
      <c r="T2475" s="280"/>
    </row>
    <row r="2476" spans="1:20" ht="13.5" thickTop="1">
      <c r="A2476" s="262" t="s">
        <v>95</v>
      </c>
      <c r="D2476" s="206"/>
      <c r="E2476" s="206"/>
      <c r="F2476" s="205"/>
      <c r="G2476" s="208"/>
      <c r="I2476" s="308"/>
      <c r="T2476" s="280"/>
    </row>
    <row r="2477" spans="1:20">
      <c r="A2477" s="262"/>
      <c r="B2477" s="263"/>
      <c r="C2477" s="263"/>
      <c r="D2477" s="302"/>
      <c r="E2477" s="206"/>
      <c r="F2477" s="205"/>
      <c r="G2477" s="264">
        <f ca="1">TODAY()</f>
        <v>45189</v>
      </c>
      <c r="I2477" s="308"/>
      <c r="T2477" s="280"/>
    </row>
    <row r="2478" spans="1:20" s="191" customFormat="1" ht="13.5" thickBot="1">
      <c r="A2478" s="222"/>
      <c r="B2478" s="223"/>
      <c r="C2478" s="223"/>
      <c r="D2478" s="225"/>
      <c r="E2478" s="225"/>
      <c r="F2478" s="224"/>
      <c r="G2478" s="265"/>
      <c r="I2478" s="303"/>
      <c r="S2478" s="282"/>
    </row>
    <row r="2479" spans="1:20" s="191" customFormat="1" ht="13.5" thickTop="1">
      <c r="A2479" s="188" t="s">
        <v>124</v>
      </c>
      <c r="B2479" s="188"/>
      <c r="C2479" s="188"/>
      <c r="D2479" s="190"/>
      <c r="E2479" s="190"/>
      <c r="F2479" s="189"/>
      <c r="G2479" s="189"/>
      <c r="I2479" s="303"/>
      <c r="S2479" s="282"/>
    </row>
    <row r="2480" spans="1:20" s="191" customFormat="1">
      <c r="A2480" s="188" t="str">
        <f>CONCATENATE('Prestaciones y AIU'!A2280," ANALISIS DE PRECIOS UNITARIOS")</f>
        <v xml:space="preserve"> ANALISIS DE PRECIOS UNITARIOS</v>
      </c>
      <c r="B2480" s="188"/>
      <c r="C2480" s="188"/>
      <c r="D2480" s="190"/>
      <c r="E2480" s="190"/>
      <c r="F2480" s="189"/>
      <c r="G2480" s="189"/>
      <c r="I2480" s="303"/>
      <c r="S2480" s="282"/>
    </row>
    <row r="2481" spans="1:19" s="191" customFormat="1">
      <c r="A2481" s="188" t="str">
        <f>Objeto_LIC</f>
        <v>OBJETO PROCESO COMPETITIVO</v>
      </c>
      <c r="B2481" s="188"/>
      <c r="C2481" s="188"/>
      <c r="D2481" s="190"/>
      <c r="E2481" s="190"/>
      <c r="F2481" s="189"/>
      <c r="G2481" s="189"/>
      <c r="I2481" s="303"/>
      <c r="S2481" s="282"/>
    </row>
    <row r="2482" spans="1:19">
      <c r="A2482" s="188"/>
      <c r="B2482" s="188"/>
      <c r="C2482" s="188"/>
      <c r="D2482" s="190"/>
      <c r="E2482" s="190"/>
      <c r="F2482" s="189"/>
      <c r="G2482" s="189"/>
    </row>
    <row r="2483" spans="1:19" s="201" customFormat="1" ht="13.5" thickBot="1">
      <c r="A2483" s="192"/>
      <c r="B2483" s="192"/>
      <c r="C2483" s="192"/>
      <c r="D2483" s="194"/>
      <c r="E2483" s="194"/>
      <c r="F2483" s="193"/>
      <c r="G2483" s="193"/>
      <c r="I2483" s="305"/>
      <c r="S2483" s="282"/>
    </row>
    <row r="2484" spans="1:19" ht="13.5" thickTop="1">
      <c r="A2484" s="196"/>
      <c r="B2484" s="197"/>
      <c r="C2484" s="197"/>
      <c r="D2484" s="199"/>
      <c r="E2484" s="199"/>
      <c r="F2484" s="198"/>
      <c r="G2484" s="200" t="s">
        <v>125</v>
      </c>
    </row>
    <row r="2485" spans="1:19">
      <c r="A2485" s="202" t="s">
        <v>58</v>
      </c>
      <c r="B2485" s="844" t="str">
        <f>Proponente</f>
        <v>INDICAR NOMBRE DE CONTRATISTA</v>
      </c>
      <c r="C2485" s="844"/>
      <c r="D2485" s="844"/>
      <c r="E2485" s="844"/>
      <c r="F2485" s="844"/>
      <c r="G2485" s="845"/>
    </row>
    <row r="2486" spans="1:19">
      <c r="A2486" s="202" t="s">
        <v>59</v>
      </c>
      <c r="B2486" s="203" t="str">
        <f>Presupuesto!$A$41</f>
        <v>2.7.4</v>
      </c>
      <c r="C2486" s="844" t="str">
        <f>Presupuesto!$B$41</f>
        <v>Suministro e instalación de manguera en polietileno Ø=1".</v>
      </c>
      <c r="D2486" s="844"/>
      <c r="E2486" s="844"/>
      <c r="F2486" s="844"/>
      <c r="G2486" s="845"/>
    </row>
    <row r="2487" spans="1:19">
      <c r="A2487" s="204"/>
      <c r="D2487" s="206"/>
      <c r="E2487" s="206"/>
      <c r="F2487" s="192" t="s">
        <v>87</v>
      </c>
      <c r="G2487" s="207" t="str">
        <f>Presupuesto!$C$41</f>
        <v>ml</v>
      </c>
      <c r="I2487" s="306"/>
      <c r="J2487" s="281"/>
      <c r="K2487" s="281"/>
      <c r="L2487" s="281"/>
      <c r="M2487" s="281"/>
      <c r="N2487" s="281"/>
      <c r="O2487" s="281"/>
      <c r="P2487" s="281"/>
      <c r="Q2487" s="281"/>
      <c r="R2487" s="281"/>
      <c r="S2487" s="281"/>
    </row>
    <row r="2488" spans="1:19" s="209" customFormat="1" ht="13.5" thickBot="1">
      <c r="A2488" s="202" t="s">
        <v>60</v>
      </c>
      <c r="B2488" s="195"/>
      <c r="C2488" s="195"/>
      <c r="D2488" s="206"/>
      <c r="E2488" s="206"/>
      <c r="F2488" s="205"/>
      <c r="G2488" s="208"/>
      <c r="I2488" s="307"/>
      <c r="S2488" s="281"/>
    </row>
    <row r="2489" spans="1:19" ht="13.5" thickTop="1">
      <c r="A2489" s="210" t="s">
        <v>53</v>
      </c>
      <c r="B2489" s="211" t="s">
        <v>61</v>
      </c>
      <c r="C2489" s="211" t="s">
        <v>62</v>
      </c>
      <c r="D2489" s="212" t="s">
        <v>70</v>
      </c>
      <c r="E2489" s="213" t="s">
        <v>98</v>
      </c>
      <c r="F2489" s="213" t="s">
        <v>75</v>
      </c>
      <c r="G2489" s="214" t="s">
        <v>66</v>
      </c>
      <c r="I2489" s="269"/>
    </row>
    <row r="2490" spans="1:19">
      <c r="A2490" s="215" t="str">
        <f t="shared" ref="A2490:A2501" si="428">IF(I2489=0,"-",VLOOKUP(I2489,EQUIPOS,2,FALSE))</f>
        <v>-</v>
      </c>
      <c r="B2490" s="216"/>
      <c r="C2490" s="216"/>
      <c r="D2490" s="186"/>
      <c r="E2490" s="217">
        <f>0.1*E2528</f>
        <v>0</v>
      </c>
      <c r="F2490" s="218">
        <f>IF(D2490=0,0,E2490*D2490)</f>
        <v>0</v>
      </c>
      <c r="G2490" s="219"/>
      <c r="I2490" s="269"/>
    </row>
    <row r="2491" spans="1:19">
      <c r="A2491" s="215" t="str">
        <f t="shared" si="428"/>
        <v>-</v>
      </c>
      <c r="B2491" s="216"/>
      <c r="C2491" s="216"/>
      <c r="D2491" s="186"/>
      <c r="E2491" s="217">
        <f t="shared" ref="E2491:E2501" si="429">IF(I2490=0,0,VLOOKUP(I2490,EQUIPOS,4,FALSE))</f>
        <v>0</v>
      </c>
      <c r="F2491" s="218">
        <f t="shared" ref="F2491:F2501" si="430">IF(D2491=0,0,E2491/D2491)</f>
        <v>0</v>
      </c>
      <c r="G2491" s="220"/>
      <c r="I2491" s="269"/>
    </row>
    <row r="2492" spans="1:19">
      <c r="A2492" s="215" t="str">
        <f t="shared" si="428"/>
        <v>-</v>
      </c>
      <c r="B2492" s="216"/>
      <c r="C2492" s="216"/>
      <c r="D2492" s="186"/>
      <c r="E2492" s="217">
        <f t="shared" si="429"/>
        <v>0</v>
      </c>
      <c r="F2492" s="218">
        <f t="shared" si="430"/>
        <v>0</v>
      </c>
      <c r="G2492" s="220"/>
      <c r="I2492" s="269"/>
    </row>
    <row r="2493" spans="1:19">
      <c r="A2493" s="215" t="str">
        <f t="shared" si="428"/>
        <v>-</v>
      </c>
      <c r="B2493" s="216"/>
      <c r="C2493" s="216"/>
      <c r="D2493" s="186"/>
      <c r="E2493" s="217">
        <f t="shared" si="429"/>
        <v>0</v>
      </c>
      <c r="F2493" s="218">
        <f t="shared" si="430"/>
        <v>0</v>
      </c>
      <c r="G2493" s="220"/>
      <c r="I2493" s="269"/>
    </row>
    <row r="2494" spans="1:19">
      <c r="A2494" s="215" t="str">
        <f t="shared" si="428"/>
        <v>-</v>
      </c>
      <c r="B2494" s="216"/>
      <c r="C2494" s="216"/>
      <c r="D2494" s="186"/>
      <c r="E2494" s="217">
        <f t="shared" si="429"/>
        <v>0</v>
      </c>
      <c r="F2494" s="218">
        <f t="shared" si="430"/>
        <v>0</v>
      </c>
      <c r="G2494" s="220"/>
      <c r="I2494" s="269"/>
    </row>
    <row r="2495" spans="1:19">
      <c r="A2495" s="215" t="str">
        <f t="shared" si="428"/>
        <v>-</v>
      </c>
      <c r="B2495" s="216"/>
      <c r="C2495" s="216"/>
      <c r="D2495" s="186"/>
      <c r="E2495" s="217">
        <f t="shared" si="429"/>
        <v>0</v>
      </c>
      <c r="F2495" s="218">
        <f t="shared" si="430"/>
        <v>0</v>
      </c>
      <c r="G2495" s="220"/>
      <c r="I2495" s="269"/>
    </row>
    <row r="2496" spans="1:19">
      <c r="A2496" s="215" t="str">
        <f t="shared" si="428"/>
        <v>-</v>
      </c>
      <c r="B2496" s="216"/>
      <c r="C2496" s="216"/>
      <c r="D2496" s="186"/>
      <c r="E2496" s="217">
        <f t="shared" si="429"/>
        <v>0</v>
      </c>
      <c r="F2496" s="218">
        <f t="shared" si="430"/>
        <v>0</v>
      </c>
      <c r="G2496" s="220"/>
      <c r="I2496" s="269"/>
    </row>
    <row r="2497" spans="1:19">
      <c r="A2497" s="215" t="str">
        <f t="shared" si="428"/>
        <v>-</v>
      </c>
      <c r="B2497" s="216"/>
      <c r="C2497" s="216"/>
      <c r="D2497" s="186"/>
      <c r="E2497" s="217">
        <f t="shared" si="429"/>
        <v>0</v>
      </c>
      <c r="F2497" s="218">
        <f t="shared" si="430"/>
        <v>0</v>
      </c>
      <c r="G2497" s="220"/>
      <c r="I2497" s="269"/>
    </row>
    <row r="2498" spans="1:19">
      <c r="A2498" s="215" t="str">
        <f t="shared" si="428"/>
        <v>-</v>
      </c>
      <c r="B2498" s="216"/>
      <c r="C2498" s="216"/>
      <c r="D2498" s="186"/>
      <c r="E2498" s="217">
        <f t="shared" si="429"/>
        <v>0</v>
      </c>
      <c r="F2498" s="218">
        <f t="shared" si="430"/>
        <v>0</v>
      </c>
      <c r="G2498" s="220"/>
      <c r="I2498" s="269"/>
    </row>
    <row r="2499" spans="1:19">
      <c r="A2499" s="215" t="str">
        <f t="shared" si="428"/>
        <v>-</v>
      </c>
      <c r="B2499" s="216"/>
      <c r="C2499" s="216"/>
      <c r="D2499" s="186"/>
      <c r="E2499" s="217">
        <f t="shared" si="429"/>
        <v>0</v>
      </c>
      <c r="F2499" s="218">
        <f t="shared" si="430"/>
        <v>0</v>
      </c>
      <c r="G2499" s="220"/>
      <c r="I2499" s="269"/>
    </row>
    <row r="2500" spans="1:19">
      <c r="A2500" s="215" t="str">
        <f t="shared" si="428"/>
        <v>-</v>
      </c>
      <c r="B2500" s="216"/>
      <c r="C2500" s="216"/>
      <c r="D2500" s="186"/>
      <c r="E2500" s="217">
        <f t="shared" si="429"/>
        <v>0</v>
      </c>
      <c r="F2500" s="218">
        <f t="shared" si="430"/>
        <v>0</v>
      </c>
      <c r="G2500" s="220"/>
      <c r="I2500" s="269"/>
    </row>
    <row r="2501" spans="1:19">
      <c r="A2501" s="215" t="str">
        <f t="shared" si="428"/>
        <v>-</v>
      </c>
      <c r="B2501" s="216"/>
      <c r="C2501" s="216"/>
      <c r="D2501" s="186"/>
      <c r="E2501" s="217">
        <f t="shared" si="429"/>
        <v>0</v>
      </c>
      <c r="F2501" s="218">
        <f t="shared" si="430"/>
        <v>0</v>
      </c>
      <c r="G2501" s="220"/>
      <c r="I2501" s="308"/>
    </row>
    <row r="2502" spans="1:19" ht="13.5" thickBot="1">
      <c r="A2502" s="222"/>
      <c r="B2502" s="223"/>
      <c r="C2502" s="223"/>
      <c r="D2502" s="225"/>
      <c r="E2502" s="225"/>
      <c r="F2502" s="226" t="s">
        <v>76</v>
      </c>
      <c r="G2502" s="227">
        <f>SUM(F2490:F2501)</f>
        <v>0</v>
      </c>
      <c r="I2502" s="308"/>
    </row>
    <row r="2503" spans="1:19" s="209" customFormat="1" ht="13.5" thickTop="1">
      <c r="A2503" s="228" t="s">
        <v>63</v>
      </c>
      <c r="B2503" s="229"/>
      <c r="C2503" s="229"/>
      <c r="D2503" s="231"/>
      <c r="E2503" s="231"/>
      <c r="F2503" s="230"/>
      <c r="G2503" s="232"/>
      <c r="I2503" s="307"/>
      <c r="S2503" s="281"/>
    </row>
    <row r="2504" spans="1:19" ht="26">
      <c r="A2504" s="233" t="s">
        <v>53</v>
      </c>
      <c r="B2504" s="234"/>
      <c r="C2504" s="235" t="s">
        <v>54</v>
      </c>
      <c r="D2504" s="298" t="s">
        <v>64</v>
      </c>
      <c r="E2504" s="236" t="s">
        <v>65</v>
      </c>
      <c r="F2504" s="237" t="s">
        <v>75</v>
      </c>
      <c r="G2504" s="238" t="s">
        <v>66</v>
      </c>
      <c r="I2504" s="269"/>
    </row>
    <row r="2505" spans="1:19">
      <c r="A2505" s="842" t="str">
        <f t="shared" ref="A2505:A2516" si="431">IF(I2504=0,"",VLOOKUP(I2504,MATERIALES,2,FALSE))</f>
        <v/>
      </c>
      <c r="B2505" s="843"/>
      <c r="C2505" s="239" t="str">
        <f t="shared" ref="C2505:C2513" si="432">IF(I2504=0,"",VLOOKUP(I2504,MATERIALES,3,FALSE))</f>
        <v/>
      </c>
      <c r="D2505" s="186"/>
      <c r="E2505" s="240">
        <f t="shared" ref="E2505:E2516" si="433">IF(I2504=0,0,VLOOKUP(I2504,MATERIALES,4,FALSE))</f>
        <v>0</v>
      </c>
      <c r="F2505" s="218">
        <f>D2505*E2505</f>
        <v>0</v>
      </c>
      <c r="G2505" s="219"/>
      <c r="I2505" s="269"/>
    </row>
    <row r="2506" spans="1:19">
      <c r="A2506" s="842" t="str">
        <f t="shared" si="431"/>
        <v/>
      </c>
      <c r="B2506" s="843"/>
      <c r="C2506" s="239" t="str">
        <f t="shared" si="432"/>
        <v/>
      </c>
      <c r="D2506" s="186"/>
      <c r="E2506" s="240">
        <f t="shared" si="433"/>
        <v>0</v>
      </c>
      <c r="F2506" s="218">
        <f t="shared" ref="F2506:F2516" si="434">D2506*E2506</f>
        <v>0</v>
      </c>
      <c r="G2506" s="220"/>
      <c r="I2506" s="269"/>
    </row>
    <row r="2507" spans="1:19">
      <c r="A2507" s="842" t="str">
        <f t="shared" si="431"/>
        <v/>
      </c>
      <c r="B2507" s="843"/>
      <c r="C2507" s="239" t="str">
        <f t="shared" si="432"/>
        <v/>
      </c>
      <c r="D2507" s="186"/>
      <c r="E2507" s="240">
        <f t="shared" si="433"/>
        <v>0</v>
      </c>
      <c r="F2507" s="218">
        <f t="shared" si="434"/>
        <v>0</v>
      </c>
      <c r="G2507" s="220"/>
      <c r="I2507" s="269"/>
    </row>
    <row r="2508" spans="1:19">
      <c r="A2508" s="842" t="str">
        <f t="shared" si="431"/>
        <v/>
      </c>
      <c r="B2508" s="843"/>
      <c r="C2508" s="239" t="str">
        <f t="shared" si="432"/>
        <v/>
      </c>
      <c r="D2508" s="186"/>
      <c r="E2508" s="240">
        <f t="shared" si="433"/>
        <v>0</v>
      </c>
      <c r="F2508" s="218">
        <f t="shared" si="434"/>
        <v>0</v>
      </c>
      <c r="G2508" s="220"/>
      <c r="I2508" s="269"/>
    </row>
    <row r="2509" spans="1:19">
      <c r="A2509" s="842" t="str">
        <f t="shared" si="431"/>
        <v/>
      </c>
      <c r="B2509" s="843"/>
      <c r="C2509" s="239" t="str">
        <f t="shared" si="432"/>
        <v/>
      </c>
      <c r="D2509" s="186"/>
      <c r="E2509" s="240">
        <f t="shared" si="433"/>
        <v>0</v>
      </c>
      <c r="F2509" s="218">
        <f t="shared" si="434"/>
        <v>0</v>
      </c>
      <c r="G2509" s="220"/>
      <c r="I2509" s="269"/>
    </row>
    <row r="2510" spans="1:19">
      <c r="A2510" s="842" t="str">
        <f t="shared" si="431"/>
        <v/>
      </c>
      <c r="B2510" s="843"/>
      <c r="C2510" s="239" t="str">
        <f t="shared" si="432"/>
        <v/>
      </c>
      <c r="D2510" s="186"/>
      <c r="E2510" s="240">
        <f t="shared" si="433"/>
        <v>0</v>
      </c>
      <c r="F2510" s="218">
        <f t="shared" si="434"/>
        <v>0</v>
      </c>
      <c r="G2510" s="220"/>
      <c r="I2510" s="269"/>
    </row>
    <row r="2511" spans="1:19">
      <c r="A2511" s="842" t="str">
        <f t="shared" si="431"/>
        <v/>
      </c>
      <c r="B2511" s="843"/>
      <c r="C2511" s="239" t="str">
        <f t="shared" si="432"/>
        <v/>
      </c>
      <c r="D2511" s="186"/>
      <c r="E2511" s="240">
        <f t="shared" si="433"/>
        <v>0</v>
      </c>
      <c r="F2511" s="218">
        <f t="shared" si="434"/>
        <v>0</v>
      </c>
      <c r="G2511" s="220"/>
      <c r="I2511" s="269"/>
    </row>
    <row r="2512" spans="1:19">
      <c r="A2512" s="842" t="str">
        <f t="shared" si="431"/>
        <v/>
      </c>
      <c r="B2512" s="843"/>
      <c r="C2512" s="239" t="str">
        <f t="shared" si="432"/>
        <v/>
      </c>
      <c r="D2512" s="186"/>
      <c r="E2512" s="240">
        <f t="shared" si="433"/>
        <v>0</v>
      </c>
      <c r="F2512" s="218">
        <f t="shared" si="434"/>
        <v>0</v>
      </c>
      <c r="G2512" s="241"/>
      <c r="I2512" s="269"/>
    </row>
    <row r="2513" spans="1:9">
      <c r="A2513" s="842" t="str">
        <f t="shared" si="431"/>
        <v/>
      </c>
      <c r="B2513" s="843"/>
      <c r="C2513" s="239" t="str">
        <f t="shared" si="432"/>
        <v/>
      </c>
      <c r="D2513" s="186"/>
      <c r="E2513" s="240">
        <f t="shared" si="433"/>
        <v>0</v>
      </c>
      <c r="F2513" s="218">
        <f t="shared" si="434"/>
        <v>0</v>
      </c>
      <c r="G2513" s="220"/>
      <c r="I2513" s="269"/>
    </row>
    <row r="2514" spans="1:9">
      <c r="A2514" s="842" t="str">
        <f t="shared" si="431"/>
        <v/>
      </c>
      <c r="B2514" s="843"/>
      <c r="C2514" s="239"/>
      <c r="D2514" s="186"/>
      <c r="E2514" s="240">
        <f t="shared" si="433"/>
        <v>0</v>
      </c>
      <c r="F2514" s="218">
        <f t="shared" si="434"/>
        <v>0</v>
      </c>
      <c r="G2514" s="220"/>
      <c r="I2514" s="269"/>
    </row>
    <row r="2515" spans="1:9">
      <c r="A2515" s="842" t="str">
        <f t="shared" si="431"/>
        <v/>
      </c>
      <c r="B2515" s="843"/>
      <c r="C2515" s="239"/>
      <c r="D2515" s="186"/>
      <c r="E2515" s="240">
        <f t="shared" si="433"/>
        <v>0</v>
      </c>
      <c r="F2515" s="218">
        <f t="shared" si="434"/>
        <v>0</v>
      </c>
      <c r="G2515" s="220"/>
      <c r="I2515" s="269"/>
    </row>
    <row r="2516" spans="1:9" ht="26.25" customHeight="1">
      <c r="A2516" s="842" t="str">
        <f t="shared" si="431"/>
        <v/>
      </c>
      <c r="B2516" s="843"/>
      <c r="C2516" s="239" t="str">
        <f t="shared" ref="C2516" si="435">IF(I2515=0,"",VLOOKUP(I2515,MATERIALES,3,FALSE))</f>
        <v/>
      </c>
      <c r="D2516" s="186"/>
      <c r="E2516" s="240">
        <f t="shared" si="433"/>
        <v>0</v>
      </c>
      <c r="F2516" s="218">
        <f t="shared" si="434"/>
        <v>0</v>
      </c>
      <c r="G2516" s="221"/>
      <c r="I2516" s="308"/>
    </row>
    <row r="2517" spans="1:9" ht="13.5" thickBot="1">
      <c r="A2517" s="204"/>
      <c r="D2517" s="206"/>
      <c r="E2517" s="242"/>
      <c r="F2517" s="243" t="s">
        <v>77</v>
      </c>
      <c r="G2517" s="241">
        <f>SUM(F2505:F2516)</f>
        <v>0</v>
      </c>
      <c r="I2517" s="308"/>
    </row>
    <row r="2518" spans="1:9" ht="14" thickTop="1" thickBot="1">
      <c r="A2518" s="244" t="s">
        <v>68</v>
      </c>
      <c r="B2518" s="245"/>
      <c r="C2518" s="245"/>
      <c r="D2518" s="247"/>
      <c r="E2518" s="247"/>
      <c r="F2518" s="246"/>
      <c r="G2518" s="248"/>
      <c r="I2518" s="308"/>
    </row>
    <row r="2519" spans="1:9" ht="13.5" thickTop="1">
      <c r="A2519" s="233" t="s">
        <v>53</v>
      </c>
      <c r="B2519" s="234"/>
      <c r="C2519" s="236" t="s">
        <v>67</v>
      </c>
      <c r="D2519" s="298" t="s">
        <v>71</v>
      </c>
      <c r="E2519" s="236" t="s">
        <v>96</v>
      </c>
      <c r="F2519" s="237" t="s">
        <v>75</v>
      </c>
      <c r="G2519" s="238" t="s">
        <v>66</v>
      </c>
      <c r="I2519" s="269"/>
    </row>
    <row r="2520" spans="1:9">
      <c r="A2520" s="842" t="str">
        <f>IF(I2519=0,"",VLOOKUP(I2519,EQUIPOS,2,FALSE))</f>
        <v/>
      </c>
      <c r="B2520" s="843"/>
      <c r="C2520" s="187"/>
      <c r="D2520" s="186"/>
      <c r="E2520" s="240">
        <f>IF(I2519=0,0,VLOOKUP(I2519,EQUIPOS,4,FALSE))</f>
        <v>0</v>
      </c>
      <c r="F2520" s="218">
        <f>C2520*D2520*E2520</f>
        <v>0</v>
      </c>
      <c r="G2520" s="219"/>
      <c r="I2520" s="269"/>
    </row>
    <row r="2521" spans="1:9">
      <c r="A2521" s="842" t="str">
        <f>IF(I2520=0,"",VLOOKUP(I2520,EQUIPOS,2,FALSE))</f>
        <v/>
      </c>
      <c r="B2521" s="843"/>
      <c r="C2521" s="187"/>
      <c r="D2521" s="186"/>
      <c r="E2521" s="240">
        <f>IF(I2520=0,0,VLOOKUP(I2520,EQUIPOS,4,FALSE))</f>
        <v>0</v>
      </c>
      <c r="F2521" s="218">
        <f t="shared" ref="F2521:F2524" si="436">C2521*D2521*E2521</f>
        <v>0</v>
      </c>
      <c r="G2521" s="220"/>
      <c r="I2521" s="269"/>
    </row>
    <row r="2522" spans="1:9">
      <c r="A2522" s="842" t="str">
        <f>IF(I2521=0,"",VLOOKUP(I2521,EQUIPOS,2,FALSE))</f>
        <v/>
      </c>
      <c r="B2522" s="843"/>
      <c r="C2522" s="187"/>
      <c r="D2522" s="186"/>
      <c r="E2522" s="240">
        <f>IF(I2521=0,0,VLOOKUP(I2521,EQUIPOS,4,FALSE))</f>
        <v>0</v>
      </c>
      <c r="F2522" s="218">
        <f t="shared" si="436"/>
        <v>0</v>
      </c>
      <c r="G2522" s="220"/>
      <c r="I2522" s="269"/>
    </row>
    <row r="2523" spans="1:9">
      <c r="A2523" s="842" t="str">
        <f>IF(I2522=0,"",VLOOKUP(I2522,EQUIPOS,2,FALSE))</f>
        <v/>
      </c>
      <c r="B2523" s="843"/>
      <c r="C2523" s="187"/>
      <c r="D2523" s="186"/>
      <c r="E2523" s="240">
        <f>IF(I2522=0,0,VLOOKUP(I2522,EQUIPOS,4,FALSE))</f>
        <v>0</v>
      </c>
      <c r="F2523" s="218">
        <f t="shared" si="436"/>
        <v>0</v>
      </c>
      <c r="G2523" s="220"/>
      <c r="I2523" s="269"/>
    </row>
    <row r="2524" spans="1:9" ht="30.75" customHeight="1">
      <c r="A2524" s="842" t="str">
        <f>IF(I2523=0,"",VLOOKUP(I2523,EQUIPOS,2,FALSE))</f>
        <v/>
      </c>
      <c r="B2524" s="843"/>
      <c r="C2524" s="187"/>
      <c r="D2524" s="186"/>
      <c r="E2524" s="240">
        <f>IF(I2523=0,0,VLOOKUP(I2523,EQUIPOS,4,FALSE))</f>
        <v>0</v>
      </c>
      <c r="F2524" s="218">
        <f t="shared" si="436"/>
        <v>0</v>
      </c>
      <c r="G2524" s="221"/>
      <c r="I2524" s="308"/>
    </row>
    <row r="2525" spans="1:9" ht="13.5" thickBot="1">
      <c r="A2525" s="222"/>
      <c r="B2525" s="223"/>
      <c r="C2525" s="223"/>
      <c r="D2525" s="225"/>
      <c r="E2525" s="249"/>
      <c r="F2525" s="226" t="s">
        <v>78</v>
      </c>
      <c r="G2525" s="250">
        <f>SUM(F2520:F2524)</f>
        <v>0</v>
      </c>
      <c r="I2525" s="308"/>
    </row>
    <row r="2526" spans="1:9" ht="13.5" thickTop="1">
      <c r="A2526" s="228" t="s">
        <v>69</v>
      </c>
      <c r="B2526" s="229"/>
      <c r="C2526" s="229"/>
      <c r="D2526" s="231"/>
      <c r="E2526" s="231"/>
      <c r="F2526" s="230"/>
      <c r="G2526" s="232"/>
      <c r="H2526" s="209"/>
      <c r="I2526" s="307"/>
    </row>
    <row r="2527" spans="1:9" ht="26">
      <c r="A2527" s="233" t="s">
        <v>53</v>
      </c>
      <c r="B2527" s="235" t="s">
        <v>54</v>
      </c>
      <c r="C2527" s="235" t="s">
        <v>64</v>
      </c>
      <c r="D2527" s="298" t="s">
        <v>70</v>
      </c>
      <c r="E2527" s="236" t="s">
        <v>65</v>
      </c>
      <c r="F2527" s="237" t="s">
        <v>75</v>
      </c>
      <c r="G2527" s="238" t="s">
        <v>66</v>
      </c>
      <c r="I2527" s="269"/>
    </row>
    <row r="2528" spans="1:9">
      <c r="A2528" s="251" t="str">
        <f t="shared" ref="A2528:A2539" si="437">IF(I2527=0,"",VLOOKUP(I2527,MANOOBRA,2,FALSE))</f>
        <v/>
      </c>
      <c r="B2528" s="239" t="str">
        <f t="shared" ref="B2528:B2539" si="438">IF(I2527=0,"",VLOOKUP(I2527,MANOOBRA,3,FALSE))</f>
        <v/>
      </c>
      <c r="C2528" s="187"/>
      <c r="D2528" s="187"/>
      <c r="E2528" s="240">
        <f t="shared" ref="E2528:E2539" si="439">IF(I2527=0,0,VLOOKUP(I2527,MANOOBRA,4,FALSE))</f>
        <v>0</v>
      </c>
      <c r="F2528" s="218">
        <f>IF(D2528=0,0,D2528*E2528)</f>
        <v>0</v>
      </c>
      <c r="G2528" s="219"/>
      <c r="I2528" s="269"/>
    </row>
    <row r="2529" spans="1:9">
      <c r="A2529" s="251" t="str">
        <f t="shared" si="437"/>
        <v/>
      </c>
      <c r="B2529" s="239" t="str">
        <f t="shared" si="438"/>
        <v/>
      </c>
      <c r="C2529" s="187"/>
      <c r="D2529" s="187"/>
      <c r="E2529" s="240">
        <f t="shared" si="439"/>
        <v>0</v>
      </c>
      <c r="F2529" s="218">
        <f t="shared" ref="F2529:F2539" si="440">IF(D2529=0,0,C2529*E2529/D2529)</f>
        <v>0</v>
      </c>
      <c r="G2529" s="220"/>
      <c r="I2529" s="269"/>
    </row>
    <row r="2530" spans="1:9">
      <c r="A2530" s="251" t="str">
        <f t="shared" si="437"/>
        <v/>
      </c>
      <c r="B2530" s="239" t="str">
        <f t="shared" si="438"/>
        <v/>
      </c>
      <c r="C2530" s="187"/>
      <c r="D2530" s="290"/>
      <c r="E2530" s="240">
        <f t="shared" si="439"/>
        <v>0</v>
      </c>
      <c r="F2530" s="218">
        <f t="shared" si="440"/>
        <v>0</v>
      </c>
      <c r="G2530" s="220"/>
      <c r="I2530" s="269"/>
    </row>
    <row r="2531" spans="1:9">
      <c r="A2531" s="251" t="str">
        <f t="shared" si="437"/>
        <v/>
      </c>
      <c r="B2531" s="239" t="str">
        <f t="shared" si="438"/>
        <v/>
      </c>
      <c r="C2531" s="187"/>
      <c r="D2531" s="187"/>
      <c r="E2531" s="240">
        <f t="shared" si="439"/>
        <v>0</v>
      </c>
      <c r="F2531" s="218">
        <f t="shared" si="440"/>
        <v>0</v>
      </c>
      <c r="G2531" s="220"/>
      <c r="I2531" s="269"/>
    </row>
    <row r="2532" spans="1:9">
      <c r="A2532" s="251" t="str">
        <f t="shared" si="437"/>
        <v/>
      </c>
      <c r="B2532" s="239" t="str">
        <f t="shared" si="438"/>
        <v/>
      </c>
      <c r="C2532" s="187"/>
      <c r="D2532" s="187"/>
      <c r="E2532" s="240">
        <f t="shared" si="439"/>
        <v>0</v>
      </c>
      <c r="F2532" s="218">
        <f t="shared" si="440"/>
        <v>0</v>
      </c>
      <c r="G2532" s="220"/>
      <c r="I2532" s="269"/>
    </row>
    <row r="2533" spans="1:9">
      <c r="A2533" s="251" t="str">
        <f t="shared" si="437"/>
        <v/>
      </c>
      <c r="B2533" s="239" t="str">
        <f t="shared" si="438"/>
        <v/>
      </c>
      <c r="C2533" s="187"/>
      <c r="D2533" s="187"/>
      <c r="E2533" s="240">
        <f t="shared" si="439"/>
        <v>0</v>
      </c>
      <c r="F2533" s="218">
        <f t="shared" si="440"/>
        <v>0</v>
      </c>
      <c r="G2533" s="220"/>
      <c r="I2533" s="269"/>
    </row>
    <row r="2534" spans="1:9">
      <c r="A2534" s="251" t="str">
        <f t="shared" si="437"/>
        <v/>
      </c>
      <c r="B2534" s="239" t="str">
        <f t="shared" si="438"/>
        <v/>
      </c>
      <c r="C2534" s="187"/>
      <c r="D2534" s="187"/>
      <c r="E2534" s="240">
        <f t="shared" si="439"/>
        <v>0</v>
      </c>
      <c r="F2534" s="218">
        <f t="shared" si="440"/>
        <v>0</v>
      </c>
      <c r="G2534" s="220"/>
      <c r="I2534" s="269"/>
    </row>
    <row r="2535" spans="1:9">
      <c r="A2535" s="251" t="str">
        <f t="shared" si="437"/>
        <v/>
      </c>
      <c r="B2535" s="239" t="str">
        <f t="shared" si="438"/>
        <v/>
      </c>
      <c r="C2535" s="187"/>
      <c r="D2535" s="187"/>
      <c r="E2535" s="240">
        <f t="shared" si="439"/>
        <v>0</v>
      </c>
      <c r="F2535" s="218">
        <f t="shared" si="440"/>
        <v>0</v>
      </c>
      <c r="G2535" s="220"/>
      <c r="I2535" s="269"/>
    </row>
    <row r="2536" spans="1:9">
      <c r="A2536" s="251" t="str">
        <f t="shared" si="437"/>
        <v/>
      </c>
      <c r="B2536" s="239" t="str">
        <f t="shared" si="438"/>
        <v/>
      </c>
      <c r="C2536" s="187"/>
      <c r="D2536" s="187"/>
      <c r="E2536" s="240">
        <f t="shared" si="439"/>
        <v>0</v>
      </c>
      <c r="F2536" s="218">
        <f t="shared" si="440"/>
        <v>0</v>
      </c>
      <c r="G2536" s="220"/>
      <c r="I2536" s="269"/>
    </row>
    <row r="2537" spans="1:9">
      <c r="A2537" s="251" t="str">
        <f t="shared" si="437"/>
        <v/>
      </c>
      <c r="B2537" s="239" t="str">
        <f t="shared" si="438"/>
        <v/>
      </c>
      <c r="C2537" s="187"/>
      <c r="D2537" s="187"/>
      <c r="E2537" s="240">
        <f t="shared" si="439"/>
        <v>0</v>
      </c>
      <c r="F2537" s="218">
        <f t="shared" si="440"/>
        <v>0</v>
      </c>
      <c r="G2537" s="220"/>
      <c r="I2537" s="269"/>
    </row>
    <row r="2538" spans="1:9">
      <c r="A2538" s="251" t="str">
        <f t="shared" si="437"/>
        <v/>
      </c>
      <c r="B2538" s="239" t="str">
        <f t="shared" si="438"/>
        <v/>
      </c>
      <c r="C2538" s="187"/>
      <c r="D2538" s="187"/>
      <c r="E2538" s="240">
        <f t="shared" si="439"/>
        <v>0</v>
      </c>
      <c r="F2538" s="218">
        <f t="shared" si="440"/>
        <v>0</v>
      </c>
      <c r="G2538" s="220"/>
      <c r="I2538" s="269"/>
    </row>
    <row r="2539" spans="1:9" ht="31.5" customHeight="1">
      <c r="A2539" s="251" t="str">
        <f t="shared" si="437"/>
        <v/>
      </c>
      <c r="B2539" s="239" t="str">
        <f t="shared" si="438"/>
        <v/>
      </c>
      <c r="C2539" s="187"/>
      <c r="D2539" s="187"/>
      <c r="E2539" s="240">
        <f t="shared" si="439"/>
        <v>0</v>
      </c>
      <c r="F2539" s="218">
        <f t="shared" si="440"/>
        <v>0</v>
      </c>
      <c r="G2539" s="221"/>
      <c r="I2539" s="308"/>
    </row>
    <row r="2540" spans="1:9" ht="13.5" thickBot="1">
      <c r="A2540" s="222"/>
      <c r="B2540" s="223"/>
      <c r="C2540" s="223"/>
      <c r="D2540" s="225"/>
      <c r="E2540" s="225"/>
      <c r="F2540" s="226" t="s">
        <v>79</v>
      </c>
      <c r="G2540" s="250">
        <f>SUM(F2528:F2539)</f>
        <v>0</v>
      </c>
      <c r="I2540" s="308"/>
    </row>
    <row r="2541" spans="1:9" ht="13.5" thickTop="1">
      <c r="A2541" s="179" t="s">
        <v>72</v>
      </c>
      <c r="B2541" s="229"/>
      <c r="C2541" s="229"/>
      <c r="D2541" s="231"/>
      <c r="E2541" s="231"/>
      <c r="F2541" s="230"/>
      <c r="G2541" s="232"/>
      <c r="H2541" s="209"/>
      <c r="I2541" s="307"/>
    </row>
    <row r="2542" spans="1:9">
      <c r="A2542" s="233" t="s">
        <v>53</v>
      </c>
      <c r="B2542" s="234"/>
      <c r="C2542" s="234"/>
      <c r="D2542" s="299"/>
      <c r="E2542" s="236" t="s">
        <v>73</v>
      </c>
      <c r="F2542" s="237" t="s">
        <v>74</v>
      </c>
      <c r="G2542" s="252" t="s">
        <v>73</v>
      </c>
      <c r="I2542" s="308"/>
    </row>
    <row r="2543" spans="1:9">
      <c r="A2543" s="704" t="s">
        <v>734</v>
      </c>
      <c r="B2543" s="253"/>
      <c r="C2543" s="253"/>
      <c r="D2543" s="300"/>
      <c r="E2543" s="217">
        <f>SUM(G2502,G2517,G2525,G2540)</f>
        <v>0</v>
      </c>
      <c r="F2543" s="254">
        <v>0.12</v>
      </c>
      <c r="G2543" s="255">
        <f>E2543*F2543</f>
        <v>0</v>
      </c>
      <c r="I2543" s="308"/>
    </row>
    <row r="2544" spans="1:9">
      <c r="A2544" s="704" t="s">
        <v>80</v>
      </c>
      <c r="B2544" s="253"/>
      <c r="C2544" s="253"/>
      <c r="D2544" s="300"/>
      <c r="E2544" s="217">
        <f>SUM(G2502,G2517,G2525,G2540)</f>
        <v>0</v>
      </c>
      <c r="F2544" s="254">
        <f>A</f>
        <v>0</v>
      </c>
      <c r="G2544" s="255">
        <f>E2544*F2544</f>
        <v>0</v>
      </c>
      <c r="I2544" s="308"/>
    </row>
    <row r="2545" spans="1:20" ht="33" customHeight="1">
      <c r="A2545" s="704" t="s">
        <v>81</v>
      </c>
      <c r="B2545" s="253"/>
      <c r="C2545" s="253"/>
      <c r="D2545" s="300"/>
      <c r="E2545" s="217">
        <f>SUM(G2502,G2517,G2525,G2540)</f>
        <v>0</v>
      </c>
      <c r="F2545" s="254">
        <f>I</f>
        <v>0</v>
      </c>
      <c r="G2545" s="255">
        <f>E2545*F2545</f>
        <v>0</v>
      </c>
      <c r="I2545" s="308"/>
      <c r="J2545" s="281"/>
      <c r="K2545" s="281"/>
      <c r="L2545" s="281"/>
      <c r="M2545" s="281"/>
      <c r="N2545" s="281"/>
      <c r="O2545" s="281"/>
      <c r="P2545" s="281"/>
      <c r="Q2545" s="281"/>
      <c r="R2545" s="281"/>
      <c r="S2545" s="281"/>
    </row>
    <row r="2546" spans="1:20" ht="33" customHeight="1">
      <c r="A2546" s="707" t="s">
        <v>82</v>
      </c>
      <c r="D2546" s="206"/>
      <c r="E2546" s="217">
        <f>SUM(G2502,G2517,G2525,G2540)</f>
        <v>0</v>
      </c>
      <c r="F2546" s="705">
        <f>U</f>
        <v>0</v>
      </c>
      <c r="G2546" s="255">
        <f>E2546*F2546</f>
        <v>0</v>
      </c>
      <c r="I2546" s="706"/>
      <c r="J2546" s="281"/>
      <c r="K2546" s="281"/>
      <c r="L2546" s="281"/>
      <c r="M2546" s="281"/>
      <c r="N2546" s="281"/>
      <c r="O2546" s="281"/>
      <c r="P2546" s="281"/>
      <c r="Q2546" s="281"/>
      <c r="R2546" s="281"/>
      <c r="S2546" s="281"/>
    </row>
    <row r="2547" spans="1:20" s="201" customFormat="1" ht="13.5" thickBot="1">
      <c r="A2547" s="222"/>
      <c r="B2547" s="223"/>
      <c r="C2547" s="223"/>
      <c r="D2547" s="225"/>
      <c r="E2547" s="225"/>
      <c r="F2547" s="256" t="s">
        <v>83</v>
      </c>
      <c r="G2547" s="250">
        <f>SUM(G2543:G2546)</f>
        <v>0</v>
      </c>
      <c r="I2547" s="309"/>
      <c r="J2547" s="201" t="str">
        <f>B2486</f>
        <v>2.7.4</v>
      </c>
      <c r="K2547" s="261">
        <f>E2543</f>
        <v>0</v>
      </c>
      <c r="L2547" s="261">
        <f>+G2502</f>
        <v>0</v>
      </c>
      <c r="M2547" s="261">
        <f>+G2517</f>
        <v>0</v>
      </c>
      <c r="N2547" s="261">
        <f>+G2525</f>
        <v>0</v>
      </c>
      <c r="O2547" s="261">
        <f>+G2540</f>
        <v>0</v>
      </c>
      <c r="P2547" s="280">
        <f>G2543</f>
        <v>0</v>
      </c>
      <c r="Q2547" s="280">
        <f>G2544</f>
        <v>0</v>
      </c>
      <c r="R2547" s="280">
        <f>G2545</f>
        <v>0</v>
      </c>
      <c r="S2547" s="283">
        <f>SUM(K2547:R2547)</f>
        <v>0</v>
      </c>
      <c r="T2547" s="280"/>
    </row>
    <row r="2548" spans="1:20" ht="14" thickTop="1" thickBot="1">
      <c r="A2548" s="257"/>
      <c r="B2548" s="201"/>
      <c r="C2548" s="201"/>
      <c r="D2548" s="301"/>
      <c r="E2548" s="258" t="s">
        <v>88</v>
      </c>
      <c r="F2548" s="259"/>
      <c r="G2548" s="260">
        <f>ROUND(SUM(G2502,G2517,G2525,G2540,G2547),0)</f>
        <v>0</v>
      </c>
      <c r="I2548" s="308"/>
      <c r="T2548" s="280"/>
    </row>
    <row r="2549" spans="1:20" ht="13.5" thickTop="1">
      <c r="A2549" s="262" t="s">
        <v>95</v>
      </c>
      <c r="D2549" s="206"/>
      <c r="E2549" s="206"/>
      <c r="F2549" s="205"/>
      <c r="G2549" s="208"/>
      <c r="I2549" s="308"/>
      <c r="T2549" s="280"/>
    </row>
    <row r="2550" spans="1:20">
      <c r="A2550" s="262"/>
      <c r="B2550" s="263"/>
      <c r="C2550" s="263"/>
      <c r="D2550" s="302"/>
      <c r="E2550" s="206"/>
      <c r="F2550" s="205"/>
      <c r="G2550" s="264">
        <f ca="1">TODAY()</f>
        <v>45189</v>
      </c>
      <c r="I2550" s="308"/>
      <c r="T2550" s="280"/>
    </row>
    <row r="2551" spans="1:20" s="191" customFormat="1" ht="13.5" thickBot="1">
      <c r="A2551" s="222"/>
      <c r="B2551" s="223"/>
      <c r="C2551" s="223"/>
      <c r="D2551" s="225"/>
      <c r="E2551" s="225"/>
      <c r="F2551" s="224"/>
      <c r="G2551" s="265"/>
      <c r="I2551" s="303"/>
      <c r="S2551" s="282"/>
    </row>
    <row r="2552" spans="1:20" s="191" customFormat="1" ht="13.5" thickTop="1">
      <c r="A2552" s="188" t="s">
        <v>124</v>
      </c>
      <c r="B2552" s="188"/>
      <c r="C2552" s="188"/>
      <c r="D2552" s="190"/>
      <c r="E2552" s="190"/>
      <c r="F2552" s="189"/>
      <c r="G2552" s="189"/>
      <c r="I2552" s="303"/>
      <c r="S2552" s="282"/>
    </row>
    <row r="2553" spans="1:20" s="191" customFormat="1">
      <c r="A2553" s="188" t="str">
        <f>CONCATENATE('Prestaciones y AIU'!A2352," ANALISIS DE PRECIOS UNITARIOS")</f>
        <v xml:space="preserve"> ANALISIS DE PRECIOS UNITARIOS</v>
      </c>
      <c r="B2553" s="188"/>
      <c r="C2553" s="188"/>
      <c r="D2553" s="190"/>
      <c r="E2553" s="190"/>
      <c r="F2553" s="189"/>
      <c r="G2553" s="189"/>
      <c r="I2553" s="303"/>
      <c r="S2553" s="282"/>
    </row>
    <row r="2554" spans="1:20" s="191" customFormat="1">
      <c r="A2554" s="188" t="str">
        <f>Objeto_LIC</f>
        <v>OBJETO PROCESO COMPETITIVO</v>
      </c>
      <c r="B2554" s="188"/>
      <c r="C2554" s="188"/>
      <c r="D2554" s="190"/>
      <c r="E2554" s="190"/>
      <c r="F2554" s="189"/>
      <c r="G2554" s="189"/>
      <c r="I2554" s="303"/>
      <c r="S2554" s="282"/>
    </row>
    <row r="2555" spans="1:20">
      <c r="A2555" s="188"/>
      <c r="B2555" s="188"/>
      <c r="C2555" s="188"/>
      <c r="D2555" s="190"/>
      <c r="E2555" s="190"/>
      <c r="F2555" s="189"/>
      <c r="G2555" s="189"/>
    </row>
    <row r="2556" spans="1:20" s="201" customFormat="1" ht="13.5" thickBot="1">
      <c r="A2556" s="192"/>
      <c r="B2556" s="192"/>
      <c r="C2556" s="192"/>
      <c r="D2556" s="194"/>
      <c r="E2556" s="194"/>
      <c r="F2556" s="193"/>
      <c r="G2556" s="193"/>
      <c r="I2556" s="305"/>
      <c r="S2556" s="282"/>
    </row>
    <row r="2557" spans="1:20" ht="13.5" thickTop="1">
      <c r="A2557" s="196"/>
      <c r="B2557" s="197"/>
      <c r="C2557" s="197"/>
      <c r="D2557" s="199"/>
      <c r="E2557" s="199"/>
      <c r="F2557" s="198"/>
      <c r="G2557" s="200" t="s">
        <v>125</v>
      </c>
    </row>
    <row r="2558" spans="1:20">
      <c r="A2558" s="202" t="s">
        <v>58</v>
      </c>
      <c r="B2558" s="844" t="str">
        <f>Proponente</f>
        <v>INDICAR NOMBRE DE CONTRATISTA</v>
      </c>
      <c r="C2558" s="844"/>
      <c r="D2558" s="844"/>
      <c r="E2558" s="844"/>
      <c r="F2558" s="844"/>
      <c r="G2558" s="845"/>
    </row>
    <row r="2559" spans="1:20">
      <c r="A2559" s="202" t="s">
        <v>59</v>
      </c>
      <c r="B2559" s="203" t="str">
        <f>Presupuesto!$A$42</f>
        <v>2.7.5</v>
      </c>
      <c r="C2559" s="844" t="str">
        <f>Presupuesto!$B$42</f>
        <v xml:space="preserve">Suministro e instalación de tanque elevado 500 lts con conexion y distribucion PVC de 1/2" y 1". </v>
      </c>
      <c r="D2559" s="844"/>
      <c r="E2559" s="844"/>
      <c r="F2559" s="844"/>
      <c r="G2559" s="845"/>
    </row>
    <row r="2560" spans="1:20">
      <c r="A2560" s="204"/>
      <c r="D2560" s="206"/>
      <c r="E2560" s="206"/>
      <c r="F2560" s="192" t="s">
        <v>87</v>
      </c>
      <c r="G2560" s="207" t="str">
        <f>Presupuesto!$C$42</f>
        <v>unidad</v>
      </c>
      <c r="I2560" s="306"/>
      <c r="J2560" s="281"/>
      <c r="K2560" s="281"/>
      <c r="L2560" s="281"/>
      <c r="M2560" s="281"/>
      <c r="N2560" s="281"/>
      <c r="O2560" s="281"/>
      <c r="P2560" s="281"/>
      <c r="Q2560" s="281"/>
      <c r="R2560" s="281"/>
      <c r="S2560" s="281"/>
    </row>
    <row r="2561" spans="1:19" s="209" customFormat="1" ht="13.5" thickBot="1">
      <c r="A2561" s="202" t="s">
        <v>60</v>
      </c>
      <c r="B2561" s="195"/>
      <c r="C2561" s="195"/>
      <c r="D2561" s="206"/>
      <c r="E2561" s="206"/>
      <c r="F2561" s="205"/>
      <c r="G2561" s="208"/>
      <c r="I2561" s="307"/>
      <c r="S2561" s="281"/>
    </row>
    <row r="2562" spans="1:19" ht="13.5" thickTop="1">
      <c r="A2562" s="210" t="s">
        <v>53</v>
      </c>
      <c r="B2562" s="211" t="s">
        <v>61</v>
      </c>
      <c r="C2562" s="211" t="s">
        <v>62</v>
      </c>
      <c r="D2562" s="212" t="s">
        <v>70</v>
      </c>
      <c r="E2562" s="213" t="s">
        <v>98</v>
      </c>
      <c r="F2562" s="213" t="s">
        <v>75</v>
      </c>
      <c r="G2562" s="214" t="s">
        <v>66</v>
      </c>
      <c r="I2562" s="269"/>
    </row>
    <row r="2563" spans="1:19">
      <c r="A2563" s="215" t="str">
        <f t="shared" ref="A2563:A2574" si="441">IF(I2562=0,"-",VLOOKUP(I2562,EQUIPOS,2,FALSE))</f>
        <v>-</v>
      </c>
      <c r="B2563" s="216"/>
      <c r="C2563" s="216"/>
      <c r="D2563" s="186"/>
      <c r="E2563" s="217">
        <f>0.05*Database!D10</f>
        <v>0</v>
      </c>
      <c r="F2563" s="218">
        <f t="shared" ref="F2563:F2574" si="442">IF(D2563=0,0,E2563*D2563)</f>
        <v>0</v>
      </c>
      <c r="G2563" s="219"/>
      <c r="I2563" s="269"/>
    </row>
    <row r="2564" spans="1:19">
      <c r="A2564" s="215" t="str">
        <f t="shared" si="441"/>
        <v>-</v>
      </c>
      <c r="B2564" s="216"/>
      <c r="C2564" s="216"/>
      <c r="D2564" s="186"/>
      <c r="E2564" s="217">
        <f t="shared" ref="E2564:E2574" si="443">IF(I2563=0,0,VLOOKUP(I2563,EQUIPOS,4,FALSE))</f>
        <v>0</v>
      </c>
      <c r="F2564" s="218">
        <f t="shared" si="442"/>
        <v>0</v>
      </c>
      <c r="G2564" s="220"/>
      <c r="I2564" s="269"/>
    </row>
    <row r="2565" spans="1:19">
      <c r="A2565" s="215" t="str">
        <f t="shared" si="441"/>
        <v>-</v>
      </c>
      <c r="B2565" s="216"/>
      <c r="C2565" s="216"/>
      <c r="D2565" s="186"/>
      <c r="E2565" s="217">
        <f t="shared" si="443"/>
        <v>0</v>
      </c>
      <c r="F2565" s="218">
        <f t="shared" si="442"/>
        <v>0</v>
      </c>
      <c r="G2565" s="220"/>
      <c r="I2565" s="269"/>
    </row>
    <row r="2566" spans="1:19">
      <c r="A2566" s="215" t="str">
        <f t="shared" si="441"/>
        <v>-</v>
      </c>
      <c r="B2566" s="216"/>
      <c r="C2566" s="216"/>
      <c r="D2566" s="186"/>
      <c r="E2566" s="217">
        <f t="shared" si="443"/>
        <v>0</v>
      </c>
      <c r="F2566" s="218">
        <f t="shared" si="442"/>
        <v>0</v>
      </c>
      <c r="G2566" s="220"/>
      <c r="I2566" s="269"/>
    </row>
    <row r="2567" spans="1:19">
      <c r="A2567" s="215" t="str">
        <f t="shared" si="441"/>
        <v>-</v>
      </c>
      <c r="B2567" s="216"/>
      <c r="C2567" s="216"/>
      <c r="D2567" s="186"/>
      <c r="E2567" s="217">
        <f t="shared" si="443"/>
        <v>0</v>
      </c>
      <c r="F2567" s="218">
        <f t="shared" si="442"/>
        <v>0</v>
      </c>
      <c r="G2567" s="220"/>
      <c r="I2567" s="269"/>
    </row>
    <row r="2568" spans="1:19">
      <c r="A2568" s="215" t="str">
        <f t="shared" si="441"/>
        <v>-</v>
      </c>
      <c r="B2568" s="216"/>
      <c r="C2568" s="216"/>
      <c r="D2568" s="186"/>
      <c r="E2568" s="217">
        <f t="shared" si="443"/>
        <v>0</v>
      </c>
      <c r="F2568" s="218">
        <f t="shared" si="442"/>
        <v>0</v>
      </c>
      <c r="G2568" s="220"/>
      <c r="I2568" s="269"/>
    </row>
    <row r="2569" spans="1:19">
      <c r="A2569" s="215" t="str">
        <f t="shared" si="441"/>
        <v>-</v>
      </c>
      <c r="B2569" s="216"/>
      <c r="C2569" s="216"/>
      <c r="D2569" s="186"/>
      <c r="E2569" s="217">
        <f t="shared" si="443"/>
        <v>0</v>
      </c>
      <c r="F2569" s="218">
        <f t="shared" si="442"/>
        <v>0</v>
      </c>
      <c r="G2569" s="220"/>
      <c r="I2569" s="269"/>
    </row>
    <row r="2570" spans="1:19">
      <c r="A2570" s="215" t="str">
        <f t="shared" si="441"/>
        <v>-</v>
      </c>
      <c r="B2570" s="216"/>
      <c r="C2570" s="216"/>
      <c r="D2570" s="186"/>
      <c r="E2570" s="217">
        <f t="shared" si="443"/>
        <v>0</v>
      </c>
      <c r="F2570" s="218">
        <f t="shared" si="442"/>
        <v>0</v>
      </c>
      <c r="G2570" s="220"/>
      <c r="I2570" s="269"/>
    </row>
    <row r="2571" spans="1:19">
      <c r="A2571" s="215" t="str">
        <f t="shared" si="441"/>
        <v>-</v>
      </c>
      <c r="B2571" s="216"/>
      <c r="C2571" s="216"/>
      <c r="D2571" s="186"/>
      <c r="E2571" s="217">
        <f t="shared" si="443"/>
        <v>0</v>
      </c>
      <c r="F2571" s="218">
        <f t="shared" si="442"/>
        <v>0</v>
      </c>
      <c r="G2571" s="220"/>
      <c r="I2571" s="269"/>
    </row>
    <row r="2572" spans="1:19">
      <c r="A2572" s="215" t="str">
        <f t="shared" si="441"/>
        <v>-</v>
      </c>
      <c r="B2572" s="216"/>
      <c r="C2572" s="216"/>
      <c r="D2572" s="186"/>
      <c r="E2572" s="217">
        <f t="shared" si="443"/>
        <v>0</v>
      </c>
      <c r="F2572" s="218">
        <f t="shared" si="442"/>
        <v>0</v>
      </c>
      <c r="G2572" s="220"/>
      <c r="I2572" s="269"/>
    </row>
    <row r="2573" spans="1:19">
      <c r="A2573" s="215" t="str">
        <f t="shared" si="441"/>
        <v>-</v>
      </c>
      <c r="B2573" s="216"/>
      <c r="C2573" s="216"/>
      <c r="D2573" s="186"/>
      <c r="E2573" s="217">
        <f t="shared" si="443"/>
        <v>0</v>
      </c>
      <c r="F2573" s="218">
        <f t="shared" si="442"/>
        <v>0</v>
      </c>
      <c r="G2573" s="220"/>
      <c r="I2573" s="269"/>
    </row>
    <row r="2574" spans="1:19">
      <c r="A2574" s="215" t="str">
        <f t="shared" si="441"/>
        <v>-</v>
      </c>
      <c r="B2574" s="216"/>
      <c r="C2574" s="216"/>
      <c r="D2574" s="186"/>
      <c r="E2574" s="217">
        <f t="shared" si="443"/>
        <v>0</v>
      </c>
      <c r="F2574" s="218">
        <f t="shared" si="442"/>
        <v>0</v>
      </c>
      <c r="G2574" s="220"/>
      <c r="I2574" s="308"/>
    </row>
    <row r="2575" spans="1:19" ht="13.5" thickBot="1">
      <c r="A2575" s="222"/>
      <c r="B2575" s="223"/>
      <c r="C2575" s="223"/>
      <c r="D2575" s="225"/>
      <c r="E2575" s="225"/>
      <c r="F2575" s="226" t="s">
        <v>76</v>
      </c>
      <c r="G2575" s="227">
        <f>SUM(F2563:F2574)</f>
        <v>0</v>
      </c>
      <c r="I2575" s="308"/>
    </row>
    <row r="2576" spans="1:19" s="209" customFormat="1" ht="13.5" thickTop="1">
      <c r="A2576" s="228" t="s">
        <v>63</v>
      </c>
      <c r="B2576" s="229"/>
      <c r="C2576" s="229"/>
      <c r="D2576" s="231"/>
      <c r="E2576" s="231"/>
      <c r="F2576" s="230"/>
      <c r="G2576" s="232"/>
      <c r="I2576" s="307"/>
      <c r="S2576" s="281"/>
    </row>
    <row r="2577" spans="1:9" ht="26">
      <c r="A2577" s="233" t="s">
        <v>53</v>
      </c>
      <c r="B2577" s="234"/>
      <c r="C2577" s="235" t="s">
        <v>54</v>
      </c>
      <c r="D2577" s="298" t="s">
        <v>64</v>
      </c>
      <c r="E2577" s="236" t="s">
        <v>65</v>
      </c>
      <c r="F2577" s="237" t="s">
        <v>75</v>
      </c>
      <c r="G2577" s="238" t="s">
        <v>66</v>
      </c>
      <c r="I2577" s="269"/>
    </row>
    <row r="2578" spans="1:9">
      <c r="A2578" s="842" t="str">
        <f t="shared" ref="A2578:A2589" si="444">IF(I2577=0,"",VLOOKUP(I2577,MATERIALES,2,FALSE))</f>
        <v/>
      </c>
      <c r="B2578" s="843"/>
      <c r="C2578" s="239" t="str">
        <f t="shared" ref="C2578:C2586" si="445">IF(I2577=0,"",VLOOKUP(I2577,MATERIALES,3,FALSE))</f>
        <v/>
      </c>
      <c r="D2578" s="186"/>
      <c r="E2578" s="240">
        <f t="shared" ref="E2578:E2589" si="446">IF(I2577=0,0,VLOOKUP(I2577,MATERIALES,4,FALSE))</f>
        <v>0</v>
      </c>
      <c r="F2578" s="218">
        <f>D2578*E2578</f>
        <v>0</v>
      </c>
      <c r="G2578" s="219"/>
      <c r="I2578" s="269"/>
    </row>
    <row r="2579" spans="1:9">
      <c r="A2579" s="842" t="str">
        <f t="shared" si="444"/>
        <v/>
      </c>
      <c r="B2579" s="843"/>
      <c r="C2579" s="239" t="str">
        <f t="shared" si="445"/>
        <v/>
      </c>
      <c r="D2579" s="186"/>
      <c r="E2579" s="240">
        <f t="shared" si="446"/>
        <v>0</v>
      </c>
      <c r="F2579" s="218">
        <f t="shared" ref="F2579:F2589" si="447">D2579*E2579</f>
        <v>0</v>
      </c>
      <c r="G2579" s="220"/>
      <c r="I2579" s="269"/>
    </row>
    <row r="2580" spans="1:9">
      <c r="A2580" s="842" t="str">
        <f t="shared" si="444"/>
        <v/>
      </c>
      <c r="B2580" s="843"/>
      <c r="C2580" s="239" t="str">
        <f t="shared" si="445"/>
        <v/>
      </c>
      <c r="D2580" s="186"/>
      <c r="E2580" s="240">
        <f t="shared" si="446"/>
        <v>0</v>
      </c>
      <c r="F2580" s="218">
        <f t="shared" si="447"/>
        <v>0</v>
      </c>
      <c r="G2580" s="220"/>
      <c r="I2580" s="269"/>
    </row>
    <row r="2581" spans="1:9">
      <c r="A2581" s="842" t="str">
        <f t="shared" si="444"/>
        <v/>
      </c>
      <c r="B2581" s="843"/>
      <c r="C2581" s="239" t="str">
        <f t="shared" si="445"/>
        <v/>
      </c>
      <c r="D2581" s="186"/>
      <c r="E2581" s="240">
        <f t="shared" si="446"/>
        <v>0</v>
      </c>
      <c r="F2581" s="218">
        <f t="shared" si="447"/>
        <v>0</v>
      </c>
      <c r="G2581" s="220"/>
      <c r="I2581" s="269"/>
    </row>
    <row r="2582" spans="1:9">
      <c r="A2582" s="842" t="str">
        <f t="shared" si="444"/>
        <v/>
      </c>
      <c r="B2582" s="843"/>
      <c r="C2582" s="239" t="str">
        <f t="shared" si="445"/>
        <v/>
      </c>
      <c r="D2582" s="186"/>
      <c r="E2582" s="240">
        <f t="shared" si="446"/>
        <v>0</v>
      </c>
      <c r="F2582" s="218">
        <f t="shared" si="447"/>
        <v>0</v>
      </c>
      <c r="G2582" s="220"/>
      <c r="I2582" s="269"/>
    </row>
    <row r="2583" spans="1:9">
      <c r="A2583" s="842" t="str">
        <f t="shared" si="444"/>
        <v/>
      </c>
      <c r="B2583" s="843"/>
      <c r="C2583" s="239" t="str">
        <f t="shared" si="445"/>
        <v/>
      </c>
      <c r="D2583" s="186"/>
      <c r="E2583" s="240">
        <f t="shared" si="446"/>
        <v>0</v>
      </c>
      <c r="F2583" s="218">
        <f t="shared" si="447"/>
        <v>0</v>
      </c>
      <c r="G2583" s="220"/>
      <c r="I2583" s="269"/>
    </row>
    <row r="2584" spans="1:9">
      <c r="A2584" s="842" t="str">
        <f t="shared" si="444"/>
        <v/>
      </c>
      <c r="B2584" s="843"/>
      <c r="C2584" s="239" t="str">
        <f t="shared" si="445"/>
        <v/>
      </c>
      <c r="D2584" s="186"/>
      <c r="E2584" s="240">
        <f t="shared" si="446"/>
        <v>0</v>
      </c>
      <c r="F2584" s="218">
        <f t="shared" si="447"/>
        <v>0</v>
      </c>
      <c r="G2584" s="220"/>
      <c r="I2584" s="269"/>
    </row>
    <row r="2585" spans="1:9">
      <c r="A2585" s="842" t="str">
        <f t="shared" si="444"/>
        <v/>
      </c>
      <c r="B2585" s="843"/>
      <c r="C2585" s="239" t="str">
        <f t="shared" si="445"/>
        <v/>
      </c>
      <c r="D2585" s="186"/>
      <c r="E2585" s="240">
        <f t="shared" si="446"/>
        <v>0</v>
      </c>
      <c r="F2585" s="218">
        <f t="shared" si="447"/>
        <v>0</v>
      </c>
      <c r="G2585" s="241"/>
      <c r="I2585" s="269"/>
    </row>
    <row r="2586" spans="1:9">
      <c r="A2586" s="842" t="str">
        <f t="shared" si="444"/>
        <v/>
      </c>
      <c r="B2586" s="843"/>
      <c r="C2586" s="239" t="str">
        <f t="shared" si="445"/>
        <v/>
      </c>
      <c r="D2586" s="186"/>
      <c r="E2586" s="240">
        <f t="shared" si="446"/>
        <v>0</v>
      </c>
      <c r="F2586" s="218">
        <f t="shared" si="447"/>
        <v>0</v>
      </c>
      <c r="G2586" s="220"/>
      <c r="I2586" s="269"/>
    </row>
    <row r="2587" spans="1:9">
      <c r="A2587" s="842" t="str">
        <f t="shared" si="444"/>
        <v/>
      </c>
      <c r="B2587" s="843"/>
      <c r="C2587" s="239"/>
      <c r="D2587" s="186"/>
      <c r="E2587" s="240">
        <f t="shared" si="446"/>
        <v>0</v>
      </c>
      <c r="F2587" s="218">
        <f t="shared" si="447"/>
        <v>0</v>
      </c>
      <c r="G2587" s="220"/>
      <c r="I2587" s="269"/>
    </row>
    <row r="2588" spans="1:9">
      <c r="A2588" s="842" t="str">
        <f t="shared" si="444"/>
        <v/>
      </c>
      <c r="B2588" s="843"/>
      <c r="C2588" s="239"/>
      <c r="D2588" s="186"/>
      <c r="E2588" s="240">
        <f t="shared" si="446"/>
        <v>0</v>
      </c>
      <c r="F2588" s="218">
        <f t="shared" si="447"/>
        <v>0</v>
      </c>
      <c r="G2588" s="220"/>
      <c r="I2588" s="269"/>
    </row>
    <row r="2589" spans="1:9" ht="26.25" customHeight="1">
      <c r="A2589" s="842" t="str">
        <f t="shared" si="444"/>
        <v/>
      </c>
      <c r="B2589" s="843"/>
      <c r="C2589" s="239" t="str">
        <f t="shared" ref="C2589" si="448">IF(I2588=0,"",VLOOKUP(I2588,MATERIALES,3,FALSE))</f>
        <v/>
      </c>
      <c r="D2589" s="186"/>
      <c r="E2589" s="240">
        <f t="shared" si="446"/>
        <v>0</v>
      </c>
      <c r="F2589" s="218">
        <f t="shared" si="447"/>
        <v>0</v>
      </c>
      <c r="G2589" s="221"/>
      <c r="I2589" s="308"/>
    </row>
    <row r="2590" spans="1:9" ht="13.5" thickBot="1">
      <c r="A2590" s="204"/>
      <c r="D2590" s="206"/>
      <c r="E2590" s="242"/>
      <c r="F2590" s="243" t="s">
        <v>77</v>
      </c>
      <c r="G2590" s="241">
        <f>SUM(F2578:F2589)</f>
        <v>0</v>
      </c>
      <c r="I2590" s="308"/>
    </row>
    <row r="2591" spans="1:9" ht="14" thickTop="1" thickBot="1">
      <c r="A2591" s="244" t="s">
        <v>68</v>
      </c>
      <c r="B2591" s="245"/>
      <c r="C2591" s="245"/>
      <c r="D2591" s="247"/>
      <c r="E2591" s="247"/>
      <c r="F2591" s="246"/>
      <c r="G2591" s="248"/>
      <c r="I2591" s="308"/>
    </row>
    <row r="2592" spans="1:9" ht="13.5" thickTop="1">
      <c r="A2592" s="233" t="s">
        <v>53</v>
      </c>
      <c r="B2592" s="234"/>
      <c r="C2592" s="236" t="s">
        <v>67</v>
      </c>
      <c r="D2592" s="298" t="s">
        <v>71</v>
      </c>
      <c r="E2592" s="236" t="s">
        <v>96</v>
      </c>
      <c r="F2592" s="237" t="s">
        <v>75</v>
      </c>
      <c r="G2592" s="238" t="s">
        <v>66</v>
      </c>
      <c r="I2592" s="269"/>
    </row>
    <row r="2593" spans="1:9">
      <c r="A2593" s="842" t="str">
        <f>IF(I2592=0,"",VLOOKUP(I2592,EQUIPOS,2,FALSE))</f>
        <v/>
      </c>
      <c r="B2593" s="843"/>
      <c r="C2593" s="187"/>
      <c r="D2593" s="186"/>
      <c r="E2593" s="240">
        <f>IF(I2592=0,0,VLOOKUP(I2592,EQUIPOS,4,FALSE))</f>
        <v>0</v>
      </c>
      <c r="F2593" s="218">
        <f>C2593*D2593*E2593</f>
        <v>0</v>
      </c>
      <c r="G2593" s="219"/>
      <c r="I2593" s="269"/>
    </row>
    <row r="2594" spans="1:9">
      <c r="A2594" s="842" t="str">
        <f>IF(I2593=0,"",VLOOKUP(I2593,EQUIPOS,2,FALSE))</f>
        <v/>
      </c>
      <c r="B2594" s="843"/>
      <c r="C2594" s="187"/>
      <c r="D2594" s="186"/>
      <c r="E2594" s="240">
        <f>IF(I2593=0,0,VLOOKUP(I2593,EQUIPOS,4,FALSE))</f>
        <v>0</v>
      </c>
      <c r="F2594" s="218">
        <f t="shared" ref="F2594:F2597" si="449">C2594*D2594*E2594</f>
        <v>0</v>
      </c>
      <c r="G2594" s="220"/>
      <c r="I2594" s="269"/>
    </row>
    <row r="2595" spans="1:9">
      <c r="A2595" s="842" t="str">
        <f>IF(I2594=0,"",VLOOKUP(I2594,EQUIPOS,2,FALSE))</f>
        <v/>
      </c>
      <c r="B2595" s="843"/>
      <c r="C2595" s="187"/>
      <c r="D2595" s="186"/>
      <c r="E2595" s="240">
        <f>IF(I2594=0,0,VLOOKUP(I2594,EQUIPOS,4,FALSE))</f>
        <v>0</v>
      </c>
      <c r="F2595" s="218">
        <f t="shared" si="449"/>
        <v>0</v>
      </c>
      <c r="G2595" s="220"/>
      <c r="I2595" s="269"/>
    </row>
    <row r="2596" spans="1:9">
      <c r="A2596" s="842" t="str">
        <f>IF(I2595=0,"",VLOOKUP(I2595,EQUIPOS,2,FALSE))</f>
        <v/>
      </c>
      <c r="B2596" s="843"/>
      <c r="C2596" s="187"/>
      <c r="D2596" s="186"/>
      <c r="E2596" s="240">
        <f>IF(I2595=0,0,VLOOKUP(I2595,EQUIPOS,4,FALSE))</f>
        <v>0</v>
      </c>
      <c r="F2596" s="218">
        <f t="shared" si="449"/>
        <v>0</v>
      </c>
      <c r="G2596" s="220"/>
      <c r="I2596" s="269"/>
    </row>
    <row r="2597" spans="1:9" ht="30.75" customHeight="1">
      <c r="A2597" s="842" t="str">
        <f>IF(I2596=0,"",VLOOKUP(I2596,EQUIPOS,2,FALSE))</f>
        <v/>
      </c>
      <c r="B2597" s="843"/>
      <c r="C2597" s="187"/>
      <c r="D2597" s="186"/>
      <c r="E2597" s="240">
        <f>IF(I2596=0,0,VLOOKUP(I2596,EQUIPOS,4,FALSE))</f>
        <v>0</v>
      </c>
      <c r="F2597" s="218">
        <f t="shared" si="449"/>
        <v>0</v>
      </c>
      <c r="G2597" s="221"/>
      <c r="I2597" s="308"/>
    </row>
    <row r="2598" spans="1:9" ht="13.5" thickBot="1">
      <c r="A2598" s="222"/>
      <c r="B2598" s="223"/>
      <c r="C2598" s="223"/>
      <c r="D2598" s="225"/>
      <c r="E2598" s="249"/>
      <c r="F2598" s="226" t="s">
        <v>78</v>
      </c>
      <c r="G2598" s="250">
        <f>SUM(F2593:F2597)</f>
        <v>0</v>
      </c>
      <c r="I2598" s="308"/>
    </row>
    <row r="2599" spans="1:9" ht="13.5" thickTop="1">
      <c r="A2599" s="228" t="s">
        <v>69</v>
      </c>
      <c r="B2599" s="229"/>
      <c r="C2599" s="229"/>
      <c r="D2599" s="231"/>
      <c r="E2599" s="231"/>
      <c r="F2599" s="230"/>
      <c r="G2599" s="232"/>
      <c r="H2599" s="209"/>
      <c r="I2599" s="307"/>
    </row>
    <row r="2600" spans="1:9" ht="26">
      <c r="A2600" s="233" t="s">
        <v>53</v>
      </c>
      <c r="B2600" s="235" t="s">
        <v>54</v>
      </c>
      <c r="C2600" s="235" t="s">
        <v>64</v>
      </c>
      <c r="D2600" s="298" t="s">
        <v>70</v>
      </c>
      <c r="E2600" s="236" t="s">
        <v>65</v>
      </c>
      <c r="F2600" s="237" t="s">
        <v>75</v>
      </c>
      <c r="G2600" s="238" t="s">
        <v>66</v>
      </c>
      <c r="I2600" s="269"/>
    </row>
    <row r="2601" spans="1:9">
      <c r="A2601" s="251" t="str">
        <f t="shared" ref="A2601:A2612" si="450">IF(I2600=0,"",VLOOKUP(I2600,MANOOBRA,2,FALSE))</f>
        <v/>
      </c>
      <c r="B2601" s="239" t="str">
        <f t="shared" ref="B2601:B2612" si="451">IF(I2600=0,"",VLOOKUP(I2600,MANOOBRA,3,FALSE))</f>
        <v/>
      </c>
      <c r="C2601" s="187"/>
      <c r="D2601" s="187"/>
      <c r="E2601" s="240">
        <f t="shared" ref="E2601:E2612" si="452">IF(I2600=0,0,VLOOKUP(I2600,MANOOBRA,4,FALSE))</f>
        <v>0</v>
      </c>
      <c r="F2601" s="218">
        <f>IF(D2601=0,0,D2601*E2601)</f>
        <v>0</v>
      </c>
      <c r="G2601" s="219"/>
      <c r="I2601" s="269"/>
    </row>
    <row r="2602" spans="1:9">
      <c r="A2602" s="251" t="str">
        <f t="shared" si="450"/>
        <v/>
      </c>
      <c r="B2602" s="239" t="str">
        <f t="shared" si="451"/>
        <v/>
      </c>
      <c r="C2602" s="187"/>
      <c r="D2602" s="187"/>
      <c r="E2602" s="240">
        <f t="shared" si="452"/>
        <v>0</v>
      </c>
      <c r="F2602" s="218">
        <f t="shared" ref="F2602:F2612" si="453">IF(D2602=0,0,C2602*E2602/D2602)</f>
        <v>0</v>
      </c>
      <c r="G2602" s="220"/>
      <c r="I2602" s="269"/>
    </row>
    <row r="2603" spans="1:9">
      <c r="A2603" s="251" t="str">
        <f t="shared" si="450"/>
        <v/>
      </c>
      <c r="B2603" s="239" t="str">
        <f t="shared" si="451"/>
        <v/>
      </c>
      <c r="C2603" s="187"/>
      <c r="D2603" s="290"/>
      <c r="E2603" s="240">
        <f t="shared" si="452"/>
        <v>0</v>
      </c>
      <c r="F2603" s="218">
        <f t="shared" si="453"/>
        <v>0</v>
      </c>
      <c r="G2603" s="220"/>
      <c r="I2603" s="269"/>
    </row>
    <row r="2604" spans="1:9">
      <c r="A2604" s="251" t="str">
        <f t="shared" si="450"/>
        <v/>
      </c>
      <c r="B2604" s="239" t="str">
        <f t="shared" si="451"/>
        <v/>
      </c>
      <c r="C2604" s="187"/>
      <c r="D2604" s="187"/>
      <c r="E2604" s="240">
        <f t="shared" si="452"/>
        <v>0</v>
      </c>
      <c r="F2604" s="218">
        <f t="shared" si="453"/>
        <v>0</v>
      </c>
      <c r="G2604" s="220"/>
      <c r="I2604" s="269"/>
    </row>
    <row r="2605" spans="1:9">
      <c r="A2605" s="251" t="str">
        <f t="shared" si="450"/>
        <v/>
      </c>
      <c r="B2605" s="239" t="str">
        <f t="shared" si="451"/>
        <v/>
      </c>
      <c r="C2605" s="187"/>
      <c r="D2605" s="187"/>
      <c r="E2605" s="240">
        <f t="shared" si="452"/>
        <v>0</v>
      </c>
      <c r="F2605" s="218">
        <f t="shared" si="453"/>
        <v>0</v>
      </c>
      <c r="G2605" s="220"/>
      <c r="I2605" s="269"/>
    </row>
    <row r="2606" spans="1:9">
      <c r="A2606" s="251" t="str">
        <f t="shared" si="450"/>
        <v/>
      </c>
      <c r="B2606" s="239" t="str">
        <f t="shared" si="451"/>
        <v/>
      </c>
      <c r="C2606" s="187"/>
      <c r="D2606" s="187"/>
      <c r="E2606" s="240">
        <f t="shared" si="452"/>
        <v>0</v>
      </c>
      <c r="F2606" s="218">
        <f t="shared" si="453"/>
        <v>0</v>
      </c>
      <c r="G2606" s="220"/>
      <c r="I2606" s="269"/>
    </row>
    <row r="2607" spans="1:9">
      <c r="A2607" s="251" t="str">
        <f t="shared" si="450"/>
        <v/>
      </c>
      <c r="B2607" s="239" t="str">
        <f t="shared" si="451"/>
        <v/>
      </c>
      <c r="C2607" s="187"/>
      <c r="D2607" s="187"/>
      <c r="E2607" s="240">
        <f t="shared" si="452"/>
        <v>0</v>
      </c>
      <c r="F2607" s="218">
        <f t="shared" si="453"/>
        <v>0</v>
      </c>
      <c r="G2607" s="220"/>
      <c r="I2607" s="269"/>
    </row>
    <row r="2608" spans="1:9">
      <c r="A2608" s="251" t="str">
        <f t="shared" si="450"/>
        <v/>
      </c>
      <c r="B2608" s="239" t="str">
        <f t="shared" si="451"/>
        <v/>
      </c>
      <c r="C2608" s="187"/>
      <c r="D2608" s="187"/>
      <c r="E2608" s="240">
        <f t="shared" si="452"/>
        <v>0</v>
      </c>
      <c r="F2608" s="218">
        <f t="shared" si="453"/>
        <v>0</v>
      </c>
      <c r="G2608" s="220"/>
      <c r="I2608" s="269"/>
    </row>
    <row r="2609" spans="1:20">
      <c r="A2609" s="251" t="str">
        <f t="shared" si="450"/>
        <v/>
      </c>
      <c r="B2609" s="239" t="str">
        <f t="shared" si="451"/>
        <v/>
      </c>
      <c r="C2609" s="187"/>
      <c r="D2609" s="187"/>
      <c r="E2609" s="240">
        <f t="shared" si="452"/>
        <v>0</v>
      </c>
      <c r="F2609" s="218">
        <f t="shared" si="453"/>
        <v>0</v>
      </c>
      <c r="G2609" s="220"/>
      <c r="I2609" s="269"/>
    </row>
    <row r="2610" spans="1:20">
      <c r="A2610" s="251" t="str">
        <f t="shared" si="450"/>
        <v/>
      </c>
      <c r="B2610" s="239" t="str">
        <f t="shared" si="451"/>
        <v/>
      </c>
      <c r="C2610" s="187"/>
      <c r="D2610" s="187"/>
      <c r="E2610" s="240">
        <f t="shared" si="452"/>
        <v>0</v>
      </c>
      <c r="F2610" s="218">
        <f t="shared" si="453"/>
        <v>0</v>
      </c>
      <c r="G2610" s="220"/>
      <c r="I2610" s="269"/>
    </row>
    <row r="2611" spans="1:20">
      <c r="A2611" s="251" t="str">
        <f t="shared" si="450"/>
        <v/>
      </c>
      <c r="B2611" s="239" t="str">
        <f t="shared" si="451"/>
        <v/>
      </c>
      <c r="C2611" s="187"/>
      <c r="D2611" s="187"/>
      <c r="E2611" s="240">
        <f t="shared" si="452"/>
        <v>0</v>
      </c>
      <c r="F2611" s="218">
        <f t="shared" si="453"/>
        <v>0</v>
      </c>
      <c r="G2611" s="220"/>
      <c r="I2611" s="269"/>
    </row>
    <row r="2612" spans="1:20" ht="31.5" customHeight="1">
      <c r="A2612" s="251" t="str">
        <f t="shared" si="450"/>
        <v/>
      </c>
      <c r="B2612" s="239" t="str">
        <f t="shared" si="451"/>
        <v/>
      </c>
      <c r="C2612" s="187"/>
      <c r="D2612" s="187"/>
      <c r="E2612" s="240">
        <f t="shared" si="452"/>
        <v>0</v>
      </c>
      <c r="F2612" s="218">
        <f t="shared" si="453"/>
        <v>0</v>
      </c>
      <c r="G2612" s="221"/>
      <c r="I2612" s="308"/>
    </row>
    <row r="2613" spans="1:20" ht="13.5" thickBot="1">
      <c r="A2613" s="222"/>
      <c r="B2613" s="223"/>
      <c r="C2613" s="223"/>
      <c r="D2613" s="225"/>
      <c r="E2613" s="225"/>
      <c r="F2613" s="226" t="s">
        <v>79</v>
      </c>
      <c r="G2613" s="250">
        <f>SUM(F2601:F2612)</f>
        <v>0</v>
      </c>
      <c r="I2613" s="308"/>
    </row>
    <row r="2614" spans="1:20" ht="13.5" thickTop="1">
      <c r="A2614" s="179" t="s">
        <v>72</v>
      </c>
      <c r="B2614" s="229"/>
      <c r="C2614" s="229"/>
      <c r="D2614" s="231"/>
      <c r="E2614" s="231"/>
      <c r="F2614" s="230"/>
      <c r="G2614" s="232"/>
      <c r="H2614" s="209"/>
      <c r="I2614" s="307"/>
    </row>
    <row r="2615" spans="1:20">
      <c r="A2615" s="233" t="s">
        <v>53</v>
      </c>
      <c r="B2615" s="234"/>
      <c r="C2615" s="234"/>
      <c r="D2615" s="299"/>
      <c r="E2615" s="236" t="s">
        <v>73</v>
      </c>
      <c r="F2615" s="237" t="s">
        <v>74</v>
      </c>
      <c r="G2615" s="252" t="s">
        <v>73</v>
      </c>
      <c r="I2615" s="308"/>
    </row>
    <row r="2616" spans="1:20">
      <c r="A2616" s="704" t="s">
        <v>734</v>
      </c>
      <c r="B2616" s="253"/>
      <c r="C2616" s="253"/>
      <c r="D2616" s="300"/>
      <c r="E2616" s="217">
        <f>SUM(G2575,G2590,G2598,G2613)</f>
        <v>0</v>
      </c>
      <c r="F2616" s="254">
        <v>0.12</v>
      </c>
      <c r="G2616" s="255">
        <f>E2616*F2616</f>
        <v>0</v>
      </c>
      <c r="I2616" s="308"/>
    </row>
    <row r="2617" spans="1:20">
      <c r="A2617" s="704" t="s">
        <v>80</v>
      </c>
      <c r="B2617" s="253"/>
      <c r="C2617" s="253"/>
      <c r="D2617" s="300"/>
      <c r="E2617" s="217">
        <f>SUM(G2575,G2590,G2598,G2613)</f>
        <v>0</v>
      </c>
      <c r="F2617" s="254">
        <f>A</f>
        <v>0</v>
      </c>
      <c r="G2617" s="255">
        <f>E2617*F2617</f>
        <v>0</v>
      </c>
      <c r="I2617" s="308"/>
    </row>
    <row r="2618" spans="1:20" ht="33" customHeight="1">
      <c r="A2618" s="704" t="s">
        <v>81</v>
      </c>
      <c r="B2618" s="253"/>
      <c r="C2618" s="253"/>
      <c r="D2618" s="300"/>
      <c r="E2618" s="217">
        <f>SUM(G2575,G2590,G2598,G2613)</f>
        <v>0</v>
      </c>
      <c r="F2618" s="254">
        <f>I</f>
        <v>0</v>
      </c>
      <c r="G2618" s="255">
        <f>E2618*F2618</f>
        <v>0</v>
      </c>
      <c r="I2618" s="308"/>
      <c r="J2618" s="281"/>
      <c r="K2618" s="281"/>
      <c r="L2618" s="281"/>
      <c r="M2618" s="281"/>
      <c r="N2618" s="281"/>
      <c r="O2618" s="281"/>
      <c r="P2618" s="281"/>
      <c r="Q2618" s="281"/>
      <c r="R2618" s="281"/>
      <c r="S2618" s="281"/>
    </row>
    <row r="2619" spans="1:20" ht="33" customHeight="1">
      <c r="A2619" s="707" t="s">
        <v>82</v>
      </c>
      <c r="D2619" s="206"/>
      <c r="E2619" s="217">
        <f>SUM(G2575,G2590,G2598,G2613)</f>
        <v>0</v>
      </c>
      <c r="F2619" s="705">
        <f>U</f>
        <v>0</v>
      </c>
      <c r="G2619" s="255">
        <f>E2619*F2619</f>
        <v>0</v>
      </c>
      <c r="I2619" s="706"/>
      <c r="J2619" s="281"/>
      <c r="K2619" s="281"/>
      <c r="L2619" s="281"/>
      <c r="M2619" s="281"/>
      <c r="N2619" s="281"/>
      <c r="O2619" s="281"/>
      <c r="P2619" s="281"/>
      <c r="Q2619" s="281"/>
      <c r="R2619" s="281"/>
      <c r="S2619" s="281"/>
    </row>
    <row r="2620" spans="1:20" s="201" customFormat="1" ht="13.5" thickBot="1">
      <c r="A2620" s="222"/>
      <c r="B2620" s="223"/>
      <c r="C2620" s="223"/>
      <c r="D2620" s="225"/>
      <c r="E2620" s="225"/>
      <c r="F2620" s="256" t="s">
        <v>83</v>
      </c>
      <c r="G2620" s="250">
        <f>SUM(G2616:G2619)</f>
        <v>0</v>
      </c>
      <c r="I2620" s="309"/>
      <c r="J2620" s="201" t="str">
        <f>B2559</f>
        <v>2.7.5</v>
      </c>
      <c r="K2620" s="261">
        <f>E2616</f>
        <v>0</v>
      </c>
      <c r="L2620" s="261">
        <f>+G2575</f>
        <v>0</v>
      </c>
      <c r="M2620" s="261">
        <f>+G2590</f>
        <v>0</v>
      </c>
      <c r="N2620" s="261">
        <f>+G2598</f>
        <v>0</v>
      </c>
      <c r="O2620" s="261">
        <f>+G2613</f>
        <v>0</v>
      </c>
      <c r="P2620" s="280">
        <f>G2616</f>
        <v>0</v>
      </c>
      <c r="Q2620" s="280">
        <f>G2617</f>
        <v>0</v>
      </c>
      <c r="R2620" s="280">
        <f>G2618</f>
        <v>0</v>
      </c>
      <c r="S2620" s="283">
        <f>SUM(K2620:R2620)</f>
        <v>0</v>
      </c>
      <c r="T2620" s="280"/>
    </row>
    <row r="2621" spans="1:20" ht="14" thickTop="1" thickBot="1">
      <c r="A2621" s="257"/>
      <c r="B2621" s="201"/>
      <c r="C2621" s="201"/>
      <c r="D2621" s="301"/>
      <c r="E2621" s="258" t="s">
        <v>88</v>
      </c>
      <c r="F2621" s="259"/>
      <c r="G2621" s="260">
        <f>ROUND(SUM(G2575,G2590,G2598,G2613,G2620),0)</f>
        <v>0</v>
      </c>
      <c r="I2621" s="308"/>
      <c r="T2621" s="280"/>
    </row>
    <row r="2622" spans="1:20" ht="13.5" thickTop="1">
      <c r="A2622" s="262" t="s">
        <v>95</v>
      </c>
      <c r="D2622" s="206"/>
      <c r="E2622" s="206"/>
      <c r="F2622" s="205"/>
      <c r="G2622" s="208"/>
      <c r="I2622" s="308"/>
      <c r="T2622" s="280"/>
    </row>
    <row r="2623" spans="1:20">
      <c r="A2623" s="262"/>
      <c r="B2623" s="263"/>
      <c r="C2623" s="263"/>
      <c r="D2623" s="302"/>
      <c r="E2623" s="206"/>
      <c r="F2623" s="205"/>
      <c r="G2623" s="264">
        <f ca="1">TODAY()</f>
        <v>45189</v>
      </c>
      <c r="I2623" s="308"/>
      <c r="T2623" s="280"/>
    </row>
    <row r="2624" spans="1:20" s="191" customFormat="1" ht="13.5" thickBot="1">
      <c r="A2624" s="222"/>
      <c r="B2624" s="223"/>
      <c r="C2624" s="223"/>
      <c r="D2624" s="225"/>
      <c r="E2624" s="225"/>
      <c r="F2624" s="224"/>
      <c r="G2624" s="265"/>
      <c r="I2624" s="303"/>
      <c r="S2624" s="282"/>
    </row>
    <row r="2625" spans="1:19" s="191" customFormat="1" ht="13.5" thickTop="1">
      <c r="A2625" s="188" t="s">
        <v>124</v>
      </c>
      <c r="B2625" s="188"/>
      <c r="C2625" s="188"/>
      <c r="D2625" s="190"/>
      <c r="E2625" s="190"/>
      <c r="F2625" s="189"/>
      <c r="G2625" s="189"/>
      <c r="I2625" s="303"/>
      <c r="S2625" s="282"/>
    </row>
    <row r="2626" spans="1:19" s="191" customFormat="1">
      <c r="A2626" s="188" t="str">
        <f>CONCATENATE('Prestaciones y AIU'!A2352," ANALISIS DE PRECIOS UNITARIOS")</f>
        <v xml:space="preserve"> ANALISIS DE PRECIOS UNITARIOS</v>
      </c>
      <c r="B2626" s="188"/>
      <c r="C2626" s="188"/>
      <c r="D2626" s="190"/>
      <c r="E2626" s="190"/>
      <c r="F2626" s="189"/>
      <c r="G2626" s="189"/>
      <c r="I2626" s="303"/>
      <c r="S2626" s="282"/>
    </row>
    <row r="2627" spans="1:19" s="191" customFormat="1">
      <c r="A2627" s="188" t="str">
        <f>Objeto_LIC</f>
        <v>OBJETO PROCESO COMPETITIVO</v>
      </c>
      <c r="B2627" s="188"/>
      <c r="C2627" s="188"/>
      <c r="D2627" s="190"/>
      <c r="E2627" s="190"/>
      <c r="F2627" s="189"/>
      <c r="G2627" s="189"/>
      <c r="I2627" s="303"/>
      <c r="S2627" s="282"/>
    </row>
    <row r="2628" spans="1:19">
      <c r="A2628" s="188"/>
      <c r="B2628" s="188"/>
      <c r="C2628" s="188"/>
      <c r="D2628" s="190"/>
      <c r="E2628" s="190"/>
      <c r="F2628" s="189"/>
      <c r="G2628" s="189"/>
    </row>
    <row r="2629" spans="1:19" s="201" customFormat="1" ht="13.5" thickBot="1">
      <c r="A2629" s="192"/>
      <c r="B2629" s="192"/>
      <c r="C2629" s="192"/>
      <c r="D2629" s="194"/>
      <c r="E2629" s="194"/>
      <c r="F2629" s="193"/>
      <c r="G2629" s="193"/>
      <c r="I2629" s="305"/>
      <c r="S2629" s="282"/>
    </row>
    <row r="2630" spans="1:19" ht="13.5" thickTop="1">
      <c r="A2630" s="196"/>
      <c r="B2630" s="197"/>
      <c r="C2630" s="197"/>
      <c r="D2630" s="199"/>
      <c r="E2630" s="199"/>
      <c r="F2630" s="198"/>
      <c r="G2630" s="200" t="s">
        <v>125</v>
      </c>
    </row>
    <row r="2631" spans="1:19">
      <c r="A2631" s="202" t="s">
        <v>58</v>
      </c>
      <c r="B2631" s="844" t="str">
        <f>Proponente</f>
        <v>INDICAR NOMBRE DE CONTRATISTA</v>
      </c>
      <c r="C2631" s="844"/>
      <c r="D2631" s="844"/>
      <c r="E2631" s="844"/>
      <c r="F2631" s="844"/>
      <c r="G2631" s="845"/>
    </row>
    <row r="2632" spans="1:19">
      <c r="A2632" s="202" t="s">
        <v>59</v>
      </c>
      <c r="B2632" s="203" t="str">
        <f>Presupuesto!$A$43</f>
        <v>2.7.6</v>
      </c>
      <c r="C2632" s="846" t="str">
        <f>Presupuesto!$B$43</f>
        <v>Sistema septico Ovoide 2000 Lt (incluye:Tanque septico, Tanque anaerobico y Trampa de grasas)</v>
      </c>
      <c r="D2632" s="844"/>
      <c r="E2632" s="844"/>
      <c r="F2632" s="844"/>
      <c r="G2632" s="845"/>
    </row>
    <row r="2633" spans="1:19">
      <c r="A2633" s="204"/>
      <c r="D2633" s="206"/>
      <c r="E2633" s="206"/>
      <c r="F2633" s="192" t="s">
        <v>87</v>
      </c>
      <c r="G2633" s="207" t="str">
        <f>Presupuesto!$C$43</f>
        <v>unidad</v>
      </c>
      <c r="I2633" s="306"/>
      <c r="J2633" s="281"/>
      <c r="K2633" s="281"/>
      <c r="L2633" s="281"/>
      <c r="M2633" s="281"/>
      <c r="N2633" s="281"/>
      <c r="O2633" s="281"/>
      <c r="P2633" s="281"/>
      <c r="Q2633" s="281"/>
      <c r="R2633" s="281"/>
      <c r="S2633" s="281"/>
    </row>
    <row r="2634" spans="1:19" s="209" customFormat="1" ht="13.5" thickBot="1">
      <c r="A2634" s="202" t="s">
        <v>60</v>
      </c>
      <c r="B2634" s="195"/>
      <c r="C2634" s="195"/>
      <c r="D2634" s="206"/>
      <c r="E2634" s="206"/>
      <c r="F2634" s="205"/>
      <c r="G2634" s="208"/>
      <c r="I2634" s="307"/>
      <c r="S2634" s="281"/>
    </row>
    <row r="2635" spans="1:19" ht="13.5" thickTop="1">
      <c r="A2635" s="210" t="s">
        <v>53</v>
      </c>
      <c r="B2635" s="211" t="s">
        <v>61</v>
      </c>
      <c r="C2635" s="211" t="s">
        <v>62</v>
      </c>
      <c r="D2635" s="212" t="s">
        <v>70</v>
      </c>
      <c r="E2635" s="213" t="s">
        <v>98</v>
      </c>
      <c r="F2635" s="213" t="s">
        <v>75</v>
      </c>
      <c r="G2635" s="214" t="s">
        <v>66</v>
      </c>
      <c r="I2635" s="269"/>
    </row>
    <row r="2636" spans="1:19">
      <c r="A2636" s="215" t="str">
        <f t="shared" ref="A2636:A2647" si="454">IF(I2635=0,"-",VLOOKUP(I2635,EQUIPOS,2,FALSE))</f>
        <v>-</v>
      </c>
      <c r="B2636" s="216"/>
      <c r="C2636" s="216"/>
      <c r="D2636" s="186"/>
      <c r="E2636" s="217">
        <f>0.1*E2674</f>
        <v>0</v>
      </c>
      <c r="F2636" s="218">
        <f>IF(D2636=0,0,E2636*D2636)</f>
        <v>0</v>
      </c>
      <c r="G2636" s="219"/>
      <c r="I2636" s="269"/>
    </row>
    <row r="2637" spans="1:19">
      <c r="A2637" s="215" t="str">
        <f t="shared" si="454"/>
        <v>-</v>
      </c>
      <c r="B2637" s="216"/>
      <c r="C2637" s="216"/>
      <c r="D2637" s="186"/>
      <c r="E2637" s="217">
        <f t="shared" ref="E2637:E2647" si="455">IF(I2636=0,0,VLOOKUP(I2636,EQUIPOS,4,FALSE))</f>
        <v>0</v>
      </c>
      <c r="F2637" s="218">
        <f t="shared" ref="F2637:F2647" si="456">IF(D2637=0,0,E2637/D2637)</f>
        <v>0</v>
      </c>
      <c r="G2637" s="220"/>
      <c r="I2637" s="269"/>
    </row>
    <row r="2638" spans="1:19">
      <c r="A2638" s="215" t="str">
        <f t="shared" si="454"/>
        <v>-</v>
      </c>
      <c r="B2638" s="216"/>
      <c r="C2638" s="216"/>
      <c r="D2638" s="186"/>
      <c r="E2638" s="217">
        <f t="shared" si="455"/>
        <v>0</v>
      </c>
      <c r="F2638" s="218">
        <f t="shared" si="456"/>
        <v>0</v>
      </c>
      <c r="G2638" s="220"/>
      <c r="I2638" s="269"/>
    </row>
    <row r="2639" spans="1:19">
      <c r="A2639" s="215" t="str">
        <f t="shared" si="454"/>
        <v>-</v>
      </c>
      <c r="B2639" s="216"/>
      <c r="C2639" s="216"/>
      <c r="D2639" s="186"/>
      <c r="E2639" s="217">
        <f t="shared" si="455"/>
        <v>0</v>
      </c>
      <c r="F2639" s="218">
        <f t="shared" si="456"/>
        <v>0</v>
      </c>
      <c r="G2639" s="220"/>
      <c r="I2639" s="269"/>
    </row>
    <row r="2640" spans="1:19">
      <c r="A2640" s="215" t="str">
        <f t="shared" si="454"/>
        <v>-</v>
      </c>
      <c r="B2640" s="216"/>
      <c r="C2640" s="216"/>
      <c r="D2640" s="186"/>
      <c r="E2640" s="217">
        <f t="shared" si="455"/>
        <v>0</v>
      </c>
      <c r="F2640" s="218">
        <f t="shared" si="456"/>
        <v>0</v>
      </c>
      <c r="G2640" s="220"/>
      <c r="I2640" s="269"/>
    </row>
    <row r="2641" spans="1:19">
      <c r="A2641" s="215" t="str">
        <f t="shared" si="454"/>
        <v>-</v>
      </c>
      <c r="B2641" s="216"/>
      <c r="C2641" s="216"/>
      <c r="D2641" s="186"/>
      <c r="E2641" s="217">
        <f t="shared" si="455"/>
        <v>0</v>
      </c>
      <c r="F2641" s="218">
        <f t="shared" si="456"/>
        <v>0</v>
      </c>
      <c r="G2641" s="220"/>
      <c r="I2641" s="269"/>
    </row>
    <row r="2642" spans="1:19">
      <c r="A2642" s="215" t="str">
        <f t="shared" si="454"/>
        <v>-</v>
      </c>
      <c r="B2642" s="216"/>
      <c r="C2642" s="216"/>
      <c r="D2642" s="186"/>
      <c r="E2642" s="217">
        <f t="shared" si="455"/>
        <v>0</v>
      </c>
      <c r="F2642" s="218">
        <f t="shared" si="456"/>
        <v>0</v>
      </c>
      <c r="G2642" s="220"/>
      <c r="I2642" s="269"/>
    </row>
    <row r="2643" spans="1:19">
      <c r="A2643" s="215" t="str">
        <f t="shared" si="454"/>
        <v>-</v>
      </c>
      <c r="B2643" s="216"/>
      <c r="C2643" s="216"/>
      <c r="D2643" s="186"/>
      <c r="E2643" s="217">
        <f t="shared" si="455"/>
        <v>0</v>
      </c>
      <c r="F2643" s="218">
        <f t="shared" si="456"/>
        <v>0</v>
      </c>
      <c r="G2643" s="220"/>
      <c r="I2643" s="269"/>
    </row>
    <row r="2644" spans="1:19">
      <c r="A2644" s="215" t="str">
        <f t="shared" si="454"/>
        <v>-</v>
      </c>
      <c r="B2644" s="216"/>
      <c r="C2644" s="216"/>
      <c r="D2644" s="186"/>
      <c r="E2644" s="217">
        <f t="shared" si="455"/>
        <v>0</v>
      </c>
      <c r="F2644" s="218">
        <f t="shared" si="456"/>
        <v>0</v>
      </c>
      <c r="G2644" s="220"/>
      <c r="I2644" s="269"/>
    </row>
    <row r="2645" spans="1:19">
      <c r="A2645" s="215" t="str">
        <f t="shared" si="454"/>
        <v>-</v>
      </c>
      <c r="B2645" s="216"/>
      <c r="C2645" s="216"/>
      <c r="D2645" s="186"/>
      <c r="E2645" s="217">
        <f t="shared" si="455"/>
        <v>0</v>
      </c>
      <c r="F2645" s="218">
        <f t="shared" si="456"/>
        <v>0</v>
      </c>
      <c r="G2645" s="220"/>
      <c r="I2645" s="269"/>
    </row>
    <row r="2646" spans="1:19">
      <c r="A2646" s="215" t="str">
        <f t="shared" si="454"/>
        <v>-</v>
      </c>
      <c r="B2646" s="216"/>
      <c r="C2646" s="216"/>
      <c r="D2646" s="186"/>
      <c r="E2646" s="217">
        <f t="shared" si="455"/>
        <v>0</v>
      </c>
      <c r="F2646" s="218">
        <f t="shared" si="456"/>
        <v>0</v>
      </c>
      <c r="G2646" s="220"/>
      <c r="I2646" s="269"/>
    </row>
    <row r="2647" spans="1:19">
      <c r="A2647" s="215" t="str">
        <f t="shared" si="454"/>
        <v>-</v>
      </c>
      <c r="B2647" s="216"/>
      <c r="C2647" s="216"/>
      <c r="D2647" s="186"/>
      <c r="E2647" s="217">
        <f t="shared" si="455"/>
        <v>0</v>
      </c>
      <c r="F2647" s="218">
        <f t="shared" si="456"/>
        <v>0</v>
      </c>
      <c r="G2647" s="220"/>
      <c r="I2647" s="308"/>
    </row>
    <row r="2648" spans="1:19" ht="13.5" thickBot="1">
      <c r="A2648" s="222"/>
      <c r="B2648" s="223"/>
      <c r="C2648" s="223"/>
      <c r="D2648" s="225"/>
      <c r="E2648" s="225"/>
      <c r="F2648" s="226" t="s">
        <v>76</v>
      </c>
      <c r="G2648" s="227">
        <f>SUM(F2636:F2647)</f>
        <v>0</v>
      </c>
      <c r="I2648" s="308"/>
    </row>
    <row r="2649" spans="1:19" s="209" customFormat="1" ht="13.5" thickTop="1">
      <c r="A2649" s="228" t="s">
        <v>63</v>
      </c>
      <c r="B2649" s="229"/>
      <c r="C2649" s="229"/>
      <c r="D2649" s="231"/>
      <c r="E2649" s="231"/>
      <c r="F2649" s="230"/>
      <c r="G2649" s="232"/>
      <c r="I2649" s="307"/>
      <c r="S2649" s="281"/>
    </row>
    <row r="2650" spans="1:19" ht="26">
      <c r="A2650" s="233" t="s">
        <v>53</v>
      </c>
      <c r="B2650" s="234"/>
      <c r="C2650" s="235" t="s">
        <v>54</v>
      </c>
      <c r="D2650" s="298" t="s">
        <v>64</v>
      </c>
      <c r="E2650" s="236" t="s">
        <v>65</v>
      </c>
      <c r="F2650" s="237" t="s">
        <v>75</v>
      </c>
      <c r="G2650" s="238" t="s">
        <v>66</v>
      </c>
      <c r="I2650" s="269"/>
    </row>
    <row r="2651" spans="1:19">
      <c r="A2651" s="842" t="str">
        <f t="shared" ref="A2651:A2662" si="457">IF(I2650=0,"",VLOOKUP(I2650,MATERIALES,2,FALSE))</f>
        <v/>
      </c>
      <c r="B2651" s="843"/>
      <c r="C2651" s="239" t="str">
        <f t="shared" ref="C2651:C2659" si="458">IF(I2650=0,"",VLOOKUP(I2650,MATERIALES,3,FALSE))</f>
        <v/>
      </c>
      <c r="D2651" s="186"/>
      <c r="E2651" s="240">
        <f t="shared" ref="E2651:E2662" si="459">IF(I2650=0,0,VLOOKUP(I2650,MATERIALES,4,FALSE))</f>
        <v>0</v>
      </c>
      <c r="F2651" s="218">
        <f>D2651*E2651</f>
        <v>0</v>
      </c>
      <c r="G2651" s="219"/>
      <c r="I2651" s="269"/>
    </row>
    <row r="2652" spans="1:19">
      <c r="A2652" s="842" t="str">
        <f t="shared" si="457"/>
        <v/>
      </c>
      <c r="B2652" s="843"/>
      <c r="C2652" s="239" t="str">
        <f t="shared" si="458"/>
        <v/>
      </c>
      <c r="D2652" s="186"/>
      <c r="E2652" s="240">
        <f t="shared" si="459"/>
        <v>0</v>
      </c>
      <c r="F2652" s="218">
        <f t="shared" ref="F2652:F2662" si="460">D2652*E2652</f>
        <v>0</v>
      </c>
      <c r="G2652" s="220"/>
      <c r="I2652" s="269"/>
    </row>
    <row r="2653" spans="1:19">
      <c r="A2653" s="842" t="str">
        <f t="shared" si="457"/>
        <v/>
      </c>
      <c r="B2653" s="843"/>
      <c r="C2653" s="239" t="str">
        <f t="shared" si="458"/>
        <v/>
      </c>
      <c r="D2653" s="186"/>
      <c r="E2653" s="240">
        <f t="shared" si="459"/>
        <v>0</v>
      </c>
      <c r="F2653" s="218">
        <f t="shared" si="460"/>
        <v>0</v>
      </c>
      <c r="G2653" s="220"/>
      <c r="I2653" s="269"/>
    </row>
    <row r="2654" spans="1:19">
      <c r="A2654" s="842" t="str">
        <f t="shared" si="457"/>
        <v/>
      </c>
      <c r="B2654" s="843"/>
      <c r="C2654" s="239" t="str">
        <f t="shared" si="458"/>
        <v/>
      </c>
      <c r="D2654" s="186"/>
      <c r="E2654" s="240">
        <f t="shared" si="459"/>
        <v>0</v>
      </c>
      <c r="F2654" s="218">
        <f t="shared" si="460"/>
        <v>0</v>
      </c>
      <c r="G2654" s="220"/>
      <c r="I2654" s="269"/>
    </row>
    <row r="2655" spans="1:19">
      <c r="A2655" s="842" t="str">
        <f t="shared" si="457"/>
        <v/>
      </c>
      <c r="B2655" s="843"/>
      <c r="C2655" s="239" t="str">
        <f t="shared" si="458"/>
        <v/>
      </c>
      <c r="D2655" s="186"/>
      <c r="E2655" s="240">
        <f t="shared" si="459"/>
        <v>0</v>
      </c>
      <c r="F2655" s="218">
        <f t="shared" si="460"/>
        <v>0</v>
      </c>
      <c r="G2655" s="220"/>
      <c r="I2655" s="269"/>
    </row>
    <row r="2656" spans="1:19">
      <c r="A2656" s="842" t="str">
        <f t="shared" si="457"/>
        <v/>
      </c>
      <c r="B2656" s="843"/>
      <c r="C2656" s="239" t="str">
        <f t="shared" si="458"/>
        <v/>
      </c>
      <c r="D2656" s="186"/>
      <c r="E2656" s="240">
        <f t="shared" si="459"/>
        <v>0</v>
      </c>
      <c r="F2656" s="218">
        <f t="shared" si="460"/>
        <v>0</v>
      </c>
      <c r="G2656" s="220"/>
      <c r="I2656" s="269"/>
    </row>
    <row r="2657" spans="1:9">
      <c r="A2657" s="842" t="str">
        <f t="shared" si="457"/>
        <v/>
      </c>
      <c r="B2657" s="843"/>
      <c r="C2657" s="239" t="str">
        <f t="shared" si="458"/>
        <v/>
      </c>
      <c r="D2657" s="186"/>
      <c r="E2657" s="240">
        <f t="shared" si="459"/>
        <v>0</v>
      </c>
      <c r="F2657" s="218">
        <f t="shared" si="460"/>
        <v>0</v>
      </c>
      <c r="G2657" s="220"/>
      <c r="I2657" s="269"/>
    </row>
    <row r="2658" spans="1:9">
      <c r="A2658" s="842" t="str">
        <f t="shared" si="457"/>
        <v/>
      </c>
      <c r="B2658" s="843"/>
      <c r="C2658" s="239" t="str">
        <f t="shared" si="458"/>
        <v/>
      </c>
      <c r="D2658" s="186"/>
      <c r="E2658" s="240">
        <f t="shared" si="459"/>
        <v>0</v>
      </c>
      <c r="F2658" s="218">
        <f t="shared" si="460"/>
        <v>0</v>
      </c>
      <c r="G2658" s="241"/>
      <c r="I2658" s="269"/>
    </row>
    <row r="2659" spans="1:9">
      <c r="A2659" s="842" t="str">
        <f t="shared" si="457"/>
        <v/>
      </c>
      <c r="B2659" s="843"/>
      <c r="C2659" s="239" t="str">
        <f t="shared" si="458"/>
        <v/>
      </c>
      <c r="D2659" s="186"/>
      <c r="E2659" s="240">
        <f t="shared" si="459"/>
        <v>0</v>
      </c>
      <c r="F2659" s="218">
        <f t="shared" si="460"/>
        <v>0</v>
      </c>
      <c r="G2659" s="220"/>
      <c r="I2659" s="269"/>
    </row>
    <row r="2660" spans="1:9">
      <c r="A2660" s="842" t="str">
        <f t="shared" si="457"/>
        <v/>
      </c>
      <c r="B2660" s="843"/>
      <c r="C2660" s="239"/>
      <c r="D2660" s="186"/>
      <c r="E2660" s="240">
        <f t="shared" si="459"/>
        <v>0</v>
      </c>
      <c r="F2660" s="218">
        <f t="shared" si="460"/>
        <v>0</v>
      </c>
      <c r="G2660" s="220"/>
      <c r="I2660" s="269"/>
    </row>
    <row r="2661" spans="1:9">
      <c r="A2661" s="842" t="str">
        <f t="shared" si="457"/>
        <v/>
      </c>
      <c r="B2661" s="843"/>
      <c r="C2661" s="239"/>
      <c r="D2661" s="186"/>
      <c r="E2661" s="240">
        <f t="shared" si="459"/>
        <v>0</v>
      </c>
      <c r="F2661" s="218">
        <f t="shared" si="460"/>
        <v>0</v>
      </c>
      <c r="G2661" s="220"/>
      <c r="I2661" s="269"/>
    </row>
    <row r="2662" spans="1:9" ht="26.25" customHeight="1">
      <c r="A2662" s="842" t="str">
        <f t="shared" si="457"/>
        <v/>
      </c>
      <c r="B2662" s="843"/>
      <c r="C2662" s="239" t="str">
        <f t="shared" ref="C2662" si="461">IF(I2661=0,"",VLOOKUP(I2661,MATERIALES,3,FALSE))</f>
        <v/>
      </c>
      <c r="D2662" s="186"/>
      <c r="E2662" s="240">
        <f t="shared" si="459"/>
        <v>0</v>
      </c>
      <c r="F2662" s="218">
        <f t="shared" si="460"/>
        <v>0</v>
      </c>
      <c r="G2662" s="221"/>
      <c r="I2662" s="308"/>
    </row>
    <row r="2663" spans="1:9" ht="13.5" thickBot="1">
      <c r="A2663" s="204"/>
      <c r="D2663" s="206"/>
      <c r="E2663" s="242"/>
      <c r="F2663" s="243" t="s">
        <v>77</v>
      </c>
      <c r="G2663" s="241">
        <f>SUM(F2651:F2662)</f>
        <v>0</v>
      </c>
      <c r="I2663" s="308"/>
    </row>
    <row r="2664" spans="1:9" ht="14" thickTop="1" thickBot="1">
      <c r="A2664" s="244" t="s">
        <v>68</v>
      </c>
      <c r="B2664" s="245"/>
      <c r="C2664" s="245"/>
      <c r="D2664" s="247"/>
      <c r="E2664" s="247"/>
      <c r="F2664" s="246"/>
      <c r="G2664" s="248"/>
      <c r="I2664" s="308"/>
    </row>
    <row r="2665" spans="1:9" ht="13.5" thickTop="1">
      <c r="A2665" s="233" t="s">
        <v>53</v>
      </c>
      <c r="B2665" s="234"/>
      <c r="C2665" s="236" t="s">
        <v>67</v>
      </c>
      <c r="D2665" s="298" t="s">
        <v>71</v>
      </c>
      <c r="E2665" s="236" t="s">
        <v>96</v>
      </c>
      <c r="F2665" s="237" t="s">
        <v>75</v>
      </c>
      <c r="G2665" s="238" t="s">
        <v>66</v>
      </c>
      <c r="I2665" s="269"/>
    </row>
    <row r="2666" spans="1:9">
      <c r="A2666" s="842" t="str">
        <f>IF(I2665=0,"",VLOOKUP(I2665,EQUIPOS,2,FALSE))</f>
        <v/>
      </c>
      <c r="B2666" s="843"/>
      <c r="C2666" s="187"/>
      <c r="D2666" s="186"/>
      <c r="E2666" s="240">
        <f>IF(I2665=0,0,VLOOKUP(I2665,EQUIPOS,4,FALSE))</f>
        <v>0</v>
      </c>
      <c r="F2666" s="218">
        <f>C2666*D2666*E2666</f>
        <v>0</v>
      </c>
      <c r="G2666" s="219"/>
      <c r="I2666" s="269"/>
    </row>
    <row r="2667" spans="1:9">
      <c r="A2667" s="842" t="str">
        <f>IF(I2666=0,"",VLOOKUP(I2666,EQUIPOS,2,FALSE))</f>
        <v/>
      </c>
      <c r="B2667" s="843"/>
      <c r="C2667" s="187"/>
      <c r="D2667" s="186"/>
      <c r="E2667" s="240">
        <f>IF(I2666=0,0,VLOOKUP(I2666,EQUIPOS,4,FALSE))</f>
        <v>0</v>
      </c>
      <c r="F2667" s="218">
        <f t="shared" ref="F2667:F2670" si="462">C2667*D2667*E2667</f>
        <v>0</v>
      </c>
      <c r="G2667" s="220"/>
      <c r="I2667" s="269"/>
    </row>
    <row r="2668" spans="1:9">
      <c r="A2668" s="842" t="str">
        <f>IF(I2667=0,"",VLOOKUP(I2667,EQUIPOS,2,FALSE))</f>
        <v/>
      </c>
      <c r="B2668" s="843"/>
      <c r="C2668" s="187"/>
      <c r="D2668" s="186"/>
      <c r="E2668" s="240">
        <f>IF(I2667=0,0,VLOOKUP(I2667,EQUIPOS,4,FALSE))</f>
        <v>0</v>
      </c>
      <c r="F2668" s="218">
        <f t="shared" si="462"/>
        <v>0</v>
      </c>
      <c r="G2668" s="220"/>
      <c r="I2668" s="269"/>
    </row>
    <row r="2669" spans="1:9">
      <c r="A2669" s="842" t="str">
        <f>IF(I2668=0,"",VLOOKUP(I2668,EQUIPOS,2,FALSE))</f>
        <v/>
      </c>
      <c r="B2669" s="843"/>
      <c r="C2669" s="187"/>
      <c r="D2669" s="186"/>
      <c r="E2669" s="240">
        <f>IF(I2668=0,0,VLOOKUP(I2668,EQUIPOS,4,FALSE))</f>
        <v>0</v>
      </c>
      <c r="F2669" s="218">
        <f t="shared" si="462"/>
        <v>0</v>
      </c>
      <c r="G2669" s="220"/>
      <c r="I2669" s="269"/>
    </row>
    <row r="2670" spans="1:9" ht="30.75" customHeight="1">
      <c r="A2670" s="842" t="str">
        <f>IF(I2669=0,"",VLOOKUP(I2669,EQUIPOS,2,FALSE))</f>
        <v/>
      </c>
      <c r="B2670" s="843"/>
      <c r="C2670" s="187"/>
      <c r="D2670" s="186"/>
      <c r="E2670" s="240">
        <f>IF(I2669=0,0,VLOOKUP(I2669,EQUIPOS,4,FALSE))</f>
        <v>0</v>
      </c>
      <c r="F2670" s="218">
        <f t="shared" si="462"/>
        <v>0</v>
      </c>
      <c r="G2670" s="221"/>
      <c r="I2670" s="308"/>
    </row>
    <row r="2671" spans="1:9" ht="13.5" thickBot="1">
      <c r="A2671" s="222"/>
      <c r="B2671" s="223"/>
      <c r="C2671" s="223"/>
      <c r="D2671" s="225"/>
      <c r="E2671" s="249"/>
      <c r="F2671" s="226" t="s">
        <v>78</v>
      </c>
      <c r="G2671" s="250">
        <f>SUM(F2666:F2670)</f>
        <v>0</v>
      </c>
      <c r="I2671" s="308"/>
    </row>
    <row r="2672" spans="1:9" ht="13.5" thickTop="1">
      <c r="A2672" s="228" t="s">
        <v>69</v>
      </c>
      <c r="B2672" s="229"/>
      <c r="C2672" s="229"/>
      <c r="D2672" s="231"/>
      <c r="E2672" s="231"/>
      <c r="F2672" s="230"/>
      <c r="G2672" s="232"/>
      <c r="H2672" s="209"/>
      <c r="I2672" s="307"/>
    </row>
    <row r="2673" spans="1:9" ht="26">
      <c r="A2673" s="233" t="s">
        <v>53</v>
      </c>
      <c r="B2673" s="235" t="s">
        <v>54</v>
      </c>
      <c r="C2673" s="235" t="s">
        <v>64</v>
      </c>
      <c r="D2673" s="298" t="s">
        <v>70</v>
      </c>
      <c r="E2673" s="236" t="s">
        <v>65</v>
      </c>
      <c r="F2673" s="237" t="s">
        <v>75</v>
      </c>
      <c r="G2673" s="238" t="s">
        <v>66</v>
      </c>
      <c r="I2673" s="269"/>
    </row>
    <row r="2674" spans="1:9">
      <c r="A2674" s="251" t="str">
        <f t="shared" ref="A2674:A2685" si="463">IF(I2673=0,"",VLOOKUP(I2673,MANOOBRA,2,FALSE))</f>
        <v/>
      </c>
      <c r="B2674" s="239" t="str">
        <f t="shared" ref="B2674:B2685" si="464">IF(I2673=0,"",VLOOKUP(I2673,MANOOBRA,3,FALSE))</f>
        <v/>
      </c>
      <c r="C2674" s="187"/>
      <c r="D2674" s="187"/>
      <c r="E2674" s="240">
        <f t="shared" ref="E2674:E2685" si="465">IF(I2673=0,0,VLOOKUP(I2673,MANOOBRA,4,FALSE))</f>
        <v>0</v>
      </c>
      <c r="F2674" s="218">
        <f>IF(D2674=0,0,E2674*D2674)</f>
        <v>0</v>
      </c>
      <c r="G2674" s="219"/>
      <c r="I2674" s="269"/>
    </row>
    <row r="2675" spans="1:9">
      <c r="A2675" s="251" t="str">
        <f t="shared" si="463"/>
        <v/>
      </c>
      <c r="B2675" s="239" t="str">
        <f t="shared" si="464"/>
        <v/>
      </c>
      <c r="C2675" s="187"/>
      <c r="D2675" s="187"/>
      <c r="E2675" s="240">
        <f t="shared" si="465"/>
        <v>0</v>
      </c>
      <c r="F2675" s="218">
        <f t="shared" ref="F2675:F2685" si="466">IF(D2675=0,0,C2675*E2675/D2675)</f>
        <v>0</v>
      </c>
      <c r="G2675" s="220"/>
      <c r="I2675" s="269"/>
    </row>
    <row r="2676" spans="1:9">
      <c r="A2676" s="251" t="str">
        <f t="shared" si="463"/>
        <v/>
      </c>
      <c r="B2676" s="239" t="str">
        <f t="shared" si="464"/>
        <v/>
      </c>
      <c r="C2676" s="187"/>
      <c r="D2676" s="290"/>
      <c r="E2676" s="240">
        <f t="shared" si="465"/>
        <v>0</v>
      </c>
      <c r="F2676" s="218">
        <f t="shared" si="466"/>
        <v>0</v>
      </c>
      <c r="G2676" s="220"/>
      <c r="I2676" s="269"/>
    </row>
    <row r="2677" spans="1:9">
      <c r="A2677" s="251" t="str">
        <f t="shared" si="463"/>
        <v/>
      </c>
      <c r="B2677" s="239" t="str">
        <f t="shared" si="464"/>
        <v/>
      </c>
      <c r="C2677" s="187"/>
      <c r="D2677" s="187"/>
      <c r="E2677" s="240">
        <f t="shared" si="465"/>
        <v>0</v>
      </c>
      <c r="F2677" s="218">
        <f t="shared" si="466"/>
        <v>0</v>
      </c>
      <c r="G2677" s="220"/>
      <c r="I2677" s="269"/>
    </row>
    <row r="2678" spans="1:9">
      <c r="A2678" s="251" t="str">
        <f t="shared" si="463"/>
        <v/>
      </c>
      <c r="B2678" s="239" t="str">
        <f t="shared" si="464"/>
        <v/>
      </c>
      <c r="C2678" s="187"/>
      <c r="D2678" s="187"/>
      <c r="E2678" s="240">
        <f t="shared" si="465"/>
        <v>0</v>
      </c>
      <c r="F2678" s="218">
        <f t="shared" si="466"/>
        <v>0</v>
      </c>
      <c r="G2678" s="220"/>
      <c r="I2678" s="269"/>
    </row>
    <row r="2679" spans="1:9">
      <c r="A2679" s="251" t="str">
        <f t="shared" si="463"/>
        <v/>
      </c>
      <c r="B2679" s="239" t="str">
        <f t="shared" si="464"/>
        <v/>
      </c>
      <c r="C2679" s="187"/>
      <c r="D2679" s="187"/>
      <c r="E2679" s="240">
        <f t="shared" si="465"/>
        <v>0</v>
      </c>
      <c r="F2679" s="218">
        <f t="shared" si="466"/>
        <v>0</v>
      </c>
      <c r="G2679" s="220"/>
      <c r="I2679" s="269"/>
    </row>
    <row r="2680" spans="1:9">
      <c r="A2680" s="251" t="str">
        <f t="shared" si="463"/>
        <v/>
      </c>
      <c r="B2680" s="239" t="str">
        <f t="shared" si="464"/>
        <v/>
      </c>
      <c r="C2680" s="187"/>
      <c r="D2680" s="187"/>
      <c r="E2680" s="240">
        <f t="shared" si="465"/>
        <v>0</v>
      </c>
      <c r="F2680" s="218">
        <f t="shared" si="466"/>
        <v>0</v>
      </c>
      <c r="G2680" s="220"/>
      <c r="I2680" s="269"/>
    </row>
    <row r="2681" spans="1:9">
      <c r="A2681" s="251" t="str">
        <f t="shared" si="463"/>
        <v/>
      </c>
      <c r="B2681" s="239" t="str">
        <f t="shared" si="464"/>
        <v/>
      </c>
      <c r="C2681" s="187"/>
      <c r="D2681" s="187"/>
      <c r="E2681" s="240">
        <f t="shared" si="465"/>
        <v>0</v>
      </c>
      <c r="F2681" s="218">
        <f t="shared" si="466"/>
        <v>0</v>
      </c>
      <c r="G2681" s="220"/>
      <c r="I2681" s="269"/>
    </row>
    <row r="2682" spans="1:9">
      <c r="A2682" s="251" t="str">
        <f t="shared" si="463"/>
        <v/>
      </c>
      <c r="B2682" s="239" t="str">
        <f t="shared" si="464"/>
        <v/>
      </c>
      <c r="C2682" s="187"/>
      <c r="D2682" s="187"/>
      <c r="E2682" s="240">
        <f t="shared" si="465"/>
        <v>0</v>
      </c>
      <c r="F2682" s="218">
        <f t="shared" si="466"/>
        <v>0</v>
      </c>
      <c r="G2682" s="220"/>
      <c r="I2682" s="269"/>
    </row>
    <row r="2683" spans="1:9">
      <c r="A2683" s="251" t="str">
        <f t="shared" si="463"/>
        <v/>
      </c>
      <c r="B2683" s="239" t="str">
        <f t="shared" si="464"/>
        <v/>
      </c>
      <c r="C2683" s="187"/>
      <c r="D2683" s="187"/>
      <c r="E2683" s="240">
        <f t="shared" si="465"/>
        <v>0</v>
      </c>
      <c r="F2683" s="218">
        <f t="shared" si="466"/>
        <v>0</v>
      </c>
      <c r="G2683" s="220"/>
      <c r="I2683" s="269"/>
    </row>
    <row r="2684" spans="1:9">
      <c r="A2684" s="251" t="str">
        <f t="shared" si="463"/>
        <v/>
      </c>
      <c r="B2684" s="239" t="str">
        <f t="shared" si="464"/>
        <v/>
      </c>
      <c r="C2684" s="187"/>
      <c r="D2684" s="187"/>
      <c r="E2684" s="240">
        <f t="shared" si="465"/>
        <v>0</v>
      </c>
      <c r="F2684" s="218">
        <f t="shared" si="466"/>
        <v>0</v>
      </c>
      <c r="G2684" s="220"/>
      <c r="I2684" s="269"/>
    </row>
    <row r="2685" spans="1:9" ht="31.5" customHeight="1">
      <c r="A2685" s="251" t="str">
        <f t="shared" si="463"/>
        <v/>
      </c>
      <c r="B2685" s="239" t="str">
        <f t="shared" si="464"/>
        <v/>
      </c>
      <c r="C2685" s="187"/>
      <c r="D2685" s="187"/>
      <c r="E2685" s="240">
        <f t="shared" si="465"/>
        <v>0</v>
      </c>
      <c r="F2685" s="218">
        <f t="shared" si="466"/>
        <v>0</v>
      </c>
      <c r="G2685" s="221"/>
      <c r="I2685" s="308"/>
    </row>
    <row r="2686" spans="1:9" ht="13.5" thickBot="1">
      <c r="A2686" s="222"/>
      <c r="B2686" s="223"/>
      <c r="C2686" s="223"/>
      <c r="D2686" s="225"/>
      <c r="E2686" s="225"/>
      <c r="F2686" s="226" t="s">
        <v>79</v>
      </c>
      <c r="G2686" s="250">
        <f>SUM(F2674:F2685)</f>
        <v>0</v>
      </c>
      <c r="I2686" s="308"/>
    </row>
    <row r="2687" spans="1:9" ht="13.5" thickTop="1">
      <c r="A2687" s="179" t="s">
        <v>72</v>
      </c>
      <c r="B2687" s="229"/>
      <c r="C2687" s="229"/>
      <c r="D2687" s="231"/>
      <c r="E2687" s="231"/>
      <c r="F2687" s="230"/>
      <c r="G2687" s="232"/>
      <c r="H2687" s="209"/>
      <c r="I2687" s="307"/>
    </row>
    <row r="2688" spans="1:9">
      <c r="A2688" s="233" t="s">
        <v>53</v>
      </c>
      <c r="B2688" s="234"/>
      <c r="C2688" s="234"/>
      <c r="D2688" s="299"/>
      <c r="E2688" s="236" t="s">
        <v>73</v>
      </c>
      <c r="F2688" s="237" t="s">
        <v>74</v>
      </c>
      <c r="G2688" s="252" t="s">
        <v>73</v>
      </c>
      <c r="I2688" s="308"/>
    </row>
    <row r="2689" spans="1:20">
      <c r="A2689" s="704" t="s">
        <v>734</v>
      </c>
      <c r="B2689" s="253"/>
      <c r="C2689" s="253"/>
      <c r="D2689" s="300"/>
      <c r="E2689" s="217">
        <f>SUM(G2648,G2663,G2671,G2686)</f>
        <v>0</v>
      </c>
      <c r="F2689" s="254">
        <v>0.12</v>
      </c>
      <c r="G2689" s="255">
        <f>E2689*F2689</f>
        <v>0</v>
      </c>
      <c r="I2689" s="308"/>
    </row>
    <row r="2690" spans="1:20">
      <c r="A2690" s="704" t="s">
        <v>80</v>
      </c>
      <c r="B2690" s="253"/>
      <c r="C2690" s="253"/>
      <c r="D2690" s="300"/>
      <c r="E2690" s="217">
        <f>SUM(G2648,G2663,G2671,G2686)</f>
        <v>0</v>
      </c>
      <c r="F2690" s="254">
        <f>A</f>
        <v>0</v>
      </c>
      <c r="G2690" s="255">
        <f>E2690*F2690</f>
        <v>0</v>
      </c>
      <c r="I2690" s="308"/>
    </row>
    <row r="2691" spans="1:20" ht="33" customHeight="1">
      <c r="A2691" s="704" t="s">
        <v>81</v>
      </c>
      <c r="B2691" s="253"/>
      <c r="C2691" s="253"/>
      <c r="D2691" s="300"/>
      <c r="E2691" s="217">
        <f>SUM(G2648,G2663,G2671,G2686)</f>
        <v>0</v>
      </c>
      <c r="F2691" s="254">
        <f>I</f>
        <v>0</v>
      </c>
      <c r="G2691" s="255">
        <f>E2691*F2691</f>
        <v>0</v>
      </c>
      <c r="I2691" s="308"/>
      <c r="J2691" s="281"/>
      <c r="K2691" s="281"/>
      <c r="L2691" s="281"/>
      <c r="M2691" s="281"/>
      <c r="N2691" s="281"/>
      <c r="O2691" s="281"/>
      <c r="P2691" s="281"/>
      <c r="Q2691" s="281"/>
      <c r="R2691" s="281"/>
      <c r="S2691" s="281"/>
    </row>
    <row r="2692" spans="1:20" ht="33" customHeight="1">
      <c r="A2692" s="707" t="s">
        <v>82</v>
      </c>
      <c r="D2692" s="206"/>
      <c r="E2692" s="217">
        <f>SUM(G2648,G2663,G2671,G2686)</f>
        <v>0</v>
      </c>
      <c r="F2692" s="705">
        <f>U</f>
        <v>0</v>
      </c>
      <c r="G2692" s="255">
        <f>E2692*F2692</f>
        <v>0</v>
      </c>
      <c r="I2692" s="706"/>
      <c r="J2692" s="281"/>
      <c r="K2692" s="281"/>
      <c r="L2692" s="281"/>
      <c r="M2692" s="281"/>
      <c r="N2692" s="281"/>
      <c r="O2692" s="281"/>
      <c r="P2692" s="281"/>
      <c r="Q2692" s="281"/>
      <c r="R2692" s="281"/>
      <c r="S2692" s="281"/>
    </row>
    <row r="2693" spans="1:20" s="201" customFormat="1" ht="13.5" thickBot="1">
      <c r="A2693" s="222"/>
      <c r="B2693" s="223"/>
      <c r="C2693" s="223"/>
      <c r="D2693" s="225"/>
      <c r="E2693" s="225"/>
      <c r="F2693" s="256" t="s">
        <v>83</v>
      </c>
      <c r="G2693" s="250">
        <f>SUM(G2689:G2692)</f>
        <v>0</v>
      </c>
      <c r="I2693" s="309"/>
      <c r="J2693" s="201" t="str">
        <f>B2632</f>
        <v>2.7.6</v>
      </c>
      <c r="K2693" s="261">
        <f>E2689</f>
        <v>0</v>
      </c>
      <c r="L2693" s="261">
        <f>+G2648</f>
        <v>0</v>
      </c>
      <c r="M2693" s="261">
        <f>+G2663</f>
        <v>0</v>
      </c>
      <c r="N2693" s="261">
        <f>+G2671</f>
        <v>0</v>
      </c>
      <c r="O2693" s="261">
        <f>+G2686</f>
        <v>0</v>
      </c>
      <c r="P2693" s="280">
        <f>G2689</f>
        <v>0</v>
      </c>
      <c r="Q2693" s="280">
        <f>G2690</f>
        <v>0</v>
      </c>
      <c r="R2693" s="280">
        <f>G2691</f>
        <v>0</v>
      </c>
      <c r="S2693" s="283">
        <f>SUM(K2693:R2693)</f>
        <v>0</v>
      </c>
      <c r="T2693" s="280"/>
    </row>
    <row r="2694" spans="1:20" ht="14" thickTop="1" thickBot="1">
      <c r="A2694" s="257"/>
      <c r="B2694" s="201"/>
      <c r="C2694" s="201"/>
      <c r="D2694" s="301"/>
      <c r="E2694" s="258" t="s">
        <v>88</v>
      </c>
      <c r="F2694" s="259"/>
      <c r="G2694" s="260">
        <f>ROUND(SUM(G2648,G2663,G2671,G2686,G2693),0)</f>
        <v>0</v>
      </c>
      <c r="I2694" s="308"/>
      <c r="T2694" s="280"/>
    </row>
    <row r="2695" spans="1:20" ht="13.5" thickTop="1">
      <c r="A2695" s="262" t="s">
        <v>95</v>
      </c>
      <c r="D2695" s="206"/>
      <c r="E2695" s="206"/>
      <c r="F2695" s="205"/>
      <c r="G2695" s="208"/>
      <c r="I2695" s="308"/>
      <c r="T2695" s="280"/>
    </row>
    <row r="2696" spans="1:20">
      <c r="A2696" s="262"/>
      <c r="B2696" s="263"/>
      <c r="C2696" s="263"/>
      <c r="D2696" s="302"/>
      <c r="E2696" s="206"/>
      <c r="F2696" s="205"/>
      <c r="G2696" s="264">
        <f ca="1">TODAY()</f>
        <v>45189</v>
      </c>
      <c r="I2696" s="308"/>
      <c r="T2696" s="280"/>
    </row>
    <row r="2697" spans="1:20" s="191" customFormat="1" ht="13.5" thickBot="1">
      <c r="A2697" s="222"/>
      <c r="B2697" s="223"/>
      <c r="C2697" s="223"/>
      <c r="D2697" s="225"/>
      <c r="E2697" s="225"/>
      <c r="F2697" s="224"/>
      <c r="G2697" s="265"/>
      <c r="I2697" s="303"/>
      <c r="S2697" s="282"/>
    </row>
    <row r="2698" spans="1:20" s="191" customFormat="1" ht="13.5" thickTop="1">
      <c r="A2698" s="188" t="s">
        <v>124</v>
      </c>
      <c r="B2698" s="188"/>
      <c r="C2698" s="188"/>
      <c r="D2698" s="190"/>
      <c r="E2698" s="190"/>
      <c r="F2698" s="189"/>
      <c r="G2698" s="189"/>
      <c r="I2698" s="303"/>
      <c r="S2698" s="282"/>
    </row>
    <row r="2699" spans="1:20" s="191" customFormat="1">
      <c r="A2699" s="188" t="str">
        <f>CONCATENATE('Prestaciones y AIU'!A2424," ANALISIS DE PRECIOS UNITARIOS")</f>
        <v xml:space="preserve"> ANALISIS DE PRECIOS UNITARIOS</v>
      </c>
      <c r="B2699" s="188"/>
      <c r="C2699" s="188"/>
      <c r="D2699" s="190"/>
      <c r="E2699" s="190"/>
      <c r="F2699" s="189"/>
      <c r="G2699" s="189"/>
      <c r="I2699" s="303"/>
      <c r="S2699" s="282"/>
    </row>
    <row r="2700" spans="1:20" s="191" customFormat="1">
      <c r="A2700" s="188" t="str">
        <f>Objeto_LIC</f>
        <v>OBJETO PROCESO COMPETITIVO</v>
      </c>
      <c r="B2700" s="188"/>
      <c r="C2700" s="188"/>
      <c r="D2700" s="190"/>
      <c r="E2700" s="190"/>
      <c r="F2700" s="189"/>
      <c r="G2700" s="189"/>
      <c r="I2700" s="303"/>
      <c r="S2700" s="282"/>
    </row>
    <row r="2701" spans="1:20">
      <c r="A2701" s="188"/>
      <c r="B2701" s="188"/>
      <c r="C2701" s="188"/>
      <c r="D2701" s="190"/>
      <c r="E2701" s="190"/>
      <c r="F2701" s="189"/>
      <c r="G2701" s="189"/>
    </row>
    <row r="2702" spans="1:20" s="201" customFormat="1" ht="13.5" thickBot="1">
      <c r="A2702" s="192"/>
      <c r="B2702" s="192"/>
      <c r="C2702" s="192"/>
      <c r="D2702" s="194"/>
      <c r="E2702" s="194"/>
      <c r="F2702" s="193"/>
      <c r="G2702" s="193"/>
      <c r="I2702" s="305"/>
      <c r="S2702" s="282"/>
    </row>
    <row r="2703" spans="1:20" ht="13.5" thickTop="1">
      <c r="A2703" s="196"/>
      <c r="B2703" s="197"/>
      <c r="C2703" s="197"/>
      <c r="D2703" s="199"/>
      <c r="E2703" s="199"/>
      <c r="F2703" s="198"/>
      <c r="G2703" s="200" t="s">
        <v>125</v>
      </c>
    </row>
    <row r="2704" spans="1:20">
      <c r="A2704" s="202" t="s">
        <v>58</v>
      </c>
      <c r="B2704" s="844" t="str">
        <f>Proponente</f>
        <v>INDICAR NOMBRE DE CONTRATISTA</v>
      </c>
      <c r="C2704" s="844"/>
      <c r="D2704" s="844"/>
      <c r="E2704" s="844"/>
      <c r="F2704" s="844"/>
      <c r="G2704" s="845"/>
    </row>
    <row r="2705" spans="1:19">
      <c r="A2705" s="202" t="s">
        <v>59</v>
      </c>
      <c r="B2705" s="203" t="str">
        <f>Presupuesto!$A$44</f>
        <v>2.7.7</v>
      </c>
      <c r="C2705" s="844" t="str">
        <f>Presupuesto!$B$44</f>
        <v xml:space="preserve">Suministro e Istalación de puerta en lamina cold rolled calibre 18 pintada con anticorrosivo, esmalte, incluye marco. </v>
      </c>
      <c r="D2705" s="844"/>
      <c r="E2705" s="844"/>
      <c r="F2705" s="844"/>
      <c r="G2705" s="845"/>
    </row>
    <row r="2706" spans="1:19">
      <c r="A2706" s="204"/>
      <c r="D2706" s="206"/>
      <c r="E2706" s="206"/>
      <c r="F2706" s="192" t="s">
        <v>87</v>
      </c>
      <c r="G2706" s="207" t="str">
        <f>Presupuesto!$C$44</f>
        <v>m2</v>
      </c>
      <c r="I2706" s="306"/>
      <c r="J2706" s="281"/>
      <c r="K2706" s="281"/>
      <c r="L2706" s="281"/>
      <c r="M2706" s="281"/>
      <c r="N2706" s="281"/>
      <c r="O2706" s="281"/>
      <c r="P2706" s="281"/>
      <c r="Q2706" s="281"/>
      <c r="R2706" s="281"/>
      <c r="S2706" s="281"/>
    </row>
    <row r="2707" spans="1:19" s="209" customFormat="1" ht="13.5" thickBot="1">
      <c r="A2707" s="202" t="s">
        <v>60</v>
      </c>
      <c r="B2707" s="195"/>
      <c r="C2707" s="195"/>
      <c r="D2707" s="206"/>
      <c r="E2707" s="206"/>
      <c r="F2707" s="205"/>
      <c r="G2707" s="208"/>
      <c r="I2707" s="307"/>
      <c r="S2707" s="281"/>
    </row>
    <row r="2708" spans="1:19" ht="13.5" thickTop="1">
      <c r="A2708" s="210" t="s">
        <v>53</v>
      </c>
      <c r="B2708" s="211" t="s">
        <v>61</v>
      </c>
      <c r="C2708" s="211" t="s">
        <v>62</v>
      </c>
      <c r="D2708" s="212" t="s">
        <v>70</v>
      </c>
      <c r="E2708" s="213" t="s">
        <v>98</v>
      </c>
      <c r="F2708" s="213" t="s">
        <v>75</v>
      </c>
      <c r="G2708" s="214" t="s">
        <v>66</v>
      </c>
      <c r="I2708" s="269"/>
    </row>
    <row r="2709" spans="1:19">
      <c r="A2709" s="215" t="str">
        <f t="shared" ref="A2709:A2720" si="467">IF(I2708=0,"-",VLOOKUP(I2708,EQUIPOS,2,FALSE))</f>
        <v>-</v>
      </c>
      <c r="B2709" s="216"/>
      <c r="C2709" s="216"/>
      <c r="D2709" s="186"/>
      <c r="E2709" s="217">
        <f>0.1*E2747</f>
        <v>0</v>
      </c>
      <c r="F2709" s="218">
        <f t="shared" ref="F2709:F2720" si="468">IF(D2709=0,0,E2709*D2709)</f>
        <v>0</v>
      </c>
      <c r="G2709" s="219"/>
      <c r="I2709" s="269"/>
    </row>
    <row r="2710" spans="1:19">
      <c r="A2710" s="215" t="str">
        <f t="shared" si="467"/>
        <v>-</v>
      </c>
      <c r="B2710" s="216"/>
      <c r="C2710" s="216"/>
      <c r="D2710" s="186"/>
      <c r="E2710" s="217">
        <f t="shared" ref="E2710:E2720" si="469">IF(I2709=0,0,VLOOKUP(I2709,EQUIPOS,4,FALSE))</f>
        <v>0</v>
      </c>
      <c r="F2710" s="218">
        <f t="shared" si="468"/>
        <v>0</v>
      </c>
      <c r="G2710" s="220"/>
      <c r="I2710" s="269"/>
    </row>
    <row r="2711" spans="1:19">
      <c r="A2711" s="215" t="str">
        <f t="shared" si="467"/>
        <v>-</v>
      </c>
      <c r="B2711" s="216"/>
      <c r="C2711" s="216"/>
      <c r="D2711" s="186"/>
      <c r="E2711" s="217">
        <f t="shared" si="469"/>
        <v>0</v>
      </c>
      <c r="F2711" s="218">
        <f t="shared" si="468"/>
        <v>0</v>
      </c>
      <c r="G2711" s="220"/>
      <c r="I2711" s="269"/>
    </row>
    <row r="2712" spans="1:19">
      <c r="A2712" s="215" t="str">
        <f t="shared" si="467"/>
        <v>-</v>
      </c>
      <c r="B2712" s="216"/>
      <c r="C2712" s="216"/>
      <c r="D2712" s="186"/>
      <c r="E2712" s="217">
        <f t="shared" si="469"/>
        <v>0</v>
      </c>
      <c r="F2712" s="218">
        <f t="shared" si="468"/>
        <v>0</v>
      </c>
      <c r="G2712" s="220"/>
      <c r="I2712" s="269"/>
    </row>
    <row r="2713" spans="1:19">
      <c r="A2713" s="215" t="str">
        <f t="shared" si="467"/>
        <v>-</v>
      </c>
      <c r="B2713" s="216"/>
      <c r="C2713" s="216"/>
      <c r="D2713" s="186"/>
      <c r="E2713" s="217">
        <f t="shared" si="469"/>
        <v>0</v>
      </c>
      <c r="F2713" s="218">
        <f t="shared" si="468"/>
        <v>0</v>
      </c>
      <c r="G2713" s="220"/>
      <c r="I2713" s="269"/>
    </row>
    <row r="2714" spans="1:19">
      <c r="A2714" s="215" t="str">
        <f t="shared" si="467"/>
        <v>-</v>
      </c>
      <c r="B2714" s="216"/>
      <c r="C2714" s="216"/>
      <c r="D2714" s="186"/>
      <c r="E2714" s="217">
        <f t="shared" si="469"/>
        <v>0</v>
      </c>
      <c r="F2714" s="218">
        <f t="shared" si="468"/>
        <v>0</v>
      </c>
      <c r="G2714" s="220"/>
      <c r="I2714" s="269"/>
    </row>
    <row r="2715" spans="1:19">
      <c r="A2715" s="215" t="str">
        <f t="shared" si="467"/>
        <v>-</v>
      </c>
      <c r="B2715" s="216"/>
      <c r="C2715" s="216"/>
      <c r="D2715" s="186"/>
      <c r="E2715" s="217">
        <f t="shared" si="469"/>
        <v>0</v>
      </c>
      <c r="F2715" s="218">
        <f t="shared" si="468"/>
        <v>0</v>
      </c>
      <c r="G2715" s="220"/>
      <c r="I2715" s="269"/>
    </row>
    <row r="2716" spans="1:19">
      <c r="A2716" s="215" t="str">
        <f t="shared" si="467"/>
        <v>-</v>
      </c>
      <c r="B2716" s="216"/>
      <c r="C2716" s="216"/>
      <c r="D2716" s="186"/>
      <c r="E2716" s="217">
        <f t="shared" si="469"/>
        <v>0</v>
      </c>
      <c r="F2716" s="218">
        <f t="shared" si="468"/>
        <v>0</v>
      </c>
      <c r="G2716" s="220"/>
      <c r="I2716" s="269"/>
    </row>
    <row r="2717" spans="1:19">
      <c r="A2717" s="215" t="str">
        <f t="shared" si="467"/>
        <v>-</v>
      </c>
      <c r="B2717" s="216"/>
      <c r="C2717" s="216"/>
      <c r="D2717" s="186"/>
      <c r="E2717" s="217">
        <f t="shared" si="469"/>
        <v>0</v>
      </c>
      <c r="F2717" s="218">
        <f t="shared" si="468"/>
        <v>0</v>
      </c>
      <c r="G2717" s="220"/>
      <c r="I2717" s="269"/>
    </row>
    <row r="2718" spans="1:19">
      <c r="A2718" s="215" t="str">
        <f t="shared" si="467"/>
        <v>-</v>
      </c>
      <c r="B2718" s="216"/>
      <c r="C2718" s="216"/>
      <c r="D2718" s="186"/>
      <c r="E2718" s="217">
        <f t="shared" si="469"/>
        <v>0</v>
      </c>
      <c r="F2718" s="218">
        <f t="shared" si="468"/>
        <v>0</v>
      </c>
      <c r="G2718" s="220"/>
      <c r="I2718" s="269"/>
    </row>
    <row r="2719" spans="1:19">
      <c r="A2719" s="215" t="str">
        <f t="shared" si="467"/>
        <v>-</v>
      </c>
      <c r="B2719" s="216"/>
      <c r="C2719" s="216"/>
      <c r="D2719" s="186"/>
      <c r="E2719" s="217">
        <f t="shared" si="469"/>
        <v>0</v>
      </c>
      <c r="F2719" s="218">
        <f t="shared" si="468"/>
        <v>0</v>
      </c>
      <c r="G2719" s="220"/>
      <c r="I2719" s="269"/>
    </row>
    <row r="2720" spans="1:19">
      <c r="A2720" s="215" t="str">
        <f t="shared" si="467"/>
        <v>-</v>
      </c>
      <c r="B2720" s="216"/>
      <c r="C2720" s="216"/>
      <c r="D2720" s="186"/>
      <c r="E2720" s="217">
        <f t="shared" si="469"/>
        <v>0</v>
      </c>
      <c r="F2720" s="218">
        <f t="shared" si="468"/>
        <v>0</v>
      </c>
      <c r="G2720" s="220"/>
      <c r="I2720" s="308"/>
    </row>
    <row r="2721" spans="1:19" ht="13.5" thickBot="1">
      <c r="A2721" s="222"/>
      <c r="B2721" s="223"/>
      <c r="C2721" s="223"/>
      <c r="D2721" s="225"/>
      <c r="E2721" s="225"/>
      <c r="F2721" s="226" t="s">
        <v>76</v>
      </c>
      <c r="G2721" s="227">
        <f>SUM(F2709:F2720)</f>
        <v>0</v>
      </c>
      <c r="I2721" s="308"/>
    </row>
    <row r="2722" spans="1:19" s="209" customFormat="1" ht="13.5" thickTop="1">
      <c r="A2722" s="228" t="s">
        <v>63</v>
      </c>
      <c r="B2722" s="229"/>
      <c r="C2722" s="229"/>
      <c r="D2722" s="231"/>
      <c r="E2722" s="231"/>
      <c r="F2722" s="230"/>
      <c r="G2722" s="232"/>
      <c r="I2722" s="307"/>
      <c r="S2722" s="281"/>
    </row>
    <row r="2723" spans="1:19" ht="26">
      <c r="A2723" s="233" t="s">
        <v>53</v>
      </c>
      <c r="B2723" s="234"/>
      <c r="C2723" s="235" t="s">
        <v>54</v>
      </c>
      <c r="D2723" s="298" t="s">
        <v>64</v>
      </c>
      <c r="E2723" s="236" t="s">
        <v>65</v>
      </c>
      <c r="F2723" s="237" t="s">
        <v>75</v>
      </c>
      <c r="G2723" s="238" t="s">
        <v>66</v>
      </c>
      <c r="I2723" s="269"/>
    </row>
    <row r="2724" spans="1:19">
      <c r="A2724" s="842" t="str">
        <f t="shared" ref="A2724:A2735" si="470">IF(I2723=0,"",VLOOKUP(I2723,MATERIALES,2,FALSE))</f>
        <v/>
      </c>
      <c r="B2724" s="843"/>
      <c r="C2724" s="239" t="str">
        <f t="shared" ref="C2724:C2732" si="471">IF(I2723=0,"",VLOOKUP(I2723,MATERIALES,3,FALSE))</f>
        <v/>
      </c>
      <c r="D2724" s="606"/>
      <c r="E2724" s="240">
        <f t="shared" ref="E2724:E2735" si="472">IF(I2723=0,0,VLOOKUP(I2723,MATERIALES,4,FALSE))</f>
        <v>0</v>
      </c>
      <c r="F2724" s="218">
        <f>D2724*E2724</f>
        <v>0</v>
      </c>
      <c r="G2724" s="219"/>
      <c r="I2724" s="269"/>
    </row>
    <row r="2725" spans="1:19">
      <c r="A2725" s="842" t="str">
        <f t="shared" si="470"/>
        <v/>
      </c>
      <c r="B2725" s="843"/>
      <c r="C2725" s="239" t="str">
        <f t="shared" si="471"/>
        <v/>
      </c>
      <c r="D2725" s="606"/>
      <c r="E2725" s="240">
        <f t="shared" si="472"/>
        <v>0</v>
      </c>
      <c r="F2725" s="218">
        <f t="shared" ref="F2725:F2735" si="473">D2725*E2725</f>
        <v>0</v>
      </c>
      <c r="G2725" s="220"/>
      <c r="I2725" s="269"/>
    </row>
    <row r="2726" spans="1:19">
      <c r="A2726" s="842" t="str">
        <f t="shared" si="470"/>
        <v/>
      </c>
      <c r="B2726" s="843"/>
      <c r="C2726" s="239" t="str">
        <f t="shared" si="471"/>
        <v/>
      </c>
      <c r="D2726" s="606"/>
      <c r="E2726" s="240">
        <f t="shared" si="472"/>
        <v>0</v>
      </c>
      <c r="F2726" s="218">
        <f t="shared" si="473"/>
        <v>0</v>
      </c>
      <c r="G2726" s="220"/>
      <c r="I2726" s="269"/>
    </row>
    <row r="2727" spans="1:19">
      <c r="A2727" s="842" t="str">
        <f t="shared" si="470"/>
        <v/>
      </c>
      <c r="B2727" s="843"/>
      <c r="C2727" s="239" t="str">
        <f t="shared" si="471"/>
        <v/>
      </c>
      <c r="D2727" s="606"/>
      <c r="E2727" s="240">
        <f t="shared" si="472"/>
        <v>0</v>
      </c>
      <c r="F2727" s="218">
        <f t="shared" si="473"/>
        <v>0</v>
      </c>
      <c r="G2727" s="220"/>
      <c r="I2727" s="269"/>
    </row>
    <row r="2728" spans="1:19">
      <c r="A2728" s="842" t="str">
        <f t="shared" si="470"/>
        <v/>
      </c>
      <c r="B2728" s="843"/>
      <c r="C2728" s="239" t="str">
        <f t="shared" si="471"/>
        <v/>
      </c>
      <c r="D2728" s="606"/>
      <c r="E2728" s="240">
        <f t="shared" si="472"/>
        <v>0</v>
      </c>
      <c r="F2728" s="218">
        <f t="shared" si="473"/>
        <v>0</v>
      </c>
      <c r="G2728" s="220"/>
      <c r="I2728" s="269"/>
    </row>
    <row r="2729" spans="1:19">
      <c r="A2729" s="842" t="str">
        <f t="shared" si="470"/>
        <v/>
      </c>
      <c r="B2729" s="843"/>
      <c r="C2729" s="239" t="str">
        <f t="shared" si="471"/>
        <v/>
      </c>
      <c r="D2729" s="606"/>
      <c r="E2729" s="240">
        <f t="shared" si="472"/>
        <v>0</v>
      </c>
      <c r="F2729" s="218">
        <f t="shared" si="473"/>
        <v>0</v>
      </c>
      <c r="G2729" s="220"/>
      <c r="I2729" s="269"/>
    </row>
    <row r="2730" spans="1:19">
      <c r="A2730" s="842" t="str">
        <f t="shared" si="470"/>
        <v/>
      </c>
      <c r="B2730" s="843"/>
      <c r="C2730" s="239" t="str">
        <f t="shared" si="471"/>
        <v/>
      </c>
      <c r="D2730" s="606"/>
      <c r="E2730" s="240">
        <f t="shared" si="472"/>
        <v>0</v>
      </c>
      <c r="F2730" s="218">
        <f t="shared" si="473"/>
        <v>0</v>
      </c>
      <c r="G2730" s="220"/>
      <c r="I2730" s="269"/>
    </row>
    <row r="2731" spans="1:19">
      <c r="A2731" s="842" t="str">
        <f t="shared" si="470"/>
        <v/>
      </c>
      <c r="B2731" s="843"/>
      <c r="C2731" s="239" t="str">
        <f t="shared" si="471"/>
        <v/>
      </c>
      <c r="D2731" s="606"/>
      <c r="E2731" s="240">
        <f t="shared" si="472"/>
        <v>0</v>
      </c>
      <c r="F2731" s="218">
        <f t="shared" si="473"/>
        <v>0</v>
      </c>
      <c r="G2731" s="241"/>
      <c r="I2731" s="269"/>
    </row>
    <row r="2732" spans="1:19">
      <c r="A2732" s="842" t="str">
        <f t="shared" si="470"/>
        <v/>
      </c>
      <c r="B2732" s="843"/>
      <c r="C2732" s="239" t="str">
        <f t="shared" si="471"/>
        <v/>
      </c>
      <c r="D2732" s="186"/>
      <c r="E2732" s="240">
        <f t="shared" si="472"/>
        <v>0</v>
      </c>
      <c r="F2732" s="218">
        <f t="shared" si="473"/>
        <v>0</v>
      </c>
      <c r="G2732" s="220"/>
      <c r="I2732" s="269"/>
    </row>
    <row r="2733" spans="1:19">
      <c r="A2733" s="842" t="str">
        <f t="shared" si="470"/>
        <v/>
      </c>
      <c r="B2733" s="843"/>
      <c r="C2733" s="239"/>
      <c r="D2733" s="186"/>
      <c r="E2733" s="240">
        <f t="shared" si="472"/>
        <v>0</v>
      </c>
      <c r="F2733" s="218">
        <f t="shared" si="473"/>
        <v>0</v>
      </c>
      <c r="G2733" s="220"/>
      <c r="I2733" s="269"/>
    </row>
    <row r="2734" spans="1:19">
      <c r="A2734" s="842" t="str">
        <f t="shared" si="470"/>
        <v/>
      </c>
      <c r="B2734" s="843"/>
      <c r="C2734" s="239"/>
      <c r="D2734" s="186"/>
      <c r="E2734" s="240">
        <f t="shared" si="472"/>
        <v>0</v>
      </c>
      <c r="F2734" s="218">
        <f t="shared" si="473"/>
        <v>0</v>
      </c>
      <c r="G2734" s="220"/>
      <c r="I2734" s="269"/>
    </row>
    <row r="2735" spans="1:19" ht="26.25" customHeight="1">
      <c r="A2735" s="842" t="str">
        <f t="shared" si="470"/>
        <v/>
      </c>
      <c r="B2735" s="843"/>
      <c r="C2735" s="239" t="str">
        <f t="shared" ref="C2735" si="474">IF(I2734=0,"",VLOOKUP(I2734,MATERIALES,3,FALSE))</f>
        <v/>
      </c>
      <c r="D2735" s="186"/>
      <c r="E2735" s="240">
        <f t="shared" si="472"/>
        <v>0</v>
      </c>
      <c r="F2735" s="218">
        <f t="shared" si="473"/>
        <v>0</v>
      </c>
      <c r="G2735" s="221"/>
      <c r="I2735" s="308"/>
    </row>
    <row r="2736" spans="1:19" ht="13.5" thickBot="1">
      <c r="A2736" s="204"/>
      <c r="D2736" s="206"/>
      <c r="E2736" s="242"/>
      <c r="F2736" s="243" t="s">
        <v>77</v>
      </c>
      <c r="G2736" s="241">
        <f>SUM(F2724:F2735)</f>
        <v>0</v>
      </c>
      <c r="I2736" s="308"/>
    </row>
    <row r="2737" spans="1:9" ht="14" thickTop="1" thickBot="1">
      <c r="A2737" s="244" t="s">
        <v>68</v>
      </c>
      <c r="B2737" s="245"/>
      <c r="C2737" s="245"/>
      <c r="D2737" s="247"/>
      <c r="E2737" s="247"/>
      <c r="F2737" s="246"/>
      <c r="G2737" s="248"/>
      <c r="I2737" s="308"/>
    </row>
    <row r="2738" spans="1:9" ht="13.5" thickTop="1">
      <c r="A2738" s="233" t="s">
        <v>53</v>
      </c>
      <c r="B2738" s="234"/>
      <c r="C2738" s="236" t="s">
        <v>67</v>
      </c>
      <c r="D2738" s="298" t="s">
        <v>71</v>
      </c>
      <c r="E2738" s="236" t="s">
        <v>96</v>
      </c>
      <c r="F2738" s="237" t="s">
        <v>75</v>
      </c>
      <c r="G2738" s="238" t="s">
        <v>66</v>
      </c>
      <c r="I2738" s="269"/>
    </row>
    <row r="2739" spans="1:9">
      <c r="A2739" s="842" t="s">
        <v>743</v>
      </c>
      <c r="B2739" s="843"/>
      <c r="C2739" s="187"/>
      <c r="D2739" s="186"/>
      <c r="E2739" s="240">
        <f>IF(I2738=0,0,VLOOKUP(I2738,EQUIPOS,4,FALSE))</f>
        <v>0</v>
      </c>
      <c r="F2739" s="218">
        <f>+D2739*E2739</f>
        <v>0</v>
      </c>
      <c r="G2739" s="219"/>
      <c r="I2739" s="269"/>
    </row>
    <row r="2740" spans="1:9">
      <c r="A2740" s="842" t="str">
        <f>IF(I2739=0,"",VLOOKUP(I2739,EQUIPOS,2,FALSE))</f>
        <v/>
      </c>
      <c r="B2740" s="843"/>
      <c r="C2740" s="187"/>
      <c r="D2740" s="186"/>
      <c r="E2740" s="240">
        <f>IF(I2739=0,0,VLOOKUP(I2739,EQUIPOS,4,FALSE))</f>
        <v>0</v>
      </c>
      <c r="F2740" s="218">
        <f t="shared" ref="F2740:F2743" si="475">C2740*D2740*E2740</f>
        <v>0</v>
      </c>
      <c r="G2740" s="220"/>
      <c r="I2740" s="269"/>
    </row>
    <row r="2741" spans="1:9">
      <c r="A2741" s="842" t="str">
        <f>IF(I2740=0,"",VLOOKUP(I2740,EQUIPOS,2,FALSE))</f>
        <v/>
      </c>
      <c r="B2741" s="843"/>
      <c r="C2741" s="187"/>
      <c r="D2741" s="186"/>
      <c r="E2741" s="240">
        <f>IF(I2740=0,0,VLOOKUP(I2740,EQUIPOS,4,FALSE))</f>
        <v>0</v>
      </c>
      <c r="F2741" s="218">
        <f t="shared" si="475"/>
        <v>0</v>
      </c>
      <c r="G2741" s="220"/>
      <c r="I2741" s="269"/>
    </row>
    <row r="2742" spans="1:9">
      <c r="A2742" s="842" t="str">
        <f>IF(I2741=0,"",VLOOKUP(I2741,EQUIPOS,2,FALSE))</f>
        <v/>
      </c>
      <c r="B2742" s="843"/>
      <c r="C2742" s="187"/>
      <c r="D2742" s="186"/>
      <c r="E2742" s="240">
        <f>IF(I2741=0,0,VLOOKUP(I2741,EQUIPOS,4,FALSE))</f>
        <v>0</v>
      </c>
      <c r="F2742" s="218">
        <f t="shared" si="475"/>
        <v>0</v>
      </c>
      <c r="G2742" s="220"/>
      <c r="I2742" s="269"/>
    </row>
    <row r="2743" spans="1:9" ht="30.75" customHeight="1">
      <c r="A2743" s="842" t="str">
        <f>IF(I2742=0,"",VLOOKUP(I2742,EQUIPOS,2,FALSE))</f>
        <v/>
      </c>
      <c r="B2743" s="843"/>
      <c r="C2743" s="187"/>
      <c r="D2743" s="186"/>
      <c r="E2743" s="240">
        <f>IF(I2742=0,0,VLOOKUP(I2742,EQUIPOS,4,FALSE))</f>
        <v>0</v>
      </c>
      <c r="F2743" s="218">
        <f t="shared" si="475"/>
        <v>0</v>
      </c>
      <c r="G2743" s="221"/>
      <c r="I2743" s="308"/>
    </row>
    <row r="2744" spans="1:9" ht="13.5" thickBot="1">
      <c r="A2744" s="222"/>
      <c r="B2744" s="223"/>
      <c r="C2744" s="223"/>
      <c r="D2744" s="225"/>
      <c r="E2744" s="249"/>
      <c r="F2744" s="226" t="s">
        <v>78</v>
      </c>
      <c r="G2744" s="250">
        <f>SUM(F2739:F2743)</f>
        <v>0</v>
      </c>
      <c r="I2744" s="308"/>
    </row>
    <row r="2745" spans="1:9" ht="13.5" thickTop="1">
      <c r="A2745" s="228" t="s">
        <v>69</v>
      </c>
      <c r="B2745" s="229"/>
      <c r="C2745" s="229"/>
      <c r="D2745" s="231"/>
      <c r="E2745" s="231"/>
      <c r="F2745" s="230"/>
      <c r="G2745" s="232"/>
      <c r="H2745" s="209"/>
      <c r="I2745" s="307"/>
    </row>
    <row r="2746" spans="1:9" ht="26">
      <c r="A2746" s="233" t="s">
        <v>53</v>
      </c>
      <c r="B2746" s="235" t="s">
        <v>54</v>
      </c>
      <c r="C2746" s="235" t="s">
        <v>64</v>
      </c>
      <c r="D2746" s="298" t="s">
        <v>70</v>
      </c>
      <c r="E2746" s="236" t="s">
        <v>65</v>
      </c>
      <c r="F2746" s="237" t="s">
        <v>75</v>
      </c>
      <c r="G2746" s="238" t="s">
        <v>66</v>
      </c>
      <c r="I2746" s="269"/>
    </row>
    <row r="2747" spans="1:9">
      <c r="A2747" s="251" t="str">
        <f t="shared" ref="A2747:A2758" si="476">IF(I2746=0,"",VLOOKUP(I2746,MANOOBRA,2,FALSE))</f>
        <v/>
      </c>
      <c r="B2747" s="239" t="str">
        <f t="shared" ref="B2747:B2758" si="477">IF(I2746=0,"",VLOOKUP(I2746,MANOOBRA,3,FALSE))</f>
        <v/>
      </c>
      <c r="C2747" s="187"/>
      <c r="D2747" s="187"/>
      <c r="E2747" s="240">
        <f t="shared" ref="E2747:E2758" si="478">IF(I2746=0,0,VLOOKUP(I2746,MANOOBRA,4,FALSE))</f>
        <v>0</v>
      </c>
      <c r="F2747" s="218">
        <f>IF(D2747=0,0,E2747*D2747)</f>
        <v>0</v>
      </c>
      <c r="G2747" s="219"/>
      <c r="I2747" s="269"/>
    </row>
    <row r="2748" spans="1:9">
      <c r="A2748" s="251" t="str">
        <f t="shared" si="476"/>
        <v/>
      </c>
      <c r="B2748" s="239" t="str">
        <f t="shared" si="477"/>
        <v/>
      </c>
      <c r="C2748" s="187"/>
      <c r="D2748" s="187"/>
      <c r="E2748" s="240">
        <f t="shared" si="478"/>
        <v>0</v>
      </c>
      <c r="F2748" s="218">
        <f t="shared" ref="F2748:F2758" si="479">IF(D2748=0,0,C2748*E2748/D2748)</f>
        <v>0</v>
      </c>
      <c r="G2748" s="220"/>
      <c r="I2748" s="269"/>
    </row>
    <row r="2749" spans="1:9">
      <c r="A2749" s="251" t="str">
        <f t="shared" si="476"/>
        <v/>
      </c>
      <c r="B2749" s="239" t="str">
        <f t="shared" si="477"/>
        <v/>
      </c>
      <c r="C2749" s="187"/>
      <c r="D2749" s="290"/>
      <c r="E2749" s="240">
        <f t="shared" si="478"/>
        <v>0</v>
      </c>
      <c r="F2749" s="218">
        <f t="shared" si="479"/>
        <v>0</v>
      </c>
      <c r="G2749" s="220"/>
      <c r="I2749" s="269"/>
    </row>
    <row r="2750" spans="1:9">
      <c r="A2750" s="251" t="str">
        <f t="shared" si="476"/>
        <v/>
      </c>
      <c r="B2750" s="239" t="str">
        <f t="shared" si="477"/>
        <v/>
      </c>
      <c r="C2750" s="187"/>
      <c r="D2750" s="187"/>
      <c r="E2750" s="240">
        <f t="shared" si="478"/>
        <v>0</v>
      </c>
      <c r="F2750" s="218">
        <f t="shared" si="479"/>
        <v>0</v>
      </c>
      <c r="G2750" s="220"/>
      <c r="I2750" s="269"/>
    </row>
    <row r="2751" spans="1:9">
      <c r="A2751" s="251" t="str">
        <f t="shared" si="476"/>
        <v/>
      </c>
      <c r="B2751" s="239" t="str">
        <f t="shared" si="477"/>
        <v/>
      </c>
      <c r="C2751" s="187"/>
      <c r="D2751" s="187"/>
      <c r="E2751" s="240">
        <f t="shared" si="478"/>
        <v>0</v>
      </c>
      <c r="F2751" s="218">
        <f t="shared" si="479"/>
        <v>0</v>
      </c>
      <c r="G2751" s="220"/>
      <c r="I2751" s="269"/>
    </row>
    <row r="2752" spans="1:9">
      <c r="A2752" s="251" t="str">
        <f t="shared" si="476"/>
        <v/>
      </c>
      <c r="B2752" s="239" t="str">
        <f t="shared" si="477"/>
        <v/>
      </c>
      <c r="C2752" s="187"/>
      <c r="D2752" s="187"/>
      <c r="E2752" s="240">
        <f t="shared" si="478"/>
        <v>0</v>
      </c>
      <c r="F2752" s="218">
        <f t="shared" si="479"/>
        <v>0</v>
      </c>
      <c r="G2752" s="220"/>
      <c r="I2752" s="269"/>
    </row>
    <row r="2753" spans="1:20">
      <c r="A2753" s="251" t="str">
        <f t="shared" si="476"/>
        <v/>
      </c>
      <c r="B2753" s="239" t="str">
        <f t="shared" si="477"/>
        <v/>
      </c>
      <c r="C2753" s="187"/>
      <c r="D2753" s="187"/>
      <c r="E2753" s="240">
        <f t="shared" si="478"/>
        <v>0</v>
      </c>
      <c r="F2753" s="218">
        <f t="shared" si="479"/>
        <v>0</v>
      </c>
      <c r="G2753" s="220"/>
      <c r="I2753" s="269"/>
    </row>
    <row r="2754" spans="1:20">
      <c r="A2754" s="251" t="str">
        <f t="shared" si="476"/>
        <v/>
      </c>
      <c r="B2754" s="239" t="str">
        <f t="shared" si="477"/>
        <v/>
      </c>
      <c r="C2754" s="187"/>
      <c r="D2754" s="187"/>
      <c r="E2754" s="240">
        <f t="shared" si="478"/>
        <v>0</v>
      </c>
      <c r="F2754" s="218">
        <f t="shared" si="479"/>
        <v>0</v>
      </c>
      <c r="G2754" s="220"/>
      <c r="I2754" s="269"/>
    </row>
    <row r="2755" spans="1:20">
      <c r="A2755" s="251" t="str">
        <f t="shared" si="476"/>
        <v/>
      </c>
      <c r="B2755" s="239" t="str">
        <f t="shared" si="477"/>
        <v/>
      </c>
      <c r="C2755" s="187"/>
      <c r="D2755" s="187"/>
      <c r="E2755" s="240">
        <f t="shared" si="478"/>
        <v>0</v>
      </c>
      <c r="F2755" s="218">
        <f t="shared" si="479"/>
        <v>0</v>
      </c>
      <c r="G2755" s="220"/>
      <c r="I2755" s="269"/>
    </row>
    <row r="2756" spans="1:20">
      <c r="A2756" s="251" t="str">
        <f t="shared" si="476"/>
        <v/>
      </c>
      <c r="B2756" s="239" t="str">
        <f t="shared" si="477"/>
        <v/>
      </c>
      <c r="C2756" s="187"/>
      <c r="D2756" s="187"/>
      <c r="E2756" s="240">
        <f t="shared" si="478"/>
        <v>0</v>
      </c>
      <c r="F2756" s="218">
        <f t="shared" si="479"/>
        <v>0</v>
      </c>
      <c r="G2756" s="220"/>
      <c r="I2756" s="269"/>
    </row>
    <row r="2757" spans="1:20">
      <c r="A2757" s="251" t="str">
        <f t="shared" si="476"/>
        <v/>
      </c>
      <c r="B2757" s="239" t="str">
        <f t="shared" si="477"/>
        <v/>
      </c>
      <c r="C2757" s="187"/>
      <c r="D2757" s="187"/>
      <c r="E2757" s="240">
        <f t="shared" si="478"/>
        <v>0</v>
      </c>
      <c r="F2757" s="218">
        <f t="shared" si="479"/>
        <v>0</v>
      </c>
      <c r="G2757" s="220"/>
      <c r="I2757" s="269"/>
    </row>
    <row r="2758" spans="1:20" ht="31.5" customHeight="1">
      <c r="A2758" s="251" t="str">
        <f t="shared" si="476"/>
        <v/>
      </c>
      <c r="B2758" s="239" t="str">
        <f t="shared" si="477"/>
        <v/>
      </c>
      <c r="C2758" s="187"/>
      <c r="D2758" s="187"/>
      <c r="E2758" s="240">
        <f t="shared" si="478"/>
        <v>0</v>
      </c>
      <c r="F2758" s="218">
        <f t="shared" si="479"/>
        <v>0</v>
      </c>
      <c r="G2758" s="221"/>
      <c r="I2758" s="308"/>
    </row>
    <row r="2759" spans="1:20" ht="13.5" thickBot="1">
      <c r="A2759" s="222"/>
      <c r="B2759" s="223"/>
      <c r="C2759" s="223"/>
      <c r="D2759" s="225"/>
      <c r="E2759" s="225"/>
      <c r="F2759" s="226" t="s">
        <v>79</v>
      </c>
      <c r="G2759" s="250">
        <f>SUM(F2747:F2758)</f>
        <v>0</v>
      </c>
      <c r="I2759" s="308"/>
    </row>
    <row r="2760" spans="1:20" ht="13.5" thickTop="1">
      <c r="A2760" s="179" t="s">
        <v>72</v>
      </c>
      <c r="B2760" s="229"/>
      <c r="C2760" s="229"/>
      <c r="D2760" s="231"/>
      <c r="E2760" s="231"/>
      <c r="F2760" s="230"/>
      <c r="G2760" s="232"/>
      <c r="H2760" s="209"/>
      <c r="I2760" s="307"/>
    </row>
    <row r="2761" spans="1:20">
      <c r="A2761" s="233" t="s">
        <v>53</v>
      </c>
      <c r="B2761" s="234"/>
      <c r="C2761" s="234"/>
      <c r="D2761" s="299"/>
      <c r="E2761" s="236" t="s">
        <v>73</v>
      </c>
      <c r="F2761" s="237" t="s">
        <v>74</v>
      </c>
      <c r="G2761" s="252" t="s">
        <v>73</v>
      </c>
      <c r="I2761" s="308"/>
    </row>
    <row r="2762" spans="1:20">
      <c r="A2762" s="704" t="s">
        <v>734</v>
      </c>
      <c r="B2762" s="253"/>
      <c r="C2762" s="253"/>
      <c r="D2762" s="300"/>
      <c r="E2762" s="217">
        <f>SUM(G2721,G2736,G2744,G2759)</f>
        <v>0</v>
      </c>
      <c r="F2762" s="254">
        <v>0.12</v>
      </c>
      <c r="G2762" s="255">
        <f>E2762*F2762</f>
        <v>0</v>
      </c>
      <c r="I2762" s="308"/>
    </row>
    <row r="2763" spans="1:20">
      <c r="A2763" s="704" t="s">
        <v>80</v>
      </c>
      <c r="B2763" s="253"/>
      <c r="C2763" s="253"/>
      <c r="D2763" s="300"/>
      <c r="E2763" s="217">
        <f>SUM(G2721,G2736,G2744,G2759)</f>
        <v>0</v>
      </c>
      <c r="F2763" s="254">
        <f>A</f>
        <v>0</v>
      </c>
      <c r="G2763" s="255">
        <f>E2763*F2763</f>
        <v>0</v>
      </c>
      <c r="I2763" s="308"/>
    </row>
    <row r="2764" spans="1:20" ht="33" customHeight="1">
      <c r="A2764" s="704" t="s">
        <v>81</v>
      </c>
      <c r="B2764" s="253"/>
      <c r="C2764" s="253"/>
      <c r="D2764" s="300"/>
      <c r="E2764" s="217">
        <f>SUM(G2721,G2736,G2744,G2759)</f>
        <v>0</v>
      </c>
      <c r="F2764" s="254">
        <f>I</f>
        <v>0</v>
      </c>
      <c r="G2764" s="255">
        <f>E2764*F2764</f>
        <v>0</v>
      </c>
      <c r="I2764" s="308"/>
      <c r="J2764" s="281"/>
      <c r="K2764" s="281"/>
      <c r="L2764" s="281"/>
      <c r="M2764" s="281"/>
      <c r="N2764" s="281"/>
      <c r="O2764" s="281"/>
      <c r="P2764" s="281"/>
      <c r="Q2764" s="281"/>
      <c r="R2764" s="281"/>
      <c r="S2764" s="281"/>
    </row>
    <row r="2765" spans="1:20" ht="33" customHeight="1">
      <c r="A2765" s="707" t="s">
        <v>82</v>
      </c>
      <c r="D2765" s="206"/>
      <c r="E2765" s="217">
        <f>SUM(G2721,G2736,G2744,G2759)</f>
        <v>0</v>
      </c>
      <c r="F2765" s="705">
        <f>U</f>
        <v>0</v>
      </c>
      <c r="G2765" s="255">
        <f>E2765*F2765</f>
        <v>0</v>
      </c>
      <c r="I2765" s="706"/>
      <c r="J2765" s="281"/>
      <c r="K2765" s="281"/>
      <c r="L2765" s="281"/>
      <c r="M2765" s="281"/>
      <c r="N2765" s="281"/>
      <c r="O2765" s="281"/>
      <c r="P2765" s="281"/>
      <c r="Q2765" s="281"/>
      <c r="R2765" s="281"/>
      <c r="S2765" s="281"/>
    </row>
    <row r="2766" spans="1:20" s="201" customFormat="1" ht="36" customHeight="1" thickBot="1">
      <c r="A2766" s="222"/>
      <c r="B2766" s="223"/>
      <c r="C2766" s="223"/>
      <c r="D2766" s="225"/>
      <c r="E2766" s="225"/>
      <c r="F2766" s="256" t="s">
        <v>83</v>
      </c>
      <c r="G2766" s="250">
        <f>SUM(G2762:G2765)</f>
        <v>0</v>
      </c>
      <c r="I2766" s="309"/>
      <c r="J2766" s="201" t="str">
        <f>B2705</f>
        <v>2.7.7</v>
      </c>
      <c r="K2766" s="261">
        <f>E2762</f>
        <v>0</v>
      </c>
      <c r="L2766" s="261">
        <f>+G2721</f>
        <v>0</v>
      </c>
      <c r="M2766" s="261">
        <f>+G2736</f>
        <v>0</v>
      </c>
      <c r="N2766" s="261">
        <f>+G2744</f>
        <v>0</v>
      </c>
      <c r="O2766" s="261">
        <f>+G2759</f>
        <v>0</v>
      </c>
      <c r="P2766" s="280">
        <f>G2762</f>
        <v>0</v>
      </c>
      <c r="Q2766" s="280">
        <f>G2763</f>
        <v>0</v>
      </c>
      <c r="R2766" s="280">
        <f>G2764</f>
        <v>0</v>
      </c>
      <c r="S2766" s="283">
        <f>SUM(K2766:R2766)</f>
        <v>0</v>
      </c>
      <c r="T2766" s="280"/>
    </row>
    <row r="2767" spans="1:20" ht="14" thickTop="1" thickBot="1">
      <c r="A2767" s="257"/>
      <c r="B2767" s="201"/>
      <c r="C2767" s="201"/>
      <c r="D2767" s="301"/>
      <c r="E2767" s="258" t="s">
        <v>88</v>
      </c>
      <c r="F2767" s="259"/>
      <c r="G2767" s="260">
        <f>ROUND(SUM(G2721,G2736,G2744,G2759,G2766),0)</f>
        <v>0</v>
      </c>
      <c r="I2767" s="308"/>
      <c r="T2767" s="280"/>
    </row>
    <row r="2768" spans="1:20" ht="13.5" thickTop="1">
      <c r="A2768" s="262" t="s">
        <v>95</v>
      </c>
      <c r="D2768" s="206"/>
      <c r="E2768" s="206"/>
      <c r="F2768" s="205"/>
      <c r="G2768" s="208"/>
      <c r="I2768" s="308"/>
      <c r="T2768" s="280"/>
    </row>
    <row r="2769" spans="1:20">
      <c r="A2769" s="262"/>
      <c r="B2769" s="263"/>
      <c r="C2769" s="263"/>
      <c r="D2769" s="302"/>
      <c r="E2769" s="206"/>
      <c r="F2769" s="205"/>
      <c r="G2769" s="264">
        <f ca="1">TODAY()</f>
        <v>45189</v>
      </c>
      <c r="I2769" s="308"/>
      <c r="T2769" s="280"/>
    </row>
    <row r="2770" spans="1:20" s="191" customFormat="1" ht="13.5" thickBot="1">
      <c r="A2770" s="222"/>
      <c r="B2770" s="223"/>
      <c r="C2770" s="223"/>
      <c r="D2770" s="225"/>
      <c r="E2770" s="225"/>
      <c r="F2770" s="224"/>
      <c r="G2770" s="265"/>
      <c r="I2770" s="303"/>
      <c r="S2770" s="282"/>
    </row>
    <row r="2771" spans="1:20" s="191" customFormat="1" ht="13.5" thickTop="1">
      <c r="A2771" s="188" t="s">
        <v>124</v>
      </c>
      <c r="B2771" s="188"/>
      <c r="C2771" s="188"/>
      <c r="D2771" s="190"/>
      <c r="E2771" s="190"/>
      <c r="F2771" s="189"/>
      <c r="G2771" s="189"/>
      <c r="I2771" s="303"/>
      <c r="S2771" s="282"/>
    </row>
    <row r="2772" spans="1:20" s="191" customFormat="1">
      <c r="A2772" s="188" t="str">
        <f>CONCATENATE('Prestaciones y AIU'!A2496," ANALISIS DE PRECIOS UNITARIOS")</f>
        <v xml:space="preserve"> ANALISIS DE PRECIOS UNITARIOS</v>
      </c>
      <c r="B2772" s="188"/>
      <c r="C2772" s="188"/>
      <c r="D2772" s="190"/>
      <c r="E2772" s="190"/>
      <c r="F2772" s="189"/>
      <c r="G2772" s="189"/>
      <c r="I2772" s="303"/>
      <c r="S2772" s="282"/>
    </row>
    <row r="2773" spans="1:20" s="191" customFormat="1">
      <c r="A2773" s="188" t="str">
        <f>Objeto_LIC</f>
        <v>OBJETO PROCESO COMPETITIVO</v>
      </c>
      <c r="B2773" s="188"/>
      <c r="C2773" s="188"/>
      <c r="D2773" s="190"/>
      <c r="E2773" s="190"/>
      <c r="F2773" s="189"/>
      <c r="G2773" s="189"/>
      <c r="I2773" s="303"/>
      <c r="S2773" s="282"/>
    </row>
    <row r="2774" spans="1:20">
      <c r="A2774" s="188"/>
      <c r="B2774" s="188"/>
      <c r="C2774" s="188"/>
      <c r="D2774" s="190"/>
      <c r="E2774" s="190"/>
      <c r="F2774" s="189"/>
      <c r="G2774" s="189"/>
    </row>
    <row r="2775" spans="1:20" s="201" customFormat="1" ht="13.5" thickBot="1">
      <c r="A2775" s="192"/>
      <c r="B2775" s="192"/>
      <c r="C2775" s="192"/>
      <c r="D2775" s="194"/>
      <c r="E2775" s="194"/>
      <c r="F2775" s="193"/>
      <c r="G2775" s="193"/>
      <c r="I2775" s="305"/>
      <c r="S2775" s="282"/>
    </row>
    <row r="2776" spans="1:20" ht="13.5" thickTop="1">
      <c r="A2776" s="196"/>
      <c r="B2776" s="197"/>
      <c r="C2776" s="197"/>
      <c r="D2776" s="199"/>
      <c r="E2776" s="199"/>
      <c r="F2776" s="198"/>
      <c r="G2776" s="200" t="s">
        <v>125</v>
      </c>
    </row>
    <row r="2777" spans="1:20">
      <c r="A2777" s="202" t="s">
        <v>58</v>
      </c>
      <c r="B2777" s="844" t="str">
        <f>Proponente</f>
        <v>INDICAR NOMBRE DE CONTRATISTA</v>
      </c>
      <c r="C2777" s="844"/>
      <c r="D2777" s="844"/>
      <c r="E2777" s="844"/>
      <c r="F2777" s="844"/>
      <c r="G2777" s="845"/>
    </row>
    <row r="2778" spans="1:20">
      <c r="A2778" s="202" t="s">
        <v>59</v>
      </c>
      <c r="B2778" s="203" t="str">
        <f>Presupuesto!$A$45</f>
        <v>2.8</v>
      </c>
      <c r="C2778" s="844" t="str">
        <f>Presupuesto!$B$45</f>
        <v>VARIOS</v>
      </c>
      <c r="D2778" s="844"/>
      <c r="E2778" s="844"/>
      <c r="F2778" s="844"/>
      <c r="G2778" s="845"/>
    </row>
    <row r="2779" spans="1:20">
      <c r="A2779" s="204"/>
      <c r="D2779" s="206"/>
      <c r="E2779" s="206"/>
      <c r="F2779" s="192" t="s">
        <v>87</v>
      </c>
      <c r="G2779" s="207">
        <f>Presupuesto!$C$45</f>
        <v>0</v>
      </c>
      <c r="I2779" s="306"/>
      <c r="J2779" s="281"/>
      <c r="K2779" s="281"/>
      <c r="L2779" s="281"/>
      <c r="M2779" s="281"/>
      <c r="N2779" s="281"/>
      <c r="O2779" s="281"/>
      <c r="P2779" s="281"/>
      <c r="Q2779" s="281"/>
      <c r="R2779" s="281"/>
      <c r="S2779" s="281"/>
    </row>
    <row r="2780" spans="1:20" s="209" customFormat="1" ht="13.5" thickBot="1">
      <c r="A2780" s="202" t="s">
        <v>60</v>
      </c>
      <c r="B2780" s="195"/>
      <c r="C2780" s="195"/>
      <c r="D2780" s="206"/>
      <c r="E2780" s="206"/>
      <c r="F2780" s="205"/>
      <c r="G2780" s="208"/>
      <c r="I2780" s="307"/>
      <c r="S2780" s="281"/>
    </row>
    <row r="2781" spans="1:20" ht="13.5" thickTop="1">
      <c r="A2781" s="210" t="s">
        <v>53</v>
      </c>
      <c r="B2781" s="211" t="s">
        <v>61</v>
      </c>
      <c r="C2781" s="211" t="s">
        <v>62</v>
      </c>
      <c r="D2781" s="212" t="s">
        <v>70</v>
      </c>
      <c r="E2781" s="213" t="s">
        <v>98</v>
      </c>
      <c r="F2781" s="213" t="s">
        <v>75</v>
      </c>
      <c r="G2781" s="214" t="s">
        <v>66</v>
      </c>
      <c r="I2781" s="269"/>
    </row>
    <row r="2782" spans="1:20">
      <c r="A2782" s="215" t="str">
        <f t="shared" ref="A2782:A2793" si="480">IF(I2781=0,"-",VLOOKUP(I2781,EQUIPOS,2,FALSE))</f>
        <v>-</v>
      </c>
      <c r="B2782" s="216"/>
      <c r="C2782" s="216"/>
      <c r="D2782" s="186"/>
      <c r="E2782" s="217">
        <f t="shared" ref="E2782:E2793" si="481">IF(I2781=0,0,VLOOKUP(I2781,EQUIPOS,4,FALSE))</f>
        <v>0</v>
      </c>
      <c r="F2782" s="218">
        <f t="shared" ref="F2782:F2793" si="482">IF(D2782=0,0,E2782/D2782)</f>
        <v>0</v>
      </c>
      <c r="G2782" s="219"/>
      <c r="I2782" s="269"/>
    </row>
    <row r="2783" spans="1:20">
      <c r="A2783" s="215" t="str">
        <f t="shared" si="480"/>
        <v>-</v>
      </c>
      <c r="B2783" s="216"/>
      <c r="C2783" s="216"/>
      <c r="D2783" s="186"/>
      <c r="E2783" s="217">
        <f t="shared" si="481"/>
        <v>0</v>
      </c>
      <c r="F2783" s="218">
        <f t="shared" si="482"/>
        <v>0</v>
      </c>
      <c r="G2783" s="220"/>
      <c r="I2783" s="269"/>
    </row>
    <row r="2784" spans="1:20">
      <c r="A2784" s="215" t="str">
        <f t="shared" si="480"/>
        <v>-</v>
      </c>
      <c r="B2784" s="216"/>
      <c r="C2784" s="216"/>
      <c r="D2784" s="186"/>
      <c r="E2784" s="217">
        <f t="shared" si="481"/>
        <v>0</v>
      </c>
      <c r="F2784" s="218">
        <f t="shared" si="482"/>
        <v>0</v>
      </c>
      <c r="G2784" s="220"/>
      <c r="I2784" s="269"/>
    </row>
    <row r="2785" spans="1:19">
      <c r="A2785" s="215" t="str">
        <f t="shared" si="480"/>
        <v>-</v>
      </c>
      <c r="B2785" s="216"/>
      <c r="C2785" s="216"/>
      <c r="D2785" s="186"/>
      <c r="E2785" s="217">
        <f t="shared" si="481"/>
        <v>0</v>
      </c>
      <c r="F2785" s="218">
        <f t="shared" si="482"/>
        <v>0</v>
      </c>
      <c r="G2785" s="220"/>
      <c r="I2785" s="269"/>
    </row>
    <row r="2786" spans="1:19">
      <c r="A2786" s="215" t="str">
        <f t="shared" si="480"/>
        <v>-</v>
      </c>
      <c r="B2786" s="216"/>
      <c r="C2786" s="216"/>
      <c r="D2786" s="186"/>
      <c r="E2786" s="217">
        <f t="shared" si="481"/>
        <v>0</v>
      </c>
      <c r="F2786" s="218">
        <f t="shared" si="482"/>
        <v>0</v>
      </c>
      <c r="G2786" s="220"/>
      <c r="I2786" s="269"/>
    </row>
    <row r="2787" spans="1:19">
      <c r="A2787" s="215" t="str">
        <f t="shared" si="480"/>
        <v>-</v>
      </c>
      <c r="B2787" s="216"/>
      <c r="C2787" s="216"/>
      <c r="D2787" s="186"/>
      <c r="E2787" s="217">
        <f t="shared" si="481"/>
        <v>0</v>
      </c>
      <c r="F2787" s="218">
        <f t="shared" si="482"/>
        <v>0</v>
      </c>
      <c r="G2787" s="220"/>
      <c r="I2787" s="269"/>
    </row>
    <row r="2788" spans="1:19">
      <c r="A2788" s="215" t="str">
        <f t="shared" si="480"/>
        <v>-</v>
      </c>
      <c r="B2788" s="216"/>
      <c r="C2788" s="216"/>
      <c r="D2788" s="186"/>
      <c r="E2788" s="217">
        <f t="shared" si="481"/>
        <v>0</v>
      </c>
      <c r="F2788" s="218">
        <f t="shared" si="482"/>
        <v>0</v>
      </c>
      <c r="G2788" s="220"/>
      <c r="I2788" s="269"/>
    </row>
    <row r="2789" spans="1:19">
      <c r="A2789" s="215" t="str">
        <f t="shared" si="480"/>
        <v>-</v>
      </c>
      <c r="B2789" s="216"/>
      <c r="C2789" s="216"/>
      <c r="D2789" s="186"/>
      <c r="E2789" s="217">
        <f t="shared" si="481"/>
        <v>0</v>
      </c>
      <c r="F2789" s="218">
        <f t="shared" si="482"/>
        <v>0</v>
      </c>
      <c r="G2789" s="220"/>
      <c r="I2789" s="269"/>
    </row>
    <row r="2790" spans="1:19">
      <c r="A2790" s="215" t="str">
        <f t="shared" si="480"/>
        <v>-</v>
      </c>
      <c r="B2790" s="216"/>
      <c r="C2790" s="216"/>
      <c r="D2790" s="186"/>
      <c r="E2790" s="217">
        <f t="shared" si="481"/>
        <v>0</v>
      </c>
      <c r="F2790" s="218">
        <f t="shared" si="482"/>
        <v>0</v>
      </c>
      <c r="G2790" s="220"/>
      <c r="I2790" s="269"/>
    </row>
    <row r="2791" spans="1:19">
      <c r="A2791" s="215" t="str">
        <f t="shared" si="480"/>
        <v>-</v>
      </c>
      <c r="B2791" s="216"/>
      <c r="C2791" s="216"/>
      <c r="D2791" s="186"/>
      <c r="E2791" s="217">
        <f t="shared" si="481"/>
        <v>0</v>
      </c>
      <c r="F2791" s="218">
        <f t="shared" si="482"/>
        <v>0</v>
      </c>
      <c r="G2791" s="220"/>
      <c r="I2791" s="269"/>
    </row>
    <row r="2792" spans="1:19">
      <c r="A2792" s="215" t="str">
        <f t="shared" si="480"/>
        <v>-</v>
      </c>
      <c r="B2792" s="216"/>
      <c r="C2792" s="216"/>
      <c r="D2792" s="186"/>
      <c r="E2792" s="217">
        <f t="shared" si="481"/>
        <v>0</v>
      </c>
      <c r="F2792" s="218">
        <f t="shared" si="482"/>
        <v>0</v>
      </c>
      <c r="G2792" s="220"/>
      <c r="I2792" s="269"/>
    </row>
    <row r="2793" spans="1:19">
      <c r="A2793" s="215" t="str">
        <f t="shared" si="480"/>
        <v>-</v>
      </c>
      <c r="B2793" s="216"/>
      <c r="C2793" s="216"/>
      <c r="D2793" s="186"/>
      <c r="E2793" s="217">
        <f t="shared" si="481"/>
        <v>0</v>
      </c>
      <c r="F2793" s="218">
        <f t="shared" si="482"/>
        <v>0</v>
      </c>
      <c r="G2793" s="220"/>
      <c r="I2793" s="308"/>
    </row>
    <row r="2794" spans="1:19" ht="13.5" thickBot="1">
      <c r="A2794" s="222"/>
      <c r="B2794" s="223"/>
      <c r="C2794" s="223"/>
      <c r="D2794" s="225"/>
      <c r="E2794" s="225"/>
      <c r="F2794" s="226" t="s">
        <v>76</v>
      </c>
      <c r="G2794" s="227">
        <f>SUM(F2782:F2793)</f>
        <v>0</v>
      </c>
      <c r="I2794" s="308"/>
    </row>
    <row r="2795" spans="1:19" s="209" customFormat="1" ht="13.5" thickTop="1">
      <c r="A2795" s="228" t="s">
        <v>63</v>
      </c>
      <c r="B2795" s="229"/>
      <c r="C2795" s="229"/>
      <c r="D2795" s="231"/>
      <c r="E2795" s="231"/>
      <c r="F2795" s="230"/>
      <c r="G2795" s="232"/>
      <c r="I2795" s="307"/>
      <c r="S2795" s="281"/>
    </row>
    <row r="2796" spans="1:19" ht="26">
      <c r="A2796" s="233" t="s">
        <v>53</v>
      </c>
      <c r="B2796" s="234"/>
      <c r="C2796" s="235" t="s">
        <v>54</v>
      </c>
      <c r="D2796" s="298" t="s">
        <v>64</v>
      </c>
      <c r="E2796" s="236" t="s">
        <v>65</v>
      </c>
      <c r="F2796" s="237" t="s">
        <v>75</v>
      </c>
      <c r="G2796" s="238" t="s">
        <v>66</v>
      </c>
      <c r="I2796" s="269"/>
    </row>
    <row r="2797" spans="1:19">
      <c r="A2797" s="842" t="str">
        <f t="shared" ref="A2797:A2808" si="483">IF(I2796=0,"",VLOOKUP(I2796,MATERIALES,2,FALSE))</f>
        <v/>
      </c>
      <c r="B2797" s="843"/>
      <c r="C2797" s="239" t="str">
        <f t="shared" ref="C2797:C2805" si="484">IF(I2796=0,"",VLOOKUP(I2796,MATERIALES,3,FALSE))</f>
        <v/>
      </c>
      <c r="D2797" s="186"/>
      <c r="E2797" s="240">
        <f t="shared" ref="E2797:E2808" si="485">IF(I2796=0,0,VLOOKUP(I2796,MATERIALES,4,FALSE))</f>
        <v>0</v>
      </c>
      <c r="F2797" s="218">
        <f>D2797*E2797</f>
        <v>0</v>
      </c>
      <c r="G2797" s="219"/>
      <c r="I2797" s="269"/>
    </row>
    <row r="2798" spans="1:19">
      <c r="A2798" s="842" t="str">
        <f t="shared" si="483"/>
        <v/>
      </c>
      <c r="B2798" s="843"/>
      <c r="C2798" s="239" t="str">
        <f t="shared" si="484"/>
        <v/>
      </c>
      <c r="D2798" s="186"/>
      <c r="E2798" s="240">
        <f t="shared" si="485"/>
        <v>0</v>
      </c>
      <c r="F2798" s="218">
        <f t="shared" ref="F2798:F2808" si="486">D2798*E2798</f>
        <v>0</v>
      </c>
      <c r="G2798" s="220"/>
      <c r="I2798" s="269"/>
    </row>
    <row r="2799" spans="1:19">
      <c r="A2799" s="842" t="str">
        <f t="shared" si="483"/>
        <v/>
      </c>
      <c r="B2799" s="843"/>
      <c r="C2799" s="239" t="str">
        <f t="shared" si="484"/>
        <v/>
      </c>
      <c r="D2799" s="186"/>
      <c r="E2799" s="240">
        <f t="shared" si="485"/>
        <v>0</v>
      </c>
      <c r="F2799" s="218">
        <f t="shared" si="486"/>
        <v>0</v>
      </c>
      <c r="G2799" s="220"/>
      <c r="I2799" s="269"/>
    </row>
    <row r="2800" spans="1:19">
      <c r="A2800" s="842" t="str">
        <f t="shared" si="483"/>
        <v/>
      </c>
      <c r="B2800" s="843"/>
      <c r="C2800" s="239" t="str">
        <f t="shared" si="484"/>
        <v/>
      </c>
      <c r="D2800" s="186"/>
      <c r="E2800" s="240">
        <f t="shared" si="485"/>
        <v>0</v>
      </c>
      <c r="F2800" s="218">
        <f t="shared" si="486"/>
        <v>0</v>
      </c>
      <c r="G2800" s="220"/>
      <c r="I2800" s="269"/>
    </row>
    <row r="2801" spans="1:9">
      <c r="A2801" s="842" t="str">
        <f t="shared" si="483"/>
        <v/>
      </c>
      <c r="B2801" s="843"/>
      <c r="C2801" s="239" t="str">
        <f t="shared" si="484"/>
        <v/>
      </c>
      <c r="D2801" s="186"/>
      <c r="E2801" s="240">
        <f t="shared" si="485"/>
        <v>0</v>
      </c>
      <c r="F2801" s="218">
        <f t="shared" si="486"/>
        <v>0</v>
      </c>
      <c r="G2801" s="220"/>
      <c r="I2801" s="269"/>
    </row>
    <row r="2802" spans="1:9">
      <c r="A2802" s="842" t="str">
        <f t="shared" si="483"/>
        <v/>
      </c>
      <c r="B2802" s="843"/>
      <c r="C2802" s="239" t="str">
        <f t="shared" si="484"/>
        <v/>
      </c>
      <c r="D2802" s="186"/>
      <c r="E2802" s="240">
        <f t="shared" si="485"/>
        <v>0</v>
      </c>
      <c r="F2802" s="218">
        <f t="shared" si="486"/>
        <v>0</v>
      </c>
      <c r="G2802" s="220"/>
      <c r="I2802" s="269"/>
    </row>
    <row r="2803" spans="1:9">
      <c r="A2803" s="842" t="str">
        <f t="shared" si="483"/>
        <v/>
      </c>
      <c r="B2803" s="843"/>
      <c r="C2803" s="239" t="str">
        <f t="shared" si="484"/>
        <v/>
      </c>
      <c r="D2803" s="186"/>
      <c r="E2803" s="240">
        <f t="shared" si="485"/>
        <v>0</v>
      </c>
      <c r="F2803" s="218">
        <f t="shared" si="486"/>
        <v>0</v>
      </c>
      <c r="G2803" s="220"/>
      <c r="I2803" s="269"/>
    </row>
    <row r="2804" spans="1:9">
      <c r="A2804" s="842" t="str">
        <f t="shared" si="483"/>
        <v/>
      </c>
      <c r="B2804" s="843"/>
      <c r="C2804" s="239" t="str">
        <f t="shared" si="484"/>
        <v/>
      </c>
      <c r="D2804" s="186"/>
      <c r="E2804" s="240">
        <f t="shared" si="485"/>
        <v>0</v>
      </c>
      <c r="F2804" s="218">
        <f t="shared" si="486"/>
        <v>0</v>
      </c>
      <c r="G2804" s="241"/>
      <c r="I2804" s="269"/>
    </row>
    <row r="2805" spans="1:9">
      <c r="A2805" s="842" t="str">
        <f t="shared" si="483"/>
        <v/>
      </c>
      <c r="B2805" s="843"/>
      <c r="C2805" s="239" t="str">
        <f t="shared" si="484"/>
        <v/>
      </c>
      <c r="D2805" s="186"/>
      <c r="E2805" s="240">
        <f t="shared" si="485"/>
        <v>0</v>
      </c>
      <c r="F2805" s="218">
        <f t="shared" si="486"/>
        <v>0</v>
      </c>
      <c r="G2805" s="220"/>
      <c r="I2805" s="269"/>
    </row>
    <row r="2806" spans="1:9">
      <c r="A2806" s="842" t="str">
        <f t="shared" si="483"/>
        <v/>
      </c>
      <c r="B2806" s="843"/>
      <c r="C2806" s="239"/>
      <c r="D2806" s="186"/>
      <c r="E2806" s="240">
        <f t="shared" si="485"/>
        <v>0</v>
      </c>
      <c r="F2806" s="218">
        <f t="shared" si="486"/>
        <v>0</v>
      </c>
      <c r="G2806" s="220"/>
      <c r="I2806" s="269"/>
    </row>
    <row r="2807" spans="1:9">
      <c r="A2807" s="842" t="str">
        <f t="shared" si="483"/>
        <v/>
      </c>
      <c r="B2807" s="843"/>
      <c r="C2807" s="239"/>
      <c r="D2807" s="186"/>
      <c r="E2807" s="240">
        <f t="shared" si="485"/>
        <v>0</v>
      </c>
      <c r="F2807" s="218">
        <f t="shared" si="486"/>
        <v>0</v>
      </c>
      <c r="G2807" s="220"/>
      <c r="I2807" s="269"/>
    </row>
    <row r="2808" spans="1:9" ht="26.25" customHeight="1">
      <c r="A2808" s="842" t="str">
        <f t="shared" si="483"/>
        <v/>
      </c>
      <c r="B2808" s="843"/>
      <c r="C2808" s="239" t="str">
        <f t="shared" ref="C2808" si="487">IF(I2807=0,"",VLOOKUP(I2807,MATERIALES,3,FALSE))</f>
        <v/>
      </c>
      <c r="D2808" s="186"/>
      <c r="E2808" s="240">
        <f t="shared" si="485"/>
        <v>0</v>
      </c>
      <c r="F2808" s="218">
        <f t="shared" si="486"/>
        <v>0</v>
      </c>
      <c r="G2808" s="221"/>
      <c r="I2808" s="308"/>
    </row>
    <row r="2809" spans="1:9" ht="13.5" thickBot="1">
      <c r="A2809" s="204"/>
      <c r="D2809" s="206"/>
      <c r="E2809" s="242"/>
      <c r="F2809" s="243" t="s">
        <v>77</v>
      </c>
      <c r="G2809" s="241">
        <f>SUM(F2797:F2808)</f>
        <v>0</v>
      </c>
      <c r="I2809" s="308"/>
    </row>
    <row r="2810" spans="1:9" ht="14" thickTop="1" thickBot="1">
      <c r="A2810" s="244" t="s">
        <v>68</v>
      </c>
      <c r="B2810" s="245"/>
      <c r="C2810" s="245"/>
      <c r="D2810" s="247"/>
      <c r="E2810" s="247"/>
      <c r="F2810" s="246"/>
      <c r="G2810" s="248"/>
      <c r="I2810" s="308"/>
    </row>
    <row r="2811" spans="1:9" ht="13.5" thickTop="1">
      <c r="A2811" s="233" t="s">
        <v>53</v>
      </c>
      <c r="B2811" s="234"/>
      <c r="C2811" s="236" t="s">
        <v>67</v>
      </c>
      <c r="D2811" s="298" t="s">
        <v>71</v>
      </c>
      <c r="E2811" s="236" t="s">
        <v>96</v>
      </c>
      <c r="F2811" s="237" t="s">
        <v>75</v>
      </c>
      <c r="G2811" s="238" t="s">
        <v>66</v>
      </c>
      <c r="I2811" s="269"/>
    </row>
    <row r="2812" spans="1:9">
      <c r="A2812" s="842" t="str">
        <f>IF(I2811=0,"",VLOOKUP(I2811,EQUIPOS,2,FALSE))</f>
        <v/>
      </c>
      <c r="B2812" s="843"/>
      <c r="C2812" s="187"/>
      <c r="D2812" s="186"/>
      <c r="E2812" s="240">
        <f>IF(I2811=0,0,VLOOKUP(I2811,EQUIPOS,4,FALSE))</f>
        <v>0</v>
      </c>
      <c r="F2812" s="218">
        <f>C2812*D2812*E2812</f>
        <v>0</v>
      </c>
      <c r="G2812" s="219"/>
      <c r="I2812" s="269"/>
    </row>
    <row r="2813" spans="1:9">
      <c r="A2813" s="842" t="str">
        <f>IF(I2812=0,"",VLOOKUP(I2812,EQUIPOS,2,FALSE))</f>
        <v/>
      </c>
      <c r="B2813" s="843"/>
      <c r="C2813" s="187"/>
      <c r="D2813" s="186"/>
      <c r="E2813" s="240">
        <f>IF(I2812=0,0,VLOOKUP(I2812,EQUIPOS,4,FALSE))</f>
        <v>0</v>
      </c>
      <c r="F2813" s="218">
        <f t="shared" ref="F2813:F2816" si="488">C2813*D2813*E2813</f>
        <v>0</v>
      </c>
      <c r="G2813" s="220"/>
      <c r="I2813" s="269"/>
    </row>
    <row r="2814" spans="1:9">
      <c r="A2814" s="842" t="str">
        <f>IF(I2813=0,"",VLOOKUP(I2813,EQUIPOS,2,FALSE))</f>
        <v/>
      </c>
      <c r="B2814" s="843"/>
      <c r="C2814" s="187"/>
      <c r="D2814" s="186"/>
      <c r="E2814" s="240">
        <f>IF(I2813=0,0,VLOOKUP(I2813,EQUIPOS,4,FALSE))</f>
        <v>0</v>
      </c>
      <c r="F2814" s="218">
        <f t="shared" si="488"/>
        <v>0</v>
      </c>
      <c r="G2814" s="220"/>
      <c r="I2814" s="269"/>
    </row>
    <row r="2815" spans="1:9">
      <c r="A2815" s="842" t="str">
        <f>IF(I2814=0,"",VLOOKUP(I2814,EQUIPOS,2,FALSE))</f>
        <v/>
      </c>
      <c r="B2815" s="843"/>
      <c r="C2815" s="187"/>
      <c r="D2815" s="186"/>
      <c r="E2815" s="240">
        <f>IF(I2814=0,0,VLOOKUP(I2814,EQUIPOS,4,FALSE))</f>
        <v>0</v>
      </c>
      <c r="F2815" s="218">
        <f t="shared" si="488"/>
        <v>0</v>
      </c>
      <c r="G2815" s="220"/>
      <c r="I2815" s="269"/>
    </row>
    <row r="2816" spans="1:9" ht="30.75" customHeight="1">
      <c r="A2816" s="842" t="str">
        <f>IF(I2815=0,"",VLOOKUP(I2815,EQUIPOS,2,FALSE))</f>
        <v/>
      </c>
      <c r="B2816" s="843"/>
      <c r="C2816" s="187"/>
      <c r="D2816" s="186"/>
      <c r="E2816" s="240">
        <f>IF(I2815=0,0,VLOOKUP(I2815,EQUIPOS,4,FALSE))</f>
        <v>0</v>
      </c>
      <c r="F2816" s="218">
        <f t="shared" si="488"/>
        <v>0</v>
      </c>
      <c r="G2816" s="221"/>
      <c r="I2816" s="308"/>
    </row>
    <row r="2817" spans="1:9" ht="13.5" thickBot="1">
      <c r="A2817" s="222"/>
      <c r="B2817" s="223"/>
      <c r="C2817" s="223"/>
      <c r="D2817" s="225"/>
      <c r="E2817" s="249"/>
      <c r="F2817" s="226" t="s">
        <v>78</v>
      </c>
      <c r="G2817" s="250">
        <f>SUM(F2812:F2816)</f>
        <v>0</v>
      </c>
      <c r="I2817" s="308"/>
    </row>
    <row r="2818" spans="1:9" ht="13.5" thickTop="1">
      <c r="A2818" s="228" t="s">
        <v>69</v>
      </c>
      <c r="B2818" s="229"/>
      <c r="C2818" s="229"/>
      <c r="D2818" s="231"/>
      <c r="E2818" s="231"/>
      <c r="F2818" s="230"/>
      <c r="G2818" s="232"/>
      <c r="H2818" s="209"/>
      <c r="I2818" s="307"/>
    </row>
    <row r="2819" spans="1:9" ht="26">
      <c r="A2819" s="233" t="s">
        <v>53</v>
      </c>
      <c r="B2819" s="235" t="s">
        <v>54</v>
      </c>
      <c r="C2819" s="235" t="s">
        <v>64</v>
      </c>
      <c r="D2819" s="298" t="s">
        <v>70</v>
      </c>
      <c r="E2819" s="236" t="s">
        <v>65</v>
      </c>
      <c r="F2819" s="237" t="s">
        <v>75</v>
      </c>
      <c r="G2819" s="238" t="s">
        <v>66</v>
      </c>
      <c r="I2819" s="269"/>
    </row>
    <row r="2820" spans="1:9">
      <c r="A2820" s="251" t="str">
        <f t="shared" ref="A2820:A2831" si="489">IF(I2819=0,"",VLOOKUP(I2819,MANOOBRA,2,FALSE))</f>
        <v/>
      </c>
      <c r="B2820" s="239" t="str">
        <f t="shared" ref="B2820:B2831" si="490">IF(I2819=0,"",VLOOKUP(I2819,MANOOBRA,3,FALSE))</f>
        <v/>
      </c>
      <c r="C2820" s="187"/>
      <c r="D2820" s="187"/>
      <c r="E2820" s="240">
        <f t="shared" ref="E2820:E2831" si="491">IF(I2819=0,0,VLOOKUP(I2819,MANOOBRA,4,FALSE))</f>
        <v>0</v>
      </c>
      <c r="F2820" s="218">
        <f>IF(D2820=0,0,C2820*E2820/D2820)</f>
        <v>0</v>
      </c>
      <c r="G2820" s="219"/>
      <c r="I2820" s="269"/>
    </row>
    <row r="2821" spans="1:9">
      <c r="A2821" s="251" t="str">
        <f t="shared" si="489"/>
        <v/>
      </c>
      <c r="B2821" s="239" t="str">
        <f t="shared" si="490"/>
        <v/>
      </c>
      <c r="C2821" s="187"/>
      <c r="D2821" s="187"/>
      <c r="E2821" s="240">
        <f t="shared" si="491"/>
        <v>0</v>
      </c>
      <c r="F2821" s="218">
        <f t="shared" ref="F2821:F2831" si="492">IF(D2821=0,0,C2821*E2821/D2821)</f>
        <v>0</v>
      </c>
      <c r="G2821" s="220"/>
      <c r="I2821" s="269"/>
    </row>
    <row r="2822" spans="1:9">
      <c r="A2822" s="251" t="str">
        <f t="shared" si="489"/>
        <v/>
      </c>
      <c r="B2822" s="239" t="str">
        <f t="shared" si="490"/>
        <v/>
      </c>
      <c r="C2822" s="187"/>
      <c r="D2822" s="290"/>
      <c r="E2822" s="240">
        <f t="shared" si="491"/>
        <v>0</v>
      </c>
      <c r="F2822" s="218">
        <f t="shared" si="492"/>
        <v>0</v>
      </c>
      <c r="G2822" s="220"/>
      <c r="I2822" s="269"/>
    </row>
    <row r="2823" spans="1:9">
      <c r="A2823" s="251" t="str">
        <f t="shared" si="489"/>
        <v/>
      </c>
      <c r="B2823" s="239" t="str">
        <f t="shared" si="490"/>
        <v/>
      </c>
      <c r="C2823" s="187"/>
      <c r="D2823" s="187"/>
      <c r="E2823" s="240">
        <f t="shared" si="491"/>
        <v>0</v>
      </c>
      <c r="F2823" s="218">
        <f t="shared" si="492"/>
        <v>0</v>
      </c>
      <c r="G2823" s="220"/>
      <c r="I2823" s="269"/>
    </row>
    <row r="2824" spans="1:9">
      <c r="A2824" s="251" t="str">
        <f t="shared" si="489"/>
        <v/>
      </c>
      <c r="B2824" s="239" t="str">
        <f t="shared" si="490"/>
        <v/>
      </c>
      <c r="C2824" s="187"/>
      <c r="D2824" s="187"/>
      <c r="E2824" s="240">
        <f t="shared" si="491"/>
        <v>0</v>
      </c>
      <c r="F2824" s="218">
        <f t="shared" si="492"/>
        <v>0</v>
      </c>
      <c r="G2824" s="220"/>
      <c r="I2824" s="269"/>
    </row>
    <row r="2825" spans="1:9">
      <c r="A2825" s="251" t="str">
        <f t="shared" si="489"/>
        <v/>
      </c>
      <c r="B2825" s="239" t="str">
        <f t="shared" si="490"/>
        <v/>
      </c>
      <c r="C2825" s="187"/>
      <c r="D2825" s="187"/>
      <c r="E2825" s="240">
        <f t="shared" si="491"/>
        <v>0</v>
      </c>
      <c r="F2825" s="218">
        <f t="shared" si="492"/>
        <v>0</v>
      </c>
      <c r="G2825" s="220"/>
      <c r="I2825" s="269"/>
    </row>
    <row r="2826" spans="1:9">
      <c r="A2826" s="251" t="str">
        <f t="shared" si="489"/>
        <v/>
      </c>
      <c r="B2826" s="239" t="str">
        <f t="shared" si="490"/>
        <v/>
      </c>
      <c r="C2826" s="187"/>
      <c r="D2826" s="187"/>
      <c r="E2826" s="240">
        <f t="shared" si="491"/>
        <v>0</v>
      </c>
      <c r="F2826" s="218">
        <f t="shared" si="492"/>
        <v>0</v>
      </c>
      <c r="G2826" s="220"/>
      <c r="I2826" s="269"/>
    </row>
    <row r="2827" spans="1:9">
      <c r="A2827" s="251" t="str">
        <f t="shared" si="489"/>
        <v/>
      </c>
      <c r="B2827" s="239" t="str">
        <f t="shared" si="490"/>
        <v/>
      </c>
      <c r="C2827" s="187"/>
      <c r="D2827" s="187"/>
      <c r="E2827" s="240">
        <f t="shared" si="491"/>
        <v>0</v>
      </c>
      <c r="F2827" s="218">
        <f t="shared" si="492"/>
        <v>0</v>
      </c>
      <c r="G2827" s="220"/>
      <c r="I2827" s="269"/>
    </row>
    <row r="2828" spans="1:9">
      <c r="A2828" s="251" t="str">
        <f t="shared" si="489"/>
        <v/>
      </c>
      <c r="B2828" s="239" t="str">
        <f t="shared" si="490"/>
        <v/>
      </c>
      <c r="C2828" s="187"/>
      <c r="D2828" s="187"/>
      <c r="E2828" s="240">
        <f t="shared" si="491"/>
        <v>0</v>
      </c>
      <c r="F2828" s="218">
        <f t="shared" si="492"/>
        <v>0</v>
      </c>
      <c r="G2828" s="220"/>
      <c r="I2828" s="269"/>
    </row>
    <row r="2829" spans="1:9">
      <c r="A2829" s="251" t="str">
        <f t="shared" si="489"/>
        <v/>
      </c>
      <c r="B2829" s="239" t="str">
        <f t="shared" si="490"/>
        <v/>
      </c>
      <c r="C2829" s="187"/>
      <c r="D2829" s="187"/>
      <c r="E2829" s="240">
        <f t="shared" si="491"/>
        <v>0</v>
      </c>
      <c r="F2829" s="218">
        <f t="shared" si="492"/>
        <v>0</v>
      </c>
      <c r="G2829" s="220"/>
      <c r="I2829" s="269"/>
    </row>
    <row r="2830" spans="1:9">
      <c r="A2830" s="251" t="str">
        <f t="shared" si="489"/>
        <v/>
      </c>
      <c r="B2830" s="239" t="str">
        <f t="shared" si="490"/>
        <v/>
      </c>
      <c r="C2830" s="187"/>
      <c r="D2830" s="187"/>
      <c r="E2830" s="240">
        <f t="shared" si="491"/>
        <v>0</v>
      </c>
      <c r="F2830" s="218">
        <f t="shared" si="492"/>
        <v>0</v>
      </c>
      <c r="G2830" s="220"/>
      <c r="I2830" s="269"/>
    </row>
    <row r="2831" spans="1:9" ht="31.5" customHeight="1">
      <c r="A2831" s="251" t="str">
        <f t="shared" si="489"/>
        <v/>
      </c>
      <c r="B2831" s="239" t="str">
        <f t="shared" si="490"/>
        <v/>
      </c>
      <c r="C2831" s="187"/>
      <c r="D2831" s="187"/>
      <c r="E2831" s="240">
        <f t="shared" si="491"/>
        <v>0</v>
      </c>
      <c r="F2831" s="218">
        <f t="shared" si="492"/>
        <v>0</v>
      </c>
      <c r="G2831" s="221"/>
      <c r="I2831" s="308"/>
    </row>
    <row r="2832" spans="1:9" ht="13.5" thickBot="1">
      <c r="A2832" s="222"/>
      <c r="B2832" s="223"/>
      <c r="C2832" s="223"/>
      <c r="D2832" s="225"/>
      <c r="E2832" s="225"/>
      <c r="F2832" s="226" t="s">
        <v>79</v>
      </c>
      <c r="G2832" s="250">
        <f>SUM(F2820:F2831)</f>
        <v>0</v>
      </c>
      <c r="I2832" s="308"/>
    </row>
    <row r="2833" spans="1:20" ht="13.5" thickTop="1">
      <c r="A2833" s="179" t="s">
        <v>72</v>
      </c>
      <c r="B2833" s="229"/>
      <c r="C2833" s="229"/>
      <c r="D2833" s="231"/>
      <c r="E2833" s="231"/>
      <c r="F2833" s="230"/>
      <c r="G2833" s="232"/>
      <c r="H2833" s="209"/>
      <c r="I2833" s="307"/>
    </row>
    <row r="2834" spans="1:20">
      <c r="A2834" s="233" t="s">
        <v>53</v>
      </c>
      <c r="B2834" s="234"/>
      <c r="C2834" s="234"/>
      <c r="D2834" s="299"/>
      <c r="E2834" s="236" t="s">
        <v>73</v>
      </c>
      <c r="F2834" s="237" t="s">
        <v>74</v>
      </c>
      <c r="G2834" s="252" t="s">
        <v>73</v>
      </c>
      <c r="I2834" s="308"/>
    </row>
    <row r="2835" spans="1:20">
      <c r="A2835" s="178" t="s">
        <v>86</v>
      </c>
      <c r="B2835" s="253"/>
      <c r="C2835" s="253"/>
      <c r="D2835" s="300"/>
      <c r="E2835" s="217">
        <f>SUM(G2794,G2809,G2817,G2832)</f>
        <v>0</v>
      </c>
      <c r="F2835" s="254">
        <f>A</f>
        <v>0</v>
      </c>
      <c r="G2835" s="255">
        <f>E2835*F2835</f>
        <v>0</v>
      </c>
      <c r="I2835" s="308"/>
    </row>
    <row r="2836" spans="1:20">
      <c r="A2836" s="178" t="s">
        <v>84</v>
      </c>
      <c r="B2836" s="253"/>
      <c r="C2836" s="253"/>
      <c r="D2836" s="300"/>
      <c r="E2836" s="217">
        <f>SUM(G2794,G2809,G2817,G2832)</f>
        <v>0</v>
      </c>
      <c r="F2836" s="254">
        <f>I</f>
        <v>0</v>
      </c>
      <c r="G2836" s="255">
        <f>E2836*F2836</f>
        <v>0</v>
      </c>
      <c r="I2836" s="308"/>
    </row>
    <row r="2837" spans="1:20" ht="33" customHeight="1">
      <c r="A2837" s="178" t="s">
        <v>85</v>
      </c>
      <c r="B2837" s="253"/>
      <c r="C2837" s="253"/>
      <c r="D2837" s="300"/>
      <c r="E2837" s="217">
        <f>SUM(G2794,G2809,G2817,G2832)</f>
        <v>0</v>
      </c>
      <c r="F2837" s="254">
        <f>U</f>
        <v>0</v>
      </c>
      <c r="G2837" s="255">
        <f>E2837*F2837</f>
        <v>0</v>
      </c>
      <c r="I2837" s="308"/>
      <c r="J2837" s="281"/>
      <c r="K2837" s="281"/>
      <c r="L2837" s="281"/>
      <c r="M2837" s="281"/>
      <c r="N2837" s="281"/>
      <c r="O2837" s="281"/>
      <c r="P2837" s="281"/>
      <c r="Q2837" s="281"/>
      <c r="R2837" s="281"/>
      <c r="S2837" s="281"/>
    </row>
    <row r="2838" spans="1:20" s="201" customFormat="1" ht="13.5" thickBot="1">
      <c r="A2838" s="222"/>
      <c r="B2838" s="223"/>
      <c r="C2838" s="223"/>
      <c r="D2838" s="225"/>
      <c r="E2838" s="225"/>
      <c r="F2838" s="256" t="s">
        <v>83</v>
      </c>
      <c r="G2838" s="250">
        <f>SUM(G2835:G2837)</f>
        <v>0</v>
      </c>
      <c r="I2838" s="309"/>
      <c r="J2838" s="201" t="str">
        <f>B2778</f>
        <v>2.8</v>
      </c>
      <c r="K2838" s="261">
        <f>E2835</f>
        <v>0</v>
      </c>
      <c r="L2838" s="261">
        <f>+G2794</f>
        <v>0</v>
      </c>
      <c r="M2838" s="261">
        <f>+G2809</f>
        <v>0</v>
      </c>
      <c r="N2838" s="261">
        <f>+G2817</f>
        <v>0</v>
      </c>
      <c r="O2838" s="261">
        <f>+G2832</f>
        <v>0</v>
      </c>
      <c r="P2838" s="280">
        <f>G2835</f>
        <v>0</v>
      </c>
      <c r="Q2838" s="280">
        <f>G2836</f>
        <v>0</v>
      </c>
      <c r="R2838" s="280">
        <f>G2837</f>
        <v>0</v>
      </c>
      <c r="S2838" s="283">
        <f>SUM(K2838:R2838)</f>
        <v>0</v>
      </c>
      <c r="T2838" s="280"/>
    </row>
    <row r="2839" spans="1:20" ht="14" thickTop="1" thickBot="1">
      <c r="A2839" s="257"/>
      <c r="B2839" s="201"/>
      <c r="C2839" s="201"/>
      <c r="D2839" s="301"/>
      <c r="E2839" s="258" t="s">
        <v>88</v>
      </c>
      <c r="F2839" s="259"/>
      <c r="G2839" s="260">
        <f>ROUND(SUM(G2794,G2809,G2817,G2832,G2838),0)</f>
        <v>0</v>
      </c>
      <c r="I2839" s="308"/>
      <c r="T2839" s="280"/>
    </row>
    <row r="2840" spans="1:20" ht="13.5" thickTop="1">
      <c r="A2840" s="262" t="s">
        <v>95</v>
      </c>
      <c r="D2840" s="206"/>
      <c r="E2840" s="206"/>
      <c r="F2840" s="205"/>
      <c r="G2840" s="208"/>
      <c r="I2840" s="308"/>
      <c r="T2840" s="280"/>
    </row>
    <row r="2841" spans="1:20">
      <c r="A2841" s="262"/>
      <c r="B2841" s="263"/>
      <c r="C2841" s="263"/>
      <c r="D2841" s="302"/>
      <c r="E2841" s="206"/>
      <c r="F2841" s="205"/>
      <c r="G2841" s="264">
        <f ca="1">TODAY()</f>
        <v>45189</v>
      </c>
      <c r="I2841" s="308"/>
      <c r="T2841" s="280"/>
    </row>
    <row r="2842" spans="1:20" s="191" customFormat="1" ht="13.5" thickBot="1">
      <c r="A2842" s="222"/>
      <c r="B2842" s="223"/>
      <c r="C2842" s="223"/>
      <c r="D2842" s="225"/>
      <c r="E2842" s="225"/>
      <c r="F2842" s="224"/>
      <c r="G2842" s="265"/>
      <c r="I2842" s="303"/>
      <c r="S2842" s="282"/>
    </row>
    <row r="2843" spans="1:20" s="191" customFormat="1" ht="13.5" thickTop="1">
      <c r="A2843" s="188" t="s">
        <v>124</v>
      </c>
      <c r="B2843" s="188"/>
      <c r="C2843" s="188"/>
      <c r="D2843" s="190"/>
      <c r="E2843" s="190"/>
      <c r="F2843" s="189"/>
      <c r="G2843" s="189"/>
      <c r="I2843" s="303"/>
      <c r="S2843" s="282"/>
    </row>
    <row r="2844" spans="1:20" s="191" customFormat="1">
      <c r="A2844" s="188" t="str">
        <f>CONCATENATE('Prestaciones y AIU'!A2568," ANALISIS DE PRECIOS UNITARIOS")</f>
        <v xml:space="preserve"> ANALISIS DE PRECIOS UNITARIOS</v>
      </c>
      <c r="B2844" s="188"/>
      <c r="C2844" s="188"/>
      <c r="D2844" s="190"/>
      <c r="E2844" s="190"/>
      <c r="F2844" s="189"/>
      <c r="G2844" s="189"/>
      <c r="I2844" s="303"/>
      <c r="S2844" s="282"/>
    </row>
    <row r="2845" spans="1:20" s="191" customFormat="1">
      <c r="A2845" s="188" t="str">
        <f>Objeto_LIC</f>
        <v>OBJETO PROCESO COMPETITIVO</v>
      </c>
      <c r="B2845" s="188"/>
      <c r="C2845" s="188"/>
      <c r="D2845" s="190"/>
      <c r="E2845" s="190"/>
      <c r="F2845" s="189"/>
      <c r="G2845" s="189"/>
      <c r="I2845" s="303"/>
      <c r="S2845" s="282"/>
    </row>
    <row r="2846" spans="1:20">
      <c r="A2846" s="188"/>
      <c r="B2846" s="188"/>
      <c r="C2846" s="188"/>
      <c r="D2846" s="190"/>
      <c r="E2846" s="190"/>
      <c r="F2846" s="189"/>
      <c r="G2846" s="189"/>
    </row>
    <row r="2847" spans="1:20" s="201" customFormat="1" ht="13.5" thickBot="1">
      <c r="A2847" s="192"/>
      <c r="B2847" s="192"/>
      <c r="C2847" s="192"/>
      <c r="D2847" s="194"/>
      <c r="E2847" s="194"/>
      <c r="F2847" s="193"/>
      <c r="G2847" s="193"/>
      <c r="I2847" s="305"/>
      <c r="S2847" s="282"/>
    </row>
    <row r="2848" spans="1:20" ht="13.5" thickTop="1">
      <c r="A2848" s="196"/>
      <c r="B2848" s="197"/>
      <c r="C2848" s="197"/>
      <c r="D2848" s="199"/>
      <c r="E2848" s="199"/>
      <c r="F2848" s="198"/>
      <c r="G2848" s="200" t="s">
        <v>125</v>
      </c>
    </row>
    <row r="2849" spans="1:19">
      <c r="A2849" s="202" t="s">
        <v>58</v>
      </c>
      <c r="B2849" s="844" t="str">
        <f>Proponente</f>
        <v>INDICAR NOMBRE DE CONTRATISTA</v>
      </c>
      <c r="C2849" s="844"/>
      <c r="D2849" s="844"/>
      <c r="E2849" s="844"/>
      <c r="F2849" s="844"/>
      <c r="G2849" s="845"/>
    </row>
    <row r="2850" spans="1:19">
      <c r="A2850" s="202" t="s">
        <v>59</v>
      </c>
      <c r="B2850" s="203" t="str">
        <f>Presupuesto!$A$46</f>
        <v>2.8.1</v>
      </c>
      <c r="C2850" s="844" t="str">
        <f>Presupuesto!$B$46</f>
        <v>Limpieza mecánica de fachada de mampostería de ladrillo cerámico</v>
      </c>
      <c r="D2850" s="844"/>
      <c r="E2850" s="844"/>
      <c r="F2850" s="844"/>
      <c r="G2850" s="845"/>
    </row>
    <row r="2851" spans="1:19">
      <c r="A2851" s="204"/>
      <c r="D2851" s="206"/>
      <c r="E2851" s="206"/>
      <c r="F2851" s="192" t="s">
        <v>87</v>
      </c>
      <c r="G2851" s="207" t="str">
        <f>Presupuesto!$C$46</f>
        <v>m2</v>
      </c>
      <c r="I2851" s="306"/>
      <c r="J2851" s="281"/>
      <c r="K2851" s="281"/>
      <c r="L2851" s="281"/>
      <c r="M2851" s="281"/>
      <c r="N2851" s="281"/>
      <c r="O2851" s="281"/>
      <c r="P2851" s="281"/>
      <c r="Q2851" s="281"/>
      <c r="R2851" s="281"/>
      <c r="S2851" s="281"/>
    </row>
    <row r="2852" spans="1:19" s="209" customFormat="1" ht="13.5" thickBot="1">
      <c r="A2852" s="202" t="s">
        <v>60</v>
      </c>
      <c r="B2852" s="195"/>
      <c r="C2852" s="195"/>
      <c r="D2852" s="206"/>
      <c r="E2852" s="206"/>
      <c r="F2852" s="205"/>
      <c r="G2852" s="208"/>
      <c r="I2852" s="307"/>
      <c r="S2852" s="281"/>
    </row>
    <row r="2853" spans="1:19" ht="13.5" thickTop="1">
      <c r="A2853" s="210" t="s">
        <v>53</v>
      </c>
      <c r="B2853" s="211" t="s">
        <v>61</v>
      </c>
      <c r="C2853" s="211" t="s">
        <v>62</v>
      </c>
      <c r="D2853" s="212" t="s">
        <v>70</v>
      </c>
      <c r="E2853" s="213" t="s">
        <v>98</v>
      </c>
      <c r="F2853" s="213" t="s">
        <v>75</v>
      </c>
      <c r="G2853" s="214" t="s">
        <v>66</v>
      </c>
      <c r="I2853" s="269"/>
    </row>
    <row r="2854" spans="1:19">
      <c r="A2854" s="215" t="str">
        <f t="shared" ref="A2854:A2865" si="493">IF(I2853=0,"-",VLOOKUP(I2853,EQUIPOS,2,FALSE))</f>
        <v>-</v>
      </c>
      <c r="B2854" s="216"/>
      <c r="C2854" s="216"/>
      <c r="D2854" s="606"/>
      <c r="E2854" s="217">
        <f t="shared" ref="E2854:E2865" si="494">IF(I2853=0,0,VLOOKUP(I2853,EQUIPOS,4,FALSE))</f>
        <v>0</v>
      </c>
      <c r="F2854" s="218">
        <f>IF(D2854=0,0,E2854*D2854)</f>
        <v>0</v>
      </c>
      <c r="G2854" s="219"/>
      <c r="I2854" s="269"/>
    </row>
    <row r="2855" spans="1:19">
      <c r="A2855" s="215" t="str">
        <f t="shared" si="493"/>
        <v>-</v>
      </c>
      <c r="B2855" s="216"/>
      <c r="C2855" s="216"/>
      <c r="D2855" s="186"/>
      <c r="E2855" s="217">
        <f t="shared" si="494"/>
        <v>0</v>
      </c>
      <c r="F2855" s="218">
        <f t="shared" ref="F2855:F2865" si="495">IF(D2855=0,0,E2855*D2855)</f>
        <v>0</v>
      </c>
      <c r="G2855" s="220"/>
      <c r="I2855" s="269"/>
    </row>
    <row r="2856" spans="1:19">
      <c r="A2856" s="215" t="str">
        <f t="shared" si="493"/>
        <v>-</v>
      </c>
      <c r="B2856" s="216"/>
      <c r="C2856" s="216"/>
      <c r="D2856" s="186"/>
      <c r="E2856" s="217">
        <f t="shared" si="494"/>
        <v>0</v>
      </c>
      <c r="F2856" s="218">
        <f t="shared" si="495"/>
        <v>0</v>
      </c>
      <c r="G2856" s="220"/>
      <c r="I2856" s="269"/>
    </row>
    <row r="2857" spans="1:19">
      <c r="A2857" s="215" t="str">
        <f t="shared" si="493"/>
        <v>-</v>
      </c>
      <c r="B2857" s="216"/>
      <c r="C2857" s="216"/>
      <c r="D2857" s="186"/>
      <c r="E2857" s="217">
        <f t="shared" si="494"/>
        <v>0</v>
      </c>
      <c r="F2857" s="218">
        <f t="shared" si="495"/>
        <v>0</v>
      </c>
      <c r="G2857" s="220"/>
      <c r="I2857" s="269"/>
    </row>
    <row r="2858" spans="1:19">
      <c r="A2858" s="215" t="str">
        <f t="shared" si="493"/>
        <v>-</v>
      </c>
      <c r="B2858" s="216"/>
      <c r="C2858" s="216"/>
      <c r="D2858" s="186"/>
      <c r="E2858" s="217">
        <f t="shared" si="494"/>
        <v>0</v>
      </c>
      <c r="F2858" s="218">
        <f t="shared" si="495"/>
        <v>0</v>
      </c>
      <c r="G2858" s="220"/>
      <c r="I2858" s="269"/>
    </row>
    <row r="2859" spans="1:19">
      <c r="A2859" s="215" t="str">
        <f t="shared" si="493"/>
        <v>-</v>
      </c>
      <c r="B2859" s="216"/>
      <c r="C2859" s="216"/>
      <c r="D2859" s="186"/>
      <c r="E2859" s="217">
        <f t="shared" si="494"/>
        <v>0</v>
      </c>
      <c r="F2859" s="218">
        <f t="shared" si="495"/>
        <v>0</v>
      </c>
      <c r="G2859" s="220"/>
      <c r="I2859" s="269"/>
    </row>
    <row r="2860" spans="1:19">
      <c r="A2860" s="215" t="str">
        <f t="shared" si="493"/>
        <v>-</v>
      </c>
      <c r="B2860" s="216"/>
      <c r="C2860" s="216"/>
      <c r="D2860" s="186"/>
      <c r="E2860" s="217">
        <f t="shared" si="494"/>
        <v>0</v>
      </c>
      <c r="F2860" s="218">
        <f t="shared" si="495"/>
        <v>0</v>
      </c>
      <c r="G2860" s="220"/>
      <c r="I2860" s="269"/>
    </row>
    <row r="2861" spans="1:19">
      <c r="A2861" s="215" t="str">
        <f t="shared" si="493"/>
        <v>-</v>
      </c>
      <c r="B2861" s="216"/>
      <c r="C2861" s="216"/>
      <c r="D2861" s="186"/>
      <c r="E2861" s="217">
        <f t="shared" si="494"/>
        <v>0</v>
      </c>
      <c r="F2861" s="218">
        <f t="shared" si="495"/>
        <v>0</v>
      </c>
      <c r="G2861" s="220"/>
      <c r="I2861" s="269"/>
    </row>
    <row r="2862" spans="1:19">
      <c r="A2862" s="215" t="str">
        <f t="shared" si="493"/>
        <v>-</v>
      </c>
      <c r="B2862" s="216"/>
      <c r="C2862" s="216"/>
      <c r="D2862" s="186"/>
      <c r="E2862" s="217">
        <f t="shared" si="494"/>
        <v>0</v>
      </c>
      <c r="F2862" s="218">
        <f t="shared" si="495"/>
        <v>0</v>
      </c>
      <c r="G2862" s="220"/>
      <c r="I2862" s="269"/>
    </row>
    <row r="2863" spans="1:19">
      <c r="A2863" s="215" t="str">
        <f t="shared" si="493"/>
        <v>-</v>
      </c>
      <c r="B2863" s="216"/>
      <c r="C2863" s="216"/>
      <c r="D2863" s="186"/>
      <c r="E2863" s="217">
        <f t="shared" si="494"/>
        <v>0</v>
      </c>
      <c r="F2863" s="218">
        <f t="shared" si="495"/>
        <v>0</v>
      </c>
      <c r="G2863" s="220"/>
      <c r="I2863" s="269"/>
    </row>
    <row r="2864" spans="1:19">
      <c r="A2864" s="215" t="str">
        <f t="shared" si="493"/>
        <v>-</v>
      </c>
      <c r="B2864" s="216"/>
      <c r="C2864" s="216"/>
      <c r="D2864" s="186"/>
      <c r="E2864" s="217">
        <f t="shared" si="494"/>
        <v>0</v>
      </c>
      <c r="F2864" s="218">
        <f t="shared" si="495"/>
        <v>0</v>
      </c>
      <c r="G2864" s="220"/>
      <c r="I2864" s="269"/>
    </row>
    <row r="2865" spans="1:19">
      <c r="A2865" s="215" t="str">
        <f t="shared" si="493"/>
        <v>-</v>
      </c>
      <c r="B2865" s="216"/>
      <c r="C2865" s="216"/>
      <c r="D2865" s="186"/>
      <c r="E2865" s="217">
        <f t="shared" si="494"/>
        <v>0</v>
      </c>
      <c r="F2865" s="218">
        <f t="shared" si="495"/>
        <v>0</v>
      </c>
      <c r="G2865" s="220"/>
      <c r="I2865" s="308"/>
    </row>
    <row r="2866" spans="1:19" ht="13.5" thickBot="1">
      <c r="A2866" s="222"/>
      <c r="B2866" s="223"/>
      <c r="C2866" s="223"/>
      <c r="D2866" s="225"/>
      <c r="E2866" s="225"/>
      <c r="F2866" s="226" t="s">
        <v>76</v>
      </c>
      <c r="G2866" s="227">
        <f>SUM(F2854:F2865)</f>
        <v>0</v>
      </c>
      <c r="I2866" s="308"/>
    </row>
    <row r="2867" spans="1:19" s="209" customFormat="1" ht="13.5" thickTop="1">
      <c r="A2867" s="228" t="s">
        <v>63</v>
      </c>
      <c r="B2867" s="229"/>
      <c r="C2867" s="229"/>
      <c r="D2867" s="231"/>
      <c r="E2867" s="231"/>
      <c r="F2867" s="230"/>
      <c r="G2867" s="232"/>
      <c r="I2867" s="307"/>
      <c r="S2867" s="281"/>
    </row>
    <row r="2868" spans="1:19" ht="26">
      <c r="A2868" s="233" t="s">
        <v>53</v>
      </c>
      <c r="B2868" s="234"/>
      <c r="C2868" s="235" t="s">
        <v>54</v>
      </c>
      <c r="D2868" s="298" t="s">
        <v>64</v>
      </c>
      <c r="E2868" s="236" t="s">
        <v>65</v>
      </c>
      <c r="F2868" s="237" t="s">
        <v>75</v>
      </c>
      <c r="G2868" s="238" t="s">
        <v>66</v>
      </c>
      <c r="I2868" s="269"/>
    </row>
    <row r="2869" spans="1:19">
      <c r="A2869" s="842" t="str">
        <f t="shared" ref="A2869:A2880" si="496">IF(I2868=0,"",VLOOKUP(I2868,MATERIALES,2,FALSE))</f>
        <v/>
      </c>
      <c r="B2869" s="843"/>
      <c r="C2869" s="239" t="str">
        <f t="shared" ref="C2869:C2877" si="497">IF(I2868=0,"",VLOOKUP(I2868,MATERIALES,3,FALSE))</f>
        <v/>
      </c>
      <c r="D2869" s="606"/>
      <c r="E2869" s="240">
        <f t="shared" ref="E2869:E2880" si="498">IF(I2868=0,0,VLOOKUP(I2868,MATERIALES,4,FALSE))</f>
        <v>0</v>
      </c>
      <c r="F2869" s="218">
        <f>D2869*E2869</f>
        <v>0</v>
      </c>
      <c r="G2869" s="219"/>
      <c r="I2869" s="269"/>
    </row>
    <row r="2870" spans="1:19">
      <c r="A2870" s="842" t="str">
        <f t="shared" si="496"/>
        <v/>
      </c>
      <c r="B2870" s="843"/>
      <c r="C2870" s="239" t="str">
        <f t="shared" si="497"/>
        <v/>
      </c>
      <c r="D2870" s="606"/>
      <c r="E2870" s="240">
        <f t="shared" si="498"/>
        <v>0</v>
      </c>
      <c r="F2870" s="218">
        <f t="shared" ref="F2870:F2880" si="499">D2870*E2870</f>
        <v>0</v>
      </c>
      <c r="G2870" s="220"/>
      <c r="I2870" s="269"/>
    </row>
    <row r="2871" spans="1:19">
      <c r="A2871" s="842" t="str">
        <f t="shared" si="496"/>
        <v/>
      </c>
      <c r="B2871" s="843"/>
      <c r="C2871" s="239" t="str">
        <f t="shared" si="497"/>
        <v/>
      </c>
      <c r="D2871" s="186"/>
      <c r="E2871" s="240">
        <f t="shared" si="498"/>
        <v>0</v>
      </c>
      <c r="F2871" s="218">
        <f t="shared" si="499"/>
        <v>0</v>
      </c>
      <c r="G2871" s="220"/>
      <c r="I2871" s="269"/>
    </row>
    <row r="2872" spans="1:19">
      <c r="A2872" s="842" t="str">
        <f t="shared" si="496"/>
        <v/>
      </c>
      <c r="B2872" s="843"/>
      <c r="C2872" s="239" t="str">
        <f t="shared" si="497"/>
        <v/>
      </c>
      <c r="D2872" s="186"/>
      <c r="E2872" s="240">
        <f t="shared" si="498"/>
        <v>0</v>
      </c>
      <c r="F2872" s="218">
        <f t="shared" si="499"/>
        <v>0</v>
      </c>
      <c r="G2872" s="220"/>
      <c r="I2872" s="269"/>
    </row>
    <row r="2873" spans="1:19">
      <c r="A2873" s="842" t="str">
        <f t="shared" si="496"/>
        <v/>
      </c>
      <c r="B2873" s="843"/>
      <c r="C2873" s="239" t="str">
        <f t="shared" si="497"/>
        <v/>
      </c>
      <c r="D2873" s="186"/>
      <c r="E2873" s="240">
        <f t="shared" si="498"/>
        <v>0</v>
      </c>
      <c r="F2873" s="218">
        <f t="shared" si="499"/>
        <v>0</v>
      </c>
      <c r="G2873" s="220"/>
      <c r="I2873" s="269"/>
    </row>
    <row r="2874" spans="1:19">
      <c r="A2874" s="842" t="str">
        <f t="shared" si="496"/>
        <v/>
      </c>
      <c r="B2874" s="843"/>
      <c r="C2874" s="239" t="str">
        <f t="shared" si="497"/>
        <v/>
      </c>
      <c r="D2874" s="186"/>
      <c r="E2874" s="240">
        <f t="shared" si="498"/>
        <v>0</v>
      </c>
      <c r="F2874" s="218">
        <f t="shared" si="499"/>
        <v>0</v>
      </c>
      <c r="G2874" s="220"/>
      <c r="I2874" s="269"/>
    </row>
    <row r="2875" spans="1:19">
      <c r="A2875" s="842" t="str">
        <f t="shared" si="496"/>
        <v/>
      </c>
      <c r="B2875" s="843"/>
      <c r="C2875" s="239" t="str">
        <f t="shared" si="497"/>
        <v/>
      </c>
      <c r="D2875" s="186"/>
      <c r="E2875" s="240">
        <f t="shared" si="498"/>
        <v>0</v>
      </c>
      <c r="F2875" s="218">
        <f t="shared" si="499"/>
        <v>0</v>
      </c>
      <c r="G2875" s="220"/>
      <c r="I2875" s="269"/>
    </row>
    <row r="2876" spans="1:19">
      <c r="A2876" s="842" t="str">
        <f t="shared" si="496"/>
        <v/>
      </c>
      <c r="B2876" s="843"/>
      <c r="C2876" s="239" t="str">
        <f t="shared" si="497"/>
        <v/>
      </c>
      <c r="D2876" s="186"/>
      <c r="E2876" s="240">
        <f t="shared" si="498"/>
        <v>0</v>
      </c>
      <c r="F2876" s="218">
        <f t="shared" si="499"/>
        <v>0</v>
      </c>
      <c r="G2876" s="241"/>
      <c r="I2876" s="269"/>
    </row>
    <row r="2877" spans="1:19">
      <c r="A2877" s="842" t="str">
        <f t="shared" si="496"/>
        <v/>
      </c>
      <c r="B2877" s="843"/>
      <c r="C2877" s="239" t="str">
        <f t="shared" si="497"/>
        <v/>
      </c>
      <c r="D2877" s="186"/>
      <c r="E2877" s="240">
        <f t="shared" si="498"/>
        <v>0</v>
      </c>
      <c r="F2877" s="218">
        <f t="shared" si="499"/>
        <v>0</v>
      </c>
      <c r="G2877" s="220"/>
      <c r="I2877" s="269"/>
    </row>
    <row r="2878" spans="1:19">
      <c r="A2878" s="842" t="str">
        <f t="shared" si="496"/>
        <v/>
      </c>
      <c r="B2878" s="843"/>
      <c r="C2878" s="239"/>
      <c r="D2878" s="186"/>
      <c r="E2878" s="240">
        <f t="shared" si="498"/>
        <v>0</v>
      </c>
      <c r="F2878" s="218">
        <f t="shared" si="499"/>
        <v>0</v>
      </c>
      <c r="G2878" s="220"/>
      <c r="I2878" s="269"/>
    </row>
    <row r="2879" spans="1:19">
      <c r="A2879" s="842" t="str">
        <f t="shared" si="496"/>
        <v/>
      </c>
      <c r="B2879" s="843"/>
      <c r="C2879" s="239"/>
      <c r="D2879" s="186"/>
      <c r="E2879" s="240">
        <f t="shared" si="498"/>
        <v>0</v>
      </c>
      <c r="F2879" s="218">
        <f t="shared" si="499"/>
        <v>0</v>
      </c>
      <c r="G2879" s="220"/>
      <c r="I2879" s="269"/>
    </row>
    <row r="2880" spans="1:19" ht="26.25" customHeight="1">
      <c r="A2880" s="842" t="str">
        <f t="shared" si="496"/>
        <v/>
      </c>
      <c r="B2880" s="843"/>
      <c r="C2880" s="239" t="str">
        <f t="shared" ref="C2880" si="500">IF(I2879=0,"",VLOOKUP(I2879,MATERIALES,3,FALSE))</f>
        <v/>
      </c>
      <c r="D2880" s="186"/>
      <c r="E2880" s="240">
        <f t="shared" si="498"/>
        <v>0</v>
      </c>
      <c r="F2880" s="218">
        <f t="shared" si="499"/>
        <v>0</v>
      </c>
      <c r="G2880" s="221"/>
      <c r="I2880" s="308"/>
    </row>
    <row r="2881" spans="1:9" ht="13.5" thickBot="1">
      <c r="A2881" s="204"/>
      <c r="D2881" s="206"/>
      <c r="E2881" s="242"/>
      <c r="F2881" s="243" t="s">
        <v>77</v>
      </c>
      <c r="G2881" s="241">
        <f>SUM(F2869:F2880)</f>
        <v>0</v>
      </c>
      <c r="I2881" s="308"/>
    </row>
    <row r="2882" spans="1:9" ht="14" thickTop="1" thickBot="1">
      <c r="A2882" s="244" t="s">
        <v>68</v>
      </c>
      <c r="B2882" s="245"/>
      <c r="C2882" s="245"/>
      <c r="D2882" s="247"/>
      <c r="E2882" s="247"/>
      <c r="F2882" s="246"/>
      <c r="G2882" s="248"/>
      <c r="I2882" s="308"/>
    </row>
    <row r="2883" spans="1:9" ht="13.5" thickTop="1">
      <c r="A2883" s="233" t="s">
        <v>53</v>
      </c>
      <c r="B2883" s="234"/>
      <c r="C2883" s="236" t="s">
        <v>67</v>
      </c>
      <c r="D2883" s="298" t="s">
        <v>71</v>
      </c>
      <c r="E2883" s="236" t="s">
        <v>96</v>
      </c>
      <c r="F2883" s="237" t="s">
        <v>75</v>
      </c>
      <c r="G2883" s="238" t="s">
        <v>66</v>
      </c>
      <c r="I2883" s="269"/>
    </row>
    <row r="2884" spans="1:9">
      <c r="A2884" s="842" t="str">
        <f>IF(I2883=0,"",VLOOKUP(I2883,EQUIPOS,2,FALSE))</f>
        <v/>
      </c>
      <c r="B2884" s="843"/>
      <c r="C2884" s="187"/>
      <c r="D2884" s="186"/>
      <c r="E2884" s="240">
        <f>IF(I2883=0,0,VLOOKUP(I2883,EQUIPOS,4,FALSE))</f>
        <v>0</v>
      </c>
      <c r="F2884" s="218">
        <f>C2884*D2884*E2884</f>
        <v>0</v>
      </c>
      <c r="G2884" s="219"/>
      <c r="I2884" s="269"/>
    </row>
    <row r="2885" spans="1:9">
      <c r="A2885" s="842" t="str">
        <f>IF(I2884=0,"",VLOOKUP(I2884,EQUIPOS,2,FALSE))</f>
        <v/>
      </c>
      <c r="B2885" s="843"/>
      <c r="C2885" s="187"/>
      <c r="D2885" s="186"/>
      <c r="E2885" s="240">
        <f>IF(I2884=0,0,VLOOKUP(I2884,EQUIPOS,4,FALSE))</f>
        <v>0</v>
      </c>
      <c r="F2885" s="218">
        <f t="shared" ref="F2885:F2888" si="501">C2885*D2885*E2885</f>
        <v>0</v>
      </c>
      <c r="G2885" s="220"/>
      <c r="I2885" s="269"/>
    </row>
    <row r="2886" spans="1:9">
      <c r="A2886" s="842" t="str">
        <f>IF(I2885=0,"",VLOOKUP(I2885,EQUIPOS,2,FALSE))</f>
        <v/>
      </c>
      <c r="B2886" s="843"/>
      <c r="C2886" s="187"/>
      <c r="D2886" s="186"/>
      <c r="E2886" s="240">
        <f>IF(I2885=0,0,VLOOKUP(I2885,EQUIPOS,4,FALSE))</f>
        <v>0</v>
      </c>
      <c r="F2886" s="218">
        <f t="shared" si="501"/>
        <v>0</v>
      </c>
      <c r="G2886" s="220"/>
      <c r="I2886" s="269"/>
    </row>
    <row r="2887" spans="1:9">
      <c r="A2887" s="842" t="str">
        <f>IF(I2886=0,"",VLOOKUP(I2886,EQUIPOS,2,FALSE))</f>
        <v/>
      </c>
      <c r="B2887" s="843"/>
      <c r="C2887" s="187"/>
      <c r="D2887" s="186"/>
      <c r="E2887" s="240">
        <f>IF(I2886=0,0,VLOOKUP(I2886,EQUIPOS,4,FALSE))</f>
        <v>0</v>
      </c>
      <c r="F2887" s="218">
        <f t="shared" si="501"/>
        <v>0</v>
      </c>
      <c r="G2887" s="220"/>
      <c r="I2887" s="269"/>
    </row>
    <row r="2888" spans="1:9" ht="30.75" customHeight="1">
      <c r="A2888" s="842" t="str">
        <f>IF(I2887=0,"",VLOOKUP(I2887,EQUIPOS,2,FALSE))</f>
        <v/>
      </c>
      <c r="B2888" s="843"/>
      <c r="C2888" s="187"/>
      <c r="D2888" s="186"/>
      <c r="E2888" s="240">
        <f>IF(I2887=0,0,VLOOKUP(I2887,EQUIPOS,4,FALSE))</f>
        <v>0</v>
      </c>
      <c r="F2888" s="218">
        <f t="shared" si="501"/>
        <v>0</v>
      </c>
      <c r="G2888" s="221"/>
      <c r="I2888" s="308"/>
    </row>
    <row r="2889" spans="1:9" ht="13.5" thickBot="1">
      <c r="A2889" s="222"/>
      <c r="B2889" s="223"/>
      <c r="C2889" s="223"/>
      <c r="D2889" s="225"/>
      <c r="E2889" s="249"/>
      <c r="F2889" s="226" t="s">
        <v>78</v>
      </c>
      <c r="G2889" s="250">
        <f>SUM(F2884:F2888)</f>
        <v>0</v>
      </c>
      <c r="I2889" s="308"/>
    </row>
    <row r="2890" spans="1:9" ht="13.5" thickTop="1">
      <c r="A2890" s="228" t="s">
        <v>69</v>
      </c>
      <c r="B2890" s="229"/>
      <c r="C2890" s="229"/>
      <c r="D2890" s="231"/>
      <c r="E2890" s="231"/>
      <c r="F2890" s="230"/>
      <c r="G2890" s="232"/>
      <c r="H2890" s="209"/>
      <c r="I2890" s="307"/>
    </row>
    <row r="2891" spans="1:9" ht="26">
      <c r="A2891" s="233" t="s">
        <v>53</v>
      </c>
      <c r="B2891" s="235" t="s">
        <v>54</v>
      </c>
      <c r="C2891" s="235" t="s">
        <v>64</v>
      </c>
      <c r="D2891" s="298" t="s">
        <v>70</v>
      </c>
      <c r="E2891" s="236" t="s">
        <v>65</v>
      </c>
      <c r="F2891" s="237" t="s">
        <v>75</v>
      </c>
      <c r="G2891" s="238" t="s">
        <v>66</v>
      </c>
      <c r="I2891" s="269"/>
    </row>
    <row r="2892" spans="1:9">
      <c r="A2892" s="251" t="str">
        <f t="shared" ref="A2892:A2903" si="502">IF(I2891=0,"",VLOOKUP(I2891,MANOOBRA,2,FALSE))</f>
        <v/>
      </c>
      <c r="B2892" s="239" t="str">
        <f t="shared" ref="B2892:B2903" si="503">IF(I2891=0,"",VLOOKUP(I2891,MANOOBRA,3,FALSE))</f>
        <v/>
      </c>
      <c r="C2892" s="187"/>
      <c r="D2892" s="187"/>
      <c r="E2892" s="240">
        <f t="shared" ref="E2892:E2903" si="504">IF(I2891=0,0,VLOOKUP(I2891,MANOOBRA,4,FALSE))</f>
        <v>0</v>
      </c>
      <c r="F2892" s="218">
        <f>IF(D2892=0,0,D2892*E2892)</f>
        <v>0</v>
      </c>
      <c r="G2892" s="219"/>
      <c r="I2892" s="269"/>
    </row>
    <row r="2893" spans="1:9">
      <c r="A2893" s="251" t="str">
        <f t="shared" si="502"/>
        <v/>
      </c>
      <c r="B2893" s="239" t="str">
        <f t="shared" si="503"/>
        <v/>
      </c>
      <c r="C2893" s="187"/>
      <c r="D2893" s="187"/>
      <c r="E2893" s="240">
        <f t="shared" si="504"/>
        <v>0</v>
      </c>
      <c r="F2893" s="218">
        <f t="shared" ref="F2893:F2903" si="505">IF(D2893=0,0,C2893*E2893/D2893)</f>
        <v>0</v>
      </c>
      <c r="G2893" s="220"/>
      <c r="I2893" s="269"/>
    </row>
    <row r="2894" spans="1:9">
      <c r="A2894" s="251" t="str">
        <f t="shared" si="502"/>
        <v/>
      </c>
      <c r="B2894" s="239" t="str">
        <f t="shared" si="503"/>
        <v/>
      </c>
      <c r="C2894" s="187"/>
      <c r="D2894" s="290"/>
      <c r="E2894" s="240">
        <f t="shared" si="504"/>
        <v>0</v>
      </c>
      <c r="F2894" s="218">
        <f t="shared" si="505"/>
        <v>0</v>
      </c>
      <c r="G2894" s="220"/>
      <c r="I2894" s="269"/>
    </row>
    <row r="2895" spans="1:9">
      <c r="A2895" s="251" t="str">
        <f t="shared" si="502"/>
        <v/>
      </c>
      <c r="B2895" s="239" t="str">
        <f t="shared" si="503"/>
        <v/>
      </c>
      <c r="C2895" s="187"/>
      <c r="D2895" s="187"/>
      <c r="E2895" s="240">
        <f t="shared" si="504"/>
        <v>0</v>
      </c>
      <c r="F2895" s="218">
        <f t="shared" si="505"/>
        <v>0</v>
      </c>
      <c r="G2895" s="220"/>
      <c r="I2895" s="269"/>
    </row>
    <row r="2896" spans="1:9">
      <c r="A2896" s="251" t="str">
        <f t="shared" si="502"/>
        <v/>
      </c>
      <c r="B2896" s="239" t="str">
        <f t="shared" si="503"/>
        <v/>
      </c>
      <c r="C2896" s="187"/>
      <c r="D2896" s="187"/>
      <c r="E2896" s="240">
        <f t="shared" si="504"/>
        <v>0</v>
      </c>
      <c r="F2896" s="218">
        <f t="shared" si="505"/>
        <v>0</v>
      </c>
      <c r="G2896" s="220"/>
      <c r="I2896" s="269"/>
    </row>
    <row r="2897" spans="1:20">
      <c r="A2897" s="251" t="str">
        <f t="shared" si="502"/>
        <v/>
      </c>
      <c r="B2897" s="239" t="str">
        <f t="shared" si="503"/>
        <v/>
      </c>
      <c r="C2897" s="187"/>
      <c r="D2897" s="187"/>
      <c r="E2897" s="240">
        <f t="shared" si="504"/>
        <v>0</v>
      </c>
      <c r="F2897" s="218">
        <f t="shared" si="505"/>
        <v>0</v>
      </c>
      <c r="G2897" s="220"/>
      <c r="I2897" s="269"/>
    </row>
    <row r="2898" spans="1:20">
      <c r="A2898" s="251" t="str">
        <f t="shared" si="502"/>
        <v/>
      </c>
      <c r="B2898" s="239" t="str">
        <f t="shared" si="503"/>
        <v/>
      </c>
      <c r="C2898" s="187"/>
      <c r="D2898" s="187"/>
      <c r="E2898" s="240">
        <f t="shared" si="504"/>
        <v>0</v>
      </c>
      <c r="F2898" s="218">
        <f t="shared" si="505"/>
        <v>0</v>
      </c>
      <c r="G2898" s="220"/>
      <c r="I2898" s="269"/>
    </row>
    <row r="2899" spans="1:20">
      <c r="A2899" s="251" t="str">
        <f t="shared" si="502"/>
        <v/>
      </c>
      <c r="B2899" s="239" t="str">
        <f t="shared" si="503"/>
        <v/>
      </c>
      <c r="C2899" s="187"/>
      <c r="D2899" s="187"/>
      <c r="E2899" s="240">
        <f t="shared" si="504"/>
        <v>0</v>
      </c>
      <c r="F2899" s="218">
        <f t="shared" si="505"/>
        <v>0</v>
      </c>
      <c r="G2899" s="220"/>
      <c r="I2899" s="269"/>
    </row>
    <row r="2900" spans="1:20">
      <c r="A2900" s="251" t="str">
        <f t="shared" si="502"/>
        <v/>
      </c>
      <c r="B2900" s="239" t="str">
        <f t="shared" si="503"/>
        <v/>
      </c>
      <c r="C2900" s="187"/>
      <c r="D2900" s="187"/>
      <c r="E2900" s="240">
        <f t="shared" si="504"/>
        <v>0</v>
      </c>
      <c r="F2900" s="218">
        <f t="shared" si="505"/>
        <v>0</v>
      </c>
      <c r="G2900" s="220"/>
      <c r="I2900" s="269"/>
    </row>
    <row r="2901" spans="1:20">
      <c r="A2901" s="251" t="str">
        <f t="shared" si="502"/>
        <v/>
      </c>
      <c r="B2901" s="239" t="str">
        <f t="shared" si="503"/>
        <v/>
      </c>
      <c r="C2901" s="187"/>
      <c r="D2901" s="187"/>
      <c r="E2901" s="240">
        <f t="shared" si="504"/>
        <v>0</v>
      </c>
      <c r="F2901" s="218">
        <f t="shared" si="505"/>
        <v>0</v>
      </c>
      <c r="G2901" s="220"/>
      <c r="I2901" s="269"/>
    </row>
    <row r="2902" spans="1:20">
      <c r="A2902" s="251" t="str">
        <f t="shared" si="502"/>
        <v/>
      </c>
      <c r="B2902" s="239" t="str">
        <f t="shared" si="503"/>
        <v/>
      </c>
      <c r="C2902" s="187"/>
      <c r="D2902" s="187"/>
      <c r="E2902" s="240">
        <f t="shared" si="504"/>
        <v>0</v>
      </c>
      <c r="F2902" s="218">
        <f t="shared" si="505"/>
        <v>0</v>
      </c>
      <c r="G2902" s="220"/>
      <c r="I2902" s="269"/>
    </row>
    <row r="2903" spans="1:20" ht="31.5" customHeight="1">
      <c r="A2903" s="251" t="str">
        <f t="shared" si="502"/>
        <v/>
      </c>
      <c r="B2903" s="239" t="str">
        <f t="shared" si="503"/>
        <v/>
      </c>
      <c r="C2903" s="187"/>
      <c r="D2903" s="187"/>
      <c r="E2903" s="240">
        <f t="shared" si="504"/>
        <v>0</v>
      </c>
      <c r="F2903" s="218">
        <f t="shared" si="505"/>
        <v>0</v>
      </c>
      <c r="G2903" s="221"/>
      <c r="I2903" s="308"/>
    </row>
    <row r="2904" spans="1:20" ht="13.5" thickBot="1">
      <c r="A2904" s="222"/>
      <c r="B2904" s="223"/>
      <c r="C2904" s="223"/>
      <c r="D2904" s="225"/>
      <c r="E2904" s="225"/>
      <c r="F2904" s="226" t="s">
        <v>79</v>
      </c>
      <c r="G2904" s="250">
        <f>SUM(F2892:F2903)</f>
        <v>0</v>
      </c>
      <c r="I2904" s="308"/>
    </row>
    <row r="2905" spans="1:20" ht="13.5" thickTop="1">
      <c r="A2905" s="179" t="s">
        <v>72</v>
      </c>
      <c r="B2905" s="229"/>
      <c r="C2905" s="229"/>
      <c r="D2905" s="231"/>
      <c r="E2905" s="231"/>
      <c r="F2905" s="230"/>
      <c r="G2905" s="232"/>
      <c r="H2905" s="209"/>
      <c r="I2905" s="307"/>
    </row>
    <row r="2906" spans="1:20">
      <c r="A2906" s="233" t="s">
        <v>53</v>
      </c>
      <c r="B2906" s="234"/>
      <c r="C2906" s="234"/>
      <c r="D2906" s="299"/>
      <c r="E2906" s="236" t="s">
        <v>73</v>
      </c>
      <c r="F2906" s="237" t="s">
        <v>74</v>
      </c>
      <c r="G2906" s="252" t="s">
        <v>73</v>
      </c>
      <c r="I2906" s="308"/>
    </row>
    <row r="2907" spans="1:20">
      <c r="A2907" s="704" t="s">
        <v>734</v>
      </c>
      <c r="B2907" s="253"/>
      <c r="C2907" s="253"/>
      <c r="D2907" s="300"/>
      <c r="E2907" s="217">
        <f>SUM(G2866,G2881,G2889,G2904)</f>
        <v>0</v>
      </c>
      <c r="F2907" s="254">
        <v>0.12</v>
      </c>
      <c r="G2907" s="255">
        <f>E2907*F2907</f>
        <v>0</v>
      </c>
      <c r="I2907" s="308"/>
    </row>
    <row r="2908" spans="1:20">
      <c r="A2908" s="704" t="s">
        <v>80</v>
      </c>
      <c r="B2908" s="253"/>
      <c r="C2908" s="253"/>
      <c r="D2908" s="300"/>
      <c r="E2908" s="217">
        <f>SUM(G2866,G2881,G2889,G2904)</f>
        <v>0</v>
      </c>
      <c r="F2908" s="254">
        <f>A</f>
        <v>0</v>
      </c>
      <c r="G2908" s="255">
        <f>E2908*F2908</f>
        <v>0</v>
      </c>
      <c r="I2908" s="308"/>
    </row>
    <row r="2909" spans="1:20" ht="33" customHeight="1">
      <c r="A2909" s="704" t="s">
        <v>81</v>
      </c>
      <c r="B2909" s="253"/>
      <c r="C2909" s="253"/>
      <c r="D2909" s="300"/>
      <c r="E2909" s="217">
        <f>SUM(G2866,G2881,G2889,G2904)</f>
        <v>0</v>
      </c>
      <c r="F2909" s="254">
        <f>I</f>
        <v>0</v>
      </c>
      <c r="G2909" s="255">
        <f>E2909*F2909</f>
        <v>0</v>
      </c>
      <c r="I2909" s="308"/>
      <c r="J2909" s="281"/>
      <c r="K2909" s="281"/>
      <c r="L2909" s="281"/>
      <c r="M2909" s="281"/>
      <c r="N2909" s="281"/>
      <c r="O2909" s="281"/>
      <c r="P2909" s="281"/>
      <c r="Q2909" s="281"/>
      <c r="R2909" s="281"/>
      <c r="S2909" s="281"/>
    </row>
    <row r="2910" spans="1:20" ht="33" customHeight="1">
      <c r="A2910" s="707" t="s">
        <v>82</v>
      </c>
      <c r="D2910" s="206"/>
      <c r="E2910" s="217">
        <f>SUM(G2866,G2881,G2889,G2904)</f>
        <v>0</v>
      </c>
      <c r="F2910" s="705">
        <f>U</f>
        <v>0</v>
      </c>
      <c r="G2910" s="255">
        <f>E2910*F2910</f>
        <v>0</v>
      </c>
      <c r="I2910" s="706"/>
      <c r="J2910" s="281"/>
      <c r="K2910" s="281"/>
      <c r="L2910" s="281"/>
      <c r="M2910" s="281"/>
      <c r="N2910" s="281"/>
      <c r="O2910" s="281"/>
      <c r="P2910" s="281"/>
      <c r="Q2910" s="281"/>
      <c r="R2910" s="281"/>
      <c r="S2910" s="281"/>
    </row>
    <row r="2911" spans="1:20" s="201" customFormat="1" ht="13.5" thickBot="1">
      <c r="A2911" s="222"/>
      <c r="B2911" s="223"/>
      <c r="C2911" s="223"/>
      <c r="D2911" s="225"/>
      <c r="E2911" s="225"/>
      <c r="F2911" s="256" t="s">
        <v>83</v>
      </c>
      <c r="G2911" s="250">
        <f>SUM(G2907:G2910)</f>
        <v>0</v>
      </c>
      <c r="I2911" s="309"/>
      <c r="J2911" s="201" t="str">
        <f>B2850</f>
        <v>2.8.1</v>
      </c>
      <c r="K2911" s="261">
        <f>E2907</f>
        <v>0</v>
      </c>
      <c r="L2911" s="261">
        <f>+G2866</f>
        <v>0</v>
      </c>
      <c r="M2911" s="261">
        <f>+G2881</f>
        <v>0</v>
      </c>
      <c r="N2911" s="261">
        <f>+G2889</f>
        <v>0</v>
      </c>
      <c r="O2911" s="261">
        <f>+G2904</f>
        <v>0</v>
      </c>
      <c r="P2911" s="280">
        <f>G2907</f>
        <v>0</v>
      </c>
      <c r="Q2911" s="280">
        <f>G2908</f>
        <v>0</v>
      </c>
      <c r="R2911" s="280">
        <f>G2909</f>
        <v>0</v>
      </c>
      <c r="S2911" s="283">
        <f>SUM(K2911:R2911)</f>
        <v>0</v>
      </c>
      <c r="T2911" s="280"/>
    </row>
    <row r="2912" spans="1:20" ht="14" thickTop="1" thickBot="1">
      <c r="A2912" s="257"/>
      <c r="B2912" s="201"/>
      <c r="C2912" s="201"/>
      <c r="D2912" s="301"/>
      <c r="E2912" s="258" t="s">
        <v>88</v>
      </c>
      <c r="F2912" s="259"/>
      <c r="G2912" s="260">
        <f>ROUND(SUM(G2866,G2881,G2889,G2904,G2911),0)</f>
        <v>0</v>
      </c>
      <c r="I2912" s="308"/>
      <c r="T2912" s="280"/>
    </row>
    <row r="2913" spans="1:20" ht="13.5" thickTop="1">
      <c r="A2913" s="262" t="s">
        <v>95</v>
      </c>
      <c r="D2913" s="206"/>
      <c r="E2913" s="206"/>
      <c r="F2913" s="205"/>
      <c r="G2913" s="208"/>
      <c r="I2913" s="308"/>
      <c r="T2913" s="280"/>
    </row>
    <row r="2914" spans="1:20">
      <c r="A2914" s="262"/>
      <c r="B2914" s="263"/>
      <c r="C2914" s="263"/>
      <c r="D2914" s="302"/>
      <c r="E2914" s="206"/>
      <c r="F2914" s="205"/>
      <c r="G2914" s="264">
        <f ca="1">TODAY()</f>
        <v>45189</v>
      </c>
      <c r="I2914" s="308"/>
      <c r="T2914" s="280"/>
    </row>
    <row r="2915" spans="1:20" s="191" customFormat="1" ht="13.5" thickBot="1">
      <c r="A2915" s="222"/>
      <c r="B2915" s="223"/>
      <c r="C2915" s="223"/>
      <c r="D2915" s="225"/>
      <c r="E2915" s="225"/>
      <c r="F2915" s="224"/>
      <c r="G2915" s="265"/>
      <c r="I2915" s="303"/>
      <c r="S2915" s="282"/>
    </row>
    <row r="2916" spans="1:20" s="191" customFormat="1" ht="13.5" thickTop="1">
      <c r="A2916" s="188" t="s">
        <v>124</v>
      </c>
      <c r="B2916" s="188"/>
      <c r="C2916" s="188"/>
      <c r="D2916" s="190"/>
      <c r="E2916" s="190"/>
      <c r="F2916" s="189"/>
      <c r="G2916" s="189"/>
      <c r="I2916" s="303"/>
      <c r="S2916" s="282"/>
    </row>
    <row r="2917" spans="1:20" s="191" customFormat="1">
      <c r="A2917" s="188" t="str">
        <f>CONCATENATE('Prestaciones y AIU'!A2640," ANALISIS DE PRECIOS UNITARIOS")</f>
        <v xml:space="preserve"> ANALISIS DE PRECIOS UNITARIOS</v>
      </c>
      <c r="B2917" s="188"/>
      <c r="C2917" s="188"/>
      <c r="D2917" s="190"/>
      <c r="E2917" s="190"/>
      <c r="F2917" s="189"/>
      <c r="G2917" s="189"/>
      <c r="I2917" s="303"/>
      <c r="S2917" s="282"/>
    </row>
    <row r="2918" spans="1:20" s="191" customFormat="1">
      <c r="A2918" s="188" t="str">
        <f>Objeto_LIC</f>
        <v>OBJETO PROCESO COMPETITIVO</v>
      </c>
      <c r="B2918" s="188"/>
      <c r="C2918" s="188"/>
      <c r="D2918" s="190"/>
      <c r="E2918" s="190"/>
      <c r="F2918" s="189"/>
      <c r="G2918" s="189"/>
      <c r="I2918" s="303"/>
      <c r="S2918" s="282"/>
    </row>
    <row r="2919" spans="1:20">
      <c r="A2919" s="188"/>
      <c r="B2919" s="188"/>
      <c r="C2919" s="188"/>
      <c r="D2919" s="190"/>
      <c r="E2919" s="190"/>
      <c r="F2919" s="189"/>
      <c r="G2919" s="189"/>
    </row>
    <row r="2920" spans="1:20" s="201" customFormat="1" ht="13.5" thickBot="1">
      <c r="A2920" s="192"/>
      <c r="B2920" s="192"/>
      <c r="C2920" s="192"/>
      <c r="D2920" s="194"/>
      <c r="E2920" s="194"/>
      <c r="F2920" s="193"/>
      <c r="G2920" s="193"/>
      <c r="I2920" s="305"/>
      <c r="S2920" s="282"/>
    </row>
    <row r="2921" spans="1:20" ht="13.5" thickTop="1">
      <c r="A2921" s="196"/>
      <c r="B2921" s="197"/>
      <c r="C2921" s="197"/>
      <c r="D2921" s="199"/>
      <c r="E2921" s="199"/>
      <c r="F2921" s="198"/>
      <c r="G2921" s="200" t="s">
        <v>125</v>
      </c>
    </row>
    <row r="2922" spans="1:20">
      <c r="A2922" s="202" t="s">
        <v>58</v>
      </c>
      <c r="B2922" s="844" t="str">
        <f>Proponente</f>
        <v>INDICAR NOMBRE DE CONTRATISTA</v>
      </c>
      <c r="C2922" s="844"/>
      <c r="D2922" s="844"/>
      <c r="E2922" s="844"/>
      <c r="F2922" s="844"/>
      <c r="G2922" s="845"/>
    </row>
    <row r="2923" spans="1:20">
      <c r="A2923" s="202" t="s">
        <v>59</v>
      </c>
      <c r="B2923" s="203" t="str">
        <f>Presupuesto!$A$47</f>
        <v>2.8.2</v>
      </c>
      <c r="C2923" s="844" t="str">
        <f>Presupuesto!$B$47</f>
        <v>Suministro e instalación de baranda en tubo galv t/cerramiento línea sup 3" en 3.2mm + 2 líneas inf 2"en 0.098"+anticorr+esmalte instalada h=0.90 m</v>
      </c>
      <c r="D2923" s="844"/>
      <c r="E2923" s="844"/>
      <c r="F2923" s="844"/>
      <c r="G2923" s="845"/>
    </row>
    <row r="2924" spans="1:20">
      <c r="A2924" s="204"/>
      <c r="D2924" s="206"/>
      <c r="E2924" s="206"/>
      <c r="F2924" s="192" t="s">
        <v>87</v>
      </c>
      <c r="G2924" s="207" t="str">
        <f>Presupuesto!$C$47</f>
        <v>ml</v>
      </c>
      <c r="I2924" s="306"/>
      <c r="J2924" s="281"/>
      <c r="K2924" s="281"/>
      <c r="L2924" s="281"/>
      <c r="M2924" s="281"/>
      <c r="N2924" s="281"/>
      <c r="O2924" s="281"/>
      <c r="P2924" s="281"/>
      <c r="Q2924" s="281"/>
      <c r="R2924" s="281"/>
      <c r="S2924" s="281"/>
    </row>
    <row r="2925" spans="1:20" s="209" customFormat="1" ht="13.5" thickBot="1">
      <c r="A2925" s="202" t="s">
        <v>60</v>
      </c>
      <c r="B2925" s="195"/>
      <c r="C2925" s="195"/>
      <c r="D2925" s="206"/>
      <c r="E2925" s="206"/>
      <c r="F2925" s="205"/>
      <c r="G2925" s="208"/>
      <c r="I2925" s="307"/>
      <c r="S2925" s="281"/>
    </row>
    <row r="2926" spans="1:20" ht="13.5" thickTop="1">
      <c r="A2926" s="210" t="s">
        <v>53</v>
      </c>
      <c r="B2926" s="211" t="s">
        <v>61</v>
      </c>
      <c r="C2926" s="211" t="s">
        <v>62</v>
      </c>
      <c r="D2926" s="212" t="s">
        <v>70</v>
      </c>
      <c r="E2926" s="213" t="s">
        <v>98</v>
      </c>
      <c r="F2926" s="213" t="s">
        <v>75</v>
      </c>
      <c r="G2926" s="214" t="s">
        <v>66</v>
      </c>
      <c r="I2926" s="269"/>
    </row>
    <row r="2927" spans="1:20">
      <c r="A2927" s="215" t="str">
        <f t="shared" ref="A2927:A2938" si="506">IF(I2926=0,"-",VLOOKUP(I2926,EQUIPOS,2,FALSE))</f>
        <v>-</v>
      </c>
      <c r="B2927" s="216"/>
      <c r="C2927" s="216"/>
      <c r="D2927" s="186"/>
      <c r="E2927" s="217">
        <f>0.1*E2965</f>
        <v>0</v>
      </c>
      <c r="F2927" s="218">
        <f>IF(D2927=0,0,E2927*D2927)</f>
        <v>0</v>
      </c>
      <c r="G2927" s="219"/>
      <c r="I2927" s="269"/>
    </row>
    <row r="2928" spans="1:20">
      <c r="A2928" s="215" t="str">
        <f t="shared" si="506"/>
        <v>-</v>
      </c>
      <c r="B2928" s="216"/>
      <c r="C2928" s="216"/>
      <c r="D2928" s="186"/>
      <c r="E2928" s="217">
        <f>0.1*E2966</f>
        <v>0</v>
      </c>
      <c r="F2928" s="218">
        <f t="shared" ref="F2928:F2938" si="507">IF(D2928=0,0,E2928*D2928)</f>
        <v>0</v>
      </c>
      <c r="G2928" s="220"/>
      <c r="I2928" s="269"/>
    </row>
    <row r="2929" spans="1:19">
      <c r="A2929" s="215" t="str">
        <f t="shared" si="506"/>
        <v>-</v>
      </c>
      <c r="B2929" s="216"/>
      <c r="C2929" s="216"/>
      <c r="D2929" s="186"/>
      <c r="E2929" s="217">
        <f t="shared" ref="E2929:E2938" si="508">IF(I2928=0,0,VLOOKUP(I2928,EQUIPOS,4,FALSE))</f>
        <v>0</v>
      </c>
      <c r="F2929" s="218">
        <f t="shared" si="507"/>
        <v>0</v>
      </c>
      <c r="G2929" s="220"/>
      <c r="I2929" s="269"/>
    </row>
    <row r="2930" spans="1:19">
      <c r="A2930" s="215" t="str">
        <f t="shared" si="506"/>
        <v>-</v>
      </c>
      <c r="B2930" s="216"/>
      <c r="C2930" s="216"/>
      <c r="D2930" s="186"/>
      <c r="E2930" s="217">
        <f t="shared" si="508"/>
        <v>0</v>
      </c>
      <c r="F2930" s="218">
        <f t="shared" si="507"/>
        <v>0</v>
      </c>
      <c r="G2930" s="220"/>
      <c r="I2930" s="269"/>
    </row>
    <row r="2931" spans="1:19">
      <c r="A2931" s="215" t="str">
        <f t="shared" si="506"/>
        <v>-</v>
      </c>
      <c r="B2931" s="216"/>
      <c r="C2931" s="216"/>
      <c r="D2931" s="186"/>
      <c r="E2931" s="217">
        <f t="shared" si="508"/>
        <v>0</v>
      </c>
      <c r="F2931" s="218">
        <f t="shared" si="507"/>
        <v>0</v>
      </c>
      <c r="G2931" s="220"/>
      <c r="I2931" s="269"/>
    </row>
    <row r="2932" spans="1:19">
      <c r="A2932" s="215" t="str">
        <f t="shared" si="506"/>
        <v>-</v>
      </c>
      <c r="B2932" s="216"/>
      <c r="C2932" s="216"/>
      <c r="D2932" s="186"/>
      <c r="E2932" s="217">
        <f t="shared" si="508"/>
        <v>0</v>
      </c>
      <c r="F2932" s="218">
        <f t="shared" si="507"/>
        <v>0</v>
      </c>
      <c r="G2932" s="220"/>
      <c r="I2932" s="269"/>
    </row>
    <row r="2933" spans="1:19">
      <c r="A2933" s="215" t="str">
        <f t="shared" si="506"/>
        <v>-</v>
      </c>
      <c r="B2933" s="216"/>
      <c r="C2933" s="216"/>
      <c r="D2933" s="186"/>
      <c r="E2933" s="217">
        <f t="shared" si="508"/>
        <v>0</v>
      </c>
      <c r="F2933" s="218">
        <f t="shared" si="507"/>
        <v>0</v>
      </c>
      <c r="G2933" s="220"/>
      <c r="I2933" s="269"/>
    </row>
    <row r="2934" spans="1:19">
      <c r="A2934" s="215" t="str">
        <f t="shared" si="506"/>
        <v>-</v>
      </c>
      <c r="B2934" s="216"/>
      <c r="C2934" s="216"/>
      <c r="D2934" s="186"/>
      <c r="E2934" s="217">
        <f t="shared" si="508"/>
        <v>0</v>
      </c>
      <c r="F2934" s="218">
        <f t="shared" si="507"/>
        <v>0</v>
      </c>
      <c r="G2934" s="220"/>
      <c r="I2934" s="269"/>
    </row>
    <row r="2935" spans="1:19">
      <c r="A2935" s="215" t="str">
        <f t="shared" si="506"/>
        <v>-</v>
      </c>
      <c r="B2935" s="216"/>
      <c r="C2935" s="216"/>
      <c r="D2935" s="186"/>
      <c r="E2935" s="217">
        <f t="shared" si="508"/>
        <v>0</v>
      </c>
      <c r="F2935" s="218">
        <f t="shared" si="507"/>
        <v>0</v>
      </c>
      <c r="G2935" s="220"/>
      <c r="I2935" s="269"/>
    </row>
    <row r="2936" spans="1:19">
      <c r="A2936" s="215" t="str">
        <f t="shared" si="506"/>
        <v>-</v>
      </c>
      <c r="B2936" s="216"/>
      <c r="C2936" s="216"/>
      <c r="D2936" s="186"/>
      <c r="E2936" s="217">
        <f t="shared" si="508"/>
        <v>0</v>
      </c>
      <c r="F2936" s="218">
        <f t="shared" si="507"/>
        <v>0</v>
      </c>
      <c r="G2936" s="220"/>
      <c r="I2936" s="269"/>
    </row>
    <row r="2937" spans="1:19">
      <c r="A2937" s="215" t="str">
        <f t="shared" si="506"/>
        <v>-</v>
      </c>
      <c r="B2937" s="216"/>
      <c r="C2937" s="216"/>
      <c r="D2937" s="186"/>
      <c r="E2937" s="217">
        <f t="shared" si="508"/>
        <v>0</v>
      </c>
      <c r="F2937" s="218">
        <f t="shared" si="507"/>
        <v>0</v>
      </c>
      <c r="G2937" s="220"/>
      <c r="I2937" s="269"/>
    </row>
    <row r="2938" spans="1:19">
      <c r="A2938" s="215" t="str">
        <f t="shared" si="506"/>
        <v>-</v>
      </c>
      <c r="B2938" s="216"/>
      <c r="C2938" s="216"/>
      <c r="D2938" s="186"/>
      <c r="E2938" s="217">
        <f t="shared" si="508"/>
        <v>0</v>
      </c>
      <c r="F2938" s="218">
        <f t="shared" si="507"/>
        <v>0</v>
      </c>
      <c r="G2938" s="220"/>
      <c r="I2938" s="308"/>
    </row>
    <row r="2939" spans="1:19" ht="13.5" thickBot="1">
      <c r="A2939" s="222"/>
      <c r="B2939" s="223"/>
      <c r="C2939" s="223"/>
      <c r="D2939" s="225"/>
      <c r="E2939" s="225"/>
      <c r="F2939" s="226" t="s">
        <v>76</v>
      </c>
      <c r="G2939" s="227">
        <f>SUM(F2927:F2938)</f>
        <v>0</v>
      </c>
      <c r="I2939" s="308"/>
    </row>
    <row r="2940" spans="1:19" s="209" customFormat="1" ht="13.5" thickTop="1">
      <c r="A2940" s="228" t="s">
        <v>63</v>
      </c>
      <c r="B2940" s="229"/>
      <c r="C2940" s="229"/>
      <c r="D2940" s="231"/>
      <c r="E2940" s="231"/>
      <c r="F2940" s="230"/>
      <c r="G2940" s="232"/>
      <c r="I2940" s="307"/>
      <c r="S2940" s="281"/>
    </row>
    <row r="2941" spans="1:19" ht="26">
      <c r="A2941" s="233" t="s">
        <v>53</v>
      </c>
      <c r="B2941" s="234"/>
      <c r="C2941" s="235" t="s">
        <v>54</v>
      </c>
      <c r="D2941" s="298" t="s">
        <v>64</v>
      </c>
      <c r="E2941" s="236" t="s">
        <v>65</v>
      </c>
      <c r="F2941" s="237" t="s">
        <v>75</v>
      </c>
      <c r="G2941" s="238" t="s">
        <v>66</v>
      </c>
      <c r="I2941" s="269"/>
    </row>
    <row r="2942" spans="1:19">
      <c r="A2942" s="842" t="str">
        <f t="shared" ref="A2942:A2953" si="509">IF(I2941=0,"",VLOOKUP(I2941,MATERIALES,2,FALSE))</f>
        <v/>
      </c>
      <c r="B2942" s="843"/>
      <c r="C2942" s="239" t="str">
        <f t="shared" ref="C2942:C2950" si="510">IF(I2941=0,"",VLOOKUP(I2941,MATERIALES,3,FALSE))</f>
        <v/>
      </c>
      <c r="D2942" s="186"/>
      <c r="E2942" s="240">
        <f t="shared" ref="E2942:E2953" si="511">IF(I2941=0,0,VLOOKUP(I2941,MATERIALES,4,FALSE))</f>
        <v>0</v>
      </c>
      <c r="F2942" s="218">
        <f>D2942*E2942</f>
        <v>0</v>
      </c>
      <c r="G2942" s="219"/>
      <c r="I2942" s="269"/>
    </row>
    <row r="2943" spans="1:19">
      <c r="A2943" s="842" t="str">
        <f t="shared" si="509"/>
        <v/>
      </c>
      <c r="B2943" s="843"/>
      <c r="C2943" s="239" t="str">
        <f t="shared" si="510"/>
        <v/>
      </c>
      <c r="D2943" s="186"/>
      <c r="E2943" s="240">
        <f t="shared" si="511"/>
        <v>0</v>
      </c>
      <c r="F2943" s="218">
        <f t="shared" ref="F2943:F2953" si="512">D2943*E2943</f>
        <v>0</v>
      </c>
      <c r="G2943" s="220"/>
      <c r="I2943" s="269"/>
    </row>
    <row r="2944" spans="1:19">
      <c r="A2944" s="842" t="str">
        <f t="shared" si="509"/>
        <v/>
      </c>
      <c r="B2944" s="843"/>
      <c r="C2944" s="239" t="str">
        <f t="shared" si="510"/>
        <v/>
      </c>
      <c r="D2944" s="186"/>
      <c r="E2944" s="240">
        <f t="shared" si="511"/>
        <v>0</v>
      </c>
      <c r="F2944" s="218">
        <f t="shared" si="512"/>
        <v>0</v>
      </c>
      <c r="G2944" s="220"/>
      <c r="I2944" s="269"/>
    </row>
    <row r="2945" spans="1:9">
      <c r="A2945" s="842" t="str">
        <f t="shared" si="509"/>
        <v/>
      </c>
      <c r="B2945" s="843"/>
      <c r="C2945" s="239" t="str">
        <f t="shared" si="510"/>
        <v/>
      </c>
      <c r="D2945" s="186"/>
      <c r="E2945" s="240">
        <f t="shared" si="511"/>
        <v>0</v>
      </c>
      <c r="F2945" s="218">
        <f t="shared" si="512"/>
        <v>0</v>
      </c>
      <c r="G2945" s="220"/>
      <c r="I2945" s="269"/>
    </row>
    <row r="2946" spans="1:9">
      <c r="A2946" s="842" t="str">
        <f t="shared" si="509"/>
        <v/>
      </c>
      <c r="B2946" s="843"/>
      <c r="C2946" s="239" t="str">
        <f t="shared" si="510"/>
        <v/>
      </c>
      <c r="D2946" s="186"/>
      <c r="E2946" s="240">
        <f t="shared" si="511"/>
        <v>0</v>
      </c>
      <c r="F2946" s="218">
        <f t="shared" si="512"/>
        <v>0</v>
      </c>
      <c r="G2946" s="220"/>
      <c r="I2946" s="269"/>
    </row>
    <row r="2947" spans="1:9">
      <c r="A2947" s="842" t="str">
        <f t="shared" si="509"/>
        <v/>
      </c>
      <c r="B2947" s="843"/>
      <c r="C2947" s="239" t="str">
        <f t="shared" si="510"/>
        <v/>
      </c>
      <c r="D2947" s="186"/>
      <c r="E2947" s="240">
        <f t="shared" si="511"/>
        <v>0</v>
      </c>
      <c r="F2947" s="218">
        <f t="shared" si="512"/>
        <v>0</v>
      </c>
      <c r="G2947" s="220"/>
      <c r="I2947" s="269"/>
    </row>
    <row r="2948" spans="1:9">
      <c r="A2948" s="842" t="str">
        <f t="shared" si="509"/>
        <v/>
      </c>
      <c r="B2948" s="843"/>
      <c r="C2948" s="239" t="str">
        <f t="shared" si="510"/>
        <v/>
      </c>
      <c r="D2948" s="186"/>
      <c r="E2948" s="240">
        <f t="shared" si="511"/>
        <v>0</v>
      </c>
      <c r="F2948" s="218">
        <f t="shared" si="512"/>
        <v>0</v>
      </c>
      <c r="G2948" s="220"/>
      <c r="I2948" s="269"/>
    </row>
    <row r="2949" spans="1:9">
      <c r="A2949" s="842" t="str">
        <f t="shared" si="509"/>
        <v/>
      </c>
      <c r="B2949" s="843"/>
      <c r="C2949" s="239" t="str">
        <f t="shared" si="510"/>
        <v/>
      </c>
      <c r="D2949" s="186"/>
      <c r="E2949" s="240">
        <f t="shared" si="511"/>
        <v>0</v>
      </c>
      <c r="F2949" s="218">
        <f t="shared" si="512"/>
        <v>0</v>
      </c>
      <c r="G2949" s="241"/>
      <c r="I2949" s="269"/>
    </row>
    <row r="2950" spans="1:9">
      <c r="A2950" s="842" t="str">
        <f t="shared" si="509"/>
        <v/>
      </c>
      <c r="B2950" s="843"/>
      <c r="C2950" s="239" t="str">
        <f t="shared" si="510"/>
        <v/>
      </c>
      <c r="D2950" s="186"/>
      <c r="E2950" s="240">
        <f t="shared" si="511"/>
        <v>0</v>
      </c>
      <c r="F2950" s="218">
        <f t="shared" si="512"/>
        <v>0</v>
      </c>
      <c r="G2950" s="220"/>
      <c r="I2950" s="269"/>
    </row>
    <row r="2951" spans="1:9">
      <c r="A2951" s="842" t="str">
        <f t="shared" si="509"/>
        <v/>
      </c>
      <c r="B2951" s="843"/>
      <c r="C2951" s="239"/>
      <c r="D2951" s="186"/>
      <c r="E2951" s="240">
        <f t="shared" si="511"/>
        <v>0</v>
      </c>
      <c r="F2951" s="218">
        <f t="shared" si="512"/>
        <v>0</v>
      </c>
      <c r="G2951" s="220"/>
      <c r="I2951" s="269"/>
    </row>
    <row r="2952" spans="1:9">
      <c r="A2952" s="842" t="str">
        <f t="shared" si="509"/>
        <v/>
      </c>
      <c r="B2952" s="843"/>
      <c r="C2952" s="239"/>
      <c r="D2952" s="186"/>
      <c r="E2952" s="240">
        <f t="shared" si="511"/>
        <v>0</v>
      </c>
      <c r="F2952" s="218">
        <f t="shared" si="512"/>
        <v>0</v>
      </c>
      <c r="G2952" s="220"/>
      <c r="I2952" s="269"/>
    </row>
    <row r="2953" spans="1:9" ht="26.25" customHeight="1">
      <c r="A2953" s="842" t="str">
        <f t="shared" si="509"/>
        <v/>
      </c>
      <c r="B2953" s="843"/>
      <c r="C2953" s="239" t="str">
        <f t="shared" ref="C2953" si="513">IF(I2952=0,"",VLOOKUP(I2952,MATERIALES,3,FALSE))</f>
        <v/>
      </c>
      <c r="D2953" s="186"/>
      <c r="E2953" s="240">
        <f t="shared" si="511"/>
        <v>0</v>
      </c>
      <c r="F2953" s="218">
        <f t="shared" si="512"/>
        <v>0</v>
      </c>
      <c r="G2953" s="221"/>
      <c r="I2953" s="308"/>
    </row>
    <row r="2954" spans="1:9" ht="13.5" thickBot="1">
      <c r="A2954" s="204"/>
      <c r="D2954" s="206"/>
      <c r="E2954" s="242"/>
      <c r="F2954" s="243" t="s">
        <v>77</v>
      </c>
      <c r="G2954" s="241">
        <f>SUM(F2942:F2953)</f>
        <v>0</v>
      </c>
      <c r="I2954" s="308"/>
    </row>
    <row r="2955" spans="1:9" ht="14" thickTop="1" thickBot="1">
      <c r="A2955" s="244" t="s">
        <v>68</v>
      </c>
      <c r="B2955" s="245"/>
      <c r="C2955" s="245"/>
      <c r="D2955" s="247"/>
      <c r="E2955" s="247"/>
      <c r="F2955" s="246"/>
      <c r="G2955" s="248"/>
      <c r="I2955" s="308"/>
    </row>
    <row r="2956" spans="1:9" ht="13.5" thickTop="1">
      <c r="A2956" s="233" t="s">
        <v>53</v>
      </c>
      <c r="B2956" s="234"/>
      <c r="C2956" s="236" t="s">
        <v>67</v>
      </c>
      <c r="D2956" s="298" t="s">
        <v>71</v>
      </c>
      <c r="E2956" s="236" t="s">
        <v>96</v>
      </c>
      <c r="F2956" s="237" t="s">
        <v>75</v>
      </c>
      <c r="G2956" s="238" t="s">
        <v>66</v>
      </c>
      <c r="I2956" s="269"/>
    </row>
    <row r="2957" spans="1:9">
      <c r="A2957" s="842" t="str">
        <f>IF(I2956=0,"",VLOOKUP(I2956,EQUIPOS,2,FALSE))</f>
        <v/>
      </c>
      <c r="B2957" s="843"/>
      <c r="C2957" s="187"/>
      <c r="D2957" s="186"/>
      <c r="E2957" s="240">
        <f>IF(I2956=0,0,VLOOKUP(I2956,EQUIPOS,4,FALSE))</f>
        <v>0</v>
      </c>
      <c r="F2957" s="218">
        <f>C2957*D2957*E2957</f>
        <v>0</v>
      </c>
      <c r="G2957" s="219"/>
      <c r="I2957" s="269"/>
    </row>
    <row r="2958" spans="1:9">
      <c r="A2958" s="842" t="str">
        <f>IF(I2957=0,"",VLOOKUP(I2957,EQUIPOS,2,FALSE))</f>
        <v/>
      </c>
      <c r="B2958" s="843"/>
      <c r="C2958" s="187"/>
      <c r="D2958" s="186"/>
      <c r="E2958" s="240">
        <f>IF(I2957=0,0,VLOOKUP(I2957,EQUIPOS,4,FALSE))</f>
        <v>0</v>
      </c>
      <c r="F2958" s="218">
        <f t="shared" ref="F2958:F2961" si="514">C2958*D2958*E2958</f>
        <v>0</v>
      </c>
      <c r="G2958" s="220"/>
      <c r="I2958" s="269"/>
    </row>
    <row r="2959" spans="1:9">
      <c r="A2959" s="842" t="str">
        <f>IF(I2958=0,"",VLOOKUP(I2958,EQUIPOS,2,FALSE))</f>
        <v/>
      </c>
      <c r="B2959" s="843"/>
      <c r="C2959" s="187"/>
      <c r="D2959" s="186"/>
      <c r="E2959" s="240">
        <f>IF(I2958=0,0,VLOOKUP(I2958,EQUIPOS,4,FALSE))</f>
        <v>0</v>
      </c>
      <c r="F2959" s="218">
        <f t="shared" si="514"/>
        <v>0</v>
      </c>
      <c r="G2959" s="220"/>
      <c r="I2959" s="269"/>
    </row>
    <row r="2960" spans="1:9">
      <c r="A2960" s="842" t="str">
        <f>IF(I2959=0,"",VLOOKUP(I2959,EQUIPOS,2,FALSE))</f>
        <v/>
      </c>
      <c r="B2960" s="843"/>
      <c r="C2960" s="187"/>
      <c r="D2960" s="186"/>
      <c r="E2960" s="240">
        <f>IF(I2959=0,0,VLOOKUP(I2959,EQUIPOS,4,FALSE))</f>
        <v>0</v>
      </c>
      <c r="F2960" s="218">
        <f t="shared" si="514"/>
        <v>0</v>
      </c>
      <c r="G2960" s="220"/>
      <c r="I2960" s="269"/>
    </row>
    <row r="2961" spans="1:9" ht="30.75" customHeight="1">
      <c r="A2961" s="842" t="str">
        <f>IF(I2960=0,"",VLOOKUP(I2960,EQUIPOS,2,FALSE))</f>
        <v/>
      </c>
      <c r="B2961" s="843"/>
      <c r="C2961" s="187"/>
      <c r="D2961" s="186"/>
      <c r="E2961" s="240">
        <f>IF(I2960=0,0,VLOOKUP(I2960,EQUIPOS,4,FALSE))</f>
        <v>0</v>
      </c>
      <c r="F2961" s="218">
        <f t="shared" si="514"/>
        <v>0</v>
      </c>
      <c r="G2961" s="221"/>
      <c r="I2961" s="308"/>
    </row>
    <row r="2962" spans="1:9" ht="13.5" thickBot="1">
      <c r="A2962" s="222"/>
      <c r="B2962" s="223"/>
      <c r="C2962" s="223"/>
      <c r="D2962" s="225"/>
      <c r="E2962" s="249"/>
      <c r="F2962" s="226" t="s">
        <v>78</v>
      </c>
      <c r="G2962" s="250">
        <f>SUM(F2957:F2961)</f>
        <v>0</v>
      </c>
      <c r="I2962" s="308"/>
    </row>
    <row r="2963" spans="1:9" ht="13.5" thickTop="1">
      <c r="A2963" s="228" t="s">
        <v>69</v>
      </c>
      <c r="B2963" s="229"/>
      <c r="C2963" s="229"/>
      <c r="D2963" s="231"/>
      <c r="E2963" s="231"/>
      <c r="F2963" s="230"/>
      <c r="G2963" s="232"/>
      <c r="H2963" s="209"/>
      <c r="I2963" s="307"/>
    </row>
    <row r="2964" spans="1:9" ht="26">
      <c r="A2964" s="233" t="s">
        <v>53</v>
      </c>
      <c r="B2964" s="235" t="s">
        <v>54</v>
      </c>
      <c r="C2964" s="235" t="s">
        <v>64</v>
      </c>
      <c r="D2964" s="298" t="s">
        <v>70</v>
      </c>
      <c r="E2964" s="236" t="s">
        <v>65</v>
      </c>
      <c r="F2964" s="237" t="s">
        <v>75</v>
      </c>
      <c r="G2964" s="238" t="s">
        <v>66</v>
      </c>
      <c r="I2964" s="269"/>
    </row>
    <row r="2965" spans="1:9">
      <c r="A2965" s="251" t="str">
        <f t="shared" ref="A2965:A2976" si="515">IF(I2964=0,"",VLOOKUP(I2964,MANOOBRA,2,FALSE))</f>
        <v/>
      </c>
      <c r="B2965" s="239" t="str">
        <f t="shared" ref="B2965:B2976" si="516">IF(I2964=0,"",VLOOKUP(I2964,MANOOBRA,3,FALSE))</f>
        <v/>
      </c>
      <c r="C2965" s="187"/>
      <c r="D2965" s="187"/>
      <c r="E2965" s="240">
        <f t="shared" ref="E2965:E2976" si="517">IF(I2964=0,0,VLOOKUP(I2964,MANOOBRA,4,FALSE))</f>
        <v>0</v>
      </c>
      <c r="F2965" s="218">
        <f>IF(D2965=0,0,D2965*E2965)</f>
        <v>0</v>
      </c>
      <c r="G2965" s="219"/>
      <c r="I2965" s="269"/>
    </row>
    <row r="2966" spans="1:9">
      <c r="A2966" s="251" t="str">
        <f t="shared" si="515"/>
        <v/>
      </c>
      <c r="B2966" s="239" t="str">
        <f t="shared" si="516"/>
        <v/>
      </c>
      <c r="C2966" s="187"/>
      <c r="D2966" s="187"/>
      <c r="E2966" s="240">
        <f t="shared" si="517"/>
        <v>0</v>
      </c>
      <c r="F2966" s="218">
        <f t="shared" ref="F2966:F2976" si="518">IF(D2966=0,0,D2966*E2966)</f>
        <v>0</v>
      </c>
      <c r="G2966" s="220"/>
      <c r="I2966" s="269"/>
    </row>
    <row r="2967" spans="1:9">
      <c r="A2967" s="251" t="str">
        <f t="shared" si="515"/>
        <v/>
      </c>
      <c r="B2967" s="239" t="str">
        <f t="shared" si="516"/>
        <v/>
      </c>
      <c r="C2967" s="187"/>
      <c r="D2967" s="290"/>
      <c r="E2967" s="240">
        <f t="shared" si="517"/>
        <v>0</v>
      </c>
      <c r="F2967" s="218">
        <f t="shared" si="518"/>
        <v>0</v>
      </c>
      <c r="G2967" s="220"/>
      <c r="I2967" s="269"/>
    </row>
    <row r="2968" spans="1:9">
      <c r="A2968" s="251" t="str">
        <f t="shared" si="515"/>
        <v/>
      </c>
      <c r="B2968" s="239" t="str">
        <f t="shared" si="516"/>
        <v/>
      </c>
      <c r="C2968" s="187"/>
      <c r="D2968" s="187"/>
      <c r="E2968" s="240">
        <f t="shared" si="517"/>
        <v>0</v>
      </c>
      <c r="F2968" s="218">
        <f t="shared" si="518"/>
        <v>0</v>
      </c>
      <c r="G2968" s="220"/>
      <c r="I2968" s="269"/>
    </row>
    <row r="2969" spans="1:9">
      <c r="A2969" s="251" t="str">
        <f t="shared" si="515"/>
        <v/>
      </c>
      <c r="B2969" s="239" t="str">
        <f t="shared" si="516"/>
        <v/>
      </c>
      <c r="C2969" s="187"/>
      <c r="D2969" s="187"/>
      <c r="E2969" s="240">
        <f t="shared" si="517"/>
        <v>0</v>
      </c>
      <c r="F2969" s="218">
        <f t="shared" si="518"/>
        <v>0</v>
      </c>
      <c r="G2969" s="220"/>
      <c r="I2969" s="269"/>
    </row>
    <row r="2970" spans="1:9">
      <c r="A2970" s="251" t="str">
        <f t="shared" si="515"/>
        <v/>
      </c>
      <c r="B2970" s="239" t="str">
        <f t="shared" si="516"/>
        <v/>
      </c>
      <c r="C2970" s="187"/>
      <c r="D2970" s="187"/>
      <c r="E2970" s="240">
        <f t="shared" si="517"/>
        <v>0</v>
      </c>
      <c r="F2970" s="218">
        <f t="shared" si="518"/>
        <v>0</v>
      </c>
      <c r="G2970" s="220"/>
      <c r="I2970" s="269"/>
    </row>
    <row r="2971" spans="1:9">
      <c r="A2971" s="251" t="str">
        <f t="shared" si="515"/>
        <v/>
      </c>
      <c r="B2971" s="239" t="str">
        <f t="shared" si="516"/>
        <v/>
      </c>
      <c r="C2971" s="187"/>
      <c r="D2971" s="187"/>
      <c r="E2971" s="240">
        <f t="shared" si="517"/>
        <v>0</v>
      </c>
      <c r="F2971" s="218">
        <f t="shared" si="518"/>
        <v>0</v>
      </c>
      <c r="G2971" s="220"/>
      <c r="I2971" s="269"/>
    </row>
    <row r="2972" spans="1:9">
      <c r="A2972" s="251" t="str">
        <f t="shared" si="515"/>
        <v/>
      </c>
      <c r="B2972" s="239" t="str">
        <f t="shared" si="516"/>
        <v/>
      </c>
      <c r="C2972" s="187"/>
      <c r="D2972" s="187"/>
      <c r="E2972" s="240">
        <f t="shared" si="517"/>
        <v>0</v>
      </c>
      <c r="F2972" s="218">
        <f t="shared" si="518"/>
        <v>0</v>
      </c>
      <c r="G2972" s="220"/>
      <c r="I2972" s="269"/>
    </row>
    <row r="2973" spans="1:9">
      <c r="A2973" s="251" t="str">
        <f t="shared" si="515"/>
        <v/>
      </c>
      <c r="B2973" s="239" t="str">
        <f t="shared" si="516"/>
        <v/>
      </c>
      <c r="C2973" s="187"/>
      <c r="D2973" s="187"/>
      <c r="E2973" s="240">
        <f t="shared" si="517"/>
        <v>0</v>
      </c>
      <c r="F2973" s="218">
        <f t="shared" si="518"/>
        <v>0</v>
      </c>
      <c r="G2973" s="220"/>
      <c r="I2973" s="269"/>
    </row>
    <row r="2974" spans="1:9">
      <c r="A2974" s="251" t="str">
        <f t="shared" si="515"/>
        <v/>
      </c>
      <c r="B2974" s="239" t="str">
        <f t="shared" si="516"/>
        <v/>
      </c>
      <c r="C2974" s="187"/>
      <c r="D2974" s="187"/>
      <c r="E2974" s="240">
        <f t="shared" si="517"/>
        <v>0</v>
      </c>
      <c r="F2974" s="218">
        <f t="shared" si="518"/>
        <v>0</v>
      </c>
      <c r="G2974" s="220"/>
      <c r="I2974" s="269"/>
    </row>
    <row r="2975" spans="1:9">
      <c r="A2975" s="251" t="str">
        <f t="shared" si="515"/>
        <v/>
      </c>
      <c r="B2975" s="239" t="str">
        <f t="shared" si="516"/>
        <v/>
      </c>
      <c r="C2975" s="187"/>
      <c r="D2975" s="187"/>
      <c r="E2975" s="240">
        <f t="shared" si="517"/>
        <v>0</v>
      </c>
      <c r="F2975" s="218">
        <f t="shared" si="518"/>
        <v>0</v>
      </c>
      <c r="G2975" s="220"/>
      <c r="I2975" s="269"/>
    </row>
    <row r="2976" spans="1:9" ht="31.5" customHeight="1">
      <c r="A2976" s="251" t="str">
        <f t="shared" si="515"/>
        <v/>
      </c>
      <c r="B2976" s="239" t="str">
        <f t="shared" si="516"/>
        <v/>
      </c>
      <c r="C2976" s="187"/>
      <c r="D2976" s="187"/>
      <c r="E2976" s="240">
        <f t="shared" si="517"/>
        <v>0</v>
      </c>
      <c r="F2976" s="218">
        <f t="shared" si="518"/>
        <v>0</v>
      </c>
      <c r="G2976" s="221"/>
      <c r="I2976" s="308"/>
    </row>
    <row r="2977" spans="1:20" ht="13.5" thickBot="1">
      <c r="A2977" s="222"/>
      <c r="B2977" s="223"/>
      <c r="C2977" s="223"/>
      <c r="D2977" s="225"/>
      <c r="E2977" s="225"/>
      <c r="F2977" s="226" t="s">
        <v>79</v>
      </c>
      <c r="G2977" s="250">
        <f>SUM(F2965:F2976)</f>
        <v>0</v>
      </c>
      <c r="I2977" s="308"/>
    </row>
    <row r="2978" spans="1:20" ht="13.5" thickTop="1">
      <c r="A2978" s="179" t="s">
        <v>72</v>
      </c>
      <c r="B2978" s="229"/>
      <c r="C2978" s="229"/>
      <c r="D2978" s="231"/>
      <c r="E2978" s="231"/>
      <c r="F2978" s="230"/>
      <c r="G2978" s="232"/>
      <c r="H2978" s="209"/>
      <c r="I2978" s="307"/>
    </row>
    <row r="2979" spans="1:20">
      <c r="A2979" s="233" t="s">
        <v>53</v>
      </c>
      <c r="B2979" s="234"/>
      <c r="C2979" s="234"/>
      <c r="D2979" s="299"/>
      <c r="E2979" s="236" t="s">
        <v>73</v>
      </c>
      <c r="F2979" s="237" t="s">
        <v>74</v>
      </c>
      <c r="G2979" s="252" t="s">
        <v>73</v>
      </c>
      <c r="I2979" s="308"/>
    </row>
    <row r="2980" spans="1:20">
      <c r="A2980" s="704" t="s">
        <v>734</v>
      </c>
      <c r="B2980" s="253"/>
      <c r="C2980" s="253"/>
      <c r="D2980" s="300"/>
      <c r="E2980" s="217">
        <f>SUM(G2939,G2954,G2962,G2977)</f>
        <v>0</v>
      </c>
      <c r="F2980" s="254">
        <v>0.12</v>
      </c>
      <c r="G2980" s="255">
        <f>E2980*F2980</f>
        <v>0</v>
      </c>
      <c r="I2980" s="308"/>
    </row>
    <row r="2981" spans="1:20">
      <c r="A2981" s="704" t="s">
        <v>80</v>
      </c>
      <c r="B2981" s="253"/>
      <c r="C2981" s="253"/>
      <c r="D2981" s="300"/>
      <c r="E2981" s="217">
        <f>SUM(G2939,G2954,G2962,G2977)</f>
        <v>0</v>
      </c>
      <c r="F2981" s="254">
        <f>A</f>
        <v>0</v>
      </c>
      <c r="G2981" s="255">
        <f>E2981*F2981</f>
        <v>0</v>
      </c>
      <c r="I2981" s="308"/>
    </row>
    <row r="2982" spans="1:20" ht="33" customHeight="1">
      <c r="A2982" s="704" t="s">
        <v>81</v>
      </c>
      <c r="B2982" s="253"/>
      <c r="C2982" s="253"/>
      <c r="D2982" s="300"/>
      <c r="E2982" s="217">
        <f>SUM(G2939,G2954,G2962,G2977)</f>
        <v>0</v>
      </c>
      <c r="F2982" s="254">
        <f>I</f>
        <v>0</v>
      </c>
      <c r="G2982" s="255">
        <f>E2982*F2982</f>
        <v>0</v>
      </c>
      <c r="I2982" s="308"/>
      <c r="J2982" s="281"/>
      <c r="K2982" s="281"/>
      <c r="L2982" s="281"/>
      <c r="M2982" s="281"/>
      <c r="N2982" s="281"/>
      <c r="O2982" s="281"/>
      <c r="P2982" s="281"/>
      <c r="Q2982" s="281"/>
      <c r="R2982" s="281"/>
      <c r="S2982" s="281"/>
    </row>
    <row r="2983" spans="1:20" ht="33" customHeight="1">
      <c r="A2983" s="707" t="s">
        <v>82</v>
      </c>
      <c r="D2983" s="206"/>
      <c r="E2983" s="217">
        <f>SUM(G2939,G2954,G2962,G2977)</f>
        <v>0</v>
      </c>
      <c r="F2983" s="705">
        <f>U</f>
        <v>0</v>
      </c>
      <c r="G2983" s="255">
        <f>E2983*F2983</f>
        <v>0</v>
      </c>
      <c r="I2983" s="706"/>
      <c r="J2983" s="281"/>
      <c r="K2983" s="281"/>
      <c r="L2983" s="281"/>
      <c r="M2983" s="281"/>
      <c r="N2983" s="281"/>
      <c r="O2983" s="281"/>
      <c r="P2983" s="281"/>
      <c r="Q2983" s="281"/>
      <c r="R2983" s="281"/>
      <c r="S2983" s="281"/>
    </row>
    <row r="2984" spans="1:20" s="201" customFormat="1" ht="13.5" thickBot="1">
      <c r="A2984" s="222"/>
      <c r="B2984" s="223"/>
      <c r="C2984" s="223"/>
      <c r="D2984" s="225"/>
      <c r="E2984" s="225"/>
      <c r="F2984" s="256" t="s">
        <v>83</v>
      </c>
      <c r="G2984" s="250">
        <f>SUM(G2980:G2983)</f>
        <v>0</v>
      </c>
      <c r="I2984" s="309"/>
      <c r="J2984" s="201" t="str">
        <f>B2923</f>
        <v>2.8.2</v>
      </c>
      <c r="K2984" s="261">
        <f>E2980</f>
        <v>0</v>
      </c>
      <c r="L2984" s="261">
        <f>+G2939</f>
        <v>0</v>
      </c>
      <c r="M2984" s="261">
        <f>+G2954</f>
        <v>0</v>
      </c>
      <c r="N2984" s="261">
        <f>+G2962</f>
        <v>0</v>
      </c>
      <c r="O2984" s="261">
        <f>+G2977</f>
        <v>0</v>
      </c>
      <c r="P2984" s="280">
        <f>G2980</f>
        <v>0</v>
      </c>
      <c r="Q2984" s="280">
        <f>G2981</f>
        <v>0</v>
      </c>
      <c r="R2984" s="280">
        <f>G2982</f>
        <v>0</v>
      </c>
      <c r="S2984" s="283">
        <f>SUM(K2984:R2984)</f>
        <v>0</v>
      </c>
      <c r="T2984" s="280"/>
    </row>
    <row r="2985" spans="1:20" ht="14" thickTop="1" thickBot="1">
      <c r="A2985" s="257"/>
      <c r="B2985" s="201"/>
      <c r="C2985" s="201"/>
      <c r="D2985" s="301"/>
      <c r="E2985" s="258" t="s">
        <v>88</v>
      </c>
      <c r="F2985" s="259"/>
      <c r="G2985" s="260">
        <f>ROUND(SUM(G2939,G2954,G2962,G2977,G2984),0)</f>
        <v>0</v>
      </c>
      <c r="I2985" s="308"/>
      <c r="T2985" s="280"/>
    </row>
    <row r="2986" spans="1:20" ht="13.5" thickTop="1">
      <c r="A2986" s="262" t="s">
        <v>95</v>
      </c>
      <c r="D2986" s="206"/>
      <c r="E2986" s="206"/>
      <c r="F2986" s="205"/>
      <c r="G2986" s="208"/>
      <c r="I2986" s="308"/>
      <c r="T2986" s="280"/>
    </row>
    <row r="2987" spans="1:20">
      <c r="A2987" s="262"/>
      <c r="B2987" s="263"/>
      <c r="C2987" s="263"/>
      <c r="D2987" s="302"/>
      <c r="E2987" s="206"/>
      <c r="F2987" s="205"/>
      <c r="G2987" s="264">
        <f ca="1">TODAY()</f>
        <v>45189</v>
      </c>
      <c r="I2987" s="308"/>
      <c r="T2987" s="280"/>
    </row>
    <row r="2988" spans="1:20" ht="13.5" thickBot="1">
      <c r="A2988" s="222"/>
      <c r="B2988" s="223"/>
      <c r="C2988" s="223"/>
      <c r="D2988" s="225"/>
      <c r="E2988" s="225"/>
      <c r="F2988" s="224"/>
      <c r="G2988" s="265"/>
      <c r="T2988" s="280"/>
    </row>
    <row r="2989" spans="1:20" ht="13.5" thickTop="1">
      <c r="D2989" s="206"/>
      <c r="E2989" s="206"/>
      <c r="F2989" s="205"/>
      <c r="G2989" s="205"/>
      <c r="T2989" s="280"/>
    </row>
    <row r="2990" spans="1:20" s="191" customFormat="1">
      <c r="A2990" s="195"/>
      <c r="B2990" s="195"/>
      <c r="C2990" s="195"/>
      <c r="D2990" s="206"/>
      <c r="E2990" s="206"/>
      <c r="F2990" s="205"/>
      <c r="G2990" s="205"/>
      <c r="I2990" s="303"/>
      <c r="S2990" s="282"/>
    </row>
    <row r="2991" spans="1:20" s="191" customFormat="1">
      <c r="A2991" s="188" t="s">
        <v>124</v>
      </c>
      <c r="B2991" s="188"/>
      <c r="C2991" s="188"/>
      <c r="D2991" s="190"/>
      <c r="E2991" s="190"/>
      <c r="F2991" s="189"/>
      <c r="G2991" s="189"/>
      <c r="I2991" s="303"/>
      <c r="S2991" s="282"/>
    </row>
    <row r="2992" spans="1:20" s="191" customFormat="1">
      <c r="A2992" s="188" t="str">
        <f>CONCATENATE('Prestaciones y AIU'!A2642," ANALISIS DE PRECIOS UNITARIOS")</f>
        <v xml:space="preserve"> ANALISIS DE PRECIOS UNITARIOS</v>
      </c>
      <c r="B2992" s="188"/>
      <c r="C2992" s="188"/>
      <c r="D2992" s="190"/>
      <c r="E2992" s="190"/>
      <c r="F2992" s="189"/>
      <c r="G2992" s="189"/>
      <c r="I2992" s="303"/>
      <c r="S2992" s="282"/>
    </row>
    <row r="2993" spans="1:19" s="191" customFormat="1">
      <c r="A2993" s="188" t="str">
        <f>Objeto_LIC</f>
        <v>OBJETO PROCESO COMPETITIVO</v>
      </c>
      <c r="B2993" s="188"/>
      <c r="C2993" s="188"/>
      <c r="D2993" s="190"/>
      <c r="E2993" s="190"/>
      <c r="F2993" s="189"/>
      <c r="G2993" s="189"/>
      <c r="I2993" s="303"/>
      <c r="S2993" s="282"/>
    </row>
    <row r="2994" spans="1:19">
      <c r="A2994" s="188"/>
      <c r="B2994" s="188"/>
      <c r="C2994" s="188"/>
      <c r="D2994" s="190"/>
      <c r="E2994" s="190"/>
      <c r="F2994" s="189"/>
      <c r="G2994" s="189"/>
    </row>
    <row r="2995" spans="1:19" s="201" customFormat="1" ht="13.5" thickBot="1">
      <c r="A2995" s="192"/>
      <c r="B2995" s="192"/>
      <c r="C2995" s="192"/>
      <c r="D2995" s="194"/>
      <c r="E2995" s="194"/>
      <c r="F2995" s="193"/>
      <c r="G2995" s="193"/>
      <c r="I2995" s="305"/>
      <c r="S2995" s="282"/>
    </row>
    <row r="2996" spans="1:19" ht="13.5" thickTop="1">
      <c r="A2996" s="196"/>
      <c r="B2996" s="197"/>
      <c r="C2996" s="197"/>
      <c r="D2996" s="199"/>
      <c r="E2996" s="199"/>
      <c r="F2996" s="198"/>
      <c r="G2996" s="200" t="s">
        <v>125</v>
      </c>
    </row>
    <row r="2997" spans="1:19">
      <c r="A2997" s="202" t="s">
        <v>58</v>
      </c>
      <c r="B2997" s="844" t="str">
        <f>Proponente</f>
        <v>INDICAR NOMBRE DE CONTRATISTA</v>
      </c>
      <c r="C2997" s="844"/>
      <c r="D2997" s="844"/>
      <c r="E2997" s="844"/>
      <c r="F2997" s="844"/>
      <c r="G2997" s="845"/>
    </row>
    <row r="2998" spans="1:19">
      <c r="A2998" s="202" t="s">
        <v>59</v>
      </c>
      <c r="B2998" s="203" t="str">
        <f>Presupuesto!$A$48</f>
        <v>2.8.3</v>
      </c>
      <c r="C2998" s="846" t="str">
        <f>Presupuesto!$B$48</f>
        <v>Transporte mular</v>
      </c>
      <c r="D2998" s="844"/>
      <c r="E2998" s="844"/>
      <c r="F2998" s="844"/>
      <c r="G2998" s="845"/>
    </row>
    <row r="2999" spans="1:19">
      <c r="A2999" s="204"/>
      <c r="D2999" s="206"/>
      <c r="E2999" s="206"/>
      <c r="F2999" s="192" t="s">
        <v>87</v>
      </c>
      <c r="G2999" s="207" t="str">
        <f>Presupuesto!$C$49</f>
        <v>unidad</v>
      </c>
      <c r="I2999" s="306"/>
      <c r="J2999" s="281"/>
      <c r="K2999" s="281"/>
      <c r="L2999" s="281"/>
      <c r="M2999" s="281"/>
      <c r="N2999" s="281"/>
      <c r="O2999" s="281"/>
      <c r="P2999" s="281"/>
      <c r="Q2999" s="281"/>
      <c r="R2999" s="281"/>
      <c r="S2999" s="281"/>
    </row>
    <row r="3000" spans="1:19" s="209" customFormat="1" ht="13.5" thickBot="1">
      <c r="A3000" s="202" t="s">
        <v>60</v>
      </c>
      <c r="B3000" s="195"/>
      <c r="C3000" s="195"/>
      <c r="D3000" s="206"/>
      <c r="E3000" s="206"/>
      <c r="F3000" s="205"/>
      <c r="G3000" s="208"/>
      <c r="I3000" s="307"/>
      <c r="S3000" s="281"/>
    </row>
    <row r="3001" spans="1:19" ht="13.5" thickTop="1">
      <c r="A3001" s="210" t="s">
        <v>53</v>
      </c>
      <c r="B3001" s="211" t="s">
        <v>61</v>
      </c>
      <c r="C3001" s="211" t="s">
        <v>62</v>
      </c>
      <c r="D3001" s="212" t="s">
        <v>70</v>
      </c>
      <c r="E3001" s="213" t="s">
        <v>98</v>
      </c>
      <c r="F3001" s="213" t="s">
        <v>75</v>
      </c>
      <c r="G3001" s="214" t="s">
        <v>66</v>
      </c>
      <c r="I3001" s="269"/>
    </row>
    <row r="3002" spans="1:19">
      <c r="A3002" s="215" t="str">
        <f>IF(I3001=0,"-",VLOOKUP(I3001,EQUIPOS,2,FALSE))</f>
        <v>-</v>
      </c>
      <c r="B3002" s="216"/>
      <c r="C3002" s="216"/>
      <c r="D3002" s="186"/>
      <c r="E3002" s="217">
        <f>IF(I3001=0,0,VLOOKUP(I3001,EQUIPOS,4,FALSE))</f>
        <v>0</v>
      </c>
      <c r="F3002" s="218">
        <f t="shared" ref="F3002:F3013" si="519">IF(D3002=0,0,E3002/D3002)</f>
        <v>0</v>
      </c>
      <c r="G3002" s="219"/>
      <c r="I3002" s="269"/>
    </row>
    <row r="3003" spans="1:19">
      <c r="A3003" s="215" t="str">
        <f t="shared" ref="A3003:A3013" si="520">IF(I3002=0,"-",VLOOKUP(I3002,EQUIPOS,2,FALSE))</f>
        <v>-</v>
      </c>
      <c r="B3003" s="216"/>
      <c r="C3003" s="216"/>
      <c r="D3003" s="186"/>
      <c r="E3003" s="217">
        <f t="shared" ref="E3003:E3013" si="521">IF(I3002=0,0,VLOOKUP(I3002,EQUIPOS,4,FALSE))</f>
        <v>0</v>
      </c>
      <c r="F3003" s="218">
        <f t="shared" si="519"/>
        <v>0</v>
      </c>
      <c r="G3003" s="220"/>
      <c r="I3003" s="269"/>
    </row>
    <row r="3004" spans="1:19">
      <c r="A3004" s="215" t="str">
        <f t="shared" si="520"/>
        <v>-</v>
      </c>
      <c r="B3004" s="216"/>
      <c r="C3004" s="216"/>
      <c r="D3004" s="186"/>
      <c r="E3004" s="217">
        <f t="shared" si="521"/>
        <v>0</v>
      </c>
      <c r="F3004" s="218">
        <f t="shared" si="519"/>
        <v>0</v>
      </c>
      <c r="G3004" s="220"/>
      <c r="I3004" s="269"/>
    </row>
    <row r="3005" spans="1:19">
      <c r="A3005" s="215" t="str">
        <f t="shared" si="520"/>
        <v>-</v>
      </c>
      <c r="B3005" s="216"/>
      <c r="C3005" s="216"/>
      <c r="D3005" s="186"/>
      <c r="E3005" s="217">
        <f t="shared" si="521"/>
        <v>0</v>
      </c>
      <c r="F3005" s="218">
        <f t="shared" si="519"/>
        <v>0</v>
      </c>
      <c r="G3005" s="220"/>
      <c r="I3005" s="269"/>
    </row>
    <row r="3006" spans="1:19">
      <c r="A3006" s="215" t="str">
        <f t="shared" si="520"/>
        <v>-</v>
      </c>
      <c r="B3006" s="216"/>
      <c r="C3006" s="216"/>
      <c r="D3006" s="186"/>
      <c r="E3006" s="217">
        <f t="shared" si="521"/>
        <v>0</v>
      </c>
      <c r="F3006" s="218">
        <f t="shared" si="519"/>
        <v>0</v>
      </c>
      <c r="G3006" s="220"/>
      <c r="I3006" s="269"/>
    </row>
    <row r="3007" spans="1:19">
      <c r="A3007" s="215" t="str">
        <f t="shared" si="520"/>
        <v>-</v>
      </c>
      <c r="B3007" s="216"/>
      <c r="C3007" s="216"/>
      <c r="D3007" s="186"/>
      <c r="E3007" s="217">
        <f t="shared" si="521"/>
        <v>0</v>
      </c>
      <c r="F3007" s="218">
        <f t="shared" si="519"/>
        <v>0</v>
      </c>
      <c r="G3007" s="220"/>
      <c r="I3007" s="269"/>
    </row>
    <row r="3008" spans="1:19">
      <c r="A3008" s="215" t="str">
        <f t="shared" si="520"/>
        <v>-</v>
      </c>
      <c r="B3008" s="216"/>
      <c r="C3008" s="216"/>
      <c r="D3008" s="186"/>
      <c r="E3008" s="217">
        <f t="shared" si="521"/>
        <v>0</v>
      </c>
      <c r="F3008" s="218">
        <f t="shared" si="519"/>
        <v>0</v>
      </c>
      <c r="G3008" s="220"/>
      <c r="I3008" s="269"/>
    </row>
    <row r="3009" spans="1:19">
      <c r="A3009" s="215" t="str">
        <f t="shared" si="520"/>
        <v>-</v>
      </c>
      <c r="B3009" s="216"/>
      <c r="C3009" s="216"/>
      <c r="D3009" s="186"/>
      <c r="E3009" s="217">
        <f t="shared" si="521"/>
        <v>0</v>
      </c>
      <c r="F3009" s="218">
        <f t="shared" si="519"/>
        <v>0</v>
      </c>
      <c r="G3009" s="220"/>
      <c r="I3009" s="269"/>
    </row>
    <row r="3010" spans="1:19">
      <c r="A3010" s="215" t="str">
        <f t="shared" si="520"/>
        <v>-</v>
      </c>
      <c r="B3010" s="216"/>
      <c r="C3010" s="216"/>
      <c r="D3010" s="186"/>
      <c r="E3010" s="217">
        <f t="shared" si="521"/>
        <v>0</v>
      </c>
      <c r="F3010" s="218">
        <f t="shared" si="519"/>
        <v>0</v>
      </c>
      <c r="G3010" s="220"/>
      <c r="I3010" s="269"/>
    </row>
    <row r="3011" spans="1:19">
      <c r="A3011" s="215" t="str">
        <f t="shared" si="520"/>
        <v>-</v>
      </c>
      <c r="B3011" s="216"/>
      <c r="C3011" s="216"/>
      <c r="D3011" s="186"/>
      <c r="E3011" s="217">
        <f t="shared" si="521"/>
        <v>0</v>
      </c>
      <c r="F3011" s="218">
        <f t="shared" si="519"/>
        <v>0</v>
      </c>
      <c r="G3011" s="220"/>
      <c r="I3011" s="269"/>
    </row>
    <row r="3012" spans="1:19">
      <c r="A3012" s="215" t="str">
        <f t="shared" si="520"/>
        <v>-</v>
      </c>
      <c r="B3012" s="216"/>
      <c r="C3012" s="216"/>
      <c r="D3012" s="186"/>
      <c r="E3012" s="217">
        <f t="shared" si="521"/>
        <v>0</v>
      </c>
      <c r="F3012" s="218">
        <f t="shared" si="519"/>
        <v>0</v>
      </c>
      <c r="G3012" s="220"/>
      <c r="I3012" s="269"/>
    </row>
    <row r="3013" spans="1:19">
      <c r="A3013" s="215" t="str">
        <f t="shared" si="520"/>
        <v>-</v>
      </c>
      <c r="B3013" s="216"/>
      <c r="C3013" s="216"/>
      <c r="D3013" s="186"/>
      <c r="E3013" s="217">
        <f t="shared" si="521"/>
        <v>0</v>
      </c>
      <c r="F3013" s="218">
        <f t="shared" si="519"/>
        <v>0</v>
      </c>
      <c r="G3013" s="220"/>
      <c r="I3013" s="308"/>
    </row>
    <row r="3014" spans="1:19" ht="13.5" thickBot="1">
      <c r="A3014" s="222"/>
      <c r="B3014" s="223"/>
      <c r="C3014" s="223"/>
      <c r="D3014" s="225"/>
      <c r="E3014" s="225"/>
      <c r="F3014" s="226" t="s">
        <v>76</v>
      </c>
      <c r="G3014" s="227">
        <f>SUM(F3002:F3013)</f>
        <v>0</v>
      </c>
      <c r="I3014" s="308"/>
    </row>
    <row r="3015" spans="1:19" s="209" customFormat="1" ht="13.5" thickTop="1">
      <c r="A3015" s="228" t="s">
        <v>63</v>
      </c>
      <c r="B3015" s="229"/>
      <c r="C3015" s="229"/>
      <c r="D3015" s="231"/>
      <c r="E3015" s="231"/>
      <c r="F3015" s="230"/>
      <c r="G3015" s="232"/>
      <c r="I3015" s="307"/>
      <c r="S3015" s="281"/>
    </row>
    <row r="3016" spans="1:19" ht="26">
      <c r="A3016" s="233" t="s">
        <v>53</v>
      </c>
      <c r="B3016" s="234"/>
      <c r="C3016" s="235" t="s">
        <v>54</v>
      </c>
      <c r="D3016" s="298" t="s">
        <v>64</v>
      </c>
      <c r="E3016" s="236" t="s">
        <v>65</v>
      </c>
      <c r="F3016" s="237" t="s">
        <v>75</v>
      </c>
      <c r="G3016" s="238" t="s">
        <v>66</v>
      </c>
      <c r="I3016" s="269"/>
    </row>
    <row r="3017" spans="1:19">
      <c r="A3017" s="842" t="str">
        <f t="shared" ref="A3017:A3028" si="522">IF(I3016=0,"",VLOOKUP(I3016,MATERIALES,2,FALSE))</f>
        <v/>
      </c>
      <c r="B3017" s="843"/>
      <c r="C3017" s="239" t="str">
        <f t="shared" ref="C3017:C3025" si="523">IF(I3016=0,"",VLOOKUP(I3016,MATERIALES,3,FALSE))</f>
        <v/>
      </c>
      <c r="D3017" s="186"/>
      <c r="E3017" s="240">
        <f t="shared" ref="E3017:E3028" si="524">IF(I3016=0,0,VLOOKUP(I3016,MATERIALES,4,FALSE))</f>
        <v>0</v>
      </c>
      <c r="F3017" s="218">
        <f>D3017*E3017</f>
        <v>0</v>
      </c>
      <c r="G3017" s="219"/>
      <c r="I3017" s="269"/>
    </row>
    <row r="3018" spans="1:19">
      <c r="A3018" s="842" t="str">
        <f t="shared" si="522"/>
        <v/>
      </c>
      <c r="B3018" s="843"/>
      <c r="C3018" s="239" t="str">
        <f t="shared" si="523"/>
        <v/>
      </c>
      <c r="D3018" s="186"/>
      <c r="E3018" s="240">
        <f t="shared" si="524"/>
        <v>0</v>
      </c>
      <c r="F3018" s="218">
        <f t="shared" ref="F3018:F3028" si="525">D3018*E3018</f>
        <v>0</v>
      </c>
      <c r="G3018" s="220"/>
      <c r="I3018" s="269"/>
    </row>
    <row r="3019" spans="1:19">
      <c r="A3019" s="842" t="str">
        <f t="shared" si="522"/>
        <v/>
      </c>
      <c r="B3019" s="843"/>
      <c r="C3019" s="239" t="str">
        <f t="shared" si="523"/>
        <v/>
      </c>
      <c r="D3019" s="186"/>
      <c r="E3019" s="240">
        <f t="shared" si="524"/>
        <v>0</v>
      </c>
      <c r="F3019" s="218">
        <f t="shared" si="525"/>
        <v>0</v>
      </c>
      <c r="G3019" s="220"/>
      <c r="I3019" s="269"/>
    </row>
    <row r="3020" spans="1:19">
      <c r="A3020" s="842" t="str">
        <f t="shared" si="522"/>
        <v/>
      </c>
      <c r="B3020" s="843"/>
      <c r="C3020" s="239" t="str">
        <f t="shared" si="523"/>
        <v/>
      </c>
      <c r="D3020" s="186"/>
      <c r="E3020" s="240">
        <f t="shared" si="524"/>
        <v>0</v>
      </c>
      <c r="F3020" s="218">
        <f t="shared" si="525"/>
        <v>0</v>
      </c>
      <c r="G3020" s="220"/>
      <c r="I3020" s="269"/>
    </row>
    <row r="3021" spans="1:19">
      <c r="A3021" s="842" t="str">
        <f t="shared" si="522"/>
        <v/>
      </c>
      <c r="B3021" s="843"/>
      <c r="C3021" s="239" t="str">
        <f t="shared" si="523"/>
        <v/>
      </c>
      <c r="D3021" s="186"/>
      <c r="E3021" s="240">
        <f t="shared" si="524"/>
        <v>0</v>
      </c>
      <c r="F3021" s="218">
        <f t="shared" si="525"/>
        <v>0</v>
      </c>
      <c r="G3021" s="220"/>
      <c r="I3021" s="269"/>
    </row>
    <row r="3022" spans="1:19">
      <c r="A3022" s="842" t="str">
        <f t="shared" si="522"/>
        <v/>
      </c>
      <c r="B3022" s="843"/>
      <c r="C3022" s="239" t="str">
        <f t="shared" si="523"/>
        <v/>
      </c>
      <c r="D3022" s="186"/>
      <c r="E3022" s="240">
        <f t="shared" si="524"/>
        <v>0</v>
      </c>
      <c r="F3022" s="218">
        <f t="shared" si="525"/>
        <v>0</v>
      </c>
      <c r="G3022" s="220"/>
      <c r="I3022" s="269"/>
    </row>
    <row r="3023" spans="1:19">
      <c r="A3023" s="842" t="str">
        <f t="shared" si="522"/>
        <v/>
      </c>
      <c r="B3023" s="843"/>
      <c r="C3023" s="239" t="str">
        <f t="shared" si="523"/>
        <v/>
      </c>
      <c r="D3023" s="186"/>
      <c r="E3023" s="240">
        <f t="shared" si="524"/>
        <v>0</v>
      </c>
      <c r="F3023" s="218">
        <f t="shared" si="525"/>
        <v>0</v>
      </c>
      <c r="G3023" s="220"/>
      <c r="I3023" s="269"/>
    </row>
    <row r="3024" spans="1:19">
      <c r="A3024" s="842" t="str">
        <f t="shared" si="522"/>
        <v/>
      </c>
      <c r="B3024" s="843"/>
      <c r="C3024" s="239" t="str">
        <f t="shared" si="523"/>
        <v/>
      </c>
      <c r="D3024" s="186"/>
      <c r="E3024" s="240">
        <f t="shared" si="524"/>
        <v>0</v>
      </c>
      <c r="F3024" s="218">
        <f t="shared" si="525"/>
        <v>0</v>
      </c>
      <c r="G3024" s="241"/>
      <c r="I3024" s="269"/>
    </row>
    <row r="3025" spans="1:9">
      <c r="A3025" s="842" t="str">
        <f t="shared" si="522"/>
        <v/>
      </c>
      <c r="B3025" s="843"/>
      <c r="C3025" s="239" t="str">
        <f t="shared" si="523"/>
        <v/>
      </c>
      <c r="D3025" s="186"/>
      <c r="E3025" s="240">
        <f t="shared" si="524"/>
        <v>0</v>
      </c>
      <c r="F3025" s="218">
        <f t="shared" si="525"/>
        <v>0</v>
      </c>
      <c r="G3025" s="220"/>
      <c r="I3025" s="269"/>
    </row>
    <row r="3026" spans="1:9">
      <c r="A3026" s="842" t="str">
        <f t="shared" si="522"/>
        <v/>
      </c>
      <c r="B3026" s="843"/>
      <c r="C3026" s="239"/>
      <c r="D3026" s="186"/>
      <c r="E3026" s="240">
        <f t="shared" si="524"/>
        <v>0</v>
      </c>
      <c r="F3026" s="218">
        <f t="shared" si="525"/>
        <v>0</v>
      </c>
      <c r="G3026" s="220"/>
      <c r="I3026" s="269"/>
    </row>
    <row r="3027" spans="1:9">
      <c r="A3027" s="842" t="str">
        <f t="shared" si="522"/>
        <v/>
      </c>
      <c r="B3027" s="843"/>
      <c r="C3027" s="239"/>
      <c r="D3027" s="186"/>
      <c r="E3027" s="240">
        <f t="shared" si="524"/>
        <v>0</v>
      </c>
      <c r="F3027" s="218">
        <f t="shared" si="525"/>
        <v>0</v>
      </c>
      <c r="G3027" s="220"/>
      <c r="I3027" s="269"/>
    </row>
    <row r="3028" spans="1:9" ht="26.25" customHeight="1">
      <c r="A3028" s="842" t="str">
        <f t="shared" si="522"/>
        <v/>
      </c>
      <c r="B3028" s="843"/>
      <c r="C3028" s="239" t="str">
        <f t="shared" ref="C3028" si="526">IF(I3027=0,"",VLOOKUP(I3027,MATERIALES,3,FALSE))</f>
        <v/>
      </c>
      <c r="D3028" s="186"/>
      <c r="E3028" s="240">
        <f t="shared" si="524"/>
        <v>0</v>
      </c>
      <c r="F3028" s="218">
        <f t="shared" si="525"/>
        <v>0</v>
      </c>
      <c r="G3028" s="221"/>
      <c r="I3028" s="308"/>
    </row>
    <row r="3029" spans="1:9" ht="13.5" thickBot="1">
      <c r="A3029" s="204"/>
      <c r="D3029" s="206"/>
      <c r="E3029" s="242"/>
      <c r="F3029" s="243" t="s">
        <v>77</v>
      </c>
      <c r="G3029" s="241">
        <f>SUM(F3017:F3028)</f>
        <v>0</v>
      </c>
      <c r="I3029" s="308"/>
    </row>
    <row r="3030" spans="1:9" ht="14" thickTop="1" thickBot="1">
      <c r="A3030" s="244" t="s">
        <v>68</v>
      </c>
      <c r="B3030" s="245"/>
      <c r="C3030" s="245"/>
      <c r="D3030" s="247"/>
      <c r="E3030" s="247"/>
      <c r="F3030" s="246"/>
      <c r="G3030" s="248"/>
      <c r="I3030" s="308"/>
    </row>
    <row r="3031" spans="1:9" ht="13.5" thickTop="1">
      <c r="A3031" s="233" t="s">
        <v>53</v>
      </c>
      <c r="B3031" s="234"/>
      <c r="C3031" s="236" t="s">
        <v>67</v>
      </c>
      <c r="D3031" s="298" t="s">
        <v>71</v>
      </c>
      <c r="E3031" s="236" t="s">
        <v>96</v>
      </c>
      <c r="F3031" s="237" t="s">
        <v>75</v>
      </c>
      <c r="G3031" s="238" t="s">
        <v>66</v>
      </c>
      <c r="I3031" s="269"/>
    </row>
    <row r="3032" spans="1:9">
      <c r="A3032" s="842" t="str">
        <f>IF(I3031=0,"",VLOOKUP(I3031,EQUIPOS,2,FALSE))</f>
        <v/>
      </c>
      <c r="B3032" s="843"/>
      <c r="C3032" s="187">
        <v>1</v>
      </c>
      <c r="D3032" s="186">
        <v>1</v>
      </c>
      <c r="E3032" s="240">
        <f>IF(I3031=0,0,VLOOKUP(I3031,EQUIPOS,4,FALSE))</f>
        <v>0</v>
      </c>
      <c r="F3032" s="218">
        <f>C3032*D3032*E3032</f>
        <v>0</v>
      </c>
      <c r="G3032" s="219"/>
      <c r="I3032" s="269"/>
    </row>
    <row r="3033" spans="1:9">
      <c r="A3033" s="842" t="str">
        <f>IF(I3032=0,"",VLOOKUP(I3032,EQUIPOS,2,FALSE))</f>
        <v/>
      </c>
      <c r="B3033" s="843"/>
      <c r="C3033" s="187"/>
      <c r="D3033" s="186"/>
      <c r="E3033" s="240">
        <f>IF(I3032=0,0,VLOOKUP(I3032,EQUIPOS,4,FALSE))</f>
        <v>0</v>
      </c>
      <c r="F3033" s="218">
        <f t="shared" ref="F3033:F3036" si="527">C3033*D3033*E3033</f>
        <v>0</v>
      </c>
      <c r="G3033" s="220"/>
      <c r="I3033" s="269"/>
    </row>
    <row r="3034" spans="1:9">
      <c r="A3034" s="842" t="str">
        <f>IF(I3033=0,"",VLOOKUP(I3033,EQUIPOS,2,FALSE))</f>
        <v/>
      </c>
      <c r="B3034" s="843"/>
      <c r="C3034" s="187"/>
      <c r="D3034" s="186"/>
      <c r="E3034" s="240">
        <f>IF(I3033=0,0,VLOOKUP(I3033,EQUIPOS,4,FALSE))</f>
        <v>0</v>
      </c>
      <c r="F3034" s="218">
        <f t="shared" si="527"/>
        <v>0</v>
      </c>
      <c r="G3034" s="220"/>
      <c r="I3034" s="269"/>
    </row>
    <row r="3035" spans="1:9">
      <c r="A3035" s="842" t="str">
        <f>IF(I3034=0,"",VLOOKUP(I3034,EQUIPOS,2,FALSE))</f>
        <v/>
      </c>
      <c r="B3035" s="843"/>
      <c r="C3035" s="187"/>
      <c r="D3035" s="186"/>
      <c r="E3035" s="240">
        <f>IF(I3034=0,0,VLOOKUP(I3034,EQUIPOS,4,FALSE))</f>
        <v>0</v>
      </c>
      <c r="F3035" s="218">
        <f t="shared" si="527"/>
        <v>0</v>
      </c>
      <c r="G3035" s="220"/>
      <c r="I3035" s="269"/>
    </row>
    <row r="3036" spans="1:9" ht="30.75" customHeight="1">
      <c r="A3036" s="842" t="str">
        <f>IF(I3035=0,"",VLOOKUP(I3035,EQUIPOS,2,FALSE))</f>
        <v/>
      </c>
      <c r="B3036" s="843"/>
      <c r="C3036" s="187"/>
      <c r="D3036" s="186"/>
      <c r="E3036" s="240">
        <f>IF(I3035=0,0,VLOOKUP(I3035,EQUIPOS,4,FALSE))</f>
        <v>0</v>
      </c>
      <c r="F3036" s="218">
        <f t="shared" si="527"/>
        <v>0</v>
      </c>
      <c r="G3036" s="221"/>
      <c r="I3036" s="308"/>
    </row>
    <row r="3037" spans="1:9" ht="13.5" thickBot="1">
      <c r="A3037" s="222"/>
      <c r="B3037" s="223"/>
      <c r="C3037" s="223"/>
      <c r="D3037" s="225"/>
      <c r="E3037" s="249"/>
      <c r="F3037" s="226" t="s">
        <v>78</v>
      </c>
      <c r="G3037" s="250">
        <f>SUM(F3032:F3036)</f>
        <v>0</v>
      </c>
      <c r="I3037" s="308"/>
    </row>
    <row r="3038" spans="1:9" ht="13.5" thickTop="1">
      <c r="A3038" s="228" t="s">
        <v>69</v>
      </c>
      <c r="B3038" s="229"/>
      <c r="C3038" s="229"/>
      <c r="D3038" s="231"/>
      <c r="E3038" s="231"/>
      <c r="F3038" s="230"/>
      <c r="G3038" s="232"/>
      <c r="H3038" s="209"/>
      <c r="I3038" s="307"/>
    </row>
    <row r="3039" spans="1:9" ht="26">
      <c r="A3039" s="233" t="s">
        <v>53</v>
      </c>
      <c r="B3039" s="235" t="s">
        <v>54</v>
      </c>
      <c r="C3039" s="235" t="s">
        <v>64</v>
      </c>
      <c r="D3039" s="298" t="s">
        <v>70</v>
      </c>
      <c r="E3039" s="236" t="s">
        <v>65</v>
      </c>
      <c r="F3039" s="237" t="s">
        <v>75</v>
      </c>
      <c r="G3039" s="238" t="s">
        <v>66</v>
      </c>
      <c r="I3039" s="269"/>
    </row>
    <row r="3040" spans="1:9">
      <c r="A3040" s="251" t="str">
        <f t="shared" ref="A3040:A3051" si="528">IF(I3039=0,"",VLOOKUP(I3039,MANOOBRA,2,FALSE))</f>
        <v/>
      </c>
      <c r="B3040" s="239" t="str">
        <f t="shared" ref="B3040:B3051" si="529">IF(I3039=0,"",VLOOKUP(I3039,MANOOBRA,3,FALSE))</f>
        <v/>
      </c>
      <c r="C3040" s="187"/>
      <c r="D3040" s="187"/>
      <c r="E3040" s="240">
        <f t="shared" ref="E3040:E3051" si="530">IF(I3039=0,0,VLOOKUP(I3039,MANOOBRA,4,FALSE))</f>
        <v>0</v>
      </c>
      <c r="F3040" s="218">
        <f>IF(D3040=0,0,E3040*D3040)</f>
        <v>0</v>
      </c>
      <c r="G3040" s="219"/>
      <c r="I3040" s="269"/>
    </row>
    <row r="3041" spans="1:9">
      <c r="A3041" s="251" t="str">
        <f t="shared" si="528"/>
        <v/>
      </c>
      <c r="B3041" s="239" t="str">
        <f t="shared" si="529"/>
        <v/>
      </c>
      <c r="C3041" s="187"/>
      <c r="D3041" s="187"/>
      <c r="E3041" s="240">
        <f t="shared" si="530"/>
        <v>0</v>
      </c>
      <c r="F3041" s="218">
        <f t="shared" ref="F3041:F3051" si="531">IF(D3041=0,0,C3041*E3041/D3041)</f>
        <v>0</v>
      </c>
      <c r="G3041" s="220"/>
      <c r="I3041" s="269"/>
    </row>
    <row r="3042" spans="1:9">
      <c r="A3042" s="251" t="str">
        <f t="shared" si="528"/>
        <v/>
      </c>
      <c r="B3042" s="239" t="str">
        <f t="shared" si="529"/>
        <v/>
      </c>
      <c r="C3042" s="187"/>
      <c r="D3042" s="290"/>
      <c r="E3042" s="240">
        <f t="shared" si="530"/>
        <v>0</v>
      </c>
      <c r="F3042" s="218">
        <f t="shared" si="531"/>
        <v>0</v>
      </c>
      <c r="G3042" s="220"/>
      <c r="I3042" s="269"/>
    </row>
    <row r="3043" spans="1:9">
      <c r="A3043" s="251" t="str">
        <f t="shared" si="528"/>
        <v/>
      </c>
      <c r="B3043" s="239" t="str">
        <f t="shared" si="529"/>
        <v/>
      </c>
      <c r="C3043" s="187"/>
      <c r="D3043" s="187"/>
      <c r="E3043" s="240">
        <f t="shared" si="530"/>
        <v>0</v>
      </c>
      <c r="F3043" s="218">
        <f t="shared" si="531"/>
        <v>0</v>
      </c>
      <c r="G3043" s="220"/>
      <c r="I3043" s="269"/>
    </row>
    <row r="3044" spans="1:9">
      <c r="A3044" s="251" t="str">
        <f t="shared" si="528"/>
        <v/>
      </c>
      <c r="B3044" s="239" t="str">
        <f t="shared" si="529"/>
        <v/>
      </c>
      <c r="C3044" s="187"/>
      <c r="D3044" s="187"/>
      <c r="E3044" s="240">
        <f t="shared" si="530"/>
        <v>0</v>
      </c>
      <c r="F3044" s="218">
        <f t="shared" si="531"/>
        <v>0</v>
      </c>
      <c r="G3044" s="220"/>
      <c r="I3044" s="269"/>
    </row>
    <row r="3045" spans="1:9">
      <c r="A3045" s="251" t="str">
        <f t="shared" si="528"/>
        <v/>
      </c>
      <c r="B3045" s="239" t="str">
        <f t="shared" si="529"/>
        <v/>
      </c>
      <c r="C3045" s="187"/>
      <c r="D3045" s="187"/>
      <c r="E3045" s="240">
        <f t="shared" si="530"/>
        <v>0</v>
      </c>
      <c r="F3045" s="218">
        <f t="shared" si="531"/>
        <v>0</v>
      </c>
      <c r="G3045" s="220"/>
      <c r="I3045" s="269"/>
    </row>
    <row r="3046" spans="1:9">
      <c r="A3046" s="251" t="str">
        <f t="shared" si="528"/>
        <v/>
      </c>
      <c r="B3046" s="239" t="str">
        <f t="shared" si="529"/>
        <v/>
      </c>
      <c r="C3046" s="187"/>
      <c r="D3046" s="187"/>
      <c r="E3046" s="240">
        <f t="shared" si="530"/>
        <v>0</v>
      </c>
      <c r="F3046" s="218">
        <f t="shared" si="531"/>
        <v>0</v>
      </c>
      <c r="G3046" s="220"/>
      <c r="I3046" s="269"/>
    </row>
    <row r="3047" spans="1:9">
      <c r="A3047" s="251" t="str">
        <f t="shared" si="528"/>
        <v/>
      </c>
      <c r="B3047" s="239" t="str">
        <f t="shared" si="529"/>
        <v/>
      </c>
      <c r="C3047" s="187"/>
      <c r="D3047" s="187"/>
      <c r="E3047" s="240">
        <f t="shared" si="530"/>
        <v>0</v>
      </c>
      <c r="F3047" s="218">
        <f t="shared" si="531"/>
        <v>0</v>
      </c>
      <c r="G3047" s="220"/>
      <c r="I3047" s="269"/>
    </row>
    <row r="3048" spans="1:9">
      <c r="A3048" s="251" t="str">
        <f t="shared" si="528"/>
        <v/>
      </c>
      <c r="B3048" s="239" t="str">
        <f t="shared" si="529"/>
        <v/>
      </c>
      <c r="C3048" s="187"/>
      <c r="D3048" s="187"/>
      <c r="E3048" s="240">
        <f t="shared" si="530"/>
        <v>0</v>
      </c>
      <c r="F3048" s="218">
        <f t="shared" si="531"/>
        <v>0</v>
      </c>
      <c r="G3048" s="220"/>
      <c r="I3048" s="269"/>
    </row>
    <row r="3049" spans="1:9">
      <c r="A3049" s="251" t="str">
        <f t="shared" si="528"/>
        <v/>
      </c>
      <c r="B3049" s="239" t="str">
        <f t="shared" si="529"/>
        <v/>
      </c>
      <c r="C3049" s="187"/>
      <c r="D3049" s="187"/>
      <c r="E3049" s="240">
        <f t="shared" si="530"/>
        <v>0</v>
      </c>
      <c r="F3049" s="218">
        <f t="shared" si="531"/>
        <v>0</v>
      </c>
      <c r="G3049" s="220"/>
      <c r="I3049" s="269"/>
    </row>
    <row r="3050" spans="1:9">
      <c r="A3050" s="251" t="str">
        <f t="shared" si="528"/>
        <v/>
      </c>
      <c r="B3050" s="239" t="str">
        <f t="shared" si="529"/>
        <v/>
      </c>
      <c r="C3050" s="187"/>
      <c r="D3050" s="187"/>
      <c r="E3050" s="240">
        <f t="shared" si="530"/>
        <v>0</v>
      </c>
      <c r="F3050" s="218">
        <f t="shared" si="531"/>
        <v>0</v>
      </c>
      <c r="G3050" s="220"/>
      <c r="I3050" s="269"/>
    </row>
    <row r="3051" spans="1:9" ht="31.5" customHeight="1">
      <c r="A3051" s="251" t="str">
        <f t="shared" si="528"/>
        <v/>
      </c>
      <c r="B3051" s="239" t="str">
        <f t="shared" si="529"/>
        <v/>
      </c>
      <c r="C3051" s="187"/>
      <c r="D3051" s="187"/>
      <c r="E3051" s="240">
        <f t="shared" si="530"/>
        <v>0</v>
      </c>
      <c r="F3051" s="218">
        <f t="shared" si="531"/>
        <v>0</v>
      </c>
      <c r="G3051" s="221"/>
      <c r="I3051" s="308"/>
    </row>
    <row r="3052" spans="1:9" ht="13.5" thickBot="1">
      <c r="A3052" s="222"/>
      <c r="B3052" s="223"/>
      <c r="C3052" s="223"/>
      <c r="D3052" s="225"/>
      <c r="E3052" s="225"/>
      <c r="F3052" s="226" t="s">
        <v>79</v>
      </c>
      <c r="G3052" s="250">
        <f>SUM(F3040:F3051)</f>
        <v>0</v>
      </c>
      <c r="I3052" s="308"/>
    </row>
    <row r="3053" spans="1:9" ht="13.5" thickTop="1">
      <c r="A3053" s="179" t="s">
        <v>72</v>
      </c>
      <c r="B3053" s="229"/>
      <c r="C3053" s="229"/>
      <c r="D3053" s="231"/>
      <c r="E3053" s="231"/>
      <c r="F3053" s="230"/>
      <c r="G3053" s="232"/>
      <c r="H3053" s="209"/>
      <c r="I3053" s="307"/>
    </row>
    <row r="3054" spans="1:9">
      <c r="A3054" s="233" t="s">
        <v>53</v>
      </c>
      <c r="B3054" s="234"/>
      <c r="C3054" s="234"/>
      <c r="D3054" s="299"/>
      <c r="E3054" s="236" t="s">
        <v>73</v>
      </c>
      <c r="F3054" s="237" t="s">
        <v>74</v>
      </c>
      <c r="G3054" s="252" t="s">
        <v>73</v>
      </c>
      <c r="I3054" s="308"/>
    </row>
    <row r="3055" spans="1:9">
      <c r="A3055" s="704" t="s">
        <v>734</v>
      </c>
      <c r="B3055" s="253"/>
      <c r="C3055" s="253"/>
      <c r="D3055" s="300"/>
      <c r="E3055" s="217">
        <f>SUM(G3014,G3029,G3037,G3052)</f>
        <v>0</v>
      </c>
      <c r="F3055" s="254">
        <v>0.12</v>
      </c>
      <c r="G3055" s="255">
        <f>E3055*F3055</f>
        <v>0</v>
      </c>
      <c r="I3055" s="308"/>
    </row>
    <row r="3056" spans="1:9">
      <c r="A3056" s="704" t="s">
        <v>80</v>
      </c>
      <c r="B3056" s="253"/>
      <c r="C3056" s="253"/>
      <c r="D3056" s="300"/>
      <c r="E3056" s="217">
        <f>SUM(G3014,G3029,G3037,G3052)</f>
        <v>0</v>
      </c>
      <c r="F3056" s="254">
        <f>A</f>
        <v>0</v>
      </c>
      <c r="G3056" s="255">
        <f>E3056*F3056</f>
        <v>0</v>
      </c>
      <c r="I3056" s="308"/>
    </row>
    <row r="3057" spans="1:20" ht="33" customHeight="1">
      <c r="A3057" s="704" t="s">
        <v>81</v>
      </c>
      <c r="B3057" s="253"/>
      <c r="C3057" s="253"/>
      <c r="D3057" s="300"/>
      <c r="E3057" s="217">
        <f>SUM(G3014,G3029,G3037,G3052)</f>
        <v>0</v>
      </c>
      <c r="F3057" s="254">
        <f>I</f>
        <v>0</v>
      </c>
      <c r="G3057" s="255">
        <f>E3057*F3057</f>
        <v>0</v>
      </c>
      <c r="I3057" s="308"/>
      <c r="J3057" s="281"/>
      <c r="K3057" s="281"/>
      <c r="L3057" s="281"/>
      <c r="M3057" s="281"/>
      <c r="N3057" s="281"/>
      <c r="O3057" s="281"/>
      <c r="P3057" s="281"/>
      <c r="Q3057" s="281"/>
      <c r="R3057" s="281"/>
      <c r="S3057" s="281"/>
    </row>
    <row r="3058" spans="1:20" ht="33" customHeight="1">
      <c r="A3058" s="707" t="s">
        <v>82</v>
      </c>
      <c r="D3058" s="206"/>
      <c r="E3058" s="217">
        <f>SUM(G3014,G3029,G3037,G3052)</f>
        <v>0</v>
      </c>
      <c r="F3058" s="705">
        <f>U</f>
        <v>0</v>
      </c>
      <c r="G3058" s="255">
        <f>E3058*F3058</f>
        <v>0</v>
      </c>
      <c r="I3058" s="706"/>
      <c r="J3058" s="281"/>
      <c r="K3058" s="281"/>
      <c r="L3058" s="281"/>
      <c r="M3058" s="281"/>
      <c r="N3058" s="281"/>
      <c r="O3058" s="281"/>
      <c r="P3058" s="281"/>
      <c r="Q3058" s="281"/>
      <c r="R3058" s="281"/>
      <c r="S3058" s="281"/>
    </row>
    <row r="3059" spans="1:20" s="201" customFormat="1" ht="13.5" thickBot="1">
      <c r="A3059" s="222"/>
      <c r="B3059" s="223"/>
      <c r="C3059" s="223"/>
      <c r="D3059" s="225"/>
      <c r="E3059" s="225"/>
      <c r="F3059" s="256" t="s">
        <v>83</v>
      </c>
      <c r="G3059" s="250">
        <f>SUM(G3055:G3058)</f>
        <v>0</v>
      </c>
      <c r="I3059" s="309"/>
      <c r="J3059" s="201" t="str">
        <f>B2998</f>
        <v>2.8.3</v>
      </c>
      <c r="K3059" s="261">
        <f>E3055</f>
        <v>0</v>
      </c>
      <c r="L3059" s="261">
        <f>+G3014</f>
        <v>0</v>
      </c>
      <c r="M3059" s="261">
        <f>+G3029</f>
        <v>0</v>
      </c>
      <c r="N3059" s="261">
        <f>+G3037</f>
        <v>0</v>
      </c>
      <c r="O3059" s="261">
        <f>+G3052</f>
        <v>0</v>
      </c>
      <c r="P3059" s="280">
        <f>G3055</f>
        <v>0</v>
      </c>
      <c r="Q3059" s="280">
        <f>G3056</f>
        <v>0</v>
      </c>
      <c r="R3059" s="280">
        <f>G3057</f>
        <v>0</v>
      </c>
      <c r="S3059" s="283">
        <f>SUM(K3059:R3059)</f>
        <v>0</v>
      </c>
      <c r="T3059" s="280"/>
    </row>
    <row r="3060" spans="1:20" ht="14" thickTop="1" thickBot="1">
      <c r="A3060" s="257"/>
      <c r="B3060" s="201"/>
      <c r="C3060" s="201"/>
      <c r="D3060" s="301"/>
      <c r="E3060" s="258" t="s">
        <v>88</v>
      </c>
      <c r="F3060" s="259"/>
      <c r="G3060" s="260">
        <f>ROUND(SUM(G3014,G3029,G3037,G3052,G3059),0)</f>
        <v>0</v>
      </c>
      <c r="I3060" s="308"/>
      <c r="T3060" s="280"/>
    </row>
    <row r="3061" spans="1:20" ht="13.5" thickTop="1">
      <c r="A3061" s="262" t="s">
        <v>95</v>
      </c>
      <c r="D3061" s="206"/>
      <c r="E3061" s="206"/>
      <c r="F3061" s="205"/>
      <c r="G3061" s="208"/>
      <c r="I3061" s="308"/>
      <c r="T3061" s="280"/>
    </row>
    <row r="3062" spans="1:20">
      <c r="A3062" s="262"/>
      <c r="B3062" s="263"/>
      <c r="C3062" s="263"/>
      <c r="D3062" s="302"/>
      <c r="E3062" s="206"/>
      <c r="F3062" s="205"/>
      <c r="G3062" s="264">
        <f ca="1">TODAY()</f>
        <v>45189</v>
      </c>
      <c r="I3062" s="308"/>
      <c r="T3062" s="280"/>
    </row>
    <row r="3063" spans="1:20" s="191" customFormat="1" ht="13.5" thickBot="1">
      <c r="A3063" s="222"/>
      <c r="B3063" s="223"/>
      <c r="C3063" s="223"/>
      <c r="D3063" s="225"/>
      <c r="E3063" s="225"/>
      <c r="F3063" s="224"/>
      <c r="G3063" s="265"/>
      <c r="I3063" s="303"/>
      <c r="S3063" s="282"/>
    </row>
    <row r="3064" spans="1:20" s="191" customFormat="1" ht="13.5" thickTop="1">
      <c r="A3064" s="188" t="str">
        <f>Objeto_LIC</f>
        <v>OBJETO PROCESO COMPETITIVO</v>
      </c>
      <c r="B3064" s="188"/>
      <c r="C3064" s="188"/>
      <c r="D3064" s="190"/>
      <c r="E3064" s="190"/>
      <c r="F3064" s="189"/>
      <c r="G3064" s="189"/>
      <c r="I3064" s="303"/>
      <c r="S3064" s="282"/>
    </row>
    <row r="3065" spans="1:20">
      <c r="A3065" s="188"/>
      <c r="B3065" s="188"/>
      <c r="C3065" s="188"/>
      <c r="D3065" s="190"/>
      <c r="E3065" s="190"/>
      <c r="F3065" s="189"/>
      <c r="G3065" s="189"/>
    </row>
    <row r="3066" spans="1:20" s="201" customFormat="1" ht="13.5" thickBot="1">
      <c r="A3066" s="192"/>
      <c r="B3066" s="192"/>
      <c r="C3066" s="192"/>
      <c r="D3066" s="194"/>
      <c r="E3066" s="194"/>
      <c r="F3066" s="193"/>
      <c r="G3066" s="193"/>
      <c r="I3066" s="305"/>
      <c r="S3066" s="282"/>
    </row>
    <row r="3067" spans="1:20" ht="13.5" thickTop="1">
      <c r="A3067" s="196"/>
      <c r="B3067" s="197"/>
      <c r="C3067" s="197"/>
      <c r="D3067" s="199"/>
      <c r="E3067" s="199"/>
      <c r="F3067" s="198"/>
      <c r="G3067" s="200" t="s">
        <v>125</v>
      </c>
    </row>
    <row r="3068" spans="1:20">
      <c r="A3068" s="202" t="s">
        <v>58</v>
      </c>
      <c r="B3068" s="844" t="str">
        <f>Proponente</f>
        <v>INDICAR NOMBRE DE CONTRATISTA</v>
      </c>
      <c r="C3068" s="844"/>
      <c r="D3068" s="844"/>
      <c r="E3068" s="844"/>
      <c r="F3068" s="844"/>
      <c r="G3068" s="845"/>
    </row>
    <row r="3069" spans="1:20">
      <c r="A3069" s="202" t="s">
        <v>59</v>
      </c>
      <c r="B3069" s="203" t="str">
        <f>Presupuesto!$A$49</f>
        <v>2.8.4</v>
      </c>
      <c r="C3069" s="844" t="str">
        <f>Presupuesto!$B$49</f>
        <v>Suministro e instalación de electrobomba sumergible o de achique 0.5 HP 110 V, agua limpia, Ød= 1 1/4" 60 gl/min. Suministro e Instal.</v>
      </c>
      <c r="D3069" s="844"/>
      <c r="E3069" s="844"/>
      <c r="F3069" s="844"/>
      <c r="G3069" s="845"/>
    </row>
    <row r="3070" spans="1:20">
      <c r="A3070" s="204"/>
      <c r="D3070" s="206"/>
      <c r="E3070" s="206"/>
      <c r="F3070" s="192" t="s">
        <v>87</v>
      </c>
      <c r="G3070" s="207" t="str">
        <f>Presupuesto!$C$49</f>
        <v>unidad</v>
      </c>
      <c r="I3070" s="306"/>
      <c r="J3070" s="281"/>
      <c r="K3070" s="281"/>
      <c r="L3070" s="281"/>
      <c r="M3070" s="281"/>
      <c r="N3070" s="281"/>
      <c r="O3070" s="281"/>
      <c r="P3070" s="281"/>
      <c r="Q3070" s="281"/>
      <c r="R3070" s="281"/>
      <c r="S3070" s="281"/>
    </row>
    <row r="3071" spans="1:20" s="209" customFormat="1" ht="13.5" thickBot="1">
      <c r="A3071" s="202" t="s">
        <v>60</v>
      </c>
      <c r="B3071" s="195"/>
      <c r="C3071" s="195"/>
      <c r="D3071" s="206"/>
      <c r="E3071" s="206"/>
      <c r="F3071" s="205"/>
      <c r="G3071" s="208"/>
      <c r="I3071" s="307"/>
      <c r="S3071" s="281"/>
    </row>
    <row r="3072" spans="1:20" ht="13.5" thickTop="1">
      <c r="A3072" s="210" t="s">
        <v>53</v>
      </c>
      <c r="B3072" s="211" t="s">
        <v>61</v>
      </c>
      <c r="C3072" s="211" t="s">
        <v>62</v>
      </c>
      <c r="D3072" s="212" t="s">
        <v>70</v>
      </c>
      <c r="E3072" s="213" t="s">
        <v>98</v>
      </c>
      <c r="F3072" s="213" t="s">
        <v>75</v>
      </c>
      <c r="G3072" s="214" t="s">
        <v>66</v>
      </c>
      <c r="I3072" s="269"/>
    </row>
    <row r="3073" spans="1:19">
      <c r="A3073" s="215" t="str">
        <f t="shared" ref="A3073:A3084" si="532">IF(I3072=0,"-",VLOOKUP(I3072,EQUIPOS,2,FALSE))</f>
        <v>-</v>
      </c>
      <c r="B3073" s="216"/>
      <c r="C3073" s="216"/>
      <c r="D3073" s="186"/>
      <c r="E3073" s="217">
        <f t="shared" ref="E3073:E3084" si="533">IF(I3072=0,0,VLOOKUP(I3072,EQUIPOS,4,FALSE))</f>
        <v>0</v>
      </c>
      <c r="F3073" s="218">
        <f>IF(D3073=0,0,E3073*D3073)</f>
        <v>0</v>
      </c>
      <c r="G3073" s="219"/>
      <c r="I3073" s="269"/>
    </row>
    <row r="3074" spans="1:19">
      <c r="A3074" s="215" t="str">
        <f t="shared" si="532"/>
        <v>-</v>
      </c>
      <c r="B3074" s="216"/>
      <c r="C3074" s="216"/>
      <c r="D3074" s="186"/>
      <c r="E3074" s="217">
        <f>+E3111*0.1</f>
        <v>0</v>
      </c>
      <c r="F3074" s="218">
        <f>IF(D3074=0,0,E3074*D3074)</f>
        <v>0</v>
      </c>
      <c r="G3074" s="220"/>
      <c r="I3074" s="269"/>
    </row>
    <row r="3075" spans="1:19">
      <c r="A3075" s="215" t="str">
        <f t="shared" si="532"/>
        <v>-</v>
      </c>
      <c r="B3075" s="216"/>
      <c r="C3075" s="216"/>
      <c r="D3075" s="186"/>
      <c r="E3075" s="217">
        <f t="shared" si="533"/>
        <v>0</v>
      </c>
      <c r="F3075" s="218">
        <f t="shared" ref="F3075:F3084" si="534">IF(D3075=0,0,E3075/D3075)</f>
        <v>0</v>
      </c>
      <c r="G3075" s="220"/>
      <c r="I3075" s="269"/>
    </row>
    <row r="3076" spans="1:19">
      <c r="A3076" s="215" t="str">
        <f t="shared" si="532"/>
        <v>-</v>
      </c>
      <c r="B3076" s="216"/>
      <c r="C3076" s="216"/>
      <c r="D3076" s="186"/>
      <c r="E3076" s="217">
        <f t="shared" si="533"/>
        <v>0</v>
      </c>
      <c r="F3076" s="218">
        <f t="shared" si="534"/>
        <v>0</v>
      </c>
      <c r="G3076" s="220"/>
      <c r="I3076" s="269"/>
    </row>
    <row r="3077" spans="1:19">
      <c r="A3077" s="215" t="str">
        <f t="shared" si="532"/>
        <v>-</v>
      </c>
      <c r="B3077" s="216"/>
      <c r="C3077" s="216"/>
      <c r="D3077" s="186"/>
      <c r="E3077" s="217">
        <f t="shared" si="533"/>
        <v>0</v>
      </c>
      <c r="F3077" s="218">
        <f t="shared" si="534"/>
        <v>0</v>
      </c>
      <c r="G3077" s="220"/>
      <c r="I3077" s="269"/>
    </row>
    <row r="3078" spans="1:19">
      <c r="A3078" s="215" t="str">
        <f t="shared" si="532"/>
        <v>-</v>
      </c>
      <c r="B3078" s="216"/>
      <c r="C3078" s="216"/>
      <c r="D3078" s="186"/>
      <c r="E3078" s="217">
        <f t="shared" si="533"/>
        <v>0</v>
      </c>
      <c r="F3078" s="218">
        <f t="shared" si="534"/>
        <v>0</v>
      </c>
      <c r="G3078" s="220"/>
      <c r="I3078" s="269"/>
    </row>
    <row r="3079" spans="1:19">
      <c r="A3079" s="215" t="str">
        <f t="shared" si="532"/>
        <v>-</v>
      </c>
      <c r="B3079" s="216"/>
      <c r="C3079" s="216"/>
      <c r="D3079" s="186"/>
      <c r="E3079" s="217">
        <f t="shared" si="533"/>
        <v>0</v>
      </c>
      <c r="F3079" s="218">
        <f t="shared" si="534"/>
        <v>0</v>
      </c>
      <c r="G3079" s="220"/>
      <c r="I3079" s="269"/>
    </row>
    <row r="3080" spans="1:19">
      <c r="A3080" s="215" t="str">
        <f t="shared" si="532"/>
        <v>-</v>
      </c>
      <c r="B3080" s="216"/>
      <c r="C3080" s="216"/>
      <c r="D3080" s="186"/>
      <c r="E3080" s="217">
        <f t="shared" si="533"/>
        <v>0</v>
      </c>
      <c r="F3080" s="218">
        <f t="shared" si="534"/>
        <v>0</v>
      </c>
      <c r="G3080" s="220"/>
      <c r="I3080" s="269"/>
    </row>
    <row r="3081" spans="1:19">
      <c r="A3081" s="215" t="str">
        <f t="shared" si="532"/>
        <v>-</v>
      </c>
      <c r="B3081" s="216"/>
      <c r="C3081" s="216"/>
      <c r="D3081" s="186"/>
      <c r="E3081" s="217">
        <f t="shared" si="533"/>
        <v>0</v>
      </c>
      <c r="F3081" s="218">
        <f t="shared" si="534"/>
        <v>0</v>
      </c>
      <c r="G3081" s="220"/>
      <c r="I3081" s="269"/>
    </row>
    <row r="3082" spans="1:19">
      <c r="A3082" s="215" t="str">
        <f t="shared" si="532"/>
        <v>-</v>
      </c>
      <c r="B3082" s="216"/>
      <c r="C3082" s="216"/>
      <c r="D3082" s="186"/>
      <c r="E3082" s="217">
        <f t="shared" si="533"/>
        <v>0</v>
      </c>
      <c r="F3082" s="218">
        <f t="shared" si="534"/>
        <v>0</v>
      </c>
      <c r="G3082" s="220"/>
      <c r="I3082" s="269"/>
    </row>
    <row r="3083" spans="1:19">
      <c r="A3083" s="215" t="str">
        <f t="shared" si="532"/>
        <v>-</v>
      </c>
      <c r="B3083" s="216"/>
      <c r="C3083" s="216"/>
      <c r="D3083" s="186"/>
      <c r="E3083" s="217">
        <f t="shared" si="533"/>
        <v>0</v>
      </c>
      <c r="F3083" s="218">
        <f t="shared" si="534"/>
        <v>0</v>
      </c>
      <c r="G3083" s="220"/>
      <c r="I3083" s="269"/>
    </row>
    <row r="3084" spans="1:19">
      <c r="A3084" s="215" t="str">
        <f t="shared" si="532"/>
        <v>-</v>
      </c>
      <c r="B3084" s="216"/>
      <c r="C3084" s="216"/>
      <c r="D3084" s="186"/>
      <c r="E3084" s="217">
        <f t="shared" si="533"/>
        <v>0</v>
      </c>
      <c r="F3084" s="218">
        <f t="shared" si="534"/>
        <v>0</v>
      </c>
      <c r="G3084" s="220"/>
      <c r="I3084" s="308"/>
    </row>
    <row r="3085" spans="1:19" ht="13.5" thickBot="1">
      <c r="A3085" s="222"/>
      <c r="B3085" s="223"/>
      <c r="C3085" s="223"/>
      <c r="D3085" s="225"/>
      <c r="E3085" s="225"/>
      <c r="F3085" s="226" t="s">
        <v>76</v>
      </c>
      <c r="G3085" s="227">
        <f>SUM(F3073:F3084)</f>
        <v>0</v>
      </c>
      <c r="I3085" s="308"/>
    </row>
    <row r="3086" spans="1:19" s="209" customFormat="1" ht="13.5" thickTop="1">
      <c r="A3086" s="228" t="s">
        <v>63</v>
      </c>
      <c r="B3086" s="229"/>
      <c r="C3086" s="229"/>
      <c r="D3086" s="231"/>
      <c r="E3086" s="231"/>
      <c r="F3086" s="230"/>
      <c r="G3086" s="232"/>
      <c r="I3086" s="307"/>
      <c r="S3086" s="281"/>
    </row>
    <row r="3087" spans="1:19" ht="26">
      <c r="A3087" s="233" t="s">
        <v>53</v>
      </c>
      <c r="B3087" s="234"/>
      <c r="C3087" s="235" t="s">
        <v>54</v>
      </c>
      <c r="D3087" s="298" t="s">
        <v>64</v>
      </c>
      <c r="E3087" s="236" t="s">
        <v>65</v>
      </c>
      <c r="F3087" s="237" t="s">
        <v>75</v>
      </c>
      <c r="G3087" s="238" t="s">
        <v>66</v>
      </c>
      <c r="I3087" s="269"/>
    </row>
    <row r="3088" spans="1:19">
      <c r="A3088" s="842" t="str">
        <f t="shared" ref="A3088:A3099" si="535">IF(I3087=0,"",VLOOKUP(I3087,MATERIALES,2,FALSE))</f>
        <v/>
      </c>
      <c r="B3088" s="843"/>
      <c r="C3088" s="239" t="str">
        <f t="shared" ref="C3088:C3096" si="536">IF(I3087=0,"",VLOOKUP(I3087,MATERIALES,3,FALSE))</f>
        <v/>
      </c>
      <c r="D3088" s="186"/>
      <c r="E3088" s="240">
        <f t="shared" ref="E3088:E3099" si="537">IF(I3087=0,0,VLOOKUP(I3087,MATERIALES,4,FALSE))</f>
        <v>0</v>
      </c>
      <c r="F3088" s="218">
        <f>D3088*E3088</f>
        <v>0</v>
      </c>
      <c r="G3088" s="219"/>
      <c r="I3088" s="269"/>
    </row>
    <row r="3089" spans="1:9">
      <c r="A3089" s="842" t="str">
        <f t="shared" si="535"/>
        <v/>
      </c>
      <c r="B3089" s="843"/>
      <c r="C3089" s="239" t="str">
        <f t="shared" si="536"/>
        <v/>
      </c>
      <c r="D3089" s="186"/>
      <c r="E3089" s="240">
        <f t="shared" si="537"/>
        <v>0</v>
      </c>
      <c r="F3089" s="218">
        <f t="shared" ref="F3089:F3099" si="538">D3089*E3089</f>
        <v>0</v>
      </c>
      <c r="G3089" s="220"/>
      <c r="I3089" s="269"/>
    </row>
    <row r="3090" spans="1:9">
      <c r="A3090" s="842" t="str">
        <f t="shared" si="535"/>
        <v/>
      </c>
      <c r="B3090" s="843"/>
      <c r="C3090" s="239" t="str">
        <f t="shared" si="536"/>
        <v/>
      </c>
      <c r="D3090" s="186"/>
      <c r="E3090" s="240">
        <f t="shared" si="537"/>
        <v>0</v>
      </c>
      <c r="F3090" s="218">
        <f t="shared" si="538"/>
        <v>0</v>
      </c>
      <c r="G3090" s="220"/>
      <c r="I3090" s="269"/>
    </row>
    <row r="3091" spans="1:9">
      <c r="A3091" s="842" t="str">
        <f t="shared" si="535"/>
        <v/>
      </c>
      <c r="B3091" s="843"/>
      <c r="C3091" s="239" t="str">
        <f t="shared" si="536"/>
        <v/>
      </c>
      <c r="D3091" s="186"/>
      <c r="E3091" s="240">
        <f t="shared" si="537"/>
        <v>0</v>
      </c>
      <c r="F3091" s="218">
        <f t="shared" si="538"/>
        <v>0</v>
      </c>
      <c r="G3091" s="220"/>
      <c r="I3091" s="269"/>
    </row>
    <row r="3092" spans="1:9">
      <c r="A3092" s="842" t="str">
        <f t="shared" si="535"/>
        <v/>
      </c>
      <c r="B3092" s="843"/>
      <c r="C3092" s="239" t="str">
        <f t="shared" si="536"/>
        <v/>
      </c>
      <c r="D3092" s="186"/>
      <c r="E3092" s="240">
        <f t="shared" si="537"/>
        <v>0</v>
      </c>
      <c r="F3092" s="218">
        <f t="shared" si="538"/>
        <v>0</v>
      </c>
      <c r="G3092" s="220"/>
      <c r="I3092" s="269"/>
    </row>
    <row r="3093" spans="1:9">
      <c r="A3093" s="842" t="str">
        <f t="shared" si="535"/>
        <v/>
      </c>
      <c r="B3093" s="843"/>
      <c r="C3093" s="239" t="str">
        <f t="shared" si="536"/>
        <v/>
      </c>
      <c r="D3093" s="186"/>
      <c r="E3093" s="240">
        <f t="shared" si="537"/>
        <v>0</v>
      </c>
      <c r="F3093" s="218">
        <f t="shared" si="538"/>
        <v>0</v>
      </c>
      <c r="G3093" s="220"/>
      <c r="I3093" s="269"/>
    </row>
    <row r="3094" spans="1:9">
      <c r="A3094" s="842" t="str">
        <f t="shared" si="535"/>
        <v/>
      </c>
      <c r="B3094" s="843"/>
      <c r="C3094" s="239" t="str">
        <f t="shared" si="536"/>
        <v/>
      </c>
      <c r="D3094" s="186"/>
      <c r="E3094" s="240">
        <f t="shared" si="537"/>
        <v>0</v>
      </c>
      <c r="F3094" s="218">
        <f t="shared" si="538"/>
        <v>0</v>
      </c>
      <c r="G3094" s="220"/>
      <c r="I3094" s="269"/>
    </row>
    <row r="3095" spans="1:9">
      <c r="A3095" s="842" t="str">
        <f t="shared" si="535"/>
        <v/>
      </c>
      <c r="B3095" s="843"/>
      <c r="C3095" s="239" t="str">
        <f t="shared" si="536"/>
        <v/>
      </c>
      <c r="D3095" s="186"/>
      <c r="E3095" s="240">
        <f t="shared" si="537"/>
        <v>0</v>
      </c>
      <c r="F3095" s="218">
        <f t="shared" si="538"/>
        <v>0</v>
      </c>
      <c r="G3095" s="241"/>
      <c r="I3095" s="269"/>
    </row>
    <row r="3096" spans="1:9">
      <c r="A3096" s="842" t="str">
        <f t="shared" si="535"/>
        <v/>
      </c>
      <c r="B3096" s="843"/>
      <c r="C3096" s="239" t="str">
        <f t="shared" si="536"/>
        <v/>
      </c>
      <c r="D3096" s="186"/>
      <c r="E3096" s="240">
        <f t="shared" si="537"/>
        <v>0</v>
      </c>
      <c r="F3096" s="218">
        <f t="shared" si="538"/>
        <v>0</v>
      </c>
      <c r="G3096" s="220"/>
      <c r="I3096" s="269"/>
    </row>
    <row r="3097" spans="1:9">
      <c r="A3097" s="842" t="str">
        <f t="shared" si="535"/>
        <v/>
      </c>
      <c r="B3097" s="843"/>
      <c r="C3097" s="239"/>
      <c r="D3097" s="186"/>
      <c r="E3097" s="240">
        <f t="shared" si="537"/>
        <v>0</v>
      </c>
      <c r="F3097" s="218">
        <f t="shared" si="538"/>
        <v>0</v>
      </c>
      <c r="G3097" s="220"/>
      <c r="I3097" s="269"/>
    </row>
    <row r="3098" spans="1:9">
      <c r="A3098" s="842" t="str">
        <f t="shared" si="535"/>
        <v/>
      </c>
      <c r="B3098" s="843"/>
      <c r="C3098" s="239"/>
      <c r="D3098" s="186"/>
      <c r="E3098" s="240">
        <f t="shared" si="537"/>
        <v>0</v>
      </c>
      <c r="F3098" s="218">
        <f t="shared" si="538"/>
        <v>0</v>
      </c>
      <c r="G3098" s="220"/>
      <c r="I3098" s="269"/>
    </row>
    <row r="3099" spans="1:9" ht="26.25" customHeight="1">
      <c r="A3099" s="842" t="str">
        <f t="shared" si="535"/>
        <v/>
      </c>
      <c r="B3099" s="843"/>
      <c r="C3099" s="239" t="str">
        <f t="shared" ref="C3099" si="539">IF(I3098=0,"",VLOOKUP(I3098,MATERIALES,3,FALSE))</f>
        <v/>
      </c>
      <c r="D3099" s="186"/>
      <c r="E3099" s="240">
        <f t="shared" si="537"/>
        <v>0</v>
      </c>
      <c r="F3099" s="218">
        <f t="shared" si="538"/>
        <v>0</v>
      </c>
      <c r="G3099" s="221"/>
      <c r="I3099" s="308"/>
    </row>
    <row r="3100" spans="1:9" ht="13.5" thickBot="1">
      <c r="A3100" s="204"/>
      <c r="D3100" s="206"/>
      <c r="E3100" s="242"/>
      <c r="F3100" s="243" t="s">
        <v>77</v>
      </c>
      <c r="G3100" s="241">
        <f>SUM(F3088:F3099)</f>
        <v>0</v>
      </c>
      <c r="I3100" s="308"/>
    </row>
    <row r="3101" spans="1:9" ht="14" thickTop="1" thickBot="1">
      <c r="A3101" s="244" t="s">
        <v>68</v>
      </c>
      <c r="B3101" s="245"/>
      <c r="C3101" s="245"/>
      <c r="D3101" s="247"/>
      <c r="E3101" s="247"/>
      <c r="F3101" s="246"/>
      <c r="G3101" s="248"/>
      <c r="I3101" s="308"/>
    </row>
    <row r="3102" spans="1:9" ht="13.5" thickTop="1">
      <c r="A3102" s="233" t="s">
        <v>53</v>
      </c>
      <c r="B3102" s="234"/>
      <c r="C3102" s="236" t="s">
        <v>67</v>
      </c>
      <c r="D3102" s="298" t="s">
        <v>71</v>
      </c>
      <c r="E3102" s="236" t="s">
        <v>96</v>
      </c>
      <c r="F3102" s="237" t="s">
        <v>75</v>
      </c>
      <c r="G3102" s="238" t="s">
        <v>66</v>
      </c>
      <c r="I3102" s="269"/>
    </row>
    <row r="3103" spans="1:9">
      <c r="A3103" s="842" t="str">
        <f>IF(I3102=0,"",VLOOKUP(I3102,EQUIPOS,2,FALSE))</f>
        <v/>
      </c>
      <c r="B3103" s="843"/>
      <c r="C3103" s="187"/>
      <c r="D3103" s="186"/>
      <c r="E3103" s="240">
        <f>IF(I3102=0,0,VLOOKUP(I3102,EQUIPOS,4,FALSE))</f>
        <v>0</v>
      </c>
      <c r="F3103" s="218">
        <f>C3103*D3103*E3103</f>
        <v>0</v>
      </c>
      <c r="G3103" s="219"/>
      <c r="I3103" s="269"/>
    </row>
    <row r="3104" spans="1:9">
      <c r="A3104" s="842" t="str">
        <f>IF(I3103=0,"",VLOOKUP(I3103,EQUIPOS,2,FALSE))</f>
        <v/>
      </c>
      <c r="B3104" s="843"/>
      <c r="C3104" s="187"/>
      <c r="D3104" s="186"/>
      <c r="E3104" s="240">
        <f>IF(I3103=0,0,VLOOKUP(I3103,EQUIPOS,4,FALSE))</f>
        <v>0</v>
      </c>
      <c r="F3104" s="218">
        <f t="shared" ref="F3104:F3107" si="540">C3104*D3104*E3104</f>
        <v>0</v>
      </c>
      <c r="G3104" s="220"/>
      <c r="I3104" s="269"/>
    </row>
    <row r="3105" spans="1:9">
      <c r="A3105" s="842" t="str">
        <f>IF(I3104=0,"",VLOOKUP(I3104,EQUIPOS,2,FALSE))</f>
        <v/>
      </c>
      <c r="B3105" s="843"/>
      <c r="C3105" s="187"/>
      <c r="D3105" s="186"/>
      <c r="E3105" s="240">
        <f>IF(I3104=0,0,VLOOKUP(I3104,EQUIPOS,4,FALSE))</f>
        <v>0</v>
      </c>
      <c r="F3105" s="218">
        <f t="shared" si="540"/>
        <v>0</v>
      </c>
      <c r="G3105" s="220"/>
      <c r="I3105" s="269"/>
    </row>
    <row r="3106" spans="1:9">
      <c r="A3106" s="842" t="str">
        <f>IF(I3105=0,"",VLOOKUP(I3105,EQUIPOS,2,FALSE))</f>
        <v/>
      </c>
      <c r="B3106" s="843"/>
      <c r="C3106" s="187"/>
      <c r="D3106" s="186"/>
      <c r="E3106" s="240">
        <f>IF(I3105=0,0,VLOOKUP(I3105,EQUIPOS,4,FALSE))</f>
        <v>0</v>
      </c>
      <c r="F3106" s="218">
        <f t="shared" si="540"/>
        <v>0</v>
      </c>
      <c r="G3106" s="220"/>
      <c r="I3106" s="269"/>
    </row>
    <row r="3107" spans="1:9" ht="30.75" customHeight="1">
      <c r="A3107" s="842" t="str">
        <f>IF(I3106=0,"",VLOOKUP(I3106,EQUIPOS,2,FALSE))</f>
        <v/>
      </c>
      <c r="B3107" s="843"/>
      <c r="C3107" s="187"/>
      <c r="D3107" s="186"/>
      <c r="E3107" s="240">
        <f>IF(I3106=0,0,VLOOKUP(I3106,EQUIPOS,4,FALSE))</f>
        <v>0</v>
      </c>
      <c r="F3107" s="218">
        <f t="shared" si="540"/>
        <v>0</v>
      </c>
      <c r="G3107" s="221"/>
      <c r="I3107" s="308"/>
    </row>
    <row r="3108" spans="1:9" ht="13.5" thickBot="1">
      <c r="A3108" s="222"/>
      <c r="B3108" s="223"/>
      <c r="C3108" s="223"/>
      <c r="D3108" s="225"/>
      <c r="E3108" s="249"/>
      <c r="F3108" s="226" t="s">
        <v>78</v>
      </c>
      <c r="G3108" s="250">
        <f>SUM(F3103:F3107)</f>
        <v>0</v>
      </c>
      <c r="I3108" s="308"/>
    </row>
    <row r="3109" spans="1:9" ht="13.5" thickTop="1">
      <c r="A3109" s="228" t="s">
        <v>69</v>
      </c>
      <c r="B3109" s="229"/>
      <c r="C3109" s="229"/>
      <c r="D3109" s="231"/>
      <c r="E3109" s="231"/>
      <c r="F3109" s="230"/>
      <c r="G3109" s="232"/>
      <c r="H3109" s="209"/>
      <c r="I3109" s="307"/>
    </row>
    <row r="3110" spans="1:9" ht="26">
      <c r="A3110" s="233" t="s">
        <v>53</v>
      </c>
      <c r="B3110" s="235" t="s">
        <v>54</v>
      </c>
      <c r="C3110" s="235" t="s">
        <v>64</v>
      </c>
      <c r="D3110" s="298" t="s">
        <v>70</v>
      </c>
      <c r="E3110" s="236" t="s">
        <v>65</v>
      </c>
      <c r="F3110" s="237" t="s">
        <v>75</v>
      </c>
      <c r="G3110" s="238" t="s">
        <v>66</v>
      </c>
      <c r="I3110" s="269"/>
    </row>
    <row r="3111" spans="1:9">
      <c r="A3111" s="251" t="str">
        <f t="shared" ref="A3111:A3122" si="541">IF(I3110=0,"",VLOOKUP(I3110,MANOOBRA,2,FALSE))</f>
        <v/>
      </c>
      <c r="B3111" s="239" t="str">
        <f t="shared" ref="B3111:B3122" si="542">IF(I3110=0,"",VLOOKUP(I3110,MANOOBRA,3,FALSE))</f>
        <v/>
      </c>
      <c r="C3111" s="187"/>
      <c r="D3111" s="187"/>
      <c r="E3111" s="240">
        <f t="shared" ref="E3111:E3122" si="543">IF(I3110=0,0,VLOOKUP(I3110,MANOOBRA,4,FALSE))</f>
        <v>0</v>
      </c>
      <c r="F3111" s="699">
        <f>+E3111</f>
        <v>0</v>
      </c>
      <c r="G3111" s="219"/>
      <c r="I3111" s="269"/>
    </row>
    <row r="3112" spans="1:9">
      <c r="A3112" s="251" t="str">
        <f t="shared" si="541"/>
        <v/>
      </c>
      <c r="B3112" s="239" t="str">
        <f t="shared" si="542"/>
        <v/>
      </c>
      <c r="C3112" s="187"/>
      <c r="D3112" s="187"/>
      <c r="E3112" s="240">
        <f t="shared" si="543"/>
        <v>0</v>
      </c>
      <c r="F3112" s="218">
        <f t="shared" ref="F3112:F3122" si="544">IF(D3112=0,0,C3112*E3112/D3112)</f>
        <v>0</v>
      </c>
      <c r="G3112" s="220"/>
      <c r="I3112" s="269"/>
    </row>
    <row r="3113" spans="1:9">
      <c r="A3113" s="251" t="str">
        <f t="shared" si="541"/>
        <v/>
      </c>
      <c r="B3113" s="239" t="str">
        <f t="shared" si="542"/>
        <v/>
      </c>
      <c r="C3113" s="187"/>
      <c r="D3113" s="290"/>
      <c r="E3113" s="240">
        <f t="shared" si="543"/>
        <v>0</v>
      </c>
      <c r="F3113" s="218">
        <f t="shared" si="544"/>
        <v>0</v>
      </c>
      <c r="G3113" s="220"/>
      <c r="I3113" s="269"/>
    </row>
    <row r="3114" spans="1:9">
      <c r="A3114" s="251" t="str">
        <f t="shared" si="541"/>
        <v/>
      </c>
      <c r="B3114" s="239" t="str">
        <f t="shared" si="542"/>
        <v/>
      </c>
      <c r="C3114" s="187"/>
      <c r="D3114" s="187"/>
      <c r="E3114" s="240">
        <f t="shared" si="543"/>
        <v>0</v>
      </c>
      <c r="F3114" s="218">
        <f t="shared" si="544"/>
        <v>0</v>
      </c>
      <c r="G3114" s="220"/>
      <c r="I3114" s="269"/>
    </row>
    <row r="3115" spans="1:9">
      <c r="A3115" s="251" t="str">
        <f t="shared" si="541"/>
        <v/>
      </c>
      <c r="B3115" s="239" t="str">
        <f t="shared" si="542"/>
        <v/>
      </c>
      <c r="C3115" s="187"/>
      <c r="D3115" s="187"/>
      <c r="E3115" s="240">
        <f t="shared" si="543"/>
        <v>0</v>
      </c>
      <c r="F3115" s="218">
        <f t="shared" si="544"/>
        <v>0</v>
      </c>
      <c r="G3115" s="220"/>
      <c r="I3115" s="269"/>
    </row>
    <row r="3116" spans="1:9">
      <c r="A3116" s="251" t="str">
        <f t="shared" si="541"/>
        <v/>
      </c>
      <c r="B3116" s="239" t="str">
        <f t="shared" si="542"/>
        <v/>
      </c>
      <c r="C3116" s="187"/>
      <c r="D3116" s="187"/>
      <c r="E3116" s="240">
        <f t="shared" si="543"/>
        <v>0</v>
      </c>
      <c r="F3116" s="218">
        <f t="shared" si="544"/>
        <v>0</v>
      </c>
      <c r="G3116" s="220"/>
      <c r="I3116" s="269"/>
    </row>
    <row r="3117" spans="1:9">
      <c r="A3117" s="251" t="str">
        <f t="shared" si="541"/>
        <v/>
      </c>
      <c r="B3117" s="239" t="str">
        <f t="shared" si="542"/>
        <v/>
      </c>
      <c r="C3117" s="187"/>
      <c r="D3117" s="187"/>
      <c r="E3117" s="240">
        <f t="shared" si="543"/>
        <v>0</v>
      </c>
      <c r="F3117" s="218">
        <f t="shared" si="544"/>
        <v>0</v>
      </c>
      <c r="G3117" s="220"/>
      <c r="I3117" s="269"/>
    </row>
    <row r="3118" spans="1:9">
      <c r="A3118" s="251" t="str">
        <f t="shared" si="541"/>
        <v/>
      </c>
      <c r="B3118" s="239" t="str">
        <f t="shared" si="542"/>
        <v/>
      </c>
      <c r="C3118" s="187"/>
      <c r="D3118" s="187"/>
      <c r="E3118" s="240">
        <f t="shared" si="543"/>
        <v>0</v>
      </c>
      <c r="F3118" s="218">
        <f t="shared" si="544"/>
        <v>0</v>
      </c>
      <c r="G3118" s="220"/>
      <c r="I3118" s="269"/>
    </row>
    <row r="3119" spans="1:9">
      <c r="A3119" s="251" t="str">
        <f t="shared" si="541"/>
        <v/>
      </c>
      <c r="B3119" s="239" t="str">
        <f t="shared" si="542"/>
        <v/>
      </c>
      <c r="C3119" s="187"/>
      <c r="D3119" s="187"/>
      <c r="E3119" s="240">
        <f t="shared" si="543"/>
        <v>0</v>
      </c>
      <c r="F3119" s="218">
        <f t="shared" si="544"/>
        <v>0</v>
      </c>
      <c r="G3119" s="220"/>
      <c r="I3119" s="269"/>
    </row>
    <row r="3120" spans="1:9">
      <c r="A3120" s="251" t="str">
        <f t="shared" si="541"/>
        <v/>
      </c>
      <c r="B3120" s="239" t="str">
        <f t="shared" si="542"/>
        <v/>
      </c>
      <c r="C3120" s="187"/>
      <c r="D3120" s="187"/>
      <c r="E3120" s="240">
        <f t="shared" si="543"/>
        <v>0</v>
      </c>
      <c r="F3120" s="218">
        <f t="shared" si="544"/>
        <v>0</v>
      </c>
      <c r="G3120" s="220"/>
      <c r="I3120" s="269"/>
    </row>
    <row r="3121" spans="1:20">
      <c r="A3121" s="251" t="str">
        <f t="shared" si="541"/>
        <v/>
      </c>
      <c r="B3121" s="239" t="str">
        <f t="shared" si="542"/>
        <v/>
      </c>
      <c r="C3121" s="187"/>
      <c r="D3121" s="187"/>
      <c r="E3121" s="240">
        <f t="shared" si="543"/>
        <v>0</v>
      </c>
      <c r="F3121" s="218">
        <f t="shared" si="544"/>
        <v>0</v>
      </c>
      <c r="G3121" s="220"/>
      <c r="I3121" s="269"/>
    </row>
    <row r="3122" spans="1:20" ht="31.5" customHeight="1">
      <c r="A3122" s="251" t="str">
        <f t="shared" si="541"/>
        <v/>
      </c>
      <c r="B3122" s="239" t="str">
        <f t="shared" si="542"/>
        <v/>
      </c>
      <c r="C3122" s="187"/>
      <c r="D3122" s="187"/>
      <c r="E3122" s="240">
        <f t="shared" si="543"/>
        <v>0</v>
      </c>
      <c r="F3122" s="218">
        <f t="shared" si="544"/>
        <v>0</v>
      </c>
      <c r="G3122" s="221"/>
      <c r="I3122" s="308"/>
    </row>
    <row r="3123" spans="1:20" ht="13.5" thickBot="1">
      <c r="A3123" s="222"/>
      <c r="B3123" s="223"/>
      <c r="C3123" s="223"/>
      <c r="D3123" s="225"/>
      <c r="E3123" s="225"/>
      <c r="F3123" s="226" t="s">
        <v>79</v>
      </c>
      <c r="G3123" s="250">
        <f>SUM(F3111:F3122)</f>
        <v>0</v>
      </c>
      <c r="I3123" s="308"/>
    </row>
    <row r="3124" spans="1:20" ht="13.5" thickTop="1">
      <c r="A3124" s="179" t="s">
        <v>72</v>
      </c>
      <c r="B3124" s="229"/>
      <c r="C3124" s="229"/>
      <c r="D3124" s="231"/>
      <c r="E3124" s="231"/>
      <c r="F3124" s="230"/>
      <c r="G3124" s="232"/>
      <c r="H3124" s="209"/>
      <c r="I3124" s="307"/>
    </row>
    <row r="3125" spans="1:20">
      <c r="A3125" s="233" t="s">
        <v>53</v>
      </c>
      <c r="B3125" s="234"/>
      <c r="C3125" s="234"/>
      <c r="D3125" s="299"/>
      <c r="E3125" s="236" t="s">
        <v>73</v>
      </c>
      <c r="F3125" s="237" t="s">
        <v>74</v>
      </c>
      <c r="G3125" s="252" t="s">
        <v>73</v>
      </c>
      <c r="I3125" s="308"/>
    </row>
    <row r="3126" spans="1:20">
      <c r="A3126" s="704" t="s">
        <v>734</v>
      </c>
      <c r="B3126" s="253"/>
      <c r="C3126" s="253"/>
      <c r="D3126" s="300"/>
      <c r="E3126" s="217">
        <f>SUM(G3085,G3100,G3108,G3123)</f>
        <v>0</v>
      </c>
      <c r="F3126" s="254">
        <v>0.12</v>
      </c>
      <c r="G3126" s="255">
        <f>E3126*F3126</f>
        <v>0</v>
      </c>
      <c r="I3126" s="308"/>
    </row>
    <row r="3127" spans="1:20">
      <c r="A3127" s="704" t="s">
        <v>80</v>
      </c>
      <c r="B3127" s="253"/>
      <c r="C3127" s="253"/>
      <c r="D3127" s="300"/>
      <c r="E3127" s="217">
        <f>SUM(G3085,G3100,G3108,G3123)</f>
        <v>0</v>
      </c>
      <c r="F3127" s="254">
        <f>A</f>
        <v>0</v>
      </c>
      <c r="G3127" s="255">
        <f>E3127*F3127</f>
        <v>0</v>
      </c>
      <c r="I3127" s="308"/>
    </row>
    <row r="3128" spans="1:20" ht="33" customHeight="1">
      <c r="A3128" s="704" t="s">
        <v>81</v>
      </c>
      <c r="B3128" s="253"/>
      <c r="C3128" s="253"/>
      <c r="D3128" s="300"/>
      <c r="E3128" s="217">
        <f>SUM(G3085,G3100,G3108,G3123)</f>
        <v>0</v>
      </c>
      <c r="F3128" s="254">
        <f>I</f>
        <v>0</v>
      </c>
      <c r="G3128" s="255">
        <f>E3128*F3128</f>
        <v>0</v>
      </c>
      <c r="I3128" s="308"/>
      <c r="J3128" s="281"/>
      <c r="K3128" s="281"/>
      <c r="L3128" s="281"/>
      <c r="M3128" s="281"/>
      <c r="N3128" s="281"/>
      <c r="O3128" s="281"/>
      <c r="P3128" s="281"/>
      <c r="Q3128" s="281"/>
      <c r="R3128" s="281"/>
      <c r="S3128" s="281"/>
    </row>
    <row r="3129" spans="1:20" ht="33" customHeight="1">
      <c r="A3129" s="707" t="s">
        <v>82</v>
      </c>
      <c r="D3129" s="206"/>
      <c r="E3129" s="217">
        <f>SUM(G3085,G3100,G3108,G3123)</f>
        <v>0</v>
      </c>
      <c r="F3129" s="705">
        <f>U</f>
        <v>0</v>
      </c>
      <c r="G3129" s="255">
        <f>E3129*F3129</f>
        <v>0</v>
      </c>
      <c r="I3129" s="706"/>
      <c r="J3129" s="281"/>
      <c r="K3129" s="281"/>
      <c r="L3129" s="281"/>
      <c r="M3129" s="281"/>
      <c r="N3129" s="281"/>
      <c r="O3129" s="281"/>
      <c r="P3129" s="281"/>
      <c r="Q3129" s="281"/>
      <c r="R3129" s="281"/>
      <c r="S3129" s="281"/>
    </row>
    <row r="3130" spans="1:20" s="201" customFormat="1" ht="13.5" thickBot="1">
      <c r="A3130" s="222"/>
      <c r="B3130" s="223"/>
      <c r="C3130" s="223"/>
      <c r="D3130" s="225"/>
      <c r="E3130" s="225"/>
      <c r="F3130" s="256" t="s">
        <v>83</v>
      </c>
      <c r="G3130" s="250">
        <f>SUM(G3126:G3129)</f>
        <v>0</v>
      </c>
      <c r="I3130" s="309"/>
      <c r="J3130" s="201" t="str">
        <f>B3069</f>
        <v>2.8.4</v>
      </c>
      <c r="K3130" s="261">
        <f>E3126</f>
        <v>0</v>
      </c>
      <c r="L3130" s="261">
        <f>+G3085</f>
        <v>0</v>
      </c>
      <c r="M3130" s="261">
        <f>+G3100</f>
        <v>0</v>
      </c>
      <c r="N3130" s="261">
        <f>+G3108</f>
        <v>0</v>
      </c>
      <c r="O3130" s="261">
        <f>+G3123</f>
        <v>0</v>
      </c>
      <c r="P3130" s="280">
        <f>G3126</f>
        <v>0</v>
      </c>
      <c r="Q3130" s="280">
        <f>G3127</f>
        <v>0</v>
      </c>
      <c r="R3130" s="280">
        <f>G3128</f>
        <v>0</v>
      </c>
      <c r="S3130" s="283">
        <f>SUM(K3130:R3130)</f>
        <v>0</v>
      </c>
      <c r="T3130" s="280"/>
    </row>
    <row r="3131" spans="1:20" ht="14" thickTop="1" thickBot="1">
      <c r="A3131" s="257"/>
      <c r="B3131" s="201"/>
      <c r="C3131" s="201"/>
      <c r="D3131" s="301"/>
      <c r="E3131" s="258" t="s">
        <v>88</v>
      </c>
      <c r="F3131" s="259"/>
      <c r="G3131" s="260">
        <f>ROUND(SUM(G3085,G3100,G3108,G3123,G3130),0)</f>
        <v>0</v>
      </c>
      <c r="I3131" s="308"/>
      <c r="T3131" s="280"/>
    </row>
    <row r="3132" spans="1:20" ht="13.5" thickTop="1">
      <c r="A3132" s="262" t="s">
        <v>95</v>
      </c>
      <c r="D3132" s="206"/>
      <c r="E3132" s="206"/>
      <c r="F3132" s="205"/>
      <c r="G3132" s="208"/>
      <c r="I3132" s="308"/>
      <c r="T3132" s="280"/>
    </row>
    <row r="3133" spans="1:20">
      <c r="A3133" s="262"/>
      <c r="B3133" s="263"/>
      <c r="C3133" s="263"/>
      <c r="D3133" s="302"/>
      <c r="E3133" s="206"/>
      <c r="F3133" s="205"/>
      <c r="G3133" s="264">
        <f ca="1">TODAY()</f>
        <v>45189</v>
      </c>
      <c r="I3133" s="308"/>
      <c r="T3133" s="280"/>
    </row>
    <row r="3134" spans="1:20" s="191" customFormat="1" ht="13.5" thickBot="1">
      <c r="A3134" s="222"/>
      <c r="B3134" s="223"/>
      <c r="C3134" s="223"/>
      <c r="D3134" s="225"/>
      <c r="E3134" s="225"/>
      <c r="F3134" s="224"/>
      <c r="G3134" s="265"/>
      <c r="I3134" s="303"/>
      <c r="S3134" s="282"/>
    </row>
    <row r="3135" spans="1:20" s="191" customFormat="1" ht="13.5" thickTop="1">
      <c r="A3135" s="188" t="s">
        <v>124</v>
      </c>
      <c r="B3135" s="188"/>
      <c r="C3135" s="188"/>
      <c r="D3135" s="190"/>
      <c r="E3135" s="190"/>
      <c r="F3135" s="189"/>
      <c r="G3135" s="189"/>
      <c r="I3135" s="303"/>
      <c r="S3135" s="282"/>
    </row>
    <row r="3136" spans="1:20" s="191" customFormat="1">
      <c r="A3136" s="188" t="str">
        <f>CONCATENATE('Prestaciones y AIU'!A2784," ANALISIS DE PRECIOS UNITARIOS")</f>
        <v xml:space="preserve"> ANALISIS DE PRECIOS UNITARIOS</v>
      </c>
      <c r="B3136" s="188"/>
      <c r="C3136" s="188"/>
      <c r="D3136" s="190"/>
      <c r="E3136" s="190"/>
      <c r="F3136" s="189"/>
      <c r="G3136" s="189"/>
      <c r="I3136" s="303"/>
      <c r="S3136" s="282"/>
    </row>
    <row r="3137" spans="1:19" s="191" customFormat="1">
      <c r="A3137" s="188" t="str">
        <f>Objeto_LIC</f>
        <v>OBJETO PROCESO COMPETITIVO</v>
      </c>
      <c r="B3137" s="188"/>
      <c r="C3137" s="188"/>
      <c r="D3137" s="190"/>
      <c r="E3137" s="190"/>
      <c r="F3137" s="189"/>
      <c r="G3137" s="189"/>
      <c r="I3137" s="303"/>
      <c r="S3137" s="282"/>
    </row>
    <row r="3138" spans="1:19">
      <c r="A3138" s="188"/>
      <c r="B3138" s="188"/>
      <c r="C3138" s="188"/>
      <c r="D3138" s="190"/>
      <c r="E3138" s="190"/>
      <c r="F3138" s="189"/>
      <c r="G3138" s="189"/>
    </row>
    <row r="3139" spans="1:19" s="201" customFormat="1" ht="13.5" thickBot="1">
      <c r="A3139" s="192"/>
      <c r="B3139" s="192"/>
      <c r="C3139" s="192"/>
      <c r="D3139" s="194"/>
      <c r="E3139" s="194"/>
      <c r="F3139" s="193"/>
      <c r="G3139" s="193"/>
      <c r="I3139" s="305"/>
      <c r="S3139" s="282"/>
    </row>
    <row r="3140" spans="1:19" ht="13.5" thickTop="1">
      <c r="A3140" s="196"/>
      <c r="B3140" s="197"/>
      <c r="C3140" s="197"/>
      <c r="D3140" s="199"/>
      <c r="E3140" s="199"/>
      <c r="F3140" s="198"/>
      <c r="G3140" s="200" t="s">
        <v>125</v>
      </c>
    </row>
    <row r="3141" spans="1:19">
      <c r="A3141" s="202" t="s">
        <v>58</v>
      </c>
      <c r="B3141" s="844" t="str">
        <f>Proponente</f>
        <v>INDICAR NOMBRE DE CONTRATISTA</v>
      </c>
      <c r="C3141" s="844"/>
      <c r="D3141" s="844"/>
      <c r="E3141" s="844"/>
      <c r="F3141" s="844"/>
      <c r="G3141" s="845"/>
    </row>
    <row r="3142" spans="1:19">
      <c r="A3142" s="202" t="s">
        <v>59</v>
      </c>
      <c r="B3142" s="203" t="str">
        <f>Presupuesto!$A$50</f>
        <v>2.8.5</v>
      </c>
      <c r="C3142" s="844" t="str">
        <f>Presupuesto!$B$50</f>
        <v>Limpieza, retiro y disposición de material sólido de pozos septicos de 10 a 15 m³</v>
      </c>
      <c r="D3142" s="844"/>
      <c r="E3142" s="844"/>
      <c r="F3142" s="844"/>
      <c r="G3142" s="845"/>
    </row>
    <row r="3143" spans="1:19">
      <c r="A3143" s="204"/>
      <c r="D3143" s="206"/>
      <c r="E3143" s="206"/>
      <c r="F3143" s="192" t="s">
        <v>87</v>
      </c>
      <c r="G3143" s="207" t="str">
        <f>Presupuesto!$C$50</f>
        <v>unidad</v>
      </c>
      <c r="I3143" s="306"/>
      <c r="J3143" s="281"/>
      <c r="K3143" s="281"/>
      <c r="L3143" s="281"/>
      <c r="M3143" s="281"/>
      <c r="N3143" s="281"/>
      <c r="O3143" s="281"/>
      <c r="P3143" s="281"/>
      <c r="Q3143" s="281"/>
      <c r="R3143" s="281"/>
      <c r="S3143" s="281"/>
    </row>
    <row r="3144" spans="1:19" s="209" customFormat="1" ht="13.5" thickBot="1">
      <c r="A3144" s="202" t="s">
        <v>60</v>
      </c>
      <c r="B3144" s="195"/>
      <c r="C3144" s="195"/>
      <c r="D3144" s="206"/>
      <c r="E3144" s="206"/>
      <c r="F3144" s="205"/>
      <c r="G3144" s="208"/>
      <c r="I3144" s="307"/>
      <c r="S3144" s="281"/>
    </row>
    <row r="3145" spans="1:19" ht="13.5" thickTop="1">
      <c r="A3145" s="210" t="s">
        <v>53</v>
      </c>
      <c r="B3145" s="211" t="s">
        <v>61</v>
      </c>
      <c r="C3145" s="211" t="s">
        <v>62</v>
      </c>
      <c r="D3145" s="212" t="s">
        <v>70</v>
      </c>
      <c r="E3145" s="213" t="s">
        <v>98</v>
      </c>
      <c r="F3145" s="213" t="s">
        <v>75</v>
      </c>
      <c r="G3145" s="214" t="s">
        <v>66</v>
      </c>
      <c r="I3145" s="269"/>
    </row>
    <row r="3146" spans="1:19">
      <c r="A3146" s="215" t="str">
        <f t="shared" ref="A3146:A3157" si="545">IF(I3145=0,"-",VLOOKUP(I3145,EQUIPOS,2,FALSE))</f>
        <v>-</v>
      </c>
      <c r="B3146" s="216"/>
      <c r="C3146" s="216"/>
      <c r="D3146" s="186"/>
      <c r="E3146" s="217">
        <f>+Database!D9*0.1</f>
        <v>0</v>
      </c>
      <c r="F3146" s="218">
        <f>IF(D3146=0,0,E3146*D3146)</f>
        <v>0</v>
      </c>
      <c r="G3146" s="219"/>
      <c r="I3146" s="269"/>
    </row>
    <row r="3147" spans="1:19">
      <c r="A3147" s="215" t="str">
        <f t="shared" si="545"/>
        <v>-</v>
      </c>
      <c r="B3147" s="216"/>
      <c r="C3147" s="216"/>
      <c r="D3147" s="186"/>
      <c r="E3147" s="217">
        <f t="shared" ref="E3147:E3157" si="546">IF(I3146=0,0,VLOOKUP(I3146,EQUIPOS,4,FALSE))</f>
        <v>0</v>
      </c>
      <c r="F3147" s="218">
        <f>IF(D3147=0,0,E3147*D3147)</f>
        <v>0</v>
      </c>
      <c r="G3147" s="220"/>
      <c r="I3147" s="269"/>
    </row>
    <row r="3148" spans="1:19">
      <c r="A3148" s="215" t="str">
        <f t="shared" si="545"/>
        <v>-</v>
      </c>
      <c r="B3148" s="216"/>
      <c r="C3148" s="216"/>
      <c r="D3148" s="186"/>
      <c r="E3148" s="217">
        <f t="shared" si="546"/>
        <v>0</v>
      </c>
      <c r="F3148" s="218">
        <f t="shared" ref="F3148:F3157" si="547">IF(D3148=0,0,E3148/D3148)</f>
        <v>0</v>
      </c>
      <c r="G3148" s="220"/>
      <c r="I3148" s="269"/>
    </row>
    <row r="3149" spans="1:19">
      <c r="A3149" s="215" t="str">
        <f t="shared" si="545"/>
        <v>-</v>
      </c>
      <c r="B3149" s="216"/>
      <c r="C3149" s="216"/>
      <c r="D3149" s="186"/>
      <c r="E3149" s="217">
        <f t="shared" si="546"/>
        <v>0</v>
      </c>
      <c r="F3149" s="218">
        <f t="shared" si="547"/>
        <v>0</v>
      </c>
      <c r="G3149" s="220"/>
      <c r="I3149" s="269"/>
    </row>
    <row r="3150" spans="1:19">
      <c r="A3150" s="215" t="str">
        <f t="shared" si="545"/>
        <v>-</v>
      </c>
      <c r="B3150" s="216"/>
      <c r="C3150" s="216"/>
      <c r="D3150" s="186"/>
      <c r="E3150" s="217">
        <f t="shared" si="546"/>
        <v>0</v>
      </c>
      <c r="F3150" s="218">
        <f t="shared" si="547"/>
        <v>0</v>
      </c>
      <c r="G3150" s="220"/>
      <c r="I3150" s="269"/>
    </row>
    <row r="3151" spans="1:19">
      <c r="A3151" s="215" t="str">
        <f t="shared" si="545"/>
        <v>-</v>
      </c>
      <c r="B3151" s="216"/>
      <c r="C3151" s="216"/>
      <c r="D3151" s="186"/>
      <c r="E3151" s="217">
        <f t="shared" si="546"/>
        <v>0</v>
      </c>
      <c r="F3151" s="218">
        <f t="shared" si="547"/>
        <v>0</v>
      </c>
      <c r="G3151" s="220"/>
      <c r="I3151" s="269"/>
    </row>
    <row r="3152" spans="1:19">
      <c r="A3152" s="215" t="str">
        <f t="shared" si="545"/>
        <v>-</v>
      </c>
      <c r="B3152" s="216"/>
      <c r="C3152" s="216"/>
      <c r="D3152" s="186"/>
      <c r="E3152" s="217">
        <f t="shared" si="546"/>
        <v>0</v>
      </c>
      <c r="F3152" s="218">
        <f t="shared" si="547"/>
        <v>0</v>
      </c>
      <c r="G3152" s="220"/>
      <c r="I3152" s="269"/>
    </row>
    <row r="3153" spans="1:19">
      <c r="A3153" s="215" t="str">
        <f t="shared" si="545"/>
        <v>-</v>
      </c>
      <c r="B3153" s="216"/>
      <c r="C3153" s="216"/>
      <c r="D3153" s="186"/>
      <c r="E3153" s="217">
        <f t="shared" si="546"/>
        <v>0</v>
      </c>
      <c r="F3153" s="218">
        <f t="shared" si="547"/>
        <v>0</v>
      </c>
      <c r="G3153" s="220"/>
      <c r="I3153" s="269"/>
    </row>
    <row r="3154" spans="1:19">
      <c r="A3154" s="215" t="str">
        <f t="shared" si="545"/>
        <v>-</v>
      </c>
      <c r="B3154" s="216"/>
      <c r="C3154" s="216"/>
      <c r="D3154" s="186"/>
      <c r="E3154" s="217">
        <f t="shared" si="546"/>
        <v>0</v>
      </c>
      <c r="F3154" s="218">
        <f t="shared" si="547"/>
        <v>0</v>
      </c>
      <c r="G3154" s="220"/>
      <c r="I3154" s="269"/>
    </row>
    <row r="3155" spans="1:19">
      <c r="A3155" s="215" t="str">
        <f t="shared" si="545"/>
        <v>-</v>
      </c>
      <c r="B3155" s="216"/>
      <c r="C3155" s="216"/>
      <c r="D3155" s="186"/>
      <c r="E3155" s="217">
        <f t="shared" si="546"/>
        <v>0</v>
      </c>
      <c r="F3155" s="218">
        <f t="shared" si="547"/>
        <v>0</v>
      </c>
      <c r="G3155" s="220"/>
      <c r="I3155" s="269"/>
    </row>
    <row r="3156" spans="1:19">
      <c r="A3156" s="215" t="str">
        <f t="shared" si="545"/>
        <v>-</v>
      </c>
      <c r="B3156" s="216"/>
      <c r="C3156" s="216"/>
      <c r="D3156" s="186"/>
      <c r="E3156" s="217">
        <f t="shared" si="546"/>
        <v>0</v>
      </c>
      <c r="F3156" s="218">
        <f t="shared" si="547"/>
        <v>0</v>
      </c>
      <c r="G3156" s="220"/>
      <c r="I3156" s="269"/>
    </row>
    <row r="3157" spans="1:19">
      <c r="A3157" s="215" t="str">
        <f t="shared" si="545"/>
        <v>-</v>
      </c>
      <c r="B3157" s="216"/>
      <c r="C3157" s="216"/>
      <c r="D3157" s="186"/>
      <c r="E3157" s="217">
        <f t="shared" si="546"/>
        <v>0</v>
      </c>
      <c r="F3157" s="218">
        <f t="shared" si="547"/>
        <v>0</v>
      </c>
      <c r="G3157" s="220"/>
      <c r="I3157" s="308"/>
    </row>
    <row r="3158" spans="1:19" ht="13.5" thickBot="1">
      <c r="A3158" s="222"/>
      <c r="B3158" s="223"/>
      <c r="C3158" s="223"/>
      <c r="D3158" s="225"/>
      <c r="E3158" s="225"/>
      <c r="F3158" s="226" t="s">
        <v>76</v>
      </c>
      <c r="G3158" s="227">
        <f>SUM(F3146:F3157)</f>
        <v>0</v>
      </c>
      <c r="I3158" s="308"/>
    </row>
    <row r="3159" spans="1:19" s="209" customFormat="1" ht="13.5" thickTop="1">
      <c r="A3159" s="228" t="s">
        <v>63</v>
      </c>
      <c r="B3159" s="229"/>
      <c r="C3159" s="229"/>
      <c r="D3159" s="231"/>
      <c r="E3159" s="231"/>
      <c r="F3159" s="230"/>
      <c r="G3159" s="232"/>
      <c r="I3159" s="307"/>
      <c r="S3159" s="281"/>
    </row>
    <row r="3160" spans="1:19" ht="26">
      <c r="A3160" s="233" t="s">
        <v>53</v>
      </c>
      <c r="B3160" s="234"/>
      <c r="C3160" s="235" t="s">
        <v>54</v>
      </c>
      <c r="D3160" s="298" t="s">
        <v>64</v>
      </c>
      <c r="E3160" s="236" t="s">
        <v>65</v>
      </c>
      <c r="F3160" s="237" t="s">
        <v>75</v>
      </c>
      <c r="G3160" s="238" t="s">
        <v>66</v>
      </c>
      <c r="I3160" s="269"/>
    </row>
    <row r="3161" spans="1:19">
      <c r="A3161" s="842" t="str">
        <f t="shared" ref="A3161:A3172" si="548">IF(I3160=0,"",VLOOKUP(I3160,MATERIALES,2,FALSE))</f>
        <v/>
      </c>
      <c r="B3161" s="843"/>
      <c r="C3161" s="239" t="str">
        <f t="shared" ref="C3161:C3169" si="549">IF(I3160=0,"",VLOOKUP(I3160,MATERIALES,3,FALSE))</f>
        <v/>
      </c>
      <c r="D3161" s="186"/>
      <c r="E3161" s="240">
        <f t="shared" ref="E3161:E3172" si="550">IF(I3160=0,0,VLOOKUP(I3160,MATERIALES,4,FALSE))</f>
        <v>0</v>
      </c>
      <c r="F3161" s="218">
        <f>D3161*E3161</f>
        <v>0</v>
      </c>
      <c r="G3161" s="219"/>
      <c r="I3161" s="269"/>
    </row>
    <row r="3162" spans="1:19">
      <c r="A3162" s="842" t="str">
        <f t="shared" si="548"/>
        <v/>
      </c>
      <c r="B3162" s="843"/>
      <c r="C3162" s="239" t="str">
        <f t="shared" si="549"/>
        <v/>
      </c>
      <c r="D3162" s="186"/>
      <c r="E3162" s="240">
        <f t="shared" si="550"/>
        <v>0</v>
      </c>
      <c r="F3162" s="218">
        <f t="shared" ref="F3162:F3172" si="551">D3162*E3162</f>
        <v>0</v>
      </c>
      <c r="G3162" s="220"/>
      <c r="I3162" s="269"/>
    </row>
    <row r="3163" spans="1:19">
      <c r="A3163" s="842" t="str">
        <f t="shared" si="548"/>
        <v/>
      </c>
      <c r="B3163" s="843"/>
      <c r="C3163" s="239" t="str">
        <f t="shared" si="549"/>
        <v/>
      </c>
      <c r="D3163" s="186"/>
      <c r="E3163" s="240">
        <f t="shared" si="550"/>
        <v>0</v>
      </c>
      <c r="F3163" s="218">
        <f t="shared" si="551"/>
        <v>0</v>
      </c>
      <c r="G3163" s="220"/>
      <c r="I3163" s="269"/>
    </row>
    <row r="3164" spans="1:19">
      <c r="A3164" s="842" t="str">
        <f t="shared" si="548"/>
        <v/>
      </c>
      <c r="B3164" s="843"/>
      <c r="C3164" s="239" t="str">
        <f t="shared" si="549"/>
        <v/>
      </c>
      <c r="D3164" s="186"/>
      <c r="E3164" s="240">
        <f t="shared" si="550"/>
        <v>0</v>
      </c>
      <c r="F3164" s="218">
        <f t="shared" si="551"/>
        <v>0</v>
      </c>
      <c r="G3164" s="220"/>
      <c r="I3164" s="269"/>
    </row>
    <row r="3165" spans="1:19">
      <c r="A3165" s="842" t="str">
        <f t="shared" si="548"/>
        <v/>
      </c>
      <c r="B3165" s="843"/>
      <c r="C3165" s="239" t="str">
        <f t="shared" si="549"/>
        <v/>
      </c>
      <c r="D3165" s="186"/>
      <c r="E3165" s="240">
        <f t="shared" si="550"/>
        <v>0</v>
      </c>
      <c r="F3165" s="218">
        <f t="shared" si="551"/>
        <v>0</v>
      </c>
      <c r="G3165" s="220"/>
      <c r="I3165" s="269"/>
    </row>
    <row r="3166" spans="1:19">
      <c r="A3166" s="842" t="str">
        <f t="shared" si="548"/>
        <v/>
      </c>
      <c r="B3166" s="843"/>
      <c r="C3166" s="239" t="str">
        <f t="shared" si="549"/>
        <v/>
      </c>
      <c r="D3166" s="186"/>
      <c r="E3166" s="240">
        <f t="shared" si="550"/>
        <v>0</v>
      </c>
      <c r="F3166" s="218">
        <f t="shared" si="551"/>
        <v>0</v>
      </c>
      <c r="G3166" s="220"/>
      <c r="I3166" s="269"/>
    </row>
    <row r="3167" spans="1:19">
      <c r="A3167" s="842" t="str">
        <f t="shared" si="548"/>
        <v/>
      </c>
      <c r="B3167" s="843"/>
      <c r="C3167" s="239" t="str">
        <f t="shared" si="549"/>
        <v/>
      </c>
      <c r="D3167" s="186"/>
      <c r="E3167" s="240">
        <f t="shared" si="550"/>
        <v>0</v>
      </c>
      <c r="F3167" s="218">
        <f t="shared" si="551"/>
        <v>0</v>
      </c>
      <c r="G3167" s="220"/>
      <c r="I3167" s="269"/>
    </row>
    <row r="3168" spans="1:19">
      <c r="A3168" s="842" t="str">
        <f t="shared" si="548"/>
        <v/>
      </c>
      <c r="B3168" s="843"/>
      <c r="C3168" s="239" t="str">
        <f t="shared" si="549"/>
        <v/>
      </c>
      <c r="D3168" s="186"/>
      <c r="E3168" s="240">
        <f t="shared" si="550"/>
        <v>0</v>
      </c>
      <c r="F3168" s="218">
        <f t="shared" si="551"/>
        <v>0</v>
      </c>
      <c r="G3168" s="241"/>
      <c r="I3168" s="269"/>
    </row>
    <row r="3169" spans="1:9">
      <c r="A3169" s="842" t="str">
        <f t="shared" si="548"/>
        <v/>
      </c>
      <c r="B3169" s="843"/>
      <c r="C3169" s="239" t="str">
        <f t="shared" si="549"/>
        <v/>
      </c>
      <c r="D3169" s="186"/>
      <c r="E3169" s="240">
        <f t="shared" si="550"/>
        <v>0</v>
      </c>
      <c r="F3169" s="218">
        <f t="shared" si="551"/>
        <v>0</v>
      </c>
      <c r="G3169" s="220"/>
      <c r="I3169" s="269"/>
    </row>
    <row r="3170" spans="1:9">
      <c r="A3170" s="842" t="str">
        <f t="shared" si="548"/>
        <v/>
      </c>
      <c r="B3170" s="843"/>
      <c r="C3170" s="239"/>
      <c r="D3170" s="186"/>
      <c r="E3170" s="240">
        <f t="shared" si="550"/>
        <v>0</v>
      </c>
      <c r="F3170" s="218">
        <f t="shared" si="551"/>
        <v>0</v>
      </c>
      <c r="G3170" s="220"/>
      <c r="I3170" s="269"/>
    </row>
    <row r="3171" spans="1:9">
      <c r="A3171" s="842" t="str">
        <f t="shared" si="548"/>
        <v/>
      </c>
      <c r="B3171" s="843"/>
      <c r="C3171" s="239"/>
      <c r="D3171" s="186"/>
      <c r="E3171" s="240">
        <f t="shared" si="550"/>
        <v>0</v>
      </c>
      <c r="F3171" s="218">
        <f t="shared" si="551"/>
        <v>0</v>
      </c>
      <c r="G3171" s="220"/>
      <c r="I3171" s="269"/>
    </row>
    <row r="3172" spans="1:9" ht="26.25" customHeight="1">
      <c r="A3172" s="842" t="str">
        <f t="shared" si="548"/>
        <v/>
      </c>
      <c r="B3172" s="843"/>
      <c r="C3172" s="239" t="str">
        <f t="shared" ref="C3172" si="552">IF(I3171=0,"",VLOOKUP(I3171,MATERIALES,3,FALSE))</f>
        <v/>
      </c>
      <c r="D3172" s="186"/>
      <c r="E3172" s="240">
        <f t="shared" si="550"/>
        <v>0</v>
      </c>
      <c r="F3172" s="218">
        <f t="shared" si="551"/>
        <v>0</v>
      </c>
      <c r="G3172" s="221"/>
      <c r="I3172" s="308"/>
    </row>
    <row r="3173" spans="1:9" ht="13.5" thickBot="1">
      <c r="A3173" s="204"/>
      <c r="D3173" s="206"/>
      <c r="E3173" s="242"/>
      <c r="F3173" s="243" t="s">
        <v>77</v>
      </c>
      <c r="G3173" s="241">
        <f>SUM(F3161:F3172)</f>
        <v>0</v>
      </c>
      <c r="I3173" s="308"/>
    </row>
    <row r="3174" spans="1:9" ht="14" thickTop="1" thickBot="1">
      <c r="A3174" s="244" t="s">
        <v>68</v>
      </c>
      <c r="B3174" s="245"/>
      <c r="C3174" s="245"/>
      <c r="D3174" s="247"/>
      <c r="E3174" s="247"/>
      <c r="F3174" s="246"/>
      <c r="G3174" s="248"/>
      <c r="I3174" s="308"/>
    </row>
    <row r="3175" spans="1:9" ht="13.5" thickTop="1">
      <c r="A3175" s="233" t="s">
        <v>53</v>
      </c>
      <c r="B3175" s="234"/>
      <c r="C3175" s="236" t="s">
        <v>67</v>
      </c>
      <c r="D3175" s="298" t="s">
        <v>71</v>
      </c>
      <c r="E3175" s="236" t="s">
        <v>96</v>
      </c>
      <c r="F3175" s="237" t="s">
        <v>75</v>
      </c>
      <c r="G3175" s="238" t="s">
        <v>66</v>
      </c>
      <c r="I3175" s="269"/>
    </row>
    <row r="3176" spans="1:9">
      <c r="A3176" s="842" t="str">
        <f>IF(I3175=0,"",VLOOKUP(I3175,EQUIPOS,2,FALSE))</f>
        <v/>
      </c>
      <c r="B3176" s="843"/>
      <c r="C3176" s="187"/>
      <c r="D3176" s="186"/>
      <c r="E3176" s="240">
        <f>IF(I3175=0,0,VLOOKUP(I3175,EQUIPOS,4,FALSE))</f>
        <v>0</v>
      </c>
      <c r="F3176" s="218">
        <f>C3176*D3176*E3176</f>
        <v>0</v>
      </c>
      <c r="G3176" s="219"/>
      <c r="I3176" s="269"/>
    </row>
    <row r="3177" spans="1:9">
      <c r="A3177" s="842" t="str">
        <f>IF(I3176=0,"",VLOOKUP(I3176,EQUIPOS,2,FALSE))</f>
        <v/>
      </c>
      <c r="B3177" s="843"/>
      <c r="C3177" s="187"/>
      <c r="D3177" s="186"/>
      <c r="E3177" s="240">
        <f>IF(I3176=0,0,VLOOKUP(I3176,EQUIPOS,4,FALSE))</f>
        <v>0</v>
      </c>
      <c r="F3177" s="218">
        <f t="shared" ref="F3177:F3180" si="553">C3177*D3177*E3177</f>
        <v>0</v>
      </c>
      <c r="G3177" s="220"/>
      <c r="I3177" s="269"/>
    </row>
    <row r="3178" spans="1:9">
      <c r="A3178" s="842" t="str">
        <f>IF(I3177=0,"",VLOOKUP(I3177,EQUIPOS,2,FALSE))</f>
        <v/>
      </c>
      <c r="B3178" s="843"/>
      <c r="C3178" s="187"/>
      <c r="D3178" s="186"/>
      <c r="E3178" s="240">
        <f>IF(I3177=0,0,VLOOKUP(I3177,EQUIPOS,4,FALSE))</f>
        <v>0</v>
      </c>
      <c r="F3178" s="218">
        <f t="shared" si="553"/>
        <v>0</v>
      </c>
      <c r="G3178" s="220"/>
      <c r="I3178" s="269"/>
    </row>
    <row r="3179" spans="1:9">
      <c r="A3179" s="842" t="str">
        <f>IF(I3178=0,"",VLOOKUP(I3178,EQUIPOS,2,FALSE))</f>
        <v/>
      </c>
      <c r="B3179" s="843"/>
      <c r="C3179" s="187"/>
      <c r="D3179" s="186"/>
      <c r="E3179" s="240">
        <f>IF(I3178=0,0,VLOOKUP(I3178,EQUIPOS,4,FALSE))</f>
        <v>0</v>
      </c>
      <c r="F3179" s="218">
        <f t="shared" si="553"/>
        <v>0</v>
      </c>
      <c r="G3179" s="220"/>
      <c r="I3179" s="269"/>
    </row>
    <row r="3180" spans="1:9" ht="30.75" customHeight="1">
      <c r="A3180" s="842" t="str">
        <f>IF(I3179=0,"",VLOOKUP(I3179,EQUIPOS,2,FALSE))</f>
        <v/>
      </c>
      <c r="B3180" s="843"/>
      <c r="C3180" s="187"/>
      <c r="D3180" s="186"/>
      <c r="E3180" s="240">
        <f>IF(I3179=0,0,VLOOKUP(I3179,EQUIPOS,4,FALSE))</f>
        <v>0</v>
      </c>
      <c r="F3180" s="218">
        <f t="shared" si="553"/>
        <v>0</v>
      </c>
      <c r="G3180" s="221"/>
      <c r="I3180" s="308"/>
    </row>
    <row r="3181" spans="1:9" ht="13.5" thickBot="1">
      <c r="A3181" s="222"/>
      <c r="B3181" s="223"/>
      <c r="C3181" s="223"/>
      <c r="D3181" s="225"/>
      <c r="E3181" s="249"/>
      <c r="F3181" s="226" t="s">
        <v>78</v>
      </c>
      <c r="G3181" s="250">
        <f>SUM(F3176:F3180)</f>
        <v>0</v>
      </c>
      <c r="I3181" s="308"/>
    </row>
    <row r="3182" spans="1:9" ht="13.5" thickTop="1">
      <c r="A3182" s="228" t="s">
        <v>69</v>
      </c>
      <c r="B3182" s="229"/>
      <c r="C3182" s="229"/>
      <c r="D3182" s="231"/>
      <c r="E3182" s="231"/>
      <c r="F3182" s="230"/>
      <c r="G3182" s="232"/>
      <c r="H3182" s="209"/>
      <c r="I3182" s="307"/>
    </row>
    <row r="3183" spans="1:9" ht="26">
      <c r="A3183" s="233" t="s">
        <v>53</v>
      </c>
      <c r="B3183" s="235" t="s">
        <v>54</v>
      </c>
      <c r="C3183" s="235" t="s">
        <v>64</v>
      </c>
      <c r="D3183" s="298" t="s">
        <v>70</v>
      </c>
      <c r="E3183" s="236" t="s">
        <v>65</v>
      </c>
      <c r="F3183" s="237" t="s">
        <v>75</v>
      </c>
      <c r="G3183" s="238" t="s">
        <v>66</v>
      </c>
      <c r="I3183" s="269"/>
    </row>
    <row r="3184" spans="1:9">
      <c r="A3184" s="251" t="str">
        <f t="shared" ref="A3184:A3195" si="554">IF(I3183=0,"",VLOOKUP(I3183,MANOOBRA,2,FALSE))</f>
        <v/>
      </c>
      <c r="B3184" s="239" t="str">
        <f t="shared" ref="B3184:B3195" si="555">IF(I3183=0,"",VLOOKUP(I3183,MANOOBRA,3,FALSE))</f>
        <v/>
      </c>
      <c r="C3184" s="187"/>
      <c r="D3184" s="187"/>
      <c r="E3184" s="240">
        <f t="shared" ref="E3184:E3195" si="556">IF(I3183=0,0,VLOOKUP(I3183,MANOOBRA,4,FALSE))</f>
        <v>0</v>
      </c>
      <c r="F3184" s="218">
        <f>IF(D3184=0,0,D3184*E3184)</f>
        <v>0</v>
      </c>
      <c r="G3184" s="219"/>
      <c r="I3184" s="269"/>
    </row>
    <row r="3185" spans="1:9">
      <c r="A3185" s="251" t="str">
        <f t="shared" si="554"/>
        <v/>
      </c>
      <c r="B3185" s="239" t="str">
        <f t="shared" si="555"/>
        <v/>
      </c>
      <c r="C3185" s="187"/>
      <c r="D3185" s="187"/>
      <c r="E3185" s="240">
        <f t="shared" si="556"/>
        <v>0</v>
      </c>
      <c r="F3185" s="218">
        <f t="shared" ref="F3185:F3195" si="557">IF(D3185=0,0,C3185*E3185/D3185)</f>
        <v>0</v>
      </c>
      <c r="G3185" s="220"/>
      <c r="I3185" s="269"/>
    </row>
    <row r="3186" spans="1:9">
      <c r="A3186" s="251" t="str">
        <f t="shared" si="554"/>
        <v/>
      </c>
      <c r="B3186" s="239" t="str">
        <f t="shared" si="555"/>
        <v/>
      </c>
      <c r="C3186" s="187"/>
      <c r="D3186" s="290"/>
      <c r="E3186" s="240">
        <f t="shared" si="556"/>
        <v>0</v>
      </c>
      <c r="F3186" s="218">
        <f t="shared" si="557"/>
        <v>0</v>
      </c>
      <c r="G3186" s="220"/>
      <c r="I3186" s="269"/>
    </row>
    <row r="3187" spans="1:9">
      <c r="A3187" s="251" t="str">
        <f t="shared" si="554"/>
        <v/>
      </c>
      <c r="B3187" s="239" t="str">
        <f t="shared" si="555"/>
        <v/>
      </c>
      <c r="C3187" s="187"/>
      <c r="D3187" s="187"/>
      <c r="E3187" s="240">
        <f t="shared" si="556"/>
        <v>0</v>
      </c>
      <c r="F3187" s="218">
        <f t="shared" si="557"/>
        <v>0</v>
      </c>
      <c r="G3187" s="220"/>
      <c r="I3187" s="269"/>
    </row>
    <row r="3188" spans="1:9">
      <c r="A3188" s="251" t="str">
        <f t="shared" si="554"/>
        <v/>
      </c>
      <c r="B3188" s="239" t="str">
        <f t="shared" si="555"/>
        <v/>
      </c>
      <c r="C3188" s="187"/>
      <c r="D3188" s="187"/>
      <c r="E3188" s="240">
        <f t="shared" si="556"/>
        <v>0</v>
      </c>
      <c r="F3188" s="218">
        <f t="shared" si="557"/>
        <v>0</v>
      </c>
      <c r="G3188" s="220"/>
      <c r="I3188" s="269"/>
    </row>
    <row r="3189" spans="1:9">
      <c r="A3189" s="251" t="str">
        <f t="shared" si="554"/>
        <v/>
      </c>
      <c r="B3189" s="239" t="str">
        <f t="shared" si="555"/>
        <v/>
      </c>
      <c r="C3189" s="187"/>
      <c r="D3189" s="187"/>
      <c r="E3189" s="240">
        <f t="shared" si="556"/>
        <v>0</v>
      </c>
      <c r="F3189" s="218">
        <f t="shared" si="557"/>
        <v>0</v>
      </c>
      <c r="G3189" s="220"/>
      <c r="I3189" s="269"/>
    </row>
    <row r="3190" spans="1:9">
      <c r="A3190" s="251" t="str">
        <f t="shared" si="554"/>
        <v/>
      </c>
      <c r="B3190" s="239" t="str">
        <f t="shared" si="555"/>
        <v/>
      </c>
      <c r="C3190" s="187"/>
      <c r="D3190" s="187"/>
      <c r="E3190" s="240">
        <f t="shared" si="556"/>
        <v>0</v>
      </c>
      <c r="F3190" s="218">
        <f t="shared" si="557"/>
        <v>0</v>
      </c>
      <c r="G3190" s="220"/>
      <c r="I3190" s="269"/>
    </row>
    <row r="3191" spans="1:9">
      <c r="A3191" s="251" t="str">
        <f t="shared" si="554"/>
        <v/>
      </c>
      <c r="B3191" s="239" t="str">
        <f t="shared" si="555"/>
        <v/>
      </c>
      <c r="C3191" s="187"/>
      <c r="D3191" s="187"/>
      <c r="E3191" s="240">
        <f t="shared" si="556"/>
        <v>0</v>
      </c>
      <c r="F3191" s="218">
        <f t="shared" si="557"/>
        <v>0</v>
      </c>
      <c r="G3191" s="220"/>
      <c r="I3191" s="269"/>
    </row>
    <row r="3192" spans="1:9">
      <c r="A3192" s="251" t="str">
        <f t="shared" si="554"/>
        <v/>
      </c>
      <c r="B3192" s="239" t="str">
        <f t="shared" si="555"/>
        <v/>
      </c>
      <c r="C3192" s="187"/>
      <c r="D3192" s="187"/>
      <c r="E3192" s="240">
        <f t="shared" si="556"/>
        <v>0</v>
      </c>
      <c r="F3192" s="218">
        <f t="shared" si="557"/>
        <v>0</v>
      </c>
      <c r="G3192" s="220"/>
      <c r="I3192" s="269"/>
    </row>
    <row r="3193" spans="1:9">
      <c r="A3193" s="251" t="str">
        <f t="shared" si="554"/>
        <v/>
      </c>
      <c r="B3193" s="239" t="str">
        <f t="shared" si="555"/>
        <v/>
      </c>
      <c r="C3193" s="187"/>
      <c r="D3193" s="187"/>
      <c r="E3193" s="240">
        <f t="shared" si="556"/>
        <v>0</v>
      </c>
      <c r="F3193" s="218">
        <f t="shared" si="557"/>
        <v>0</v>
      </c>
      <c r="G3193" s="220"/>
      <c r="I3193" s="269"/>
    </row>
    <row r="3194" spans="1:9">
      <c r="A3194" s="251" t="str">
        <f t="shared" si="554"/>
        <v/>
      </c>
      <c r="B3194" s="239" t="str">
        <f t="shared" si="555"/>
        <v/>
      </c>
      <c r="C3194" s="187"/>
      <c r="D3194" s="187"/>
      <c r="E3194" s="240">
        <f t="shared" si="556"/>
        <v>0</v>
      </c>
      <c r="F3194" s="218">
        <f t="shared" si="557"/>
        <v>0</v>
      </c>
      <c r="G3194" s="220"/>
      <c r="I3194" s="269"/>
    </row>
    <row r="3195" spans="1:9" ht="31.5" customHeight="1">
      <c r="A3195" s="251" t="str">
        <f t="shared" si="554"/>
        <v/>
      </c>
      <c r="B3195" s="239" t="str">
        <f t="shared" si="555"/>
        <v/>
      </c>
      <c r="C3195" s="187"/>
      <c r="D3195" s="187"/>
      <c r="E3195" s="240">
        <f t="shared" si="556"/>
        <v>0</v>
      </c>
      <c r="F3195" s="218">
        <f t="shared" si="557"/>
        <v>0</v>
      </c>
      <c r="G3195" s="221"/>
      <c r="I3195" s="308"/>
    </row>
    <row r="3196" spans="1:9" ht="13.5" thickBot="1">
      <c r="A3196" s="222"/>
      <c r="B3196" s="223"/>
      <c r="C3196" s="223"/>
      <c r="D3196" s="225"/>
      <c r="E3196" s="225"/>
      <c r="F3196" s="226" t="s">
        <v>79</v>
      </c>
      <c r="G3196" s="250">
        <f>SUM(F3184:F3195)</f>
        <v>0</v>
      </c>
      <c r="I3196" s="308"/>
    </row>
    <row r="3197" spans="1:9" ht="13.5" thickTop="1">
      <c r="A3197" s="179" t="s">
        <v>72</v>
      </c>
      <c r="B3197" s="229"/>
      <c r="C3197" s="229"/>
      <c r="D3197" s="231"/>
      <c r="E3197" s="231"/>
      <c r="F3197" s="230"/>
      <c r="G3197" s="232"/>
      <c r="H3197" s="209"/>
      <c r="I3197" s="307"/>
    </row>
    <row r="3198" spans="1:9">
      <c r="A3198" s="233" t="s">
        <v>53</v>
      </c>
      <c r="B3198" s="234"/>
      <c r="C3198" s="234"/>
      <c r="D3198" s="299"/>
      <c r="E3198" s="236" t="s">
        <v>73</v>
      </c>
      <c r="F3198" s="237" t="s">
        <v>74</v>
      </c>
      <c r="G3198" s="252" t="s">
        <v>73</v>
      </c>
      <c r="I3198" s="308"/>
    </row>
    <row r="3199" spans="1:9">
      <c r="A3199" s="704" t="s">
        <v>734</v>
      </c>
      <c r="B3199" s="253"/>
      <c r="C3199" s="253"/>
      <c r="D3199" s="300"/>
      <c r="E3199" s="217">
        <f>SUM(G3158,G3173,G3181,G3196)</f>
        <v>0</v>
      </c>
      <c r="F3199" s="254">
        <v>0.12</v>
      </c>
      <c r="G3199" s="255">
        <f>E3199*F3199</f>
        <v>0</v>
      </c>
      <c r="I3199" s="308"/>
    </row>
    <row r="3200" spans="1:9">
      <c r="A3200" s="704" t="s">
        <v>80</v>
      </c>
      <c r="B3200" s="253"/>
      <c r="C3200" s="253"/>
      <c r="D3200" s="300"/>
      <c r="E3200" s="217">
        <f>SUM(G3158,G3173,G3181,G3196)</f>
        <v>0</v>
      </c>
      <c r="F3200" s="254">
        <f>A</f>
        <v>0</v>
      </c>
      <c r="G3200" s="255">
        <f>E3200*F3200</f>
        <v>0</v>
      </c>
      <c r="I3200" s="308"/>
    </row>
    <row r="3201" spans="1:20" ht="33" customHeight="1">
      <c r="A3201" s="704" t="s">
        <v>81</v>
      </c>
      <c r="B3201" s="253"/>
      <c r="C3201" s="253"/>
      <c r="D3201" s="300"/>
      <c r="E3201" s="217">
        <f>SUM(G3158,G3173,G3181,G3196)</f>
        <v>0</v>
      </c>
      <c r="F3201" s="254">
        <f>I</f>
        <v>0</v>
      </c>
      <c r="G3201" s="255">
        <f>E3201*F3201</f>
        <v>0</v>
      </c>
      <c r="I3201" s="308"/>
      <c r="J3201" s="281"/>
      <c r="K3201" s="281"/>
      <c r="L3201" s="281"/>
      <c r="M3201" s="281"/>
      <c r="N3201" s="281"/>
      <c r="O3201" s="281"/>
      <c r="P3201" s="281"/>
      <c r="Q3201" s="281"/>
      <c r="R3201" s="281"/>
      <c r="S3201" s="281"/>
    </row>
    <row r="3202" spans="1:20" ht="33" customHeight="1">
      <c r="A3202" s="707" t="s">
        <v>82</v>
      </c>
      <c r="D3202" s="206"/>
      <c r="E3202" s="217">
        <f>SUM(G3158,G3173,G3181,G3196)</f>
        <v>0</v>
      </c>
      <c r="F3202" s="705">
        <f>U</f>
        <v>0</v>
      </c>
      <c r="G3202" s="255">
        <f>E3202*F3202</f>
        <v>0</v>
      </c>
      <c r="I3202" s="706"/>
      <c r="J3202" s="281"/>
      <c r="K3202" s="281"/>
      <c r="L3202" s="281"/>
      <c r="M3202" s="281"/>
      <c r="N3202" s="281"/>
      <c r="O3202" s="281"/>
      <c r="P3202" s="281"/>
      <c r="Q3202" s="281"/>
      <c r="R3202" s="281"/>
      <c r="S3202" s="281"/>
    </row>
    <row r="3203" spans="1:20" s="201" customFormat="1" ht="13.5" thickBot="1">
      <c r="A3203" s="222"/>
      <c r="B3203" s="223"/>
      <c r="C3203" s="223"/>
      <c r="D3203" s="225"/>
      <c r="E3203" s="225"/>
      <c r="F3203" s="256" t="s">
        <v>83</v>
      </c>
      <c r="G3203" s="250">
        <f>SUM(G3199:G3202)</f>
        <v>0</v>
      </c>
      <c r="I3203" s="309"/>
      <c r="J3203" s="201" t="str">
        <f>B3142</f>
        <v>2.8.5</v>
      </c>
      <c r="K3203" s="261">
        <f>E3199</f>
        <v>0</v>
      </c>
      <c r="L3203" s="261">
        <f>+G3158</f>
        <v>0</v>
      </c>
      <c r="M3203" s="261">
        <f>+G3173</f>
        <v>0</v>
      </c>
      <c r="N3203" s="261">
        <f>+G3181</f>
        <v>0</v>
      </c>
      <c r="O3203" s="261">
        <f>+G3196</f>
        <v>0</v>
      </c>
      <c r="P3203" s="280">
        <f>G3199</f>
        <v>0</v>
      </c>
      <c r="Q3203" s="280">
        <f>G3200</f>
        <v>0</v>
      </c>
      <c r="R3203" s="280">
        <f>G3201</f>
        <v>0</v>
      </c>
      <c r="S3203" s="283">
        <f>SUM(K3203:R3203)</f>
        <v>0</v>
      </c>
      <c r="T3203" s="280"/>
    </row>
    <row r="3204" spans="1:20" ht="14" thickTop="1" thickBot="1">
      <c r="A3204" s="257"/>
      <c r="B3204" s="201"/>
      <c r="C3204" s="201"/>
      <c r="D3204" s="301"/>
      <c r="E3204" s="258" t="s">
        <v>88</v>
      </c>
      <c r="F3204" s="259"/>
      <c r="G3204" s="260">
        <f>ROUND(SUM(G3158,G3173,G3181,G3196,G3203),0)</f>
        <v>0</v>
      </c>
      <c r="I3204" s="308"/>
      <c r="T3204" s="280"/>
    </row>
    <row r="3205" spans="1:20" ht="13.5" thickTop="1">
      <c r="A3205" s="262" t="s">
        <v>95</v>
      </c>
      <c r="D3205" s="206"/>
      <c r="E3205" s="206"/>
      <c r="F3205" s="205"/>
      <c r="G3205" s="208"/>
      <c r="I3205" s="308"/>
      <c r="T3205" s="280"/>
    </row>
    <row r="3206" spans="1:20">
      <c r="A3206" s="262"/>
      <c r="B3206" s="263"/>
      <c r="C3206" s="263"/>
      <c r="D3206" s="302"/>
      <c r="E3206" s="206"/>
      <c r="F3206" s="205"/>
      <c r="G3206" s="264">
        <f ca="1">TODAY()</f>
        <v>45189</v>
      </c>
      <c r="I3206" s="308"/>
      <c r="T3206" s="280"/>
    </row>
    <row r="3207" spans="1:20" s="191" customFormat="1" ht="13.5" thickBot="1">
      <c r="A3207" s="222"/>
      <c r="B3207" s="223"/>
      <c r="C3207" s="223"/>
      <c r="D3207" s="225"/>
      <c r="E3207" s="225"/>
      <c r="F3207" s="224"/>
      <c r="G3207" s="265"/>
      <c r="I3207" s="303"/>
      <c r="S3207" s="282"/>
    </row>
    <row r="3208" spans="1:20" s="191" customFormat="1" ht="13.5" thickTop="1">
      <c r="A3208" s="188" t="s">
        <v>124</v>
      </c>
      <c r="B3208" s="188"/>
      <c r="C3208" s="188"/>
      <c r="D3208" s="190"/>
      <c r="E3208" s="190"/>
      <c r="F3208" s="189"/>
      <c r="G3208" s="189"/>
      <c r="I3208" s="303"/>
      <c r="S3208" s="282"/>
    </row>
    <row r="3209" spans="1:20" s="191" customFormat="1">
      <c r="A3209" s="188" t="str">
        <f>CONCATENATE('Prestaciones y AIU'!A2856," ANALISIS DE PRECIOS UNITARIOS")</f>
        <v xml:space="preserve"> ANALISIS DE PRECIOS UNITARIOS</v>
      </c>
      <c r="B3209" s="188"/>
      <c r="C3209" s="188"/>
      <c r="D3209" s="190"/>
      <c r="E3209" s="190"/>
      <c r="F3209" s="189"/>
      <c r="G3209" s="189"/>
      <c r="I3209" s="303"/>
      <c r="S3209" s="282"/>
    </row>
    <row r="3210" spans="1:20" s="191" customFormat="1">
      <c r="A3210" s="188" t="str">
        <f>Objeto_LIC</f>
        <v>OBJETO PROCESO COMPETITIVO</v>
      </c>
      <c r="B3210" s="188"/>
      <c r="C3210" s="188"/>
      <c r="D3210" s="190"/>
      <c r="E3210" s="190"/>
      <c r="F3210" s="189"/>
      <c r="G3210" s="189"/>
      <c r="I3210" s="303"/>
      <c r="S3210" s="282"/>
    </row>
    <row r="3211" spans="1:20">
      <c r="A3211" s="188"/>
      <c r="B3211" s="188"/>
      <c r="C3211" s="188"/>
      <c r="D3211" s="190"/>
      <c r="E3211" s="190"/>
      <c r="F3211" s="189"/>
      <c r="G3211" s="189"/>
    </row>
    <row r="3212" spans="1:20" s="201" customFormat="1" ht="13.5" thickBot="1">
      <c r="A3212" s="192"/>
      <c r="B3212" s="192"/>
      <c r="C3212" s="192"/>
      <c r="D3212" s="194"/>
      <c r="E3212" s="194"/>
      <c r="F3212" s="193"/>
      <c r="G3212" s="193"/>
      <c r="I3212" s="305"/>
      <c r="S3212" s="282"/>
    </row>
    <row r="3213" spans="1:20" ht="13.5" thickTop="1">
      <c r="A3213" s="196"/>
      <c r="B3213" s="197"/>
      <c r="C3213" s="197"/>
      <c r="D3213" s="199"/>
      <c r="E3213" s="199"/>
      <c r="F3213" s="198"/>
      <c r="G3213" s="200" t="s">
        <v>125</v>
      </c>
    </row>
    <row r="3214" spans="1:20">
      <c r="A3214" s="202" t="s">
        <v>58</v>
      </c>
      <c r="B3214" s="844" t="str">
        <f>Proponente</f>
        <v>INDICAR NOMBRE DE CONTRATISTA</v>
      </c>
      <c r="C3214" s="844"/>
      <c r="D3214" s="844"/>
      <c r="E3214" s="844"/>
      <c r="F3214" s="844"/>
      <c r="G3214" s="845"/>
    </row>
    <row r="3215" spans="1:20">
      <c r="A3215" s="202" t="s">
        <v>59</v>
      </c>
      <c r="B3215" s="203" t="str">
        <f>Presupuesto!$A$51</f>
        <v>2.8.6</v>
      </c>
      <c r="C3215" s="844" t="str">
        <f>Presupuesto!$B$51</f>
        <v>Cuneta tipo C-1 concreto 3000 Psi (a=1.20 m)</v>
      </c>
      <c r="D3215" s="844"/>
      <c r="E3215" s="844"/>
      <c r="F3215" s="844"/>
      <c r="G3215" s="845"/>
    </row>
    <row r="3216" spans="1:20">
      <c r="A3216" s="204"/>
      <c r="D3216" s="206"/>
      <c r="E3216" s="206"/>
      <c r="F3216" s="192" t="s">
        <v>87</v>
      </c>
      <c r="G3216" s="207" t="str">
        <f>Presupuesto!$C$51</f>
        <v>ml</v>
      </c>
      <c r="I3216" s="306"/>
      <c r="J3216" s="281"/>
      <c r="K3216" s="281"/>
      <c r="L3216" s="281"/>
      <c r="M3216" s="281"/>
      <c r="N3216" s="281"/>
      <c r="O3216" s="281"/>
      <c r="P3216" s="281"/>
      <c r="Q3216" s="281"/>
      <c r="R3216" s="281"/>
      <c r="S3216" s="281"/>
    </row>
    <row r="3217" spans="1:19" s="209" customFormat="1" ht="13.5" thickBot="1">
      <c r="A3217" s="202" t="s">
        <v>60</v>
      </c>
      <c r="B3217" s="195"/>
      <c r="C3217" s="195"/>
      <c r="D3217" s="206"/>
      <c r="E3217" s="206"/>
      <c r="F3217" s="205"/>
      <c r="G3217" s="208"/>
      <c r="I3217" s="307"/>
      <c r="S3217" s="281"/>
    </row>
    <row r="3218" spans="1:19" ht="13.5" thickTop="1">
      <c r="A3218" s="210" t="s">
        <v>53</v>
      </c>
      <c r="B3218" s="211" t="s">
        <v>61</v>
      </c>
      <c r="C3218" s="211" t="s">
        <v>62</v>
      </c>
      <c r="D3218" s="212" t="s">
        <v>70</v>
      </c>
      <c r="E3218" s="213" t="s">
        <v>98</v>
      </c>
      <c r="F3218" s="213" t="s">
        <v>75</v>
      </c>
      <c r="G3218" s="214" t="s">
        <v>66</v>
      </c>
      <c r="I3218" s="269"/>
    </row>
    <row r="3219" spans="1:19">
      <c r="A3219" s="215" t="str">
        <f t="shared" ref="A3219:A3230" si="558">IF(I3218=0,"-",VLOOKUP(I3218,EQUIPOS,2,FALSE))</f>
        <v>-</v>
      </c>
      <c r="B3219" s="216"/>
      <c r="C3219" s="216"/>
      <c r="D3219" s="606"/>
      <c r="E3219" s="217">
        <f t="shared" ref="E3219:E3230" si="559">IF(I3218=0,0,VLOOKUP(I3218,EQUIPOS,4,FALSE))</f>
        <v>0</v>
      </c>
      <c r="F3219" s="218">
        <f>IF(D3219=0,0,E3219*D3219)</f>
        <v>0</v>
      </c>
      <c r="G3219" s="219"/>
      <c r="I3219" s="269"/>
    </row>
    <row r="3220" spans="1:19">
      <c r="A3220" s="215" t="str">
        <f t="shared" si="558"/>
        <v>-</v>
      </c>
      <c r="B3220" s="216"/>
      <c r="C3220" s="216"/>
      <c r="D3220" s="606"/>
      <c r="E3220" s="217">
        <f>0.1*E3257</f>
        <v>0</v>
      </c>
      <c r="F3220" s="218">
        <f>IF(D3220=0,0,E3220*D3220)</f>
        <v>0</v>
      </c>
      <c r="G3220" s="220"/>
      <c r="I3220" s="269"/>
    </row>
    <row r="3221" spans="1:19">
      <c r="A3221" s="215" t="str">
        <f t="shared" si="558"/>
        <v>-</v>
      </c>
      <c r="B3221" s="216"/>
      <c r="C3221" s="216"/>
      <c r="D3221" s="186"/>
      <c r="E3221" s="217">
        <f t="shared" si="559"/>
        <v>0</v>
      </c>
      <c r="F3221" s="218">
        <f t="shared" ref="F3221:F3230" si="560">IF(D3221=0,0,E3221*D3221)</f>
        <v>0</v>
      </c>
      <c r="G3221" s="220"/>
      <c r="I3221" s="269"/>
    </row>
    <row r="3222" spans="1:19">
      <c r="A3222" s="215" t="str">
        <f t="shared" si="558"/>
        <v>-</v>
      </c>
      <c r="B3222" s="216"/>
      <c r="C3222" s="216"/>
      <c r="D3222" s="186"/>
      <c r="E3222" s="217">
        <f t="shared" si="559"/>
        <v>0</v>
      </c>
      <c r="F3222" s="218">
        <f t="shared" si="560"/>
        <v>0</v>
      </c>
      <c r="G3222" s="220"/>
      <c r="I3222" s="269"/>
    </row>
    <row r="3223" spans="1:19">
      <c r="A3223" s="215" t="str">
        <f t="shared" si="558"/>
        <v>-</v>
      </c>
      <c r="B3223" s="216"/>
      <c r="C3223" s="216"/>
      <c r="D3223" s="186"/>
      <c r="E3223" s="217">
        <f t="shared" si="559"/>
        <v>0</v>
      </c>
      <c r="F3223" s="218">
        <f t="shared" si="560"/>
        <v>0</v>
      </c>
      <c r="G3223" s="220"/>
      <c r="I3223" s="269"/>
    </row>
    <row r="3224" spans="1:19">
      <c r="A3224" s="215" t="str">
        <f t="shared" si="558"/>
        <v>-</v>
      </c>
      <c r="B3224" s="216"/>
      <c r="C3224" s="216"/>
      <c r="D3224" s="186"/>
      <c r="E3224" s="217">
        <f t="shared" si="559"/>
        <v>0</v>
      </c>
      <c r="F3224" s="218">
        <f t="shared" si="560"/>
        <v>0</v>
      </c>
      <c r="G3224" s="220"/>
      <c r="I3224" s="269"/>
    </row>
    <row r="3225" spans="1:19">
      <c r="A3225" s="215" t="str">
        <f t="shared" si="558"/>
        <v>-</v>
      </c>
      <c r="B3225" s="216"/>
      <c r="C3225" s="216"/>
      <c r="D3225" s="186"/>
      <c r="E3225" s="217">
        <f t="shared" si="559"/>
        <v>0</v>
      </c>
      <c r="F3225" s="218">
        <f t="shared" si="560"/>
        <v>0</v>
      </c>
      <c r="G3225" s="220"/>
      <c r="I3225" s="269"/>
    </row>
    <row r="3226" spans="1:19">
      <c r="A3226" s="215" t="str">
        <f t="shared" si="558"/>
        <v>-</v>
      </c>
      <c r="B3226" s="216"/>
      <c r="C3226" s="216"/>
      <c r="D3226" s="186"/>
      <c r="E3226" s="217">
        <f t="shared" si="559"/>
        <v>0</v>
      </c>
      <c r="F3226" s="218">
        <f t="shared" si="560"/>
        <v>0</v>
      </c>
      <c r="G3226" s="220"/>
      <c r="I3226" s="269"/>
    </row>
    <row r="3227" spans="1:19">
      <c r="A3227" s="215" t="str">
        <f t="shared" si="558"/>
        <v>-</v>
      </c>
      <c r="B3227" s="216"/>
      <c r="C3227" s="216"/>
      <c r="D3227" s="186"/>
      <c r="E3227" s="217">
        <f t="shared" si="559"/>
        <v>0</v>
      </c>
      <c r="F3227" s="218">
        <f t="shared" si="560"/>
        <v>0</v>
      </c>
      <c r="G3227" s="220"/>
      <c r="I3227" s="269"/>
    </row>
    <row r="3228" spans="1:19">
      <c r="A3228" s="215" t="str">
        <f t="shared" si="558"/>
        <v>-</v>
      </c>
      <c r="B3228" s="216"/>
      <c r="C3228" s="216"/>
      <c r="D3228" s="186"/>
      <c r="E3228" s="217">
        <f t="shared" si="559"/>
        <v>0</v>
      </c>
      <c r="F3228" s="218">
        <f t="shared" si="560"/>
        <v>0</v>
      </c>
      <c r="G3228" s="220"/>
      <c r="I3228" s="269"/>
    </row>
    <row r="3229" spans="1:19">
      <c r="A3229" s="215" t="str">
        <f t="shared" si="558"/>
        <v>-</v>
      </c>
      <c r="B3229" s="216"/>
      <c r="C3229" s="216"/>
      <c r="D3229" s="186"/>
      <c r="E3229" s="217">
        <f t="shared" si="559"/>
        <v>0</v>
      </c>
      <c r="F3229" s="218">
        <f t="shared" si="560"/>
        <v>0</v>
      </c>
      <c r="G3229" s="220"/>
      <c r="I3229" s="269"/>
    </row>
    <row r="3230" spans="1:19">
      <c r="A3230" s="215" t="str">
        <f t="shared" si="558"/>
        <v>-</v>
      </c>
      <c r="B3230" s="216"/>
      <c r="C3230" s="216"/>
      <c r="D3230" s="186"/>
      <c r="E3230" s="217">
        <f t="shared" si="559"/>
        <v>0</v>
      </c>
      <c r="F3230" s="218">
        <f t="shared" si="560"/>
        <v>0</v>
      </c>
      <c r="G3230" s="220"/>
      <c r="I3230" s="308"/>
    </row>
    <row r="3231" spans="1:19" ht="13.5" thickBot="1">
      <c r="A3231" s="222"/>
      <c r="B3231" s="223"/>
      <c r="C3231" s="223"/>
      <c r="D3231" s="225"/>
      <c r="E3231" s="225"/>
      <c r="F3231" s="226" t="s">
        <v>76</v>
      </c>
      <c r="G3231" s="227">
        <f>SUM(F3219:F3230)</f>
        <v>0</v>
      </c>
      <c r="I3231" s="308"/>
    </row>
    <row r="3232" spans="1:19" s="209" customFormat="1" ht="13.5" thickTop="1">
      <c r="A3232" s="228" t="s">
        <v>63</v>
      </c>
      <c r="B3232" s="229"/>
      <c r="C3232" s="229"/>
      <c r="D3232" s="231"/>
      <c r="E3232" s="231"/>
      <c r="F3232" s="230"/>
      <c r="G3232" s="232"/>
      <c r="I3232" s="307"/>
      <c r="S3232" s="281"/>
    </row>
    <row r="3233" spans="1:9" ht="26">
      <c r="A3233" s="233" t="s">
        <v>53</v>
      </c>
      <c r="B3233" s="234"/>
      <c r="C3233" s="235" t="s">
        <v>54</v>
      </c>
      <c r="D3233" s="298" t="s">
        <v>64</v>
      </c>
      <c r="E3233" s="236" t="s">
        <v>65</v>
      </c>
      <c r="F3233" s="237" t="s">
        <v>75</v>
      </c>
      <c r="G3233" s="238" t="s">
        <v>66</v>
      </c>
      <c r="I3233" s="269"/>
    </row>
    <row r="3234" spans="1:9">
      <c r="A3234" s="842" t="str">
        <f t="shared" ref="A3234:A3245" si="561">IF(I3233=0,"",VLOOKUP(I3233,MATERIALES,2,FALSE))</f>
        <v/>
      </c>
      <c r="B3234" s="843"/>
      <c r="C3234" s="239" t="str">
        <f t="shared" ref="C3234:C3242" si="562">IF(I3233=0,"",VLOOKUP(I3233,MATERIALES,3,FALSE))</f>
        <v/>
      </c>
      <c r="D3234" s="186"/>
      <c r="E3234" s="240">
        <f t="shared" ref="E3234:E3245" si="563">IF(I3233=0,0,VLOOKUP(I3233,MATERIALES,4,FALSE))</f>
        <v>0</v>
      </c>
      <c r="F3234" s="218">
        <f>D3234*E3234</f>
        <v>0</v>
      </c>
      <c r="G3234" s="219"/>
      <c r="I3234" s="269"/>
    </row>
    <row r="3235" spans="1:9">
      <c r="A3235" s="842" t="str">
        <f t="shared" si="561"/>
        <v/>
      </c>
      <c r="B3235" s="843"/>
      <c r="C3235" s="239" t="str">
        <f t="shared" si="562"/>
        <v/>
      </c>
      <c r="D3235" s="186"/>
      <c r="E3235" s="240">
        <f t="shared" si="563"/>
        <v>0</v>
      </c>
      <c r="F3235" s="218">
        <f t="shared" ref="F3235:F3245" si="564">D3235*E3235</f>
        <v>0</v>
      </c>
      <c r="G3235" s="220"/>
      <c r="I3235" s="269"/>
    </row>
    <row r="3236" spans="1:9">
      <c r="A3236" s="842" t="str">
        <f t="shared" si="561"/>
        <v/>
      </c>
      <c r="B3236" s="843"/>
      <c r="C3236" s="239" t="str">
        <f t="shared" si="562"/>
        <v/>
      </c>
      <c r="D3236" s="186"/>
      <c r="E3236" s="240">
        <f t="shared" si="563"/>
        <v>0</v>
      </c>
      <c r="F3236" s="218">
        <f t="shared" si="564"/>
        <v>0</v>
      </c>
      <c r="G3236" s="220"/>
      <c r="I3236" s="269"/>
    </row>
    <row r="3237" spans="1:9">
      <c r="A3237" s="842" t="str">
        <f t="shared" si="561"/>
        <v/>
      </c>
      <c r="B3237" s="843"/>
      <c r="C3237" s="239" t="str">
        <f t="shared" si="562"/>
        <v/>
      </c>
      <c r="D3237" s="186"/>
      <c r="E3237" s="240">
        <f t="shared" si="563"/>
        <v>0</v>
      </c>
      <c r="F3237" s="218">
        <f t="shared" si="564"/>
        <v>0</v>
      </c>
      <c r="G3237" s="220"/>
      <c r="I3237" s="269"/>
    </row>
    <row r="3238" spans="1:9">
      <c r="A3238" s="842" t="str">
        <f t="shared" si="561"/>
        <v/>
      </c>
      <c r="B3238" s="843"/>
      <c r="C3238" s="239" t="str">
        <f t="shared" si="562"/>
        <v/>
      </c>
      <c r="D3238" s="186"/>
      <c r="E3238" s="240">
        <f t="shared" si="563"/>
        <v>0</v>
      </c>
      <c r="F3238" s="218">
        <f t="shared" si="564"/>
        <v>0</v>
      </c>
      <c r="G3238" s="220"/>
      <c r="I3238" s="269"/>
    </row>
    <row r="3239" spans="1:9">
      <c r="A3239" s="842" t="str">
        <f t="shared" si="561"/>
        <v/>
      </c>
      <c r="B3239" s="843"/>
      <c r="C3239" s="239" t="str">
        <f t="shared" si="562"/>
        <v/>
      </c>
      <c r="D3239" s="186"/>
      <c r="E3239" s="240">
        <f t="shared" si="563"/>
        <v>0</v>
      </c>
      <c r="F3239" s="218">
        <f t="shared" si="564"/>
        <v>0</v>
      </c>
      <c r="G3239" s="220"/>
      <c r="I3239" s="269"/>
    </row>
    <row r="3240" spans="1:9">
      <c r="A3240" s="842" t="str">
        <f t="shared" si="561"/>
        <v/>
      </c>
      <c r="B3240" s="843"/>
      <c r="C3240" s="239" t="str">
        <f t="shared" si="562"/>
        <v/>
      </c>
      <c r="D3240" s="186"/>
      <c r="E3240" s="240">
        <f t="shared" si="563"/>
        <v>0</v>
      </c>
      <c r="F3240" s="218">
        <f t="shared" si="564"/>
        <v>0</v>
      </c>
      <c r="G3240" s="220"/>
      <c r="I3240" s="269"/>
    </row>
    <row r="3241" spans="1:9">
      <c r="A3241" s="842" t="str">
        <f t="shared" si="561"/>
        <v/>
      </c>
      <c r="B3241" s="843"/>
      <c r="C3241" s="239" t="str">
        <f t="shared" si="562"/>
        <v/>
      </c>
      <c r="D3241" s="186"/>
      <c r="E3241" s="240">
        <f t="shared" si="563"/>
        <v>0</v>
      </c>
      <c r="F3241" s="218">
        <f t="shared" si="564"/>
        <v>0</v>
      </c>
      <c r="G3241" s="241"/>
      <c r="I3241" s="269"/>
    </row>
    <row r="3242" spans="1:9">
      <c r="A3242" s="842" t="str">
        <f t="shared" si="561"/>
        <v/>
      </c>
      <c r="B3242" s="843"/>
      <c r="C3242" s="239" t="str">
        <f t="shared" si="562"/>
        <v/>
      </c>
      <c r="D3242" s="186"/>
      <c r="E3242" s="240">
        <f t="shared" si="563"/>
        <v>0</v>
      </c>
      <c r="F3242" s="218">
        <f t="shared" si="564"/>
        <v>0</v>
      </c>
      <c r="G3242" s="220"/>
      <c r="I3242" s="269"/>
    </row>
    <row r="3243" spans="1:9">
      <c r="A3243" s="842" t="str">
        <f t="shared" si="561"/>
        <v/>
      </c>
      <c r="B3243" s="843"/>
      <c r="C3243" s="239"/>
      <c r="D3243" s="186"/>
      <c r="E3243" s="240">
        <f t="shared" si="563"/>
        <v>0</v>
      </c>
      <c r="F3243" s="218">
        <f t="shared" si="564"/>
        <v>0</v>
      </c>
      <c r="G3243" s="220"/>
      <c r="I3243" s="269"/>
    </row>
    <row r="3244" spans="1:9">
      <c r="A3244" s="842" t="str">
        <f t="shared" si="561"/>
        <v/>
      </c>
      <c r="B3244" s="843"/>
      <c r="C3244" s="239"/>
      <c r="D3244" s="186"/>
      <c r="E3244" s="240">
        <f t="shared" si="563"/>
        <v>0</v>
      </c>
      <c r="F3244" s="218">
        <f t="shared" si="564"/>
        <v>0</v>
      </c>
      <c r="G3244" s="220"/>
      <c r="I3244" s="269"/>
    </row>
    <row r="3245" spans="1:9" ht="26.25" customHeight="1">
      <c r="A3245" s="842" t="str">
        <f t="shared" si="561"/>
        <v/>
      </c>
      <c r="B3245" s="843"/>
      <c r="C3245" s="239" t="str">
        <f t="shared" ref="C3245" si="565">IF(I3244=0,"",VLOOKUP(I3244,MATERIALES,3,FALSE))</f>
        <v/>
      </c>
      <c r="D3245" s="186"/>
      <c r="E3245" s="240">
        <f t="shared" si="563"/>
        <v>0</v>
      </c>
      <c r="F3245" s="218">
        <f t="shared" si="564"/>
        <v>0</v>
      </c>
      <c r="G3245" s="221"/>
      <c r="I3245" s="308"/>
    </row>
    <row r="3246" spans="1:9" ht="13.5" thickBot="1">
      <c r="A3246" s="204"/>
      <c r="D3246" s="206"/>
      <c r="E3246" s="242"/>
      <c r="F3246" s="243" t="s">
        <v>77</v>
      </c>
      <c r="G3246" s="241">
        <f>SUM(F3234:F3245)</f>
        <v>0</v>
      </c>
      <c r="I3246" s="308"/>
    </row>
    <row r="3247" spans="1:9" ht="14" thickTop="1" thickBot="1">
      <c r="A3247" s="244" t="s">
        <v>68</v>
      </c>
      <c r="B3247" s="245"/>
      <c r="C3247" s="245"/>
      <c r="D3247" s="247"/>
      <c r="E3247" s="247"/>
      <c r="F3247" s="246"/>
      <c r="G3247" s="248"/>
      <c r="I3247" s="308"/>
    </row>
    <row r="3248" spans="1:9" ht="13.5" thickTop="1">
      <c r="A3248" s="233" t="s">
        <v>53</v>
      </c>
      <c r="B3248" s="234"/>
      <c r="C3248" s="236" t="s">
        <v>67</v>
      </c>
      <c r="D3248" s="298" t="s">
        <v>71</v>
      </c>
      <c r="E3248" s="236" t="s">
        <v>96</v>
      </c>
      <c r="F3248" s="237" t="s">
        <v>75</v>
      </c>
      <c r="G3248" s="238" t="s">
        <v>66</v>
      </c>
      <c r="I3248" s="269"/>
    </row>
    <row r="3249" spans="1:9">
      <c r="A3249" s="842" t="str">
        <f>IF(I3248=0,"",VLOOKUP(I3248,EQUIPOS,2,FALSE))</f>
        <v/>
      </c>
      <c r="B3249" s="843"/>
      <c r="C3249" s="187"/>
      <c r="D3249" s="186"/>
      <c r="E3249" s="240">
        <f>IF(I3248=0,0,VLOOKUP(I3248,EQUIPOS,4,FALSE))</f>
        <v>0</v>
      </c>
      <c r="F3249" s="218">
        <f>C3249*D3249*E3249</f>
        <v>0</v>
      </c>
      <c r="G3249" s="219"/>
      <c r="I3249" s="269"/>
    </row>
    <row r="3250" spans="1:9">
      <c r="A3250" s="842" t="str">
        <f>IF(I3249=0,"",VLOOKUP(I3249,EQUIPOS,2,FALSE))</f>
        <v/>
      </c>
      <c r="B3250" s="843"/>
      <c r="C3250" s="187"/>
      <c r="D3250" s="186"/>
      <c r="E3250" s="240">
        <f>IF(I3249=0,0,VLOOKUP(I3249,EQUIPOS,4,FALSE))</f>
        <v>0</v>
      </c>
      <c r="F3250" s="218">
        <f t="shared" ref="F3250:F3253" si="566">C3250*D3250*E3250</f>
        <v>0</v>
      </c>
      <c r="G3250" s="220"/>
      <c r="I3250" s="269"/>
    </row>
    <row r="3251" spans="1:9">
      <c r="A3251" s="842" t="str">
        <f>IF(I3250=0,"",VLOOKUP(I3250,EQUIPOS,2,FALSE))</f>
        <v/>
      </c>
      <c r="B3251" s="843"/>
      <c r="C3251" s="187"/>
      <c r="D3251" s="186"/>
      <c r="E3251" s="240">
        <f>IF(I3250=0,0,VLOOKUP(I3250,EQUIPOS,4,FALSE))</f>
        <v>0</v>
      </c>
      <c r="F3251" s="218">
        <f t="shared" si="566"/>
        <v>0</v>
      </c>
      <c r="G3251" s="220"/>
      <c r="I3251" s="269"/>
    </row>
    <row r="3252" spans="1:9">
      <c r="A3252" s="842" t="str">
        <f>IF(I3251=0,"",VLOOKUP(I3251,EQUIPOS,2,FALSE))</f>
        <v/>
      </c>
      <c r="B3252" s="843"/>
      <c r="C3252" s="187"/>
      <c r="D3252" s="186"/>
      <c r="E3252" s="240">
        <f>IF(I3251=0,0,VLOOKUP(I3251,EQUIPOS,4,FALSE))</f>
        <v>0</v>
      </c>
      <c r="F3252" s="218">
        <f t="shared" si="566"/>
        <v>0</v>
      </c>
      <c r="G3252" s="220"/>
      <c r="I3252" s="269"/>
    </row>
    <row r="3253" spans="1:9" ht="30.75" customHeight="1">
      <c r="A3253" s="842" t="str">
        <f>IF(I3252=0,"",VLOOKUP(I3252,EQUIPOS,2,FALSE))</f>
        <v/>
      </c>
      <c r="B3253" s="843"/>
      <c r="C3253" s="187"/>
      <c r="D3253" s="186"/>
      <c r="E3253" s="240">
        <f>IF(I3252=0,0,VLOOKUP(I3252,EQUIPOS,4,FALSE))</f>
        <v>0</v>
      </c>
      <c r="F3253" s="218">
        <f t="shared" si="566"/>
        <v>0</v>
      </c>
      <c r="G3253" s="221"/>
      <c r="I3253" s="308"/>
    </row>
    <row r="3254" spans="1:9" ht="13.5" thickBot="1">
      <c r="A3254" s="222"/>
      <c r="B3254" s="223"/>
      <c r="C3254" s="223"/>
      <c r="D3254" s="225"/>
      <c r="E3254" s="249"/>
      <c r="F3254" s="226" t="s">
        <v>78</v>
      </c>
      <c r="G3254" s="250">
        <f>SUM(F3249:F3253)</f>
        <v>0</v>
      </c>
      <c r="I3254" s="308"/>
    </row>
    <row r="3255" spans="1:9" ht="13.5" thickTop="1">
      <c r="A3255" s="228" t="s">
        <v>69</v>
      </c>
      <c r="B3255" s="229"/>
      <c r="C3255" s="229"/>
      <c r="D3255" s="231"/>
      <c r="E3255" s="231"/>
      <c r="F3255" s="230"/>
      <c r="G3255" s="232"/>
      <c r="H3255" s="209"/>
      <c r="I3255" s="307"/>
    </row>
    <row r="3256" spans="1:9" ht="26">
      <c r="A3256" s="233" t="s">
        <v>53</v>
      </c>
      <c r="B3256" s="235" t="s">
        <v>54</v>
      </c>
      <c r="C3256" s="235" t="s">
        <v>64</v>
      </c>
      <c r="D3256" s="298" t="s">
        <v>70</v>
      </c>
      <c r="E3256" s="236" t="s">
        <v>65</v>
      </c>
      <c r="F3256" s="237" t="s">
        <v>75</v>
      </c>
      <c r="G3256" s="238" t="s">
        <v>66</v>
      </c>
      <c r="I3256" s="269"/>
    </row>
    <row r="3257" spans="1:9">
      <c r="A3257" s="251" t="str">
        <f t="shared" ref="A3257:A3268" si="567">IF(I3256=0,"",VLOOKUP(I3256,MANOOBRA,2,FALSE))</f>
        <v/>
      </c>
      <c r="B3257" s="239" t="str">
        <f t="shared" ref="B3257:B3268" si="568">IF(I3256=0,"",VLOOKUP(I3256,MANOOBRA,3,FALSE))</f>
        <v/>
      </c>
      <c r="C3257" s="187"/>
      <c r="D3257" s="187"/>
      <c r="E3257" s="240">
        <f t="shared" ref="E3257:E3268" si="569">IF(I3256=0,0,VLOOKUP(I3256,MANOOBRA,4,FALSE))</f>
        <v>0</v>
      </c>
      <c r="F3257" s="218">
        <f>IF(D3257=0,0,D3257*E3257)</f>
        <v>0</v>
      </c>
      <c r="G3257" s="219"/>
      <c r="I3257" s="269"/>
    </row>
    <row r="3258" spans="1:9">
      <c r="A3258" s="251" t="str">
        <f t="shared" si="567"/>
        <v/>
      </c>
      <c r="B3258" s="239" t="str">
        <f t="shared" si="568"/>
        <v/>
      </c>
      <c r="C3258" s="187"/>
      <c r="D3258" s="187"/>
      <c r="E3258" s="240">
        <f t="shared" si="569"/>
        <v>0</v>
      </c>
      <c r="F3258" s="218">
        <f t="shared" ref="F3258:F3268" si="570">IF(D3258=0,0,D3258*E3258)</f>
        <v>0</v>
      </c>
      <c r="G3258" s="220"/>
      <c r="I3258" s="269"/>
    </row>
    <row r="3259" spans="1:9">
      <c r="A3259" s="251" t="str">
        <f t="shared" si="567"/>
        <v/>
      </c>
      <c r="B3259" s="239" t="str">
        <f t="shared" si="568"/>
        <v/>
      </c>
      <c r="C3259" s="187"/>
      <c r="D3259" s="290"/>
      <c r="E3259" s="240">
        <f t="shared" si="569"/>
        <v>0</v>
      </c>
      <c r="F3259" s="218">
        <f t="shared" si="570"/>
        <v>0</v>
      </c>
      <c r="G3259" s="220"/>
      <c r="I3259" s="269"/>
    </row>
    <row r="3260" spans="1:9">
      <c r="A3260" s="251" t="str">
        <f t="shared" si="567"/>
        <v/>
      </c>
      <c r="B3260" s="239" t="str">
        <f t="shared" si="568"/>
        <v/>
      </c>
      <c r="C3260" s="187"/>
      <c r="D3260" s="187"/>
      <c r="E3260" s="240">
        <f t="shared" si="569"/>
        <v>0</v>
      </c>
      <c r="F3260" s="218">
        <f t="shared" si="570"/>
        <v>0</v>
      </c>
      <c r="G3260" s="220"/>
      <c r="I3260" s="269"/>
    </row>
    <row r="3261" spans="1:9">
      <c r="A3261" s="251" t="str">
        <f t="shared" si="567"/>
        <v/>
      </c>
      <c r="B3261" s="239" t="str">
        <f t="shared" si="568"/>
        <v/>
      </c>
      <c r="C3261" s="187"/>
      <c r="D3261" s="187"/>
      <c r="E3261" s="240">
        <f t="shared" si="569"/>
        <v>0</v>
      </c>
      <c r="F3261" s="218">
        <f t="shared" si="570"/>
        <v>0</v>
      </c>
      <c r="G3261" s="220"/>
      <c r="I3261" s="269"/>
    </row>
    <row r="3262" spans="1:9">
      <c r="A3262" s="251" t="str">
        <f t="shared" si="567"/>
        <v/>
      </c>
      <c r="B3262" s="239" t="str">
        <f t="shared" si="568"/>
        <v/>
      </c>
      <c r="C3262" s="187"/>
      <c r="D3262" s="187"/>
      <c r="E3262" s="240">
        <f t="shared" si="569"/>
        <v>0</v>
      </c>
      <c r="F3262" s="218">
        <f t="shared" si="570"/>
        <v>0</v>
      </c>
      <c r="G3262" s="220"/>
      <c r="I3262" s="269"/>
    </row>
    <row r="3263" spans="1:9">
      <c r="A3263" s="251" t="str">
        <f t="shared" si="567"/>
        <v/>
      </c>
      <c r="B3263" s="239" t="str">
        <f t="shared" si="568"/>
        <v/>
      </c>
      <c r="C3263" s="187"/>
      <c r="D3263" s="187"/>
      <c r="E3263" s="240">
        <f t="shared" si="569"/>
        <v>0</v>
      </c>
      <c r="F3263" s="218">
        <f t="shared" si="570"/>
        <v>0</v>
      </c>
      <c r="G3263" s="220"/>
      <c r="I3263" s="269"/>
    </row>
    <row r="3264" spans="1:9">
      <c r="A3264" s="251" t="str">
        <f t="shared" si="567"/>
        <v/>
      </c>
      <c r="B3264" s="239" t="str">
        <f t="shared" si="568"/>
        <v/>
      </c>
      <c r="C3264" s="187"/>
      <c r="D3264" s="187"/>
      <c r="E3264" s="240">
        <f t="shared" si="569"/>
        <v>0</v>
      </c>
      <c r="F3264" s="218">
        <f t="shared" si="570"/>
        <v>0</v>
      </c>
      <c r="G3264" s="220"/>
      <c r="I3264" s="269"/>
    </row>
    <row r="3265" spans="1:20">
      <c r="A3265" s="251" t="str">
        <f t="shared" si="567"/>
        <v/>
      </c>
      <c r="B3265" s="239" t="str">
        <f t="shared" si="568"/>
        <v/>
      </c>
      <c r="C3265" s="187"/>
      <c r="D3265" s="187"/>
      <c r="E3265" s="240">
        <f t="shared" si="569"/>
        <v>0</v>
      </c>
      <c r="F3265" s="218">
        <f t="shared" si="570"/>
        <v>0</v>
      </c>
      <c r="G3265" s="220"/>
      <c r="I3265" s="269"/>
    </row>
    <row r="3266" spans="1:20">
      <c r="A3266" s="251" t="str">
        <f t="shared" si="567"/>
        <v/>
      </c>
      <c r="B3266" s="239" t="str">
        <f t="shared" si="568"/>
        <v/>
      </c>
      <c r="C3266" s="187"/>
      <c r="D3266" s="187"/>
      <c r="E3266" s="240">
        <f t="shared" si="569"/>
        <v>0</v>
      </c>
      <c r="F3266" s="218">
        <f t="shared" si="570"/>
        <v>0</v>
      </c>
      <c r="G3266" s="220"/>
      <c r="I3266" s="269"/>
    </row>
    <row r="3267" spans="1:20">
      <c r="A3267" s="251" t="str">
        <f t="shared" si="567"/>
        <v/>
      </c>
      <c r="B3267" s="239" t="str">
        <f t="shared" si="568"/>
        <v/>
      </c>
      <c r="C3267" s="187"/>
      <c r="D3267" s="187"/>
      <c r="E3267" s="240">
        <f t="shared" si="569"/>
        <v>0</v>
      </c>
      <c r="F3267" s="218">
        <f t="shared" si="570"/>
        <v>0</v>
      </c>
      <c r="G3267" s="220"/>
      <c r="I3267" s="269"/>
    </row>
    <row r="3268" spans="1:20" ht="31.5" customHeight="1">
      <c r="A3268" s="251" t="str">
        <f t="shared" si="567"/>
        <v/>
      </c>
      <c r="B3268" s="239" t="str">
        <f t="shared" si="568"/>
        <v/>
      </c>
      <c r="C3268" s="187"/>
      <c r="D3268" s="187"/>
      <c r="E3268" s="240">
        <f t="shared" si="569"/>
        <v>0</v>
      </c>
      <c r="F3268" s="218">
        <f t="shared" si="570"/>
        <v>0</v>
      </c>
      <c r="G3268" s="221"/>
      <c r="I3268" s="308"/>
    </row>
    <row r="3269" spans="1:20" ht="13.5" thickBot="1">
      <c r="A3269" s="222"/>
      <c r="B3269" s="223"/>
      <c r="C3269" s="223"/>
      <c r="D3269" s="225"/>
      <c r="E3269" s="225"/>
      <c r="F3269" s="226" t="s">
        <v>79</v>
      </c>
      <c r="G3269" s="250">
        <f>SUM(F3257:F3268)</f>
        <v>0</v>
      </c>
      <c r="I3269" s="308"/>
    </row>
    <row r="3270" spans="1:20" ht="13.5" thickTop="1">
      <c r="A3270" s="179" t="s">
        <v>72</v>
      </c>
      <c r="B3270" s="229"/>
      <c r="C3270" s="229"/>
      <c r="D3270" s="231"/>
      <c r="E3270" s="231"/>
      <c r="F3270" s="230"/>
      <c r="G3270" s="232"/>
      <c r="H3270" s="209"/>
      <c r="I3270" s="307"/>
    </row>
    <row r="3271" spans="1:20">
      <c r="A3271" s="233" t="s">
        <v>53</v>
      </c>
      <c r="B3271" s="234"/>
      <c r="C3271" s="234"/>
      <c r="D3271" s="299"/>
      <c r="E3271" s="236" t="s">
        <v>73</v>
      </c>
      <c r="F3271" s="237" t="s">
        <v>74</v>
      </c>
      <c r="G3271" s="252" t="s">
        <v>73</v>
      </c>
      <c r="I3271" s="308"/>
    </row>
    <row r="3272" spans="1:20">
      <c r="A3272" s="704" t="s">
        <v>734</v>
      </c>
      <c r="B3272" s="253"/>
      <c r="C3272" s="253"/>
      <c r="D3272" s="300"/>
      <c r="E3272" s="217">
        <f>SUM(G3231,G3246,G3254,G3269)</f>
        <v>0</v>
      </c>
      <c r="F3272" s="254">
        <v>0.12</v>
      </c>
      <c r="G3272" s="255">
        <f>E3272*F3272</f>
        <v>0</v>
      </c>
      <c r="I3272" s="308"/>
    </row>
    <row r="3273" spans="1:20">
      <c r="A3273" s="704" t="s">
        <v>80</v>
      </c>
      <c r="B3273" s="253"/>
      <c r="C3273" s="253"/>
      <c r="D3273" s="300"/>
      <c r="E3273" s="217">
        <f>SUM(G3231,G3246,G3254,G3269)</f>
        <v>0</v>
      </c>
      <c r="F3273" s="254">
        <f>A</f>
        <v>0</v>
      </c>
      <c r="G3273" s="255">
        <f>E3273*F3273</f>
        <v>0</v>
      </c>
      <c r="I3273" s="308"/>
    </row>
    <row r="3274" spans="1:20" ht="33" customHeight="1">
      <c r="A3274" s="704" t="s">
        <v>81</v>
      </c>
      <c r="B3274" s="253"/>
      <c r="C3274" s="253"/>
      <c r="D3274" s="300"/>
      <c r="E3274" s="217">
        <f>SUM(G3231,G3246,G3254,G3269)</f>
        <v>0</v>
      </c>
      <c r="F3274" s="254">
        <f>I</f>
        <v>0</v>
      </c>
      <c r="G3274" s="255">
        <f>E3274*F3274</f>
        <v>0</v>
      </c>
      <c r="I3274" s="308"/>
      <c r="J3274" s="281"/>
      <c r="K3274" s="281"/>
      <c r="L3274" s="281"/>
      <c r="M3274" s="281"/>
      <c r="N3274" s="281"/>
      <c r="O3274" s="281"/>
      <c r="P3274" s="281"/>
      <c r="Q3274" s="281"/>
      <c r="R3274" s="281"/>
      <c r="S3274" s="281"/>
    </row>
    <row r="3275" spans="1:20" ht="33" customHeight="1">
      <c r="A3275" s="707" t="s">
        <v>82</v>
      </c>
      <c r="D3275" s="206"/>
      <c r="E3275" s="217">
        <f>SUM(G3231,G3246,G3254,G3269)</f>
        <v>0</v>
      </c>
      <c r="F3275" s="705">
        <f>U</f>
        <v>0</v>
      </c>
      <c r="G3275" s="255">
        <f>E3275*F3275</f>
        <v>0</v>
      </c>
      <c r="I3275" s="706"/>
      <c r="J3275" s="281"/>
      <c r="K3275" s="281"/>
      <c r="L3275" s="281"/>
      <c r="M3275" s="281"/>
      <c r="N3275" s="281"/>
      <c r="O3275" s="281"/>
      <c r="P3275" s="281"/>
      <c r="Q3275" s="281"/>
      <c r="R3275" s="281"/>
      <c r="S3275" s="281"/>
    </row>
    <row r="3276" spans="1:20" s="201" customFormat="1" ht="13.5" thickBot="1">
      <c r="A3276" s="222"/>
      <c r="B3276" s="223"/>
      <c r="C3276" s="223"/>
      <c r="D3276" s="225"/>
      <c r="E3276" s="225"/>
      <c r="F3276" s="256" t="s">
        <v>83</v>
      </c>
      <c r="G3276" s="250">
        <f>SUM(G3272:G3275)</f>
        <v>0</v>
      </c>
      <c r="I3276" s="309"/>
      <c r="J3276" s="201" t="str">
        <f>B3215</f>
        <v>2.8.6</v>
      </c>
      <c r="K3276" s="261">
        <f>E3272</f>
        <v>0</v>
      </c>
      <c r="L3276" s="261">
        <f>+G3231</f>
        <v>0</v>
      </c>
      <c r="M3276" s="261">
        <f>+G3246</f>
        <v>0</v>
      </c>
      <c r="N3276" s="261">
        <f>+G3254</f>
        <v>0</v>
      </c>
      <c r="O3276" s="261">
        <f>+G3269</f>
        <v>0</v>
      </c>
      <c r="P3276" s="280">
        <f>G3272</f>
        <v>0</v>
      </c>
      <c r="Q3276" s="280">
        <f>G3273</f>
        <v>0</v>
      </c>
      <c r="R3276" s="280">
        <f>G3274</f>
        <v>0</v>
      </c>
      <c r="S3276" s="283">
        <f>SUM(K3276:R3276)</f>
        <v>0</v>
      </c>
      <c r="T3276" s="280"/>
    </row>
    <row r="3277" spans="1:20" ht="14" thickTop="1" thickBot="1">
      <c r="A3277" s="257"/>
      <c r="B3277" s="201"/>
      <c r="C3277" s="201"/>
      <c r="D3277" s="301"/>
      <c r="E3277" s="258" t="s">
        <v>88</v>
      </c>
      <c r="F3277" s="259"/>
      <c r="G3277" s="260">
        <f>ROUND(SUM(G3231,G3246,G3254,G3269,G3276),0)</f>
        <v>0</v>
      </c>
      <c r="I3277" s="308"/>
      <c r="T3277" s="280"/>
    </row>
    <row r="3278" spans="1:20" ht="13.5" thickTop="1">
      <c r="A3278" s="262" t="s">
        <v>95</v>
      </c>
      <c r="D3278" s="206"/>
      <c r="E3278" s="206"/>
      <c r="F3278" s="205"/>
      <c r="G3278" s="208"/>
      <c r="I3278" s="308"/>
      <c r="T3278" s="280"/>
    </row>
    <row r="3279" spans="1:20">
      <c r="A3279" s="262"/>
      <c r="B3279" s="263"/>
      <c r="C3279" s="263"/>
      <c r="D3279" s="302"/>
      <c r="E3279" s="206"/>
      <c r="F3279" s="205"/>
      <c r="G3279" s="264">
        <f ca="1">TODAY()</f>
        <v>45189</v>
      </c>
      <c r="I3279" s="308"/>
      <c r="T3279" s="280"/>
    </row>
    <row r="3280" spans="1:20" s="191" customFormat="1" ht="13.5" thickBot="1">
      <c r="A3280" s="222"/>
      <c r="B3280" s="223"/>
      <c r="C3280" s="223"/>
      <c r="D3280" s="225"/>
      <c r="E3280" s="225"/>
      <c r="F3280" s="224"/>
      <c r="G3280" s="265"/>
      <c r="I3280" s="303"/>
      <c r="S3280" s="282"/>
    </row>
    <row r="3281" spans="1:19" s="191" customFormat="1" ht="13.5" thickTop="1">
      <c r="A3281" s="188" t="s">
        <v>124</v>
      </c>
      <c r="B3281" s="188"/>
      <c r="C3281" s="188"/>
      <c r="D3281" s="190"/>
      <c r="E3281" s="190"/>
      <c r="F3281" s="189"/>
      <c r="G3281" s="189"/>
      <c r="I3281" s="303"/>
      <c r="S3281" s="282"/>
    </row>
    <row r="3282" spans="1:19" s="191" customFormat="1">
      <c r="A3282" s="188" t="str">
        <f>CONCATENATE('Prestaciones y AIU'!A2928," ANALISIS DE PRECIOS UNITARIOS")</f>
        <v xml:space="preserve"> ANALISIS DE PRECIOS UNITARIOS</v>
      </c>
      <c r="B3282" s="188"/>
      <c r="C3282" s="188"/>
      <c r="D3282" s="190"/>
      <c r="E3282" s="190"/>
      <c r="F3282" s="189"/>
      <c r="G3282" s="189"/>
      <c r="I3282" s="303"/>
      <c r="S3282" s="282"/>
    </row>
    <row r="3283" spans="1:19" s="191" customFormat="1">
      <c r="A3283" s="188" t="str">
        <f>Objeto_LIC</f>
        <v>OBJETO PROCESO COMPETITIVO</v>
      </c>
      <c r="B3283" s="188"/>
      <c r="C3283" s="188"/>
      <c r="D3283" s="190"/>
      <c r="E3283" s="190"/>
      <c r="F3283" s="189"/>
      <c r="G3283" s="189"/>
      <c r="I3283" s="303"/>
      <c r="S3283" s="282"/>
    </row>
    <row r="3284" spans="1:19">
      <c r="A3284" s="188"/>
      <c r="B3284" s="188"/>
      <c r="C3284" s="188"/>
      <c r="D3284" s="190"/>
      <c r="E3284" s="190"/>
      <c r="F3284" s="189"/>
      <c r="G3284" s="189"/>
    </row>
    <row r="3285" spans="1:19" s="201" customFormat="1" ht="13.5" thickBot="1">
      <c r="A3285" s="192"/>
      <c r="B3285" s="192"/>
      <c r="C3285" s="192"/>
      <c r="D3285" s="194"/>
      <c r="E3285" s="194"/>
      <c r="F3285" s="193"/>
      <c r="G3285" s="193"/>
      <c r="I3285" s="305"/>
      <c r="S3285" s="282"/>
    </row>
    <row r="3286" spans="1:19" ht="13.5" thickTop="1">
      <c r="A3286" s="196"/>
      <c r="B3286" s="197"/>
      <c r="C3286" s="197"/>
      <c r="D3286" s="199"/>
      <c r="E3286" s="199"/>
      <c r="F3286" s="198"/>
      <c r="G3286" s="200" t="s">
        <v>125</v>
      </c>
    </row>
    <row r="3287" spans="1:19">
      <c r="A3287" s="202" t="s">
        <v>58</v>
      </c>
      <c r="B3287" s="844" t="str">
        <f>Proponente</f>
        <v>INDICAR NOMBRE DE CONTRATISTA</v>
      </c>
      <c r="C3287" s="844"/>
      <c r="D3287" s="844"/>
      <c r="E3287" s="844"/>
      <c r="F3287" s="844"/>
      <c r="G3287" s="845"/>
    </row>
    <row r="3288" spans="1:19">
      <c r="A3288" s="202" t="s">
        <v>59</v>
      </c>
      <c r="B3288" s="203" t="str">
        <f>Presupuesto!$A$52</f>
        <v>2.8.7</v>
      </c>
      <c r="C3288" s="844" t="str">
        <f>Presupuesto!$B$52</f>
        <v xml:space="preserve">Suministro e instalación de tomacorriente doble 15A 125V con polo a tierra grado residencial. </v>
      </c>
      <c r="D3288" s="844"/>
      <c r="E3288" s="844"/>
      <c r="F3288" s="844"/>
      <c r="G3288" s="845"/>
    </row>
    <row r="3289" spans="1:19">
      <c r="A3289" s="204"/>
      <c r="D3289" s="206"/>
      <c r="E3289" s="206"/>
      <c r="F3289" s="192" t="s">
        <v>87</v>
      </c>
      <c r="G3289" s="207" t="str">
        <f>Presupuesto!$C$52</f>
        <v>Unidad</v>
      </c>
      <c r="I3289" s="306"/>
      <c r="J3289" s="281"/>
      <c r="K3289" s="281"/>
      <c r="L3289" s="281"/>
      <c r="M3289" s="281"/>
      <c r="N3289" s="281"/>
      <c r="O3289" s="281"/>
      <c r="P3289" s="281"/>
      <c r="Q3289" s="281"/>
      <c r="R3289" s="281"/>
      <c r="S3289" s="281"/>
    </row>
    <row r="3290" spans="1:19" s="209" customFormat="1" ht="13.5" thickBot="1">
      <c r="A3290" s="202" t="s">
        <v>60</v>
      </c>
      <c r="B3290" s="195"/>
      <c r="C3290" s="195"/>
      <c r="D3290" s="206"/>
      <c r="E3290" s="206"/>
      <c r="F3290" s="205"/>
      <c r="G3290" s="208"/>
      <c r="I3290" s="307"/>
      <c r="S3290" s="281"/>
    </row>
    <row r="3291" spans="1:19" ht="13.5" thickTop="1">
      <c r="A3291" s="210" t="s">
        <v>53</v>
      </c>
      <c r="B3291" s="211" t="s">
        <v>61</v>
      </c>
      <c r="C3291" s="211" t="s">
        <v>62</v>
      </c>
      <c r="D3291" s="212" t="s">
        <v>70</v>
      </c>
      <c r="E3291" s="213" t="s">
        <v>98</v>
      </c>
      <c r="F3291" s="213" t="s">
        <v>75</v>
      </c>
      <c r="G3291" s="214" t="s">
        <v>66</v>
      </c>
      <c r="I3291" s="269"/>
    </row>
    <row r="3292" spans="1:19">
      <c r="A3292" s="215" t="str">
        <f t="shared" ref="A3292:A3303" si="571">IF(I3291=0,"-",VLOOKUP(I3291,EQUIPOS,2,FALSE))</f>
        <v>-</v>
      </c>
      <c r="B3292" s="216"/>
      <c r="C3292" s="216"/>
      <c r="D3292" s="186"/>
      <c r="E3292" s="217">
        <f>0.1*E3330</f>
        <v>0</v>
      </c>
      <c r="F3292" s="218">
        <f>IF(D3292=0,0,E3292*D3292)</f>
        <v>0</v>
      </c>
      <c r="G3292" s="219"/>
      <c r="I3292" s="269"/>
    </row>
    <row r="3293" spans="1:19">
      <c r="A3293" s="215" t="str">
        <f t="shared" si="571"/>
        <v>-</v>
      </c>
      <c r="B3293" s="216"/>
      <c r="C3293" s="216"/>
      <c r="D3293" s="186"/>
      <c r="E3293" s="217">
        <f t="shared" ref="E3293:E3303" si="572">IF(I3292=0,0,VLOOKUP(I3292,EQUIPOS,4,FALSE))</f>
        <v>0</v>
      </c>
      <c r="F3293" s="218">
        <f t="shared" ref="F3293:F3303" si="573">IF(D3293=0,0,E3293*D3293)</f>
        <v>0</v>
      </c>
      <c r="G3293" s="220"/>
      <c r="I3293" s="269"/>
    </row>
    <row r="3294" spans="1:19">
      <c r="A3294" s="215" t="str">
        <f t="shared" si="571"/>
        <v>-</v>
      </c>
      <c r="B3294" s="216"/>
      <c r="C3294" s="216"/>
      <c r="D3294" s="186"/>
      <c r="E3294" s="217">
        <f t="shared" si="572"/>
        <v>0</v>
      </c>
      <c r="F3294" s="218">
        <f t="shared" si="573"/>
        <v>0</v>
      </c>
      <c r="G3294" s="220"/>
      <c r="I3294" s="269"/>
    </row>
    <row r="3295" spans="1:19">
      <c r="A3295" s="215" t="str">
        <f t="shared" si="571"/>
        <v>-</v>
      </c>
      <c r="B3295" s="216"/>
      <c r="C3295" s="216"/>
      <c r="D3295" s="186"/>
      <c r="E3295" s="217">
        <f t="shared" si="572"/>
        <v>0</v>
      </c>
      <c r="F3295" s="218">
        <f t="shared" si="573"/>
        <v>0</v>
      </c>
      <c r="G3295" s="220"/>
      <c r="I3295" s="269"/>
    </row>
    <row r="3296" spans="1:19">
      <c r="A3296" s="215" t="str">
        <f t="shared" si="571"/>
        <v>-</v>
      </c>
      <c r="B3296" s="216"/>
      <c r="C3296" s="216"/>
      <c r="D3296" s="186"/>
      <c r="E3296" s="217">
        <f t="shared" si="572"/>
        <v>0</v>
      </c>
      <c r="F3296" s="218">
        <f t="shared" si="573"/>
        <v>0</v>
      </c>
      <c r="G3296" s="220"/>
      <c r="I3296" s="269"/>
    </row>
    <row r="3297" spans="1:19">
      <c r="A3297" s="215" t="str">
        <f t="shared" si="571"/>
        <v>-</v>
      </c>
      <c r="B3297" s="216"/>
      <c r="C3297" s="216"/>
      <c r="D3297" s="186"/>
      <c r="E3297" s="217">
        <f t="shared" si="572"/>
        <v>0</v>
      </c>
      <c r="F3297" s="218">
        <f t="shared" si="573"/>
        <v>0</v>
      </c>
      <c r="G3297" s="220"/>
      <c r="I3297" s="269"/>
    </row>
    <row r="3298" spans="1:19">
      <c r="A3298" s="215" t="str">
        <f t="shared" si="571"/>
        <v>-</v>
      </c>
      <c r="B3298" s="216"/>
      <c r="C3298" s="216"/>
      <c r="D3298" s="186"/>
      <c r="E3298" s="217">
        <f t="shared" si="572"/>
        <v>0</v>
      </c>
      <c r="F3298" s="218">
        <f t="shared" si="573"/>
        <v>0</v>
      </c>
      <c r="G3298" s="220"/>
      <c r="I3298" s="269"/>
    </row>
    <row r="3299" spans="1:19">
      <c r="A3299" s="215" t="str">
        <f t="shared" si="571"/>
        <v>-</v>
      </c>
      <c r="B3299" s="216"/>
      <c r="C3299" s="216"/>
      <c r="D3299" s="186"/>
      <c r="E3299" s="217">
        <f t="shared" si="572"/>
        <v>0</v>
      </c>
      <c r="F3299" s="218">
        <f t="shared" si="573"/>
        <v>0</v>
      </c>
      <c r="G3299" s="220"/>
      <c r="I3299" s="269"/>
    </row>
    <row r="3300" spans="1:19">
      <c r="A3300" s="215" t="str">
        <f t="shared" si="571"/>
        <v>-</v>
      </c>
      <c r="B3300" s="216"/>
      <c r="C3300" s="216"/>
      <c r="D3300" s="186"/>
      <c r="E3300" s="217">
        <f t="shared" si="572"/>
        <v>0</v>
      </c>
      <c r="F3300" s="218">
        <f t="shared" si="573"/>
        <v>0</v>
      </c>
      <c r="G3300" s="220"/>
      <c r="I3300" s="269"/>
    </row>
    <row r="3301" spans="1:19">
      <c r="A3301" s="215" t="str">
        <f t="shared" si="571"/>
        <v>-</v>
      </c>
      <c r="B3301" s="216"/>
      <c r="C3301" s="216"/>
      <c r="D3301" s="186"/>
      <c r="E3301" s="217">
        <f t="shared" si="572"/>
        <v>0</v>
      </c>
      <c r="F3301" s="218">
        <f t="shared" si="573"/>
        <v>0</v>
      </c>
      <c r="G3301" s="220"/>
      <c r="I3301" s="269"/>
    </row>
    <row r="3302" spans="1:19">
      <c r="A3302" s="215" t="str">
        <f t="shared" si="571"/>
        <v>-</v>
      </c>
      <c r="B3302" s="216"/>
      <c r="C3302" s="216"/>
      <c r="D3302" s="186"/>
      <c r="E3302" s="217">
        <f t="shared" si="572"/>
        <v>0</v>
      </c>
      <c r="F3302" s="218">
        <f t="shared" si="573"/>
        <v>0</v>
      </c>
      <c r="G3302" s="220"/>
      <c r="I3302" s="269"/>
    </row>
    <row r="3303" spans="1:19">
      <c r="A3303" s="215" t="str">
        <f t="shared" si="571"/>
        <v>-</v>
      </c>
      <c r="B3303" s="216"/>
      <c r="C3303" s="216"/>
      <c r="D3303" s="186"/>
      <c r="E3303" s="217">
        <f t="shared" si="572"/>
        <v>0</v>
      </c>
      <c r="F3303" s="218">
        <f t="shared" si="573"/>
        <v>0</v>
      </c>
      <c r="G3303" s="220"/>
      <c r="I3303" s="308"/>
    </row>
    <row r="3304" spans="1:19" ht="13.5" thickBot="1">
      <c r="A3304" s="222"/>
      <c r="B3304" s="223"/>
      <c r="C3304" s="223"/>
      <c r="D3304" s="225"/>
      <c r="E3304" s="225"/>
      <c r="F3304" s="226" t="s">
        <v>76</v>
      </c>
      <c r="G3304" s="227">
        <f>SUM(F3292:F3303)</f>
        <v>0</v>
      </c>
      <c r="I3304" s="308"/>
    </row>
    <row r="3305" spans="1:19" s="209" customFormat="1" ht="13.5" thickTop="1">
      <c r="A3305" s="228" t="s">
        <v>63</v>
      </c>
      <c r="B3305" s="229"/>
      <c r="C3305" s="229"/>
      <c r="D3305" s="231"/>
      <c r="E3305" s="231"/>
      <c r="F3305" s="230"/>
      <c r="G3305" s="232"/>
      <c r="I3305" s="307"/>
      <c r="S3305" s="281"/>
    </row>
    <row r="3306" spans="1:19" ht="26">
      <c r="A3306" s="233" t="s">
        <v>53</v>
      </c>
      <c r="B3306" s="234"/>
      <c r="C3306" s="235" t="s">
        <v>54</v>
      </c>
      <c r="D3306" s="298" t="s">
        <v>64</v>
      </c>
      <c r="E3306" s="236" t="s">
        <v>65</v>
      </c>
      <c r="F3306" s="237" t="s">
        <v>75</v>
      </c>
      <c r="G3306" s="238" t="s">
        <v>66</v>
      </c>
      <c r="I3306" s="269"/>
    </row>
    <row r="3307" spans="1:19">
      <c r="A3307" s="842" t="str">
        <f t="shared" ref="A3307:A3318" si="574">IF(I3306=0,"",VLOOKUP(I3306,MATERIALES,2,FALSE))</f>
        <v/>
      </c>
      <c r="B3307" s="843"/>
      <c r="C3307" s="239" t="str">
        <f t="shared" ref="C3307:C3315" si="575">IF(I3306=0,"",VLOOKUP(I3306,MATERIALES,3,FALSE))</f>
        <v/>
      </c>
      <c r="D3307" s="186"/>
      <c r="E3307" s="240">
        <f t="shared" ref="E3307:E3318" si="576">IF(I3306=0,0,VLOOKUP(I3306,MATERIALES,4,FALSE))</f>
        <v>0</v>
      </c>
      <c r="F3307" s="218">
        <f>D3307*E3307</f>
        <v>0</v>
      </c>
      <c r="G3307" s="219"/>
      <c r="I3307" s="269"/>
    </row>
    <row r="3308" spans="1:19">
      <c r="A3308" s="842" t="str">
        <f t="shared" si="574"/>
        <v/>
      </c>
      <c r="B3308" s="843"/>
      <c r="C3308" s="239" t="str">
        <f t="shared" si="575"/>
        <v/>
      </c>
      <c r="D3308" s="186"/>
      <c r="E3308" s="240">
        <f t="shared" si="576"/>
        <v>0</v>
      </c>
      <c r="F3308" s="218">
        <f t="shared" ref="F3308:F3318" si="577">D3308*E3308</f>
        <v>0</v>
      </c>
      <c r="G3308" s="220"/>
      <c r="I3308" s="269"/>
    </row>
    <row r="3309" spans="1:19">
      <c r="A3309" s="842" t="str">
        <f t="shared" si="574"/>
        <v/>
      </c>
      <c r="B3309" s="843"/>
      <c r="C3309" s="239" t="str">
        <f t="shared" si="575"/>
        <v/>
      </c>
      <c r="D3309" s="186"/>
      <c r="E3309" s="240">
        <f t="shared" si="576"/>
        <v>0</v>
      </c>
      <c r="F3309" s="218">
        <f t="shared" si="577"/>
        <v>0</v>
      </c>
      <c r="G3309" s="220"/>
      <c r="I3309" s="269"/>
    </row>
    <row r="3310" spans="1:19">
      <c r="A3310" s="842" t="str">
        <f t="shared" si="574"/>
        <v/>
      </c>
      <c r="B3310" s="843"/>
      <c r="C3310" s="239" t="str">
        <f t="shared" si="575"/>
        <v/>
      </c>
      <c r="D3310" s="186"/>
      <c r="E3310" s="240">
        <f t="shared" si="576"/>
        <v>0</v>
      </c>
      <c r="F3310" s="218">
        <f t="shared" si="577"/>
        <v>0</v>
      </c>
      <c r="G3310" s="220"/>
      <c r="I3310" s="269"/>
    </row>
    <row r="3311" spans="1:19">
      <c r="A3311" s="842" t="str">
        <f t="shared" si="574"/>
        <v/>
      </c>
      <c r="B3311" s="843"/>
      <c r="C3311" s="239" t="str">
        <f t="shared" si="575"/>
        <v/>
      </c>
      <c r="D3311" s="186"/>
      <c r="E3311" s="240">
        <f t="shared" si="576"/>
        <v>0</v>
      </c>
      <c r="F3311" s="218">
        <f t="shared" si="577"/>
        <v>0</v>
      </c>
      <c r="G3311" s="220"/>
      <c r="I3311" s="269"/>
    </row>
    <row r="3312" spans="1:19">
      <c r="A3312" s="842" t="str">
        <f t="shared" si="574"/>
        <v/>
      </c>
      <c r="B3312" s="843"/>
      <c r="C3312" s="239" t="str">
        <f t="shared" si="575"/>
        <v/>
      </c>
      <c r="D3312" s="186"/>
      <c r="E3312" s="240">
        <f t="shared" si="576"/>
        <v>0</v>
      </c>
      <c r="F3312" s="218">
        <f t="shared" si="577"/>
        <v>0</v>
      </c>
      <c r="G3312" s="220"/>
      <c r="I3312" s="269"/>
    </row>
    <row r="3313" spans="1:9">
      <c r="A3313" s="842" t="str">
        <f t="shared" si="574"/>
        <v/>
      </c>
      <c r="B3313" s="843"/>
      <c r="C3313" s="239" t="str">
        <f t="shared" si="575"/>
        <v/>
      </c>
      <c r="D3313" s="186"/>
      <c r="E3313" s="240">
        <f t="shared" si="576"/>
        <v>0</v>
      </c>
      <c r="F3313" s="218">
        <f t="shared" si="577"/>
        <v>0</v>
      </c>
      <c r="G3313" s="220"/>
      <c r="I3313" s="269"/>
    </row>
    <row r="3314" spans="1:9">
      <c r="A3314" s="842" t="str">
        <f t="shared" si="574"/>
        <v/>
      </c>
      <c r="B3314" s="843"/>
      <c r="C3314" s="239" t="str">
        <f t="shared" si="575"/>
        <v/>
      </c>
      <c r="D3314" s="186"/>
      <c r="E3314" s="240">
        <f t="shared" si="576"/>
        <v>0</v>
      </c>
      <c r="F3314" s="218">
        <f t="shared" si="577"/>
        <v>0</v>
      </c>
      <c r="G3314" s="241"/>
      <c r="I3314" s="269"/>
    </row>
    <row r="3315" spans="1:9">
      <c r="A3315" s="842" t="str">
        <f t="shared" si="574"/>
        <v/>
      </c>
      <c r="B3315" s="843"/>
      <c r="C3315" s="239" t="str">
        <f t="shared" si="575"/>
        <v/>
      </c>
      <c r="D3315" s="186"/>
      <c r="E3315" s="240">
        <f t="shared" si="576"/>
        <v>0</v>
      </c>
      <c r="F3315" s="218">
        <f t="shared" si="577"/>
        <v>0</v>
      </c>
      <c r="G3315" s="220"/>
      <c r="I3315" s="269"/>
    </row>
    <row r="3316" spans="1:9">
      <c r="A3316" s="842" t="str">
        <f t="shared" si="574"/>
        <v/>
      </c>
      <c r="B3316" s="843"/>
      <c r="C3316" s="239"/>
      <c r="D3316" s="186"/>
      <c r="E3316" s="240">
        <f t="shared" si="576"/>
        <v>0</v>
      </c>
      <c r="F3316" s="218">
        <f t="shared" si="577"/>
        <v>0</v>
      </c>
      <c r="G3316" s="220"/>
      <c r="I3316" s="269"/>
    </row>
    <row r="3317" spans="1:9">
      <c r="A3317" s="842" t="str">
        <f t="shared" si="574"/>
        <v/>
      </c>
      <c r="B3317" s="843"/>
      <c r="C3317" s="239"/>
      <c r="D3317" s="186"/>
      <c r="E3317" s="240">
        <f t="shared" si="576"/>
        <v>0</v>
      </c>
      <c r="F3317" s="218">
        <f t="shared" si="577"/>
        <v>0</v>
      </c>
      <c r="G3317" s="220"/>
      <c r="I3317" s="269"/>
    </row>
    <row r="3318" spans="1:9" ht="26.25" customHeight="1">
      <c r="A3318" s="842" t="str">
        <f t="shared" si="574"/>
        <v/>
      </c>
      <c r="B3318" s="843"/>
      <c r="C3318" s="239" t="str">
        <f t="shared" ref="C3318" si="578">IF(I3317=0,"",VLOOKUP(I3317,MATERIALES,3,FALSE))</f>
        <v/>
      </c>
      <c r="D3318" s="186"/>
      <c r="E3318" s="240">
        <f t="shared" si="576"/>
        <v>0</v>
      </c>
      <c r="F3318" s="218">
        <f t="shared" si="577"/>
        <v>0</v>
      </c>
      <c r="G3318" s="221"/>
      <c r="I3318" s="308"/>
    </row>
    <row r="3319" spans="1:9" ht="13.5" thickBot="1">
      <c r="A3319" s="204"/>
      <c r="D3319" s="206"/>
      <c r="E3319" s="242"/>
      <c r="F3319" s="243" t="s">
        <v>77</v>
      </c>
      <c r="G3319" s="241">
        <f>SUM(F3307:F3318)</f>
        <v>0</v>
      </c>
      <c r="I3319" s="308"/>
    </row>
    <row r="3320" spans="1:9" ht="14" thickTop="1" thickBot="1">
      <c r="A3320" s="244" t="s">
        <v>68</v>
      </c>
      <c r="B3320" s="245"/>
      <c r="C3320" s="245"/>
      <c r="D3320" s="247"/>
      <c r="E3320" s="247"/>
      <c r="F3320" s="246"/>
      <c r="G3320" s="248"/>
      <c r="I3320" s="308"/>
    </row>
    <row r="3321" spans="1:9" ht="13.5" thickTop="1">
      <c r="A3321" s="233" t="s">
        <v>53</v>
      </c>
      <c r="B3321" s="234"/>
      <c r="C3321" s="236" t="s">
        <v>67</v>
      </c>
      <c r="D3321" s="298" t="s">
        <v>71</v>
      </c>
      <c r="E3321" s="236" t="s">
        <v>96</v>
      </c>
      <c r="F3321" s="237" t="s">
        <v>75</v>
      </c>
      <c r="G3321" s="238" t="s">
        <v>66</v>
      </c>
      <c r="I3321" s="269"/>
    </row>
    <row r="3322" spans="1:9">
      <c r="A3322" s="842" t="str">
        <f>IF(I3321=0,"",VLOOKUP(I3321,EQUIPOS,2,FALSE))</f>
        <v/>
      </c>
      <c r="B3322" s="843"/>
      <c r="C3322" s="187"/>
      <c r="D3322" s="186"/>
      <c r="E3322" s="240">
        <f>IF(I3321=0,0,VLOOKUP(I3321,EQUIPOS,4,FALSE))</f>
        <v>0</v>
      </c>
      <c r="F3322" s="218">
        <f>C3322*D3322*E3322</f>
        <v>0</v>
      </c>
      <c r="G3322" s="219"/>
      <c r="I3322" s="269"/>
    </row>
    <row r="3323" spans="1:9">
      <c r="A3323" s="842" t="str">
        <f>IF(I3322=0,"",VLOOKUP(I3322,EQUIPOS,2,FALSE))</f>
        <v/>
      </c>
      <c r="B3323" s="843"/>
      <c r="C3323" s="187"/>
      <c r="D3323" s="186"/>
      <c r="E3323" s="240">
        <f>IF(I3322=0,0,VLOOKUP(I3322,EQUIPOS,4,FALSE))</f>
        <v>0</v>
      </c>
      <c r="F3323" s="218">
        <f t="shared" ref="F3323:F3326" si="579">C3323*D3323*E3323</f>
        <v>0</v>
      </c>
      <c r="G3323" s="220"/>
      <c r="I3323" s="269"/>
    </row>
    <row r="3324" spans="1:9">
      <c r="A3324" s="842" t="str">
        <f>IF(I3323=0,"",VLOOKUP(I3323,EQUIPOS,2,FALSE))</f>
        <v/>
      </c>
      <c r="B3324" s="843"/>
      <c r="C3324" s="187"/>
      <c r="D3324" s="186"/>
      <c r="E3324" s="240">
        <f>IF(I3323=0,0,VLOOKUP(I3323,EQUIPOS,4,FALSE))</f>
        <v>0</v>
      </c>
      <c r="F3324" s="218">
        <f t="shared" si="579"/>
        <v>0</v>
      </c>
      <c r="G3324" s="220"/>
      <c r="I3324" s="269"/>
    </row>
    <row r="3325" spans="1:9">
      <c r="A3325" s="842" t="str">
        <f>IF(I3324=0,"",VLOOKUP(I3324,EQUIPOS,2,FALSE))</f>
        <v/>
      </c>
      <c r="B3325" s="843"/>
      <c r="C3325" s="187"/>
      <c r="D3325" s="186"/>
      <c r="E3325" s="240">
        <f>IF(I3324=0,0,VLOOKUP(I3324,EQUIPOS,4,FALSE))</f>
        <v>0</v>
      </c>
      <c r="F3325" s="218">
        <f t="shared" si="579"/>
        <v>0</v>
      </c>
      <c r="G3325" s="220"/>
      <c r="I3325" s="269"/>
    </row>
    <row r="3326" spans="1:9" ht="30.75" customHeight="1">
      <c r="A3326" s="842" t="str">
        <f>IF(I3325=0,"",VLOOKUP(I3325,EQUIPOS,2,FALSE))</f>
        <v/>
      </c>
      <c r="B3326" s="843"/>
      <c r="C3326" s="187"/>
      <c r="D3326" s="186"/>
      <c r="E3326" s="240">
        <f>IF(I3325=0,0,VLOOKUP(I3325,EQUIPOS,4,FALSE))</f>
        <v>0</v>
      </c>
      <c r="F3326" s="218">
        <f t="shared" si="579"/>
        <v>0</v>
      </c>
      <c r="G3326" s="221"/>
      <c r="I3326" s="308"/>
    </row>
    <row r="3327" spans="1:9" ht="13.5" thickBot="1">
      <c r="A3327" s="222"/>
      <c r="B3327" s="223"/>
      <c r="C3327" s="223"/>
      <c r="D3327" s="225"/>
      <c r="E3327" s="249"/>
      <c r="F3327" s="226" t="s">
        <v>78</v>
      </c>
      <c r="G3327" s="250">
        <f>SUM(F3322:F3326)</f>
        <v>0</v>
      </c>
      <c r="I3327" s="308"/>
    </row>
    <row r="3328" spans="1:9" ht="13.5" thickTop="1">
      <c r="A3328" s="228" t="s">
        <v>69</v>
      </c>
      <c r="B3328" s="229"/>
      <c r="C3328" s="229"/>
      <c r="D3328" s="231"/>
      <c r="E3328" s="231"/>
      <c r="F3328" s="230"/>
      <c r="G3328" s="232"/>
      <c r="H3328" s="209"/>
      <c r="I3328" s="307"/>
    </row>
    <row r="3329" spans="1:9" ht="26">
      <c r="A3329" s="233" t="s">
        <v>53</v>
      </c>
      <c r="B3329" s="235" t="s">
        <v>54</v>
      </c>
      <c r="C3329" s="235" t="s">
        <v>64</v>
      </c>
      <c r="D3329" s="298" t="s">
        <v>70</v>
      </c>
      <c r="E3329" s="236" t="s">
        <v>65</v>
      </c>
      <c r="F3329" s="237" t="s">
        <v>75</v>
      </c>
      <c r="G3329" s="238" t="s">
        <v>66</v>
      </c>
      <c r="I3329" s="269"/>
    </row>
    <row r="3330" spans="1:9">
      <c r="A3330" s="251" t="str">
        <f t="shared" ref="A3330:A3341" si="580">IF(I3329=0,"",VLOOKUP(I3329,MANOOBRA,2,FALSE))</f>
        <v/>
      </c>
      <c r="B3330" s="239" t="str">
        <f t="shared" ref="B3330:B3341" si="581">IF(I3329=0,"",VLOOKUP(I3329,MANOOBRA,3,FALSE))</f>
        <v/>
      </c>
      <c r="C3330" s="187"/>
      <c r="D3330" s="697"/>
      <c r="E3330" s="240">
        <f t="shared" ref="E3330:E3341" si="582">IF(I3329=0,0,VLOOKUP(I3329,MANOOBRA,4,FALSE))</f>
        <v>0</v>
      </c>
      <c r="F3330" s="218">
        <f>IF(D3330=0,0,D3330*E3330)</f>
        <v>0</v>
      </c>
      <c r="G3330" s="219"/>
      <c r="I3330" s="269"/>
    </row>
    <row r="3331" spans="1:9">
      <c r="A3331" s="251" t="str">
        <f t="shared" si="580"/>
        <v/>
      </c>
      <c r="B3331" s="239" t="str">
        <f t="shared" si="581"/>
        <v/>
      </c>
      <c r="C3331" s="187"/>
      <c r="D3331" s="187"/>
      <c r="E3331" s="240">
        <f t="shared" si="582"/>
        <v>0</v>
      </c>
      <c r="F3331" s="218">
        <f t="shared" ref="F3331:F3341" si="583">IF(D3331=0,0,C3331*E3331/D3331)</f>
        <v>0</v>
      </c>
      <c r="G3331" s="220"/>
      <c r="I3331" s="269"/>
    </row>
    <row r="3332" spans="1:9">
      <c r="A3332" s="251" t="str">
        <f t="shared" si="580"/>
        <v/>
      </c>
      <c r="B3332" s="239" t="str">
        <f t="shared" si="581"/>
        <v/>
      </c>
      <c r="C3332" s="187"/>
      <c r="D3332" s="290"/>
      <c r="E3332" s="240">
        <f t="shared" si="582"/>
        <v>0</v>
      </c>
      <c r="F3332" s="218">
        <f t="shared" si="583"/>
        <v>0</v>
      </c>
      <c r="G3332" s="220"/>
      <c r="I3332" s="269"/>
    </row>
    <row r="3333" spans="1:9">
      <c r="A3333" s="251" t="str">
        <f t="shared" si="580"/>
        <v/>
      </c>
      <c r="B3333" s="239" t="str">
        <f t="shared" si="581"/>
        <v/>
      </c>
      <c r="C3333" s="187"/>
      <c r="D3333" s="187"/>
      <c r="E3333" s="240">
        <f t="shared" si="582"/>
        <v>0</v>
      </c>
      <c r="F3333" s="218">
        <f t="shared" si="583"/>
        <v>0</v>
      </c>
      <c r="G3333" s="220"/>
      <c r="I3333" s="269"/>
    </row>
    <row r="3334" spans="1:9">
      <c r="A3334" s="251" t="str">
        <f t="shared" si="580"/>
        <v/>
      </c>
      <c r="B3334" s="239" t="str">
        <f t="shared" si="581"/>
        <v/>
      </c>
      <c r="C3334" s="187"/>
      <c r="D3334" s="187"/>
      <c r="E3334" s="240">
        <f t="shared" si="582"/>
        <v>0</v>
      </c>
      <c r="F3334" s="218">
        <f t="shared" si="583"/>
        <v>0</v>
      </c>
      <c r="G3334" s="220"/>
      <c r="I3334" s="269"/>
    </row>
    <row r="3335" spans="1:9">
      <c r="A3335" s="251" t="str">
        <f t="shared" si="580"/>
        <v/>
      </c>
      <c r="B3335" s="239" t="str">
        <f t="shared" si="581"/>
        <v/>
      </c>
      <c r="C3335" s="187"/>
      <c r="D3335" s="187"/>
      <c r="E3335" s="240">
        <f t="shared" si="582"/>
        <v>0</v>
      </c>
      <c r="F3335" s="218">
        <f t="shared" si="583"/>
        <v>0</v>
      </c>
      <c r="G3335" s="220"/>
      <c r="I3335" s="269"/>
    </row>
    <row r="3336" spans="1:9">
      <c r="A3336" s="251" t="str">
        <f t="shared" si="580"/>
        <v/>
      </c>
      <c r="B3336" s="239" t="str">
        <f t="shared" si="581"/>
        <v/>
      </c>
      <c r="C3336" s="187"/>
      <c r="D3336" s="187"/>
      <c r="E3336" s="240">
        <f t="shared" si="582"/>
        <v>0</v>
      </c>
      <c r="F3336" s="218">
        <f t="shared" si="583"/>
        <v>0</v>
      </c>
      <c r="G3336" s="220"/>
      <c r="I3336" s="269"/>
    </row>
    <row r="3337" spans="1:9">
      <c r="A3337" s="251" t="str">
        <f t="shared" si="580"/>
        <v/>
      </c>
      <c r="B3337" s="239" t="str">
        <f t="shared" si="581"/>
        <v/>
      </c>
      <c r="C3337" s="187"/>
      <c r="D3337" s="187"/>
      <c r="E3337" s="240">
        <f t="shared" si="582"/>
        <v>0</v>
      </c>
      <c r="F3337" s="218">
        <f t="shared" si="583"/>
        <v>0</v>
      </c>
      <c r="G3337" s="220"/>
      <c r="I3337" s="269"/>
    </row>
    <row r="3338" spans="1:9">
      <c r="A3338" s="251" t="str">
        <f t="shared" si="580"/>
        <v/>
      </c>
      <c r="B3338" s="239" t="str">
        <f t="shared" si="581"/>
        <v/>
      </c>
      <c r="C3338" s="187"/>
      <c r="D3338" s="187"/>
      <c r="E3338" s="240">
        <f t="shared" si="582"/>
        <v>0</v>
      </c>
      <c r="F3338" s="218">
        <f t="shared" si="583"/>
        <v>0</v>
      </c>
      <c r="G3338" s="220"/>
      <c r="I3338" s="269"/>
    </row>
    <row r="3339" spans="1:9">
      <c r="A3339" s="251" t="str">
        <f t="shared" si="580"/>
        <v/>
      </c>
      <c r="B3339" s="239" t="str">
        <f t="shared" si="581"/>
        <v/>
      </c>
      <c r="C3339" s="187"/>
      <c r="D3339" s="187"/>
      <c r="E3339" s="240">
        <f t="shared" si="582"/>
        <v>0</v>
      </c>
      <c r="F3339" s="218">
        <f t="shared" si="583"/>
        <v>0</v>
      </c>
      <c r="G3339" s="220"/>
      <c r="I3339" s="269"/>
    </row>
    <row r="3340" spans="1:9">
      <c r="A3340" s="251" t="str">
        <f t="shared" si="580"/>
        <v/>
      </c>
      <c r="B3340" s="239" t="str">
        <f t="shared" si="581"/>
        <v/>
      </c>
      <c r="C3340" s="187"/>
      <c r="D3340" s="187"/>
      <c r="E3340" s="240">
        <f t="shared" si="582"/>
        <v>0</v>
      </c>
      <c r="F3340" s="218">
        <f t="shared" si="583"/>
        <v>0</v>
      </c>
      <c r="G3340" s="220"/>
      <c r="I3340" s="269"/>
    </row>
    <row r="3341" spans="1:9" ht="31.5" customHeight="1">
      <c r="A3341" s="251" t="str">
        <f t="shared" si="580"/>
        <v/>
      </c>
      <c r="B3341" s="239" t="str">
        <f t="shared" si="581"/>
        <v/>
      </c>
      <c r="C3341" s="187"/>
      <c r="D3341" s="187"/>
      <c r="E3341" s="240">
        <f t="shared" si="582"/>
        <v>0</v>
      </c>
      <c r="F3341" s="218">
        <f t="shared" si="583"/>
        <v>0</v>
      </c>
      <c r="G3341" s="221"/>
      <c r="I3341" s="308"/>
    </row>
    <row r="3342" spans="1:9" ht="13.5" thickBot="1">
      <c r="A3342" s="222"/>
      <c r="B3342" s="223"/>
      <c r="C3342" s="223"/>
      <c r="D3342" s="225"/>
      <c r="E3342" s="225"/>
      <c r="F3342" s="226" t="s">
        <v>79</v>
      </c>
      <c r="G3342" s="250">
        <f>SUM(F3330:F3341)</f>
        <v>0</v>
      </c>
      <c r="I3342" s="308"/>
    </row>
    <row r="3343" spans="1:9" ht="13.5" thickTop="1">
      <c r="A3343" s="179" t="s">
        <v>72</v>
      </c>
      <c r="B3343" s="229"/>
      <c r="C3343" s="229"/>
      <c r="D3343" s="231"/>
      <c r="E3343" s="231"/>
      <c r="F3343" s="230"/>
      <c r="G3343" s="232"/>
      <c r="H3343" s="209"/>
      <c r="I3343" s="307"/>
    </row>
    <row r="3344" spans="1:9">
      <c r="A3344" s="233" t="s">
        <v>53</v>
      </c>
      <c r="B3344" s="234"/>
      <c r="C3344" s="234"/>
      <c r="D3344" s="299"/>
      <c r="E3344" s="236" t="s">
        <v>73</v>
      </c>
      <c r="F3344" s="237" t="s">
        <v>74</v>
      </c>
      <c r="G3344" s="252" t="s">
        <v>73</v>
      </c>
      <c r="I3344" s="308"/>
    </row>
    <row r="3345" spans="1:20">
      <c r="A3345" s="704" t="s">
        <v>734</v>
      </c>
      <c r="B3345" s="253"/>
      <c r="C3345" s="253"/>
      <c r="D3345" s="300"/>
      <c r="E3345" s="217">
        <f>SUM(G3304,G3319,G3327,G3342)</f>
        <v>0</v>
      </c>
      <c r="F3345" s="254">
        <v>0.12</v>
      </c>
      <c r="G3345" s="255">
        <f>E3345*F3345</f>
        <v>0</v>
      </c>
      <c r="I3345" s="308"/>
    </row>
    <row r="3346" spans="1:20">
      <c r="A3346" s="704" t="s">
        <v>80</v>
      </c>
      <c r="B3346" s="253"/>
      <c r="C3346" s="253"/>
      <c r="D3346" s="300"/>
      <c r="E3346" s="217">
        <f>SUM(G3304,G3319,G3327,G3342)</f>
        <v>0</v>
      </c>
      <c r="F3346" s="254">
        <f>A</f>
        <v>0</v>
      </c>
      <c r="G3346" s="255">
        <f>E3346*F3346</f>
        <v>0</v>
      </c>
      <c r="I3346" s="308"/>
    </row>
    <row r="3347" spans="1:20" ht="33" customHeight="1">
      <c r="A3347" s="704" t="s">
        <v>81</v>
      </c>
      <c r="B3347" s="253"/>
      <c r="C3347" s="253"/>
      <c r="D3347" s="300"/>
      <c r="E3347" s="217">
        <f>SUM(G3304,G3319,G3327,G3342)</f>
        <v>0</v>
      </c>
      <c r="F3347" s="254">
        <f>I</f>
        <v>0</v>
      </c>
      <c r="G3347" s="255">
        <f>E3347*F3347</f>
        <v>0</v>
      </c>
      <c r="I3347" s="308"/>
      <c r="J3347" s="281"/>
      <c r="K3347" s="281"/>
      <c r="L3347" s="281"/>
      <c r="M3347" s="281"/>
      <c r="N3347" s="281"/>
      <c r="O3347" s="281"/>
      <c r="P3347" s="281"/>
      <c r="Q3347" s="281"/>
      <c r="R3347" s="281"/>
      <c r="S3347" s="281"/>
    </row>
    <row r="3348" spans="1:20" ht="33" customHeight="1">
      <c r="A3348" s="707" t="s">
        <v>82</v>
      </c>
      <c r="D3348" s="206"/>
      <c r="E3348" s="217">
        <f>SUM(G3304,G3319,G3327,G3342)</f>
        <v>0</v>
      </c>
      <c r="F3348" s="705">
        <f>U</f>
        <v>0</v>
      </c>
      <c r="G3348" s="255">
        <f>E3348*F3348</f>
        <v>0</v>
      </c>
      <c r="I3348" s="706"/>
      <c r="J3348" s="281"/>
      <c r="K3348" s="281"/>
      <c r="L3348" s="281"/>
      <c r="M3348" s="281"/>
      <c r="N3348" s="281"/>
      <c r="O3348" s="281"/>
      <c r="P3348" s="281"/>
      <c r="Q3348" s="281"/>
      <c r="R3348" s="281"/>
      <c r="S3348" s="281"/>
    </row>
    <row r="3349" spans="1:20" s="201" customFormat="1" ht="13.5" thickBot="1">
      <c r="A3349" s="222"/>
      <c r="B3349" s="223"/>
      <c r="C3349" s="223"/>
      <c r="D3349" s="225"/>
      <c r="E3349" s="225"/>
      <c r="F3349" s="256" t="s">
        <v>83</v>
      </c>
      <c r="G3349" s="250">
        <f>SUM(G3345:G3348)</f>
        <v>0</v>
      </c>
      <c r="I3349" s="309"/>
      <c r="J3349" s="201" t="str">
        <f>B3288</f>
        <v>2.8.7</v>
      </c>
      <c r="K3349" s="261">
        <f>E3345</f>
        <v>0</v>
      </c>
      <c r="L3349" s="261">
        <f>+G3304</f>
        <v>0</v>
      </c>
      <c r="M3349" s="261">
        <f>+G3319</f>
        <v>0</v>
      </c>
      <c r="N3349" s="261">
        <f>+G3327</f>
        <v>0</v>
      </c>
      <c r="O3349" s="261">
        <f>+G3342</f>
        <v>0</v>
      </c>
      <c r="P3349" s="280">
        <f>G3345</f>
        <v>0</v>
      </c>
      <c r="Q3349" s="280">
        <f>G3346</f>
        <v>0</v>
      </c>
      <c r="R3349" s="280">
        <f>G3347</f>
        <v>0</v>
      </c>
      <c r="S3349" s="283">
        <f>SUM(K3349:R3349)</f>
        <v>0</v>
      </c>
      <c r="T3349" s="280"/>
    </row>
    <row r="3350" spans="1:20" ht="14" thickTop="1" thickBot="1">
      <c r="A3350" s="257"/>
      <c r="B3350" s="201"/>
      <c r="C3350" s="201"/>
      <c r="D3350" s="301"/>
      <c r="E3350" s="258" t="s">
        <v>88</v>
      </c>
      <c r="F3350" s="259"/>
      <c r="G3350" s="260">
        <f>ROUND(SUM(G3304,G3319,G3327,G3342,G3349),0)</f>
        <v>0</v>
      </c>
      <c r="I3350" s="308"/>
      <c r="T3350" s="280"/>
    </row>
    <row r="3351" spans="1:20" ht="13.5" thickTop="1">
      <c r="A3351" s="262" t="s">
        <v>95</v>
      </c>
      <c r="D3351" s="206"/>
      <c r="E3351" s="206"/>
      <c r="F3351" s="205"/>
      <c r="G3351" s="208"/>
      <c r="I3351" s="308"/>
      <c r="T3351" s="280"/>
    </row>
    <row r="3352" spans="1:20">
      <c r="A3352" s="262"/>
      <c r="B3352" s="263"/>
      <c r="C3352" s="263"/>
      <c r="D3352" s="302"/>
      <c r="E3352" s="206"/>
      <c r="F3352" s="205"/>
      <c r="G3352" s="264">
        <f ca="1">TODAY()</f>
        <v>45189</v>
      </c>
      <c r="I3352" s="308"/>
      <c r="T3352" s="280"/>
    </row>
    <row r="3353" spans="1:20" s="191" customFormat="1" ht="13.5" thickBot="1">
      <c r="A3353" s="222"/>
      <c r="B3353" s="223"/>
      <c r="C3353" s="223"/>
      <c r="D3353" s="225"/>
      <c r="E3353" s="225"/>
      <c r="F3353" s="224"/>
      <c r="G3353" s="265"/>
      <c r="I3353" s="303"/>
      <c r="S3353" s="282"/>
    </row>
    <row r="3354" spans="1:20" s="191" customFormat="1" ht="13.5" thickTop="1">
      <c r="A3354" s="188" t="s">
        <v>124</v>
      </c>
      <c r="B3354" s="188"/>
      <c r="C3354" s="188"/>
      <c r="D3354" s="190"/>
      <c r="E3354" s="190"/>
      <c r="F3354" s="189"/>
      <c r="G3354" s="189"/>
      <c r="I3354" s="303"/>
      <c r="S3354" s="282"/>
    </row>
    <row r="3355" spans="1:20" s="191" customFormat="1">
      <c r="A3355" s="188" t="str">
        <f>CONCATENATE('Prestaciones y AIU'!A3000," ANALISIS DE PRECIOS UNITARIOS")</f>
        <v xml:space="preserve"> ANALISIS DE PRECIOS UNITARIOS</v>
      </c>
      <c r="B3355" s="188"/>
      <c r="C3355" s="188"/>
      <c r="D3355" s="190"/>
      <c r="E3355" s="190"/>
      <c r="F3355" s="189"/>
      <c r="G3355" s="189"/>
      <c r="I3355" s="303"/>
      <c r="S3355" s="282"/>
    </row>
    <row r="3356" spans="1:20" s="191" customFormat="1">
      <c r="A3356" s="188" t="str">
        <f>Objeto_LIC</f>
        <v>OBJETO PROCESO COMPETITIVO</v>
      </c>
      <c r="B3356" s="188"/>
      <c r="C3356" s="188"/>
      <c r="D3356" s="190"/>
      <c r="E3356" s="190"/>
      <c r="F3356" s="189"/>
      <c r="G3356" s="189"/>
      <c r="I3356" s="303"/>
      <c r="S3356" s="282"/>
    </row>
    <row r="3357" spans="1:20">
      <c r="A3357" s="188"/>
      <c r="B3357" s="188"/>
      <c r="C3357" s="188"/>
      <c r="D3357" s="190"/>
      <c r="E3357" s="190"/>
      <c r="F3357" s="189"/>
      <c r="G3357" s="189"/>
    </row>
    <row r="3358" spans="1:20" s="201" customFormat="1" ht="13.5" thickBot="1">
      <c r="A3358" s="192"/>
      <c r="B3358" s="192"/>
      <c r="C3358" s="192"/>
      <c r="D3358" s="194"/>
      <c r="E3358" s="194"/>
      <c r="F3358" s="193"/>
      <c r="G3358" s="193"/>
      <c r="I3358" s="305"/>
      <c r="S3358" s="282"/>
    </row>
    <row r="3359" spans="1:20" ht="13.5" thickTop="1">
      <c r="A3359" s="196"/>
      <c r="B3359" s="197"/>
      <c r="C3359" s="197"/>
      <c r="D3359" s="199"/>
      <c r="E3359" s="199"/>
      <c r="F3359" s="198"/>
      <c r="G3359" s="200" t="s">
        <v>125</v>
      </c>
    </row>
    <row r="3360" spans="1:20">
      <c r="A3360" s="202" t="s">
        <v>58</v>
      </c>
      <c r="B3360" s="844" t="str">
        <f>Proponente</f>
        <v>INDICAR NOMBRE DE CONTRATISTA</v>
      </c>
      <c r="C3360" s="844"/>
      <c r="D3360" s="844"/>
      <c r="E3360" s="844"/>
      <c r="F3360" s="844"/>
      <c r="G3360" s="845"/>
    </row>
    <row r="3361" spans="1:19">
      <c r="A3361" s="202" t="s">
        <v>59</v>
      </c>
      <c r="B3361" s="203" t="str">
        <f>Presupuesto!$A$53</f>
        <v>2.8.8</v>
      </c>
      <c r="C3361" s="844" t="str">
        <f>Presupuesto!$B$53</f>
        <v>Sumiinstro e instalación de cerca poste en concreto, alambre pua cal.12, c/3.0 m, hp = 2.00 m, 4 hilos</v>
      </c>
      <c r="D3361" s="844"/>
      <c r="E3361" s="844"/>
      <c r="F3361" s="844"/>
      <c r="G3361" s="845"/>
    </row>
    <row r="3362" spans="1:19">
      <c r="A3362" s="204"/>
      <c r="D3362" s="206"/>
      <c r="E3362" s="206"/>
      <c r="F3362" s="192" t="s">
        <v>87</v>
      </c>
      <c r="G3362" s="207" t="str">
        <f>Presupuesto!$C$53</f>
        <v>ml</v>
      </c>
      <c r="I3362" s="306"/>
      <c r="J3362" s="281"/>
      <c r="K3362" s="281"/>
      <c r="L3362" s="281"/>
      <c r="M3362" s="281"/>
      <c r="N3362" s="281"/>
      <c r="O3362" s="281"/>
      <c r="P3362" s="281"/>
      <c r="Q3362" s="281"/>
      <c r="R3362" s="281"/>
      <c r="S3362" s="281"/>
    </row>
    <row r="3363" spans="1:19" s="209" customFormat="1" ht="13.5" thickBot="1">
      <c r="A3363" s="202" t="s">
        <v>60</v>
      </c>
      <c r="B3363" s="195"/>
      <c r="C3363" s="195"/>
      <c r="D3363" s="206"/>
      <c r="E3363" s="206"/>
      <c r="F3363" s="205"/>
      <c r="G3363" s="208"/>
      <c r="I3363" s="307"/>
      <c r="S3363" s="281"/>
    </row>
    <row r="3364" spans="1:19" ht="13.5" thickTop="1">
      <c r="A3364" s="210" t="s">
        <v>53</v>
      </c>
      <c r="B3364" s="211" t="s">
        <v>61</v>
      </c>
      <c r="C3364" s="211" t="s">
        <v>62</v>
      </c>
      <c r="D3364" s="212" t="s">
        <v>70</v>
      </c>
      <c r="E3364" s="213" t="s">
        <v>98</v>
      </c>
      <c r="F3364" s="213" t="s">
        <v>75</v>
      </c>
      <c r="G3364" s="214" t="s">
        <v>66</v>
      </c>
      <c r="I3364" s="269"/>
    </row>
    <row r="3365" spans="1:19">
      <c r="A3365" s="215" t="str">
        <f t="shared" ref="A3365:A3376" si="584">IF(I3364=0,"-",VLOOKUP(I3364,EQUIPOS,2,FALSE))</f>
        <v>-</v>
      </c>
      <c r="B3365" s="216"/>
      <c r="C3365" s="216"/>
      <c r="D3365" s="606"/>
      <c r="E3365" s="217">
        <f>0.1*Database!D13</f>
        <v>0</v>
      </c>
      <c r="F3365" s="218">
        <f>IF(D3365=0,0,E3365*D3365)</f>
        <v>0</v>
      </c>
      <c r="G3365" s="219"/>
      <c r="I3365" s="269"/>
    </row>
    <row r="3366" spans="1:19">
      <c r="A3366" s="215" t="str">
        <f t="shared" si="584"/>
        <v>-</v>
      </c>
      <c r="B3366" s="216"/>
      <c r="C3366" s="216"/>
      <c r="D3366" s="186"/>
      <c r="E3366" s="217">
        <f t="shared" ref="E3366:E3376" si="585">IF(I3365=0,0,VLOOKUP(I3365,EQUIPOS,4,FALSE))</f>
        <v>0</v>
      </c>
      <c r="F3366" s="218">
        <f t="shared" ref="F3366:F3376" si="586">IF(D3366=0,0,E3366*D3366)</f>
        <v>0</v>
      </c>
      <c r="G3366" s="220"/>
      <c r="I3366" s="269"/>
    </row>
    <row r="3367" spans="1:19">
      <c r="A3367" s="215" t="str">
        <f t="shared" si="584"/>
        <v>-</v>
      </c>
      <c r="B3367" s="216"/>
      <c r="C3367" s="216"/>
      <c r="D3367" s="186"/>
      <c r="E3367" s="217">
        <f t="shared" si="585"/>
        <v>0</v>
      </c>
      <c r="F3367" s="218">
        <f t="shared" si="586"/>
        <v>0</v>
      </c>
      <c r="G3367" s="220"/>
      <c r="I3367" s="269"/>
    </row>
    <row r="3368" spans="1:19">
      <c r="A3368" s="215" t="str">
        <f t="shared" si="584"/>
        <v>-</v>
      </c>
      <c r="B3368" s="216"/>
      <c r="C3368" s="216"/>
      <c r="D3368" s="186"/>
      <c r="E3368" s="217">
        <f t="shared" si="585"/>
        <v>0</v>
      </c>
      <c r="F3368" s="218">
        <f t="shared" si="586"/>
        <v>0</v>
      </c>
      <c r="G3368" s="220"/>
      <c r="I3368" s="269"/>
    </row>
    <row r="3369" spans="1:19">
      <c r="A3369" s="215" t="str">
        <f t="shared" si="584"/>
        <v>-</v>
      </c>
      <c r="B3369" s="216"/>
      <c r="C3369" s="216"/>
      <c r="D3369" s="186"/>
      <c r="E3369" s="217">
        <f t="shared" si="585"/>
        <v>0</v>
      </c>
      <c r="F3369" s="218">
        <f t="shared" si="586"/>
        <v>0</v>
      </c>
      <c r="G3369" s="220"/>
      <c r="I3369" s="269"/>
    </row>
    <row r="3370" spans="1:19">
      <c r="A3370" s="215" t="str">
        <f t="shared" si="584"/>
        <v>-</v>
      </c>
      <c r="B3370" s="216"/>
      <c r="C3370" s="216"/>
      <c r="D3370" s="186"/>
      <c r="E3370" s="217">
        <f t="shared" si="585"/>
        <v>0</v>
      </c>
      <c r="F3370" s="218">
        <f t="shared" si="586"/>
        <v>0</v>
      </c>
      <c r="G3370" s="220"/>
      <c r="I3370" s="269"/>
    </row>
    <row r="3371" spans="1:19">
      <c r="A3371" s="215" t="str">
        <f t="shared" si="584"/>
        <v>-</v>
      </c>
      <c r="B3371" s="216"/>
      <c r="C3371" s="216"/>
      <c r="D3371" s="186"/>
      <c r="E3371" s="217">
        <f t="shared" si="585"/>
        <v>0</v>
      </c>
      <c r="F3371" s="218">
        <f t="shared" si="586"/>
        <v>0</v>
      </c>
      <c r="G3371" s="220"/>
      <c r="I3371" s="269"/>
    </row>
    <row r="3372" spans="1:19">
      <c r="A3372" s="215" t="str">
        <f t="shared" si="584"/>
        <v>-</v>
      </c>
      <c r="B3372" s="216"/>
      <c r="C3372" s="216"/>
      <c r="D3372" s="186"/>
      <c r="E3372" s="217">
        <f t="shared" si="585"/>
        <v>0</v>
      </c>
      <c r="F3372" s="218">
        <f t="shared" si="586"/>
        <v>0</v>
      </c>
      <c r="G3372" s="220"/>
      <c r="I3372" s="269"/>
    </row>
    <row r="3373" spans="1:19">
      <c r="A3373" s="215" t="str">
        <f t="shared" si="584"/>
        <v>-</v>
      </c>
      <c r="B3373" s="216"/>
      <c r="C3373" s="216"/>
      <c r="D3373" s="186"/>
      <c r="E3373" s="217">
        <f t="shared" si="585"/>
        <v>0</v>
      </c>
      <c r="F3373" s="218">
        <f t="shared" si="586"/>
        <v>0</v>
      </c>
      <c r="G3373" s="220"/>
      <c r="I3373" s="269"/>
    </row>
    <row r="3374" spans="1:19">
      <c r="A3374" s="215" t="str">
        <f t="shared" si="584"/>
        <v>-</v>
      </c>
      <c r="B3374" s="216"/>
      <c r="C3374" s="216"/>
      <c r="D3374" s="186"/>
      <c r="E3374" s="217">
        <f t="shared" si="585"/>
        <v>0</v>
      </c>
      <c r="F3374" s="218">
        <f t="shared" si="586"/>
        <v>0</v>
      </c>
      <c r="G3374" s="220"/>
      <c r="I3374" s="269"/>
    </row>
    <row r="3375" spans="1:19">
      <c r="A3375" s="215" t="str">
        <f t="shared" si="584"/>
        <v>-</v>
      </c>
      <c r="B3375" s="216"/>
      <c r="C3375" s="216"/>
      <c r="D3375" s="186"/>
      <c r="E3375" s="217">
        <f t="shared" si="585"/>
        <v>0</v>
      </c>
      <c r="F3375" s="218">
        <f t="shared" si="586"/>
        <v>0</v>
      </c>
      <c r="G3375" s="220"/>
      <c r="I3375" s="269"/>
    </row>
    <row r="3376" spans="1:19">
      <c r="A3376" s="215" t="str">
        <f t="shared" si="584"/>
        <v>-</v>
      </c>
      <c r="B3376" s="216"/>
      <c r="C3376" s="216"/>
      <c r="D3376" s="186"/>
      <c r="E3376" s="217">
        <f t="shared" si="585"/>
        <v>0</v>
      </c>
      <c r="F3376" s="218">
        <f t="shared" si="586"/>
        <v>0</v>
      </c>
      <c r="G3376" s="220"/>
      <c r="I3376" s="308"/>
    </row>
    <row r="3377" spans="1:19" ht="13.5" thickBot="1">
      <c r="A3377" s="222"/>
      <c r="B3377" s="223"/>
      <c r="C3377" s="223"/>
      <c r="D3377" s="225"/>
      <c r="E3377" s="225"/>
      <c r="F3377" s="226" t="s">
        <v>76</v>
      </c>
      <c r="G3377" s="227">
        <f>SUM(F3365:F3376)</f>
        <v>0</v>
      </c>
      <c r="I3377" s="308"/>
    </row>
    <row r="3378" spans="1:19" s="209" customFormat="1" ht="13.5" thickTop="1">
      <c r="A3378" s="228" t="s">
        <v>63</v>
      </c>
      <c r="B3378" s="229"/>
      <c r="C3378" s="229"/>
      <c r="D3378" s="231"/>
      <c r="E3378" s="231"/>
      <c r="F3378" s="230"/>
      <c r="G3378" s="232"/>
      <c r="I3378" s="307"/>
      <c r="S3378" s="281"/>
    </row>
    <row r="3379" spans="1:19" ht="26">
      <c r="A3379" s="233" t="s">
        <v>53</v>
      </c>
      <c r="B3379" s="234"/>
      <c r="C3379" s="235" t="s">
        <v>54</v>
      </c>
      <c r="D3379" s="298" t="s">
        <v>64</v>
      </c>
      <c r="E3379" s="236" t="s">
        <v>65</v>
      </c>
      <c r="F3379" s="237" t="s">
        <v>75</v>
      </c>
      <c r="G3379" s="238" t="s">
        <v>66</v>
      </c>
      <c r="I3379" s="269"/>
    </row>
    <row r="3380" spans="1:19">
      <c r="A3380" s="842" t="str">
        <f t="shared" ref="A3380:A3391" si="587">IF(I3379=0,"",VLOOKUP(I3379,MATERIALES,2,FALSE))</f>
        <v/>
      </c>
      <c r="B3380" s="843"/>
      <c r="C3380" s="239" t="str">
        <f t="shared" ref="C3380:C3388" si="588">IF(I3379=0,"",VLOOKUP(I3379,MATERIALES,3,FALSE))</f>
        <v/>
      </c>
      <c r="D3380" s="186"/>
      <c r="E3380" s="240">
        <f t="shared" ref="E3380:E3391" si="589">IF(I3379=0,0,VLOOKUP(I3379,MATERIALES,4,FALSE))</f>
        <v>0</v>
      </c>
      <c r="F3380" s="218">
        <f>D3380*E3380</f>
        <v>0</v>
      </c>
      <c r="G3380" s="219"/>
      <c r="I3380" s="269"/>
    </row>
    <row r="3381" spans="1:19">
      <c r="A3381" s="842" t="str">
        <f t="shared" si="587"/>
        <v/>
      </c>
      <c r="B3381" s="843"/>
      <c r="C3381" s="239" t="str">
        <f t="shared" si="588"/>
        <v/>
      </c>
      <c r="D3381" s="186"/>
      <c r="E3381" s="240">
        <f t="shared" si="589"/>
        <v>0</v>
      </c>
      <c r="F3381" s="218">
        <f t="shared" ref="F3381:F3391" si="590">D3381*E3381</f>
        <v>0</v>
      </c>
      <c r="G3381" s="220"/>
      <c r="I3381" s="269"/>
    </row>
    <row r="3382" spans="1:19">
      <c r="A3382" s="842" t="str">
        <f t="shared" si="587"/>
        <v/>
      </c>
      <c r="B3382" s="843"/>
      <c r="C3382" s="239" t="str">
        <f t="shared" si="588"/>
        <v/>
      </c>
      <c r="D3382" s="186"/>
      <c r="E3382" s="240">
        <f t="shared" si="589"/>
        <v>0</v>
      </c>
      <c r="F3382" s="218">
        <f t="shared" si="590"/>
        <v>0</v>
      </c>
      <c r="G3382" s="220"/>
      <c r="I3382" s="269"/>
    </row>
    <row r="3383" spans="1:19">
      <c r="A3383" s="842" t="str">
        <f t="shared" si="587"/>
        <v/>
      </c>
      <c r="B3383" s="843"/>
      <c r="C3383" s="239" t="str">
        <f t="shared" si="588"/>
        <v/>
      </c>
      <c r="D3383" s="186"/>
      <c r="E3383" s="240">
        <f t="shared" si="589"/>
        <v>0</v>
      </c>
      <c r="F3383" s="218">
        <f t="shared" si="590"/>
        <v>0</v>
      </c>
      <c r="G3383" s="220"/>
      <c r="I3383" s="269"/>
    </row>
    <row r="3384" spans="1:19">
      <c r="A3384" s="842" t="str">
        <f t="shared" si="587"/>
        <v/>
      </c>
      <c r="B3384" s="843"/>
      <c r="C3384" s="239" t="str">
        <f t="shared" si="588"/>
        <v/>
      </c>
      <c r="D3384" s="186"/>
      <c r="E3384" s="240">
        <f t="shared" si="589"/>
        <v>0</v>
      </c>
      <c r="F3384" s="218">
        <f t="shared" si="590"/>
        <v>0</v>
      </c>
      <c r="G3384" s="220"/>
      <c r="I3384" s="269"/>
    </row>
    <row r="3385" spans="1:19">
      <c r="A3385" s="842" t="str">
        <f t="shared" si="587"/>
        <v/>
      </c>
      <c r="B3385" s="843"/>
      <c r="C3385" s="239" t="str">
        <f t="shared" si="588"/>
        <v/>
      </c>
      <c r="D3385" s="186"/>
      <c r="E3385" s="240">
        <f t="shared" si="589"/>
        <v>0</v>
      </c>
      <c r="F3385" s="218">
        <f t="shared" si="590"/>
        <v>0</v>
      </c>
      <c r="G3385" s="220"/>
      <c r="I3385" s="269"/>
    </row>
    <row r="3386" spans="1:19">
      <c r="A3386" s="842" t="str">
        <f t="shared" si="587"/>
        <v/>
      </c>
      <c r="B3386" s="843"/>
      <c r="C3386" s="239" t="str">
        <f t="shared" si="588"/>
        <v/>
      </c>
      <c r="D3386" s="186"/>
      <c r="E3386" s="240">
        <f t="shared" si="589"/>
        <v>0</v>
      </c>
      <c r="F3386" s="218">
        <f t="shared" si="590"/>
        <v>0</v>
      </c>
      <c r="G3386" s="220"/>
      <c r="I3386" s="269"/>
    </row>
    <row r="3387" spans="1:19">
      <c r="A3387" s="842" t="str">
        <f t="shared" si="587"/>
        <v/>
      </c>
      <c r="B3387" s="843"/>
      <c r="C3387" s="239" t="str">
        <f t="shared" si="588"/>
        <v/>
      </c>
      <c r="D3387" s="186"/>
      <c r="E3387" s="240">
        <f t="shared" si="589"/>
        <v>0</v>
      </c>
      <c r="F3387" s="218">
        <f t="shared" si="590"/>
        <v>0</v>
      </c>
      <c r="G3387" s="241"/>
      <c r="I3387" s="269"/>
    </row>
    <row r="3388" spans="1:19">
      <c r="A3388" s="842" t="str">
        <f t="shared" si="587"/>
        <v/>
      </c>
      <c r="B3388" s="843"/>
      <c r="C3388" s="239" t="str">
        <f t="shared" si="588"/>
        <v/>
      </c>
      <c r="D3388" s="186"/>
      <c r="E3388" s="240">
        <f t="shared" si="589"/>
        <v>0</v>
      </c>
      <c r="F3388" s="218">
        <f t="shared" si="590"/>
        <v>0</v>
      </c>
      <c r="G3388" s="220"/>
      <c r="I3388" s="269"/>
    </row>
    <row r="3389" spans="1:19">
      <c r="A3389" s="842" t="str">
        <f t="shared" si="587"/>
        <v/>
      </c>
      <c r="B3389" s="843"/>
      <c r="C3389" s="239"/>
      <c r="D3389" s="186"/>
      <c r="E3389" s="240">
        <f t="shared" si="589"/>
        <v>0</v>
      </c>
      <c r="F3389" s="218">
        <f t="shared" si="590"/>
        <v>0</v>
      </c>
      <c r="G3389" s="220"/>
      <c r="I3389" s="269"/>
    </row>
    <row r="3390" spans="1:19">
      <c r="A3390" s="842" t="str">
        <f t="shared" si="587"/>
        <v/>
      </c>
      <c r="B3390" s="843"/>
      <c r="C3390" s="239"/>
      <c r="D3390" s="186"/>
      <c r="E3390" s="240">
        <f t="shared" si="589"/>
        <v>0</v>
      </c>
      <c r="F3390" s="218">
        <f t="shared" si="590"/>
        <v>0</v>
      </c>
      <c r="G3390" s="220"/>
      <c r="I3390" s="269"/>
    </row>
    <row r="3391" spans="1:19" ht="26.25" customHeight="1">
      <c r="A3391" s="842" t="str">
        <f t="shared" si="587"/>
        <v/>
      </c>
      <c r="B3391" s="843"/>
      <c r="C3391" s="239" t="str">
        <f t="shared" ref="C3391" si="591">IF(I3390=0,"",VLOOKUP(I3390,MATERIALES,3,FALSE))</f>
        <v/>
      </c>
      <c r="D3391" s="186"/>
      <c r="E3391" s="240">
        <f t="shared" si="589"/>
        <v>0</v>
      </c>
      <c r="F3391" s="218">
        <f t="shared" si="590"/>
        <v>0</v>
      </c>
      <c r="G3391" s="221"/>
      <c r="I3391" s="308"/>
    </row>
    <row r="3392" spans="1:19" ht="13.5" thickBot="1">
      <c r="A3392" s="204"/>
      <c r="D3392" s="206"/>
      <c r="E3392" s="242"/>
      <c r="F3392" s="243" t="s">
        <v>77</v>
      </c>
      <c r="G3392" s="241">
        <f>SUM(F3380:F3391)</f>
        <v>0</v>
      </c>
      <c r="I3392" s="308"/>
    </row>
    <row r="3393" spans="1:9" ht="14" thickTop="1" thickBot="1">
      <c r="A3393" s="244" t="s">
        <v>68</v>
      </c>
      <c r="B3393" s="245"/>
      <c r="C3393" s="245"/>
      <c r="D3393" s="247"/>
      <c r="E3393" s="247"/>
      <c r="F3393" s="246"/>
      <c r="G3393" s="248"/>
      <c r="I3393" s="308"/>
    </row>
    <row r="3394" spans="1:9" ht="13.5" thickTop="1">
      <c r="A3394" s="233" t="s">
        <v>53</v>
      </c>
      <c r="B3394" s="234"/>
      <c r="C3394" s="236" t="s">
        <v>67</v>
      </c>
      <c r="D3394" s="298" t="s">
        <v>71</v>
      </c>
      <c r="E3394" s="236" t="s">
        <v>96</v>
      </c>
      <c r="F3394" s="237" t="s">
        <v>75</v>
      </c>
      <c r="G3394" s="238" t="s">
        <v>66</v>
      </c>
      <c r="I3394" s="269"/>
    </row>
    <row r="3395" spans="1:9">
      <c r="A3395" s="842" t="str">
        <f>IF(I3394=0,"",VLOOKUP(I3394,EQUIPOS,2,FALSE))</f>
        <v/>
      </c>
      <c r="B3395" s="843"/>
      <c r="C3395" s="187"/>
      <c r="D3395" s="186"/>
      <c r="E3395" s="240">
        <f>IF(I3394=0,0,VLOOKUP(I3394,EQUIPOS,4,FALSE))</f>
        <v>0</v>
      </c>
      <c r="F3395" s="218">
        <f>C3395*D3395*E3395</f>
        <v>0</v>
      </c>
      <c r="G3395" s="219"/>
      <c r="I3395" s="269"/>
    </row>
    <row r="3396" spans="1:9">
      <c r="A3396" s="842" t="str">
        <f>IF(I3395=0,"",VLOOKUP(I3395,EQUIPOS,2,FALSE))</f>
        <v/>
      </c>
      <c r="B3396" s="843"/>
      <c r="C3396" s="187"/>
      <c r="D3396" s="186"/>
      <c r="E3396" s="240">
        <f>IF(I3395=0,0,VLOOKUP(I3395,EQUIPOS,4,FALSE))</f>
        <v>0</v>
      </c>
      <c r="F3396" s="218">
        <f t="shared" ref="F3396:F3399" si="592">C3396*D3396*E3396</f>
        <v>0</v>
      </c>
      <c r="G3396" s="220"/>
      <c r="I3396" s="269"/>
    </row>
    <row r="3397" spans="1:9">
      <c r="A3397" s="842" t="str">
        <f>IF(I3396=0,"",VLOOKUP(I3396,EQUIPOS,2,FALSE))</f>
        <v/>
      </c>
      <c r="B3397" s="843"/>
      <c r="C3397" s="187"/>
      <c r="D3397" s="186"/>
      <c r="E3397" s="240">
        <f>IF(I3396=0,0,VLOOKUP(I3396,EQUIPOS,4,FALSE))</f>
        <v>0</v>
      </c>
      <c r="F3397" s="218">
        <f t="shared" si="592"/>
        <v>0</v>
      </c>
      <c r="G3397" s="220"/>
      <c r="I3397" s="269"/>
    </row>
    <row r="3398" spans="1:9">
      <c r="A3398" s="842" t="str">
        <f>IF(I3397=0,"",VLOOKUP(I3397,EQUIPOS,2,FALSE))</f>
        <v/>
      </c>
      <c r="B3398" s="843"/>
      <c r="C3398" s="187"/>
      <c r="D3398" s="186"/>
      <c r="E3398" s="240">
        <f>IF(I3397=0,0,VLOOKUP(I3397,EQUIPOS,4,FALSE))</f>
        <v>0</v>
      </c>
      <c r="F3398" s="218">
        <f t="shared" si="592"/>
        <v>0</v>
      </c>
      <c r="G3398" s="220"/>
      <c r="I3398" s="269"/>
    </row>
    <row r="3399" spans="1:9" ht="30.75" customHeight="1">
      <c r="A3399" s="842" t="str">
        <f>IF(I3398=0,"",VLOOKUP(I3398,EQUIPOS,2,FALSE))</f>
        <v/>
      </c>
      <c r="B3399" s="843"/>
      <c r="C3399" s="187"/>
      <c r="D3399" s="186"/>
      <c r="E3399" s="240">
        <f>IF(I3398=0,0,VLOOKUP(I3398,EQUIPOS,4,FALSE))</f>
        <v>0</v>
      </c>
      <c r="F3399" s="218">
        <f t="shared" si="592"/>
        <v>0</v>
      </c>
      <c r="G3399" s="221"/>
      <c r="I3399" s="308"/>
    </row>
    <row r="3400" spans="1:9" ht="13.5" thickBot="1">
      <c r="A3400" s="222"/>
      <c r="B3400" s="223"/>
      <c r="C3400" s="223"/>
      <c r="D3400" s="225"/>
      <c r="E3400" s="249"/>
      <c r="F3400" s="226" t="s">
        <v>78</v>
      </c>
      <c r="G3400" s="250">
        <f>SUM(F3395:F3399)</f>
        <v>0</v>
      </c>
      <c r="I3400" s="308"/>
    </row>
    <row r="3401" spans="1:9" ht="13.5" thickTop="1">
      <c r="A3401" s="228" t="s">
        <v>69</v>
      </c>
      <c r="B3401" s="229"/>
      <c r="C3401" s="229"/>
      <c r="D3401" s="231"/>
      <c r="E3401" s="231"/>
      <c r="F3401" s="230"/>
      <c r="G3401" s="232"/>
      <c r="H3401" s="209"/>
      <c r="I3401" s="307"/>
    </row>
    <row r="3402" spans="1:9" ht="26">
      <c r="A3402" s="233" t="s">
        <v>53</v>
      </c>
      <c r="B3402" s="235" t="s">
        <v>54</v>
      </c>
      <c r="C3402" s="235" t="s">
        <v>64</v>
      </c>
      <c r="D3402" s="298" t="s">
        <v>70</v>
      </c>
      <c r="E3402" s="236" t="s">
        <v>65</v>
      </c>
      <c r="F3402" s="237" t="s">
        <v>75</v>
      </c>
      <c r="G3402" s="238" t="s">
        <v>66</v>
      </c>
      <c r="I3402" s="269"/>
    </row>
    <row r="3403" spans="1:9">
      <c r="A3403" s="251" t="str">
        <f t="shared" ref="A3403:A3414" si="593">IF(I3402=0,"",VLOOKUP(I3402,MANOOBRA,2,FALSE))</f>
        <v/>
      </c>
      <c r="B3403" s="239" t="str">
        <f t="shared" ref="B3403:B3414" si="594">IF(I3402=0,"",VLOOKUP(I3402,MANOOBRA,3,FALSE))</f>
        <v/>
      </c>
      <c r="C3403" s="187"/>
      <c r="D3403" s="697"/>
      <c r="E3403" s="240">
        <f t="shared" ref="E3403:E3414" si="595">IF(I3402=0,0,VLOOKUP(I3402,MANOOBRA,4,FALSE))</f>
        <v>0</v>
      </c>
      <c r="F3403" s="218">
        <f>IF(D3403=0,0,D3403*E3403)</f>
        <v>0</v>
      </c>
      <c r="G3403" s="219"/>
      <c r="I3403" s="269"/>
    </row>
    <row r="3404" spans="1:9">
      <c r="A3404" s="251" t="str">
        <f t="shared" si="593"/>
        <v/>
      </c>
      <c r="B3404" s="239" t="str">
        <f t="shared" si="594"/>
        <v/>
      </c>
      <c r="C3404" s="187"/>
      <c r="D3404" s="697"/>
      <c r="E3404" s="240">
        <f t="shared" si="595"/>
        <v>0</v>
      </c>
      <c r="F3404" s="218">
        <f t="shared" ref="F3404:F3414" si="596">IF(D3404=0,0,D3404*E3404)</f>
        <v>0</v>
      </c>
      <c r="G3404" s="220"/>
      <c r="I3404" s="269"/>
    </row>
    <row r="3405" spans="1:9">
      <c r="A3405" s="251" t="str">
        <f t="shared" si="593"/>
        <v/>
      </c>
      <c r="B3405" s="239" t="str">
        <f t="shared" si="594"/>
        <v/>
      </c>
      <c r="C3405" s="187"/>
      <c r="D3405" s="290"/>
      <c r="E3405" s="240">
        <f t="shared" si="595"/>
        <v>0</v>
      </c>
      <c r="F3405" s="218">
        <f t="shared" si="596"/>
        <v>0</v>
      </c>
      <c r="G3405" s="220"/>
      <c r="I3405" s="269"/>
    </row>
    <row r="3406" spans="1:9">
      <c r="A3406" s="251" t="str">
        <f t="shared" si="593"/>
        <v/>
      </c>
      <c r="B3406" s="239" t="str">
        <f t="shared" si="594"/>
        <v/>
      </c>
      <c r="C3406" s="187"/>
      <c r="D3406" s="187"/>
      <c r="E3406" s="240">
        <f t="shared" si="595"/>
        <v>0</v>
      </c>
      <c r="F3406" s="218">
        <f t="shared" si="596"/>
        <v>0</v>
      </c>
      <c r="G3406" s="220"/>
      <c r="I3406" s="269"/>
    </row>
    <row r="3407" spans="1:9">
      <c r="A3407" s="251" t="str">
        <f t="shared" si="593"/>
        <v/>
      </c>
      <c r="B3407" s="239" t="str">
        <f t="shared" si="594"/>
        <v/>
      </c>
      <c r="C3407" s="187"/>
      <c r="D3407" s="187"/>
      <c r="E3407" s="240">
        <f t="shared" si="595"/>
        <v>0</v>
      </c>
      <c r="F3407" s="218">
        <f t="shared" si="596"/>
        <v>0</v>
      </c>
      <c r="G3407" s="220"/>
      <c r="I3407" s="269"/>
    </row>
    <row r="3408" spans="1:9">
      <c r="A3408" s="251" t="str">
        <f t="shared" si="593"/>
        <v/>
      </c>
      <c r="B3408" s="239" t="str">
        <f t="shared" si="594"/>
        <v/>
      </c>
      <c r="C3408" s="187"/>
      <c r="D3408" s="187"/>
      <c r="E3408" s="240">
        <f t="shared" si="595"/>
        <v>0</v>
      </c>
      <c r="F3408" s="218">
        <f t="shared" si="596"/>
        <v>0</v>
      </c>
      <c r="G3408" s="220"/>
      <c r="I3408" s="269"/>
    </row>
    <row r="3409" spans="1:20">
      <c r="A3409" s="251" t="str">
        <f t="shared" si="593"/>
        <v/>
      </c>
      <c r="B3409" s="239" t="str">
        <f t="shared" si="594"/>
        <v/>
      </c>
      <c r="C3409" s="187"/>
      <c r="D3409" s="187"/>
      <c r="E3409" s="240">
        <f t="shared" si="595"/>
        <v>0</v>
      </c>
      <c r="F3409" s="218">
        <f t="shared" si="596"/>
        <v>0</v>
      </c>
      <c r="G3409" s="220"/>
      <c r="I3409" s="269"/>
    </row>
    <row r="3410" spans="1:20">
      <c r="A3410" s="251" t="str">
        <f t="shared" si="593"/>
        <v/>
      </c>
      <c r="B3410" s="239" t="str">
        <f t="shared" si="594"/>
        <v/>
      </c>
      <c r="C3410" s="187"/>
      <c r="D3410" s="187"/>
      <c r="E3410" s="240">
        <f t="shared" si="595"/>
        <v>0</v>
      </c>
      <c r="F3410" s="218">
        <f t="shared" si="596"/>
        <v>0</v>
      </c>
      <c r="G3410" s="220"/>
      <c r="I3410" s="269"/>
    </row>
    <row r="3411" spans="1:20">
      <c r="A3411" s="251" t="str">
        <f t="shared" si="593"/>
        <v/>
      </c>
      <c r="B3411" s="239" t="str">
        <f t="shared" si="594"/>
        <v/>
      </c>
      <c r="C3411" s="187"/>
      <c r="D3411" s="187"/>
      <c r="E3411" s="240">
        <f t="shared" si="595"/>
        <v>0</v>
      </c>
      <c r="F3411" s="218">
        <f t="shared" si="596"/>
        <v>0</v>
      </c>
      <c r="G3411" s="220"/>
      <c r="I3411" s="269"/>
    </row>
    <row r="3412" spans="1:20">
      <c r="A3412" s="251" t="str">
        <f t="shared" si="593"/>
        <v/>
      </c>
      <c r="B3412" s="239" t="str">
        <f t="shared" si="594"/>
        <v/>
      </c>
      <c r="C3412" s="187"/>
      <c r="D3412" s="187"/>
      <c r="E3412" s="240">
        <f t="shared" si="595"/>
        <v>0</v>
      </c>
      <c r="F3412" s="218">
        <f t="shared" si="596"/>
        <v>0</v>
      </c>
      <c r="G3412" s="220"/>
      <c r="I3412" s="269"/>
    </row>
    <row r="3413" spans="1:20">
      <c r="A3413" s="251" t="str">
        <f t="shared" si="593"/>
        <v/>
      </c>
      <c r="B3413" s="239" t="str">
        <f t="shared" si="594"/>
        <v/>
      </c>
      <c r="C3413" s="187"/>
      <c r="D3413" s="187"/>
      <c r="E3413" s="240">
        <f t="shared" si="595"/>
        <v>0</v>
      </c>
      <c r="F3413" s="218">
        <f t="shared" si="596"/>
        <v>0</v>
      </c>
      <c r="G3413" s="220"/>
      <c r="I3413" s="269"/>
    </row>
    <row r="3414" spans="1:20" ht="31.5" customHeight="1">
      <c r="A3414" s="251" t="str">
        <f t="shared" si="593"/>
        <v/>
      </c>
      <c r="B3414" s="239" t="str">
        <f t="shared" si="594"/>
        <v/>
      </c>
      <c r="C3414" s="187"/>
      <c r="D3414" s="187"/>
      <c r="E3414" s="240">
        <f t="shared" si="595"/>
        <v>0</v>
      </c>
      <c r="F3414" s="218">
        <f t="shared" si="596"/>
        <v>0</v>
      </c>
      <c r="G3414" s="221"/>
      <c r="I3414" s="308"/>
    </row>
    <row r="3415" spans="1:20" ht="13.5" thickBot="1">
      <c r="A3415" s="222"/>
      <c r="B3415" s="223"/>
      <c r="C3415" s="223"/>
      <c r="D3415" s="225"/>
      <c r="E3415" s="225"/>
      <c r="F3415" s="226" t="s">
        <v>79</v>
      </c>
      <c r="G3415" s="250">
        <f>SUM(F3403:F3414)</f>
        <v>0</v>
      </c>
      <c r="I3415" s="308"/>
    </row>
    <row r="3416" spans="1:20" ht="13.5" thickTop="1">
      <c r="A3416" s="179" t="s">
        <v>72</v>
      </c>
      <c r="B3416" s="229"/>
      <c r="C3416" s="229"/>
      <c r="D3416" s="231"/>
      <c r="E3416" s="231"/>
      <c r="F3416" s="230"/>
      <c r="G3416" s="232"/>
      <c r="H3416" s="209"/>
      <c r="I3416" s="307"/>
    </row>
    <row r="3417" spans="1:20">
      <c r="A3417" s="233" t="s">
        <v>53</v>
      </c>
      <c r="B3417" s="234"/>
      <c r="C3417" s="234"/>
      <c r="D3417" s="299"/>
      <c r="E3417" s="236" t="s">
        <v>73</v>
      </c>
      <c r="F3417" s="237" t="s">
        <v>74</v>
      </c>
      <c r="G3417" s="252" t="s">
        <v>73</v>
      </c>
      <c r="I3417" s="308"/>
    </row>
    <row r="3418" spans="1:20">
      <c r="A3418" s="704" t="s">
        <v>734</v>
      </c>
      <c r="B3418" s="253"/>
      <c r="C3418" s="253"/>
      <c r="D3418" s="300"/>
      <c r="E3418" s="217">
        <f>SUM(G3377,G3392,G3400,G3415)</f>
        <v>0</v>
      </c>
      <c r="F3418" s="254">
        <v>0.12</v>
      </c>
      <c r="G3418" s="255">
        <f>E3418*F3418</f>
        <v>0</v>
      </c>
      <c r="I3418" s="308"/>
    </row>
    <row r="3419" spans="1:20">
      <c r="A3419" s="704" t="s">
        <v>80</v>
      </c>
      <c r="B3419" s="253"/>
      <c r="C3419" s="253"/>
      <c r="D3419" s="300"/>
      <c r="E3419" s="217">
        <f>SUM(G3377,G3392,G3400,G3415)</f>
        <v>0</v>
      </c>
      <c r="F3419" s="254">
        <f>A</f>
        <v>0</v>
      </c>
      <c r="G3419" s="255">
        <f>E3419*F3419</f>
        <v>0</v>
      </c>
      <c r="I3419" s="308"/>
    </row>
    <row r="3420" spans="1:20" ht="33" customHeight="1">
      <c r="A3420" s="704" t="s">
        <v>81</v>
      </c>
      <c r="B3420" s="253"/>
      <c r="C3420" s="253"/>
      <c r="D3420" s="300"/>
      <c r="E3420" s="217">
        <f>SUM(G3377,G3392,G3400,G3415)</f>
        <v>0</v>
      </c>
      <c r="F3420" s="254">
        <f>I</f>
        <v>0</v>
      </c>
      <c r="G3420" s="255">
        <f>E3420*F3420</f>
        <v>0</v>
      </c>
      <c r="I3420" s="308"/>
      <c r="J3420" s="281"/>
      <c r="K3420" s="281"/>
      <c r="L3420" s="281"/>
      <c r="M3420" s="281"/>
      <c r="N3420" s="281"/>
      <c r="O3420" s="281"/>
      <c r="P3420" s="281"/>
      <c r="Q3420" s="281"/>
      <c r="R3420" s="281"/>
      <c r="S3420" s="281"/>
    </row>
    <row r="3421" spans="1:20" ht="33" customHeight="1">
      <c r="A3421" s="707" t="s">
        <v>82</v>
      </c>
      <c r="D3421" s="206"/>
      <c r="E3421" s="217">
        <f>SUM(G3377,G3392,G3400,G3415)</f>
        <v>0</v>
      </c>
      <c r="F3421" s="705">
        <f>U</f>
        <v>0</v>
      </c>
      <c r="G3421" s="255">
        <f>E3421*F3421</f>
        <v>0</v>
      </c>
      <c r="I3421" s="706"/>
      <c r="J3421" s="281"/>
      <c r="K3421" s="281"/>
      <c r="L3421" s="281"/>
      <c r="M3421" s="281"/>
      <c r="N3421" s="281"/>
      <c r="O3421" s="281"/>
      <c r="P3421" s="281"/>
      <c r="Q3421" s="281"/>
      <c r="R3421" s="281"/>
      <c r="S3421" s="281"/>
    </row>
    <row r="3422" spans="1:20" s="201" customFormat="1" ht="13.5" thickBot="1">
      <c r="A3422" s="222"/>
      <c r="B3422" s="223"/>
      <c r="C3422" s="223"/>
      <c r="D3422" s="225"/>
      <c r="E3422" s="225"/>
      <c r="F3422" s="256" t="s">
        <v>83</v>
      </c>
      <c r="G3422" s="250">
        <f>SUM(G3418:G3421)</f>
        <v>0</v>
      </c>
      <c r="I3422" s="309"/>
      <c r="J3422" s="201" t="str">
        <f>B3361</f>
        <v>2.8.8</v>
      </c>
      <c r="K3422" s="261">
        <f>E3418</f>
        <v>0</v>
      </c>
      <c r="L3422" s="261">
        <f>+G3377</f>
        <v>0</v>
      </c>
      <c r="M3422" s="261">
        <f>+G3392</f>
        <v>0</v>
      </c>
      <c r="N3422" s="261">
        <f>+G3400</f>
        <v>0</v>
      </c>
      <c r="O3422" s="261">
        <f>+G3415</f>
        <v>0</v>
      </c>
      <c r="P3422" s="280">
        <f>G3418</f>
        <v>0</v>
      </c>
      <c r="Q3422" s="280">
        <f>G3419</f>
        <v>0</v>
      </c>
      <c r="R3422" s="280">
        <f>G3420</f>
        <v>0</v>
      </c>
      <c r="S3422" s="283">
        <f>SUM(K3422:R3422)</f>
        <v>0</v>
      </c>
      <c r="T3422" s="280"/>
    </row>
    <row r="3423" spans="1:20" ht="14" thickTop="1" thickBot="1">
      <c r="A3423" s="257"/>
      <c r="B3423" s="201"/>
      <c r="C3423" s="201"/>
      <c r="D3423" s="301"/>
      <c r="E3423" s="258" t="s">
        <v>88</v>
      </c>
      <c r="F3423" s="259"/>
      <c r="G3423" s="260">
        <f>ROUND(SUM(G3377,G3392,G3400,G3415,G3422),0)</f>
        <v>0</v>
      </c>
      <c r="I3423" s="308"/>
      <c r="T3423" s="280"/>
    </row>
    <row r="3424" spans="1:20" ht="13.5" thickTop="1">
      <c r="A3424" s="262" t="s">
        <v>95</v>
      </c>
      <c r="D3424" s="206"/>
      <c r="E3424" s="206"/>
      <c r="F3424" s="205"/>
      <c r="G3424" s="208"/>
      <c r="I3424" s="308"/>
      <c r="T3424" s="280"/>
    </row>
    <row r="3425" spans="1:20">
      <c r="A3425" s="262"/>
      <c r="B3425" s="263"/>
      <c r="C3425" s="263"/>
      <c r="D3425" s="302"/>
      <c r="E3425" s="206"/>
      <c r="F3425" s="205"/>
      <c r="G3425" s="264">
        <f ca="1">TODAY()</f>
        <v>45189</v>
      </c>
      <c r="I3425" s="308"/>
      <c r="T3425" s="280"/>
    </row>
    <row r="3426" spans="1:20" s="191" customFormat="1" ht="13.5" thickBot="1">
      <c r="A3426" s="222"/>
      <c r="B3426" s="223"/>
      <c r="C3426" s="223"/>
      <c r="D3426" s="225"/>
      <c r="E3426" s="225"/>
      <c r="F3426" s="224"/>
      <c r="G3426" s="265"/>
      <c r="I3426" s="303"/>
      <c r="S3426" s="282"/>
    </row>
    <row r="3427" spans="1:20" s="191" customFormat="1" ht="13.5" thickTop="1">
      <c r="A3427" s="188" t="s">
        <v>124</v>
      </c>
      <c r="B3427" s="188"/>
      <c r="C3427" s="188"/>
      <c r="D3427" s="190"/>
      <c r="E3427" s="190"/>
      <c r="F3427" s="189"/>
      <c r="G3427" s="189"/>
      <c r="I3427" s="303"/>
      <c r="S3427" s="282"/>
    </row>
    <row r="3428" spans="1:20" s="191" customFormat="1">
      <c r="A3428" s="188" t="str">
        <f>CONCATENATE('Prestaciones y AIU'!A3072," ANALISIS DE PRECIOS UNITARIOS")</f>
        <v xml:space="preserve"> ANALISIS DE PRECIOS UNITARIOS</v>
      </c>
      <c r="B3428" s="188"/>
      <c r="C3428" s="188"/>
      <c r="D3428" s="190"/>
      <c r="E3428" s="190"/>
      <c r="F3428" s="189"/>
      <c r="G3428" s="189"/>
      <c r="I3428" s="303"/>
      <c r="S3428" s="282"/>
    </row>
    <row r="3429" spans="1:20" s="191" customFormat="1">
      <c r="A3429" s="188" t="str">
        <f>Objeto_LIC</f>
        <v>OBJETO PROCESO COMPETITIVO</v>
      </c>
      <c r="B3429" s="188"/>
      <c r="C3429" s="188"/>
      <c r="D3429" s="190"/>
      <c r="E3429" s="190"/>
      <c r="F3429" s="189"/>
      <c r="G3429" s="189"/>
      <c r="I3429" s="303"/>
      <c r="S3429" s="282"/>
    </row>
    <row r="3430" spans="1:20">
      <c r="A3430" s="188"/>
      <c r="B3430" s="188"/>
      <c r="C3430" s="188"/>
      <c r="D3430" s="190"/>
      <c r="E3430" s="190"/>
      <c r="F3430" s="189"/>
      <c r="G3430" s="189"/>
    </row>
    <row r="3431" spans="1:20" s="201" customFormat="1" ht="13.5" thickBot="1">
      <c r="A3431" s="192"/>
      <c r="B3431" s="192"/>
      <c r="C3431" s="192"/>
      <c r="D3431" s="194"/>
      <c r="E3431" s="194"/>
      <c r="F3431" s="193"/>
      <c r="G3431" s="193"/>
      <c r="I3431" s="305"/>
      <c r="S3431" s="282"/>
    </row>
    <row r="3432" spans="1:20" ht="13.5" thickTop="1">
      <c r="A3432" s="196"/>
      <c r="B3432" s="197"/>
      <c r="C3432" s="197"/>
      <c r="D3432" s="199"/>
      <c r="E3432" s="199"/>
      <c r="F3432" s="198"/>
      <c r="G3432" s="200" t="s">
        <v>125</v>
      </c>
    </row>
    <row r="3433" spans="1:20">
      <c r="A3433" s="202" t="s">
        <v>58</v>
      </c>
      <c r="B3433" s="844" t="str">
        <f>Proponente</f>
        <v>INDICAR NOMBRE DE CONTRATISTA</v>
      </c>
      <c r="C3433" s="844"/>
      <c r="D3433" s="844"/>
      <c r="E3433" s="844"/>
      <c r="F3433" s="844"/>
      <c r="G3433" s="845"/>
    </row>
    <row r="3434" spans="1:20">
      <c r="A3434" s="202" t="s">
        <v>59</v>
      </c>
      <c r="B3434" s="203" t="str">
        <f>Presupuesto!$A$54</f>
        <v>2.8.9</v>
      </c>
      <c r="C3434" s="844" t="str">
        <f>Presupuesto!$B$54</f>
        <v>Suministro e instalación de canchas multifuncionales en tubería 2" y 3" con tablero, aros y mallas. Suministro e instalación a todo costo.</v>
      </c>
      <c r="D3434" s="844"/>
      <c r="E3434" s="844"/>
      <c r="F3434" s="844"/>
      <c r="G3434" s="845"/>
    </row>
    <row r="3435" spans="1:20">
      <c r="A3435" s="204"/>
      <c r="D3435" s="206"/>
      <c r="E3435" s="206"/>
      <c r="F3435" s="192" t="s">
        <v>87</v>
      </c>
      <c r="G3435" s="207" t="str">
        <f>Presupuesto!$C$54</f>
        <v>jg</v>
      </c>
      <c r="I3435" s="306"/>
      <c r="J3435" s="281"/>
      <c r="K3435" s="281"/>
      <c r="L3435" s="281"/>
      <c r="M3435" s="281"/>
      <c r="N3435" s="281"/>
      <c r="O3435" s="281"/>
      <c r="P3435" s="281"/>
      <c r="Q3435" s="281"/>
      <c r="R3435" s="281"/>
      <c r="S3435" s="281"/>
    </row>
    <row r="3436" spans="1:20" s="209" customFormat="1" ht="13.5" thickBot="1">
      <c r="A3436" s="202" t="s">
        <v>60</v>
      </c>
      <c r="B3436" s="195"/>
      <c r="C3436" s="195"/>
      <c r="D3436" s="206"/>
      <c r="E3436" s="206"/>
      <c r="F3436" s="205"/>
      <c r="G3436" s="208"/>
      <c r="I3436" s="307"/>
      <c r="S3436" s="281"/>
    </row>
    <row r="3437" spans="1:20" ht="13.5" thickTop="1">
      <c r="A3437" s="210" t="s">
        <v>53</v>
      </c>
      <c r="B3437" s="211" t="s">
        <v>61</v>
      </c>
      <c r="C3437" s="211" t="s">
        <v>62</v>
      </c>
      <c r="D3437" s="212" t="s">
        <v>70</v>
      </c>
      <c r="E3437" s="213" t="s">
        <v>98</v>
      </c>
      <c r="F3437" s="213" t="s">
        <v>75</v>
      </c>
      <c r="G3437" s="214" t="s">
        <v>66</v>
      </c>
      <c r="I3437" s="269"/>
    </row>
    <row r="3438" spans="1:20">
      <c r="A3438" s="215" t="str">
        <f t="shared" ref="A3438:A3449" si="597">IF(I3437=0,"-",VLOOKUP(I3437,EQUIPOS,2,FALSE))</f>
        <v>-</v>
      </c>
      <c r="B3438" s="216"/>
      <c r="C3438" s="216"/>
      <c r="D3438" s="186"/>
      <c r="E3438" s="217">
        <f t="shared" ref="E3438:E3449" si="598">IF(I3437=0,0,VLOOKUP(I3437,EQUIPOS,4,FALSE))</f>
        <v>0</v>
      </c>
      <c r="F3438" s="218">
        <f t="shared" ref="F3438:F3449" si="599">IF(D3438=0,0,E3438/D3438)</f>
        <v>0</v>
      </c>
      <c r="G3438" s="219"/>
      <c r="I3438" s="269"/>
    </row>
    <row r="3439" spans="1:20">
      <c r="A3439" s="215" t="str">
        <f t="shared" si="597"/>
        <v>-</v>
      </c>
      <c r="B3439" s="216"/>
      <c r="C3439" s="216"/>
      <c r="D3439" s="186"/>
      <c r="E3439" s="217">
        <f t="shared" si="598"/>
        <v>0</v>
      </c>
      <c r="F3439" s="218">
        <f t="shared" si="599"/>
        <v>0</v>
      </c>
      <c r="G3439" s="220"/>
      <c r="I3439" s="269"/>
    </row>
    <row r="3440" spans="1:20">
      <c r="A3440" s="215" t="str">
        <f t="shared" si="597"/>
        <v>-</v>
      </c>
      <c r="B3440" s="216"/>
      <c r="C3440" s="216"/>
      <c r="D3440" s="186"/>
      <c r="E3440" s="217">
        <f t="shared" si="598"/>
        <v>0</v>
      </c>
      <c r="F3440" s="218">
        <f t="shared" si="599"/>
        <v>0</v>
      </c>
      <c r="G3440" s="220"/>
      <c r="I3440" s="269"/>
    </row>
    <row r="3441" spans="1:19">
      <c r="A3441" s="215" t="str">
        <f t="shared" si="597"/>
        <v>-</v>
      </c>
      <c r="B3441" s="216"/>
      <c r="C3441" s="216"/>
      <c r="D3441" s="186"/>
      <c r="E3441" s="217">
        <f t="shared" si="598"/>
        <v>0</v>
      </c>
      <c r="F3441" s="218">
        <f t="shared" si="599"/>
        <v>0</v>
      </c>
      <c r="G3441" s="220"/>
      <c r="I3441" s="269"/>
    </row>
    <row r="3442" spans="1:19">
      <c r="A3442" s="215" t="str">
        <f t="shared" si="597"/>
        <v>-</v>
      </c>
      <c r="B3442" s="216"/>
      <c r="C3442" s="216"/>
      <c r="D3442" s="186"/>
      <c r="E3442" s="217">
        <f t="shared" si="598"/>
        <v>0</v>
      </c>
      <c r="F3442" s="218">
        <f t="shared" si="599"/>
        <v>0</v>
      </c>
      <c r="G3442" s="220"/>
      <c r="I3442" s="269"/>
    </row>
    <row r="3443" spans="1:19">
      <c r="A3443" s="215" t="str">
        <f t="shared" si="597"/>
        <v>-</v>
      </c>
      <c r="B3443" s="216"/>
      <c r="C3443" s="216"/>
      <c r="D3443" s="186"/>
      <c r="E3443" s="217">
        <f t="shared" si="598"/>
        <v>0</v>
      </c>
      <c r="F3443" s="218">
        <f t="shared" si="599"/>
        <v>0</v>
      </c>
      <c r="G3443" s="220"/>
      <c r="I3443" s="269"/>
    </row>
    <row r="3444" spans="1:19">
      <c r="A3444" s="215" t="str">
        <f t="shared" si="597"/>
        <v>-</v>
      </c>
      <c r="B3444" s="216"/>
      <c r="C3444" s="216"/>
      <c r="D3444" s="186"/>
      <c r="E3444" s="217">
        <f t="shared" si="598"/>
        <v>0</v>
      </c>
      <c r="F3444" s="218">
        <f t="shared" si="599"/>
        <v>0</v>
      </c>
      <c r="G3444" s="220"/>
      <c r="I3444" s="269"/>
    </row>
    <row r="3445" spans="1:19">
      <c r="A3445" s="215" t="str">
        <f t="shared" si="597"/>
        <v>-</v>
      </c>
      <c r="B3445" s="216"/>
      <c r="C3445" s="216"/>
      <c r="D3445" s="186"/>
      <c r="E3445" s="217">
        <f t="shared" si="598"/>
        <v>0</v>
      </c>
      <c r="F3445" s="218">
        <f t="shared" si="599"/>
        <v>0</v>
      </c>
      <c r="G3445" s="220"/>
      <c r="I3445" s="269"/>
    </row>
    <row r="3446" spans="1:19">
      <c r="A3446" s="215" t="str">
        <f t="shared" si="597"/>
        <v>-</v>
      </c>
      <c r="B3446" s="216"/>
      <c r="C3446" s="216"/>
      <c r="D3446" s="186"/>
      <c r="E3446" s="217">
        <f t="shared" si="598"/>
        <v>0</v>
      </c>
      <c r="F3446" s="218">
        <f t="shared" si="599"/>
        <v>0</v>
      </c>
      <c r="G3446" s="220"/>
      <c r="I3446" s="269"/>
    </row>
    <row r="3447" spans="1:19">
      <c r="A3447" s="215" t="str">
        <f t="shared" si="597"/>
        <v>-</v>
      </c>
      <c r="B3447" s="216"/>
      <c r="C3447" s="216"/>
      <c r="D3447" s="186"/>
      <c r="E3447" s="217">
        <f t="shared" si="598"/>
        <v>0</v>
      </c>
      <c r="F3447" s="218">
        <f t="shared" si="599"/>
        <v>0</v>
      </c>
      <c r="G3447" s="220"/>
      <c r="I3447" s="269"/>
    </row>
    <row r="3448" spans="1:19">
      <c r="A3448" s="215" t="str">
        <f t="shared" si="597"/>
        <v>-</v>
      </c>
      <c r="B3448" s="216"/>
      <c r="C3448" s="216"/>
      <c r="D3448" s="186"/>
      <c r="E3448" s="217">
        <f t="shared" si="598"/>
        <v>0</v>
      </c>
      <c r="F3448" s="218">
        <f t="shared" si="599"/>
        <v>0</v>
      </c>
      <c r="G3448" s="220"/>
      <c r="I3448" s="269"/>
    </row>
    <row r="3449" spans="1:19">
      <c r="A3449" s="215" t="str">
        <f t="shared" si="597"/>
        <v>-</v>
      </c>
      <c r="B3449" s="216"/>
      <c r="C3449" s="216"/>
      <c r="D3449" s="186"/>
      <c r="E3449" s="217">
        <f t="shared" si="598"/>
        <v>0</v>
      </c>
      <c r="F3449" s="218">
        <f t="shared" si="599"/>
        <v>0</v>
      </c>
      <c r="G3449" s="220"/>
      <c r="I3449" s="308"/>
    </row>
    <row r="3450" spans="1:19" ht="13.5" thickBot="1">
      <c r="A3450" s="222"/>
      <c r="B3450" s="223"/>
      <c r="C3450" s="223"/>
      <c r="D3450" s="225"/>
      <c r="E3450" s="225"/>
      <c r="F3450" s="226" t="s">
        <v>76</v>
      </c>
      <c r="G3450" s="227">
        <f>SUM(F3438:F3449)</f>
        <v>0</v>
      </c>
      <c r="I3450" s="308"/>
    </row>
    <row r="3451" spans="1:19" s="209" customFormat="1" ht="13.5" thickTop="1">
      <c r="A3451" s="228" t="s">
        <v>63</v>
      </c>
      <c r="B3451" s="229"/>
      <c r="C3451" s="229"/>
      <c r="D3451" s="231"/>
      <c r="E3451" s="231"/>
      <c r="F3451" s="230"/>
      <c r="G3451" s="232"/>
      <c r="I3451" s="307"/>
      <c r="S3451" s="281"/>
    </row>
    <row r="3452" spans="1:19" ht="26">
      <c r="A3452" s="233" t="s">
        <v>53</v>
      </c>
      <c r="B3452" s="234"/>
      <c r="C3452" s="235" t="s">
        <v>54</v>
      </c>
      <c r="D3452" s="298" t="s">
        <v>64</v>
      </c>
      <c r="E3452" s="236" t="s">
        <v>65</v>
      </c>
      <c r="F3452" s="237" t="s">
        <v>75</v>
      </c>
      <c r="G3452" s="238" t="s">
        <v>66</v>
      </c>
      <c r="I3452" s="269"/>
    </row>
    <row r="3453" spans="1:19">
      <c r="A3453" s="842" t="str">
        <f t="shared" ref="A3453:A3464" si="600">IF(I3452=0,"",VLOOKUP(I3452,MATERIALES,2,FALSE))</f>
        <v/>
      </c>
      <c r="B3453" s="843"/>
      <c r="C3453" s="239" t="str">
        <f t="shared" ref="C3453:C3461" si="601">IF(I3452=0,"",VLOOKUP(I3452,MATERIALES,3,FALSE))</f>
        <v/>
      </c>
      <c r="D3453" s="186"/>
      <c r="E3453" s="240">
        <f t="shared" ref="E3453:E3464" si="602">IF(I3452=0,0,VLOOKUP(I3452,MATERIALES,4,FALSE))</f>
        <v>0</v>
      </c>
      <c r="F3453" s="218">
        <f>D3453*E3453</f>
        <v>0</v>
      </c>
      <c r="G3453" s="219"/>
      <c r="I3453" s="269"/>
    </row>
    <row r="3454" spans="1:19">
      <c r="A3454" s="842" t="str">
        <f t="shared" si="600"/>
        <v/>
      </c>
      <c r="B3454" s="843"/>
      <c r="C3454" s="239" t="str">
        <f t="shared" si="601"/>
        <v/>
      </c>
      <c r="D3454" s="186"/>
      <c r="E3454" s="240">
        <f t="shared" si="602"/>
        <v>0</v>
      </c>
      <c r="F3454" s="218">
        <f t="shared" ref="F3454:F3464" si="603">D3454*E3454</f>
        <v>0</v>
      </c>
      <c r="G3454" s="220"/>
      <c r="I3454" s="269"/>
    </row>
    <row r="3455" spans="1:19">
      <c r="A3455" s="842" t="str">
        <f t="shared" si="600"/>
        <v/>
      </c>
      <c r="B3455" s="843"/>
      <c r="C3455" s="239" t="str">
        <f t="shared" si="601"/>
        <v/>
      </c>
      <c r="D3455" s="186"/>
      <c r="E3455" s="240">
        <f t="shared" si="602"/>
        <v>0</v>
      </c>
      <c r="F3455" s="218">
        <f t="shared" si="603"/>
        <v>0</v>
      </c>
      <c r="G3455" s="220"/>
      <c r="I3455" s="269"/>
    </row>
    <row r="3456" spans="1:19">
      <c r="A3456" s="842" t="str">
        <f t="shared" si="600"/>
        <v/>
      </c>
      <c r="B3456" s="843"/>
      <c r="C3456" s="239" t="str">
        <f t="shared" si="601"/>
        <v/>
      </c>
      <c r="D3456" s="186"/>
      <c r="E3456" s="240">
        <f t="shared" si="602"/>
        <v>0</v>
      </c>
      <c r="F3456" s="218">
        <f t="shared" si="603"/>
        <v>0</v>
      </c>
      <c r="G3456" s="220"/>
      <c r="I3456" s="269"/>
    </row>
    <row r="3457" spans="1:9">
      <c r="A3457" s="842" t="str">
        <f t="shared" si="600"/>
        <v/>
      </c>
      <c r="B3457" s="843"/>
      <c r="C3457" s="239" t="str">
        <f t="shared" si="601"/>
        <v/>
      </c>
      <c r="D3457" s="186"/>
      <c r="E3457" s="240">
        <f t="shared" si="602"/>
        <v>0</v>
      </c>
      <c r="F3457" s="218">
        <f t="shared" si="603"/>
        <v>0</v>
      </c>
      <c r="G3457" s="220"/>
      <c r="I3457" s="269"/>
    </row>
    <row r="3458" spans="1:9">
      <c r="A3458" s="842" t="str">
        <f t="shared" si="600"/>
        <v/>
      </c>
      <c r="B3458" s="843"/>
      <c r="C3458" s="239" t="str">
        <f t="shared" si="601"/>
        <v/>
      </c>
      <c r="D3458" s="186"/>
      <c r="E3458" s="240">
        <f t="shared" si="602"/>
        <v>0</v>
      </c>
      <c r="F3458" s="218">
        <f t="shared" si="603"/>
        <v>0</v>
      </c>
      <c r="G3458" s="220"/>
      <c r="I3458" s="269"/>
    </row>
    <row r="3459" spans="1:9">
      <c r="A3459" s="842" t="str">
        <f t="shared" si="600"/>
        <v/>
      </c>
      <c r="B3459" s="843"/>
      <c r="C3459" s="239" t="str">
        <f t="shared" si="601"/>
        <v/>
      </c>
      <c r="D3459" s="186"/>
      <c r="E3459" s="240">
        <f t="shared" si="602"/>
        <v>0</v>
      </c>
      <c r="F3459" s="218">
        <f t="shared" si="603"/>
        <v>0</v>
      </c>
      <c r="G3459" s="220"/>
      <c r="I3459" s="269"/>
    </row>
    <row r="3460" spans="1:9">
      <c r="A3460" s="842" t="str">
        <f t="shared" si="600"/>
        <v/>
      </c>
      <c r="B3460" s="843"/>
      <c r="C3460" s="239" t="str">
        <f t="shared" si="601"/>
        <v/>
      </c>
      <c r="D3460" s="186"/>
      <c r="E3460" s="240">
        <f t="shared" si="602"/>
        <v>0</v>
      </c>
      <c r="F3460" s="218">
        <f t="shared" si="603"/>
        <v>0</v>
      </c>
      <c r="G3460" s="241"/>
      <c r="I3460" s="269"/>
    </row>
    <row r="3461" spans="1:9">
      <c r="A3461" s="842" t="str">
        <f t="shared" si="600"/>
        <v/>
      </c>
      <c r="B3461" s="843"/>
      <c r="C3461" s="239" t="str">
        <f t="shared" si="601"/>
        <v/>
      </c>
      <c r="D3461" s="186"/>
      <c r="E3461" s="240">
        <f t="shared" si="602"/>
        <v>0</v>
      </c>
      <c r="F3461" s="218">
        <f t="shared" si="603"/>
        <v>0</v>
      </c>
      <c r="G3461" s="220"/>
      <c r="I3461" s="269"/>
    </row>
    <row r="3462" spans="1:9">
      <c r="A3462" s="842" t="str">
        <f t="shared" si="600"/>
        <v/>
      </c>
      <c r="B3462" s="843"/>
      <c r="C3462" s="239"/>
      <c r="D3462" s="186"/>
      <c r="E3462" s="240">
        <f t="shared" si="602"/>
        <v>0</v>
      </c>
      <c r="F3462" s="218">
        <f t="shared" si="603"/>
        <v>0</v>
      </c>
      <c r="G3462" s="220"/>
      <c r="I3462" s="269"/>
    </row>
    <row r="3463" spans="1:9">
      <c r="A3463" s="842" t="str">
        <f t="shared" si="600"/>
        <v/>
      </c>
      <c r="B3463" s="843"/>
      <c r="C3463" s="239"/>
      <c r="D3463" s="186"/>
      <c r="E3463" s="240">
        <f t="shared" si="602"/>
        <v>0</v>
      </c>
      <c r="F3463" s="218">
        <f t="shared" si="603"/>
        <v>0</v>
      </c>
      <c r="G3463" s="220"/>
      <c r="I3463" s="269"/>
    </row>
    <row r="3464" spans="1:9" ht="26.25" customHeight="1">
      <c r="A3464" s="842" t="str">
        <f t="shared" si="600"/>
        <v/>
      </c>
      <c r="B3464" s="843"/>
      <c r="C3464" s="239" t="str">
        <f t="shared" ref="C3464" si="604">IF(I3463=0,"",VLOOKUP(I3463,MATERIALES,3,FALSE))</f>
        <v/>
      </c>
      <c r="D3464" s="186"/>
      <c r="E3464" s="240">
        <f t="shared" si="602"/>
        <v>0</v>
      </c>
      <c r="F3464" s="218">
        <f t="shared" si="603"/>
        <v>0</v>
      </c>
      <c r="G3464" s="221"/>
      <c r="I3464" s="308"/>
    </row>
    <row r="3465" spans="1:9" ht="13.5" thickBot="1">
      <c r="A3465" s="204"/>
      <c r="D3465" s="206"/>
      <c r="E3465" s="242"/>
      <c r="F3465" s="243" t="s">
        <v>77</v>
      </c>
      <c r="G3465" s="241">
        <f>SUM(F3453:F3464)</f>
        <v>0</v>
      </c>
      <c r="I3465" s="308"/>
    </row>
    <row r="3466" spans="1:9" ht="14" thickTop="1" thickBot="1">
      <c r="A3466" s="244" t="s">
        <v>68</v>
      </c>
      <c r="B3466" s="245"/>
      <c r="C3466" s="245"/>
      <c r="D3466" s="247"/>
      <c r="E3466" s="247"/>
      <c r="F3466" s="246"/>
      <c r="G3466" s="248"/>
      <c r="I3466" s="308"/>
    </row>
    <row r="3467" spans="1:9" ht="13.5" thickTop="1">
      <c r="A3467" s="233" t="s">
        <v>53</v>
      </c>
      <c r="B3467" s="234"/>
      <c r="C3467" s="236" t="s">
        <v>67</v>
      </c>
      <c r="D3467" s="298" t="s">
        <v>71</v>
      </c>
      <c r="E3467" s="236" t="s">
        <v>96</v>
      </c>
      <c r="F3467" s="237" t="s">
        <v>75</v>
      </c>
      <c r="G3467" s="238" t="s">
        <v>66</v>
      </c>
      <c r="I3467" s="269"/>
    </row>
    <row r="3468" spans="1:9">
      <c r="A3468" s="842" t="str">
        <f>IF(I3467=0,"",VLOOKUP(I3467,EQUIPOS,2,FALSE))</f>
        <v/>
      </c>
      <c r="B3468" s="843"/>
      <c r="C3468" s="187"/>
      <c r="D3468" s="186"/>
      <c r="E3468" s="240">
        <f>IF(I3467=0,0,VLOOKUP(I3467,EQUIPOS,4,FALSE))</f>
        <v>0</v>
      </c>
      <c r="F3468" s="218">
        <f>C3468*D3468*E3468</f>
        <v>0</v>
      </c>
      <c r="G3468" s="219"/>
      <c r="I3468" s="269"/>
    </row>
    <row r="3469" spans="1:9">
      <c r="A3469" s="842" t="str">
        <f>IF(I3468=0,"",VLOOKUP(I3468,EQUIPOS,2,FALSE))</f>
        <v/>
      </c>
      <c r="B3469" s="843"/>
      <c r="C3469" s="187"/>
      <c r="D3469" s="186"/>
      <c r="E3469" s="240">
        <f>IF(I3468=0,0,VLOOKUP(I3468,EQUIPOS,4,FALSE))</f>
        <v>0</v>
      </c>
      <c r="F3469" s="218">
        <f t="shared" ref="F3469:F3472" si="605">C3469*D3469*E3469</f>
        <v>0</v>
      </c>
      <c r="G3469" s="220"/>
      <c r="I3469" s="269"/>
    </row>
    <row r="3470" spans="1:9">
      <c r="A3470" s="842" t="str">
        <f>IF(I3469=0,"",VLOOKUP(I3469,EQUIPOS,2,FALSE))</f>
        <v/>
      </c>
      <c r="B3470" s="843"/>
      <c r="C3470" s="187"/>
      <c r="D3470" s="186"/>
      <c r="E3470" s="240">
        <f>IF(I3469=0,0,VLOOKUP(I3469,EQUIPOS,4,FALSE))</f>
        <v>0</v>
      </c>
      <c r="F3470" s="218">
        <f t="shared" si="605"/>
        <v>0</v>
      </c>
      <c r="G3470" s="220"/>
      <c r="I3470" s="269"/>
    </row>
    <row r="3471" spans="1:9">
      <c r="A3471" s="842" t="str">
        <f>IF(I3470=0,"",VLOOKUP(I3470,EQUIPOS,2,FALSE))</f>
        <v/>
      </c>
      <c r="B3471" s="843"/>
      <c r="C3471" s="187"/>
      <c r="D3471" s="186"/>
      <c r="E3471" s="240">
        <f>IF(I3470=0,0,VLOOKUP(I3470,EQUIPOS,4,FALSE))</f>
        <v>0</v>
      </c>
      <c r="F3471" s="218">
        <f t="shared" si="605"/>
        <v>0</v>
      </c>
      <c r="G3471" s="220"/>
      <c r="I3471" s="269"/>
    </row>
    <row r="3472" spans="1:9" ht="30.75" customHeight="1">
      <c r="A3472" s="842" t="str">
        <f>IF(I3471=0,"",VLOOKUP(I3471,EQUIPOS,2,FALSE))</f>
        <v/>
      </c>
      <c r="B3472" s="843"/>
      <c r="C3472" s="187"/>
      <c r="D3472" s="186"/>
      <c r="E3472" s="240">
        <f>IF(I3471=0,0,VLOOKUP(I3471,EQUIPOS,4,FALSE))</f>
        <v>0</v>
      </c>
      <c r="F3472" s="218">
        <f t="shared" si="605"/>
        <v>0</v>
      </c>
      <c r="G3472" s="221"/>
      <c r="I3472" s="308"/>
    </row>
    <row r="3473" spans="1:9" ht="13.5" thickBot="1">
      <c r="A3473" s="222"/>
      <c r="B3473" s="223"/>
      <c r="C3473" s="223"/>
      <c r="D3473" s="225"/>
      <c r="E3473" s="249"/>
      <c r="F3473" s="226" t="s">
        <v>78</v>
      </c>
      <c r="G3473" s="250">
        <f>SUM(F3468:F3472)</f>
        <v>0</v>
      </c>
      <c r="I3473" s="308"/>
    </row>
    <row r="3474" spans="1:9" ht="13.5" thickTop="1">
      <c r="A3474" s="228" t="s">
        <v>69</v>
      </c>
      <c r="B3474" s="229"/>
      <c r="C3474" s="229"/>
      <c r="D3474" s="231"/>
      <c r="E3474" s="231"/>
      <c r="F3474" s="230"/>
      <c r="G3474" s="232"/>
      <c r="H3474" s="209"/>
      <c r="I3474" s="307"/>
    </row>
    <row r="3475" spans="1:9" ht="26">
      <c r="A3475" s="233" t="s">
        <v>53</v>
      </c>
      <c r="B3475" s="235" t="s">
        <v>54</v>
      </c>
      <c r="C3475" s="235" t="s">
        <v>64</v>
      </c>
      <c r="D3475" s="298" t="s">
        <v>70</v>
      </c>
      <c r="E3475" s="236" t="s">
        <v>65</v>
      </c>
      <c r="F3475" s="237" t="s">
        <v>75</v>
      </c>
      <c r="G3475" s="238" t="s">
        <v>66</v>
      </c>
      <c r="I3475" s="269"/>
    </row>
    <row r="3476" spans="1:9">
      <c r="A3476" s="251" t="str">
        <f t="shared" ref="A3476:A3487" si="606">IF(I3475=0,"",VLOOKUP(I3475,MANOOBRA,2,FALSE))</f>
        <v/>
      </c>
      <c r="B3476" s="239" t="str">
        <f t="shared" ref="B3476:B3487" si="607">IF(I3475=0,"",VLOOKUP(I3475,MANOOBRA,3,FALSE))</f>
        <v/>
      </c>
      <c r="C3476" s="187"/>
      <c r="D3476" s="187"/>
      <c r="E3476" s="240">
        <f t="shared" ref="E3476:E3487" si="608">IF(I3475=0,0,VLOOKUP(I3475,MANOOBRA,4,FALSE))</f>
        <v>0</v>
      </c>
      <c r="F3476" s="218">
        <f>IF(D3476=0,0,C3476*E3476/D3476)</f>
        <v>0</v>
      </c>
      <c r="G3476" s="219"/>
      <c r="I3476" s="269"/>
    </row>
    <row r="3477" spans="1:9">
      <c r="A3477" s="251" t="str">
        <f t="shared" si="606"/>
        <v/>
      </c>
      <c r="B3477" s="239" t="str">
        <f t="shared" si="607"/>
        <v/>
      </c>
      <c r="C3477" s="187"/>
      <c r="D3477" s="187"/>
      <c r="E3477" s="240">
        <f t="shared" si="608"/>
        <v>0</v>
      </c>
      <c r="F3477" s="218">
        <f t="shared" ref="F3477:F3487" si="609">IF(D3477=0,0,C3477*E3477/D3477)</f>
        <v>0</v>
      </c>
      <c r="G3477" s="220"/>
      <c r="I3477" s="269"/>
    </row>
    <row r="3478" spans="1:9">
      <c r="A3478" s="251" t="str">
        <f t="shared" si="606"/>
        <v/>
      </c>
      <c r="B3478" s="239" t="str">
        <f t="shared" si="607"/>
        <v/>
      </c>
      <c r="C3478" s="187"/>
      <c r="D3478" s="290"/>
      <c r="E3478" s="240">
        <f t="shared" si="608"/>
        <v>0</v>
      </c>
      <c r="F3478" s="218">
        <f t="shared" si="609"/>
        <v>0</v>
      </c>
      <c r="G3478" s="220"/>
      <c r="I3478" s="269"/>
    </row>
    <row r="3479" spans="1:9">
      <c r="A3479" s="251" t="str">
        <f t="shared" si="606"/>
        <v/>
      </c>
      <c r="B3479" s="239" t="str">
        <f t="shared" si="607"/>
        <v/>
      </c>
      <c r="C3479" s="187"/>
      <c r="D3479" s="187"/>
      <c r="E3479" s="240">
        <f t="shared" si="608"/>
        <v>0</v>
      </c>
      <c r="F3479" s="218">
        <f t="shared" si="609"/>
        <v>0</v>
      </c>
      <c r="G3479" s="220"/>
      <c r="I3479" s="269"/>
    </row>
    <row r="3480" spans="1:9">
      <c r="A3480" s="251" t="str">
        <f t="shared" si="606"/>
        <v/>
      </c>
      <c r="B3480" s="239" t="str">
        <f t="shared" si="607"/>
        <v/>
      </c>
      <c r="C3480" s="187"/>
      <c r="D3480" s="187"/>
      <c r="E3480" s="240">
        <f t="shared" si="608"/>
        <v>0</v>
      </c>
      <c r="F3480" s="218">
        <f t="shared" si="609"/>
        <v>0</v>
      </c>
      <c r="G3480" s="220"/>
      <c r="I3480" s="269"/>
    </row>
    <row r="3481" spans="1:9">
      <c r="A3481" s="251" t="str">
        <f t="shared" si="606"/>
        <v/>
      </c>
      <c r="B3481" s="239" t="str">
        <f t="shared" si="607"/>
        <v/>
      </c>
      <c r="C3481" s="187"/>
      <c r="D3481" s="187"/>
      <c r="E3481" s="240">
        <f t="shared" si="608"/>
        <v>0</v>
      </c>
      <c r="F3481" s="218">
        <f t="shared" si="609"/>
        <v>0</v>
      </c>
      <c r="G3481" s="220"/>
      <c r="I3481" s="269"/>
    </row>
    <row r="3482" spans="1:9">
      <c r="A3482" s="251" t="str">
        <f t="shared" si="606"/>
        <v/>
      </c>
      <c r="B3482" s="239" t="str">
        <f t="shared" si="607"/>
        <v/>
      </c>
      <c r="C3482" s="187"/>
      <c r="D3482" s="187"/>
      <c r="E3482" s="240">
        <f t="shared" si="608"/>
        <v>0</v>
      </c>
      <c r="F3482" s="218">
        <f t="shared" si="609"/>
        <v>0</v>
      </c>
      <c r="G3482" s="220"/>
      <c r="I3482" s="269"/>
    </row>
    <row r="3483" spans="1:9">
      <c r="A3483" s="251" t="str">
        <f t="shared" si="606"/>
        <v/>
      </c>
      <c r="B3483" s="239" t="str">
        <f t="shared" si="607"/>
        <v/>
      </c>
      <c r="C3483" s="187"/>
      <c r="D3483" s="187"/>
      <c r="E3483" s="240">
        <f t="shared" si="608"/>
        <v>0</v>
      </c>
      <c r="F3483" s="218">
        <f t="shared" si="609"/>
        <v>0</v>
      </c>
      <c r="G3483" s="220"/>
      <c r="I3483" s="269"/>
    </row>
    <row r="3484" spans="1:9">
      <c r="A3484" s="251" t="str">
        <f t="shared" si="606"/>
        <v/>
      </c>
      <c r="B3484" s="239" t="str">
        <f t="shared" si="607"/>
        <v/>
      </c>
      <c r="C3484" s="187"/>
      <c r="D3484" s="187"/>
      <c r="E3484" s="240">
        <f t="shared" si="608"/>
        <v>0</v>
      </c>
      <c r="F3484" s="218">
        <f t="shared" si="609"/>
        <v>0</v>
      </c>
      <c r="G3484" s="220"/>
      <c r="I3484" s="269"/>
    </row>
    <row r="3485" spans="1:9">
      <c r="A3485" s="251" t="str">
        <f t="shared" si="606"/>
        <v/>
      </c>
      <c r="B3485" s="239" t="str">
        <f t="shared" si="607"/>
        <v/>
      </c>
      <c r="C3485" s="187"/>
      <c r="D3485" s="187"/>
      <c r="E3485" s="240">
        <f t="shared" si="608"/>
        <v>0</v>
      </c>
      <c r="F3485" s="218">
        <f t="shared" si="609"/>
        <v>0</v>
      </c>
      <c r="G3485" s="220"/>
      <c r="I3485" s="269"/>
    </row>
    <row r="3486" spans="1:9">
      <c r="A3486" s="251" t="str">
        <f t="shared" si="606"/>
        <v/>
      </c>
      <c r="B3486" s="239" t="str">
        <f t="shared" si="607"/>
        <v/>
      </c>
      <c r="C3486" s="187"/>
      <c r="D3486" s="187"/>
      <c r="E3486" s="240">
        <f t="shared" si="608"/>
        <v>0</v>
      </c>
      <c r="F3486" s="218">
        <f t="shared" si="609"/>
        <v>0</v>
      </c>
      <c r="G3486" s="220"/>
      <c r="I3486" s="269"/>
    </row>
    <row r="3487" spans="1:9" ht="31.5" customHeight="1">
      <c r="A3487" s="251" t="str">
        <f t="shared" si="606"/>
        <v/>
      </c>
      <c r="B3487" s="239" t="str">
        <f t="shared" si="607"/>
        <v/>
      </c>
      <c r="C3487" s="187"/>
      <c r="D3487" s="187"/>
      <c r="E3487" s="240">
        <f t="shared" si="608"/>
        <v>0</v>
      </c>
      <c r="F3487" s="218">
        <f t="shared" si="609"/>
        <v>0</v>
      </c>
      <c r="G3487" s="221"/>
      <c r="I3487" s="308"/>
    </row>
    <row r="3488" spans="1:9" ht="13.5" thickBot="1">
      <c r="A3488" s="222"/>
      <c r="B3488" s="223"/>
      <c r="C3488" s="223"/>
      <c r="D3488" s="225"/>
      <c r="E3488" s="225"/>
      <c r="F3488" s="226" t="s">
        <v>79</v>
      </c>
      <c r="G3488" s="250">
        <f>SUM(F3476:F3487)</f>
        <v>0</v>
      </c>
      <c r="I3488" s="308"/>
    </row>
    <row r="3489" spans="1:20" ht="13.5" thickTop="1">
      <c r="A3489" s="179" t="s">
        <v>72</v>
      </c>
      <c r="B3489" s="229"/>
      <c r="C3489" s="229"/>
      <c r="D3489" s="231"/>
      <c r="E3489" s="231"/>
      <c r="F3489" s="230"/>
      <c r="G3489" s="232"/>
      <c r="H3489" s="209"/>
      <c r="I3489" s="307"/>
    </row>
    <row r="3490" spans="1:20">
      <c r="A3490" s="233" t="s">
        <v>53</v>
      </c>
      <c r="B3490" s="234"/>
      <c r="C3490" s="234"/>
      <c r="D3490" s="299"/>
      <c r="E3490" s="236" t="s">
        <v>73</v>
      </c>
      <c r="F3490" s="237" t="s">
        <v>74</v>
      </c>
      <c r="G3490" s="252" t="s">
        <v>73</v>
      </c>
      <c r="I3490" s="308"/>
    </row>
    <row r="3491" spans="1:20">
      <c r="A3491" s="704" t="s">
        <v>734</v>
      </c>
      <c r="B3491" s="253"/>
      <c r="C3491" s="253"/>
      <c r="D3491" s="300"/>
      <c r="E3491" s="217">
        <f>SUM(G3450,G3465,G3473,G3488)</f>
        <v>0</v>
      </c>
      <c r="F3491" s="254">
        <v>0.12</v>
      </c>
      <c r="G3491" s="255">
        <f>E3491*F3491</f>
        <v>0</v>
      </c>
      <c r="I3491" s="308"/>
    </row>
    <row r="3492" spans="1:20">
      <c r="A3492" s="704" t="s">
        <v>80</v>
      </c>
      <c r="B3492" s="253"/>
      <c r="C3492" s="253"/>
      <c r="D3492" s="300"/>
      <c r="E3492" s="217">
        <f>SUM(G3450,G3465,G3473,G3488)</f>
        <v>0</v>
      </c>
      <c r="F3492" s="254">
        <f>A</f>
        <v>0</v>
      </c>
      <c r="G3492" s="255">
        <f>E3492*F3492</f>
        <v>0</v>
      </c>
      <c r="I3492" s="308"/>
    </row>
    <row r="3493" spans="1:20" ht="33" customHeight="1">
      <c r="A3493" s="704" t="s">
        <v>81</v>
      </c>
      <c r="B3493" s="253"/>
      <c r="C3493" s="253"/>
      <c r="D3493" s="300"/>
      <c r="E3493" s="217">
        <f>SUM(G3450,G3465,G3473,G3488)</f>
        <v>0</v>
      </c>
      <c r="F3493" s="254">
        <f>I</f>
        <v>0</v>
      </c>
      <c r="G3493" s="255">
        <f>E3493*F3493</f>
        <v>0</v>
      </c>
      <c r="I3493" s="308"/>
      <c r="J3493" s="281"/>
      <c r="K3493" s="281"/>
      <c r="L3493" s="281"/>
      <c r="M3493" s="281"/>
      <c r="N3493" s="281"/>
      <c r="O3493" s="281"/>
      <c r="P3493" s="281"/>
      <c r="Q3493" s="281"/>
      <c r="R3493" s="281"/>
      <c r="S3493" s="281"/>
    </row>
    <row r="3494" spans="1:20" ht="33" customHeight="1">
      <c r="A3494" s="707" t="s">
        <v>82</v>
      </c>
      <c r="D3494" s="206"/>
      <c r="E3494" s="217">
        <f>SUM(G3450,G3465,G3473,G3488)</f>
        <v>0</v>
      </c>
      <c r="F3494" s="705">
        <f>U</f>
        <v>0</v>
      </c>
      <c r="G3494" s="255">
        <f>E3494*F3494</f>
        <v>0</v>
      </c>
      <c r="I3494" s="706"/>
      <c r="J3494" s="281"/>
      <c r="K3494" s="281"/>
      <c r="L3494" s="281"/>
      <c r="M3494" s="281"/>
      <c r="N3494" s="281"/>
      <c r="O3494" s="281"/>
      <c r="P3494" s="281"/>
      <c r="Q3494" s="281"/>
      <c r="R3494" s="281"/>
      <c r="S3494" s="281"/>
    </row>
    <row r="3495" spans="1:20" s="201" customFormat="1" ht="13.5" thickBot="1">
      <c r="A3495" s="222"/>
      <c r="B3495" s="223"/>
      <c r="C3495" s="223"/>
      <c r="D3495" s="225"/>
      <c r="E3495" s="225"/>
      <c r="F3495" s="256" t="s">
        <v>83</v>
      </c>
      <c r="G3495" s="250">
        <f>SUM(G3491:G3494)</f>
        <v>0</v>
      </c>
      <c r="I3495" s="309"/>
      <c r="J3495" s="201" t="str">
        <f>B3434</f>
        <v>2.8.9</v>
      </c>
      <c r="K3495" s="261">
        <f>E3491</f>
        <v>0</v>
      </c>
      <c r="L3495" s="261">
        <f>+G3450</f>
        <v>0</v>
      </c>
      <c r="M3495" s="261">
        <f>+G3465</f>
        <v>0</v>
      </c>
      <c r="N3495" s="261">
        <f>+G3473</f>
        <v>0</v>
      </c>
      <c r="O3495" s="261">
        <f>+G3488</f>
        <v>0</v>
      </c>
      <c r="P3495" s="280">
        <f>G3491</f>
        <v>0</v>
      </c>
      <c r="Q3495" s="280">
        <f>G3492</f>
        <v>0</v>
      </c>
      <c r="R3495" s="280">
        <f>G3493</f>
        <v>0</v>
      </c>
      <c r="S3495" s="283">
        <f>SUM(K3495:R3495)</f>
        <v>0</v>
      </c>
      <c r="T3495" s="280"/>
    </row>
    <row r="3496" spans="1:20" ht="14" thickTop="1" thickBot="1">
      <c r="A3496" s="257"/>
      <c r="B3496" s="201"/>
      <c r="C3496" s="201"/>
      <c r="D3496" s="301"/>
      <c r="E3496" s="258" t="s">
        <v>88</v>
      </c>
      <c r="F3496" s="259"/>
      <c r="G3496" s="260">
        <f>ROUND(SUM(G3450,G3465,G3473,G3488,G3495),0)</f>
        <v>0</v>
      </c>
      <c r="I3496" s="308"/>
      <c r="T3496" s="280"/>
    </row>
    <row r="3497" spans="1:20" ht="13.5" thickTop="1">
      <c r="A3497" s="262" t="s">
        <v>95</v>
      </c>
      <c r="D3497" s="206"/>
      <c r="E3497" s="206"/>
      <c r="F3497" s="205"/>
      <c r="G3497" s="208"/>
      <c r="I3497" s="308"/>
      <c r="T3497" s="280"/>
    </row>
    <row r="3498" spans="1:20">
      <c r="A3498" s="262"/>
      <c r="B3498" s="263"/>
      <c r="C3498" s="263"/>
      <c r="D3498" s="302"/>
      <c r="E3498" s="206"/>
      <c r="F3498" s="205"/>
      <c r="G3498" s="264">
        <f ca="1">TODAY()</f>
        <v>45189</v>
      </c>
      <c r="I3498" s="308"/>
      <c r="T3498" s="280"/>
    </row>
    <row r="3499" spans="1:20" s="191" customFormat="1" ht="13.5" thickBot="1">
      <c r="A3499" s="222"/>
      <c r="B3499" s="223"/>
      <c r="C3499" s="223"/>
      <c r="D3499" s="225"/>
      <c r="E3499" s="225"/>
      <c r="F3499" s="224"/>
      <c r="G3499" s="265"/>
      <c r="I3499" s="303"/>
      <c r="S3499" s="282"/>
    </row>
    <row r="3500" spans="1:20" s="191" customFormat="1" ht="13.5" thickTop="1">
      <c r="A3500" s="188" t="s">
        <v>124</v>
      </c>
      <c r="B3500" s="188"/>
      <c r="C3500" s="188"/>
      <c r="D3500" s="190"/>
      <c r="E3500" s="190"/>
      <c r="F3500" s="189"/>
      <c r="G3500" s="189"/>
      <c r="I3500" s="303"/>
      <c r="S3500" s="282"/>
    </row>
    <row r="3501" spans="1:20" s="191" customFormat="1">
      <c r="A3501" s="188" t="str">
        <f>CONCATENATE('Prestaciones y AIU'!A3144," ANALISIS DE PRECIOS UNITARIOS")</f>
        <v xml:space="preserve"> ANALISIS DE PRECIOS UNITARIOS</v>
      </c>
      <c r="B3501" s="188"/>
      <c r="C3501" s="188"/>
      <c r="D3501" s="190"/>
      <c r="E3501" s="190"/>
      <c r="F3501" s="189"/>
      <c r="G3501" s="189"/>
      <c r="I3501" s="303"/>
      <c r="S3501" s="282"/>
    </row>
    <row r="3502" spans="1:20" s="191" customFormat="1">
      <c r="A3502" s="188" t="str">
        <f>Objeto_LIC</f>
        <v>OBJETO PROCESO COMPETITIVO</v>
      </c>
      <c r="B3502" s="188"/>
      <c r="C3502" s="188"/>
      <c r="D3502" s="190"/>
      <c r="E3502" s="190"/>
      <c r="F3502" s="189"/>
      <c r="G3502" s="189"/>
      <c r="I3502" s="303"/>
      <c r="S3502" s="282"/>
    </row>
    <row r="3503" spans="1:20">
      <c r="A3503" s="188"/>
      <c r="B3503" s="188"/>
      <c r="C3503" s="188"/>
      <c r="D3503" s="190"/>
      <c r="E3503" s="190"/>
      <c r="F3503" s="189"/>
      <c r="G3503" s="189"/>
    </row>
    <row r="3504" spans="1:20" s="201" customFormat="1" ht="13.5" thickBot="1">
      <c r="A3504" s="192"/>
      <c r="B3504" s="192"/>
      <c r="C3504" s="192"/>
      <c r="D3504" s="194"/>
      <c r="E3504" s="194"/>
      <c r="F3504" s="193"/>
      <c r="G3504" s="193"/>
      <c r="I3504" s="305"/>
      <c r="S3504" s="282"/>
    </row>
    <row r="3505" spans="1:19" ht="13.5" thickTop="1">
      <c r="A3505" s="196"/>
      <c r="B3505" s="197"/>
      <c r="C3505" s="197"/>
      <c r="D3505" s="199"/>
      <c r="E3505" s="199"/>
      <c r="F3505" s="198"/>
      <c r="G3505" s="200" t="s">
        <v>125</v>
      </c>
    </row>
    <row r="3506" spans="1:19">
      <c r="A3506" s="202" t="s">
        <v>58</v>
      </c>
      <c r="B3506" s="844" t="str">
        <f>Proponente</f>
        <v>INDICAR NOMBRE DE CONTRATISTA</v>
      </c>
      <c r="C3506" s="844"/>
      <c r="D3506" s="844"/>
      <c r="E3506" s="844"/>
      <c r="F3506" s="844"/>
      <c r="G3506" s="845"/>
    </row>
    <row r="3507" spans="1:19">
      <c r="A3507" s="202" t="s">
        <v>59</v>
      </c>
      <c r="B3507" s="203"/>
      <c r="C3507" s="844"/>
      <c r="D3507" s="844"/>
      <c r="E3507" s="844"/>
      <c r="F3507" s="844"/>
      <c r="G3507" s="845"/>
    </row>
    <row r="3508" spans="1:19">
      <c r="A3508" s="204"/>
      <c r="D3508" s="206"/>
      <c r="E3508" s="206"/>
      <c r="F3508" s="192" t="s">
        <v>87</v>
      </c>
      <c r="G3508" s="207" t="str">
        <f>Presupuesto!$C$55</f>
        <v>m3</v>
      </c>
      <c r="I3508" s="306"/>
      <c r="J3508" s="281"/>
      <c r="K3508" s="281"/>
      <c r="L3508" s="281"/>
      <c r="M3508" s="281"/>
      <c r="N3508" s="281"/>
      <c r="O3508" s="281"/>
      <c r="P3508" s="281"/>
      <c r="Q3508" s="281"/>
      <c r="R3508" s="281"/>
      <c r="S3508" s="281"/>
    </row>
    <row r="3509" spans="1:19" s="209" customFormat="1" ht="13.5" thickBot="1">
      <c r="A3509" s="202" t="s">
        <v>60</v>
      </c>
      <c r="B3509" s="195"/>
      <c r="C3509" s="195"/>
      <c r="D3509" s="206"/>
      <c r="E3509" s="206"/>
      <c r="F3509" s="205"/>
      <c r="G3509" s="208"/>
      <c r="I3509" s="307"/>
      <c r="S3509" s="281"/>
    </row>
    <row r="3510" spans="1:19" ht="13.5" thickTop="1">
      <c r="A3510" s="210" t="s">
        <v>53</v>
      </c>
      <c r="B3510" s="211" t="s">
        <v>61</v>
      </c>
      <c r="C3510" s="211" t="s">
        <v>62</v>
      </c>
      <c r="D3510" s="212" t="s">
        <v>70</v>
      </c>
      <c r="E3510" s="213" t="s">
        <v>98</v>
      </c>
      <c r="F3510" s="213" t="s">
        <v>75</v>
      </c>
      <c r="G3510" s="214" t="s">
        <v>66</v>
      </c>
      <c r="I3510" s="269"/>
    </row>
    <row r="3511" spans="1:19">
      <c r="A3511" s="215" t="str">
        <f t="shared" ref="A3511:A3522" si="610">IF(I3510=0,"-",VLOOKUP(I3510,EQUIPOS,2,FALSE))</f>
        <v>-</v>
      </c>
      <c r="B3511" s="216"/>
      <c r="C3511" s="216"/>
      <c r="D3511" s="186"/>
      <c r="E3511" s="217">
        <f t="shared" ref="E3511:E3522" si="611">IF(I3510=0,0,VLOOKUP(I3510,EQUIPOS,4,FALSE))</f>
        <v>0</v>
      </c>
      <c r="F3511" s="218">
        <f t="shared" ref="F3511:F3522" si="612">IF(D3511=0,0,E3511/D3511)</f>
        <v>0</v>
      </c>
      <c r="G3511" s="219"/>
      <c r="I3511" s="269"/>
    </row>
    <row r="3512" spans="1:19">
      <c r="A3512" s="215" t="str">
        <f t="shared" si="610"/>
        <v>-</v>
      </c>
      <c r="B3512" s="216"/>
      <c r="C3512" s="216"/>
      <c r="D3512" s="186"/>
      <c r="E3512" s="217">
        <f t="shared" si="611"/>
        <v>0</v>
      </c>
      <c r="F3512" s="218">
        <f t="shared" si="612"/>
        <v>0</v>
      </c>
      <c r="G3512" s="220"/>
      <c r="I3512" s="269"/>
    </row>
    <row r="3513" spans="1:19">
      <c r="A3513" s="215" t="str">
        <f t="shared" si="610"/>
        <v>-</v>
      </c>
      <c r="B3513" s="216"/>
      <c r="C3513" s="216"/>
      <c r="D3513" s="186"/>
      <c r="E3513" s="217">
        <f t="shared" si="611"/>
        <v>0</v>
      </c>
      <c r="F3513" s="218">
        <f t="shared" si="612"/>
        <v>0</v>
      </c>
      <c r="G3513" s="220"/>
      <c r="I3513" s="269"/>
    </row>
    <row r="3514" spans="1:19">
      <c r="A3514" s="215" t="str">
        <f t="shared" si="610"/>
        <v>-</v>
      </c>
      <c r="B3514" s="216"/>
      <c r="C3514" s="216"/>
      <c r="D3514" s="186"/>
      <c r="E3514" s="217">
        <f t="shared" si="611"/>
        <v>0</v>
      </c>
      <c r="F3514" s="218">
        <f t="shared" si="612"/>
        <v>0</v>
      </c>
      <c r="G3514" s="220"/>
      <c r="I3514" s="269"/>
    </row>
    <row r="3515" spans="1:19">
      <c r="A3515" s="215" t="str">
        <f t="shared" si="610"/>
        <v>-</v>
      </c>
      <c r="B3515" s="216"/>
      <c r="C3515" s="216"/>
      <c r="D3515" s="186"/>
      <c r="E3515" s="217">
        <f t="shared" si="611"/>
        <v>0</v>
      </c>
      <c r="F3515" s="218">
        <f t="shared" si="612"/>
        <v>0</v>
      </c>
      <c r="G3515" s="220"/>
      <c r="I3515" s="269"/>
    </row>
    <row r="3516" spans="1:19">
      <c r="A3516" s="215" t="str">
        <f t="shared" si="610"/>
        <v>-</v>
      </c>
      <c r="B3516" s="216"/>
      <c r="C3516" s="216"/>
      <c r="D3516" s="186"/>
      <c r="E3516" s="217">
        <f t="shared" si="611"/>
        <v>0</v>
      </c>
      <c r="F3516" s="218">
        <f t="shared" si="612"/>
        <v>0</v>
      </c>
      <c r="G3516" s="220"/>
      <c r="I3516" s="269"/>
    </row>
    <row r="3517" spans="1:19">
      <c r="A3517" s="215" t="str">
        <f t="shared" si="610"/>
        <v>-</v>
      </c>
      <c r="B3517" s="216"/>
      <c r="C3517" s="216"/>
      <c r="D3517" s="186"/>
      <c r="E3517" s="217">
        <f t="shared" si="611"/>
        <v>0</v>
      </c>
      <c r="F3517" s="218">
        <f t="shared" si="612"/>
        <v>0</v>
      </c>
      <c r="G3517" s="220"/>
      <c r="I3517" s="269"/>
    </row>
    <row r="3518" spans="1:19">
      <c r="A3518" s="215" t="str">
        <f t="shared" si="610"/>
        <v>-</v>
      </c>
      <c r="B3518" s="216"/>
      <c r="C3518" s="216"/>
      <c r="D3518" s="186"/>
      <c r="E3518" s="217">
        <f t="shared" si="611"/>
        <v>0</v>
      </c>
      <c r="F3518" s="218">
        <f t="shared" si="612"/>
        <v>0</v>
      </c>
      <c r="G3518" s="220"/>
      <c r="I3518" s="269"/>
    </row>
    <row r="3519" spans="1:19">
      <c r="A3519" s="215" t="str">
        <f t="shared" si="610"/>
        <v>-</v>
      </c>
      <c r="B3519" s="216"/>
      <c r="C3519" s="216"/>
      <c r="D3519" s="186"/>
      <c r="E3519" s="217">
        <f t="shared" si="611"/>
        <v>0</v>
      </c>
      <c r="F3519" s="218">
        <f t="shared" si="612"/>
        <v>0</v>
      </c>
      <c r="G3519" s="220"/>
      <c r="I3519" s="269"/>
    </row>
    <row r="3520" spans="1:19">
      <c r="A3520" s="215" t="str">
        <f t="shared" si="610"/>
        <v>-</v>
      </c>
      <c r="B3520" s="216"/>
      <c r="C3520" s="216"/>
      <c r="D3520" s="186"/>
      <c r="E3520" s="217">
        <f t="shared" si="611"/>
        <v>0</v>
      </c>
      <c r="F3520" s="218">
        <f t="shared" si="612"/>
        <v>0</v>
      </c>
      <c r="G3520" s="220"/>
      <c r="I3520" s="269"/>
    </row>
    <row r="3521" spans="1:19">
      <c r="A3521" s="215" t="str">
        <f t="shared" si="610"/>
        <v>-</v>
      </c>
      <c r="B3521" s="216"/>
      <c r="C3521" s="216"/>
      <c r="D3521" s="186"/>
      <c r="E3521" s="217">
        <f t="shared" si="611"/>
        <v>0</v>
      </c>
      <c r="F3521" s="218">
        <f t="shared" si="612"/>
        <v>0</v>
      </c>
      <c r="G3521" s="220"/>
      <c r="I3521" s="269"/>
    </row>
    <row r="3522" spans="1:19">
      <c r="A3522" s="215" t="str">
        <f t="shared" si="610"/>
        <v>-</v>
      </c>
      <c r="B3522" s="216"/>
      <c r="C3522" s="216"/>
      <c r="D3522" s="186"/>
      <c r="E3522" s="217">
        <f t="shared" si="611"/>
        <v>0</v>
      </c>
      <c r="F3522" s="218">
        <f t="shared" si="612"/>
        <v>0</v>
      </c>
      <c r="G3522" s="220"/>
      <c r="I3522" s="308"/>
    </row>
    <row r="3523" spans="1:19" ht="13.5" thickBot="1">
      <c r="A3523" s="222"/>
      <c r="B3523" s="223"/>
      <c r="C3523" s="223"/>
      <c r="D3523" s="225"/>
      <c r="E3523" s="225"/>
      <c r="F3523" s="226" t="s">
        <v>76</v>
      </c>
      <c r="G3523" s="227">
        <f>SUM(F3511:F3522)</f>
        <v>0</v>
      </c>
      <c r="I3523" s="308"/>
    </row>
    <row r="3524" spans="1:19" s="209" customFormat="1" ht="13.5" thickTop="1">
      <c r="A3524" s="228" t="s">
        <v>63</v>
      </c>
      <c r="B3524" s="229"/>
      <c r="C3524" s="229"/>
      <c r="D3524" s="231"/>
      <c r="E3524" s="231"/>
      <c r="F3524" s="230"/>
      <c r="G3524" s="232"/>
      <c r="I3524" s="307"/>
      <c r="S3524" s="281"/>
    </row>
    <row r="3525" spans="1:19" ht="26">
      <c r="A3525" s="233" t="s">
        <v>53</v>
      </c>
      <c r="B3525" s="234"/>
      <c r="C3525" s="235" t="s">
        <v>54</v>
      </c>
      <c r="D3525" s="298" t="s">
        <v>64</v>
      </c>
      <c r="E3525" s="236" t="s">
        <v>65</v>
      </c>
      <c r="F3525" s="237" t="s">
        <v>75</v>
      </c>
      <c r="G3525" s="238" t="s">
        <v>66</v>
      </c>
      <c r="I3525" s="269"/>
    </row>
    <row r="3526" spans="1:19">
      <c r="A3526" s="842" t="str">
        <f t="shared" ref="A3526:A3537" si="613">IF(I3525=0,"",VLOOKUP(I3525,MATERIALES,2,FALSE))</f>
        <v/>
      </c>
      <c r="B3526" s="843"/>
      <c r="C3526" s="239" t="str">
        <f t="shared" ref="C3526:C3534" si="614">IF(I3525=0,"",VLOOKUP(I3525,MATERIALES,3,FALSE))</f>
        <v/>
      </c>
      <c r="D3526" s="186"/>
      <c r="E3526" s="240">
        <f t="shared" ref="E3526:E3537" si="615">IF(I3525=0,0,VLOOKUP(I3525,MATERIALES,4,FALSE))</f>
        <v>0</v>
      </c>
      <c r="F3526" s="218">
        <f>D3526*E3526</f>
        <v>0</v>
      </c>
      <c r="G3526" s="219"/>
      <c r="I3526" s="269"/>
    </row>
    <row r="3527" spans="1:19">
      <c r="A3527" s="842" t="str">
        <f t="shared" si="613"/>
        <v/>
      </c>
      <c r="B3527" s="843"/>
      <c r="C3527" s="239" t="str">
        <f t="shared" si="614"/>
        <v/>
      </c>
      <c r="D3527" s="186"/>
      <c r="E3527" s="240">
        <f t="shared" si="615"/>
        <v>0</v>
      </c>
      <c r="F3527" s="218">
        <f t="shared" ref="F3527:F3537" si="616">D3527*E3527</f>
        <v>0</v>
      </c>
      <c r="G3527" s="220"/>
      <c r="I3527" s="269"/>
    </row>
    <row r="3528" spans="1:19">
      <c r="A3528" s="842" t="str">
        <f t="shared" si="613"/>
        <v/>
      </c>
      <c r="B3528" s="843"/>
      <c r="C3528" s="239" t="str">
        <f t="shared" si="614"/>
        <v/>
      </c>
      <c r="D3528" s="186"/>
      <c r="E3528" s="240">
        <f t="shared" si="615"/>
        <v>0</v>
      </c>
      <c r="F3528" s="218">
        <f t="shared" si="616"/>
        <v>0</v>
      </c>
      <c r="G3528" s="220"/>
      <c r="I3528" s="269"/>
    </row>
    <row r="3529" spans="1:19">
      <c r="A3529" s="842" t="str">
        <f t="shared" si="613"/>
        <v/>
      </c>
      <c r="B3529" s="843"/>
      <c r="C3529" s="239" t="str">
        <f t="shared" si="614"/>
        <v/>
      </c>
      <c r="D3529" s="186"/>
      <c r="E3529" s="240">
        <f t="shared" si="615"/>
        <v>0</v>
      </c>
      <c r="F3529" s="218">
        <f t="shared" si="616"/>
        <v>0</v>
      </c>
      <c r="G3529" s="220"/>
      <c r="I3529" s="269"/>
    </row>
    <row r="3530" spans="1:19">
      <c r="A3530" s="842" t="str">
        <f t="shared" si="613"/>
        <v/>
      </c>
      <c r="B3530" s="843"/>
      <c r="C3530" s="239" t="str">
        <f t="shared" si="614"/>
        <v/>
      </c>
      <c r="D3530" s="186"/>
      <c r="E3530" s="240">
        <f t="shared" si="615"/>
        <v>0</v>
      </c>
      <c r="F3530" s="218">
        <f t="shared" si="616"/>
        <v>0</v>
      </c>
      <c r="G3530" s="220"/>
      <c r="I3530" s="269"/>
    </row>
    <row r="3531" spans="1:19">
      <c r="A3531" s="842" t="str">
        <f t="shared" si="613"/>
        <v/>
      </c>
      <c r="B3531" s="843"/>
      <c r="C3531" s="239" t="str">
        <f t="shared" si="614"/>
        <v/>
      </c>
      <c r="D3531" s="186"/>
      <c r="E3531" s="240">
        <f t="shared" si="615"/>
        <v>0</v>
      </c>
      <c r="F3531" s="218">
        <f t="shared" si="616"/>
        <v>0</v>
      </c>
      <c r="G3531" s="220"/>
      <c r="I3531" s="269"/>
    </row>
    <row r="3532" spans="1:19">
      <c r="A3532" s="842" t="str">
        <f t="shared" si="613"/>
        <v/>
      </c>
      <c r="B3532" s="843"/>
      <c r="C3532" s="239" t="str">
        <f t="shared" si="614"/>
        <v/>
      </c>
      <c r="D3532" s="186"/>
      <c r="E3532" s="240">
        <f t="shared" si="615"/>
        <v>0</v>
      </c>
      <c r="F3532" s="218">
        <f t="shared" si="616"/>
        <v>0</v>
      </c>
      <c r="G3532" s="220"/>
      <c r="I3532" s="269"/>
    </row>
    <row r="3533" spans="1:19">
      <c r="A3533" s="842" t="str">
        <f t="shared" si="613"/>
        <v/>
      </c>
      <c r="B3533" s="843"/>
      <c r="C3533" s="239" t="str">
        <f t="shared" si="614"/>
        <v/>
      </c>
      <c r="D3533" s="186"/>
      <c r="E3533" s="240">
        <f t="shared" si="615"/>
        <v>0</v>
      </c>
      <c r="F3533" s="218">
        <f t="shared" si="616"/>
        <v>0</v>
      </c>
      <c r="G3533" s="241"/>
      <c r="I3533" s="269"/>
    </row>
    <row r="3534" spans="1:19">
      <c r="A3534" s="842" t="str">
        <f t="shared" si="613"/>
        <v/>
      </c>
      <c r="B3534" s="843"/>
      <c r="C3534" s="239" t="str">
        <f t="shared" si="614"/>
        <v/>
      </c>
      <c r="D3534" s="186"/>
      <c r="E3534" s="240">
        <f t="shared" si="615"/>
        <v>0</v>
      </c>
      <c r="F3534" s="218">
        <f t="shared" si="616"/>
        <v>0</v>
      </c>
      <c r="G3534" s="220"/>
      <c r="I3534" s="269"/>
    </row>
    <row r="3535" spans="1:19">
      <c r="A3535" s="842" t="str">
        <f t="shared" si="613"/>
        <v/>
      </c>
      <c r="B3535" s="843"/>
      <c r="C3535" s="239"/>
      <c r="D3535" s="186"/>
      <c r="E3535" s="240">
        <f t="shared" si="615"/>
        <v>0</v>
      </c>
      <c r="F3535" s="218">
        <f t="shared" si="616"/>
        <v>0</v>
      </c>
      <c r="G3535" s="220"/>
      <c r="I3535" s="269"/>
    </row>
    <row r="3536" spans="1:19">
      <c r="A3536" s="842" t="str">
        <f t="shared" si="613"/>
        <v/>
      </c>
      <c r="B3536" s="843"/>
      <c r="C3536" s="239"/>
      <c r="D3536" s="186"/>
      <c r="E3536" s="240">
        <f t="shared" si="615"/>
        <v>0</v>
      </c>
      <c r="F3536" s="218">
        <f t="shared" si="616"/>
        <v>0</v>
      </c>
      <c r="G3536" s="220"/>
      <c r="I3536" s="269"/>
    </row>
    <row r="3537" spans="1:9" ht="26.25" customHeight="1">
      <c r="A3537" s="842" t="str">
        <f t="shared" si="613"/>
        <v/>
      </c>
      <c r="B3537" s="843"/>
      <c r="C3537" s="239" t="str">
        <f t="shared" ref="C3537" si="617">IF(I3536=0,"",VLOOKUP(I3536,MATERIALES,3,FALSE))</f>
        <v/>
      </c>
      <c r="D3537" s="186"/>
      <c r="E3537" s="240">
        <f t="shared" si="615"/>
        <v>0</v>
      </c>
      <c r="F3537" s="218">
        <f t="shared" si="616"/>
        <v>0</v>
      </c>
      <c r="G3537" s="221"/>
      <c r="I3537" s="308"/>
    </row>
    <row r="3538" spans="1:9" ht="13.5" thickBot="1">
      <c r="A3538" s="204"/>
      <c r="D3538" s="206"/>
      <c r="E3538" s="242"/>
      <c r="F3538" s="243" t="s">
        <v>77</v>
      </c>
      <c r="G3538" s="241">
        <f>SUM(F3526:F3537)</f>
        <v>0</v>
      </c>
      <c r="I3538" s="308"/>
    </row>
    <row r="3539" spans="1:9" ht="14" thickTop="1" thickBot="1">
      <c r="A3539" s="244" t="s">
        <v>68</v>
      </c>
      <c r="B3539" s="245"/>
      <c r="C3539" s="245"/>
      <c r="D3539" s="247"/>
      <c r="E3539" s="247"/>
      <c r="F3539" s="246"/>
      <c r="G3539" s="248"/>
      <c r="I3539" s="308"/>
    </row>
    <row r="3540" spans="1:9" ht="13.5" thickTop="1">
      <c r="A3540" s="233" t="s">
        <v>53</v>
      </c>
      <c r="B3540" s="234"/>
      <c r="C3540" s="236" t="s">
        <v>67</v>
      </c>
      <c r="D3540" s="298" t="s">
        <v>71</v>
      </c>
      <c r="E3540" s="236" t="s">
        <v>96</v>
      </c>
      <c r="F3540" s="237" t="s">
        <v>75</v>
      </c>
      <c r="G3540" s="238" t="s">
        <v>66</v>
      </c>
      <c r="I3540" s="269"/>
    </row>
    <row r="3541" spans="1:9">
      <c r="A3541" s="842" t="str">
        <f>IF(I3540=0,"",VLOOKUP(I3540,EQUIPOS,2,FALSE))</f>
        <v/>
      </c>
      <c r="B3541" s="843"/>
      <c r="C3541" s="187"/>
      <c r="D3541" s="186"/>
      <c r="E3541" s="240">
        <f>IF(I3540=0,0,VLOOKUP(I3540,EQUIPOS,4,FALSE))</f>
        <v>0</v>
      </c>
      <c r="F3541" s="218">
        <f>C3541*D3541*E3541</f>
        <v>0</v>
      </c>
      <c r="G3541" s="219"/>
      <c r="I3541" s="269"/>
    </row>
    <row r="3542" spans="1:9">
      <c r="A3542" s="842" t="str">
        <f>IF(I3541=0,"",VLOOKUP(I3541,EQUIPOS,2,FALSE))</f>
        <v/>
      </c>
      <c r="B3542" s="843"/>
      <c r="C3542" s="187"/>
      <c r="D3542" s="186"/>
      <c r="E3542" s="240">
        <f>IF(I3541=0,0,VLOOKUP(I3541,EQUIPOS,4,FALSE))</f>
        <v>0</v>
      </c>
      <c r="F3542" s="218">
        <f t="shared" ref="F3542:F3545" si="618">C3542*D3542*E3542</f>
        <v>0</v>
      </c>
      <c r="G3542" s="220"/>
      <c r="I3542" s="269"/>
    </row>
    <row r="3543" spans="1:9">
      <c r="A3543" s="842" t="str">
        <f>IF(I3542=0,"",VLOOKUP(I3542,EQUIPOS,2,FALSE))</f>
        <v/>
      </c>
      <c r="B3543" s="843"/>
      <c r="C3543" s="187"/>
      <c r="D3543" s="186"/>
      <c r="E3543" s="240">
        <f>IF(I3542=0,0,VLOOKUP(I3542,EQUIPOS,4,FALSE))</f>
        <v>0</v>
      </c>
      <c r="F3543" s="218">
        <f t="shared" si="618"/>
        <v>0</v>
      </c>
      <c r="G3543" s="220"/>
      <c r="I3543" s="269"/>
    </row>
    <row r="3544" spans="1:9">
      <c r="A3544" s="842" t="str">
        <f>IF(I3543=0,"",VLOOKUP(I3543,EQUIPOS,2,FALSE))</f>
        <v/>
      </c>
      <c r="B3544" s="843"/>
      <c r="C3544" s="187"/>
      <c r="D3544" s="186"/>
      <c r="E3544" s="240">
        <f>IF(I3543=0,0,VLOOKUP(I3543,EQUIPOS,4,FALSE))</f>
        <v>0</v>
      </c>
      <c r="F3544" s="218">
        <f t="shared" si="618"/>
        <v>0</v>
      </c>
      <c r="G3544" s="220"/>
      <c r="I3544" s="269"/>
    </row>
    <row r="3545" spans="1:9" ht="30.75" customHeight="1">
      <c r="A3545" s="842" t="str">
        <f>IF(I3544=0,"",VLOOKUP(I3544,EQUIPOS,2,FALSE))</f>
        <v/>
      </c>
      <c r="B3545" s="843"/>
      <c r="C3545" s="187"/>
      <c r="D3545" s="186"/>
      <c r="E3545" s="240">
        <f>IF(I3544=0,0,VLOOKUP(I3544,EQUIPOS,4,FALSE))</f>
        <v>0</v>
      </c>
      <c r="F3545" s="218">
        <f t="shared" si="618"/>
        <v>0</v>
      </c>
      <c r="G3545" s="221"/>
      <c r="I3545" s="308"/>
    </row>
    <row r="3546" spans="1:9" ht="13.5" thickBot="1">
      <c r="A3546" s="222"/>
      <c r="B3546" s="223"/>
      <c r="C3546" s="223"/>
      <c r="D3546" s="225"/>
      <c r="E3546" s="249"/>
      <c r="F3546" s="226" t="s">
        <v>78</v>
      </c>
      <c r="G3546" s="250">
        <f>SUM(F3541:F3545)</f>
        <v>0</v>
      </c>
      <c r="I3546" s="308"/>
    </row>
    <row r="3547" spans="1:9" ht="13.5" thickTop="1">
      <c r="A3547" s="228" t="s">
        <v>69</v>
      </c>
      <c r="B3547" s="229"/>
      <c r="C3547" s="229"/>
      <c r="D3547" s="231"/>
      <c r="E3547" s="231"/>
      <c r="F3547" s="230"/>
      <c r="G3547" s="232"/>
      <c r="H3547" s="209"/>
      <c r="I3547" s="307"/>
    </row>
    <row r="3548" spans="1:9" ht="26">
      <c r="A3548" s="233" t="s">
        <v>53</v>
      </c>
      <c r="B3548" s="235" t="s">
        <v>54</v>
      </c>
      <c r="C3548" s="235" t="s">
        <v>64</v>
      </c>
      <c r="D3548" s="298" t="s">
        <v>70</v>
      </c>
      <c r="E3548" s="236" t="s">
        <v>65</v>
      </c>
      <c r="F3548" s="237" t="s">
        <v>75</v>
      </c>
      <c r="G3548" s="238" t="s">
        <v>66</v>
      </c>
      <c r="I3548" s="269"/>
    </row>
    <row r="3549" spans="1:9">
      <c r="A3549" s="251" t="str">
        <f t="shared" ref="A3549:A3560" si="619">IF(I3548=0,"",VLOOKUP(I3548,MANOOBRA,2,FALSE))</f>
        <v/>
      </c>
      <c r="B3549" s="239" t="str">
        <f t="shared" ref="B3549:B3560" si="620">IF(I3548=0,"",VLOOKUP(I3548,MANOOBRA,3,FALSE))</f>
        <v/>
      </c>
      <c r="C3549" s="187"/>
      <c r="D3549" s="187"/>
      <c r="E3549" s="240">
        <f t="shared" ref="E3549:E3560" si="621">IF(I3548=0,0,VLOOKUP(I3548,MANOOBRA,4,FALSE))</f>
        <v>0</v>
      </c>
      <c r="F3549" s="218">
        <f>IF(D3549=0,0,C3549*E3549/D3549)</f>
        <v>0</v>
      </c>
      <c r="G3549" s="219"/>
      <c r="I3549" s="269"/>
    </row>
    <row r="3550" spans="1:9">
      <c r="A3550" s="251" t="str">
        <f t="shared" si="619"/>
        <v/>
      </c>
      <c r="B3550" s="239" t="str">
        <f t="shared" si="620"/>
        <v/>
      </c>
      <c r="C3550" s="187"/>
      <c r="D3550" s="187"/>
      <c r="E3550" s="240">
        <f t="shared" si="621"/>
        <v>0</v>
      </c>
      <c r="F3550" s="218">
        <f t="shared" ref="F3550:F3560" si="622">IF(D3550=0,0,C3550*E3550/D3550)</f>
        <v>0</v>
      </c>
      <c r="G3550" s="220"/>
      <c r="I3550" s="269"/>
    </row>
    <row r="3551" spans="1:9">
      <c r="A3551" s="251" t="str">
        <f t="shared" si="619"/>
        <v/>
      </c>
      <c r="B3551" s="239" t="str">
        <f t="shared" si="620"/>
        <v/>
      </c>
      <c r="C3551" s="187"/>
      <c r="D3551" s="290"/>
      <c r="E3551" s="240">
        <f t="shared" si="621"/>
        <v>0</v>
      </c>
      <c r="F3551" s="218">
        <f t="shared" si="622"/>
        <v>0</v>
      </c>
      <c r="G3551" s="220"/>
      <c r="I3551" s="269"/>
    </row>
    <row r="3552" spans="1:9">
      <c r="A3552" s="251" t="str">
        <f t="shared" si="619"/>
        <v/>
      </c>
      <c r="B3552" s="239" t="str">
        <f t="shared" si="620"/>
        <v/>
      </c>
      <c r="C3552" s="187"/>
      <c r="D3552" s="187"/>
      <c r="E3552" s="240">
        <f t="shared" si="621"/>
        <v>0</v>
      </c>
      <c r="F3552" s="218">
        <f t="shared" si="622"/>
        <v>0</v>
      </c>
      <c r="G3552" s="220"/>
      <c r="I3552" s="269"/>
    </row>
    <row r="3553" spans="1:20">
      <c r="A3553" s="251" t="str">
        <f t="shared" si="619"/>
        <v/>
      </c>
      <c r="B3553" s="239" t="str">
        <f t="shared" si="620"/>
        <v/>
      </c>
      <c r="C3553" s="187"/>
      <c r="D3553" s="187"/>
      <c r="E3553" s="240">
        <f t="shared" si="621"/>
        <v>0</v>
      </c>
      <c r="F3553" s="218">
        <f t="shared" si="622"/>
        <v>0</v>
      </c>
      <c r="G3553" s="220"/>
      <c r="I3553" s="269"/>
    </row>
    <row r="3554" spans="1:20">
      <c r="A3554" s="251" t="str">
        <f t="shared" si="619"/>
        <v/>
      </c>
      <c r="B3554" s="239" t="str">
        <f t="shared" si="620"/>
        <v/>
      </c>
      <c r="C3554" s="187"/>
      <c r="D3554" s="187"/>
      <c r="E3554" s="240">
        <f t="shared" si="621"/>
        <v>0</v>
      </c>
      <c r="F3554" s="218">
        <f t="shared" si="622"/>
        <v>0</v>
      </c>
      <c r="G3554" s="220"/>
      <c r="I3554" s="269"/>
    </row>
    <row r="3555" spans="1:20">
      <c r="A3555" s="251" t="str">
        <f t="shared" si="619"/>
        <v/>
      </c>
      <c r="B3555" s="239" t="str">
        <f t="shared" si="620"/>
        <v/>
      </c>
      <c r="C3555" s="187"/>
      <c r="D3555" s="187"/>
      <c r="E3555" s="240">
        <f t="shared" si="621"/>
        <v>0</v>
      </c>
      <c r="F3555" s="218">
        <f t="shared" si="622"/>
        <v>0</v>
      </c>
      <c r="G3555" s="220"/>
      <c r="I3555" s="269"/>
    </row>
    <row r="3556" spans="1:20">
      <c r="A3556" s="251" t="str">
        <f t="shared" si="619"/>
        <v/>
      </c>
      <c r="B3556" s="239" t="str">
        <f t="shared" si="620"/>
        <v/>
      </c>
      <c r="C3556" s="187"/>
      <c r="D3556" s="187"/>
      <c r="E3556" s="240">
        <f t="shared" si="621"/>
        <v>0</v>
      </c>
      <c r="F3556" s="218">
        <f t="shared" si="622"/>
        <v>0</v>
      </c>
      <c r="G3556" s="220"/>
      <c r="I3556" s="269"/>
    </row>
    <row r="3557" spans="1:20">
      <c r="A3557" s="251" t="str">
        <f t="shared" si="619"/>
        <v/>
      </c>
      <c r="B3557" s="239" t="str">
        <f t="shared" si="620"/>
        <v/>
      </c>
      <c r="C3557" s="187"/>
      <c r="D3557" s="187"/>
      <c r="E3557" s="240">
        <f t="shared" si="621"/>
        <v>0</v>
      </c>
      <c r="F3557" s="218">
        <f t="shared" si="622"/>
        <v>0</v>
      </c>
      <c r="G3557" s="220"/>
      <c r="I3557" s="269"/>
    </row>
    <row r="3558" spans="1:20">
      <c r="A3558" s="251" t="str">
        <f t="shared" si="619"/>
        <v/>
      </c>
      <c r="B3558" s="239" t="str">
        <f t="shared" si="620"/>
        <v/>
      </c>
      <c r="C3558" s="187"/>
      <c r="D3558" s="187"/>
      <c r="E3558" s="240">
        <f t="shared" si="621"/>
        <v>0</v>
      </c>
      <c r="F3558" s="218">
        <f t="shared" si="622"/>
        <v>0</v>
      </c>
      <c r="G3558" s="220"/>
      <c r="I3558" s="269"/>
    </row>
    <row r="3559" spans="1:20">
      <c r="A3559" s="251" t="str">
        <f t="shared" si="619"/>
        <v/>
      </c>
      <c r="B3559" s="239" t="str">
        <f t="shared" si="620"/>
        <v/>
      </c>
      <c r="C3559" s="187"/>
      <c r="D3559" s="187"/>
      <c r="E3559" s="240">
        <f t="shared" si="621"/>
        <v>0</v>
      </c>
      <c r="F3559" s="218">
        <f t="shared" si="622"/>
        <v>0</v>
      </c>
      <c r="G3559" s="220"/>
      <c r="I3559" s="269"/>
    </row>
    <row r="3560" spans="1:20" ht="31.5" customHeight="1">
      <c r="A3560" s="251" t="str">
        <f t="shared" si="619"/>
        <v/>
      </c>
      <c r="B3560" s="239" t="str">
        <f t="shared" si="620"/>
        <v/>
      </c>
      <c r="C3560" s="187"/>
      <c r="D3560" s="187"/>
      <c r="E3560" s="240">
        <f t="shared" si="621"/>
        <v>0</v>
      </c>
      <c r="F3560" s="218">
        <f t="shared" si="622"/>
        <v>0</v>
      </c>
      <c r="G3560" s="221"/>
      <c r="I3560" s="308"/>
    </row>
    <row r="3561" spans="1:20" ht="13.5" thickBot="1">
      <c r="A3561" s="222"/>
      <c r="B3561" s="223"/>
      <c r="C3561" s="223"/>
      <c r="D3561" s="225"/>
      <c r="E3561" s="225"/>
      <c r="F3561" s="226" t="s">
        <v>79</v>
      </c>
      <c r="G3561" s="250">
        <f>SUM(F3549:F3560)</f>
        <v>0</v>
      </c>
      <c r="I3561" s="308"/>
    </row>
    <row r="3562" spans="1:20" ht="13.5" thickTop="1">
      <c r="A3562" s="179" t="s">
        <v>72</v>
      </c>
      <c r="B3562" s="229"/>
      <c r="C3562" s="229"/>
      <c r="D3562" s="231"/>
      <c r="E3562" s="231"/>
      <c r="F3562" s="230"/>
      <c r="G3562" s="232"/>
      <c r="H3562" s="209"/>
      <c r="I3562" s="307"/>
    </row>
    <row r="3563" spans="1:20">
      <c r="A3563" s="233" t="s">
        <v>53</v>
      </c>
      <c r="B3563" s="234"/>
      <c r="C3563" s="234"/>
      <c r="D3563" s="299"/>
      <c r="E3563" s="236" t="s">
        <v>73</v>
      </c>
      <c r="F3563" s="237" t="s">
        <v>74</v>
      </c>
      <c r="G3563" s="252" t="s">
        <v>73</v>
      </c>
      <c r="I3563" s="308"/>
    </row>
    <row r="3564" spans="1:20">
      <c r="A3564" s="178" t="s">
        <v>86</v>
      </c>
      <c r="B3564" s="253"/>
      <c r="C3564" s="253"/>
      <c r="D3564" s="300"/>
      <c r="E3564" s="217">
        <f>SUM(G3523,G3538,G3546,G3561)</f>
        <v>0</v>
      </c>
      <c r="F3564" s="254">
        <f>A</f>
        <v>0</v>
      </c>
      <c r="G3564" s="255">
        <f>E3564*F3564</f>
        <v>0</v>
      </c>
      <c r="I3564" s="308"/>
    </row>
    <row r="3565" spans="1:20">
      <c r="A3565" s="178" t="s">
        <v>84</v>
      </c>
      <c r="B3565" s="253"/>
      <c r="C3565" s="253"/>
      <c r="D3565" s="300"/>
      <c r="E3565" s="217">
        <f>SUM(G3523,G3538,G3546,G3561)</f>
        <v>0</v>
      </c>
      <c r="F3565" s="254">
        <f>I</f>
        <v>0</v>
      </c>
      <c r="G3565" s="255">
        <f>E3565*F3565</f>
        <v>0</v>
      </c>
      <c r="I3565" s="308"/>
    </row>
    <row r="3566" spans="1:20" ht="33" customHeight="1">
      <c r="A3566" s="178" t="s">
        <v>85</v>
      </c>
      <c r="B3566" s="253"/>
      <c r="C3566" s="253"/>
      <c r="D3566" s="300"/>
      <c r="E3566" s="217">
        <f>SUM(G3523,G3538,G3546,G3561)</f>
        <v>0</v>
      </c>
      <c r="F3566" s="254">
        <f>U</f>
        <v>0</v>
      </c>
      <c r="G3566" s="255">
        <f>E3566*F3566</f>
        <v>0</v>
      </c>
      <c r="I3566" s="308"/>
      <c r="J3566" s="281"/>
      <c r="K3566" s="281"/>
      <c r="L3566" s="281"/>
      <c r="M3566" s="281"/>
      <c r="N3566" s="281"/>
      <c r="O3566" s="281"/>
      <c r="P3566" s="281"/>
      <c r="Q3566" s="281"/>
      <c r="R3566" s="281"/>
      <c r="S3566" s="281"/>
    </row>
    <row r="3567" spans="1:20" s="201" customFormat="1" ht="13.5" thickBot="1">
      <c r="A3567" s="222"/>
      <c r="B3567" s="223"/>
      <c r="C3567" s="223"/>
      <c r="D3567" s="225"/>
      <c r="E3567" s="225"/>
      <c r="F3567" s="256" t="s">
        <v>83</v>
      </c>
      <c r="G3567" s="250">
        <f>SUM(G3564:G3566)</f>
        <v>0</v>
      </c>
      <c r="I3567" s="309"/>
      <c r="J3567" s="201">
        <f>B3507</f>
        <v>0</v>
      </c>
      <c r="K3567" s="261">
        <f>E3564</f>
        <v>0</v>
      </c>
      <c r="L3567" s="261">
        <f>+G3523</f>
        <v>0</v>
      </c>
      <c r="M3567" s="261">
        <f>+G3538</f>
        <v>0</v>
      </c>
      <c r="N3567" s="261">
        <f>+G3546</f>
        <v>0</v>
      </c>
      <c r="O3567" s="261">
        <f>+G3561</f>
        <v>0</v>
      </c>
      <c r="P3567" s="280">
        <f>G3564</f>
        <v>0</v>
      </c>
      <c r="Q3567" s="280">
        <f>G3565</f>
        <v>0</v>
      </c>
      <c r="R3567" s="280">
        <f>G3566</f>
        <v>0</v>
      </c>
      <c r="S3567" s="283">
        <f>SUM(K3567:R3567)</f>
        <v>0</v>
      </c>
      <c r="T3567" s="280"/>
    </row>
    <row r="3568" spans="1:20" ht="14" thickTop="1" thickBot="1">
      <c r="A3568" s="257"/>
      <c r="B3568" s="201"/>
      <c r="C3568" s="201"/>
      <c r="D3568" s="301"/>
      <c r="E3568" s="258" t="s">
        <v>88</v>
      </c>
      <c r="F3568" s="259"/>
      <c r="G3568" s="260">
        <f>ROUND(SUM(G3523,G3538,G3546,G3561,G3567),0)</f>
        <v>0</v>
      </c>
      <c r="I3568" s="308"/>
      <c r="T3568" s="280"/>
    </row>
    <row r="3569" spans="1:20" ht="13.5" thickTop="1">
      <c r="A3569" s="262" t="s">
        <v>95</v>
      </c>
      <c r="D3569" s="206"/>
      <c r="E3569" s="206"/>
      <c r="F3569" s="205"/>
      <c r="G3569" s="208"/>
      <c r="I3569" s="308"/>
      <c r="T3569" s="280"/>
    </row>
    <row r="3570" spans="1:20">
      <c r="A3570" s="262"/>
      <c r="B3570" s="263"/>
      <c r="C3570" s="263"/>
      <c r="D3570" s="302"/>
      <c r="E3570" s="206"/>
      <c r="F3570" s="205"/>
      <c r="G3570" s="264">
        <f ca="1">TODAY()</f>
        <v>45189</v>
      </c>
      <c r="I3570" s="308"/>
      <c r="T3570" s="280"/>
    </row>
    <row r="3571" spans="1:20" s="191" customFormat="1" ht="13.5" thickBot="1">
      <c r="A3571" s="222"/>
      <c r="B3571" s="223"/>
      <c r="C3571" s="223"/>
      <c r="D3571" s="225"/>
      <c r="E3571" s="225"/>
      <c r="F3571" s="224"/>
      <c r="G3571" s="265"/>
      <c r="I3571" s="303"/>
      <c r="S3571" s="282"/>
    </row>
    <row r="3572" spans="1:20" s="191" customFormat="1" ht="13.5" thickTop="1">
      <c r="A3572" s="188" t="s">
        <v>124</v>
      </c>
      <c r="B3572" s="188"/>
      <c r="C3572" s="188"/>
      <c r="D3572" s="190"/>
      <c r="E3572" s="190"/>
      <c r="F3572" s="189"/>
      <c r="G3572" s="189"/>
      <c r="I3572" s="303"/>
      <c r="S3572" s="282"/>
    </row>
    <row r="3573" spans="1:20" s="191" customFormat="1">
      <c r="A3573" s="188" t="str">
        <f>CONCATENATE('Prestaciones y AIU'!A3216," ANALISIS DE PRECIOS UNITARIOS")</f>
        <v xml:space="preserve"> ANALISIS DE PRECIOS UNITARIOS</v>
      </c>
      <c r="B3573" s="188"/>
      <c r="C3573" s="188"/>
      <c r="D3573" s="190"/>
      <c r="E3573" s="190"/>
      <c r="F3573" s="189"/>
      <c r="G3573" s="189"/>
      <c r="I3573" s="303"/>
      <c r="S3573" s="282"/>
    </row>
    <row r="3574" spans="1:20" s="191" customFormat="1">
      <c r="A3574" s="188" t="str">
        <f>Objeto_LIC</f>
        <v>OBJETO PROCESO COMPETITIVO</v>
      </c>
      <c r="B3574" s="188"/>
      <c r="C3574" s="188"/>
      <c r="D3574" s="190"/>
      <c r="E3574" s="190"/>
      <c r="F3574" s="189"/>
      <c r="G3574" s="189"/>
      <c r="I3574" s="303"/>
      <c r="S3574" s="282"/>
    </row>
    <row r="3575" spans="1:20">
      <c r="A3575" s="188"/>
      <c r="B3575" s="188"/>
      <c r="C3575" s="188"/>
      <c r="D3575" s="190"/>
      <c r="E3575" s="190"/>
      <c r="F3575" s="189"/>
      <c r="G3575" s="189"/>
    </row>
    <row r="3576" spans="1:20" s="201" customFormat="1" ht="13.5" thickBot="1">
      <c r="A3576" s="192"/>
      <c r="B3576" s="192"/>
      <c r="C3576" s="192"/>
      <c r="D3576" s="194"/>
      <c r="E3576" s="194"/>
      <c r="F3576" s="193"/>
      <c r="G3576" s="193"/>
      <c r="I3576" s="305"/>
      <c r="S3576" s="282"/>
    </row>
    <row r="3577" spans="1:20" ht="13.5" thickTop="1">
      <c r="A3577" s="196"/>
      <c r="B3577" s="197"/>
      <c r="C3577" s="197"/>
      <c r="D3577" s="199"/>
      <c r="E3577" s="199"/>
      <c r="F3577" s="198"/>
      <c r="G3577" s="200" t="s">
        <v>125</v>
      </c>
    </row>
    <row r="3578" spans="1:20">
      <c r="A3578" s="202" t="s">
        <v>58</v>
      </c>
      <c r="B3578" s="844" t="str">
        <f>Proponente</f>
        <v>INDICAR NOMBRE DE CONTRATISTA</v>
      </c>
      <c r="C3578" s="844"/>
      <c r="D3578" s="844"/>
      <c r="E3578" s="844"/>
      <c r="F3578" s="844"/>
      <c r="G3578" s="845"/>
    </row>
    <row r="3579" spans="1:20">
      <c r="A3579" s="202" t="s">
        <v>59</v>
      </c>
      <c r="B3579" s="203"/>
      <c r="C3579" s="844"/>
      <c r="D3579" s="844"/>
      <c r="E3579" s="844"/>
      <c r="F3579" s="844"/>
      <c r="G3579" s="845"/>
    </row>
    <row r="3580" spans="1:20">
      <c r="A3580" s="204"/>
      <c r="D3580" s="206"/>
      <c r="E3580" s="206"/>
      <c r="F3580" s="192" t="s">
        <v>87</v>
      </c>
      <c r="G3580" s="207" t="str">
        <f>Presupuesto!$C$56</f>
        <v>m3</v>
      </c>
      <c r="I3580" s="306"/>
      <c r="J3580" s="281"/>
      <c r="K3580" s="281"/>
      <c r="L3580" s="281"/>
      <c r="M3580" s="281"/>
      <c r="N3580" s="281"/>
      <c r="O3580" s="281"/>
      <c r="P3580" s="281"/>
      <c r="Q3580" s="281"/>
      <c r="R3580" s="281"/>
      <c r="S3580" s="281"/>
    </row>
    <row r="3581" spans="1:20" s="209" customFormat="1" ht="13.5" thickBot="1">
      <c r="A3581" s="202" t="s">
        <v>60</v>
      </c>
      <c r="B3581" s="195"/>
      <c r="C3581" s="195"/>
      <c r="D3581" s="206"/>
      <c r="E3581" s="206"/>
      <c r="F3581" s="205"/>
      <c r="G3581" s="208"/>
      <c r="I3581" s="307"/>
      <c r="S3581" s="281"/>
    </row>
    <row r="3582" spans="1:20" ht="13.5" thickTop="1">
      <c r="A3582" s="210" t="s">
        <v>53</v>
      </c>
      <c r="B3582" s="211" t="s">
        <v>61</v>
      </c>
      <c r="C3582" s="211" t="s">
        <v>62</v>
      </c>
      <c r="D3582" s="212" t="s">
        <v>70</v>
      </c>
      <c r="E3582" s="213" t="s">
        <v>98</v>
      </c>
      <c r="F3582" s="213" t="s">
        <v>75</v>
      </c>
      <c r="G3582" s="214" t="s">
        <v>66</v>
      </c>
      <c r="I3582" s="269"/>
    </row>
    <row r="3583" spans="1:20">
      <c r="A3583" s="215" t="str">
        <f t="shared" ref="A3583:A3594" si="623">IF(I3582=0,"-",VLOOKUP(I3582,EQUIPOS,2,FALSE))</f>
        <v>-</v>
      </c>
      <c r="B3583" s="216"/>
      <c r="C3583" s="216"/>
      <c r="D3583" s="186"/>
      <c r="E3583" s="217">
        <f t="shared" ref="E3583:E3594" si="624">IF(I3582=0,0,VLOOKUP(I3582,EQUIPOS,4,FALSE))</f>
        <v>0</v>
      </c>
      <c r="F3583" s="218">
        <f t="shared" ref="F3583:F3594" si="625">IF(D3583=0,0,E3583/D3583)</f>
        <v>0</v>
      </c>
      <c r="G3583" s="219"/>
      <c r="I3583" s="269"/>
    </row>
    <row r="3584" spans="1:20">
      <c r="A3584" s="215" t="str">
        <f t="shared" si="623"/>
        <v>-</v>
      </c>
      <c r="B3584" s="216"/>
      <c r="C3584" s="216"/>
      <c r="D3584" s="186"/>
      <c r="E3584" s="217">
        <f t="shared" si="624"/>
        <v>0</v>
      </c>
      <c r="F3584" s="218">
        <f t="shared" si="625"/>
        <v>0</v>
      </c>
      <c r="G3584" s="220"/>
      <c r="I3584" s="269"/>
    </row>
    <row r="3585" spans="1:19">
      <c r="A3585" s="215" t="str">
        <f t="shared" si="623"/>
        <v>-</v>
      </c>
      <c r="B3585" s="216"/>
      <c r="C3585" s="216"/>
      <c r="D3585" s="186"/>
      <c r="E3585" s="217">
        <f t="shared" si="624"/>
        <v>0</v>
      </c>
      <c r="F3585" s="218">
        <f t="shared" si="625"/>
        <v>0</v>
      </c>
      <c r="G3585" s="220"/>
      <c r="I3585" s="269"/>
    </row>
    <row r="3586" spans="1:19">
      <c r="A3586" s="215" t="str">
        <f t="shared" si="623"/>
        <v>-</v>
      </c>
      <c r="B3586" s="216"/>
      <c r="C3586" s="216"/>
      <c r="D3586" s="186"/>
      <c r="E3586" s="217">
        <f t="shared" si="624"/>
        <v>0</v>
      </c>
      <c r="F3586" s="218">
        <f t="shared" si="625"/>
        <v>0</v>
      </c>
      <c r="G3586" s="220"/>
      <c r="I3586" s="269"/>
    </row>
    <row r="3587" spans="1:19">
      <c r="A3587" s="215" t="str">
        <f t="shared" si="623"/>
        <v>-</v>
      </c>
      <c r="B3587" s="216"/>
      <c r="C3587" s="216"/>
      <c r="D3587" s="186"/>
      <c r="E3587" s="217">
        <f t="shared" si="624"/>
        <v>0</v>
      </c>
      <c r="F3587" s="218">
        <f t="shared" si="625"/>
        <v>0</v>
      </c>
      <c r="G3587" s="220"/>
      <c r="I3587" s="269"/>
    </row>
    <row r="3588" spans="1:19">
      <c r="A3588" s="215" t="str">
        <f t="shared" si="623"/>
        <v>-</v>
      </c>
      <c r="B3588" s="216"/>
      <c r="C3588" s="216"/>
      <c r="D3588" s="186"/>
      <c r="E3588" s="217">
        <f t="shared" si="624"/>
        <v>0</v>
      </c>
      <c r="F3588" s="218">
        <f t="shared" si="625"/>
        <v>0</v>
      </c>
      <c r="G3588" s="220"/>
      <c r="I3588" s="269"/>
    </row>
    <row r="3589" spans="1:19">
      <c r="A3589" s="215" t="str">
        <f t="shared" si="623"/>
        <v>-</v>
      </c>
      <c r="B3589" s="216"/>
      <c r="C3589" s="216"/>
      <c r="D3589" s="186"/>
      <c r="E3589" s="217">
        <f t="shared" si="624"/>
        <v>0</v>
      </c>
      <c r="F3589" s="218">
        <f t="shared" si="625"/>
        <v>0</v>
      </c>
      <c r="G3589" s="220"/>
      <c r="I3589" s="269"/>
    </row>
    <row r="3590" spans="1:19">
      <c r="A3590" s="215" t="str">
        <f t="shared" si="623"/>
        <v>-</v>
      </c>
      <c r="B3590" s="216"/>
      <c r="C3590" s="216"/>
      <c r="D3590" s="186"/>
      <c r="E3590" s="217">
        <f t="shared" si="624"/>
        <v>0</v>
      </c>
      <c r="F3590" s="218">
        <f t="shared" si="625"/>
        <v>0</v>
      </c>
      <c r="G3590" s="220"/>
      <c r="I3590" s="269"/>
    </row>
    <row r="3591" spans="1:19">
      <c r="A3591" s="215" t="str">
        <f t="shared" si="623"/>
        <v>-</v>
      </c>
      <c r="B3591" s="216"/>
      <c r="C3591" s="216"/>
      <c r="D3591" s="186"/>
      <c r="E3591" s="217">
        <f t="shared" si="624"/>
        <v>0</v>
      </c>
      <c r="F3591" s="218">
        <f t="shared" si="625"/>
        <v>0</v>
      </c>
      <c r="G3591" s="220"/>
      <c r="I3591" s="269"/>
    </row>
    <row r="3592" spans="1:19">
      <c r="A3592" s="215" t="str">
        <f t="shared" si="623"/>
        <v>-</v>
      </c>
      <c r="B3592" s="216"/>
      <c r="C3592" s="216"/>
      <c r="D3592" s="186"/>
      <c r="E3592" s="217">
        <f t="shared" si="624"/>
        <v>0</v>
      </c>
      <c r="F3592" s="218">
        <f t="shared" si="625"/>
        <v>0</v>
      </c>
      <c r="G3592" s="220"/>
      <c r="I3592" s="269"/>
    </row>
    <row r="3593" spans="1:19">
      <c r="A3593" s="215" t="str">
        <f t="shared" si="623"/>
        <v>-</v>
      </c>
      <c r="B3593" s="216"/>
      <c r="C3593" s="216"/>
      <c r="D3593" s="186"/>
      <c r="E3593" s="217">
        <f t="shared" si="624"/>
        <v>0</v>
      </c>
      <c r="F3593" s="218">
        <f t="shared" si="625"/>
        <v>0</v>
      </c>
      <c r="G3593" s="220"/>
      <c r="I3593" s="269"/>
    </row>
    <row r="3594" spans="1:19">
      <c r="A3594" s="215" t="str">
        <f t="shared" si="623"/>
        <v>-</v>
      </c>
      <c r="B3594" s="216"/>
      <c r="C3594" s="216"/>
      <c r="D3594" s="186"/>
      <c r="E3594" s="217">
        <f t="shared" si="624"/>
        <v>0</v>
      </c>
      <c r="F3594" s="218">
        <f t="shared" si="625"/>
        <v>0</v>
      </c>
      <c r="G3594" s="220"/>
      <c r="I3594" s="308"/>
    </row>
    <row r="3595" spans="1:19" ht="13.5" thickBot="1">
      <c r="A3595" s="222"/>
      <c r="B3595" s="223"/>
      <c r="C3595" s="223"/>
      <c r="D3595" s="225"/>
      <c r="E3595" s="225"/>
      <c r="F3595" s="226" t="s">
        <v>76</v>
      </c>
      <c r="G3595" s="227">
        <f>SUM(F3583:F3594)</f>
        <v>0</v>
      </c>
      <c r="I3595" s="308"/>
    </row>
    <row r="3596" spans="1:19" s="209" customFormat="1" ht="13.5" thickTop="1">
      <c r="A3596" s="228" t="s">
        <v>63</v>
      </c>
      <c r="B3596" s="229"/>
      <c r="C3596" s="229"/>
      <c r="D3596" s="231"/>
      <c r="E3596" s="231"/>
      <c r="F3596" s="230"/>
      <c r="G3596" s="232"/>
      <c r="I3596" s="307"/>
      <c r="S3596" s="281"/>
    </row>
    <row r="3597" spans="1:19" ht="26">
      <c r="A3597" s="233" t="s">
        <v>53</v>
      </c>
      <c r="B3597" s="234"/>
      <c r="C3597" s="235" t="s">
        <v>54</v>
      </c>
      <c r="D3597" s="298" t="s">
        <v>64</v>
      </c>
      <c r="E3597" s="236" t="s">
        <v>65</v>
      </c>
      <c r="F3597" s="237" t="s">
        <v>75</v>
      </c>
      <c r="G3597" s="238" t="s">
        <v>66</v>
      </c>
      <c r="I3597" s="269"/>
    </row>
    <row r="3598" spans="1:19">
      <c r="A3598" s="842" t="str">
        <f t="shared" ref="A3598:A3609" si="626">IF(I3597=0,"",VLOOKUP(I3597,MATERIALES,2,FALSE))</f>
        <v/>
      </c>
      <c r="B3598" s="843"/>
      <c r="C3598" s="239" t="str">
        <f t="shared" ref="C3598:C3606" si="627">IF(I3597=0,"",VLOOKUP(I3597,MATERIALES,3,FALSE))</f>
        <v/>
      </c>
      <c r="D3598" s="186"/>
      <c r="E3598" s="240">
        <f t="shared" ref="E3598:E3609" si="628">IF(I3597=0,0,VLOOKUP(I3597,MATERIALES,4,FALSE))</f>
        <v>0</v>
      </c>
      <c r="F3598" s="218">
        <f>D3598*E3598</f>
        <v>0</v>
      </c>
      <c r="G3598" s="219"/>
      <c r="I3598" s="269"/>
    </row>
    <row r="3599" spans="1:19">
      <c r="A3599" s="842" t="str">
        <f t="shared" si="626"/>
        <v/>
      </c>
      <c r="B3599" s="843"/>
      <c r="C3599" s="239" t="str">
        <f t="shared" si="627"/>
        <v/>
      </c>
      <c r="D3599" s="186"/>
      <c r="E3599" s="240">
        <f t="shared" si="628"/>
        <v>0</v>
      </c>
      <c r="F3599" s="218">
        <f t="shared" ref="F3599:F3609" si="629">D3599*E3599</f>
        <v>0</v>
      </c>
      <c r="G3599" s="220"/>
      <c r="I3599" s="269"/>
    </row>
    <row r="3600" spans="1:19">
      <c r="A3600" s="842" t="str">
        <f t="shared" si="626"/>
        <v/>
      </c>
      <c r="B3600" s="843"/>
      <c r="C3600" s="239" t="str">
        <f t="shared" si="627"/>
        <v/>
      </c>
      <c r="D3600" s="186"/>
      <c r="E3600" s="240">
        <f t="shared" si="628"/>
        <v>0</v>
      </c>
      <c r="F3600" s="218">
        <f t="shared" si="629"/>
        <v>0</v>
      </c>
      <c r="G3600" s="220"/>
      <c r="I3600" s="269"/>
    </row>
    <row r="3601" spans="1:9">
      <c r="A3601" s="842" t="str">
        <f t="shared" si="626"/>
        <v/>
      </c>
      <c r="B3601" s="843"/>
      <c r="C3601" s="239" t="str">
        <f t="shared" si="627"/>
        <v/>
      </c>
      <c r="D3601" s="186"/>
      <c r="E3601" s="240">
        <f t="shared" si="628"/>
        <v>0</v>
      </c>
      <c r="F3601" s="218">
        <f t="shared" si="629"/>
        <v>0</v>
      </c>
      <c r="G3601" s="220"/>
      <c r="I3601" s="269"/>
    </row>
    <row r="3602" spans="1:9">
      <c r="A3602" s="842" t="str">
        <f t="shared" si="626"/>
        <v/>
      </c>
      <c r="B3602" s="843"/>
      <c r="C3602" s="239" t="str">
        <f t="shared" si="627"/>
        <v/>
      </c>
      <c r="D3602" s="186"/>
      <c r="E3602" s="240">
        <f t="shared" si="628"/>
        <v>0</v>
      </c>
      <c r="F3602" s="218">
        <f t="shared" si="629"/>
        <v>0</v>
      </c>
      <c r="G3602" s="220"/>
      <c r="I3602" s="269"/>
    </row>
    <row r="3603" spans="1:9">
      <c r="A3603" s="842" t="str">
        <f t="shared" si="626"/>
        <v/>
      </c>
      <c r="B3603" s="843"/>
      <c r="C3603" s="239" t="str">
        <f t="shared" si="627"/>
        <v/>
      </c>
      <c r="D3603" s="186"/>
      <c r="E3603" s="240">
        <f t="shared" si="628"/>
        <v>0</v>
      </c>
      <c r="F3603" s="218">
        <f t="shared" si="629"/>
        <v>0</v>
      </c>
      <c r="G3603" s="220"/>
      <c r="I3603" s="269"/>
    </row>
    <row r="3604" spans="1:9">
      <c r="A3604" s="842" t="str">
        <f t="shared" si="626"/>
        <v/>
      </c>
      <c r="B3604" s="843"/>
      <c r="C3604" s="239" t="str">
        <f t="shared" si="627"/>
        <v/>
      </c>
      <c r="D3604" s="186"/>
      <c r="E3604" s="240">
        <f t="shared" si="628"/>
        <v>0</v>
      </c>
      <c r="F3604" s="218">
        <f t="shared" si="629"/>
        <v>0</v>
      </c>
      <c r="G3604" s="220"/>
      <c r="I3604" s="269"/>
    </row>
    <row r="3605" spans="1:9">
      <c r="A3605" s="842" t="str">
        <f t="shared" si="626"/>
        <v/>
      </c>
      <c r="B3605" s="843"/>
      <c r="C3605" s="239" t="str">
        <f t="shared" si="627"/>
        <v/>
      </c>
      <c r="D3605" s="186"/>
      <c r="E3605" s="240">
        <f t="shared" si="628"/>
        <v>0</v>
      </c>
      <c r="F3605" s="218">
        <f t="shared" si="629"/>
        <v>0</v>
      </c>
      <c r="G3605" s="241"/>
      <c r="I3605" s="269"/>
    </row>
    <row r="3606" spans="1:9">
      <c r="A3606" s="842" t="str">
        <f t="shared" si="626"/>
        <v/>
      </c>
      <c r="B3606" s="843"/>
      <c r="C3606" s="239" t="str">
        <f t="shared" si="627"/>
        <v/>
      </c>
      <c r="D3606" s="186"/>
      <c r="E3606" s="240">
        <f t="shared" si="628"/>
        <v>0</v>
      </c>
      <c r="F3606" s="218">
        <f t="shared" si="629"/>
        <v>0</v>
      </c>
      <c r="G3606" s="220"/>
      <c r="I3606" s="269"/>
    </row>
    <row r="3607" spans="1:9">
      <c r="A3607" s="842" t="str">
        <f t="shared" si="626"/>
        <v/>
      </c>
      <c r="B3607" s="843"/>
      <c r="C3607" s="239"/>
      <c r="D3607" s="186"/>
      <c r="E3607" s="240">
        <f t="shared" si="628"/>
        <v>0</v>
      </c>
      <c r="F3607" s="218">
        <f t="shared" si="629"/>
        <v>0</v>
      </c>
      <c r="G3607" s="220"/>
      <c r="I3607" s="269"/>
    </row>
    <row r="3608" spans="1:9">
      <c r="A3608" s="842" t="str">
        <f t="shared" si="626"/>
        <v/>
      </c>
      <c r="B3608" s="843"/>
      <c r="C3608" s="239"/>
      <c r="D3608" s="186"/>
      <c r="E3608" s="240">
        <f t="shared" si="628"/>
        <v>0</v>
      </c>
      <c r="F3608" s="218">
        <f t="shared" si="629"/>
        <v>0</v>
      </c>
      <c r="G3608" s="220"/>
      <c r="I3608" s="269"/>
    </row>
    <row r="3609" spans="1:9" ht="26.25" customHeight="1">
      <c r="A3609" s="842" t="str">
        <f t="shared" si="626"/>
        <v/>
      </c>
      <c r="B3609" s="843"/>
      <c r="C3609" s="239" t="str">
        <f t="shared" ref="C3609" si="630">IF(I3608=0,"",VLOOKUP(I3608,MATERIALES,3,FALSE))</f>
        <v/>
      </c>
      <c r="D3609" s="186"/>
      <c r="E3609" s="240">
        <f t="shared" si="628"/>
        <v>0</v>
      </c>
      <c r="F3609" s="218">
        <f t="shared" si="629"/>
        <v>0</v>
      </c>
      <c r="G3609" s="221"/>
      <c r="I3609" s="308"/>
    </row>
    <row r="3610" spans="1:9" ht="13.5" thickBot="1">
      <c r="A3610" s="204"/>
      <c r="D3610" s="206"/>
      <c r="E3610" s="242"/>
      <c r="F3610" s="243" t="s">
        <v>77</v>
      </c>
      <c r="G3610" s="241">
        <f>SUM(F3598:F3609)</f>
        <v>0</v>
      </c>
      <c r="I3610" s="308"/>
    </row>
    <row r="3611" spans="1:9" ht="14" thickTop="1" thickBot="1">
      <c r="A3611" s="244" t="s">
        <v>68</v>
      </c>
      <c r="B3611" s="245"/>
      <c r="C3611" s="245"/>
      <c r="D3611" s="247"/>
      <c r="E3611" s="247"/>
      <c r="F3611" s="246"/>
      <c r="G3611" s="248"/>
      <c r="I3611" s="308"/>
    </row>
    <row r="3612" spans="1:9" ht="13.5" thickTop="1">
      <c r="A3612" s="233" t="s">
        <v>53</v>
      </c>
      <c r="B3612" s="234"/>
      <c r="C3612" s="236" t="s">
        <v>67</v>
      </c>
      <c r="D3612" s="298" t="s">
        <v>71</v>
      </c>
      <c r="E3612" s="236" t="s">
        <v>96</v>
      </c>
      <c r="F3612" s="237" t="s">
        <v>75</v>
      </c>
      <c r="G3612" s="238" t="s">
        <v>66</v>
      </c>
      <c r="I3612" s="269"/>
    </row>
    <row r="3613" spans="1:9">
      <c r="A3613" s="842" t="str">
        <f>IF(I3612=0,"",VLOOKUP(I3612,EQUIPOS,2,FALSE))</f>
        <v/>
      </c>
      <c r="B3613" s="843"/>
      <c r="C3613" s="187"/>
      <c r="D3613" s="186"/>
      <c r="E3613" s="240">
        <f>IF(I3612=0,0,VLOOKUP(I3612,EQUIPOS,4,FALSE))</f>
        <v>0</v>
      </c>
      <c r="F3613" s="218">
        <f>C3613*D3613*E3613</f>
        <v>0</v>
      </c>
      <c r="G3613" s="219"/>
      <c r="I3613" s="269"/>
    </row>
    <row r="3614" spans="1:9">
      <c r="A3614" s="842" t="str">
        <f>IF(I3613=0,"",VLOOKUP(I3613,EQUIPOS,2,FALSE))</f>
        <v/>
      </c>
      <c r="B3614" s="843"/>
      <c r="C3614" s="187"/>
      <c r="D3614" s="186"/>
      <c r="E3614" s="240">
        <f>IF(I3613=0,0,VLOOKUP(I3613,EQUIPOS,4,FALSE))</f>
        <v>0</v>
      </c>
      <c r="F3614" s="218">
        <f t="shared" ref="F3614:F3617" si="631">C3614*D3614*E3614</f>
        <v>0</v>
      </c>
      <c r="G3614" s="220"/>
      <c r="I3614" s="269"/>
    </row>
    <row r="3615" spans="1:9">
      <c r="A3615" s="842" t="str">
        <f>IF(I3614=0,"",VLOOKUP(I3614,EQUIPOS,2,FALSE))</f>
        <v/>
      </c>
      <c r="B3615" s="843"/>
      <c r="C3615" s="187"/>
      <c r="D3615" s="186"/>
      <c r="E3615" s="240">
        <f>IF(I3614=0,0,VLOOKUP(I3614,EQUIPOS,4,FALSE))</f>
        <v>0</v>
      </c>
      <c r="F3615" s="218">
        <f t="shared" si="631"/>
        <v>0</v>
      </c>
      <c r="G3615" s="220"/>
      <c r="I3615" s="269"/>
    </row>
    <row r="3616" spans="1:9">
      <c r="A3616" s="842" t="str">
        <f>IF(I3615=0,"",VLOOKUP(I3615,EQUIPOS,2,FALSE))</f>
        <v/>
      </c>
      <c r="B3616" s="843"/>
      <c r="C3616" s="187"/>
      <c r="D3616" s="186"/>
      <c r="E3616" s="240">
        <f>IF(I3615=0,0,VLOOKUP(I3615,EQUIPOS,4,FALSE))</f>
        <v>0</v>
      </c>
      <c r="F3616" s="218">
        <f t="shared" si="631"/>
        <v>0</v>
      </c>
      <c r="G3616" s="220"/>
      <c r="I3616" s="269"/>
    </row>
    <row r="3617" spans="1:9" ht="30.75" customHeight="1">
      <c r="A3617" s="842" t="str">
        <f>IF(I3616=0,"",VLOOKUP(I3616,EQUIPOS,2,FALSE))</f>
        <v/>
      </c>
      <c r="B3617" s="843"/>
      <c r="C3617" s="187"/>
      <c r="D3617" s="186"/>
      <c r="E3617" s="240">
        <f>IF(I3616=0,0,VLOOKUP(I3616,EQUIPOS,4,FALSE))</f>
        <v>0</v>
      </c>
      <c r="F3617" s="218">
        <f t="shared" si="631"/>
        <v>0</v>
      </c>
      <c r="G3617" s="221"/>
      <c r="I3617" s="308"/>
    </row>
    <row r="3618" spans="1:9" ht="13.5" thickBot="1">
      <c r="A3618" s="222"/>
      <c r="B3618" s="223"/>
      <c r="C3618" s="223"/>
      <c r="D3618" s="225"/>
      <c r="E3618" s="249"/>
      <c r="F3618" s="226" t="s">
        <v>78</v>
      </c>
      <c r="G3618" s="250">
        <f>SUM(F3613:F3617)</f>
        <v>0</v>
      </c>
      <c r="I3618" s="308"/>
    </row>
    <row r="3619" spans="1:9" ht="13.5" thickTop="1">
      <c r="A3619" s="228" t="s">
        <v>69</v>
      </c>
      <c r="B3619" s="229"/>
      <c r="C3619" s="229"/>
      <c r="D3619" s="231"/>
      <c r="E3619" s="231"/>
      <c r="F3619" s="230"/>
      <c r="G3619" s="232"/>
      <c r="H3619" s="209"/>
      <c r="I3619" s="307"/>
    </row>
    <row r="3620" spans="1:9" ht="26">
      <c r="A3620" s="233" t="s">
        <v>53</v>
      </c>
      <c r="B3620" s="235" t="s">
        <v>54</v>
      </c>
      <c r="C3620" s="235" t="s">
        <v>64</v>
      </c>
      <c r="D3620" s="298" t="s">
        <v>70</v>
      </c>
      <c r="E3620" s="236" t="s">
        <v>65</v>
      </c>
      <c r="F3620" s="237" t="s">
        <v>75</v>
      </c>
      <c r="G3620" s="238" t="s">
        <v>66</v>
      </c>
      <c r="I3620" s="269"/>
    </row>
    <row r="3621" spans="1:9">
      <c r="A3621" s="251" t="str">
        <f t="shared" ref="A3621:A3632" si="632">IF(I3620=0,"",VLOOKUP(I3620,MANOOBRA,2,FALSE))</f>
        <v/>
      </c>
      <c r="B3621" s="239" t="str">
        <f t="shared" ref="B3621:B3632" si="633">IF(I3620=0,"",VLOOKUP(I3620,MANOOBRA,3,FALSE))</f>
        <v/>
      </c>
      <c r="C3621" s="187"/>
      <c r="D3621" s="187"/>
      <c r="E3621" s="240">
        <f t="shared" ref="E3621:E3632" si="634">IF(I3620=0,0,VLOOKUP(I3620,MANOOBRA,4,FALSE))</f>
        <v>0</v>
      </c>
      <c r="F3621" s="218">
        <f>IF(D3621=0,0,C3621*E3621/D3621)</f>
        <v>0</v>
      </c>
      <c r="G3621" s="219"/>
      <c r="I3621" s="269"/>
    </row>
    <row r="3622" spans="1:9">
      <c r="A3622" s="251" t="str">
        <f t="shared" si="632"/>
        <v/>
      </c>
      <c r="B3622" s="239" t="str">
        <f t="shared" si="633"/>
        <v/>
      </c>
      <c r="C3622" s="187"/>
      <c r="D3622" s="187"/>
      <c r="E3622" s="240">
        <f t="shared" si="634"/>
        <v>0</v>
      </c>
      <c r="F3622" s="218">
        <f t="shared" ref="F3622:F3632" si="635">IF(D3622=0,0,C3622*E3622/D3622)</f>
        <v>0</v>
      </c>
      <c r="G3622" s="220"/>
      <c r="I3622" s="269"/>
    </row>
    <row r="3623" spans="1:9">
      <c r="A3623" s="251" t="str">
        <f t="shared" si="632"/>
        <v/>
      </c>
      <c r="B3623" s="239" t="str">
        <f t="shared" si="633"/>
        <v/>
      </c>
      <c r="C3623" s="187"/>
      <c r="D3623" s="290"/>
      <c r="E3623" s="240">
        <f t="shared" si="634"/>
        <v>0</v>
      </c>
      <c r="F3623" s="218">
        <f t="shared" si="635"/>
        <v>0</v>
      </c>
      <c r="G3623" s="220"/>
      <c r="I3623" s="269"/>
    </row>
    <row r="3624" spans="1:9">
      <c r="A3624" s="251" t="str">
        <f t="shared" si="632"/>
        <v/>
      </c>
      <c r="B3624" s="239" t="str">
        <f t="shared" si="633"/>
        <v/>
      </c>
      <c r="C3624" s="187"/>
      <c r="D3624" s="187"/>
      <c r="E3624" s="240">
        <f t="shared" si="634"/>
        <v>0</v>
      </c>
      <c r="F3624" s="218">
        <f t="shared" si="635"/>
        <v>0</v>
      </c>
      <c r="G3624" s="220"/>
      <c r="I3624" s="269"/>
    </row>
    <row r="3625" spans="1:9">
      <c r="A3625" s="251" t="str">
        <f t="shared" si="632"/>
        <v/>
      </c>
      <c r="B3625" s="239" t="str">
        <f t="shared" si="633"/>
        <v/>
      </c>
      <c r="C3625" s="187"/>
      <c r="D3625" s="187"/>
      <c r="E3625" s="240">
        <f t="shared" si="634"/>
        <v>0</v>
      </c>
      <c r="F3625" s="218">
        <f t="shared" si="635"/>
        <v>0</v>
      </c>
      <c r="G3625" s="220"/>
      <c r="I3625" s="269"/>
    </row>
    <row r="3626" spans="1:9">
      <c r="A3626" s="251" t="str">
        <f t="shared" si="632"/>
        <v/>
      </c>
      <c r="B3626" s="239" t="str">
        <f t="shared" si="633"/>
        <v/>
      </c>
      <c r="C3626" s="187"/>
      <c r="D3626" s="187"/>
      <c r="E3626" s="240">
        <f t="shared" si="634"/>
        <v>0</v>
      </c>
      <c r="F3626" s="218">
        <f t="shared" si="635"/>
        <v>0</v>
      </c>
      <c r="G3626" s="220"/>
      <c r="I3626" s="269"/>
    </row>
    <row r="3627" spans="1:9">
      <c r="A3627" s="251" t="str">
        <f t="shared" si="632"/>
        <v/>
      </c>
      <c r="B3627" s="239" t="str">
        <f t="shared" si="633"/>
        <v/>
      </c>
      <c r="C3627" s="187"/>
      <c r="D3627" s="187"/>
      <c r="E3627" s="240">
        <f t="shared" si="634"/>
        <v>0</v>
      </c>
      <c r="F3627" s="218">
        <f t="shared" si="635"/>
        <v>0</v>
      </c>
      <c r="G3627" s="220"/>
      <c r="I3627" s="269"/>
    </row>
    <row r="3628" spans="1:9">
      <c r="A3628" s="251" t="str">
        <f t="shared" si="632"/>
        <v/>
      </c>
      <c r="B3628" s="239" t="str">
        <f t="shared" si="633"/>
        <v/>
      </c>
      <c r="C3628" s="187"/>
      <c r="D3628" s="187"/>
      <c r="E3628" s="240">
        <f t="shared" si="634"/>
        <v>0</v>
      </c>
      <c r="F3628" s="218">
        <f t="shared" si="635"/>
        <v>0</v>
      </c>
      <c r="G3628" s="220"/>
      <c r="I3628" s="269"/>
    </row>
    <row r="3629" spans="1:9">
      <c r="A3629" s="251" t="str">
        <f t="shared" si="632"/>
        <v/>
      </c>
      <c r="B3629" s="239" t="str">
        <f t="shared" si="633"/>
        <v/>
      </c>
      <c r="C3629" s="187"/>
      <c r="D3629" s="187"/>
      <c r="E3629" s="240">
        <f t="shared" si="634"/>
        <v>0</v>
      </c>
      <c r="F3629" s="218">
        <f t="shared" si="635"/>
        <v>0</v>
      </c>
      <c r="G3629" s="220"/>
      <c r="I3629" s="269"/>
    </row>
    <row r="3630" spans="1:9">
      <c r="A3630" s="251" t="str">
        <f t="shared" si="632"/>
        <v/>
      </c>
      <c r="B3630" s="239" t="str">
        <f t="shared" si="633"/>
        <v/>
      </c>
      <c r="C3630" s="187"/>
      <c r="D3630" s="187"/>
      <c r="E3630" s="240">
        <f t="shared" si="634"/>
        <v>0</v>
      </c>
      <c r="F3630" s="218">
        <f t="shared" si="635"/>
        <v>0</v>
      </c>
      <c r="G3630" s="220"/>
      <c r="I3630" s="269"/>
    </row>
    <row r="3631" spans="1:9">
      <c r="A3631" s="251" t="str">
        <f t="shared" si="632"/>
        <v/>
      </c>
      <c r="B3631" s="239" t="str">
        <f t="shared" si="633"/>
        <v/>
      </c>
      <c r="C3631" s="187"/>
      <c r="D3631" s="187"/>
      <c r="E3631" s="240">
        <f t="shared" si="634"/>
        <v>0</v>
      </c>
      <c r="F3631" s="218">
        <f t="shared" si="635"/>
        <v>0</v>
      </c>
      <c r="G3631" s="220"/>
      <c r="I3631" s="269"/>
    </row>
    <row r="3632" spans="1:9" ht="31.5" customHeight="1">
      <c r="A3632" s="251" t="str">
        <f t="shared" si="632"/>
        <v/>
      </c>
      <c r="B3632" s="239" t="str">
        <f t="shared" si="633"/>
        <v/>
      </c>
      <c r="C3632" s="187"/>
      <c r="D3632" s="187"/>
      <c r="E3632" s="240">
        <f t="shared" si="634"/>
        <v>0</v>
      </c>
      <c r="F3632" s="218">
        <f t="shared" si="635"/>
        <v>0</v>
      </c>
      <c r="G3632" s="221"/>
      <c r="I3632" s="308"/>
    </row>
    <row r="3633" spans="1:20" ht="13.5" thickBot="1">
      <c r="A3633" s="222"/>
      <c r="B3633" s="223"/>
      <c r="C3633" s="223"/>
      <c r="D3633" s="225"/>
      <c r="E3633" s="225"/>
      <c r="F3633" s="226" t="s">
        <v>79</v>
      </c>
      <c r="G3633" s="250">
        <f>SUM(F3621:F3632)</f>
        <v>0</v>
      </c>
      <c r="I3633" s="308"/>
    </row>
    <row r="3634" spans="1:20" ht="13.5" thickTop="1">
      <c r="A3634" s="179" t="s">
        <v>72</v>
      </c>
      <c r="B3634" s="229"/>
      <c r="C3634" s="229"/>
      <c r="D3634" s="231"/>
      <c r="E3634" s="231"/>
      <c r="F3634" s="230"/>
      <c r="G3634" s="232"/>
      <c r="H3634" s="209"/>
      <c r="I3634" s="307"/>
    </row>
    <row r="3635" spans="1:20">
      <c r="A3635" s="233" t="s">
        <v>53</v>
      </c>
      <c r="B3635" s="234"/>
      <c r="C3635" s="234"/>
      <c r="D3635" s="299"/>
      <c r="E3635" s="236" t="s">
        <v>73</v>
      </c>
      <c r="F3635" s="237" t="s">
        <v>74</v>
      </c>
      <c r="G3635" s="252" t="s">
        <v>73</v>
      </c>
      <c r="I3635" s="308"/>
    </row>
    <row r="3636" spans="1:20">
      <c r="A3636" s="178" t="s">
        <v>86</v>
      </c>
      <c r="B3636" s="253"/>
      <c r="C3636" s="253"/>
      <c r="D3636" s="300"/>
      <c r="E3636" s="217">
        <f>SUM(G3595,G3610,G3618,G3633)</f>
        <v>0</v>
      </c>
      <c r="F3636" s="254">
        <f>A</f>
        <v>0</v>
      </c>
      <c r="G3636" s="255">
        <f>E3636*F3636</f>
        <v>0</v>
      </c>
      <c r="I3636" s="308"/>
    </row>
    <row r="3637" spans="1:20">
      <c r="A3637" s="178" t="s">
        <v>84</v>
      </c>
      <c r="B3637" s="253"/>
      <c r="C3637" s="253"/>
      <c r="D3637" s="300"/>
      <c r="E3637" s="217">
        <f>SUM(G3595,G3610,G3618,G3633)</f>
        <v>0</v>
      </c>
      <c r="F3637" s="254">
        <f>I</f>
        <v>0</v>
      </c>
      <c r="G3637" s="255">
        <f>E3637*F3637</f>
        <v>0</v>
      </c>
      <c r="I3637" s="308"/>
    </row>
    <row r="3638" spans="1:20" ht="33" customHeight="1">
      <c r="A3638" s="178" t="s">
        <v>85</v>
      </c>
      <c r="B3638" s="253"/>
      <c r="C3638" s="253"/>
      <c r="D3638" s="300"/>
      <c r="E3638" s="217">
        <f>SUM(G3595,G3610,G3618,G3633)</f>
        <v>0</v>
      </c>
      <c r="F3638" s="254">
        <f>U</f>
        <v>0</v>
      </c>
      <c r="G3638" s="255">
        <f>E3638*F3638</f>
        <v>0</v>
      </c>
      <c r="I3638" s="308"/>
      <c r="J3638" s="281"/>
      <c r="K3638" s="281"/>
      <c r="L3638" s="281"/>
      <c r="M3638" s="281"/>
      <c r="N3638" s="281"/>
      <c r="O3638" s="281"/>
      <c r="P3638" s="281"/>
      <c r="Q3638" s="281"/>
      <c r="R3638" s="281"/>
      <c r="S3638" s="281"/>
    </row>
    <row r="3639" spans="1:20" s="201" customFormat="1" ht="13.5" thickBot="1">
      <c r="A3639" s="222"/>
      <c r="B3639" s="223"/>
      <c r="C3639" s="223"/>
      <c r="D3639" s="225"/>
      <c r="E3639" s="225"/>
      <c r="F3639" s="256" t="s">
        <v>83</v>
      </c>
      <c r="G3639" s="250">
        <f>SUM(G3636:G3638)</f>
        <v>0</v>
      </c>
      <c r="I3639" s="309"/>
      <c r="J3639" s="201">
        <f>B3579</f>
        <v>0</v>
      </c>
      <c r="K3639" s="261">
        <f>E3636</f>
        <v>0</v>
      </c>
      <c r="L3639" s="261">
        <f>+G3595</f>
        <v>0</v>
      </c>
      <c r="M3639" s="261">
        <f>+G3610</f>
        <v>0</v>
      </c>
      <c r="N3639" s="261">
        <f>+G3618</f>
        <v>0</v>
      </c>
      <c r="O3639" s="261">
        <f>+G3633</f>
        <v>0</v>
      </c>
      <c r="P3639" s="280">
        <f>G3636</f>
        <v>0</v>
      </c>
      <c r="Q3639" s="280">
        <f>G3637</f>
        <v>0</v>
      </c>
      <c r="R3639" s="280">
        <f>G3638</f>
        <v>0</v>
      </c>
      <c r="S3639" s="283">
        <f>SUM(K3639:R3639)</f>
        <v>0</v>
      </c>
      <c r="T3639" s="280"/>
    </row>
    <row r="3640" spans="1:20" ht="14" thickTop="1" thickBot="1">
      <c r="A3640" s="257"/>
      <c r="B3640" s="201"/>
      <c r="C3640" s="201"/>
      <c r="D3640" s="301"/>
      <c r="E3640" s="258" t="s">
        <v>88</v>
      </c>
      <c r="F3640" s="259"/>
      <c r="G3640" s="260">
        <f>ROUND(SUM(G3595,G3610,G3618,G3633,G3639),0)</f>
        <v>0</v>
      </c>
      <c r="I3640" s="308"/>
      <c r="T3640" s="280"/>
    </row>
    <row r="3641" spans="1:20" ht="13.5" thickTop="1">
      <c r="A3641" s="262" t="s">
        <v>95</v>
      </c>
      <c r="D3641" s="206"/>
      <c r="E3641" s="206"/>
      <c r="F3641" s="205"/>
      <c r="G3641" s="208"/>
      <c r="I3641" s="308"/>
      <c r="T3641" s="280"/>
    </row>
    <row r="3642" spans="1:20">
      <c r="A3642" s="262"/>
      <c r="B3642" s="263"/>
      <c r="C3642" s="263"/>
      <c r="D3642" s="302"/>
      <c r="E3642" s="206"/>
      <c r="F3642" s="205"/>
      <c r="G3642" s="264">
        <f ca="1">TODAY()</f>
        <v>45189</v>
      </c>
      <c r="I3642" s="308"/>
      <c r="T3642" s="280"/>
    </row>
    <row r="3643" spans="1:20" s="191" customFormat="1" ht="13.5" thickBot="1">
      <c r="A3643" s="222"/>
      <c r="B3643" s="223"/>
      <c r="C3643" s="223"/>
      <c r="D3643" s="225"/>
      <c r="E3643" s="225"/>
      <c r="F3643" s="224"/>
      <c r="G3643" s="265"/>
      <c r="I3643" s="303"/>
      <c r="S3643" s="282"/>
    </row>
    <row r="3644" spans="1:20" s="191" customFormat="1" ht="13.5" thickTop="1">
      <c r="A3644" s="188" t="s">
        <v>124</v>
      </c>
      <c r="B3644" s="188"/>
      <c r="C3644" s="188"/>
      <c r="D3644" s="190"/>
      <c r="E3644" s="190"/>
      <c r="F3644" s="189"/>
      <c r="G3644" s="189"/>
      <c r="I3644" s="303"/>
      <c r="S3644" s="282"/>
    </row>
    <row r="3645" spans="1:20" s="191" customFormat="1">
      <c r="A3645" s="188" t="str">
        <f>CONCATENATE('Prestaciones y AIU'!A3288," ANALISIS DE PRECIOS UNITARIOS")</f>
        <v xml:space="preserve"> ANALISIS DE PRECIOS UNITARIOS</v>
      </c>
      <c r="B3645" s="188"/>
      <c r="C3645" s="188"/>
      <c r="D3645" s="190"/>
      <c r="E3645" s="190"/>
      <c r="F3645" s="189"/>
      <c r="G3645" s="189"/>
      <c r="I3645" s="303"/>
      <c r="S3645" s="282"/>
    </row>
    <row r="3646" spans="1:20" s="191" customFormat="1">
      <c r="A3646" s="188" t="str">
        <f>Objeto_LIC</f>
        <v>OBJETO PROCESO COMPETITIVO</v>
      </c>
      <c r="B3646" s="188"/>
      <c r="C3646" s="188"/>
      <c r="D3646" s="190"/>
      <c r="E3646" s="190"/>
      <c r="F3646" s="189"/>
      <c r="G3646" s="189"/>
      <c r="I3646" s="303"/>
      <c r="S3646" s="282"/>
    </row>
    <row r="3647" spans="1:20">
      <c r="A3647" s="188"/>
      <c r="B3647" s="188"/>
      <c r="C3647" s="188"/>
      <c r="D3647" s="190"/>
      <c r="E3647" s="190"/>
      <c r="F3647" s="189"/>
      <c r="G3647" s="189"/>
    </row>
    <row r="3648" spans="1:20" s="201" customFormat="1" ht="13.5" thickBot="1">
      <c r="A3648" s="192"/>
      <c r="B3648" s="192"/>
      <c r="C3648" s="192"/>
      <c r="D3648" s="194"/>
      <c r="E3648" s="194"/>
      <c r="F3648" s="193"/>
      <c r="G3648" s="193"/>
      <c r="I3648" s="305"/>
      <c r="S3648" s="282"/>
    </row>
    <row r="3649" spans="1:19" ht="13.5" thickTop="1">
      <c r="A3649" s="196"/>
      <c r="B3649" s="197"/>
      <c r="C3649" s="197"/>
      <c r="D3649" s="199"/>
      <c r="E3649" s="199"/>
      <c r="F3649" s="198"/>
      <c r="G3649" s="200" t="s">
        <v>125</v>
      </c>
    </row>
    <row r="3650" spans="1:19">
      <c r="A3650" s="202" t="s">
        <v>58</v>
      </c>
      <c r="B3650" s="844" t="str">
        <f>Proponente</f>
        <v>INDICAR NOMBRE DE CONTRATISTA</v>
      </c>
      <c r="C3650" s="844"/>
      <c r="D3650" s="844"/>
      <c r="E3650" s="844"/>
      <c r="F3650" s="844"/>
      <c r="G3650" s="845"/>
    </row>
    <row r="3651" spans="1:19">
      <c r="A3651" s="202" t="s">
        <v>59</v>
      </c>
      <c r="B3651" s="203"/>
      <c r="C3651" s="844"/>
      <c r="D3651" s="844"/>
      <c r="E3651" s="844"/>
      <c r="F3651" s="844"/>
      <c r="G3651" s="845"/>
    </row>
    <row r="3652" spans="1:19">
      <c r="A3652" s="204"/>
      <c r="D3652" s="206"/>
      <c r="E3652" s="206"/>
      <c r="F3652" s="192" t="s">
        <v>87</v>
      </c>
      <c r="G3652" s="207" t="str">
        <f>Presupuesto!$C$57</f>
        <v>m3</v>
      </c>
      <c r="I3652" s="306"/>
      <c r="J3652" s="281"/>
      <c r="K3652" s="281"/>
      <c r="L3652" s="281"/>
      <c r="M3652" s="281"/>
      <c r="N3652" s="281"/>
      <c r="O3652" s="281"/>
      <c r="P3652" s="281"/>
      <c r="Q3652" s="281"/>
      <c r="R3652" s="281"/>
      <c r="S3652" s="281"/>
    </row>
    <row r="3653" spans="1:19" s="209" customFormat="1" ht="13.5" thickBot="1">
      <c r="A3653" s="202" t="s">
        <v>60</v>
      </c>
      <c r="B3653" s="195"/>
      <c r="C3653" s="195"/>
      <c r="D3653" s="206"/>
      <c r="E3653" s="206"/>
      <c r="F3653" s="205"/>
      <c r="G3653" s="208"/>
      <c r="I3653" s="307"/>
      <c r="S3653" s="281"/>
    </row>
    <row r="3654" spans="1:19" ht="13.5" thickTop="1">
      <c r="A3654" s="210" t="s">
        <v>53</v>
      </c>
      <c r="B3654" s="211" t="s">
        <v>61</v>
      </c>
      <c r="C3654" s="211" t="s">
        <v>62</v>
      </c>
      <c r="D3654" s="212" t="s">
        <v>70</v>
      </c>
      <c r="E3654" s="213" t="s">
        <v>98</v>
      </c>
      <c r="F3654" s="213" t="s">
        <v>75</v>
      </c>
      <c r="G3654" s="214" t="s">
        <v>66</v>
      </c>
      <c r="I3654" s="269"/>
    </row>
    <row r="3655" spans="1:19">
      <c r="A3655" s="215" t="str">
        <f t="shared" ref="A3655:A3666" si="636">IF(I3654=0,"-",VLOOKUP(I3654,EQUIPOS,2,FALSE))</f>
        <v>-</v>
      </c>
      <c r="B3655" s="216"/>
      <c r="C3655" s="216"/>
      <c r="D3655" s="186"/>
      <c r="E3655" s="217">
        <f t="shared" ref="E3655:E3666" si="637">IF(I3654=0,0,VLOOKUP(I3654,EQUIPOS,4,FALSE))</f>
        <v>0</v>
      </c>
      <c r="F3655" s="218">
        <f t="shared" ref="F3655:F3666" si="638">IF(D3655=0,0,E3655/D3655)</f>
        <v>0</v>
      </c>
      <c r="G3655" s="219"/>
      <c r="I3655" s="269"/>
    </row>
    <row r="3656" spans="1:19">
      <c r="A3656" s="215" t="str">
        <f t="shared" si="636"/>
        <v>-</v>
      </c>
      <c r="B3656" s="216"/>
      <c r="C3656" s="216"/>
      <c r="D3656" s="186"/>
      <c r="E3656" s="217">
        <f t="shared" si="637"/>
        <v>0</v>
      </c>
      <c r="F3656" s="218">
        <f t="shared" si="638"/>
        <v>0</v>
      </c>
      <c r="G3656" s="220"/>
      <c r="I3656" s="269"/>
    </row>
    <row r="3657" spans="1:19">
      <c r="A3657" s="215" t="str">
        <f t="shared" si="636"/>
        <v>-</v>
      </c>
      <c r="B3657" s="216"/>
      <c r="C3657" s="216"/>
      <c r="D3657" s="186"/>
      <c r="E3657" s="217">
        <f t="shared" si="637"/>
        <v>0</v>
      </c>
      <c r="F3657" s="218">
        <f t="shared" si="638"/>
        <v>0</v>
      </c>
      <c r="G3657" s="220"/>
      <c r="I3657" s="269"/>
    </row>
    <row r="3658" spans="1:19">
      <c r="A3658" s="215" t="str">
        <f t="shared" si="636"/>
        <v>-</v>
      </c>
      <c r="B3658" s="216"/>
      <c r="C3658" s="216"/>
      <c r="D3658" s="186"/>
      <c r="E3658" s="217">
        <f t="shared" si="637"/>
        <v>0</v>
      </c>
      <c r="F3658" s="218">
        <f t="shared" si="638"/>
        <v>0</v>
      </c>
      <c r="G3658" s="220"/>
      <c r="I3658" s="269"/>
    </row>
    <row r="3659" spans="1:19">
      <c r="A3659" s="215" t="str">
        <f t="shared" si="636"/>
        <v>-</v>
      </c>
      <c r="B3659" s="216"/>
      <c r="C3659" s="216"/>
      <c r="D3659" s="186"/>
      <c r="E3659" s="217">
        <f t="shared" si="637"/>
        <v>0</v>
      </c>
      <c r="F3659" s="218">
        <f t="shared" si="638"/>
        <v>0</v>
      </c>
      <c r="G3659" s="220"/>
      <c r="I3659" s="269"/>
    </row>
    <row r="3660" spans="1:19">
      <c r="A3660" s="215" t="str">
        <f t="shared" si="636"/>
        <v>-</v>
      </c>
      <c r="B3660" s="216"/>
      <c r="C3660" s="216"/>
      <c r="D3660" s="186"/>
      <c r="E3660" s="217">
        <f t="shared" si="637"/>
        <v>0</v>
      </c>
      <c r="F3660" s="218">
        <f t="shared" si="638"/>
        <v>0</v>
      </c>
      <c r="G3660" s="220"/>
      <c r="I3660" s="269"/>
    </row>
    <row r="3661" spans="1:19">
      <c r="A3661" s="215" t="str">
        <f t="shared" si="636"/>
        <v>-</v>
      </c>
      <c r="B3661" s="216"/>
      <c r="C3661" s="216"/>
      <c r="D3661" s="186"/>
      <c r="E3661" s="217">
        <f t="shared" si="637"/>
        <v>0</v>
      </c>
      <c r="F3661" s="218">
        <f t="shared" si="638"/>
        <v>0</v>
      </c>
      <c r="G3661" s="220"/>
      <c r="I3661" s="269"/>
    </row>
    <row r="3662" spans="1:19">
      <c r="A3662" s="215" t="str">
        <f t="shared" si="636"/>
        <v>-</v>
      </c>
      <c r="B3662" s="216"/>
      <c r="C3662" s="216"/>
      <c r="D3662" s="186"/>
      <c r="E3662" s="217">
        <f t="shared" si="637"/>
        <v>0</v>
      </c>
      <c r="F3662" s="218">
        <f t="shared" si="638"/>
        <v>0</v>
      </c>
      <c r="G3662" s="220"/>
      <c r="I3662" s="269"/>
    </row>
    <row r="3663" spans="1:19">
      <c r="A3663" s="215" t="str">
        <f t="shared" si="636"/>
        <v>-</v>
      </c>
      <c r="B3663" s="216"/>
      <c r="C3663" s="216"/>
      <c r="D3663" s="186"/>
      <c r="E3663" s="217">
        <f t="shared" si="637"/>
        <v>0</v>
      </c>
      <c r="F3663" s="218">
        <f t="shared" si="638"/>
        <v>0</v>
      </c>
      <c r="G3663" s="220"/>
      <c r="I3663" s="269"/>
    </row>
    <row r="3664" spans="1:19">
      <c r="A3664" s="215" t="str">
        <f t="shared" si="636"/>
        <v>-</v>
      </c>
      <c r="B3664" s="216"/>
      <c r="C3664" s="216"/>
      <c r="D3664" s="186"/>
      <c r="E3664" s="217">
        <f t="shared" si="637"/>
        <v>0</v>
      </c>
      <c r="F3664" s="218">
        <f t="shared" si="638"/>
        <v>0</v>
      </c>
      <c r="G3664" s="220"/>
      <c r="I3664" s="269"/>
    </row>
    <row r="3665" spans="1:19">
      <c r="A3665" s="215" t="str">
        <f t="shared" si="636"/>
        <v>-</v>
      </c>
      <c r="B3665" s="216"/>
      <c r="C3665" s="216"/>
      <c r="D3665" s="186"/>
      <c r="E3665" s="217">
        <f t="shared" si="637"/>
        <v>0</v>
      </c>
      <c r="F3665" s="218">
        <f t="shared" si="638"/>
        <v>0</v>
      </c>
      <c r="G3665" s="220"/>
      <c r="I3665" s="269"/>
    </row>
    <row r="3666" spans="1:19">
      <c r="A3666" s="215" t="str">
        <f t="shared" si="636"/>
        <v>-</v>
      </c>
      <c r="B3666" s="216"/>
      <c r="C3666" s="216"/>
      <c r="D3666" s="186"/>
      <c r="E3666" s="217">
        <f t="shared" si="637"/>
        <v>0</v>
      </c>
      <c r="F3666" s="218">
        <f t="shared" si="638"/>
        <v>0</v>
      </c>
      <c r="G3666" s="220"/>
      <c r="I3666" s="308"/>
    </row>
    <row r="3667" spans="1:19" ht="13.5" thickBot="1">
      <c r="A3667" s="222"/>
      <c r="B3667" s="223"/>
      <c r="C3667" s="223"/>
      <c r="D3667" s="225"/>
      <c r="E3667" s="225"/>
      <c r="F3667" s="226" t="s">
        <v>76</v>
      </c>
      <c r="G3667" s="227">
        <f>SUM(F3655:F3666)</f>
        <v>0</v>
      </c>
      <c r="I3667" s="308"/>
    </row>
    <row r="3668" spans="1:19" s="209" customFormat="1" ht="13.5" thickTop="1">
      <c r="A3668" s="228" t="s">
        <v>63</v>
      </c>
      <c r="B3668" s="229"/>
      <c r="C3668" s="229"/>
      <c r="D3668" s="231"/>
      <c r="E3668" s="231"/>
      <c r="F3668" s="230"/>
      <c r="G3668" s="232"/>
      <c r="I3668" s="307"/>
      <c r="S3668" s="281"/>
    </row>
    <row r="3669" spans="1:19" ht="26">
      <c r="A3669" s="233" t="s">
        <v>53</v>
      </c>
      <c r="B3669" s="234"/>
      <c r="C3669" s="235" t="s">
        <v>54</v>
      </c>
      <c r="D3669" s="298" t="s">
        <v>64</v>
      </c>
      <c r="E3669" s="236" t="s">
        <v>65</v>
      </c>
      <c r="F3669" s="237" t="s">
        <v>75</v>
      </c>
      <c r="G3669" s="238" t="s">
        <v>66</v>
      </c>
      <c r="I3669" s="269"/>
    </row>
    <row r="3670" spans="1:19">
      <c r="A3670" s="842" t="str">
        <f t="shared" ref="A3670:A3681" si="639">IF(I3669=0,"",VLOOKUP(I3669,MATERIALES,2,FALSE))</f>
        <v/>
      </c>
      <c r="B3670" s="843"/>
      <c r="C3670" s="239" t="str">
        <f t="shared" ref="C3670:C3678" si="640">IF(I3669=0,"",VLOOKUP(I3669,MATERIALES,3,FALSE))</f>
        <v/>
      </c>
      <c r="D3670" s="186"/>
      <c r="E3670" s="240">
        <f t="shared" ref="E3670:E3681" si="641">IF(I3669=0,0,VLOOKUP(I3669,MATERIALES,4,FALSE))</f>
        <v>0</v>
      </c>
      <c r="F3670" s="218">
        <f>D3670*E3670</f>
        <v>0</v>
      </c>
      <c r="G3670" s="219"/>
      <c r="I3670" s="269"/>
    </row>
    <row r="3671" spans="1:19">
      <c r="A3671" s="842" t="str">
        <f t="shared" si="639"/>
        <v/>
      </c>
      <c r="B3671" s="843"/>
      <c r="C3671" s="239" t="str">
        <f t="shared" si="640"/>
        <v/>
      </c>
      <c r="D3671" s="186"/>
      <c r="E3671" s="240">
        <f t="shared" si="641"/>
        <v>0</v>
      </c>
      <c r="F3671" s="218">
        <f t="shared" ref="F3671:F3681" si="642">D3671*E3671</f>
        <v>0</v>
      </c>
      <c r="G3671" s="220"/>
      <c r="I3671" s="269"/>
    </row>
    <row r="3672" spans="1:19">
      <c r="A3672" s="842" t="str">
        <f t="shared" si="639"/>
        <v/>
      </c>
      <c r="B3672" s="843"/>
      <c r="C3672" s="239" t="str">
        <f t="shared" si="640"/>
        <v/>
      </c>
      <c r="D3672" s="186"/>
      <c r="E3672" s="240">
        <f t="shared" si="641"/>
        <v>0</v>
      </c>
      <c r="F3672" s="218">
        <f t="shared" si="642"/>
        <v>0</v>
      </c>
      <c r="G3672" s="220"/>
      <c r="I3672" s="269"/>
    </row>
    <row r="3673" spans="1:19">
      <c r="A3673" s="842" t="str">
        <f t="shared" si="639"/>
        <v/>
      </c>
      <c r="B3673" s="843"/>
      <c r="C3673" s="239" t="str">
        <f t="shared" si="640"/>
        <v/>
      </c>
      <c r="D3673" s="186"/>
      <c r="E3673" s="240">
        <f t="shared" si="641"/>
        <v>0</v>
      </c>
      <c r="F3673" s="218">
        <f t="shared" si="642"/>
        <v>0</v>
      </c>
      <c r="G3673" s="220"/>
      <c r="I3673" s="269"/>
    </row>
    <row r="3674" spans="1:19">
      <c r="A3674" s="842" t="str">
        <f t="shared" si="639"/>
        <v/>
      </c>
      <c r="B3674" s="843"/>
      <c r="C3674" s="239" t="str">
        <f t="shared" si="640"/>
        <v/>
      </c>
      <c r="D3674" s="186"/>
      <c r="E3674" s="240">
        <f t="shared" si="641"/>
        <v>0</v>
      </c>
      <c r="F3674" s="218">
        <f t="shared" si="642"/>
        <v>0</v>
      </c>
      <c r="G3674" s="220"/>
      <c r="I3674" s="269"/>
    </row>
    <row r="3675" spans="1:19">
      <c r="A3675" s="842" t="str">
        <f t="shared" si="639"/>
        <v/>
      </c>
      <c r="B3675" s="843"/>
      <c r="C3675" s="239" t="str">
        <f t="shared" si="640"/>
        <v/>
      </c>
      <c r="D3675" s="186"/>
      <c r="E3675" s="240">
        <f t="shared" si="641"/>
        <v>0</v>
      </c>
      <c r="F3675" s="218">
        <f t="shared" si="642"/>
        <v>0</v>
      </c>
      <c r="G3675" s="220"/>
      <c r="I3675" s="269"/>
    </row>
    <row r="3676" spans="1:19">
      <c r="A3676" s="842" t="str">
        <f t="shared" si="639"/>
        <v/>
      </c>
      <c r="B3676" s="843"/>
      <c r="C3676" s="239" t="str">
        <f t="shared" si="640"/>
        <v/>
      </c>
      <c r="D3676" s="186"/>
      <c r="E3676" s="240">
        <f t="shared" si="641"/>
        <v>0</v>
      </c>
      <c r="F3676" s="218">
        <f t="shared" si="642"/>
        <v>0</v>
      </c>
      <c r="G3676" s="220"/>
      <c r="I3676" s="269"/>
    </row>
    <row r="3677" spans="1:19">
      <c r="A3677" s="842" t="str">
        <f t="shared" si="639"/>
        <v/>
      </c>
      <c r="B3677" s="843"/>
      <c r="C3677" s="239" t="str">
        <f t="shared" si="640"/>
        <v/>
      </c>
      <c r="D3677" s="186"/>
      <c r="E3677" s="240">
        <f t="shared" si="641"/>
        <v>0</v>
      </c>
      <c r="F3677" s="218">
        <f t="shared" si="642"/>
        <v>0</v>
      </c>
      <c r="G3677" s="241"/>
      <c r="I3677" s="269"/>
    </row>
    <row r="3678" spans="1:19">
      <c r="A3678" s="842" t="str">
        <f t="shared" si="639"/>
        <v/>
      </c>
      <c r="B3678" s="843"/>
      <c r="C3678" s="239" t="str">
        <f t="shared" si="640"/>
        <v/>
      </c>
      <c r="D3678" s="186"/>
      <c r="E3678" s="240">
        <f t="shared" si="641"/>
        <v>0</v>
      </c>
      <c r="F3678" s="218">
        <f t="shared" si="642"/>
        <v>0</v>
      </c>
      <c r="G3678" s="220"/>
      <c r="I3678" s="269"/>
    </row>
    <row r="3679" spans="1:19">
      <c r="A3679" s="842" t="str">
        <f t="shared" si="639"/>
        <v/>
      </c>
      <c r="B3679" s="843"/>
      <c r="C3679" s="239"/>
      <c r="D3679" s="186"/>
      <c r="E3679" s="240">
        <f t="shared" si="641"/>
        <v>0</v>
      </c>
      <c r="F3679" s="218">
        <f t="shared" si="642"/>
        <v>0</v>
      </c>
      <c r="G3679" s="220"/>
      <c r="I3679" s="269"/>
    </row>
    <row r="3680" spans="1:19">
      <c r="A3680" s="842" t="str">
        <f t="shared" si="639"/>
        <v/>
      </c>
      <c r="B3680" s="843"/>
      <c r="C3680" s="239"/>
      <c r="D3680" s="186"/>
      <c r="E3680" s="240">
        <f t="shared" si="641"/>
        <v>0</v>
      </c>
      <c r="F3680" s="218">
        <f t="shared" si="642"/>
        <v>0</v>
      </c>
      <c r="G3680" s="220"/>
      <c r="I3680" s="269"/>
    </row>
    <row r="3681" spans="1:9" ht="26.25" customHeight="1">
      <c r="A3681" s="842" t="str">
        <f t="shared" si="639"/>
        <v/>
      </c>
      <c r="B3681" s="843"/>
      <c r="C3681" s="239" t="str">
        <f t="shared" ref="C3681" si="643">IF(I3680=0,"",VLOOKUP(I3680,MATERIALES,3,FALSE))</f>
        <v/>
      </c>
      <c r="D3681" s="186"/>
      <c r="E3681" s="240">
        <f t="shared" si="641"/>
        <v>0</v>
      </c>
      <c r="F3681" s="218">
        <f t="shared" si="642"/>
        <v>0</v>
      </c>
      <c r="G3681" s="221"/>
      <c r="I3681" s="308"/>
    </row>
    <row r="3682" spans="1:9" ht="13.5" thickBot="1">
      <c r="A3682" s="204"/>
      <c r="D3682" s="206"/>
      <c r="E3682" s="242"/>
      <c r="F3682" s="243" t="s">
        <v>77</v>
      </c>
      <c r="G3682" s="241">
        <f>SUM(F3670:F3681)</f>
        <v>0</v>
      </c>
      <c r="I3682" s="308"/>
    </row>
    <row r="3683" spans="1:9" ht="14" thickTop="1" thickBot="1">
      <c r="A3683" s="244" t="s">
        <v>68</v>
      </c>
      <c r="B3683" s="245"/>
      <c r="C3683" s="245"/>
      <c r="D3683" s="247"/>
      <c r="E3683" s="247"/>
      <c r="F3683" s="246"/>
      <c r="G3683" s="248"/>
      <c r="I3683" s="308"/>
    </row>
    <row r="3684" spans="1:9" ht="13.5" thickTop="1">
      <c r="A3684" s="233" t="s">
        <v>53</v>
      </c>
      <c r="B3684" s="234"/>
      <c r="C3684" s="236" t="s">
        <v>67</v>
      </c>
      <c r="D3684" s="298" t="s">
        <v>71</v>
      </c>
      <c r="E3684" s="236" t="s">
        <v>96</v>
      </c>
      <c r="F3684" s="237" t="s">
        <v>75</v>
      </c>
      <c r="G3684" s="238" t="s">
        <v>66</v>
      </c>
      <c r="I3684" s="269"/>
    </row>
    <row r="3685" spans="1:9">
      <c r="A3685" s="842" t="str">
        <f>IF(I3684=0,"",VLOOKUP(I3684,EQUIPOS,2,FALSE))</f>
        <v/>
      </c>
      <c r="B3685" s="843"/>
      <c r="C3685" s="187"/>
      <c r="D3685" s="186"/>
      <c r="E3685" s="240">
        <f>IF(I3684=0,0,VLOOKUP(I3684,EQUIPOS,4,FALSE))</f>
        <v>0</v>
      </c>
      <c r="F3685" s="218">
        <f>C3685*D3685*E3685</f>
        <v>0</v>
      </c>
      <c r="G3685" s="219"/>
      <c r="I3685" s="269"/>
    </row>
    <row r="3686" spans="1:9">
      <c r="A3686" s="842" t="str">
        <f>IF(I3685=0,"",VLOOKUP(I3685,EQUIPOS,2,FALSE))</f>
        <v/>
      </c>
      <c r="B3686" s="843"/>
      <c r="C3686" s="187"/>
      <c r="D3686" s="186"/>
      <c r="E3686" s="240">
        <f>IF(I3685=0,0,VLOOKUP(I3685,EQUIPOS,4,FALSE))</f>
        <v>0</v>
      </c>
      <c r="F3686" s="218">
        <f t="shared" ref="F3686:F3689" si="644">C3686*D3686*E3686</f>
        <v>0</v>
      </c>
      <c r="G3686" s="220"/>
      <c r="I3686" s="269"/>
    </row>
    <row r="3687" spans="1:9">
      <c r="A3687" s="842" t="str">
        <f>IF(I3686=0,"",VLOOKUP(I3686,EQUIPOS,2,FALSE))</f>
        <v/>
      </c>
      <c r="B3687" s="843"/>
      <c r="C3687" s="187"/>
      <c r="D3687" s="186"/>
      <c r="E3687" s="240">
        <f>IF(I3686=0,0,VLOOKUP(I3686,EQUIPOS,4,FALSE))</f>
        <v>0</v>
      </c>
      <c r="F3687" s="218">
        <f t="shared" si="644"/>
        <v>0</v>
      </c>
      <c r="G3687" s="220"/>
      <c r="I3687" s="269"/>
    </row>
    <row r="3688" spans="1:9">
      <c r="A3688" s="842" t="str">
        <f>IF(I3687=0,"",VLOOKUP(I3687,EQUIPOS,2,FALSE))</f>
        <v/>
      </c>
      <c r="B3688" s="843"/>
      <c r="C3688" s="187"/>
      <c r="D3688" s="186"/>
      <c r="E3688" s="240">
        <f>IF(I3687=0,0,VLOOKUP(I3687,EQUIPOS,4,FALSE))</f>
        <v>0</v>
      </c>
      <c r="F3688" s="218">
        <f t="shared" si="644"/>
        <v>0</v>
      </c>
      <c r="G3688" s="220"/>
      <c r="I3688" s="269"/>
    </row>
    <row r="3689" spans="1:9" ht="30.75" customHeight="1">
      <c r="A3689" s="842" t="str">
        <f>IF(I3688=0,"",VLOOKUP(I3688,EQUIPOS,2,FALSE))</f>
        <v/>
      </c>
      <c r="B3689" s="843"/>
      <c r="C3689" s="187"/>
      <c r="D3689" s="186"/>
      <c r="E3689" s="240">
        <f>IF(I3688=0,0,VLOOKUP(I3688,EQUIPOS,4,FALSE))</f>
        <v>0</v>
      </c>
      <c r="F3689" s="218">
        <f t="shared" si="644"/>
        <v>0</v>
      </c>
      <c r="G3689" s="221"/>
      <c r="I3689" s="308"/>
    </row>
    <row r="3690" spans="1:9" ht="13.5" thickBot="1">
      <c r="A3690" s="222"/>
      <c r="B3690" s="223"/>
      <c r="C3690" s="223"/>
      <c r="D3690" s="225"/>
      <c r="E3690" s="249"/>
      <c r="F3690" s="226" t="s">
        <v>78</v>
      </c>
      <c r="G3690" s="250">
        <f>SUM(F3685:F3689)</f>
        <v>0</v>
      </c>
      <c r="I3690" s="308"/>
    </row>
    <row r="3691" spans="1:9" ht="13.5" thickTop="1">
      <c r="A3691" s="228" t="s">
        <v>69</v>
      </c>
      <c r="B3691" s="229"/>
      <c r="C3691" s="229"/>
      <c r="D3691" s="231"/>
      <c r="E3691" s="231"/>
      <c r="F3691" s="230"/>
      <c r="G3691" s="232"/>
      <c r="H3691" s="209"/>
      <c r="I3691" s="307"/>
    </row>
    <row r="3692" spans="1:9" ht="26">
      <c r="A3692" s="233" t="s">
        <v>53</v>
      </c>
      <c r="B3692" s="235" t="s">
        <v>54</v>
      </c>
      <c r="C3692" s="235" t="s">
        <v>64</v>
      </c>
      <c r="D3692" s="298" t="s">
        <v>70</v>
      </c>
      <c r="E3692" s="236" t="s">
        <v>65</v>
      </c>
      <c r="F3692" s="237" t="s">
        <v>75</v>
      </c>
      <c r="G3692" s="238" t="s">
        <v>66</v>
      </c>
      <c r="I3692" s="269"/>
    </row>
    <row r="3693" spans="1:9">
      <c r="A3693" s="251" t="str">
        <f t="shared" ref="A3693:A3704" si="645">IF(I3692=0,"",VLOOKUP(I3692,MANOOBRA,2,FALSE))</f>
        <v/>
      </c>
      <c r="B3693" s="239" t="str">
        <f t="shared" ref="B3693:B3704" si="646">IF(I3692=0,"",VLOOKUP(I3692,MANOOBRA,3,FALSE))</f>
        <v/>
      </c>
      <c r="C3693" s="187"/>
      <c r="D3693" s="187"/>
      <c r="E3693" s="240">
        <f t="shared" ref="E3693:E3704" si="647">IF(I3692=0,0,VLOOKUP(I3692,MANOOBRA,4,FALSE))</f>
        <v>0</v>
      </c>
      <c r="F3693" s="218">
        <f>IF(D3693=0,0,C3693*E3693/D3693)</f>
        <v>0</v>
      </c>
      <c r="G3693" s="219"/>
      <c r="I3693" s="269"/>
    </row>
    <row r="3694" spans="1:9">
      <c r="A3694" s="251" t="str">
        <f t="shared" si="645"/>
        <v/>
      </c>
      <c r="B3694" s="239" t="str">
        <f t="shared" si="646"/>
        <v/>
      </c>
      <c r="C3694" s="187"/>
      <c r="D3694" s="187"/>
      <c r="E3694" s="240">
        <f t="shared" si="647"/>
        <v>0</v>
      </c>
      <c r="F3694" s="218">
        <f t="shared" ref="F3694:F3704" si="648">IF(D3694=0,0,C3694*E3694/D3694)</f>
        <v>0</v>
      </c>
      <c r="G3694" s="220"/>
      <c r="I3694" s="269"/>
    </row>
    <row r="3695" spans="1:9">
      <c r="A3695" s="251" t="str">
        <f t="shared" si="645"/>
        <v/>
      </c>
      <c r="B3695" s="239" t="str">
        <f t="shared" si="646"/>
        <v/>
      </c>
      <c r="C3695" s="187"/>
      <c r="D3695" s="290"/>
      <c r="E3695" s="240">
        <f t="shared" si="647"/>
        <v>0</v>
      </c>
      <c r="F3695" s="218">
        <f t="shared" si="648"/>
        <v>0</v>
      </c>
      <c r="G3695" s="220"/>
      <c r="I3695" s="269"/>
    </row>
    <row r="3696" spans="1:9">
      <c r="A3696" s="251" t="str">
        <f t="shared" si="645"/>
        <v/>
      </c>
      <c r="B3696" s="239" t="str">
        <f t="shared" si="646"/>
        <v/>
      </c>
      <c r="C3696" s="187"/>
      <c r="D3696" s="187"/>
      <c r="E3696" s="240">
        <f t="shared" si="647"/>
        <v>0</v>
      </c>
      <c r="F3696" s="218">
        <f t="shared" si="648"/>
        <v>0</v>
      </c>
      <c r="G3696" s="220"/>
      <c r="I3696" s="269"/>
    </row>
    <row r="3697" spans="1:20">
      <c r="A3697" s="251" t="str">
        <f t="shared" si="645"/>
        <v/>
      </c>
      <c r="B3697" s="239" t="str">
        <f t="shared" si="646"/>
        <v/>
      </c>
      <c r="C3697" s="187"/>
      <c r="D3697" s="187"/>
      <c r="E3697" s="240">
        <f t="shared" si="647"/>
        <v>0</v>
      </c>
      <c r="F3697" s="218">
        <f t="shared" si="648"/>
        <v>0</v>
      </c>
      <c r="G3697" s="220"/>
      <c r="I3697" s="269"/>
    </row>
    <row r="3698" spans="1:20">
      <c r="A3698" s="251" t="str">
        <f t="shared" si="645"/>
        <v/>
      </c>
      <c r="B3698" s="239" t="str">
        <f t="shared" si="646"/>
        <v/>
      </c>
      <c r="C3698" s="187"/>
      <c r="D3698" s="187"/>
      <c r="E3698" s="240">
        <f t="shared" si="647"/>
        <v>0</v>
      </c>
      <c r="F3698" s="218">
        <f t="shared" si="648"/>
        <v>0</v>
      </c>
      <c r="G3698" s="220"/>
      <c r="I3698" s="269"/>
    </row>
    <row r="3699" spans="1:20">
      <c r="A3699" s="251" t="str">
        <f t="shared" si="645"/>
        <v/>
      </c>
      <c r="B3699" s="239" t="str">
        <f t="shared" si="646"/>
        <v/>
      </c>
      <c r="C3699" s="187"/>
      <c r="D3699" s="187"/>
      <c r="E3699" s="240">
        <f t="shared" si="647"/>
        <v>0</v>
      </c>
      <c r="F3699" s="218">
        <f t="shared" si="648"/>
        <v>0</v>
      </c>
      <c r="G3699" s="220"/>
      <c r="I3699" s="269"/>
    </row>
    <row r="3700" spans="1:20">
      <c r="A3700" s="251" t="str">
        <f t="shared" si="645"/>
        <v/>
      </c>
      <c r="B3700" s="239" t="str">
        <f t="shared" si="646"/>
        <v/>
      </c>
      <c r="C3700" s="187"/>
      <c r="D3700" s="187"/>
      <c r="E3700" s="240">
        <f t="shared" si="647"/>
        <v>0</v>
      </c>
      <c r="F3700" s="218">
        <f t="shared" si="648"/>
        <v>0</v>
      </c>
      <c r="G3700" s="220"/>
      <c r="I3700" s="269"/>
    </row>
    <row r="3701" spans="1:20">
      <c r="A3701" s="251" t="str">
        <f t="shared" si="645"/>
        <v/>
      </c>
      <c r="B3701" s="239" t="str">
        <f t="shared" si="646"/>
        <v/>
      </c>
      <c r="C3701" s="187"/>
      <c r="D3701" s="187"/>
      <c r="E3701" s="240">
        <f t="shared" si="647"/>
        <v>0</v>
      </c>
      <c r="F3701" s="218">
        <f t="shared" si="648"/>
        <v>0</v>
      </c>
      <c r="G3701" s="220"/>
      <c r="I3701" s="269"/>
    </row>
    <row r="3702" spans="1:20">
      <c r="A3702" s="251" t="str">
        <f t="shared" si="645"/>
        <v/>
      </c>
      <c r="B3702" s="239" t="str">
        <f t="shared" si="646"/>
        <v/>
      </c>
      <c r="C3702" s="187"/>
      <c r="D3702" s="187"/>
      <c r="E3702" s="240">
        <f t="shared" si="647"/>
        <v>0</v>
      </c>
      <c r="F3702" s="218">
        <f t="shared" si="648"/>
        <v>0</v>
      </c>
      <c r="G3702" s="220"/>
      <c r="I3702" s="269"/>
    </row>
    <row r="3703" spans="1:20">
      <c r="A3703" s="251" t="str">
        <f t="shared" si="645"/>
        <v/>
      </c>
      <c r="B3703" s="239" t="str">
        <f t="shared" si="646"/>
        <v/>
      </c>
      <c r="C3703" s="187"/>
      <c r="D3703" s="187"/>
      <c r="E3703" s="240">
        <f t="shared" si="647"/>
        <v>0</v>
      </c>
      <c r="F3703" s="218">
        <f t="shared" si="648"/>
        <v>0</v>
      </c>
      <c r="G3703" s="220"/>
      <c r="I3703" s="269"/>
    </row>
    <row r="3704" spans="1:20" ht="31.5" customHeight="1">
      <c r="A3704" s="251" t="str">
        <f t="shared" si="645"/>
        <v/>
      </c>
      <c r="B3704" s="239" t="str">
        <f t="shared" si="646"/>
        <v/>
      </c>
      <c r="C3704" s="187"/>
      <c r="D3704" s="187"/>
      <c r="E3704" s="240">
        <f t="shared" si="647"/>
        <v>0</v>
      </c>
      <c r="F3704" s="218">
        <f t="shared" si="648"/>
        <v>0</v>
      </c>
      <c r="G3704" s="221"/>
      <c r="I3704" s="308"/>
    </row>
    <row r="3705" spans="1:20" ht="13.5" thickBot="1">
      <c r="A3705" s="222"/>
      <c r="B3705" s="223"/>
      <c r="C3705" s="223"/>
      <c r="D3705" s="225"/>
      <c r="E3705" s="225"/>
      <c r="F3705" s="226" t="s">
        <v>79</v>
      </c>
      <c r="G3705" s="250">
        <f>SUM(F3693:F3704)</f>
        <v>0</v>
      </c>
      <c r="I3705" s="308"/>
    </row>
    <row r="3706" spans="1:20" ht="13.5" thickTop="1">
      <c r="A3706" s="179" t="s">
        <v>72</v>
      </c>
      <c r="B3706" s="229"/>
      <c r="C3706" s="229"/>
      <c r="D3706" s="231"/>
      <c r="E3706" s="231"/>
      <c r="F3706" s="230"/>
      <c r="G3706" s="232"/>
      <c r="H3706" s="209"/>
      <c r="I3706" s="307"/>
    </row>
    <row r="3707" spans="1:20">
      <c r="A3707" s="233" t="s">
        <v>53</v>
      </c>
      <c r="B3707" s="234"/>
      <c r="C3707" s="234"/>
      <c r="D3707" s="299"/>
      <c r="E3707" s="236" t="s">
        <v>73</v>
      </c>
      <c r="F3707" s="237" t="s">
        <v>74</v>
      </c>
      <c r="G3707" s="252" t="s">
        <v>73</v>
      </c>
      <c r="I3707" s="308"/>
    </row>
    <row r="3708" spans="1:20">
      <c r="A3708" s="178" t="s">
        <v>86</v>
      </c>
      <c r="B3708" s="253"/>
      <c r="C3708" s="253"/>
      <c r="D3708" s="300"/>
      <c r="E3708" s="217">
        <f>SUM(G3667,G3682,G3690,G3705)</f>
        <v>0</v>
      </c>
      <c r="F3708" s="254">
        <f>A</f>
        <v>0</v>
      </c>
      <c r="G3708" s="255">
        <f>E3708*F3708</f>
        <v>0</v>
      </c>
      <c r="I3708" s="308"/>
    </row>
    <row r="3709" spans="1:20">
      <c r="A3709" s="178" t="s">
        <v>84</v>
      </c>
      <c r="B3709" s="253"/>
      <c r="C3709" s="253"/>
      <c r="D3709" s="300"/>
      <c r="E3709" s="217">
        <f>SUM(G3667,G3682,G3690,G3705)</f>
        <v>0</v>
      </c>
      <c r="F3709" s="254">
        <f>I</f>
        <v>0</v>
      </c>
      <c r="G3709" s="255">
        <f>E3709*F3709</f>
        <v>0</v>
      </c>
      <c r="I3709" s="308"/>
    </row>
    <row r="3710" spans="1:20" ht="33" customHeight="1">
      <c r="A3710" s="178" t="s">
        <v>85</v>
      </c>
      <c r="B3710" s="253"/>
      <c r="C3710" s="253"/>
      <c r="D3710" s="300"/>
      <c r="E3710" s="217">
        <f>SUM(G3667,G3682,G3690,G3705)</f>
        <v>0</v>
      </c>
      <c r="F3710" s="254">
        <f>U</f>
        <v>0</v>
      </c>
      <c r="G3710" s="255">
        <f>E3710*F3710</f>
        <v>0</v>
      </c>
      <c r="I3710" s="308"/>
      <c r="J3710" s="281"/>
      <c r="K3710" s="281"/>
      <c r="L3710" s="281"/>
      <c r="M3710" s="281"/>
      <c r="N3710" s="281"/>
      <c r="O3710" s="281"/>
      <c r="P3710" s="281"/>
      <c r="Q3710" s="281"/>
      <c r="R3710" s="281"/>
      <c r="S3710" s="281"/>
    </row>
    <row r="3711" spans="1:20" s="201" customFormat="1" ht="13.5" thickBot="1">
      <c r="A3711" s="222"/>
      <c r="B3711" s="223"/>
      <c r="C3711" s="223"/>
      <c r="D3711" s="225"/>
      <c r="E3711" s="225"/>
      <c r="F3711" s="256" t="s">
        <v>83</v>
      </c>
      <c r="G3711" s="250">
        <f>SUM(G3708:G3710)</f>
        <v>0</v>
      </c>
      <c r="I3711" s="309"/>
      <c r="J3711" s="201">
        <f>B3651</f>
        <v>0</v>
      </c>
      <c r="K3711" s="261">
        <f>E3708</f>
        <v>0</v>
      </c>
      <c r="L3711" s="261">
        <f>+G3667</f>
        <v>0</v>
      </c>
      <c r="M3711" s="261">
        <f>+G3682</f>
        <v>0</v>
      </c>
      <c r="N3711" s="261">
        <f>+G3690</f>
        <v>0</v>
      </c>
      <c r="O3711" s="261">
        <f>+G3705</f>
        <v>0</v>
      </c>
      <c r="P3711" s="280">
        <f>G3708</f>
        <v>0</v>
      </c>
      <c r="Q3711" s="280">
        <f>G3709</f>
        <v>0</v>
      </c>
      <c r="R3711" s="280">
        <f>G3710</f>
        <v>0</v>
      </c>
      <c r="S3711" s="283">
        <f>SUM(K3711:R3711)</f>
        <v>0</v>
      </c>
      <c r="T3711" s="280"/>
    </row>
    <row r="3712" spans="1:20" ht="14" thickTop="1" thickBot="1">
      <c r="A3712" s="257"/>
      <c r="B3712" s="201"/>
      <c r="C3712" s="201"/>
      <c r="D3712" s="301"/>
      <c r="E3712" s="258" t="s">
        <v>88</v>
      </c>
      <c r="F3712" s="259"/>
      <c r="G3712" s="260">
        <f>ROUND(SUM(G3667,G3682,G3690,G3705,G3711),0)</f>
        <v>0</v>
      </c>
      <c r="I3712" s="308"/>
      <c r="T3712" s="280"/>
    </row>
    <row r="3713" spans="1:20" ht="13.5" thickTop="1">
      <c r="A3713" s="262" t="s">
        <v>95</v>
      </c>
      <c r="D3713" s="206"/>
      <c r="E3713" s="206"/>
      <c r="F3713" s="205"/>
      <c r="G3713" s="208"/>
      <c r="I3713" s="308"/>
      <c r="T3713" s="280"/>
    </row>
    <row r="3714" spans="1:20">
      <c r="A3714" s="262"/>
      <c r="B3714" s="263"/>
      <c r="C3714" s="263"/>
      <c r="D3714" s="302"/>
      <c r="E3714" s="206"/>
      <c r="F3714" s="205"/>
      <c r="G3714" s="264">
        <f ca="1">TODAY()</f>
        <v>45189</v>
      </c>
      <c r="I3714" s="308"/>
      <c r="T3714" s="280"/>
    </row>
    <row r="3715" spans="1:20" s="191" customFormat="1" ht="13.5" thickBot="1">
      <c r="A3715" s="222"/>
      <c r="B3715" s="223"/>
      <c r="C3715" s="223"/>
      <c r="D3715" s="225"/>
      <c r="E3715" s="225"/>
      <c r="F3715" s="224"/>
      <c r="G3715" s="265"/>
      <c r="I3715" s="303"/>
      <c r="S3715" s="282"/>
    </row>
    <row r="3716" spans="1:20" s="191" customFormat="1" ht="13.5" thickTop="1">
      <c r="A3716" s="188" t="s">
        <v>124</v>
      </c>
      <c r="B3716" s="188"/>
      <c r="C3716" s="188"/>
      <c r="D3716" s="190"/>
      <c r="E3716" s="190"/>
      <c r="F3716" s="189"/>
      <c r="G3716" s="189"/>
      <c r="I3716" s="303"/>
      <c r="S3716" s="282"/>
    </row>
    <row r="3717" spans="1:20" s="191" customFormat="1">
      <c r="A3717" s="188" t="str">
        <f>CONCATENATE('Prestaciones y AIU'!A3360," ANALISIS DE PRECIOS UNITARIOS")</f>
        <v xml:space="preserve"> ANALISIS DE PRECIOS UNITARIOS</v>
      </c>
      <c r="B3717" s="188"/>
      <c r="C3717" s="188"/>
      <c r="D3717" s="190"/>
      <c r="E3717" s="190"/>
      <c r="F3717" s="189"/>
      <c r="G3717" s="189"/>
      <c r="I3717" s="303"/>
      <c r="S3717" s="282"/>
    </row>
    <row r="3718" spans="1:20" s="191" customFormat="1">
      <c r="A3718" s="188" t="str">
        <f>Objeto_LIC</f>
        <v>OBJETO PROCESO COMPETITIVO</v>
      </c>
      <c r="B3718" s="188"/>
      <c r="C3718" s="188"/>
      <c r="D3718" s="190"/>
      <c r="E3718" s="190"/>
      <c r="F3718" s="189"/>
      <c r="G3718" s="189"/>
      <c r="I3718" s="303"/>
      <c r="S3718" s="282"/>
    </row>
    <row r="3719" spans="1:20">
      <c r="A3719" s="188"/>
      <c r="B3719" s="188"/>
      <c r="C3719" s="188"/>
      <c r="D3719" s="190"/>
      <c r="E3719" s="190"/>
      <c r="F3719" s="189"/>
      <c r="G3719" s="189"/>
    </row>
    <row r="3720" spans="1:20" s="201" customFormat="1" ht="13.5" thickBot="1">
      <c r="A3720" s="192"/>
      <c r="B3720" s="192"/>
      <c r="C3720" s="192"/>
      <c r="D3720" s="194"/>
      <c r="E3720" s="194"/>
      <c r="F3720" s="193"/>
      <c r="G3720" s="193"/>
      <c r="I3720" s="305"/>
      <c r="S3720" s="282"/>
    </row>
    <row r="3721" spans="1:20" ht="13.5" thickTop="1">
      <c r="A3721" s="196"/>
      <c r="B3721" s="197"/>
      <c r="C3721" s="197"/>
      <c r="D3721" s="199"/>
      <c r="E3721" s="199"/>
      <c r="F3721" s="198"/>
      <c r="G3721" s="200" t="s">
        <v>125</v>
      </c>
    </row>
    <row r="3722" spans="1:20">
      <c r="A3722" s="202" t="s">
        <v>58</v>
      </c>
      <c r="B3722" s="844" t="str">
        <f>Proponente</f>
        <v>INDICAR NOMBRE DE CONTRATISTA</v>
      </c>
      <c r="C3722" s="844"/>
      <c r="D3722" s="844"/>
      <c r="E3722" s="844"/>
      <c r="F3722" s="844"/>
      <c r="G3722" s="845"/>
    </row>
    <row r="3723" spans="1:20">
      <c r="A3723" s="202" t="s">
        <v>59</v>
      </c>
      <c r="B3723" s="203"/>
      <c r="C3723" s="844"/>
      <c r="D3723" s="844"/>
      <c r="E3723" s="844"/>
      <c r="F3723" s="844"/>
      <c r="G3723" s="845"/>
    </row>
    <row r="3724" spans="1:20">
      <c r="A3724" s="204"/>
      <c r="D3724" s="206"/>
      <c r="E3724" s="206"/>
      <c r="F3724" s="192" t="s">
        <v>87</v>
      </c>
      <c r="G3724" s="207" t="str">
        <f>Presupuesto!$C$58</f>
        <v>Kg</v>
      </c>
      <c r="I3724" s="306"/>
      <c r="J3724" s="281"/>
      <c r="K3724" s="281"/>
      <c r="L3724" s="281"/>
      <c r="M3724" s="281"/>
      <c r="N3724" s="281"/>
      <c r="O3724" s="281"/>
      <c r="P3724" s="281"/>
      <c r="Q3724" s="281"/>
      <c r="R3724" s="281"/>
      <c r="S3724" s="281"/>
    </row>
    <row r="3725" spans="1:20" s="209" customFormat="1" ht="13.5" thickBot="1">
      <c r="A3725" s="202" t="s">
        <v>60</v>
      </c>
      <c r="B3725" s="195"/>
      <c r="C3725" s="195"/>
      <c r="D3725" s="206"/>
      <c r="E3725" s="206"/>
      <c r="F3725" s="205"/>
      <c r="G3725" s="208"/>
      <c r="I3725" s="307"/>
      <c r="S3725" s="281"/>
    </row>
    <row r="3726" spans="1:20" ht="13.5" thickTop="1">
      <c r="A3726" s="210" t="s">
        <v>53</v>
      </c>
      <c r="B3726" s="211" t="s">
        <v>61</v>
      </c>
      <c r="C3726" s="211" t="s">
        <v>62</v>
      </c>
      <c r="D3726" s="212" t="s">
        <v>70</v>
      </c>
      <c r="E3726" s="213" t="s">
        <v>98</v>
      </c>
      <c r="F3726" s="213" t="s">
        <v>75</v>
      </c>
      <c r="G3726" s="214" t="s">
        <v>66</v>
      </c>
      <c r="I3726" s="269"/>
    </row>
    <row r="3727" spans="1:20">
      <c r="A3727" s="215" t="str">
        <f t="shared" ref="A3727:A3738" si="649">IF(I3726=0,"-",VLOOKUP(I3726,EQUIPOS,2,FALSE))</f>
        <v>-</v>
      </c>
      <c r="B3727" s="216"/>
      <c r="C3727" s="216"/>
      <c r="D3727" s="186"/>
      <c r="E3727" s="217">
        <f t="shared" ref="E3727:E3738" si="650">IF(I3726=0,0,VLOOKUP(I3726,EQUIPOS,4,FALSE))</f>
        <v>0</v>
      </c>
      <c r="F3727" s="218">
        <f t="shared" ref="F3727:F3738" si="651">IF(D3727=0,0,E3727/D3727)</f>
        <v>0</v>
      </c>
      <c r="G3727" s="219"/>
      <c r="I3727" s="269"/>
    </row>
    <row r="3728" spans="1:20">
      <c r="A3728" s="215" t="str">
        <f t="shared" si="649"/>
        <v>-</v>
      </c>
      <c r="B3728" s="216"/>
      <c r="C3728" s="216"/>
      <c r="D3728" s="186"/>
      <c r="E3728" s="217">
        <f t="shared" si="650"/>
        <v>0</v>
      </c>
      <c r="F3728" s="218">
        <f t="shared" si="651"/>
        <v>0</v>
      </c>
      <c r="G3728" s="220"/>
      <c r="I3728" s="269"/>
    </row>
    <row r="3729" spans="1:19">
      <c r="A3729" s="215" t="str">
        <f t="shared" si="649"/>
        <v>-</v>
      </c>
      <c r="B3729" s="216"/>
      <c r="C3729" s="216"/>
      <c r="D3729" s="186"/>
      <c r="E3729" s="217">
        <f t="shared" si="650"/>
        <v>0</v>
      </c>
      <c r="F3729" s="218">
        <f t="shared" si="651"/>
        <v>0</v>
      </c>
      <c r="G3729" s="220"/>
      <c r="I3729" s="269"/>
    </row>
    <row r="3730" spans="1:19">
      <c r="A3730" s="215" t="str">
        <f t="shared" si="649"/>
        <v>-</v>
      </c>
      <c r="B3730" s="216"/>
      <c r="C3730" s="216"/>
      <c r="D3730" s="186"/>
      <c r="E3730" s="217">
        <f t="shared" si="650"/>
        <v>0</v>
      </c>
      <c r="F3730" s="218">
        <f t="shared" si="651"/>
        <v>0</v>
      </c>
      <c r="G3730" s="220"/>
      <c r="I3730" s="269"/>
    </row>
    <row r="3731" spans="1:19">
      <c r="A3731" s="215" t="str">
        <f t="shared" si="649"/>
        <v>-</v>
      </c>
      <c r="B3731" s="216"/>
      <c r="C3731" s="216"/>
      <c r="D3731" s="186"/>
      <c r="E3731" s="217">
        <f t="shared" si="650"/>
        <v>0</v>
      </c>
      <c r="F3731" s="218">
        <f t="shared" si="651"/>
        <v>0</v>
      </c>
      <c r="G3731" s="220"/>
      <c r="I3731" s="269"/>
    </row>
    <row r="3732" spans="1:19">
      <c r="A3732" s="215" t="str">
        <f t="shared" si="649"/>
        <v>-</v>
      </c>
      <c r="B3732" s="216"/>
      <c r="C3732" s="216"/>
      <c r="D3732" s="186"/>
      <c r="E3732" s="217">
        <f t="shared" si="650"/>
        <v>0</v>
      </c>
      <c r="F3732" s="218">
        <f t="shared" si="651"/>
        <v>0</v>
      </c>
      <c r="G3732" s="220"/>
      <c r="I3732" s="269"/>
    </row>
    <row r="3733" spans="1:19">
      <c r="A3733" s="215" t="str">
        <f t="shared" si="649"/>
        <v>-</v>
      </c>
      <c r="B3733" s="216"/>
      <c r="C3733" s="216"/>
      <c r="D3733" s="186"/>
      <c r="E3733" s="217">
        <f t="shared" si="650"/>
        <v>0</v>
      </c>
      <c r="F3733" s="218">
        <f t="shared" si="651"/>
        <v>0</v>
      </c>
      <c r="G3733" s="220"/>
      <c r="I3733" s="269"/>
    </row>
    <row r="3734" spans="1:19">
      <c r="A3734" s="215" t="str">
        <f t="shared" si="649"/>
        <v>-</v>
      </c>
      <c r="B3734" s="216"/>
      <c r="C3734" s="216"/>
      <c r="D3734" s="186"/>
      <c r="E3734" s="217">
        <f t="shared" si="650"/>
        <v>0</v>
      </c>
      <c r="F3734" s="218">
        <f t="shared" si="651"/>
        <v>0</v>
      </c>
      <c r="G3734" s="220"/>
      <c r="I3734" s="269"/>
    </row>
    <row r="3735" spans="1:19">
      <c r="A3735" s="215" t="str">
        <f t="shared" si="649"/>
        <v>-</v>
      </c>
      <c r="B3735" s="216"/>
      <c r="C3735" s="216"/>
      <c r="D3735" s="186"/>
      <c r="E3735" s="217">
        <f t="shared" si="650"/>
        <v>0</v>
      </c>
      <c r="F3735" s="218">
        <f t="shared" si="651"/>
        <v>0</v>
      </c>
      <c r="G3735" s="220"/>
      <c r="I3735" s="269"/>
    </row>
    <row r="3736" spans="1:19">
      <c r="A3736" s="215" t="str">
        <f t="shared" si="649"/>
        <v>-</v>
      </c>
      <c r="B3736" s="216"/>
      <c r="C3736" s="216"/>
      <c r="D3736" s="186"/>
      <c r="E3736" s="217">
        <f t="shared" si="650"/>
        <v>0</v>
      </c>
      <c r="F3736" s="218">
        <f t="shared" si="651"/>
        <v>0</v>
      </c>
      <c r="G3736" s="220"/>
      <c r="I3736" s="269"/>
    </row>
    <row r="3737" spans="1:19">
      <c r="A3737" s="215" t="str">
        <f t="shared" si="649"/>
        <v>-</v>
      </c>
      <c r="B3737" s="216"/>
      <c r="C3737" s="216"/>
      <c r="D3737" s="186"/>
      <c r="E3737" s="217">
        <f t="shared" si="650"/>
        <v>0</v>
      </c>
      <c r="F3737" s="218">
        <f t="shared" si="651"/>
        <v>0</v>
      </c>
      <c r="G3737" s="220"/>
      <c r="I3737" s="269"/>
    </row>
    <row r="3738" spans="1:19">
      <c r="A3738" s="215" t="str">
        <f t="shared" si="649"/>
        <v>-</v>
      </c>
      <c r="B3738" s="216"/>
      <c r="C3738" s="216"/>
      <c r="D3738" s="186"/>
      <c r="E3738" s="217">
        <f t="shared" si="650"/>
        <v>0</v>
      </c>
      <c r="F3738" s="218">
        <f t="shared" si="651"/>
        <v>0</v>
      </c>
      <c r="G3738" s="220"/>
      <c r="I3738" s="308"/>
    </row>
    <row r="3739" spans="1:19" ht="13.5" thickBot="1">
      <c r="A3739" s="222"/>
      <c r="B3739" s="223"/>
      <c r="C3739" s="223"/>
      <c r="D3739" s="225"/>
      <c r="E3739" s="225"/>
      <c r="F3739" s="226" t="s">
        <v>76</v>
      </c>
      <c r="G3739" s="227">
        <f>SUM(F3727:F3738)</f>
        <v>0</v>
      </c>
      <c r="I3739" s="308"/>
    </row>
    <row r="3740" spans="1:19" s="209" customFormat="1" ht="13.5" thickTop="1">
      <c r="A3740" s="228" t="s">
        <v>63</v>
      </c>
      <c r="B3740" s="229"/>
      <c r="C3740" s="229"/>
      <c r="D3740" s="231"/>
      <c r="E3740" s="231"/>
      <c r="F3740" s="230"/>
      <c r="G3740" s="232"/>
      <c r="I3740" s="307"/>
      <c r="S3740" s="281"/>
    </row>
    <row r="3741" spans="1:19" ht="26">
      <c r="A3741" s="233" t="s">
        <v>53</v>
      </c>
      <c r="B3741" s="234"/>
      <c r="C3741" s="235" t="s">
        <v>54</v>
      </c>
      <c r="D3741" s="298" t="s">
        <v>64</v>
      </c>
      <c r="E3741" s="236" t="s">
        <v>65</v>
      </c>
      <c r="F3741" s="237" t="s">
        <v>75</v>
      </c>
      <c r="G3741" s="238" t="s">
        <v>66</v>
      </c>
      <c r="I3741" s="269"/>
    </row>
    <row r="3742" spans="1:19">
      <c r="A3742" s="842" t="str">
        <f t="shared" ref="A3742:A3753" si="652">IF(I3741=0,"",VLOOKUP(I3741,MATERIALES,2,FALSE))</f>
        <v/>
      </c>
      <c r="B3742" s="843"/>
      <c r="C3742" s="239" t="str">
        <f t="shared" ref="C3742:C3750" si="653">IF(I3741=0,"",VLOOKUP(I3741,MATERIALES,3,FALSE))</f>
        <v/>
      </c>
      <c r="D3742" s="186"/>
      <c r="E3742" s="240">
        <f t="shared" ref="E3742:E3753" si="654">IF(I3741=0,0,VLOOKUP(I3741,MATERIALES,4,FALSE))</f>
        <v>0</v>
      </c>
      <c r="F3742" s="218">
        <f>D3742*E3742</f>
        <v>0</v>
      </c>
      <c r="G3742" s="219"/>
      <c r="I3742" s="269"/>
    </row>
    <row r="3743" spans="1:19">
      <c r="A3743" s="842" t="str">
        <f t="shared" si="652"/>
        <v/>
      </c>
      <c r="B3743" s="843"/>
      <c r="C3743" s="239" t="str">
        <f t="shared" si="653"/>
        <v/>
      </c>
      <c r="D3743" s="186"/>
      <c r="E3743" s="240">
        <f t="shared" si="654"/>
        <v>0</v>
      </c>
      <c r="F3743" s="218">
        <f t="shared" ref="F3743:F3753" si="655">D3743*E3743</f>
        <v>0</v>
      </c>
      <c r="G3743" s="220"/>
      <c r="I3743" s="269"/>
    </row>
    <row r="3744" spans="1:19">
      <c r="A3744" s="842" t="str">
        <f t="shared" si="652"/>
        <v/>
      </c>
      <c r="B3744" s="843"/>
      <c r="C3744" s="239" t="str">
        <f t="shared" si="653"/>
        <v/>
      </c>
      <c r="D3744" s="186"/>
      <c r="E3744" s="240">
        <f t="shared" si="654"/>
        <v>0</v>
      </c>
      <c r="F3744" s="218">
        <f t="shared" si="655"/>
        <v>0</v>
      </c>
      <c r="G3744" s="220"/>
      <c r="I3744" s="269"/>
    </row>
    <row r="3745" spans="1:9">
      <c r="A3745" s="842" t="str">
        <f t="shared" si="652"/>
        <v/>
      </c>
      <c r="B3745" s="843"/>
      <c r="C3745" s="239" t="str">
        <f t="shared" si="653"/>
        <v/>
      </c>
      <c r="D3745" s="186"/>
      <c r="E3745" s="240">
        <f t="shared" si="654"/>
        <v>0</v>
      </c>
      <c r="F3745" s="218">
        <f t="shared" si="655"/>
        <v>0</v>
      </c>
      <c r="G3745" s="220"/>
      <c r="I3745" s="269"/>
    </row>
    <row r="3746" spans="1:9">
      <c r="A3746" s="842" t="str">
        <f t="shared" si="652"/>
        <v/>
      </c>
      <c r="B3746" s="843"/>
      <c r="C3746" s="239" t="str">
        <f t="shared" si="653"/>
        <v/>
      </c>
      <c r="D3746" s="186"/>
      <c r="E3746" s="240">
        <f t="shared" si="654"/>
        <v>0</v>
      </c>
      <c r="F3746" s="218">
        <f t="shared" si="655"/>
        <v>0</v>
      </c>
      <c r="G3746" s="220"/>
      <c r="I3746" s="269"/>
    </row>
    <row r="3747" spans="1:9">
      <c r="A3747" s="842" t="str">
        <f t="shared" si="652"/>
        <v/>
      </c>
      <c r="B3747" s="843"/>
      <c r="C3747" s="239" t="str">
        <f t="shared" si="653"/>
        <v/>
      </c>
      <c r="D3747" s="186"/>
      <c r="E3747" s="240">
        <f t="shared" si="654"/>
        <v>0</v>
      </c>
      <c r="F3747" s="218">
        <f t="shared" si="655"/>
        <v>0</v>
      </c>
      <c r="G3747" s="220"/>
      <c r="I3747" s="269"/>
    </row>
    <row r="3748" spans="1:9">
      <c r="A3748" s="842" t="str">
        <f t="shared" si="652"/>
        <v/>
      </c>
      <c r="B3748" s="843"/>
      <c r="C3748" s="239" t="str">
        <f t="shared" si="653"/>
        <v/>
      </c>
      <c r="D3748" s="186"/>
      <c r="E3748" s="240">
        <f t="shared" si="654"/>
        <v>0</v>
      </c>
      <c r="F3748" s="218">
        <f t="shared" si="655"/>
        <v>0</v>
      </c>
      <c r="G3748" s="220"/>
      <c r="I3748" s="269"/>
    </row>
    <row r="3749" spans="1:9">
      <c r="A3749" s="842" t="str">
        <f t="shared" si="652"/>
        <v/>
      </c>
      <c r="B3749" s="843"/>
      <c r="C3749" s="239" t="str">
        <f t="shared" si="653"/>
        <v/>
      </c>
      <c r="D3749" s="186"/>
      <c r="E3749" s="240">
        <f t="shared" si="654"/>
        <v>0</v>
      </c>
      <c r="F3749" s="218">
        <f t="shared" si="655"/>
        <v>0</v>
      </c>
      <c r="G3749" s="241"/>
      <c r="I3749" s="269"/>
    </row>
    <row r="3750" spans="1:9">
      <c r="A3750" s="842" t="str">
        <f t="shared" si="652"/>
        <v/>
      </c>
      <c r="B3750" s="843"/>
      <c r="C3750" s="239" t="str">
        <f t="shared" si="653"/>
        <v/>
      </c>
      <c r="D3750" s="186"/>
      <c r="E3750" s="240">
        <f t="shared" si="654"/>
        <v>0</v>
      </c>
      <c r="F3750" s="218">
        <f t="shared" si="655"/>
        <v>0</v>
      </c>
      <c r="G3750" s="220"/>
      <c r="I3750" s="269"/>
    </row>
    <row r="3751" spans="1:9">
      <c r="A3751" s="842" t="str">
        <f t="shared" si="652"/>
        <v/>
      </c>
      <c r="B3751" s="843"/>
      <c r="C3751" s="239"/>
      <c r="D3751" s="186"/>
      <c r="E3751" s="240">
        <f t="shared" si="654"/>
        <v>0</v>
      </c>
      <c r="F3751" s="218">
        <f t="shared" si="655"/>
        <v>0</v>
      </c>
      <c r="G3751" s="220"/>
      <c r="I3751" s="269"/>
    </row>
    <row r="3752" spans="1:9">
      <c r="A3752" s="842" t="str">
        <f t="shared" si="652"/>
        <v/>
      </c>
      <c r="B3752" s="843"/>
      <c r="C3752" s="239"/>
      <c r="D3752" s="186"/>
      <c r="E3752" s="240">
        <f t="shared" si="654"/>
        <v>0</v>
      </c>
      <c r="F3752" s="218">
        <f t="shared" si="655"/>
        <v>0</v>
      </c>
      <c r="G3752" s="220"/>
      <c r="I3752" s="269"/>
    </row>
    <row r="3753" spans="1:9" ht="26.25" customHeight="1">
      <c r="A3753" s="842" t="str">
        <f t="shared" si="652"/>
        <v/>
      </c>
      <c r="B3753" s="843"/>
      <c r="C3753" s="239" t="str">
        <f t="shared" ref="C3753" si="656">IF(I3752=0,"",VLOOKUP(I3752,MATERIALES,3,FALSE))</f>
        <v/>
      </c>
      <c r="D3753" s="186"/>
      <c r="E3753" s="240">
        <f t="shared" si="654"/>
        <v>0</v>
      </c>
      <c r="F3753" s="218">
        <f t="shared" si="655"/>
        <v>0</v>
      </c>
      <c r="G3753" s="221"/>
      <c r="I3753" s="308"/>
    </row>
    <row r="3754" spans="1:9" ht="13.5" thickBot="1">
      <c r="A3754" s="204"/>
      <c r="D3754" s="206"/>
      <c r="E3754" s="242"/>
      <c r="F3754" s="243" t="s">
        <v>77</v>
      </c>
      <c r="G3754" s="241">
        <f>SUM(F3742:F3753)</f>
        <v>0</v>
      </c>
      <c r="I3754" s="308"/>
    </row>
    <row r="3755" spans="1:9" ht="14" thickTop="1" thickBot="1">
      <c r="A3755" s="244" t="s">
        <v>68</v>
      </c>
      <c r="B3755" s="245"/>
      <c r="C3755" s="245"/>
      <c r="D3755" s="247"/>
      <c r="E3755" s="247"/>
      <c r="F3755" s="246"/>
      <c r="G3755" s="248"/>
      <c r="I3755" s="308"/>
    </row>
    <row r="3756" spans="1:9" ht="13.5" thickTop="1">
      <c r="A3756" s="233" t="s">
        <v>53</v>
      </c>
      <c r="B3756" s="234"/>
      <c r="C3756" s="236" t="s">
        <v>67</v>
      </c>
      <c r="D3756" s="298" t="s">
        <v>71</v>
      </c>
      <c r="E3756" s="236" t="s">
        <v>96</v>
      </c>
      <c r="F3756" s="237" t="s">
        <v>75</v>
      </c>
      <c r="G3756" s="238" t="s">
        <v>66</v>
      </c>
      <c r="I3756" s="269"/>
    </row>
    <row r="3757" spans="1:9">
      <c r="A3757" s="842" t="str">
        <f>IF(I3756=0,"",VLOOKUP(I3756,EQUIPOS,2,FALSE))</f>
        <v/>
      </c>
      <c r="B3757" s="843"/>
      <c r="C3757" s="187"/>
      <c r="D3757" s="186"/>
      <c r="E3757" s="240">
        <f>IF(I3756=0,0,VLOOKUP(I3756,EQUIPOS,4,FALSE))</f>
        <v>0</v>
      </c>
      <c r="F3757" s="218">
        <f>C3757*D3757*E3757</f>
        <v>0</v>
      </c>
      <c r="G3757" s="219"/>
      <c r="I3757" s="269"/>
    </row>
    <row r="3758" spans="1:9">
      <c r="A3758" s="842" t="str">
        <f>IF(I3757=0,"",VLOOKUP(I3757,EQUIPOS,2,FALSE))</f>
        <v/>
      </c>
      <c r="B3758" s="843"/>
      <c r="C3758" s="187"/>
      <c r="D3758" s="186"/>
      <c r="E3758" s="240">
        <f>IF(I3757=0,0,VLOOKUP(I3757,EQUIPOS,4,FALSE))</f>
        <v>0</v>
      </c>
      <c r="F3758" s="218">
        <f t="shared" ref="F3758:F3761" si="657">C3758*D3758*E3758</f>
        <v>0</v>
      </c>
      <c r="G3758" s="220"/>
      <c r="I3758" s="269"/>
    </row>
    <row r="3759" spans="1:9">
      <c r="A3759" s="842" t="str">
        <f>IF(I3758=0,"",VLOOKUP(I3758,EQUIPOS,2,FALSE))</f>
        <v/>
      </c>
      <c r="B3759" s="843"/>
      <c r="C3759" s="187"/>
      <c r="D3759" s="186"/>
      <c r="E3759" s="240">
        <f>IF(I3758=0,0,VLOOKUP(I3758,EQUIPOS,4,FALSE))</f>
        <v>0</v>
      </c>
      <c r="F3759" s="218">
        <f t="shared" si="657"/>
        <v>0</v>
      </c>
      <c r="G3759" s="220"/>
      <c r="I3759" s="269"/>
    </row>
    <row r="3760" spans="1:9">
      <c r="A3760" s="842" t="str">
        <f>IF(I3759=0,"",VLOOKUP(I3759,EQUIPOS,2,FALSE))</f>
        <v/>
      </c>
      <c r="B3760" s="843"/>
      <c r="C3760" s="187"/>
      <c r="D3760" s="186"/>
      <c r="E3760" s="240">
        <f>IF(I3759=0,0,VLOOKUP(I3759,EQUIPOS,4,FALSE))</f>
        <v>0</v>
      </c>
      <c r="F3760" s="218">
        <f t="shared" si="657"/>
        <v>0</v>
      </c>
      <c r="G3760" s="220"/>
      <c r="I3760" s="269"/>
    </row>
    <row r="3761" spans="1:9" ht="30.75" customHeight="1">
      <c r="A3761" s="842" t="str">
        <f>IF(I3760=0,"",VLOOKUP(I3760,EQUIPOS,2,FALSE))</f>
        <v/>
      </c>
      <c r="B3761" s="843"/>
      <c r="C3761" s="187"/>
      <c r="D3761" s="186"/>
      <c r="E3761" s="240">
        <f>IF(I3760=0,0,VLOOKUP(I3760,EQUIPOS,4,FALSE))</f>
        <v>0</v>
      </c>
      <c r="F3761" s="218">
        <f t="shared" si="657"/>
        <v>0</v>
      </c>
      <c r="G3761" s="221"/>
      <c r="I3761" s="308"/>
    </row>
    <row r="3762" spans="1:9" ht="13.5" thickBot="1">
      <c r="A3762" s="222"/>
      <c r="B3762" s="223"/>
      <c r="C3762" s="223"/>
      <c r="D3762" s="225"/>
      <c r="E3762" s="249"/>
      <c r="F3762" s="226" t="s">
        <v>78</v>
      </c>
      <c r="G3762" s="250">
        <f>SUM(F3757:F3761)</f>
        <v>0</v>
      </c>
      <c r="I3762" s="308"/>
    </row>
    <row r="3763" spans="1:9" ht="13.5" thickTop="1">
      <c r="A3763" s="228" t="s">
        <v>69</v>
      </c>
      <c r="B3763" s="229"/>
      <c r="C3763" s="229"/>
      <c r="D3763" s="231"/>
      <c r="E3763" s="231"/>
      <c r="F3763" s="230"/>
      <c r="G3763" s="232"/>
      <c r="H3763" s="209"/>
      <c r="I3763" s="307"/>
    </row>
    <row r="3764" spans="1:9" ht="26">
      <c r="A3764" s="233" t="s">
        <v>53</v>
      </c>
      <c r="B3764" s="235" t="s">
        <v>54</v>
      </c>
      <c r="C3764" s="235" t="s">
        <v>64</v>
      </c>
      <c r="D3764" s="298" t="s">
        <v>70</v>
      </c>
      <c r="E3764" s="236" t="s">
        <v>65</v>
      </c>
      <c r="F3764" s="237" t="s">
        <v>75</v>
      </c>
      <c r="G3764" s="238" t="s">
        <v>66</v>
      </c>
      <c r="I3764" s="269"/>
    </row>
    <row r="3765" spans="1:9">
      <c r="A3765" s="251" t="str">
        <f t="shared" ref="A3765:A3776" si="658">IF(I3764=0,"",VLOOKUP(I3764,MANOOBRA,2,FALSE))</f>
        <v/>
      </c>
      <c r="B3765" s="239" t="str">
        <f t="shared" ref="B3765:B3776" si="659">IF(I3764=0,"",VLOOKUP(I3764,MANOOBRA,3,FALSE))</f>
        <v/>
      </c>
      <c r="C3765" s="187"/>
      <c r="D3765" s="187"/>
      <c r="E3765" s="240">
        <f t="shared" ref="E3765:E3776" si="660">IF(I3764=0,0,VLOOKUP(I3764,MANOOBRA,4,FALSE))</f>
        <v>0</v>
      </c>
      <c r="F3765" s="218">
        <f>IF(D3765=0,0,C3765*E3765/D3765)</f>
        <v>0</v>
      </c>
      <c r="G3765" s="219"/>
      <c r="I3765" s="269"/>
    </row>
    <row r="3766" spans="1:9">
      <c r="A3766" s="251" t="str">
        <f t="shared" si="658"/>
        <v/>
      </c>
      <c r="B3766" s="239" t="str">
        <f t="shared" si="659"/>
        <v/>
      </c>
      <c r="C3766" s="187"/>
      <c r="D3766" s="187"/>
      <c r="E3766" s="240">
        <f t="shared" si="660"/>
        <v>0</v>
      </c>
      <c r="F3766" s="218">
        <f t="shared" ref="F3766:F3776" si="661">IF(D3766=0,0,C3766*E3766/D3766)</f>
        <v>0</v>
      </c>
      <c r="G3766" s="220"/>
      <c r="I3766" s="269"/>
    </row>
    <row r="3767" spans="1:9">
      <c r="A3767" s="251" t="str">
        <f t="shared" si="658"/>
        <v/>
      </c>
      <c r="B3767" s="239" t="str">
        <f t="shared" si="659"/>
        <v/>
      </c>
      <c r="C3767" s="187"/>
      <c r="D3767" s="290"/>
      <c r="E3767" s="240">
        <f t="shared" si="660"/>
        <v>0</v>
      </c>
      <c r="F3767" s="218">
        <f t="shared" si="661"/>
        <v>0</v>
      </c>
      <c r="G3767" s="220"/>
      <c r="I3767" s="269"/>
    </row>
    <row r="3768" spans="1:9">
      <c r="A3768" s="251" t="str">
        <f t="shared" si="658"/>
        <v/>
      </c>
      <c r="B3768" s="239" t="str">
        <f t="shared" si="659"/>
        <v/>
      </c>
      <c r="C3768" s="187"/>
      <c r="D3768" s="187"/>
      <c r="E3768" s="240">
        <f t="shared" si="660"/>
        <v>0</v>
      </c>
      <c r="F3768" s="218">
        <f t="shared" si="661"/>
        <v>0</v>
      </c>
      <c r="G3768" s="220"/>
      <c r="I3768" s="269"/>
    </row>
    <row r="3769" spans="1:9">
      <c r="A3769" s="251" t="str">
        <f t="shared" si="658"/>
        <v/>
      </c>
      <c r="B3769" s="239" t="str">
        <f t="shared" si="659"/>
        <v/>
      </c>
      <c r="C3769" s="187"/>
      <c r="D3769" s="187"/>
      <c r="E3769" s="240">
        <f t="shared" si="660"/>
        <v>0</v>
      </c>
      <c r="F3769" s="218">
        <f t="shared" si="661"/>
        <v>0</v>
      </c>
      <c r="G3769" s="220"/>
      <c r="I3769" s="269"/>
    </row>
    <row r="3770" spans="1:9">
      <c r="A3770" s="251" t="str">
        <f t="shared" si="658"/>
        <v/>
      </c>
      <c r="B3770" s="239" t="str">
        <f t="shared" si="659"/>
        <v/>
      </c>
      <c r="C3770" s="187"/>
      <c r="D3770" s="187"/>
      <c r="E3770" s="240">
        <f t="shared" si="660"/>
        <v>0</v>
      </c>
      <c r="F3770" s="218">
        <f t="shared" si="661"/>
        <v>0</v>
      </c>
      <c r="G3770" s="220"/>
      <c r="I3770" s="269"/>
    </row>
    <row r="3771" spans="1:9">
      <c r="A3771" s="251" t="str">
        <f t="shared" si="658"/>
        <v/>
      </c>
      <c r="B3771" s="239" t="str">
        <f t="shared" si="659"/>
        <v/>
      </c>
      <c r="C3771" s="187"/>
      <c r="D3771" s="187"/>
      <c r="E3771" s="240">
        <f t="shared" si="660"/>
        <v>0</v>
      </c>
      <c r="F3771" s="218">
        <f t="shared" si="661"/>
        <v>0</v>
      </c>
      <c r="G3771" s="220"/>
      <c r="I3771" s="269"/>
    </row>
    <row r="3772" spans="1:9">
      <c r="A3772" s="251" t="str">
        <f t="shared" si="658"/>
        <v/>
      </c>
      <c r="B3772" s="239" t="str">
        <f t="shared" si="659"/>
        <v/>
      </c>
      <c r="C3772" s="187"/>
      <c r="D3772" s="187"/>
      <c r="E3772" s="240">
        <f t="shared" si="660"/>
        <v>0</v>
      </c>
      <c r="F3772" s="218">
        <f t="shared" si="661"/>
        <v>0</v>
      </c>
      <c r="G3772" s="220"/>
      <c r="I3772" s="269"/>
    </row>
    <row r="3773" spans="1:9">
      <c r="A3773" s="251" t="str">
        <f t="shared" si="658"/>
        <v/>
      </c>
      <c r="B3773" s="239" t="str">
        <f t="shared" si="659"/>
        <v/>
      </c>
      <c r="C3773" s="187"/>
      <c r="D3773" s="187"/>
      <c r="E3773" s="240">
        <f t="shared" si="660"/>
        <v>0</v>
      </c>
      <c r="F3773" s="218">
        <f t="shared" si="661"/>
        <v>0</v>
      </c>
      <c r="G3773" s="220"/>
      <c r="I3773" s="269"/>
    </row>
    <row r="3774" spans="1:9">
      <c r="A3774" s="251" t="str">
        <f t="shared" si="658"/>
        <v/>
      </c>
      <c r="B3774" s="239" t="str">
        <f t="shared" si="659"/>
        <v/>
      </c>
      <c r="C3774" s="187"/>
      <c r="D3774" s="187"/>
      <c r="E3774" s="240">
        <f t="shared" si="660"/>
        <v>0</v>
      </c>
      <c r="F3774" s="218">
        <f t="shared" si="661"/>
        <v>0</v>
      </c>
      <c r="G3774" s="220"/>
      <c r="I3774" s="269"/>
    </row>
    <row r="3775" spans="1:9">
      <c r="A3775" s="251" t="str">
        <f t="shared" si="658"/>
        <v/>
      </c>
      <c r="B3775" s="239" t="str">
        <f t="shared" si="659"/>
        <v/>
      </c>
      <c r="C3775" s="187"/>
      <c r="D3775" s="187"/>
      <c r="E3775" s="240">
        <f t="shared" si="660"/>
        <v>0</v>
      </c>
      <c r="F3775" s="218">
        <f t="shared" si="661"/>
        <v>0</v>
      </c>
      <c r="G3775" s="220"/>
      <c r="I3775" s="269"/>
    </row>
    <row r="3776" spans="1:9" ht="31.5" customHeight="1">
      <c r="A3776" s="251" t="str">
        <f t="shared" si="658"/>
        <v/>
      </c>
      <c r="B3776" s="239" t="str">
        <f t="shared" si="659"/>
        <v/>
      </c>
      <c r="C3776" s="187"/>
      <c r="D3776" s="187"/>
      <c r="E3776" s="240">
        <f t="shared" si="660"/>
        <v>0</v>
      </c>
      <c r="F3776" s="218">
        <f t="shared" si="661"/>
        <v>0</v>
      </c>
      <c r="G3776" s="221"/>
      <c r="I3776" s="308"/>
    </row>
    <row r="3777" spans="1:20" ht="13.5" thickBot="1">
      <c r="A3777" s="222"/>
      <c r="B3777" s="223"/>
      <c r="C3777" s="223"/>
      <c r="D3777" s="225"/>
      <c r="E3777" s="225"/>
      <c r="F3777" s="226" t="s">
        <v>79</v>
      </c>
      <c r="G3777" s="250">
        <f>SUM(F3765:F3776)</f>
        <v>0</v>
      </c>
      <c r="I3777" s="308"/>
    </row>
    <row r="3778" spans="1:20" ht="13.5" thickTop="1">
      <c r="A3778" s="179" t="s">
        <v>72</v>
      </c>
      <c r="B3778" s="229"/>
      <c r="C3778" s="229"/>
      <c r="D3778" s="231"/>
      <c r="E3778" s="231"/>
      <c r="F3778" s="230"/>
      <c r="G3778" s="232"/>
      <c r="H3778" s="209"/>
      <c r="I3778" s="307"/>
    </row>
    <row r="3779" spans="1:20">
      <c r="A3779" s="233" t="s">
        <v>53</v>
      </c>
      <c r="B3779" s="234"/>
      <c r="C3779" s="234"/>
      <c r="D3779" s="299"/>
      <c r="E3779" s="236" t="s">
        <v>73</v>
      </c>
      <c r="F3779" s="237" t="s">
        <v>74</v>
      </c>
      <c r="G3779" s="252" t="s">
        <v>73</v>
      </c>
      <c r="I3779" s="308"/>
    </row>
    <row r="3780" spans="1:20">
      <c r="A3780" s="178" t="s">
        <v>86</v>
      </c>
      <c r="B3780" s="253"/>
      <c r="C3780" s="253"/>
      <c r="D3780" s="300"/>
      <c r="E3780" s="217">
        <f>SUM(G3739,G3754,G3762,G3777)</f>
        <v>0</v>
      </c>
      <c r="F3780" s="254">
        <f>A</f>
        <v>0</v>
      </c>
      <c r="G3780" s="255">
        <f>E3780*F3780</f>
        <v>0</v>
      </c>
      <c r="I3780" s="308"/>
    </row>
    <row r="3781" spans="1:20">
      <c r="A3781" s="178" t="s">
        <v>84</v>
      </c>
      <c r="B3781" s="253"/>
      <c r="C3781" s="253"/>
      <c r="D3781" s="300"/>
      <c r="E3781" s="217">
        <f>SUM(G3739,G3754,G3762,G3777)</f>
        <v>0</v>
      </c>
      <c r="F3781" s="254">
        <f>I</f>
        <v>0</v>
      </c>
      <c r="G3781" s="255">
        <f>E3781*F3781</f>
        <v>0</v>
      </c>
      <c r="I3781" s="308"/>
    </row>
    <row r="3782" spans="1:20" ht="33" customHeight="1">
      <c r="A3782" s="178" t="s">
        <v>85</v>
      </c>
      <c r="B3782" s="253"/>
      <c r="C3782" s="253"/>
      <c r="D3782" s="300"/>
      <c r="E3782" s="217">
        <f>SUM(G3739,G3754,G3762,G3777)</f>
        <v>0</v>
      </c>
      <c r="F3782" s="254">
        <f>U</f>
        <v>0</v>
      </c>
      <c r="G3782" s="255">
        <f>E3782*F3782</f>
        <v>0</v>
      </c>
      <c r="I3782" s="308"/>
      <c r="J3782" s="281"/>
      <c r="K3782" s="281"/>
      <c r="L3782" s="281"/>
      <c r="M3782" s="281"/>
      <c r="N3782" s="281"/>
      <c r="O3782" s="281"/>
      <c r="P3782" s="281"/>
      <c r="Q3782" s="281"/>
      <c r="R3782" s="281"/>
      <c r="S3782" s="281"/>
    </row>
    <row r="3783" spans="1:20" s="201" customFormat="1" ht="13.5" thickBot="1">
      <c r="A3783" s="222"/>
      <c r="B3783" s="223"/>
      <c r="C3783" s="223"/>
      <c r="D3783" s="225"/>
      <c r="E3783" s="225"/>
      <c r="F3783" s="256" t="s">
        <v>83</v>
      </c>
      <c r="G3783" s="250">
        <f>SUM(G3780:G3782)</f>
        <v>0</v>
      </c>
      <c r="I3783" s="309"/>
      <c r="J3783" s="201">
        <f>B3723</f>
        <v>0</v>
      </c>
      <c r="K3783" s="261">
        <f>E3780</f>
        <v>0</v>
      </c>
      <c r="L3783" s="261">
        <f>+G3739</f>
        <v>0</v>
      </c>
      <c r="M3783" s="261">
        <f>+G3754</f>
        <v>0</v>
      </c>
      <c r="N3783" s="261">
        <f>+G3762</f>
        <v>0</v>
      </c>
      <c r="O3783" s="261">
        <f>+G3777</f>
        <v>0</v>
      </c>
      <c r="P3783" s="280">
        <f>G3780</f>
        <v>0</v>
      </c>
      <c r="Q3783" s="280">
        <f>G3781</f>
        <v>0</v>
      </c>
      <c r="R3783" s="280">
        <f>G3782</f>
        <v>0</v>
      </c>
      <c r="S3783" s="283">
        <f>SUM(K3783:R3783)</f>
        <v>0</v>
      </c>
      <c r="T3783" s="280"/>
    </row>
    <row r="3784" spans="1:20" ht="14" thickTop="1" thickBot="1">
      <c r="A3784" s="257"/>
      <c r="B3784" s="201"/>
      <c r="C3784" s="201"/>
      <c r="D3784" s="301"/>
      <c r="E3784" s="258" t="s">
        <v>88</v>
      </c>
      <c r="F3784" s="259"/>
      <c r="G3784" s="260">
        <f>ROUND(SUM(G3739,G3754,G3762,G3777,G3783),0)</f>
        <v>0</v>
      </c>
      <c r="I3784" s="308"/>
      <c r="T3784" s="280"/>
    </row>
    <row r="3785" spans="1:20" ht="13.5" thickTop="1">
      <c r="A3785" s="262" t="s">
        <v>95</v>
      </c>
      <c r="D3785" s="206"/>
      <c r="E3785" s="206"/>
      <c r="F3785" s="205"/>
      <c r="G3785" s="208"/>
      <c r="I3785" s="308"/>
      <c r="T3785" s="280"/>
    </row>
    <row r="3786" spans="1:20">
      <c r="A3786" s="262"/>
      <c r="B3786" s="263"/>
      <c r="C3786" s="263"/>
      <c r="D3786" s="302"/>
      <c r="E3786" s="206"/>
      <c r="F3786" s="205"/>
      <c r="G3786" s="264">
        <f ca="1">TODAY()</f>
        <v>45189</v>
      </c>
      <c r="I3786" s="308"/>
      <c r="T3786" s="280"/>
    </row>
    <row r="3787" spans="1:20" s="191" customFormat="1" ht="13.5" thickBot="1">
      <c r="A3787" s="222"/>
      <c r="B3787" s="223"/>
      <c r="C3787" s="223"/>
      <c r="D3787" s="225"/>
      <c r="E3787" s="225"/>
      <c r="F3787" s="224"/>
      <c r="G3787" s="265"/>
      <c r="I3787" s="303"/>
      <c r="S3787" s="282"/>
    </row>
    <row r="3788" spans="1:20" s="191" customFormat="1" ht="13.5" thickTop="1">
      <c r="A3788" s="188" t="s">
        <v>124</v>
      </c>
      <c r="B3788" s="188"/>
      <c r="C3788" s="188"/>
      <c r="D3788" s="190"/>
      <c r="E3788" s="190"/>
      <c r="F3788" s="189"/>
      <c r="G3788" s="189"/>
      <c r="I3788" s="303"/>
      <c r="S3788" s="282"/>
    </row>
    <row r="3789" spans="1:20" s="191" customFormat="1">
      <c r="A3789" s="188" t="str">
        <f>CONCATENATE('Prestaciones y AIU'!A3432," ANALISIS DE PRECIOS UNITARIOS")</f>
        <v xml:space="preserve"> ANALISIS DE PRECIOS UNITARIOS</v>
      </c>
      <c r="B3789" s="188"/>
      <c r="C3789" s="188"/>
      <c r="D3789" s="190"/>
      <c r="E3789" s="190"/>
      <c r="F3789" s="189"/>
      <c r="G3789" s="189"/>
      <c r="I3789" s="303"/>
      <c r="S3789" s="282"/>
    </row>
    <row r="3790" spans="1:20" s="191" customFormat="1">
      <c r="A3790" s="188" t="str">
        <f>Objeto_LIC</f>
        <v>OBJETO PROCESO COMPETITIVO</v>
      </c>
      <c r="B3790" s="188"/>
      <c r="C3790" s="188"/>
      <c r="D3790" s="190"/>
      <c r="E3790" s="190"/>
      <c r="F3790" s="189"/>
      <c r="G3790" s="189"/>
      <c r="I3790" s="303"/>
      <c r="S3790" s="282"/>
    </row>
    <row r="3791" spans="1:20">
      <c r="A3791" s="188"/>
      <c r="B3791" s="188"/>
      <c r="C3791" s="188"/>
      <c r="D3791" s="190"/>
      <c r="E3791" s="190"/>
      <c r="F3791" s="189"/>
      <c r="G3791" s="189"/>
    </row>
    <row r="3792" spans="1:20" s="201" customFormat="1" ht="13.5" thickBot="1">
      <c r="A3792" s="192"/>
      <c r="B3792" s="192"/>
      <c r="C3792" s="192"/>
      <c r="D3792" s="194"/>
      <c r="E3792" s="194"/>
      <c r="F3792" s="193"/>
      <c r="G3792" s="193"/>
      <c r="I3792" s="305"/>
      <c r="S3792" s="282"/>
    </row>
    <row r="3793" spans="1:19" ht="13.5" thickTop="1">
      <c r="A3793" s="196"/>
      <c r="B3793" s="197"/>
      <c r="C3793" s="197"/>
      <c r="D3793" s="199"/>
      <c r="E3793" s="199"/>
      <c r="F3793" s="198"/>
      <c r="G3793" s="200" t="s">
        <v>125</v>
      </c>
    </row>
    <row r="3794" spans="1:19">
      <c r="A3794" s="202" t="s">
        <v>58</v>
      </c>
      <c r="B3794" s="844" t="str">
        <f>Proponente</f>
        <v>INDICAR NOMBRE DE CONTRATISTA</v>
      </c>
      <c r="C3794" s="844"/>
      <c r="D3794" s="844"/>
      <c r="E3794" s="844"/>
      <c r="F3794" s="844"/>
      <c r="G3794" s="845"/>
    </row>
    <row r="3795" spans="1:19">
      <c r="A3795" s="202" t="s">
        <v>59</v>
      </c>
      <c r="B3795" s="203"/>
      <c r="C3795" s="844"/>
      <c r="D3795" s="844"/>
      <c r="E3795" s="844"/>
      <c r="F3795" s="844"/>
      <c r="G3795" s="845"/>
    </row>
    <row r="3796" spans="1:19">
      <c r="A3796" s="204"/>
      <c r="D3796" s="206"/>
      <c r="E3796" s="206"/>
      <c r="F3796" s="192" t="s">
        <v>87</v>
      </c>
      <c r="G3796" s="207" t="str">
        <f>Presupuesto!$C$59</f>
        <v>Kg</v>
      </c>
      <c r="I3796" s="306"/>
      <c r="J3796" s="281"/>
      <c r="K3796" s="281"/>
      <c r="L3796" s="281"/>
      <c r="M3796" s="281"/>
      <c r="N3796" s="281"/>
      <c r="O3796" s="281"/>
      <c r="P3796" s="281"/>
      <c r="Q3796" s="281"/>
      <c r="R3796" s="281"/>
      <c r="S3796" s="281"/>
    </row>
    <row r="3797" spans="1:19" s="209" customFormat="1" ht="13.5" thickBot="1">
      <c r="A3797" s="202" t="s">
        <v>60</v>
      </c>
      <c r="B3797" s="195"/>
      <c r="C3797" s="195"/>
      <c r="D3797" s="206"/>
      <c r="E3797" s="206"/>
      <c r="F3797" s="205"/>
      <c r="G3797" s="208"/>
      <c r="I3797" s="307"/>
      <c r="S3797" s="281"/>
    </row>
    <row r="3798" spans="1:19" ht="13.5" thickTop="1">
      <c r="A3798" s="210" t="s">
        <v>53</v>
      </c>
      <c r="B3798" s="211" t="s">
        <v>61</v>
      </c>
      <c r="C3798" s="211" t="s">
        <v>62</v>
      </c>
      <c r="D3798" s="212" t="s">
        <v>70</v>
      </c>
      <c r="E3798" s="213" t="s">
        <v>98</v>
      </c>
      <c r="F3798" s="213" t="s">
        <v>75</v>
      </c>
      <c r="G3798" s="214" t="s">
        <v>66</v>
      </c>
      <c r="I3798" s="269"/>
    </row>
    <row r="3799" spans="1:19">
      <c r="A3799" s="215" t="str">
        <f t="shared" ref="A3799:A3810" si="662">IF(I3798=0,"-",VLOOKUP(I3798,EQUIPOS,2,FALSE))</f>
        <v>-</v>
      </c>
      <c r="B3799" s="216"/>
      <c r="C3799" s="216"/>
      <c r="D3799" s="186"/>
      <c r="E3799" s="217">
        <f t="shared" ref="E3799:E3810" si="663">IF(I3798=0,0,VLOOKUP(I3798,EQUIPOS,4,FALSE))</f>
        <v>0</v>
      </c>
      <c r="F3799" s="218">
        <f t="shared" ref="F3799:F3810" si="664">IF(D3799=0,0,E3799/D3799)</f>
        <v>0</v>
      </c>
      <c r="G3799" s="219"/>
      <c r="I3799" s="269"/>
    </row>
    <row r="3800" spans="1:19">
      <c r="A3800" s="215" t="str">
        <f t="shared" si="662"/>
        <v>-</v>
      </c>
      <c r="B3800" s="216"/>
      <c r="C3800" s="216"/>
      <c r="D3800" s="186"/>
      <c r="E3800" s="217">
        <f t="shared" si="663"/>
        <v>0</v>
      </c>
      <c r="F3800" s="218">
        <f t="shared" si="664"/>
        <v>0</v>
      </c>
      <c r="G3800" s="220"/>
      <c r="I3800" s="269"/>
    </row>
    <row r="3801" spans="1:19">
      <c r="A3801" s="215" t="str">
        <f t="shared" si="662"/>
        <v>-</v>
      </c>
      <c r="B3801" s="216"/>
      <c r="C3801" s="216"/>
      <c r="D3801" s="186"/>
      <c r="E3801" s="217">
        <f t="shared" si="663"/>
        <v>0</v>
      </c>
      <c r="F3801" s="218">
        <f t="shared" si="664"/>
        <v>0</v>
      </c>
      <c r="G3801" s="220"/>
      <c r="I3801" s="269"/>
    </row>
    <row r="3802" spans="1:19">
      <c r="A3802" s="215" t="str">
        <f t="shared" si="662"/>
        <v>-</v>
      </c>
      <c r="B3802" s="216"/>
      <c r="C3802" s="216"/>
      <c r="D3802" s="186"/>
      <c r="E3802" s="217">
        <f t="shared" si="663"/>
        <v>0</v>
      </c>
      <c r="F3802" s="218">
        <f t="shared" si="664"/>
        <v>0</v>
      </c>
      <c r="G3802" s="220"/>
      <c r="I3802" s="269"/>
    </row>
    <row r="3803" spans="1:19">
      <c r="A3803" s="215" t="str">
        <f t="shared" si="662"/>
        <v>-</v>
      </c>
      <c r="B3803" s="216"/>
      <c r="C3803" s="216"/>
      <c r="D3803" s="186"/>
      <c r="E3803" s="217">
        <f t="shared" si="663"/>
        <v>0</v>
      </c>
      <c r="F3803" s="218">
        <f t="shared" si="664"/>
        <v>0</v>
      </c>
      <c r="G3803" s="220"/>
      <c r="I3803" s="269"/>
    </row>
    <row r="3804" spans="1:19">
      <c r="A3804" s="215" t="str">
        <f t="shared" si="662"/>
        <v>-</v>
      </c>
      <c r="B3804" s="216"/>
      <c r="C3804" s="216"/>
      <c r="D3804" s="186"/>
      <c r="E3804" s="217">
        <f t="shared" si="663"/>
        <v>0</v>
      </c>
      <c r="F3804" s="218">
        <f t="shared" si="664"/>
        <v>0</v>
      </c>
      <c r="G3804" s="220"/>
      <c r="I3804" s="269"/>
    </row>
    <row r="3805" spans="1:19">
      <c r="A3805" s="215" t="str">
        <f t="shared" si="662"/>
        <v>-</v>
      </c>
      <c r="B3805" s="216"/>
      <c r="C3805" s="216"/>
      <c r="D3805" s="186"/>
      <c r="E3805" s="217">
        <f t="shared" si="663"/>
        <v>0</v>
      </c>
      <c r="F3805" s="218">
        <f t="shared" si="664"/>
        <v>0</v>
      </c>
      <c r="G3805" s="220"/>
      <c r="I3805" s="269"/>
    </row>
    <row r="3806" spans="1:19">
      <c r="A3806" s="215" t="str">
        <f t="shared" si="662"/>
        <v>-</v>
      </c>
      <c r="B3806" s="216"/>
      <c r="C3806" s="216"/>
      <c r="D3806" s="186"/>
      <c r="E3806" s="217">
        <f t="shared" si="663"/>
        <v>0</v>
      </c>
      <c r="F3806" s="218">
        <f t="shared" si="664"/>
        <v>0</v>
      </c>
      <c r="G3806" s="220"/>
      <c r="I3806" s="269"/>
    </row>
    <row r="3807" spans="1:19">
      <c r="A3807" s="215" t="str">
        <f t="shared" si="662"/>
        <v>-</v>
      </c>
      <c r="B3807" s="216"/>
      <c r="C3807" s="216"/>
      <c r="D3807" s="186"/>
      <c r="E3807" s="217">
        <f t="shared" si="663"/>
        <v>0</v>
      </c>
      <c r="F3807" s="218">
        <f t="shared" si="664"/>
        <v>0</v>
      </c>
      <c r="G3807" s="220"/>
      <c r="I3807" s="269"/>
    </row>
    <row r="3808" spans="1:19">
      <c r="A3808" s="215" t="str">
        <f t="shared" si="662"/>
        <v>-</v>
      </c>
      <c r="B3808" s="216"/>
      <c r="C3808" s="216"/>
      <c r="D3808" s="186"/>
      <c r="E3808" s="217">
        <f t="shared" si="663"/>
        <v>0</v>
      </c>
      <c r="F3808" s="218">
        <f t="shared" si="664"/>
        <v>0</v>
      </c>
      <c r="G3808" s="220"/>
      <c r="I3808" s="269"/>
    </row>
    <row r="3809" spans="1:19">
      <c r="A3809" s="215" t="str">
        <f t="shared" si="662"/>
        <v>-</v>
      </c>
      <c r="B3809" s="216"/>
      <c r="C3809" s="216"/>
      <c r="D3809" s="186"/>
      <c r="E3809" s="217">
        <f t="shared" si="663"/>
        <v>0</v>
      </c>
      <c r="F3809" s="218">
        <f t="shared" si="664"/>
        <v>0</v>
      </c>
      <c r="G3809" s="220"/>
      <c r="I3809" s="269"/>
    </row>
    <row r="3810" spans="1:19">
      <c r="A3810" s="215" t="str">
        <f t="shared" si="662"/>
        <v>-</v>
      </c>
      <c r="B3810" s="216"/>
      <c r="C3810" s="216"/>
      <c r="D3810" s="186"/>
      <c r="E3810" s="217">
        <f t="shared" si="663"/>
        <v>0</v>
      </c>
      <c r="F3810" s="218">
        <f t="shared" si="664"/>
        <v>0</v>
      </c>
      <c r="G3810" s="220"/>
      <c r="I3810" s="308"/>
    </row>
    <row r="3811" spans="1:19" ht="13.5" thickBot="1">
      <c r="A3811" s="222"/>
      <c r="B3811" s="223"/>
      <c r="C3811" s="223"/>
      <c r="D3811" s="225"/>
      <c r="E3811" s="225"/>
      <c r="F3811" s="226" t="s">
        <v>76</v>
      </c>
      <c r="G3811" s="227">
        <f>SUM(F3799:F3810)</f>
        <v>0</v>
      </c>
      <c r="I3811" s="308"/>
    </row>
    <row r="3812" spans="1:19" s="209" customFormat="1" ht="13.5" thickTop="1">
      <c r="A3812" s="228" t="s">
        <v>63</v>
      </c>
      <c r="B3812" s="229"/>
      <c r="C3812" s="229"/>
      <c r="D3812" s="231"/>
      <c r="E3812" s="231"/>
      <c r="F3812" s="230"/>
      <c r="G3812" s="232"/>
      <c r="I3812" s="307"/>
      <c r="S3812" s="281"/>
    </row>
    <row r="3813" spans="1:19" ht="26">
      <c r="A3813" s="233" t="s">
        <v>53</v>
      </c>
      <c r="B3813" s="234"/>
      <c r="C3813" s="235" t="s">
        <v>54</v>
      </c>
      <c r="D3813" s="298" t="s">
        <v>64</v>
      </c>
      <c r="E3813" s="236" t="s">
        <v>65</v>
      </c>
      <c r="F3813" s="237" t="s">
        <v>75</v>
      </c>
      <c r="G3813" s="238" t="s">
        <v>66</v>
      </c>
      <c r="I3813" s="269"/>
    </row>
    <row r="3814" spans="1:19">
      <c r="A3814" s="842" t="str">
        <f t="shared" ref="A3814:A3825" si="665">IF(I3813=0,"",VLOOKUP(I3813,MATERIALES,2,FALSE))</f>
        <v/>
      </c>
      <c r="B3814" s="843"/>
      <c r="C3814" s="239" t="str">
        <f t="shared" ref="C3814:C3822" si="666">IF(I3813=0,"",VLOOKUP(I3813,MATERIALES,3,FALSE))</f>
        <v/>
      </c>
      <c r="D3814" s="186"/>
      <c r="E3814" s="240">
        <f t="shared" ref="E3814:E3825" si="667">IF(I3813=0,0,VLOOKUP(I3813,MATERIALES,4,FALSE))</f>
        <v>0</v>
      </c>
      <c r="F3814" s="218">
        <f>D3814*E3814</f>
        <v>0</v>
      </c>
      <c r="G3814" s="219"/>
      <c r="I3814" s="269"/>
    </row>
    <row r="3815" spans="1:19">
      <c r="A3815" s="842" t="str">
        <f t="shared" si="665"/>
        <v/>
      </c>
      <c r="B3815" s="843"/>
      <c r="C3815" s="239" t="str">
        <f t="shared" si="666"/>
        <v/>
      </c>
      <c r="D3815" s="186"/>
      <c r="E3815" s="240">
        <f t="shared" si="667"/>
        <v>0</v>
      </c>
      <c r="F3815" s="218">
        <f t="shared" ref="F3815:F3825" si="668">D3815*E3815</f>
        <v>0</v>
      </c>
      <c r="G3815" s="220"/>
      <c r="I3815" s="269"/>
    </row>
    <row r="3816" spans="1:19">
      <c r="A3816" s="842" t="str">
        <f t="shared" si="665"/>
        <v/>
      </c>
      <c r="B3816" s="843"/>
      <c r="C3816" s="239" t="str">
        <f t="shared" si="666"/>
        <v/>
      </c>
      <c r="D3816" s="186"/>
      <c r="E3816" s="240">
        <f t="shared" si="667"/>
        <v>0</v>
      </c>
      <c r="F3816" s="218">
        <f t="shared" si="668"/>
        <v>0</v>
      </c>
      <c r="G3816" s="220"/>
      <c r="I3816" s="269"/>
    </row>
    <row r="3817" spans="1:19">
      <c r="A3817" s="842" t="str">
        <f t="shared" si="665"/>
        <v/>
      </c>
      <c r="B3817" s="843"/>
      <c r="C3817" s="239" t="str">
        <f t="shared" si="666"/>
        <v/>
      </c>
      <c r="D3817" s="186"/>
      <c r="E3817" s="240">
        <f t="shared" si="667"/>
        <v>0</v>
      </c>
      <c r="F3817" s="218">
        <f t="shared" si="668"/>
        <v>0</v>
      </c>
      <c r="G3817" s="220"/>
      <c r="I3817" s="269"/>
    </row>
    <row r="3818" spans="1:19">
      <c r="A3818" s="842" t="str">
        <f t="shared" si="665"/>
        <v/>
      </c>
      <c r="B3818" s="843"/>
      <c r="C3818" s="239" t="str">
        <f t="shared" si="666"/>
        <v/>
      </c>
      <c r="D3818" s="186"/>
      <c r="E3818" s="240">
        <f t="shared" si="667"/>
        <v>0</v>
      </c>
      <c r="F3818" s="218">
        <f t="shared" si="668"/>
        <v>0</v>
      </c>
      <c r="G3818" s="220"/>
      <c r="I3818" s="269"/>
    </row>
    <row r="3819" spans="1:19">
      <c r="A3819" s="842" t="str">
        <f t="shared" si="665"/>
        <v/>
      </c>
      <c r="B3819" s="843"/>
      <c r="C3819" s="239" t="str">
        <f t="shared" si="666"/>
        <v/>
      </c>
      <c r="D3819" s="186"/>
      <c r="E3819" s="240">
        <f t="shared" si="667"/>
        <v>0</v>
      </c>
      <c r="F3819" s="218">
        <f t="shared" si="668"/>
        <v>0</v>
      </c>
      <c r="G3819" s="220"/>
      <c r="I3819" s="269"/>
    </row>
    <row r="3820" spans="1:19">
      <c r="A3820" s="842" t="str">
        <f t="shared" si="665"/>
        <v/>
      </c>
      <c r="B3820" s="843"/>
      <c r="C3820" s="239" t="str">
        <f t="shared" si="666"/>
        <v/>
      </c>
      <c r="D3820" s="186"/>
      <c r="E3820" s="240">
        <f t="shared" si="667"/>
        <v>0</v>
      </c>
      <c r="F3820" s="218">
        <f t="shared" si="668"/>
        <v>0</v>
      </c>
      <c r="G3820" s="220"/>
      <c r="I3820" s="269"/>
    </row>
    <row r="3821" spans="1:19">
      <c r="A3821" s="842" t="str">
        <f t="shared" si="665"/>
        <v/>
      </c>
      <c r="B3821" s="843"/>
      <c r="C3821" s="239" t="str">
        <f t="shared" si="666"/>
        <v/>
      </c>
      <c r="D3821" s="186"/>
      <c r="E3821" s="240">
        <f t="shared" si="667"/>
        <v>0</v>
      </c>
      <c r="F3821" s="218">
        <f t="shared" si="668"/>
        <v>0</v>
      </c>
      <c r="G3821" s="241"/>
      <c r="I3821" s="269"/>
    </row>
    <row r="3822" spans="1:19">
      <c r="A3822" s="842" t="str">
        <f t="shared" si="665"/>
        <v/>
      </c>
      <c r="B3822" s="843"/>
      <c r="C3822" s="239" t="str">
        <f t="shared" si="666"/>
        <v/>
      </c>
      <c r="D3822" s="186"/>
      <c r="E3822" s="240">
        <f t="shared" si="667"/>
        <v>0</v>
      </c>
      <c r="F3822" s="218">
        <f t="shared" si="668"/>
        <v>0</v>
      </c>
      <c r="G3822" s="220"/>
      <c r="I3822" s="269"/>
    </row>
    <row r="3823" spans="1:19">
      <c r="A3823" s="842" t="str">
        <f t="shared" si="665"/>
        <v/>
      </c>
      <c r="B3823" s="843"/>
      <c r="C3823" s="239"/>
      <c r="D3823" s="186"/>
      <c r="E3823" s="240">
        <f t="shared" si="667"/>
        <v>0</v>
      </c>
      <c r="F3823" s="218">
        <f t="shared" si="668"/>
        <v>0</v>
      </c>
      <c r="G3823" s="220"/>
      <c r="I3823" s="269"/>
    </row>
    <row r="3824" spans="1:19">
      <c r="A3824" s="842" t="str">
        <f t="shared" si="665"/>
        <v/>
      </c>
      <c r="B3824" s="843"/>
      <c r="C3824" s="239"/>
      <c r="D3824" s="186"/>
      <c r="E3824" s="240">
        <f t="shared" si="667"/>
        <v>0</v>
      </c>
      <c r="F3824" s="218">
        <f t="shared" si="668"/>
        <v>0</v>
      </c>
      <c r="G3824" s="220"/>
      <c r="I3824" s="269"/>
    </row>
    <row r="3825" spans="1:9" ht="26.25" customHeight="1">
      <c r="A3825" s="842" t="str">
        <f t="shared" si="665"/>
        <v/>
      </c>
      <c r="B3825" s="843"/>
      <c r="C3825" s="239" t="str">
        <f t="shared" ref="C3825" si="669">IF(I3824=0,"",VLOOKUP(I3824,MATERIALES,3,FALSE))</f>
        <v/>
      </c>
      <c r="D3825" s="186"/>
      <c r="E3825" s="240">
        <f t="shared" si="667"/>
        <v>0</v>
      </c>
      <c r="F3825" s="218">
        <f t="shared" si="668"/>
        <v>0</v>
      </c>
      <c r="G3825" s="221"/>
      <c r="I3825" s="308"/>
    </row>
    <row r="3826" spans="1:9" ht="13.5" thickBot="1">
      <c r="A3826" s="204"/>
      <c r="D3826" s="206"/>
      <c r="E3826" s="242"/>
      <c r="F3826" s="243" t="s">
        <v>77</v>
      </c>
      <c r="G3826" s="241">
        <f>SUM(F3814:F3825)</f>
        <v>0</v>
      </c>
      <c r="I3826" s="308"/>
    </row>
    <row r="3827" spans="1:9" ht="14" thickTop="1" thickBot="1">
      <c r="A3827" s="244" t="s">
        <v>68</v>
      </c>
      <c r="B3827" s="245"/>
      <c r="C3827" s="245"/>
      <c r="D3827" s="247"/>
      <c r="E3827" s="247"/>
      <c r="F3827" s="246"/>
      <c r="G3827" s="248"/>
      <c r="I3827" s="308"/>
    </row>
    <row r="3828" spans="1:9" ht="13.5" thickTop="1">
      <c r="A3828" s="233" t="s">
        <v>53</v>
      </c>
      <c r="B3828" s="234"/>
      <c r="C3828" s="236" t="s">
        <v>67</v>
      </c>
      <c r="D3828" s="298" t="s">
        <v>71</v>
      </c>
      <c r="E3828" s="236" t="s">
        <v>96</v>
      </c>
      <c r="F3828" s="237" t="s">
        <v>75</v>
      </c>
      <c r="G3828" s="238" t="s">
        <v>66</v>
      </c>
      <c r="I3828" s="269"/>
    </row>
    <row r="3829" spans="1:9">
      <c r="A3829" s="842" t="str">
        <f>IF(I3828=0,"",VLOOKUP(I3828,EQUIPOS,2,FALSE))</f>
        <v/>
      </c>
      <c r="B3829" s="843"/>
      <c r="C3829" s="187"/>
      <c r="D3829" s="186"/>
      <c r="E3829" s="240">
        <f>IF(I3828=0,0,VLOOKUP(I3828,EQUIPOS,4,FALSE))</f>
        <v>0</v>
      </c>
      <c r="F3829" s="218">
        <f>C3829*D3829*E3829</f>
        <v>0</v>
      </c>
      <c r="G3829" s="219"/>
      <c r="I3829" s="269"/>
    </row>
    <row r="3830" spans="1:9">
      <c r="A3830" s="842" t="str">
        <f>IF(I3829=0,"",VLOOKUP(I3829,EQUIPOS,2,FALSE))</f>
        <v/>
      </c>
      <c r="B3830" s="843"/>
      <c r="C3830" s="187"/>
      <c r="D3830" s="186"/>
      <c r="E3830" s="240">
        <f>IF(I3829=0,0,VLOOKUP(I3829,EQUIPOS,4,FALSE))</f>
        <v>0</v>
      </c>
      <c r="F3830" s="218">
        <f t="shared" ref="F3830:F3833" si="670">C3830*D3830*E3830</f>
        <v>0</v>
      </c>
      <c r="G3830" s="220"/>
      <c r="I3830" s="269"/>
    </row>
    <row r="3831" spans="1:9">
      <c r="A3831" s="842" t="str">
        <f>IF(I3830=0,"",VLOOKUP(I3830,EQUIPOS,2,FALSE))</f>
        <v/>
      </c>
      <c r="B3831" s="843"/>
      <c r="C3831" s="187"/>
      <c r="D3831" s="186"/>
      <c r="E3831" s="240">
        <f>IF(I3830=0,0,VLOOKUP(I3830,EQUIPOS,4,FALSE))</f>
        <v>0</v>
      </c>
      <c r="F3831" s="218">
        <f t="shared" si="670"/>
        <v>0</v>
      </c>
      <c r="G3831" s="220"/>
      <c r="I3831" s="269"/>
    </row>
    <row r="3832" spans="1:9">
      <c r="A3832" s="842" t="str">
        <f>IF(I3831=0,"",VLOOKUP(I3831,EQUIPOS,2,FALSE))</f>
        <v/>
      </c>
      <c r="B3832" s="843"/>
      <c r="C3832" s="187"/>
      <c r="D3832" s="186"/>
      <c r="E3832" s="240">
        <f>IF(I3831=0,0,VLOOKUP(I3831,EQUIPOS,4,FALSE))</f>
        <v>0</v>
      </c>
      <c r="F3832" s="218">
        <f t="shared" si="670"/>
        <v>0</v>
      </c>
      <c r="G3832" s="220"/>
      <c r="I3832" s="269"/>
    </row>
    <row r="3833" spans="1:9" ht="30.75" customHeight="1">
      <c r="A3833" s="842" t="str">
        <f>IF(I3832=0,"",VLOOKUP(I3832,EQUIPOS,2,FALSE))</f>
        <v/>
      </c>
      <c r="B3833" s="843"/>
      <c r="C3833" s="187"/>
      <c r="D3833" s="186"/>
      <c r="E3833" s="240">
        <f>IF(I3832=0,0,VLOOKUP(I3832,EQUIPOS,4,FALSE))</f>
        <v>0</v>
      </c>
      <c r="F3833" s="218">
        <f t="shared" si="670"/>
        <v>0</v>
      </c>
      <c r="G3833" s="221"/>
      <c r="I3833" s="308"/>
    </row>
    <row r="3834" spans="1:9" ht="13.5" thickBot="1">
      <c r="A3834" s="222"/>
      <c r="B3834" s="223"/>
      <c r="C3834" s="223"/>
      <c r="D3834" s="225"/>
      <c r="E3834" s="249"/>
      <c r="F3834" s="226" t="s">
        <v>78</v>
      </c>
      <c r="G3834" s="250">
        <f>SUM(F3829:F3833)</f>
        <v>0</v>
      </c>
      <c r="I3834" s="308"/>
    </row>
    <row r="3835" spans="1:9" ht="13.5" thickTop="1">
      <c r="A3835" s="228" t="s">
        <v>69</v>
      </c>
      <c r="B3835" s="229"/>
      <c r="C3835" s="229"/>
      <c r="D3835" s="231"/>
      <c r="E3835" s="231"/>
      <c r="F3835" s="230"/>
      <c r="G3835" s="232"/>
      <c r="H3835" s="209"/>
      <c r="I3835" s="307"/>
    </row>
    <row r="3836" spans="1:9" ht="26">
      <c r="A3836" s="233" t="s">
        <v>53</v>
      </c>
      <c r="B3836" s="235" t="s">
        <v>54</v>
      </c>
      <c r="C3836" s="235" t="s">
        <v>64</v>
      </c>
      <c r="D3836" s="298" t="s">
        <v>70</v>
      </c>
      <c r="E3836" s="236" t="s">
        <v>65</v>
      </c>
      <c r="F3836" s="237" t="s">
        <v>75</v>
      </c>
      <c r="G3836" s="238" t="s">
        <v>66</v>
      </c>
      <c r="I3836" s="269"/>
    </row>
    <row r="3837" spans="1:9">
      <c r="A3837" s="251" t="str">
        <f t="shared" ref="A3837:A3848" si="671">IF(I3836=0,"",VLOOKUP(I3836,MANOOBRA,2,FALSE))</f>
        <v/>
      </c>
      <c r="B3837" s="239" t="str">
        <f t="shared" ref="B3837:B3848" si="672">IF(I3836=0,"",VLOOKUP(I3836,MANOOBRA,3,FALSE))</f>
        <v/>
      </c>
      <c r="C3837" s="187"/>
      <c r="D3837" s="187"/>
      <c r="E3837" s="240">
        <f t="shared" ref="E3837:E3848" si="673">IF(I3836=0,0,VLOOKUP(I3836,MANOOBRA,4,FALSE))</f>
        <v>0</v>
      </c>
      <c r="F3837" s="218">
        <f>IF(D3837=0,0,C3837*E3837/D3837)</f>
        <v>0</v>
      </c>
      <c r="G3837" s="219"/>
      <c r="I3837" s="269"/>
    </row>
    <row r="3838" spans="1:9">
      <c r="A3838" s="251" t="str">
        <f t="shared" si="671"/>
        <v/>
      </c>
      <c r="B3838" s="239" t="str">
        <f t="shared" si="672"/>
        <v/>
      </c>
      <c r="C3838" s="187"/>
      <c r="D3838" s="187"/>
      <c r="E3838" s="240">
        <f t="shared" si="673"/>
        <v>0</v>
      </c>
      <c r="F3838" s="218">
        <f t="shared" ref="F3838:F3848" si="674">IF(D3838=0,0,C3838*E3838/D3838)</f>
        <v>0</v>
      </c>
      <c r="G3838" s="220"/>
      <c r="I3838" s="269"/>
    </row>
    <row r="3839" spans="1:9">
      <c r="A3839" s="251" t="str">
        <f t="shared" si="671"/>
        <v/>
      </c>
      <c r="B3839" s="239" t="str">
        <f t="shared" si="672"/>
        <v/>
      </c>
      <c r="C3839" s="187"/>
      <c r="D3839" s="290"/>
      <c r="E3839" s="240">
        <f t="shared" si="673"/>
        <v>0</v>
      </c>
      <c r="F3839" s="218">
        <f t="shared" si="674"/>
        <v>0</v>
      </c>
      <c r="G3839" s="220"/>
      <c r="I3839" s="269"/>
    </row>
    <row r="3840" spans="1:9">
      <c r="A3840" s="251" t="str">
        <f t="shared" si="671"/>
        <v/>
      </c>
      <c r="B3840" s="239" t="str">
        <f t="shared" si="672"/>
        <v/>
      </c>
      <c r="C3840" s="187"/>
      <c r="D3840" s="187"/>
      <c r="E3840" s="240">
        <f t="shared" si="673"/>
        <v>0</v>
      </c>
      <c r="F3840" s="218">
        <f t="shared" si="674"/>
        <v>0</v>
      </c>
      <c r="G3840" s="220"/>
      <c r="I3840" s="269"/>
    </row>
    <row r="3841" spans="1:20">
      <c r="A3841" s="251" t="str">
        <f t="shared" si="671"/>
        <v/>
      </c>
      <c r="B3841" s="239" t="str">
        <f t="shared" si="672"/>
        <v/>
      </c>
      <c r="C3841" s="187"/>
      <c r="D3841" s="187"/>
      <c r="E3841" s="240">
        <f t="shared" si="673"/>
        <v>0</v>
      </c>
      <c r="F3841" s="218">
        <f t="shared" si="674"/>
        <v>0</v>
      </c>
      <c r="G3841" s="220"/>
      <c r="I3841" s="269"/>
    </row>
    <row r="3842" spans="1:20">
      <c r="A3842" s="251" t="str">
        <f t="shared" si="671"/>
        <v/>
      </c>
      <c r="B3842" s="239" t="str">
        <f t="shared" si="672"/>
        <v/>
      </c>
      <c r="C3842" s="187"/>
      <c r="D3842" s="187"/>
      <c r="E3842" s="240">
        <f t="shared" si="673"/>
        <v>0</v>
      </c>
      <c r="F3842" s="218">
        <f t="shared" si="674"/>
        <v>0</v>
      </c>
      <c r="G3842" s="220"/>
      <c r="I3842" s="269"/>
    </row>
    <row r="3843" spans="1:20">
      <c r="A3843" s="251" t="str">
        <f t="shared" si="671"/>
        <v/>
      </c>
      <c r="B3843" s="239" t="str">
        <f t="shared" si="672"/>
        <v/>
      </c>
      <c r="C3843" s="187"/>
      <c r="D3843" s="187"/>
      <c r="E3843" s="240">
        <f t="shared" si="673"/>
        <v>0</v>
      </c>
      <c r="F3843" s="218">
        <f t="shared" si="674"/>
        <v>0</v>
      </c>
      <c r="G3843" s="220"/>
      <c r="I3843" s="269"/>
    </row>
    <row r="3844" spans="1:20">
      <c r="A3844" s="251" t="str">
        <f t="shared" si="671"/>
        <v/>
      </c>
      <c r="B3844" s="239" t="str">
        <f t="shared" si="672"/>
        <v/>
      </c>
      <c r="C3844" s="187"/>
      <c r="D3844" s="187"/>
      <c r="E3844" s="240">
        <f t="shared" si="673"/>
        <v>0</v>
      </c>
      <c r="F3844" s="218">
        <f t="shared" si="674"/>
        <v>0</v>
      </c>
      <c r="G3844" s="220"/>
      <c r="I3844" s="269"/>
    </row>
    <row r="3845" spans="1:20">
      <c r="A3845" s="251" t="str">
        <f t="shared" si="671"/>
        <v/>
      </c>
      <c r="B3845" s="239" t="str">
        <f t="shared" si="672"/>
        <v/>
      </c>
      <c r="C3845" s="187"/>
      <c r="D3845" s="187"/>
      <c r="E3845" s="240">
        <f t="shared" si="673"/>
        <v>0</v>
      </c>
      <c r="F3845" s="218">
        <f t="shared" si="674"/>
        <v>0</v>
      </c>
      <c r="G3845" s="220"/>
      <c r="I3845" s="269"/>
    </row>
    <row r="3846" spans="1:20">
      <c r="A3846" s="251" t="str">
        <f t="shared" si="671"/>
        <v/>
      </c>
      <c r="B3846" s="239" t="str">
        <f t="shared" si="672"/>
        <v/>
      </c>
      <c r="C3846" s="187"/>
      <c r="D3846" s="187"/>
      <c r="E3846" s="240">
        <f t="shared" si="673"/>
        <v>0</v>
      </c>
      <c r="F3846" s="218">
        <f t="shared" si="674"/>
        <v>0</v>
      </c>
      <c r="G3846" s="220"/>
      <c r="I3846" s="269"/>
    </row>
    <row r="3847" spans="1:20">
      <c r="A3847" s="251" t="str">
        <f t="shared" si="671"/>
        <v/>
      </c>
      <c r="B3847" s="239" t="str">
        <f t="shared" si="672"/>
        <v/>
      </c>
      <c r="C3847" s="187"/>
      <c r="D3847" s="187"/>
      <c r="E3847" s="240">
        <f t="shared" si="673"/>
        <v>0</v>
      </c>
      <c r="F3847" s="218">
        <f t="shared" si="674"/>
        <v>0</v>
      </c>
      <c r="G3847" s="220"/>
      <c r="I3847" s="269"/>
    </row>
    <row r="3848" spans="1:20" ht="31.5" customHeight="1">
      <c r="A3848" s="251" t="str">
        <f t="shared" si="671"/>
        <v/>
      </c>
      <c r="B3848" s="239" t="str">
        <f t="shared" si="672"/>
        <v/>
      </c>
      <c r="C3848" s="187"/>
      <c r="D3848" s="187"/>
      <c r="E3848" s="240">
        <f t="shared" si="673"/>
        <v>0</v>
      </c>
      <c r="F3848" s="218">
        <f t="shared" si="674"/>
        <v>0</v>
      </c>
      <c r="G3848" s="221"/>
      <c r="I3848" s="308"/>
    </row>
    <row r="3849" spans="1:20" ht="13.5" thickBot="1">
      <c r="A3849" s="222"/>
      <c r="B3849" s="223"/>
      <c r="C3849" s="223"/>
      <c r="D3849" s="225"/>
      <c r="E3849" s="225"/>
      <c r="F3849" s="226" t="s">
        <v>79</v>
      </c>
      <c r="G3849" s="250">
        <f>SUM(F3837:F3848)</f>
        <v>0</v>
      </c>
      <c r="I3849" s="308"/>
    </row>
    <row r="3850" spans="1:20" ht="13.5" thickTop="1">
      <c r="A3850" s="179" t="s">
        <v>72</v>
      </c>
      <c r="B3850" s="229"/>
      <c r="C3850" s="229"/>
      <c r="D3850" s="231"/>
      <c r="E3850" s="231"/>
      <c r="F3850" s="230"/>
      <c r="G3850" s="232"/>
      <c r="H3850" s="209"/>
      <c r="I3850" s="307"/>
    </row>
    <row r="3851" spans="1:20">
      <c r="A3851" s="233" t="s">
        <v>53</v>
      </c>
      <c r="B3851" s="234"/>
      <c r="C3851" s="234"/>
      <c r="D3851" s="299"/>
      <c r="E3851" s="236" t="s">
        <v>73</v>
      </c>
      <c r="F3851" s="237" t="s">
        <v>74</v>
      </c>
      <c r="G3851" s="252" t="s">
        <v>73</v>
      </c>
      <c r="I3851" s="308"/>
    </row>
    <row r="3852" spans="1:20">
      <c r="A3852" s="178" t="s">
        <v>86</v>
      </c>
      <c r="B3852" s="253"/>
      <c r="C3852" s="253"/>
      <c r="D3852" s="300"/>
      <c r="E3852" s="217">
        <f>SUM(G3811,G3826,G3834,G3849)</f>
        <v>0</v>
      </c>
      <c r="F3852" s="254">
        <f>A</f>
        <v>0</v>
      </c>
      <c r="G3852" s="255">
        <f>E3852*F3852</f>
        <v>0</v>
      </c>
      <c r="I3852" s="308"/>
    </row>
    <row r="3853" spans="1:20">
      <c r="A3853" s="178" t="s">
        <v>84</v>
      </c>
      <c r="B3853" s="253"/>
      <c r="C3853" s="253"/>
      <c r="D3853" s="300"/>
      <c r="E3853" s="217">
        <f>SUM(G3811,G3826,G3834,G3849)</f>
        <v>0</v>
      </c>
      <c r="F3853" s="254">
        <f>I</f>
        <v>0</v>
      </c>
      <c r="G3853" s="255">
        <f>E3853*F3853</f>
        <v>0</v>
      </c>
      <c r="I3853" s="308"/>
    </row>
    <row r="3854" spans="1:20" ht="33" customHeight="1">
      <c r="A3854" s="178" t="s">
        <v>85</v>
      </c>
      <c r="B3854" s="253"/>
      <c r="C3854" s="253"/>
      <c r="D3854" s="300"/>
      <c r="E3854" s="217">
        <f>SUM(G3811,G3826,G3834,G3849)</f>
        <v>0</v>
      </c>
      <c r="F3854" s="254">
        <f>U</f>
        <v>0</v>
      </c>
      <c r="G3854" s="255">
        <f>E3854*F3854</f>
        <v>0</v>
      </c>
      <c r="I3854" s="308"/>
      <c r="J3854" s="281"/>
      <c r="K3854" s="281"/>
      <c r="L3854" s="281"/>
      <c r="M3854" s="281"/>
      <c r="N3854" s="281"/>
      <c r="O3854" s="281"/>
      <c r="P3854" s="281"/>
      <c r="Q3854" s="281"/>
      <c r="R3854" s="281"/>
      <c r="S3854" s="281"/>
    </row>
    <row r="3855" spans="1:20" s="201" customFormat="1" ht="13.5" thickBot="1">
      <c r="A3855" s="222"/>
      <c r="B3855" s="223"/>
      <c r="C3855" s="223"/>
      <c r="D3855" s="225"/>
      <c r="E3855" s="225"/>
      <c r="F3855" s="256" t="s">
        <v>83</v>
      </c>
      <c r="G3855" s="250">
        <f>SUM(G3852:G3854)</f>
        <v>0</v>
      </c>
      <c r="I3855" s="309"/>
      <c r="J3855" s="201">
        <f>B3795</f>
        <v>0</v>
      </c>
      <c r="K3855" s="261">
        <f>E3852</f>
        <v>0</v>
      </c>
      <c r="L3855" s="261">
        <f>+G3811</f>
        <v>0</v>
      </c>
      <c r="M3855" s="261">
        <f>+G3826</f>
        <v>0</v>
      </c>
      <c r="N3855" s="261">
        <f>+G3834</f>
        <v>0</v>
      </c>
      <c r="O3855" s="261">
        <f>+G3849</f>
        <v>0</v>
      </c>
      <c r="P3855" s="280">
        <f>G3852</f>
        <v>0</v>
      </c>
      <c r="Q3855" s="280">
        <f>G3853</f>
        <v>0</v>
      </c>
      <c r="R3855" s="280">
        <f>G3854</f>
        <v>0</v>
      </c>
      <c r="S3855" s="283">
        <f>SUM(K3855:R3855)</f>
        <v>0</v>
      </c>
      <c r="T3855" s="280"/>
    </row>
    <row r="3856" spans="1:20" ht="14" thickTop="1" thickBot="1">
      <c r="A3856" s="257"/>
      <c r="B3856" s="201"/>
      <c r="C3856" s="201"/>
      <c r="D3856" s="301"/>
      <c r="E3856" s="258" t="s">
        <v>88</v>
      </c>
      <c r="F3856" s="259"/>
      <c r="G3856" s="260">
        <f>ROUND(SUM(G3811,G3826,G3834,G3849,G3855),0)</f>
        <v>0</v>
      </c>
      <c r="I3856" s="308"/>
      <c r="T3856" s="280"/>
    </row>
    <row r="3857" spans="1:20" ht="13.5" thickTop="1">
      <c r="A3857" s="262" t="s">
        <v>95</v>
      </c>
      <c r="D3857" s="206"/>
      <c r="E3857" s="206"/>
      <c r="F3857" s="205"/>
      <c r="G3857" s="208"/>
      <c r="I3857" s="308"/>
      <c r="T3857" s="280"/>
    </row>
    <row r="3858" spans="1:20">
      <c r="A3858" s="262"/>
      <c r="B3858" s="263"/>
      <c r="C3858" s="263"/>
      <c r="D3858" s="302"/>
      <c r="E3858" s="206"/>
      <c r="F3858" s="205"/>
      <c r="G3858" s="264">
        <f ca="1">TODAY()</f>
        <v>45189</v>
      </c>
      <c r="I3858" s="308"/>
      <c r="T3858" s="280"/>
    </row>
    <row r="3859" spans="1:20" s="191" customFormat="1" ht="13.5" thickBot="1">
      <c r="A3859" s="222"/>
      <c r="B3859" s="223"/>
      <c r="C3859" s="223"/>
      <c r="D3859" s="225"/>
      <c r="E3859" s="225"/>
      <c r="F3859" s="224"/>
      <c r="G3859" s="265"/>
      <c r="I3859" s="303"/>
      <c r="S3859" s="282"/>
    </row>
    <row r="3860" spans="1:20" s="191" customFormat="1" ht="13.5" thickTop="1">
      <c r="A3860" s="188" t="s">
        <v>124</v>
      </c>
      <c r="B3860" s="188"/>
      <c r="C3860" s="188"/>
      <c r="D3860" s="190"/>
      <c r="E3860" s="190"/>
      <c r="F3860" s="189"/>
      <c r="G3860" s="189"/>
      <c r="I3860" s="303"/>
      <c r="S3860" s="282"/>
    </row>
    <row r="3861" spans="1:20" s="191" customFormat="1">
      <c r="A3861" s="188" t="str">
        <f>CONCATENATE('Prestaciones y AIU'!A3504," ANALISIS DE PRECIOS UNITARIOS")</f>
        <v xml:space="preserve"> ANALISIS DE PRECIOS UNITARIOS</v>
      </c>
      <c r="B3861" s="188"/>
      <c r="C3861" s="188"/>
      <c r="D3861" s="190"/>
      <c r="E3861" s="190"/>
      <c r="F3861" s="189"/>
      <c r="G3861" s="189"/>
      <c r="I3861" s="303"/>
      <c r="S3861" s="282"/>
    </row>
    <row r="3862" spans="1:20" s="191" customFormat="1">
      <c r="A3862" s="188" t="str">
        <f>Objeto_LIC</f>
        <v>OBJETO PROCESO COMPETITIVO</v>
      </c>
      <c r="B3862" s="188"/>
      <c r="C3862" s="188"/>
      <c r="D3862" s="190"/>
      <c r="E3862" s="190"/>
      <c r="F3862" s="189"/>
      <c r="G3862" s="189"/>
      <c r="I3862" s="303"/>
      <c r="S3862" s="282"/>
    </row>
    <row r="3863" spans="1:20">
      <c r="A3863" s="188"/>
      <c r="B3863" s="188"/>
      <c r="C3863" s="188"/>
      <c r="D3863" s="190"/>
      <c r="E3863" s="190"/>
      <c r="F3863" s="189"/>
      <c r="G3863" s="189"/>
    </row>
    <row r="3864" spans="1:20" s="201" customFormat="1" ht="13.5" thickBot="1">
      <c r="A3864" s="192"/>
      <c r="B3864" s="192"/>
      <c r="C3864" s="192"/>
      <c r="D3864" s="194"/>
      <c r="E3864" s="194"/>
      <c r="F3864" s="193"/>
      <c r="G3864" s="193"/>
      <c r="I3864" s="305"/>
      <c r="S3864" s="282"/>
    </row>
    <row r="3865" spans="1:20" ht="13.5" thickTop="1">
      <c r="A3865" s="196"/>
      <c r="B3865" s="197"/>
      <c r="C3865" s="197"/>
      <c r="D3865" s="199"/>
      <c r="E3865" s="199"/>
      <c r="F3865" s="198"/>
      <c r="G3865" s="200" t="s">
        <v>125</v>
      </c>
    </row>
    <row r="3866" spans="1:20">
      <c r="A3866" s="202" t="s">
        <v>58</v>
      </c>
      <c r="B3866" s="844" t="str">
        <f>Proponente</f>
        <v>INDICAR NOMBRE DE CONTRATISTA</v>
      </c>
      <c r="C3866" s="844"/>
      <c r="D3866" s="844"/>
      <c r="E3866" s="844"/>
      <c r="F3866" s="844"/>
      <c r="G3866" s="845"/>
    </row>
    <row r="3867" spans="1:20">
      <c r="A3867" s="202" t="s">
        <v>59</v>
      </c>
      <c r="B3867" s="203"/>
      <c r="C3867" s="844"/>
      <c r="D3867" s="844"/>
      <c r="E3867" s="844"/>
      <c r="F3867" s="844"/>
      <c r="G3867" s="845"/>
    </row>
    <row r="3868" spans="1:20">
      <c r="A3868" s="204"/>
      <c r="D3868" s="206"/>
      <c r="E3868" s="206"/>
      <c r="F3868" s="192" t="s">
        <v>87</v>
      </c>
      <c r="G3868" s="207" t="str">
        <f>Presupuesto!$C$60</f>
        <v>m</v>
      </c>
      <c r="I3868" s="306"/>
      <c r="J3868" s="281"/>
      <c r="K3868" s="281"/>
      <c r="L3868" s="281"/>
      <c r="M3868" s="281"/>
      <c r="N3868" s="281"/>
      <c r="O3868" s="281"/>
      <c r="P3868" s="281"/>
      <c r="Q3868" s="281"/>
      <c r="R3868" s="281"/>
      <c r="S3868" s="281"/>
    </row>
    <row r="3869" spans="1:20" s="209" customFormat="1" ht="13.5" thickBot="1">
      <c r="A3869" s="202" t="s">
        <v>60</v>
      </c>
      <c r="B3869" s="195"/>
      <c r="C3869" s="195"/>
      <c r="D3869" s="206"/>
      <c r="E3869" s="206"/>
      <c r="F3869" s="205"/>
      <c r="G3869" s="208"/>
      <c r="I3869" s="307"/>
      <c r="S3869" s="281"/>
    </row>
    <row r="3870" spans="1:20" ht="13.5" thickTop="1">
      <c r="A3870" s="210" t="s">
        <v>53</v>
      </c>
      <c r="B3870" s="211" t="s">
        <v>61</v>
      </c>
      <c r="C3870" s="211" t="s">
        <v>62</v>
      </c>
      <c r="D3870" s="212" t="s">
        <v>70</v>
      </c>
      <c r="E3870" s="213" t="s">
        <v>98</v>
      </c>
      <c r="F3870" s="213" t="s">
        <v>75</v>
      </c>
      <c r="G3870" s="214" t="s">
        <v>66</v>
      </c>
      <c r="I3870" s="269"/>
    </row>
    <row r="3871" spans="1:20">
      <c r="A3871" s="215" t="str">
        <f t="shared" ref="A3871:A3882" si="675">IF(I3870=0,"-",VLOOKUP(I3870,EQUIPOS,2,FALSE))</f>
        <v>-</v>
      </c>
      <c r="B3871" s="216"/>
      <c r="C3871" s="216"/>
      <c r="D3871" s="186"/>
      <c r="E3871" s="217">
        <f t="shared" ref="E3871:E3882" si="676">IF(I3870=0,0,VLOOKUP(I3870,EQUIPOS,4,FALSE))</f>
        <v>0</v>
      </c>
      <c r="F3871" s="218">
        <f t="shared" ref="F3871:F3882" si="677">IF(D3871=0,0,E3871/D3871)</f>
        <v>0</v>
      </c>
      <c r="G3871" s="219"/>
      <c r="I3871" s="269"/>
    </row>
    <row r="3872" spans="1:20">
      <c r="A3872" s="215" t="str">
        <f t="shared" si="675"/>
        <v>-</v>
      </c>
      <c r="B3872" s="216"/>
      <c r="C3872" s="216"/>
      <c r="D3872" s="186"/>
      <c r="E3872" s="217">
        <f t="shared" si="676"/>
        <v>0</v>
      </c>
      <c r="F3872" s="218">
        <f t="shared" si="677"/>
        <v>0</v>
      </c>
      <c r="G3872" s="220"/>
      <c r="I3872" s="269"/>
    </row>
    <row r="3873" spans="1:19">
      <c r="A3873" s="215" t="str">
        <f t="shared" si="675"/>
        <v>-</v>
      </c>
      <c r="B3873" s="216"/>
      <c r="C3873" s="216"/>
      <c r="D3873" s="186"/>
      <c r="E3873" s="217">
        <f t="shared" si="676"/>
        <v>0</v>
      </c>
      <c r="F3873" s="218">
        <f t="shared" si="677"/>
        <v>0</v>
      </c>
      <c r="G3873" s="220"/>
      <c r="I3873" s="269"/>
    </row>
    <row r="3874" spans="1:19">
      <c r="A3874" s="215" t="str">
        <f t="shared" si="675"/>
        <v>-</v>
      </c>
      <c r="B3874" s="216"/>
      <c r="C3874" s="216"/>
      <c r="D3874" s="186"/>
      <c r="E3874" s="217">
        <f t="shared" si="676"/>
        <v>0</v>
      </c>
      <c r="F3874" s="218">
        <f t="shared" si="677"/>
        <v>0</v>
      </c>
      <c r="G3874" s="220"/>
      <c r="I3874" s="269"/>
    </row>
    <row r="3875" spans="1:19">
      <c r="A3875" s="215" t="str">
        <f t="shared" si="675"/>
        <v>-</v>
      </c>
      <c r="B3875" s="216"/>
      <c r="C3875" s="216"/>
      <c r="D3875" s="186"/>
      <c r="E3875" s="217">
        <f t="shared" si="676"/>
        <v>0</v>
      </c>
      <c r="F3875" s="218">
        <f t="shared" si="677"/>
        <v>0</v>
      </c>
      <c r="G3875" s="220"/>
      <c r="I3875" s="269"/>
    </row>
    <row r="3876" spans="1:19">
      <c r="A3876" s="215" t="str">
        <f t="shared" si="675"/>
        <v>-</v>
      </c>
      <c r="B3876" s="216"/>
      <c r="C3876" s="216"/>
      <c r="D3876" s="186"/>
      <c r="E3876" s="217">
        <f t="shared" si="676"/>
        <v>0</v>
      </c>
      <c r="F3876" s="218">
        <f t="shared" si="677"/>
        <v>0</v>
      </c>
      <c r="G3876" s="220"/>
      <c r="I3876" s="269"/>
    </row>
    <row r="3877" spans="1:19">
      <c r="A3877" s="215" t="str">
        <f t="shared" si="675"/>
        <v>-</v>
      </c>
      <c r="B3877" s="216"/>
      <c r="C3877" s="216"/>
      <c r="D3877" s="186"/>
      <c r="E3877" s="217">
        <f t="shared" si="676"/>
        <v>0</v>
      </c>
      <c r="F3877" s="218">
        <f t="shared" si="677"/>
        <v>0</v>
      </c>
      <c r="G3877" s="220"/>
      <c r="I3877" s="269"/>
    </row>
    <row r="3878" spans="1:19">
      <c r="A3878" s="215" t="str">
        <f t="shared" si="675"/>
        <v>-</v>
      </c>
      <c r="B3878" s="216"/>
      <c r="C3878" s="216"/>
      <c r="D3878" s="186"/>
      <c r="E3878" s="217">
        <f t="shared" si="676"/>
        <v>0</v>
      </c>
      <c r="F3878" s="218">
        <f t="shared" si="677"/>
        <v>0</v>
      </c>
      <c r="G3878" s="220"/>
      <c r="I3878" s="269"/>
    </row>
    <row r="3879" spans="1:19">
      <c r="A3879" s="215" t="str">
        <f t="shared" si="675"/>
        <v>-</v>
      </c>
      <c r="B3879" s="216"/>
      <c r="C3879" s="216"/>
      <c r="D3879" s="186"/>
      <c r="E3879" s="217">
        <f t="shared" si="676"/>
        <v>0</v>
      </c>
      <c r="F3879" s="218">
        <f t="shared" si="677"/>
        <v>0</v>
      </c>
      <c r="G3879" s="220"/>
      <c r="I3879" s="269"/>
    </row>
    <row r="3880" spans="1:19">
      <c r="A3880" s="215" t="str">
        <f t="shared" si="675"/>
        <v>-</v>
      </c>
      <c r="B3880" s="216"/>
      <c r="C3880" s="216"/>
      <c r="D3880" s="186"/>
      <c r="E3880" s="217">
        <f t="shared" si="676"/>
        <v>0</v>
      </c>
      <c r="F3880" s="218">
        <f t="shared" si="677"/>
        <v>0</v>
      </c>
      <c r="G3880" s="220"/>
      <c r="I3880" s="269"/>
    </row>
    <row r="3881" spans="1:19">
      <c r="A3881" s="215" t="str">
        <f t="shared" si="675"/>
        <v>-</v>
      </c>
      <c r="B3881" s="216"/>
      <c r="C3881" s="216"/>
      <c r="D3881" s="186"/>
      <c r="E3881" s="217">
        <f t="shared" si="676"/>
        <v>0</v>
      </c>
      <c r="F3881" s="218">
        <f t="shared" si="677"/>
        <v>0</v>
      </c>
      <c r="G3881" s="220"/>
      <c r="I3881" s="269"/>
    </row>
    <row r="3882" spans="1:19">
      <c r="A3882" s="215" t="str">
        <f t="shared" si="675"/>
        <v>-</v>
      </c>
      <c r="B3882" s="216"/>
      <c r="C3882" s="216"/>
      <c r="D3882" s="186"/>
      <c r="E3882" s="217">
        <f t="shared" si="676"/>
        <v>0</v>
      </c>
      <c r="F3882" s="218">
        <f t="shared" si="677"/>
        <v>0</v>
      </c>
      <c r="G3882" s="220"/>
      <c r="I3882" s="308"/>
    </row>
    <row r="3883" spans="1:19" ht="13.5" thickBot="1">
      <c r="A3883" s="222"/>
      <c r="B3883" s="223"/>
      <c r="C3883" s="223"/>
      <c r="D3883" s="225"/>
      <c r="E3883" s="225"/>
      <c r="F3883" s="226" t="s">
        <v>76</v>
      </c>
      <c r="G3883" s="227">
        <f>SUM(F3871:F3882)</f>
        <v>0</v>
      </c>
      <c r="I3883" s="308"/>
    </row>
    <row r="3884" spans="1:19" s="209" customFormat="1" ht="13.5" thickTop="1">
      <c r="A3884" s="228" t="s">
        <v>63</v>
      </c>
      <c r="B3884" s="229"/>
      <c r="C3884" s="229"/>
      <c r="D3884" s="231"/>
      <c r="E3884" s="231"/>
      <c r="F3884" s="230"/>
      <c r="G3884" s="232"/>
      <c r="I3884" s="307"/>
      <c r="S3884" s="281"/>
    </row>
    <row r="3885" spans="1:19" ht="26">
      <c r="A3885" s="233" t="s">
        <v>53</v>
      </c>
      <c r="B3885" s="234"/>
      <c r="C3885" s="235" t="s">
        <v>54</v>
      </c>
      <c r="D3885" s="298" t="s">
        <v>64</v>
      </c>
      <c r="E3885" s="236" t="s">
        <v>65</v>
      </c>
      <c r="F3885" s="237" t="s">
        <v>75</v>
      </c>
      <c r="G3885" s="238" t="s">
        <v>66</v>
      </c>
      <c r="I3885" s="269"/>
    </row>
    <row r="3886" spans="1:19">
      <c r="A3886" s="842" t="str">
        <f t="shared" ref="A3886:A3897" si="678">IF(I3885=0,"",VLOOKUP(I3885,MATERIALES,2,FALSE))</f>
        <v/>
      </c>
      <c r="B3886" s="843"/>
      <c r="C3886" s="239" t="str">
        <f t="shared" ref="C3886:C3894" si="679">IF(I3885=0,"",VLOOKUP(I3885,MATERIALES,3,FALSE))</f>
        <v/>
      </c>
      <c r="D3886" s="186"/>
      <c r="E3886" s="240">
        <f t="shared" ref="E3886:E3897" si="680">IF(I3885=0,0,VLOOKUP(I3885,MATERIALES,4,FALSE))</f>
        <v>0</v>
      </c>
      <c r="F3886" s="218">
        <f>D3886*E3886</f>
        <v>0</v>
      </c>
      <c r="G3886" s="219"/>
      <c r="I3886" s="269"/>
    </row>
    <row r="3887" spans="1:19">
      <c r="A3887" s="842" t="str">
        <f t="shared" si="678"/>
        <v/>
      </c>
      <c r="B3887" s="843"/>
      <c r="C3887" s="239" t="str">
        <f t="shared" si="679"/>
        <v/>
      </c>
      <c r="D3887" s="186"/>
      <c r="E3887" s="240">
        <f t="shared" si="680"/>
        <v>0</v>
      </c>
      <c r="F3887" s="218">
        <f t="shared" ref="F3887:F3897" si="681">D3887*E3887</f>
        <v>0</v>
      </c>
      <c r="G3887" s="220"/>
      <c r="I3887" s="269"/>
    </row>
    <row r="3888" spans="1:19">
      <c r="A3888" s="842" t="str">
        <f t="shared" si="678"/>
        <v/>
      </c>
      <c r="B3888" s="843"/>
      <c r="C3888" s="239" t="str">
        <f t="shared" si="679"/>
        <v/>
      </c>
      <c r="D3888" s="186"/>
      <c r="E3888" s="240">
        <f t="shared" si="680"/>
        <v>0</v>
      </c>
      <c r="F3888" s="218">
        <f t="shared" si="681"/>
        <v>0</v>
      </c>
      <c r="G3888" s="220"/>
      <c r="I3888" s="269"/>
    </row>
    <row r="3889" spans="1:9">
      <c r="A3889" s="842" t="str">
        <f t="shared" si="678"/>
        <v/>
      </c>
      <c r="B3889" s="843"/>
      <c r="C3889" s="239" t="str">
        <f t="shared" si="679"/>
        <v/>
      </c>
      <c r="D3889" s="186"/>
      <c r="E3889" s="240">
        <f t="shared" si="680"/>
        <v>0</v>
      </c>
      <c r="F3889" s="218">
        <f t="shared" si="681"/>
        <v>0</v>
      </c>
      <c r="G3889" s="220"/>
      <c r="I3889" s="269"/>
    </row>
    <row r="3890" spans="1:9">
      <c r="A3890" s="842" t="str">
        <f t="shared" si="678"/>
        <v/>
      </c>
      <c r="B3890" s="843"/>
      <c r="C3890" s="239" t="str">
        <f t="shared" si="679"/>
        <v/>
      </c>
      <c r="D3890" s="186"/>
      <c r="E3890" s="240">
        <f t="shared" si="680"/>
        <v>0</v>
      </c>
      <c r="F3890" s="218">
        <f t="shared" si="681"/>
        <v>0</v>
      </c>
      <c r="G3890" s="220"/>
      <c r="I3890" s="269"/>
    </row>
    <row r="3891" spans="1:9">
      <c r="A3891" s="842" t="str">
        <f t="shared" si="678"/>
        <v/>
      </c>
      <c r="B3891" s="843"/>
      <c r="C3891" s="239" t="str">
        <f t="shared" si="679"/>
        <v/>
      </c>
      <c r="D3891" s="186"/>
      <c r="E3891" s="240">
        <f t="shared" si="680"/>
        <v>0</v>
      </c>
      <c r="F3891" s="218">
        <f t="shared" si="681"/>
        <v>0</v>
      </c>
      <c r="G3891" s="220"/>
      <c r="I3891" s="269"/>
    </row>
    <row r="3892" spans="1:9">
      <c r="A3892" s="842" t="str">
        <f t="shared" si="678"/>
        <v/>
      </c>
      <c r="B3892" s="843"/>
      <c r="C3892" s="239" t="str">
        <f t="shared" si="679"/>
        <v/>
      </c>
      <c r="D3892" s="186"/>
      <c r="E3892" s="240">
        <f t="shared" si="680"/>
        <v>0</v>
      </c>
      <c r="F3892" s="218">
        <f t="shared" si="681"/>
        <v>0</v>
      </c>
      <c r="G3892" s="220"/>
      <c r="I3892" s="269"/>
    </row>
    <row r="3893" spans="1:9">
      <c r="A3893" s="842" t="str">
        <f t="shared" si="678"/>
        <v/>
      </c>
      <c r="B3893" s="843"/>
      <c r="C3893" s="239" t="str">
        <f t="shared" si="679"/>
        <v/>
      </c>
      <c r="D3893" s="186"/>
      <c r="E3893" s="240">
        <f t="shared" si="680"/>
        <v>0</v>
      </c>
      <c r="F3893" s="218">
        <f t="shared" si="681"/>
        <v>0</v>
      </c>
      <c r="G3893" s="241"/>
      <c r="I3893" s="269"/>
    </row>
    <row r="3894" spans="1:9">
      <c r="A3894" s="842" t="str">
        <f t="shared" si="678"/>
        <v/>
      </c>
      <c r="B3894" s="843"/>
      <c r="C3894" s="239" t="str">
        <f t="shared" si="679"/>
        <v/>
      </c>
      <c r="D3894" s="186"/>
      <c r="E3894" s="240">
        <f t="shared" si="680"/>
        <v>0</v>
      </c>
      <c r="F3894" s="218">
        <f t="shared" si="681"/>
        <v>0</v>
      </c>
      <c r="G3894" s="220"/>
      <c r="I3894" s="269"/>
    </row>
    <row r="3895" spans="1:9">
      <c r="A3895" s="842" t="str">
        <f t="shared" si="678"/>
        <v/>
      </c>
      <c r="B3895" s="843"/>
      <c r="C3895" s="239"/>
      <c r="D3895" s="186"/>
      <c r="E3895" s="240">
        <f t="shared" si="680"/>
        <v>0</v>
      </c>
      <c r="F3895" s="218">
        <f t="shared" si="681"/>
        <v>0</v>
      </c>
      <c r="G3895" s="220"/>
      <c r="I3895" s="269"/>
    </row>
    <row r="3896" spans="1:9">
      <c r="A3896" s="842" t="str">
        <f t="shared" si="678"/>
        <v/>
      </c>
      <c r="B3896" s="843"/>
      <c r="C3896" s="239"/>
      <c r="D3896" s="186"/>
      <c r="E3896" s="240">
        <f t="shared" si="680"/>
        <v>0</v>
      </c>
      <c r="F3896" s="218">
        <f t="shared" si="681"/>
        <v>0</v>
      </c>
      <c r="G3896" s="220"/>
      <c r="I3896" s="269"/>
    </row>
    <row r="3897" spans="1:9" ht="26.25" customHeight="1">
      <c r="A3897" s="842" t="str">
        <f t="shared" si="678"/>
        <v/>
      </c>
      <c r="B3897" s="843"/>
      <c r="C3897" s="239" t="str">
        <f t="shared" ref="C3897" si="682">IF(I3896=0,"",VLOOKUP(I3896,MATERIALES,3,FALSE))</f>
        <v/>
      </c>
      <c r="D3897" s="186"/>
      <c r="E3897" s="240">
        <f t="shared" si="680"/>
        <v>0</v>
      </c>
      <c r="F3897" s="218">
        <f t="shared" si="681"/>
        <v>0</v>
      </c>
      <c r="G3897" s="221"/>
      <c r="I3897" s="308"/>
    </row>
    <row r="3898" spans="1:9" ht="13.5" thickBot="1">
      <c r="A3898" s="204"/>
      <c r="D3898" s="206"/>
      <c r="E3898" s="242"/>
      <c r="F3898" s="243" t="s">
        <v>77</v>
      </c>
      <c r="G3898" s="241">
        <f>SUM(F3886:F3897)</f>
        <v>0</v>
      </c>
      <c r="I3898" s="308"/>
    </row>
    <row r="3899" spans="1:9" ht="14" thickTop="1" thickBot="1">
      <c r="A3899" s="244" t="s">
        <v>68</v>
      </c>
      <c r="B3899" s="245"/>
      <c r="C3899" s="245"/>
      <c r="D3899" s="247"/>
      <c r="E3899" s="247"/>
      <c r="F3899" s="246"/>
      <c r="G3899" s="248"/>
      <c r="I3899" s="308"/>
    </row>
    <row r="3900" spans="1:9" ht="13.5" thickTop="1">
      <c r="A3900" s="233" t="s">
        <v>53</v>
      </c>
      <c r="B3900" s="234"/>
      <c r="C3900" s="236" t="s">
        <v>67</v>
      </c>
      <c r="D3900" s="298" t="s">
        <v>71</v>
      </c>
      <c r="E3900" s="236" t="s">
        <v>96</v>
      </c>
      <c r="F3900" s="237" t="s">
        <v>75</v>
      </c>
      <c r="G3900" s="238" t="s">
        <v>66</v>
      </c>
      <c r="I3900" s="269"/>
    </row>
    <row r="3901" spans="1:9">
      <c r="A3901" s="842" t="str">
        <f>IF(I3900=0,"",VLOOKUP(I3900,EQUIPOS,2,FALSE))</f>
        <v/>
      </c>
      <c r="B3901" s="843"/>
      <c r="C3901" s="187"/>
      <c r="D3901" s="186"/>
      <c r="E3901" s="240">
        <f>IF(I3900=0,0,VLOOKUP(I3900,EQUIPOS,4,FALSE))</f>
        <v>0</v>
      </c>
      <c r="F3901" s="218">
        <f>C3901*D3901*E3901</f>
        <v>0</v>
      </c>
      <c r="G3901" s="219"/>
      <c r="I3901" s="269"/>
    </row>
    <row r="3902" spans="1:9">
      <c r="A3902" s="842" t="str">
        <f>IF(I3901=0,"",VLOOKUP(I3901,EQUIPOS,2,FALSE))</f>
        <v/>
      </c>
      <c r="B3902" s="843"/>
      <c r="C3902" s="187"/>
      <c r="D3902" s="186"/>
      <c r="E3902" s="240">
        <f>IF(I3901=0,0,VLOOKUP(I3901,EQUIPOS,4,FALSE))</f>
        <v>0</v>
      </c>
      <c r="F3902" s="218">
        <f t="shared" ref="F3902:F3905" si="683">C3902*D3902*E3902</f>
        <v>0</v>
      </c>
      <c r="G3902" s="220"/>
      <c r="I3902" s="269"/>
    </row>
    <row r="3903" spans="1:9">
      <c r="A3903" s="842" t="str">
        <f>IF(I3902=0,"",VLOOKUP(I3902,EQUIPOS,2,FALSE))</f>
        <v/>
      </c>
      <c r="B3903" s="843"/>
      <c r="C3903" s="187"/>
      <c r="D3903" s="186"/>
      <c r="E3903" s="240">
        <f>IF(I3902=0,0,VLOOKUP(I3902,EQUIPOS,4,FALSE))</f>
        <v>0</v>
      </c>
      <c r="F3903" s="218">
        <f t="shared" si="683"/>
        <v>0</v>
      </c>
      <c r="G3903" s="220"/>
      <c r="I3903" s="269"/>
    </row>
    <row r="3904" spans="1:9">
      <c r="A3904" s="842" t="str">
        <f>IF(I3903=0,"",VLOOKUP(I3903,EQUIPOS,2,FALSE))</f>
        <v/>
      </c>
      <c r="B3904" s="843"/>
      <c r="C3904" s="187"/>
      <c r="D3904" s="186"/>
      <c r="E3904" s="240">
        <f>IF(I3903=0,0,VLOOKUP(I3903,EQUIPOS,4,FALSE))</f>
        <v>0</v>
      </c>
      <c r="F3904" s="218">
        <f t="shared" si="683"/>
        <v>0</v>
      </c>
      <c r="G3904" s="220"/>
      <c r="I3904" s="269"/>
    </row>
    <row r="3905" spans="1:9" ht="30.75" customHeight="1">
      <c r="A3905" s="842" t="str">
        <f>IF(I3904=0,"",VLOOKUP(I3904,EQUIPOS,2,FALSE))</f>
        <v/>
      </c>
      <c r="B3905" s="843"/>
      <c r="C3905" s="187"/>
      <c r="D3905" s="186"/>
      <c r="E3905" s="240">
        <f>IF(I3904=0,0,VLOOKUP(I3904,EQUIPOS,4,FALSE))</f>
        <v>0</v>
      </c>
      <c r="F3905" s="218">
        <f t="shared" si="683"/>
        <v>0</v>
      </c>
      <c r="G3905" s="221"/>
      <c r="I3905" s="308"/>
    </row>
    <row r="3906" spans="1:9" ht="13.5" thickBot="1">
      <c r="A3906" s="222"/>
      <c r="B3906" s="223"/>
      <c r="C3906" s="223"/>
      <c r="D3906" s="225"/>
      <c r="E3906" s="249"/>
      <c r="F3906" s="226" t="s">
        <v>78</v>
      </c>
      <c r="G3906" s="250">
        <f>SUM(F3901:F3905)</f>
        <v>0</v>
      </c>
      <c r="I3906" s="308"/>
    </row>
    <row r="3907" spans="1:9" ht="13.5" thickTop="1">
      <c r="A3907" s="228" t="s">
        <v>69</v>
      </c>
      <c r="B3907" s="229"/>
      <c r="C3907" s="229"/>
      <c r="D3907" s="231"/>
      <c r="E3907" s="231"/>
      <c r="F3907" s="230"/>
      <c r="G3907" s="232"/>
      <c r="H3907" s="209"/>
      <c r="I3907" s="307"/>
    </row>
    <row r="3908" spans="1:9" ht="26">
      <c r="A3908" s="233" t="s">
        <v>53</v>
      </c>
      <c r="B3908" s="235" t="s">
        <v>54</v>
      </c>
      <c r="C3908" s="235" t="s">
        <v>64</v>
      </c>
      <c r="D3908" s="298" t="s">
        <v>70</v>
      </c>
      <c r="E3908" s="236" t="s">
        <v>65</v>
      </c>
      <c r="F3908" s="237" t="s">
        <v>75</v>
      </c>
      <c r="G3908" s="238" t="s">
        <v>66</v>
      </c>
      <c r="I3908" s="269"/>
    </row>
    <row r="3909" spans="1:9">
      <c r="A3909" s="251" t="str">
        <f t="shared" ref="A3909:A3920" si="684">IF(I3908=0,"",VLOOKUP(I3908,MANOOBRA,2,FALSE))</f>
        <v/>
      </c>
      <c r="B3909" s="239" t="str">
        <f t="shared" ref="B3909:B3920" si="685">IF(I3908=0,"",VLOOKUP(I3908,MANOOBRA,3,FALSE))</f>
        <v/>
      </c>
      <c r="C3909" s="187"/>
      <c r="D3909" s="187"/>
      <c r="E3909" s="240">
        <f t="shared" ref="E3909:E3920" si="686">IF(I3908=0,0,VLOOKUP(I3908,MANOOBRA,4,FALSE))</f>
        <v>0</v>
      </c>
      <c r="F3909" s="218">
        <f>IF(D3909=0,0,C3909*E3909/D3909)</f>
        <v>0</v>
      </c>
      <c r="G3909" s="219"/>
      <c r="I3909" s="269"/>
    </row>
    <row r="3910" spans="1:9">
      <c r="A3910" s="251" t="str">
        <f t="shared" si="684"/>
        <v/>
      </c>
      <c r="B3910" s="239" t="str">
        <f t="shared" si="685"/>
        <v/>
      </c>
      <c r="C3910" s="187"/>
      <c r="D3910" s="187"/>
      <c r="E3910" s="240">
        <f t="shared" si="686"/>
        <v>0</v>
      </c>
      <c r="F3910" s="218">
        <f t="shared" ref="F3910:F3920" si="687">IF(D3910=0,0,C3910*E3910/D3910)</f>
        <v>0</v>
      </c>
      <c r="G3910" s="220"/>
      <c r="I3910" s="269"/>
    </row>
    <row r="3911" spans="1:9">
      <c r="A3911" s="251" t="str">
        <f t="shared" si="684"/>
        <v/>
      </c>
      <c r="B3911" s="239" t="str">
        <f t="shared" si="685"/>
        <v/>
      </c>
      <c r="C3911" s="187"/>
      <c r="D3911" s="290"/>
      <c r="E3911" s="240">
        <f t="shared" si="686"/>
        <v>0</v>
      </c>
      <c r="F3911" s="218">
        <f t="shared" si="687"/>
        <v>0</v>
      </c>
      <c r="G3911" s="220"/>
      <c r="I3911" s="269"/>
    </row>
    <row r="3912" spans="1:9">
      <c r="A3912" s="251" t="str">
        <f t="shared" si="684"/>
        <v/>
      </c>
      <c r="B3912" s="239" t="str">
        <f t="shared" si="685"/>
        <v/>
      </c>
      <c r="C3912" s="187"/>
      <c r="D3912" s="187"/>
      <c r="E3912" s="240">
        <f t="shared" si="686"/>
        <v>0</v>
      </c>
      <c r="F3912" s="218">
        <f t="shared" si="687"/>
        <v>0</v>
      </c>
      <c r="G3912" s="220"/>
      <c r="I3912" s="269"/>
    </row>
    <row r="3913" spans="1:9">
      <c r="A3913" s="251" t="str">
        <f t="shared" si="684"/>
        <v/>
      </c>
      <c r="B3913" s="239" t="str">
        <f t="shared" si="685"/>
        <v/>
      </c>
      <c r="C3913" s="187"/>
      <c r="D3913" s="187"/>
      <c r="E3913" s="240">
        <f t="shared" si="686"/>
        <v>0</v>
      </c>
      <c r="F3913" s="218">
        <f t="shared" si="687"/>
        <v>0</v>
      </c>
      <c r="G3913" s="220"/>
      <c r="I3913" s="269"/>
    </row>
    <row r="3914" spans="1:9">
      <c r="A3914" s="251" t="str">
        <f t="shared" si="684"/>
        <v/>
      </c>
      <c r="B3914" s="239" t="str">
        <f t="shared" si="685"/>
        <v/>
      </c>
      <c r="C3914" s="187"/>
      <c r="D3914" s="187"/>
      <c r="E3914" s="240">
        <f t="shared" si="686"/>
        <v>0</v>
      </c>
      <c r="F3914" s="218">
        <f t="shared" si="687"/>
        <v>0</v>
      </c>
      <c r="G3914" s="220"/>
      <c r="I3914" s="269"/>
    </row>
    <row r="3915" spans="1:9">
      <c r="A3915" s="251" t="str">
        <f t="shared" si="684"/>
        <v/>
      </c>
      <c r="B3915" s="239" t="str">
        <f t="shared" si="685"/>
        <v/>
      </c>
      <c r="C3915" s="187"/>
      <c r="D3915" s="187"/>
      <c r="E3915" s="240">
        <f t="shared" si="686"/>
        <v>0</v>
      </c>
      <c r="F3915" s="218">
        <f t="shared" si="687"/>
        <v>0</v>
      </c>
      <c r="G3915" s="220"/>
      <c r="I3915" s="269"/>
    </row>
    <row r="3916" spans="1:9">
      <c r="A3916" s="251" t="str">
        <f t="shared" si="684"/>
        <v/>
      </c>
      <c r="B3916" s="239" t="str">
        <f t="shared" si="685"/>
        <v/>
      </c>
      <c r="C3916" s="187"/>
      <c r="D3916" s="187"/>
      <c r="E3916" s="240">
        <f t="shared" si="686"/>
        <v>0</v>
      </c>
      <c r="F3916" s="218">
        <f t="shared" si="687"/>
        <v>0</v>
      </c>
      <c r="G3916" s="220"/>
      <c r="I3916" s="269"/>
    </row>
    <row r="3917" spans="1:9">
      <c r="A3917" s="251" t="str">
        <f t="shared" si="684"/>
        <v/>
      </c>
      <c r="B3917" s="239" t="str">
        <f t="shared" si="685"/>
        <v/>
      </c>
      <c r="C3917" s="187"/>
      <c r="D3917" s="187"/>
      <c r="E3917" s="240">
        <f t="shared" si="686"/>
        <v>0</v>
      </c>
      <c r="F3917" s="218">
        <f t="shared" si="687"/>
        <v>0</v>
      </c>
      <c r="G3917" s="220"/>
      <c r="I3917" s="269"/>
    </row>
    <row r="3918" spans="1:9">
      <c r="A3918" s="251" t="str">
        <f t="shared" si="684"/>
        <v/>
      </c>
      <c r="B3918" s="239" t="str">
        <f t="shared" si="685"/>
        <v/>
      </c>
      <c r="C3918" s="187"/>
      <c r="D3918" s="187"/>
      <c r="E3918" s="240">
        <f t="shared" si="686"/>
        <v>0</v>
      </c>
      <c r="F3918" s="218">
        <f t="shared" si="687"/>
        <v>0</v>
      </c>
      <c r="G3918" s="220"/>
      <c r="I3918" s="269"/>
    </row>
    <row r="3919" spans="1:9">
      <c r="A3919" s="251" t="str">
        <f t="shared" si="684"/>
        <v/>
      </c>
      <c r="B3919" s="239" t="str">
        <f t="shared" si="685"/>
        <v/>
      </c>
      <c r="C3919" s="187"/>
      <c r="D3919" s="187"/>
      <c r="E3919" s="240">
        <f t="shared" si="686"/>
        <v>0</v>
      </c>
      <c r="F3919" s="218">
        <f t="shared" si="687"/>
        <v>0</v>
      </c>
      <c r="G3919" s="220"/>
      <c r="I3919" s="269"/>
    </row>
    <row r="3920" spans="1:9" ht="31.5" customHeight="1">
      <c r="A3920" s="251" t="str">
        <f t="shared" si="684"/>
        <v/>
      </c>
      <c r="B3920" s="239" t="str">
        <f t="shared" si="685"/>
        <v/>
      </c>
      <c r="C3920" s="187"/>
      <c r="D3920" s="187"/>
      <c r="E3920" s="240">
        <f t="shared" si="686"/>
        <v>0</v>
      </c>
      <c r="F3920" s="218">
        <f t="shared" si="687"/>
        <v>0</v>
      </c>
      <c r="G3920" s="221"/>
      <c r="I3920" s="308"/>
    </row>
    <row r="3921" spans="1:20" ht="13.5" thickBot="1">
      <c r="A3921" s="222"/>
      <c r="B3921" s="223"/>
      <c r="C3921" s="223"/>
      <c r="D3921" s="225"/>
      <c r="E3921" s="225"/>
      <c r="F3921" s="226" t="s">
        <v>79</v>
      </c>
      <c r="G3921" s="250">
        <f>SUM(F3909:F3920)</f>
        <v>0</v>
      </c>
      <c r="I3921" s="308"/>
    </row>
    <row r="3922" spans="1:20" ht="13.5" thickTop="1">
      <c r="A3922" s="179" t="s">
        <v>72</v>
      </c>
      <c r="B3922" s="229"/>
      <c r="C3922" s="229"/>
      <c r="D3922" s="231"/>
      <c r="E3922" s="231"/>
      <c r="F3922" s="230"/>
      <c r="G3922" s="232"/>
      <c r="H3922" s="209"/>
      <c r="I3922" s="307"/>
    </row>
    <row r="3923" spans="1:20">
      <c r="A3923" s="233" t="s">
        <v>53</v>
      </c>
      <c r="B3923" s="234"/>
      <c r="C3923" s="234"/>
      <c r="D3923" s="299"/>
      <c r="E3923" s="236" t="s">
        <v>73</v>
      </c>
      <c r="F3923" s="237" t="s">
        <v>74</v>
      </c>
      <c r="G3923" s="252" t="s">
        <v>73</v>
      </c>
      <c r="I3923" s="308"/>
    </row>
    <row r="3924" spans="1:20">
      <c r="A3924" s="178" t="s">
        <v>86</v>
      </c>
      <c r="B3924" s="253"/>
      <c r="C3924" s="253"/>
      <c r="D3924" s="300"/>
      <c r="E3924" s="217">
        <f>SUM(G3883,G3898,G3906,G3921)</f>
        <v>0</v>
      </c>
      <c r="F3924" s="254">
        <f>A</f>
        <v>0</v>
      </c>
      <c r="G3924" s="255">
        <f>E3924*F3924</f>
        <v>0</v>
      </c>
      <c r="I3924" s="308"/>
    </row>
    <row r="3925" spans="1:20">
      <c r="A3925" s="178" t="s">
        <v>84</v>
      </c>
      <c r="B3925" s="253"/>
      <c r="C3925" s="253"/>
      <c r="D3925" s="300"/>
      <c r="E3925" s="217">
        <f>SUM(G3883,G3898,G3906,G3921)</f>
        <v>0</v>
      </c>
      <c r="F3925" s="254">
        <f>I</f>
        <v>0</v>
      </c>
      <c r="G3925" s="255">
        <f>E3925*F3925</f>
        <v>0</v>
      </c>
      <c r="I3925" s="308"/>
    </row>
    <row r="3926" spans="1:20" ht="33" customHeight="1">
      <c r="A3926" s="178" t="s">
        <v>85</v>
      </c>
      <c r="B3926" s="253"/>
      <c r="C3926" s="253"/>
      <c r="D3926" s="300"/>
      <c r="E3926" s="217">
        <f>SUM(G3883,G3898,G3906,G3921)</f>
        <v>0</v>
      </c>
      <c r="F3926" s="254">
        <f>U</f>
        <v>0</v>
      </c>
      <c r="G3926" s="255">
        <f>E3926*F3926</f>
        <v>0</v>
      </c>
      <c r="I3926" s="308"/>
      <c r="J3926" s="281"/>
      <c r="K3926" s="281"/>
      <c r="L3926" s="281"/>
      <c r="M3926" s="281"/>
      <c r="N3926" s="281"/>
      <c r="O3926" s="281"/>
      <c r="P3926" s="281"/>
      <c r="Q3926" s="281"/>
      <c r="R3926" s="281"/>
      <c r="S3926" s="281"/>
    </row>
    <row r="3927" spans="1:20" s="201" customFormat="1" ht="13.5" thickBot="1">
      <c r="A3927" s="222"/>
      <c r="B3927" s="223"/>
      <c r="C3927" s="223"/>
      <c r="D3927" s="225"/>
      <c r="E3927" s="225"/>
      <c r="F3927" s="256" t="s">
        <v>83</v>
      </c>
      <c r="G3927" s="250">
        <f>SUM(G3924:G3926)</f>
        <v>0</v>
      </c>
      <c r="I3927" s="309"/>
      <c r="J3927" s="201">
        <f>B3867</f>
        <v>0</v>
      </c>
      <c r="K3927" s="261">
        <f>E3924</f>
        <v>0</v>
      </c>
      <c r="L3927" s="261">
        <f>+G3883</f>
        <v>0</v>
      </c>
      <c r="M3927" s="261">
        <f>+G3898</f>
        <v>0</v>
      </c>
      <c r="N3927" s="261">
        <f>+G3906</f>
        <v>0</v>
      </c>
      <c r="O3927" s="261">
        <f>+G3921</f>
        <v>0</v>
      </c>
      <c r="P3927" s="280">
        <f>G3924</f>
        <v>0</v>
      </c>
      <c r="Q3927" s="280">
        <f>G3925</f>
        <v>0</v>
      </c>
      <c r="R3927" s="280">
        <f>G3926</f>
        <v>0</v>
      </c>
      <c r="S3927" s="283">
        <f>SUM(K3927:R3927)</f>
        <v>0</v>
      </c>
      <c r="T3927" s="280"/>
    </row>
    <row r="3928" spans="1:20" ht="14" thickTop="1" thickBot="1">
      <c r="A3928" s="257"/>
      <c r="B3928" s="201"/>
      <c r="C3928" s="201"/>
      <c r="D3928" s="301"/>
      <c r="E3928" s="258" t="s">
        <v>88</v>
      </c>
      <c r="F3928" s="259"/>
      <c r="G3928" s="260">
        <f>ROUND(SUM(G3883,G3898,G3906,G3921,G3927),0)</f>
        <v>0</v>
      </c>
      <c r="I3928" s="308"/>
      <c r="T3928" s="280"/>
    </row>
    <row r="3929" spans="1:20" ht="13.5" thickTop="1">
      <c r="A3929" s="262" t="s">
        <v>95</v>
      </c>
      <c r="D3929" s="206"/>
      <c r="E3929" s="206"/>
      <c r="F3929" s="205"/>
      <c r="G3929" s="208"/>
      <c r="I3929" s="308"/>
      <c r="T3929" s="280"/>
    </row>
    <row r="3930" spans="1:20">
      <c r="A3930" s="262"/>
      <c r="B3930" s="263"/>
      <c r="C3930" s="263"/>
      <c r="D3930" s="302"/>
      <c r="E3930" s="206"/>
      <c r="F3930" s="205"/>
      <c r="G3930" s="264">
        <f ca="1">TODAY()</f>
        <v>45189</v>
      </c>
      <c r="I3930" s="308"/>
      <c r="T3930" s="280"/>
    </row>
    <row r="3931" spans="1:20" s="191" customFormat="1" ht="13.5" thickBot="1">
      <c r="A3931" s="222"/>
      <c r="B3931" s="223"/>
      <c r="C3931" s="223"/>
      <c r="D3931" s="225"/>
      <c r="E3931" s="225"/>
      <c r="F3931" s="224"/>
      <c r="G3931" s="265"/>
      <c r="I3931" s="303"/>
      <c r="S3931" s="282"/>
    </row>
    <row r="3932" spans="1:20" s="191" customFormat="1" ht="13.5" thickTop="1">
      <c r="A3932" s="188" t="s">
        <v>124</v>
      </c>
      <c r="B3932" s="188"/>
      <c r="C3932" s="188"/>
      <c r="D3932" s="190"/>
      <c r="E3932" s="190"/>
      <c r="F3932" s="189"/>
      <c r="G3932" s="189"/>
      <c r="I3932" s="303"/>
      <c r="S3932" s="282"/>
    </row>
    <row r="3933" spans="1:20" s="191" customFormat="1">
      <c r="A3933" s="188" t="str">
        <f>CONCATENATE('Prestaciones y AIU'!A3576," ANALISIS DE PRECIOS UNITARIOS")</f>
        <v xml:space="preserve"> ANALISIS DE PRECIOS UNITARIOS</v>
      </c>
      <c r="B3933" s="188"/>
      <c r="C3933" s="188"/>
      <c r="D3933" s="190"/>
      <c r="E3933" s="190"/>
      <c r="F3933" s="189"/>
      <c r="G3933" s="189"/>
      <c r="I3933" s="303"/>
      <c r="S3933" s="282"/>
    </row>
    <row r="3934" spans="1:20" s="191" customFormat="1">
      <c r="A3934" s="188" t="str">
        <f>Objeto_LIC</f>
        <v>OBJETO PROCESO COMPETITIVO</v>
      </c>
      <c r="B3934" s="188"/>
      <c r="C3934" s="188"/>
      <c r="D3934" s="190"/>
      <c r="E3934" s="190"/>
      <c r="F3934" s="189"/>
      <c r="G3934" s="189"/>
      <c r="I3934" s="303"/>
      <c r="S3934" s="282"/>
    </row>
    <row r="3935" spans="1:20">
      <c r="A3935" s="188"/>
      <c r="B3935" s="188"/>
      <c r="C3935" s="188"/>
      <c r="D3935" s="190"/>
      <c r="E3935" s="190"/>
      <c r="F3935" s="189"/>
      <c r="G3935" s="189"/>
    </row>
    <row r="3936" spans="1:20" s="201" customFormat="1" ht="13.5" thickBot="1">
      <c r="A3936" s="192"/>
      <c r="B3936" s="192"/>
      <c r="C3936" s="192"/>
      <c r="D3936" s="194"/>
      <c r="E3936" s="194"/>
      <c r="F3936" s="193"/>
      <c r="G3936" s="193"/>
      <c r="I3936" s="305"/>
      <c r="S3936" s="282"/>
    </row>
    <row r="3937" spans="1:19" ht="13.5" thickTop="1">
      <c r="A3937" s="196"/>
      <c r="B3937" s="197"/>
      <c r="C3937" s="197"/>
      <c r="D3937" s="199"/>
      <c r="E3937" s="199"/>
      <c r="F3937" s="198"/>
      <c r="G3937" s="200" t="s">
        <v>125</v>
      </c>
    </row>
    <row r="3938" spans="1:19">
      <c r="A3938" s="202" t="s">
        <v>58</v>
      </c>
      <c r="B3938" s="844" t="str">
        <f>Proponente</f>
        <v>INDICAR NOMBRE DE CONTRATISTA</v>
      </c>
      <c r="C3938" s="844"/>
      <c r="D3938" s="844"/>
      <c r="E3938" s="844"/>
      <c r="F3938" s="844"/>
      <c r="G3938" s="845"/>
    </row>
    <row r="3939" spans="1:19">
      <c r="A3939" s="202" t="s">
        <v>59</v>
      </c>
      <c r="B3939" s="203"/>
      <c r="C3939" s="844"/>
      <c r="D3939" s="844"/>
      <c r="E3939" s="844"/>
      <c r="F3939" s="844"/>
      <c r="G3939" s="845"/>
    </row>
    <row r="3940" spans="1:19">
      <c r="A3940" s="204"/>
      <c r="D3940" s="206"/>
      <c r="E3940" s="206"/>
      <c r="F3940" s="192" t="s">
        <v>87</v>
      </c>
      <c r="G3940" s="207" t="str">
        <f>Presupuesto!$C$61</f>
        <v>Kg</v>
      </c>
      <c r="I3940" s="306"/>
      <c r="J3940" s="281"/>
      <c r="K3940" s="281"/>
      <c r="L3940" s="281"/>
      <c r="M3940" s="281"/>
      <c r="N3940" s="281"/>
      <c r="O3940" s="281"/>
      <c r="P3940" s="281"/>
      <c r="Q3940" s="281"/>
      <c r="R3940" s="281"/>
      <c r="S3940" s="281"/>
    </row>
    <row r="3941" spans="1:19" s="209" customFormat="1" ht="13.5" thickBot="1">
      <c r="A3941" s="202" t="s">
        <v>60</v>
      </c>
      <c r="B3941" s="195"/>
      <c r="C3941" s="195"/>
      <c r="D3941" s="206"/>
      <c r="E3941" s="206"/>
      <c r="F3941" s="205"/>
      <c r="G3941" s="208"/>
      <c r="I3941" s="307"/>
      <c r="S3941" s="281"/>
    </row>
    <row r="3942" spans="1:19" ht="13.5" thickTop="1">
      <c r="A3942" s="210" t="s">
        <v>53</v>
      </c>
      <c r="B3942" s="211" t="s">
        <v>61</v>
      </c>
      <c r="C3942" s="211" t="s">
        <v>62</v>
      </c>
      <c r="D3942" s="212" t="s">
        <v>70</v>
      </c>
      <c r="E3942" s="213" t="s">
        <v>98</v>
      </c>
      <c r="F3942" s="213" t="s">
        <v>75</v>
      </c>
      <c r="G3942" s="214" t="s">
        <v>66</v>
      </c>
      <c r="I3942" s="269"/>
    </row>
    <row r="3943" spans="1:19">
      <c r="A3943" s="215" t="str">
        <f t="shared" ref="A3943:A3954" si="688">IF(I3942=0,"-",VLOOKUP(I3942,EQUIPOS,2,FALSE))</f>
        <v>-</v>
      </c>
      <c r="B3943" s="216"/>
      <c r="C3943" s="216"/>
      <c r="D3943" s="186"/>
      <c r="E3943" s="217">
        <f t="shared" ref="E3943:E3954" si="689">IF(I3942=0,0,VLOOKUP(I3942,EQUIPOS,4,FALSE))</f>
        <v>0</v>
      </c>
      <c r="F3943" s="218">
        <f t="shared" ref="F3943:F3954" si="690">IF(D3943=0,0,E3943/D3943)</f>
        <v>0</v>
      </c>
      <c r="G3943" s="219"/>
      <c r="I3943" s="269"/>
    </row>
    <row r="3944" spans="1:19">
      <c r="A3944" s="215" t="str">
        <f t="shared" si="688"/>
        <v>-</v>
      </c>
      <c r="B3944" s="216"/>
      <c r="C3944" s="216"/>
      <c r="D3944" s="186"/>
      <c r="E3944" s="217">
        <f t="shared" si="689"/>
        <v>0</v>
      </c>
      <c r="F3944" s="218">
        <f t="shared" si="690"/>
        <v>0</v>
      </c>
      <c r="G3944" s="220"/>
      <c r="I3944" s="269"/>
    </row>
    <row r="3945" spans="1:19">
      <c r="A3945" s="215" t="str">
        <f t="shared" si="688"/>
        <v>-</v>
      </c>
      <c r="B3945" s="216"/>
      <c r="C3945" s="216"/>
      <c r="D3945" s="186"/>
      <c r="E3945" s="217">
        <f t="shared" si="689"/>
        <v>0</v>
      </c>
      <c r="F3945" s="218">
        <f t="shared" si="690"/>
        <v>0</v>
      </c>
      <c r="G3945" s="220"/>
      <c r="I3945" s="269"/>
    </row>
    <row r="3946" spans="1:19">
      <c r="A3946" s="215" t="str">
        <f t="shared" si="688"/>
        <v>-</v>
      </c>
      <c r="B3946" s="216"/>
      <c r="C3946" s="216"/>
      <c r="D3946" s="186"/>
      <c r="E3946" s="217">
        <f t="shared" si="689"/>
        <v>0</v>
      </c>
      <c r="F3946" s="218">
        <f t="shared" si="690"/>
        <v>0</v>
      </c>
      <c r="G3946" s="220"/>
      <c r="I3946" s="269"/>
    </row>
    <row r="3947" spans="1:19">
      <c r="A3947" s="215" t="str">
        <f t="shared" si="688"/>
        <v>-</v>
      </c>
      <c r="B3947" s="216"/>
      <c r="C3947" s="216"/>
      <c r="D3947" s="186"/>
      <c r="E3947" s="217">
        <f t="shared" si="689"/>
        <v>0</v>
      </c>
      <c r="F3947" s="218">
        <f t="shared" si="690"/>
        <v>0</v>
      </c>
      <c r="G3947" s="220"/>
      <c r="I3947" s="269"/>
    </row>
    <row r="3948" spans="1:19">
      <c r="A3948" s="215" t="str">
        <f t="shared" si="688"/>
        <v>-</v>
      </c>
      <c r="B3948" s="216"/>
      <c r="C3948" s="216"/>
      <c r="D3948" s="186"/>
      <c r="E3948" s="217">
        <f t="shared" si="689"/>
        <v>0</v>
      </c>
      <c r="F3948" s="218">
        <f t="shared" si="690"/>
        <v>0</v>
      </c>
      <c r="G3948" s="220"/>
      <c r="I3948" s="269"/>
    </row>
    <row r="3949" spans="1:19">
      <c r="A3949" s="215" t="str">
        <f t="shared" si="688"/>
        <v>-</v>
      </c>
      <c r="B3949" s="216"/>
      <c r="C3949" s="216"/>
      <c r="D3949" s="186"/>
      <c r="E3949" s="217">
        <f t="shared" si="689"/>
        <v>0</v>
      </c>
      <c r="F3949" s="218">
        <f t="shared" si="690"/>
        <v>0</v>
      </c>
      <c r="G3949" s="220"/>
      <c r="I3949" s="269"/>
    </row>
    <row r="3950" spans="1:19">
      <c r="A3950" s="215" t="str">
        <f t="shared" si="688"/>
        <v>-</v>
      </c>
      <c r="B3950" s="216"/>
      <c r="C3950" s="216"/>
      <c r="D3950" s="186"/>
      <c r="E3950" s="217">
        <f t="shared" si="689"/>
        <v>0</v>
      </c>
      <c r="F3950" s="218">
        <f t="shared" si="690"/>
        <v>0</v>
      </c>
      <c r="G3950" s="220"/>
      <c r="I3950" s="269"/>
    </row>
    <row r="3951" spans="1:19">
      <c r="A3951" s="215" t="str">
        <f t="shared" si="688"/>
        <v>-</v>
      </c>
      <c r="B3951" s="216"/>
      <c r="C3951" s="216"/>
      <c r="D3951" s="186"/>
      <c r="E3951" s="217">
        <f t="shared" si="689"/>
        <v>0</v>
      </c>
      <c r="F3951" s="218">
        <f t="shared" si="690"/>
        <v>0</v>
      </c>
      <c r="G3951" s="220"/>
      <c r="I3951" s="269"/>
    </row>
    <row r="3952" spans="1:19">
      <c r="A3952" s="215" t="str">
        <f t="shared" si="688"/>
        <v>-</v>
      </c>
      <c r="B3952" s="216"/>
      <c r="C3952" s="216"/>
      <c r="D3952" s="186"/>
      <c r="E3952" s="217">
        <f t="shared" si="689"/>
        <v>0</v>
      </c>
      <c r="F3952" s="218">
        <f t="shared" si="690"/>
        <v>0</v>
      </c>
      <c r="G3952" s="220"/>
      <c r="I3952" s="269"/>
    </row>
    <row r="3953" spans="1:19">
      <c r="A3953" s="215" t="str">
        <f t="shared" si="688"/>
        <v>-</v>
      </c>
      <c r="B3953" s="216"/>
      <c r="C3953" s="216"/>
      <c r="D3953" s="186"/>
      <c r="E3953" s="217">
        <f t="shared" si="689"/>
        <v>0</v>
      </c>
      <c r="F3953" s="218">
        <f t="shared" si="690"/>
        <v>0</v>
      </c>
      <c r="G3953" s="220"/>
      <c r="I3953" s="269"/>
    </row>
    <row r="3954" spans="1:19">
      <c r="A3954" s="215" t="str">
        <f t="shared" si="688"/>
        <v>-</v>
      </c>
      <c r="B3954" s="216"/>
      <c r="C3954" s="216"/>
      <c r="D3954" s="186"/>
      <c r="E3954" s="217">
        <f t="shared" si="689"/>
        <v>0</v>
      </c>
      <c r="F3954" s="218">
        <f t="shared" si="690"/>
        <v>0</v>
      </c>
      <c r="G3954" s="220"/>
      <c r="I3954" s="308"/>
    </row>
    <row r="3955" spans="1:19" ht="13.5" thickBot="1">
      <c r="A3955" s="222"/>
      <c r="B3955" s="223"/>
      <c r="C3955" s="223"/>
      <c r="D3955" s="225"/>
      <c r="E3955" s="225"/>
      <c r="F3955" s="226" t="s">
        <v>76</v>
      </c>
      <c r="G3955" s="227">
        <f>SUM(F3943:F3954)</f>
        <v>0</v>
      </c>
      <c r="I3955" s="308"/>
    </row>
    <row r="3956" spans="1:19" s="209" customFormat="1" ht="13.5" thickTop="1">
      <c r="A3956" s="228" t="s">
        <v>63</v>
      </c>
      <c r="B3956" s="229"/>
      <c r="C3956" s="229"/>
      <c r="D3956" s="231"/>
      <c r="E3956" s="231"/>
      <c r="F3956" s="230"/>
      <c r="G3956" s="232"/>
      <c r="I3956" s="307"/>
      <c r="S3956" s="281"/>
    </row>
    <row r="3957" spans="1:19" ht="26">
      <c r="A3957" s="233" t="s">
        <v>53</v>
      </c>
      <c r="B3957" s="234"/>
      <c r="C3957" s="235" t="s">
        <v>54</v>
      </c>
      <c r="D3957" s="298" t="s">
        <v>64</v>
      </c>
      <c r="E3957" s="236" t="s">
        <v>65</v>
      </c>
      <c r="F3957" s="237" t="s">
        <v>75</v>
      </c>
      <c r="G3957" s="238" t="s">
        <v>66</v>
      </c>
      <c r="I3957" s="269"/>
    </row>
    <row r="3958" spans="1:19">
      <c r="A3958" s="842" t="str">
        <f t="shared" ref="A3958:A3969" si="691">IF(I3957=0,"",VLOOKUP(I3957,MATERIALES,2,FALSE))</f>
        <v/>
      </c>
      <c r="B3958" s="843"/>
      <c r="C3958" s="239" t="str">
        <f t="shared" ref="C3958:C3966" si="692">IF(I3957=0,"",VLOOKUP(I3957,MATERIALES,3,FALSE))</f>
        <v/>
      </c>
      <c r="D3958" s="186"/>
      <c r="E3958" s="240">
        <f t="shared" ref="E3958:E3969" si="693">IF(I3957=0,0,VLOOKUP(I3957,MATERIALES,4,FALSE))</f>
        <v>0</v>
      </c>
      <c r="F3958" s="218">
        <f>D3958*E3958</f>
        <v>0</v>
      </c>
      <c r="G3958" s="219"/>
      <c r="I3958" s="269"/>
    </row>
    <row r="3959" spans="1:19">
      <c r="A3959" s="842" t="str">
        <f t="shared" si="691"/>
        <v/>
      </c>
      <c r="B3959" s="843"/>
      <c r="C3959" s="239" t="str">
        <f t="shared" si="692"/>
        <v/>
      </c>
      <c r="D3959" s="186"/>
      <c r="E3959" s="240">
        <f t="shared" si="693"/>
        <v>0</v>
      </c>
      <c r="F3959" s="218">
        <f t="shared" ref="F3959:F3969" si="694">D3959*E3959</f>
        <v>0</v>
      </c>
      <c r="G3959" s="220"/>
      <c r="I3959" s="269"/>
    </row>
    <row r="3960" spans="1:19">
      <c r="A3960" s="842" t="str">
        <f t="shared" si="691"/>
        <v/>
      </c>
      <c r="B3960" s="843"/>
      <c r="C3960" s="239" t="str">
        <f t="shared" si="692"/>
        <v/>
      </c>
      <c r="D3960" s="186"/>
      <c r="E3960" s="240">
        <f t="shared" si="693"/>
        <v>0</v>
      </c>
      <c r="F3960" s="218">
        <f t="shared" si="694"/>
        <v>0</v>
      </c>
      <c r="G3960" s="220"/>
      <c r="I3960" s="269"/>
    </row>
    <row r="3961" spans="1:19">
      <c r="A3961" s="842" t="str">
        <f t="shared" si="691"/>
        <v/>
      </c>
      <c r="B3961" s="843"/>
      <c r="C3961" s="239" t="str">
        <f t="shared" si="692"/>
        <v/>
      </c>
      <c r="D3961" s="186"/>
      <c r="E3961" s="240">
        <f t="shared" si="693"/>
        <v>0</v>
      </c>
      <c r="F3961" s="218">
        <f t="shared" si="694"/>
        <v>0</v>
      </c>
      <c r="G3961" s="220"/>
      <c r="I3961" s="269"/>
    </row>
    <row r="3962" spans="1:19">
      <c r="A3962" s="842" t="str">
        <f t="shared" si="691"/>
        <v/>
      </c>
      <c r="B3962" s="843"/>
      <c r="C3962" s="239" t="str">
        <f t="shared" si="692"/>
        <v/>
      </c>
      <c r="D3962" s="186"/>
      <c r="E3962" s="240">
        <f t="shared" si="693"/>
        <v>0</v>
      </c>
      <c r="F3962" s="218">
        <f t="shared" si="694"/>
        <v>0</v>
      </c>
      <c r="G3962" s="220"/>
      <c r="I3962" s="269"/>
    </row>
    <row r="3963" spans="1:19">
      <c r="A3963" s="842" t="str">
        <f t="shared" si="691"/>
        <v/>
      </c>
      <c r="B3963" s="843"/>
      <c r="C3963" s="239" t="str">
        <f t="shared" si="692"/>
        <v/>
      </c>
      <c r="D3963" s="186"/>
      <c r="E3963" s="240">
        <f t="shared" si="693"/>
        <v>0</v>
      </c>
      <c r="F3963" s="218">
        <f t="shared" si="694"/>
        <v>0</v>
      </c>
      <c r="G3963" s="220"/>
      <c r="I3963" s="269"/>
    </row>
    <row r="3964" spans="1:19">
      <c r="A3964" s="842" t="str">
        <f t="shared" si="691"/>
        <v/>
      </c>
      <c r="B3964" s="843"/>
      <c r="C3964" s="239" t="str">
        <f t="shared" si="692"/>
        <v/>
      </c>
      <c r="D3964" s="186"/>
      <c r="E3964" s="240">
        <f t="shared" si="693"/>
        <v>0</v>
      </c>
      <c r="F3964" s="218">
        <f t="shared" si="694"/>
        <v>0</v>
      </c>
      <c r="G3964" s="220"/>
      <c r="I3964" s="269"/>
    </row>
    <row r="3965" spans="1:19">
      <c r="A3965" s="842" t="str">
        <f t="shared" si="691"/>
        <v/>
      </c>
      <c r="B3965" s="843"/>
      <c r="C3965" s="239" t="str">
        <f t="shared" si="692"/>
        <v/>
      </c>
      <c r="D3965" s="186"/>
      <c r="E3965" s="240">
        <f t="shared" si="693"/>
        <v>0</v>
      </c>
      <c r="F3965" s="218">
        <f t="shared" si="694"/>
        <v>0</v>
      </c>
      <c r="G3965" s="241"/>
      <c r="I3965" s="269"/>
    </row>
    <row r="3966" spans="1:19">
      <c r="A3966" s="842" t="str">
        <f t="shared" si="691"/>
        <v/>
      </c>
      <c r="B3966" s="843"/>
      <c r="C3966" s="239" t="str">
        <f t="shared" si="692"/>
        <v/>
      </c>
      <c r="D3966" s="186"/>
      <c r="E3966" s="240">
        <f t="shared" si="693"/>
        <v>0</v>
      </c>
      <c r="F3966" s="218">
        <f t="shared" si="694"/>
        <v>0</v>
      </c>
      <c r="G3966" s="220"/>
      <c r="I3966" s="269"/>
    </row>
    <row r="3967" spans="1:19">
      <c r="A3967" s="842" t="str">
        <f t="shared" si="691"/>
        <v/>
      </c>
      <c r="B3967" s="843"/>
      <c r="C3967" s="239"/>
      <c r="D3967" s="186"/>
      <c r="E3967" s="240">
        <f t="shared" si="693"/>
        <v>0</v>
      </c>
      <c r="F3967" s="218">
        <f t="shared" si="694"/>
        <v>0</v>
      </c>
      <c r="G3967" s="220"/>
      <c r="I3967" s="269"/>
    </row>
    <row r="3968" spans="1:19">
      <c r="A3968" s="842" t="str">
        <f t="shared" si="691"/>
        <v/>
      </c>
      <c r="B3968" s="843"/>
      <c r="C3968" s="239"/>
      <c r="D3968" s="186"/>
      <c r="E3968" s="240">
        <f t="shared" si="693"/>
        <v>0</v>
      </c>
      <c r="F3968" s="218">
        <f t="shared" si="694"/>
        <v>0</v>
      </c>
      <c r="G3968" s="220"/>
      <c r="I3968" s="269"/>
    </row>
    <row r="3969" spans="1:9" ht="26.25" customHeight="1">
      <c r="A3969" s="842" t="str">
        <f t="shared" si="691"/>
        <v/>
      </c>
      <c r="B3969" s="843"/>
      <c r="C3969" s="239" t="str">
        <f t="shared" ref="C3969" si="695">IF(I3968=0,"",VLOOKUP(I3968,MATERIALES,3,FALSE))</f>
        <v/>
      </c>
      <c r="D3969" s="186"/>
      <c r="E3969" s="240">
        <f t="shared" si="693"/>
        <v>0</v>
      </c>
      <c r="F3969" s="218">
        <f t="shared" si="694"/>
        <v>0</v>
      </c>
      <c r="G3969" s="221"/>
      <c r="I3969" s="308"/>
    </row>
    <row r="3970" spans="1:9" ht="13.5" thickBot="1">
      <c r="A3970" s="204"/>
      <c r="D3970" s="206"/>
      <c r="E3970" s="242"/>
      <c r="F3970" s="243" t="s">
        <v>77</v>
      </c>
      <c r="G3970" s="241">
        <f>SUM(F3958:F3969)</f>
        <v>0</v>
      </c>
      <c r="I3970" s="308"/>
    </row>
    <row r="3971" spans="1:9" ht="14" thickTop="1" thickBot="1">
      <c r="A3971" s="244" t="s">
        <v>68</v>
      </c>
      <c r="B3971" s="245"/>
      <c r="C3971" s="245"/>
      <c r="D3971" s="247"/>
      <c r="E3971" s="247"/>
      <c r="F3971" s="246"/>
      <c r="G3971" s="248"/>
      <c r="I3971" s="308"/>
    </row>
    <row r="3972" spans="1:9" ht="13.5" thickTop="1">
      <c r="A3972" s="233" t="s">
        <v>53</v>
      </c>
      <c r="B3972" s="234"/>
      <c r="C3972" s="236" t="s">
        <v>67</v>
      </c>
      <c r="D3972" s="298" t="s">
        <v>71</v>
      </c>
      <c r="E3972" s="236" t="s">
        <v>96</v>
      </c>
      <c r="F3972" s="237" t="s">
        <v>75</v>
      </c>
      <c r="G3972" s="238" t="s">
        <v>66</v>
      </c>
      <c r="I3972" s="269"/>
    </row>
    <row r="3973" spans="1:9">
      <c r="A3973" s="842" t="str">
        <f>IF(I3972=0,"",VLOOKUP(I3972,EQUIPOS,2,FALSE))</f>
        <v/>
      </c>
      <c r="B3973" s="843"/>
      <c r="C3973" s="187"/>
      <c r="D3973" s="186"/>
      <c r="E3973" s="240">
        <f>IF(I3972=0,0,VLOOKUP(I3972,EQUIPOS,4,FALSE))</f>
        <v>0</v>
      </c>
      <c r="F3973" s="218">
        <f>C3973*D3973*E3973</f>
        <v>0</v>
      </c>
      <c r="G3973" s="219"/>
      <c r="I3973" s="269"/>
    </row>
    <row r="3974" spans="1:9">
      <c r="A3974" s="842" t="str">
        <f>IF(I3973=0,"",VLOOKUP(I3973,EQUIPOS,2,FALSE))</f>
        <v/>
      </c>
      <c r="B3974" s="843"/>
      <c r="C3974" s="187"/>
      <c r="D3974" s="186"/>
      <c r="E3974" s="240">
        <f>IF(I3973=0,0,VLOOKUP(I3973,EQUIPOS,4,FALSE))</f>
        <v>0</v>
      </c>
      <c r="F3974" s="218">
        <f t="shared" ref="F3974:F3977" si="696">C3974*D3974*E3974</f>
        <v>0</v>
      </c>
      <c r="G3974" s="220"/>
      <c r="I3974" s="269"/>
    </row>
    <row r="3975" spans="1:9">
      <c r="A3975" s="842" t="str">
        <f>IF(I3974=0,"",VLOOKUP(I3974,EQUIPOS,2,FALSE))</f>
        <v/>
      </c>
      <c r="B3975" s="843"/>
      <c r="C3975" s="187"/>
      <c r="D3975" s="186"/>
      <c r="E3975" s="240">
        <f>IF(I3974=0,0,VLOOKUP(I3974,EQUIPOS,4,FALSE))</f>
        <v>0</v>
      </c>
      <c r="F3975" s="218">
        <f t="shared" si="696"/>
        <v>0</v>
      </c>
      <c r="G3975" s="220"/>
      <c r="I3975" s="269"/>
    </row>
    <row r="3976" spans="1:9">
      <c r="A3976" s="842" t="str">
        <f>IF(I3975=0,"",VLOOKUP(I3975,EQUIPOS,2,FALSE))</f>
        <v/>
      </c>
      <c r="B3976" s="843"/>
      <c r="C3976" s="187"/>
      <c r="D3976" s="186"/>
      <c r="E3976" s="240">
        <f>IF(I3975=0,0,VLOOKUP(I3975,EQUIPOS,4,FALSE))</f>
        <v>0</v>
      </c>
      <c r="F3976" s="218">
        <f t="shared" si="696"/>
        <v>0</v>
      </c>
      <c r="G3976" s="220"/>
      <c r="I3976" s="269"/>
    </row>
    <row r="3977" spans="1:9" ht="30.75" customHeight="1">
      <c r="A3977" s="842" t="str">
        <f>IF(I3976=0,"",VLOOKUP(I3976,EQUIPOS,2,FALSE))</f>
        <v/>
      </c>
      <c r="B3977" s="843"/>
      <c r="C3977" s="187"/>
      <c r="D3977" s="186"/>
      <c r="E3977" s="240">
        <f>IF(I3976=0,0,VLOOKUP(I3976,EQUIPOS,4,FALSE))</f>
        <v>0</v>
      </c>
      <c r="F3977" s="218">
        <f t="shared" si="696"/>
        <v>0</v>
      </c>
      <c r="G3977" s="221"/>
      <c r="I3977" s="308"/>
    </row>
    <row r="3978" spans="1:9" ht="13.5" thickBot="1">
      <c r="A3978" s="222"/>
      <c r="B3978" s="223"/>
      <c r="C3978" s="223"/>
      <c r="D3978" s="225"/>
      <c r="E3978" s="249"/>
      <c r="F3978" s="226" t="s">
        <v>78</v>
      </c>
      <c r="G3978" s="250">
        <f>SUM(F3973:F3977)</f>
        <v>0</v>
      </c>
      <c r="I3978" s="308"/>
    </row>
    <row r="3979" spans="1:9" ht="13.5" thickTop="1">
      <c r="A3979" s="228" t="s">
        <v>69</v>
      </c>
      <c r="B3979" s="229"/>
      <c r="C3979" s="229"/>
      <c r="D3979" s="231"/>
      <c r="E3979" s="231"/>
      <c r="F3979" s="230"/>
      <c r="G3979" s="232"/>
      <c r="H3979" s="209"/>
      <c r="I3979" s="307"/>
    </row>
    <row r="3980" spans="1:9" ht="26">
      <c r="A3980" s="233" t="s">
        <v>53</v>
      </c>
      <c r="B3980" s="235" t="s">
        <v>54</v>
      </c>
      <c r="C3980" s="235" t="s">
        <v>64</v>
      </c>
      <c r="D3980" s="298" t="s">
        <v>70</v>
      </c>
      <c r="E3980" s="236" t="s">
        <v>65</v>
      </c>
      <c r="F3980" s="237" t="s">
        <v>75</v>
      </c>
      <c r="G3980" s="238" t="s">
        <v>66</v>
      </c>
      <c r="I3980" s="269"/>
    </row>
    <row r="3981" spans="1:9">
      <c r="A3981" s="251" t="str">
        <f t="shared" ref="A3981:A3992" si="697">IF(I3980=0,"",VLOOKUP(I3980,MANOOBRA,2,FALSE))</f>
        <v/>
      </c>
      <c r="B3981" s="239" t="str">
        <f t="shared" ref="B3981:B3992" si="698">IF(I3980=0,"",VLOOKUP(I3980,MANOOBRA,3,FALSE))</f>
        <v/>
      </c>
      <c r="C3981" s="187"/>
      <c r="D3981" s="187"/>
      <c r="E3981" s="240">
        <f t="shared" ref="E3981:E3992" si="699">IF(I3980=0,0,VLOOKUP(I3980,MANOOBRA,4,FALSE))</f>
        <v>0</v>
      </c>
      <c r="F3981" s="218">
        <f>IF(D3981=0,0,C3981*E3981/D3981)</f>
        <v>0</v>
      </c>
      <c r="G3981" s="219"/>
      <c r="I3981" s="269"/>
    </row>
    <row r="3982" spans="1:9">
      <c r="A3982" s="251" t="str">
        <f t="shared" si="697"/>
        <v/>
      </c>
      <c r="B3982" s="239" t="str">
        <f t="shared" si="698"/>
        <v/>
      </c>
      <c r="C3982" s="187"/>
      <c r="D3982" s="187"/>
      <c r="E3982" s="240">
        <f t="shared" si="699"/>
        <v>0</v>
      </c>
      <c r="F3982" s="218">
        <f t="shared" ref="F3982:F3992" si="700">IF(D3982=0,0,C3982*E3982/D3982)</f>
        <v>0</v>
      </c>
      <c r="G3982" s="220"/>
      <c r="I3982" s="269"/>
    </row>
    <row r="3983" spans="1:9">
      <c r="A3983" s="251" t="str">
        <f t="shared" si="697"/>
        <v/>
      </c>
      <c r="B3983" s="239" t="str">
        <f t="shared" si="698"/>
        <v/>
      </c>
      <c r="C3983" s="187"/>
      <c r="D3983" s="290"/>
      <c r="E3983" s="240">
        <f t="shared" si="699"/>
        <v>0</v>
      </c>
      <c r="F3983" s="218">
        <f t="shared" si="700"/>
        <v>0</v>
      </c>
      <c r="G3983" s="220"/>
      <c r="I3983" s="269"/>
    </row>
    <row r="3984" spans="1:9">
      <c r="A3984" s="251" t="str">
        <f t="shared" si="697"/>
        <v/>
      </c>
      <c r="B3984" s="239" t="str">
        <f t="shared" si="698"/>
        <v/>
      </c>
      <c r="C3984" s="187"/>
      <c r="D3984" s="187"/>
      <c r="E3984" s="240">
        <f t="shared" si="699"/>
        <v>0</v>
      </c>
      <c r="F3984" s="218">
        <f t="shared" si="700"/>
        <v>0</v>
      </c>
      <c r="G3984" s="220"/>
      <c r="I3984" s="269"/>
    </row>
    <row r="3985" spans="1:20">
      <c r="A3985" s="251" t="str">
        <f t="shared" si="697"/>
        <v/>
      </c>
      <c r="B3985" s="239" t="str">
        <f t="shared" si="698"/>
        <v/>
      </c>
      <c r="C3985" s="187"/>
      <c r="D3985" s="187"/>
      <c r="E3985" s="240">
        <f t="shared" si="699"/>
        <v>0</v>
      </c>
      <c r="F3985" s="218">
        <f t="shared" si="700"/>
        <v>0</v>
      </c>
      <c r="G3985" s="220"/>
      <c r="I3985" s="269"/>
    </row>
    <row r="3986" spans="1:20">
      <c r="A3986" s="251" t="str">
        <f t="shared" si="697"/>
        <v/>
      </c>
      <c r="B3986" s="239" t="str">
        <f t="shared" si="698"/>
        <v/>
      </c>
      <c r="C3986" s="187"/>
      <c r="D3986" s="187"/>
      <c r="E3986" s="240">
        <f t="shared" si="699"/>
        <v>0</v>
      </c>
      <c r="F3986" s="218">
        <f t="shared" si="700"/>
        <v>0</v>
      </c>
      <c r="G3986" s="220"/>
      <c r="I3986" s="269"/>
    </row>
    <row r="3987" spans="1:20">
      <c r="A3987" s="251" t="str">
        <f t="shared" si="697"/>
        <v/>
      </c>
      <c r="B3987" s="239" t="str">
        <f t="shared" si="698"/>
        <v/>
      </c>
      <c r="C3987" s="187"/>
      <c r="D3987" s="187"/>
      <c r="E3987" s="240">
        <f t="shared" si="699"/>
        <v>0</v>
      </c>
      <c r="F3987" s="218">
        <f t="shared" si="700"/>
        <v>0</v>
      </c>
      <c r="G3987" s="220"/>
      <c r="I3987" s="269"/>
    </row>
    <row r="3988" spans="1:20">
      <c r="A3988" s="251" t="str">
        <f t="shared" si="697"/>
        <v/>
      </c>
      <c r="B3988" s="239" t="str">
        <f t="shared" si="698"/>
        <v/>
      </c>
      <c r="C3988" s="187"/>
      <c r="D3988" s="187"/>
      <c r="E3988" s="240">
        <f t="shared" si="699"/>
        <v>0</v>
      </c>
      <c r="F3988" s="218">
        <f t="shared" si="700"/>
        <v>0</v>
      </c>
      <c r="G3988" s="220"/>
      <c r="I3988" s="269"/>
    </row>
    <row r="3989" spans="1:20">
      <c r="A3989" s="251" t="str">
        <f t="shared" si="697"/>
        <v/>
      </c>
      <c r="B3989" s="239" t="str">
        <f t="shared" si="698"/>
        <v/>
      </c>
      <c r="C3989" s="187"/>
      <c r="D3989" s="187"/>
      <c r="E3989" s="240">
        <f t="shared" si="699"/>
        <v>0</v>
      </c>
      <c r="F3989" s="218">
        <f t="shared" si="700"/>
        <v>0</v>
      </c>
      <c r="G3989" s="220"/>
      <c r="I3989" s="269"/>
    </row>
    <row r="3990" spans="1:20">
      <c r="A3990" s="251" t="str">
        <f t="shared" si="697"/>
        <v/>
      </c>
      <c r="B3990" s="239" t="str">
        <f t="shared" si="698"/>
        <v/>
      </c>
      <c r="C3990" s="187"/>
      <c r="D3990" s="187"/>
      <c r="E3990" s="240">
        <f t="shared" si="699"/>
        <v>0</v>
      </c>
      <c r="F3990" s="218">
        <f t="shared" si="700"/>
        <v>0</v>
      </c>
      <c r="G3990" s="220"/>
      <c r="I3990" s="269"/>
    </row>
    <row r="3991" spans="1:20">
      <c r="A3991" s="251" t="str">
        <f t="shared" si="697"/>
        <v/>
      </c>
      <c r="B3991" s="239" t="str">
        <f t="shared" si="698"/>
        <v/>
      </c>
      <c r="C3991" s="187"/>
      <c r="D3991" s="187"/>
      <c r="E3991" s="240">
        <f t="shared" si="699"/>
        <v>0</v>
      </c>
      <c r="F3991" s="218">
        <f t="shared" si="700"/>
        <v>0</v>
      </c>
      <c r="G3991" s="220"/>
      <c r="I3991" s="269"/>
    </row>
    <row r="3992" spans="1:20" ht="31.5" customHeight="1">
      <c r="A3992" s="251" t="str">
        <f t="shared" si="697"/>
        <v/>
      </c>
      <c r="B3992" s="239" t="str">
        <f t="shared" si="698"/>
        <v/>
      </c>
      <c r="C3992" s="187"/>
      <c r="D3992" s="187"/>
      <c r="E3992" s="240">
        <f t="shared" si="699"/>
        <v>0</v>
      </c>
      <c r="F3992" s="218">
        <f t="shared" si="700"/>
        <v>0</v>
      </c>
      <c r="G3992" s="221"/>
      <c r="I3992" s="308"/>
    </row>
    <row r="3993" spans="1:20" ht="13.5" thickBot="1">
      <c r="A3993" s="222"/>
      <c r="B3993" s="223"/>
      <c r="C3993" s="223"/>
      <c r="D3993" s="225"/>
      <c r="E3993" s="225"/>
      <c r="F3993" s="226" t="s">
        <v>79</v>
      </c>
      <c r="G3993" s="250">
        <f>SUM(F3981:F3992)</f>
        <v>0</v>
      </c>
      <c r="I3993" s="308"/>
    </row>
    <row r="3994" spans="1:20" ht="13.5" thickTop="1">
      <c r="A3994" s="179" t="s">
        <v>72</v>
      </c>
      <c r="B3994" s="229"/>
      <c r="C3994" s="229"/>
      <c r="D3994" s="231"/>
      <c r="E3994" s="231"/>
      <c r="F3994" s="230"/>
      <c r="G3994" s="232"/>
      <c r="H3994" s="209"/>
      <c r="I3994" s="307"/>
    </row>
    <row r="3995" spans="1:20">
      <c r="A3995" s="233" t="s">
        <v>53</v>
      </c>
      <c r="B3995" s="234"/>
      <c r="C3995" s="234"/>
      <c r="D3995" s="299"/>
      <c r="E3995" s="236" t="s">
        <v>73</v>
      </c>
      <c r="F3995" s="237" t="s">
        <v>74</v>
      </c>
      <c r="G3995" s="252" t="s">
        <v>73</v>
      </c>
      <c r="I3995" s="308"/>
    </row>
    <row r="3996" spans="1:20">
      <c r="A3996" s="178" t="s">
        <v>86</v>
      </c>
      <c r="B3996" s="253"/>
      <c r="C3996" s="253"/>
      <c r="D3996" s="300"/>
      <c r="E3996" s="217">
        <f>SUM(G3955,G3970,G3978,G3993)</f>
        <v>0</v>
      </c>
      <c r="F3996" s="254">
        <f>A</f>
        <v>0</v>
      </c>
      <c r="G3996" s="255">
        <f>E3996*F3996</f>
        <v>0</v>
      </c>
      <c r="I3996" s="308"/>
    </row>
    <row r="3997" spans="1:20">
      <c r="A3997" s="178" t="s">
        <v>84</v>
      </c>
      <c r="B3997" s="253"/>
      <c r="C3997" s="253"/>
      <c r="D3997" s="300"/>
      <c r="E3997" s="217">
        <f>SUM(G3955,G3970,G3978,G3993)</f>
        <v>0</v>
      </c>
      <c r="F3997" s="254">
        <f>I</f>
        <v>0</v>
      </c>
      <c r="G3997" s="255">
        <f>E3997*F3997</f>
        <v>0</v>
      </c>
      <c r="I3997" s="308"/>
    </row>
    <row r="3998" spans="1:20" ht="33" customHeight="1">
      <c r="A3998" s="178" t="s">
        <v>85</v>
      </c>
      <c r="B3998" s="253"/>
      <c r="C3998" s="253"/>
      <c r="D3998" s="300"/>
      <c r="E3998" s="217">
        <f>SUM(G3955,G3970,G3978,G3993)</f>
        <v>0</v>
      </c>
      <c r="F3998" s="254">
        <f>U</f>
        <v>0</v>
      </c>
      <c r="G3998" s="255">
        <f>E3998*F3998</f>
        <v>0</v>
      </c>
      <c r="I3998" s="308"/>
      <c r="J3998" s="281"/>
      <c r="K3998" s="281"/>
      <c r="L3998" s="281"/>
      <c r="M3998" s="281"/>
      <c r="N3998" s="281"/>
      <c r="O3998" s="281"/>
      <c r="P3998" s="281"/>
      <c r="Q3998" s="281"/>
      <c r="R3998" s="281"/>
      <c r="S3998" s="281"/>
    </row>
    <row r="3999" spans="1:20" s="201" customFormat="1" ht="13.5" thickBot="1">
      <c r="A3999" s="222"/>
      <c r="B3999" s="223"/>
      <c r="C3999" s="223"/>
      <c r="D3999" s="225"/>
      <c r="E3999" s="225"/>
      <c r="F3999" s="256" t="s">
        <v>83</v>
      </c>
      <c r="G3999" s="250">
        <f>SUM(G3996:G3998)</f>
        <v>0</v>
      </c>
      <c r="I3999" s="309"/>
      <c r="J3999" s="201">
        <f>B3939</f>
        <v>0</v>
      </c>
      <c r="K3999" s="261">
        <f>E3996</f>
        <v>0</v>
      </c>
      <c r="L3999" s="261">
        <f>+G3955</f>
        <v>0</v>
      </c>
      <c r="M3999" s="261">
        <f>+G3970</f>
        <v>0</v>
      </c>
      <c r="N3999" s="261">
        <f>+G3978</f>
        <v>0</v>
      </c>
      <c r="O3999" s="261">
        <f>+G3993</f>
        <v>0</v>
      </c>
      <c r="P3999" s="280">
        <f>G3996</f>
        <v>0</v>
      </c>
      <c r="Q3999" s="280">
        <f>G3997</f>
        <v>0</v>
      </c>
      <c r="R3999" s="280">
        <f>G3998</f>
        <v>0</v>
      </c>
      <c r="S3999" s="283">
        <f>SUM(K3999:R3999)</f>
        <v>0</v>
      </c>
      <c r="T3999" s="280"/>
    </row>
    <row r="4000" spans="1:20" ht="14" thickTop="1" thickBot="1">
      <c r="A4000" s="257"/>
      <c r="B4000" s="201"/>
      <c r="C4000" s="201"/>
      <c r="D4000" s="301"/>
      <c r="E4000" s="258" t="s">
        <v>88</v>
      </c>
      <c r="F4000" s="259"/>
      <c r="G4000" s="260">
        <f>ROUND(SUM(G3955,G3970,G3978,G3993,G3999),0)</f>
        <v>0</v>
      </c>
      <c r="I4000" s="308"/>
      <c r="T4000" s="280"/>
    </row>
    <row r="4001" spans="1:20" ht="13.5" thickTop="1">
      <c r="A4001" s="262" t="s">
        <v>95</v>
      </c>
      <c r="D4001" s="206"/>
      <c r="E4001" s="206"/>
      <c r="F4001" s="205"/>
      <c r="G4001" s="208"/>
      <c r="I4001" s="308"/>
      <c r="T4001" s="280"/>
    </row>
    <row r="4002" spans="1:20">
      <c r="A4002" s="262"/>
      <c r="B4002" s="263"/>
      <c r="C4002" s="263"/>
      <c r="D4002" s="302"/>
      <c r="E4002" s="206"/>
      <c r="F4002" s="205"/>
      <c r="G4002" s="264">
        <f ca="1">TODAY()</f>
        <v>45189</v>
      </c>
      <c r="I4002" s="308"/>
      <c r="T4002" s="280"/>
    </row>
    <row r="4003" spans="1:20" s="191" customFormat="1" ht="13.5" thickBot="1">
      <c r="A4003" s="222"/>
      <c r="B4003" s="223"/>
      <c r="C4003" s="223"/>
      <c r="D4003" s="225"/>
      <c r="E4003" s="225"/>
      <c r="F4003" s="224"/>
      <c r="G4003" s="265"/>
      <c r="I4003" s="303"/>
      <c r="S4003" s="282"/>
    </row>
    <row r="4004" spans="1:20" s="191" customFormat="1" ht="13.5" thickTop="1">
      <c r="A4004" s="188" t="s">
        <v>124</v>
      </c>
      <c r="B4004" s="188"/>
      <c r="C4004" s="188"/>
      <c r="D4004" s="190"/>
      <c r="E4004" s="190"/>
      <c r="F4004" s="189"/>
      <c r="G4004" s="189"/>
      <c r="I4004" s="303"/>
      <c r="S4004" s="282"/>
    </row>
    <row r="4005" spans="1:20" s="191" customFormat="1">
      <c r="A4005" s="188" t="str">
        <f>CONCATENATE('Prestaciones y AIU'!A3648," ANALISIS DE PRECIOS UNITARIOS")</f>
        <v xml:space="preserve"> ANALISIS DE PRECIOS UNITARIOS</v>
      </c>
      <c r="B4005" s="188"/>
      <c r="C4005" s="188"/>
      <c r="D4005" s="190"/>
      <c r="E4005" s="190"/>
      <c r="F4005" s="189"/>
      <c r="G4005" s="189"/>
      <c r="I4005" s="303"/>
      <c r="S4005" s="282"/>
    </row>
    <row r="4006" spans="1:20" s="191" customFormat="1">
      <c r="A4006" s="188" t="str">
        <f>Objeto_LIC</f>
        <v>OBJETO PROCESO COMPETITIVO</v>
      </c>
      <c r="B4006" s="188"/>
      <c r="C4006" s="188"/>
      <c r="D4006" s="190"/>
      <c r="E4006" s="190"/>
      <c r="F4006" s="189"/>
      <c r="G4006" s="189"/>
      <c r="I4006" s="303"/>
      <c r="S4006" s="282"/>
    </row>
    <row r="4007" spans="1:20">
      <c r="A4007" s="188"/>
      <c r="B4007" s="188"/>
      <c r="C4007" s="188"/>
      <c r="D4007" s="190"/>
      <c r="E4007" s="190"/>
      <c r="F4007" s="189"/>
      <c r="G4007" s="189"/>
    </row>
    <row r="4008" spans="1:20" s="201" customFormat="1" ht="13.5" thickBot="1">
      <c r="A4008" s="192"/>
      <c r="B4008" s="192"/>
      <c r="C4008" s="192"/>
      <c r="D4008" s="194"/>
      <c r="E4008" s="194"/>
      <c r="F4008" s="193"/>
      <c r="G4008" s="193"/>
      <c r="I4008" s="305"/>
      <c r="S4008" s="282"/>
    </row>
    <row r="4009" spans="1:20" ht="13.5" thickTop="1">
      <c r="A4009" s="196"/>
      <c r="B4009" s="197"/>
      <c r="C4009" s="197"/>
      <c r="D4009" s="199"/>
      <c r="E4009" s="199"/>
      <c r="F4009" s="198"/>
      <c r="G4009" s="200" t="s">
        <v>125</v>
      </c>
    </row>
    <row r="4010" spans="1:20">
      <c r="A4010" s="202" t="s">
        <v>58</v>
      </c>
      <c r="B4010" s="844" t="str">
        <f>Proponente</f>
        <v>INDICAR NOMBRE DE CONTRATISTA</v>
      </c>
      <c r="C4010" s="844"/>
      <c r="D4010" s="844"/>
      <c r="E4010" s="844"/>
      <c r="F4010" s="844"/>
      <c r="G4010" s="845"/>
    </row>
    <row r="4011" spans="1:20">
      <c r="A4011" s="202" t="s">
        <v>59</v>
      </c>
      <c r="B4011" s="203" t="str">
        <f>Presupuesto!$A$62</f>
        <v>5,14</v>
      </c>
      <c r="C4011" s="844" t="str">
        <f>Presupuesto!$B$62</f>
        <v>Suministro e Instalación de cinta PVC O-15 o O22</v>
      </c>
      <c r="D4011" s="844"/>
      <c r="E4011" s="844"/>
      <c r="F4011" s="844"/>
      <c r="G4011" s="845"/>
    </row>
    <row r="4012" spans="1:20">
      <c r="A4012" s="204"/>
      <c r="D4012" s="206"/>
      <c r="E4012" s="206"/>
      <c r="F4012" s="192" t="s">
        <v>87</v>
      </c>
      <c r="G4012" s="207" t="str">
        <f>Presupuesto!$C$62</f>
        <v>m</v>
      </c>
      <c r="I4012" s="306"/>
      <c r="J4012" s="281"/>
      <c r="K4012" s="281"/>
      <c r="L4012" s="281"/>
      <c r="M4012" s="281"/>
      <c r="N4012" s="281"/>
      <c r="O4012" s="281"/>
      <c r="P4012" s="281"/>
      <c r="Q4012" s="281"/>
      <c r="R4012" s="281"/>
      <c r="S4012" s="281"/>
    </row>
    <row r="4013" spans="1:20" s="209" customFormat="1" ht="13.5" thickBot="1">
      <c r="A4013" s="202" t="s">
        <v>60</v>
      </c>
      <c r="B4013" s="195"/>
      <c r="C4013" s="195"/>
      <c r="D4013" s="206"/>
      <c r="E4013" s="206"/>
      <c r="F4013" s="205"/>
      <c r="G4013" s="208"/>
      <c r="I4013" s="307"/>
      <c r="S4013" s="281"/>
    </row>
    <row r="4014" spans="1:20" ht="13.5" thickTop="1">
      <c r="A4014" s="210" t="s">
        <v>53</v>
      </c>
      <c r="B4014" s="211" t="s">
        <v>61</v>
      </c>
      <c r="C4014" s="211" t="s">
        <v>62</v>
      </c>
      <c r="D4014" s="212" t="s">
        <v>70</v>
      </c>
      <c r="E4014" s="213" t="s">
        <v>98</v>
      </c>
      <c r="F4014" s="213" t="s">
        <v>75</v>
      </c>
      <c r="G4014" s="214" t="s">
        <v>66</v>
      </c>
      <c r="I4014" s="269"/>
    </row>
    <row r="4015" spans="1:20">
      <c r="A4015" s="215" t="str">
        <f t="shared" ref="A4015:A4026" si="701">IF(I4014=0,"-",VLOOKUP(I4014,EQUIPOS,2,FALSE))</f>
        <v>-</v>
      </c>
      <c r="B4015" s="216"/>
      <c r="C4015" s="216"/>
      <c r="D4015" s="186"/>
      <c r="E4015" s="217">
        <f t="shared" ref="E4015:E4026" si="702">IF(I4014=0,0,VLOOKUP(I4014,EQUIPOS,4,FALSE))</f>
        <v>0</v>
      </c>
      <c r="F4015" s="218">
        <f t="shared" ref="F4015:F4026" si="703">IF(D4015=0,0,E4015/D4015)</f>
        <v>0</v>
      </c>
      <c r="G4015" s="219"/>
      <c r="I4015" s="269"/>
    </row>
    <row r="4016" spans="1:20">
      <c r="A4016" s="215" t="str">
        <f t="shared" si="701"/>
        <v>-</v>
      </c>
      <c r="B4016" s="216"/>
      <c r="C4016" s="216"/>
      <c r="D4016" s="186"/>
      <c r="E4016" s="217">
        <f t="shared" si="702"/>
        <v>0</v>
      </c>
      <c r="F4016" s="218">
        <f t="shared" si="703"/>
        <v>0</v>
      </c>
      <c r="G4016" s="220"/>
      <c r="I4016" s="269"/>
    </row>
    <row r="4017" spans="1:19">
      <c r="A4017" s="215" t="str">
        <f t="shared" si="701"/>
        <v>-</v>
      </c>
      <c r="B4017" s="216"/>
      <c r="C4017" s="216"/>
      <c r="D4017" s="186"/>
      <c r="E4017" s="217">
        <f t="shared" si="702"/>
        <v>0</v>
      </c>
      <c r="F4017" s="218">
        <f t="shared" si="703"/>
        <v>0</v>
      </c>
      <c r="G4017" s="220"/>
      <c r="I4017" s="269"/>
    </row>
    <row r="4018" spans="1:19">
      <c r="A4018" s="215" t="str">
        <f t="shared" si="701"/>
        <v>-</v>
      </c>
      <c r="B4018" s="216"/>
      <c r="C4018" s="216"/>
      <c r="D4018" s="186"/>
      <c r="E4018" s="217">
        <f t="shared" si="702"/>
        <v>0</v>
      </c>
      <c r="F4018" s="218">
        <f t="shared" si="703"/>
        <v>0</v>
      </c>
      <c r="G4018" s="220"/>
      <c r="I4018" s="269"/>
    </row>
    <row r="4019" spans="1:19">
      <c r="A4019" s="215" t="str">
        <f t="shared" si="701"/>
        <v>-</v>
      </c>
      <c r="B4019" s="216"/>
      <c r="C4019" s="216"/>
      <c r="D4019" s="186"/>
      <c r="E4019" s="217">
        <f t="shared" si="702"/>
        <v>0</v>
      </c>
      <c r="F4019" s="218">
        <f t="shared" si="703"/>
        <v>0</v>
      </c>
      <c r="G4019" s="220"/>
      <c r="I4019" s="269"/>
    </row>
    <row r="4020" spans="1:19">
      <c r="A4020" s="215" t="str">
        <f t="shared" si="701"/>
        <v>-</v>
      </c>
      <c r="B4020" s="216"/>
      <c r="C4020" s="216"/>
      <c r="D4020" s="186"/>
      <c r="E4020" s="217">
        <f t="shared" si="702"/>
        <v>0</v>
      </c>
      <c r="F4020" s="218">
        <f t="shared" si="703"/>
        <v>0</v>
      </c>
      <c r="G4020" s="220"/>
      <c r="I4020" s="269"/>
    </row>
    <row r="4021" spans="1:19">
      <c r="A4021" s="215" t="str">
        <f t="shared" si="701"/>
        <v>-</v>
      </c>
      <c r="B4021" s="216"/>
      <c r="C4021" s="216"/>
      <c r="D4021" s="186"/>
      <c r="E4021" s="217">
        <f t="shared" si="702"/>
        <v>0</v>
      </c>
      <c r="F4021" s="218">
        <f t="shared" si="703"/>
        <v>0</v>
      </c>
      <c r="G4021" s="220"/>
      <c r="I4021" s="269"/>
    </row>
    <row r="4022" spans="1:19">
      <c r="A4022" s="215" t="str">
        <f t="shared" si="701"/>
        <v>-</v>
      </c>
      <c r="B4022" s="216"/>
      <c r="C4022" s="216"/>
      <c r="D4022" s="186"/>
      <c r="E4022" s="217">
        <f t="shared" si="702"/>
        <v>0</v>
      </c>
      <c r="F4022" s="218">
        <f t="shared" si="703"/>
        <v>0</v>
      </c>
      <c r="G4022" s="220"/>
      <c r="I4022" s="269"/>
    </row>
    <row r="4023" spans="1:19">
      <c r="A4023" s="215" t="str">
        <f t="shared" si="701"/>
        <v>-</v>
      </c>
      <c r="B4023" s="216"/>
      <c r="C4023" s="216"/>
      <c r="D4023" s="186"/>
      <c r="E4023" s="217">
        <f t="shared" si="702"/>
        <v>0</v>
      </c>
      <c r="F4023" s="218">
        <f t="shared" si="703"/>
        <v>0</v>
      </c>
      <c r="G4023" s="220"/>
      <c r="I4023" s="269"/>
    </row>
    <row r="4024" spans="1:19">
      <c r="A4024" s="215" t="str">
        <f t="shared" si="701"/>
        <v>-</v>
      </c>
      <c r="B4024" s="216"/>
      <c r="C4024" s="216"/>
      <c r="D4024" s="186"/>
      <c r="E4024" s="217">
        <f t="shared" si="702"/>
        <v>0</v>
      </c>
      <c r="F4024" s="218">
        <f t="shared" si="703"/>
        <v>0</v>
      </c>
      <c r="G4024" s="220"/>
      <c r="I4024" s="269"/>
    </row>
    <row r="4025" spans="1:19">
      <c r="A4025" s="215" t="str">
        <f t="shared" si="701"/>
        <v>-</v>
      </c>
      <c r="B4025" s="216"/>
      <c r="C4025" s="216"/>
      <c r="D4025" s="186"/>
      <c r="E4025" s="217">
        <f t="shared" si="702"/>
        <v>0</v>
      </c>
      <c r="F4025" s="218">
        <f t="shared" si="703"/>
        <v>0</v>
      </c>
      <c r="G4025" s="220"/>
      <c r="I4025" s="269"/>
    </row>
    <row r="4026" spans="1:19">
      <c r="A4026" s="215" t="str">
        <f t="shared" si="701"/>
        <v>-</v>
      </c>
      <c r="B4026" s="216"/>
      <c r="C4026" s="216"/>
      <c r="D4026" s="186"/>
      <c r="E4026" s="217">
        <f t="shared" si="702"/>
        <v>0</v>
      </c>
      <c r="F4026" s="218">
        <f t="shared" si="703"/>
        <v>0</v>
      </c>
      <c r="G4026" s="220"/>
      <c r="I4026" s="308"/>
    </row>
    <row r="4027" spans="1:19" ht="13.5" thickBot="1">
      <c r="A4027" s="222"/>
      <c r="B4027" s="223"/>
      <c r="C4027" s="223"/>
      <c r="D4027" s="225"/>
      <c r="E4027" s="225"/>
      <c r="F4027" s="226" t="s">
        <v>76</v>
      </c>
      <c r="G4027" s="227">
        <f>SUM(F4015:F4026)</f>
        <v>0</v>
      </c>
      <c r="I4027" s="308"/>
    </row>
    <row r="4028" spans="1:19" s="209" customFormat="1" ht="13.5" thickTop="1">
      <c r="A4028" s="228" t="s">
        <v>63</v>
      </c>
      <c r="B4028" s="229"/>
      <c r="C4028" s="229"/>
      <c r="D4028" s="231"/>
      <c r="E4028" s="231"/>
      <c r="F4028" s="230"/>
      <c r="G4028" s="232"/>
      <c r="I4028" s="307"/>
      <c r="S4028" s="281"/>
    </row>
    <row r="4029" spans="1:19" ht="26">
      <c r="A4029" s="233" t="s">
        <v>53</v>
      </c>
      <c r="B4029" s="234"/>
      <c r="C4029" s="235" t="s">
        <v>54</v>
      </c>
      <c r="D4029" s="298" t="s">
        <v>64</v>
      </c>
      <c r="E4029" s="236" t="s">
        <v>65</v>
      </c>
      <c r="F4029" s="237" t="s">
        <v>75</v>
      </c>
      <c r="G4029" s="238" t="s">
        <v>66</v>
      </c>
      <c r="I4029" s="269"/>
    </row>
    <row r="4030" spans="1:19">
      <c r="A4030" s="842" t="str">
        <f t="shared" ref="A4030:A4041" si="704">IF(I4029=0,"",VLOOKUP(I4029,MATERIALES,2,FALSE))</f>
        <v/>
      </c>
      <c r="B4030" s="843"/>
      <c r="C4030" s="239" t="str">
        <f t="shared" ref="C4030:C4038" si="705">IF(I4029=0,"",VLOOKUP(I4029,MATERIALES,3,FALSE))</f>
        <v/>
      </c>
      <c r="D4030" s="186"/>
      <c r="E4030" s="240">
        <f t="shared" ref="E4030:E4041" si="706">IF(I4029=0,0,VLOOKUP(I4029,MATERIALES,4,FALSE))</f>
        <v>0</v>
      </c>
      <c r="F4030" s="218">
        <f>D4030*E4030</f>
        <v>0</v>
      </c>
      <c r="G4030" s="219"/>
      <c r="I4030" s="269"/>
    </row>
    <row r="4031" spans="1:19">
      <c r="A4031" s="842" t="str">
        <f t="shared" si="704"/>
        <v/>
      </c>
      <c r="B4031" s="843"/>
      <c r="C4031" s="239" t="str">
        <f t="shared" si="705"/>
        <v/>
      </c>
      <c r="D4031" s="186"/>
      <c r="E4031" s="240">
        <f t="shared" si="706"/>
        <v>0</v>
      </c>
      <c r="F4031" s="218">
        <f t="shared" ref="F4031:F4041" si="707">D4031*E4031</f>
        <v>0</v>
      </c>
      <c r="G4031" s="220"/>
      <c r="I4031" s="269"/>
    </row>
    <row r="4032" spans="1:19">
      <c r="A4032" s="842" t="str">
        <f t="shared" si="704"/>
        <v/>
      </c>
      <c r="B4032" s="843"/>
      <c r="C4032" s="239" t="str">
        <f t="shared" si="705"/>
        <v/>
      </c>
      <c r="D4032" s="186"/>
      <c r="E4032" s="240">
        <f t="shared" si="706"/>
        <v>0</v>
      </c>
      <c r="F4032" s="218">
        <f t="shared" si="707"/>
        <v>0</v>
      </c>
      <c r="G4032" s="220"/>
      <c r="I4032" s="269"/>
    </row>
    <row r="4033" spans="1:9">
      <c r="A4033" s="842" t="str">
        <f t="shared" si="704"/>
        <v/>
      </c>
      <c r="B4033" s="843"/>
      <c r="C4033" s="239" t="str">
        <f t="shared" si="705"/>
        <v/>
      </c>
      <c r="D4033" s="186"/>
      <c r="E4033" s="240">
        <f t="shared" si="706"/>
        <v>0</v>
      </c>
      <c r="F4033" s="218">
        <f t="shared" si="707"/>
        <v>0</v>
      </c>
      <c r="G4033" s="220"/>
      <c r="I4033" s="269"/>
    </row>
    <row r="4034" spans="1:9">
      <c r="A4034" s="842" t="str">
        <f t="shared" si="704"/>
        <v/>
      </c>
      <c r="B4034" s="843"/>
      <c r="C4034" s="239" t="str">
        <f t="shared" si="705"/>
        <v/>
      </c>
      <c r="D4034" s="186"/>
      <c r="E4034" s="240">
        <f t="shared" si="706"/>
        <v>0</v>
      </c>
      <c r="F4034" s="218">
        <f t="shared" si="707"/>
        <v>0</v>
      </c>
      <c r="G4034" s="220"/>
      <c r="I4034" s="269"/>
    </row>
    <row r="4035" spans="1:9">
      <c r="A4035" s="842" t="str">
        <f t="shared" si="704"/>
        <v/>
      </c>
      <c r="B4035" s="843"/>
      <c r="C4035" s="239" t="str">
        <f t="shared" si="705"/>
        <v/>
      </c>
      <c r="D4035" s="186"/>
      <c r="E4035" s="240">
        <f t="shared" si="706"/>
        <v>0</v>
      </c>
      <c r="F4035" s="218">
        <f t="shared" si="707"/>
        <v>0</v>
      </c>
      <c r="G4035" s="220"/>
      <c r="I4035" s="269"/>
    </row>
    <row r="4036" spans="1:9">
      <c r="A4036" s="842" t="str">
        <f t="shared" si="704"/>
        <v/>
      </c>
      <c r="B4036" s="843"/>
      <c r="C4036" s="239" t="str">
        <f t="shared" si="705"/>
        <v/>
      </c>
      <c r="D4036" s="186"/>
      <c r="E4036" s="240">
        <f t="shared" si="706"/>
        <v>0</v>
      </c>
      <c r="F4036" s="218">
        <f t="shared" si="707"/>
        <v>0</v>
      </c>
      <c r="G4036" s="220"/>
      <c r="I4036" s="269"/>
    </row>
    <row r="4037" spans="1:9">
      <c r="A4037" s="842" t="str">
        <f t="shared" si="704"/>
        <v/>
      </c>
      <c r="B4037" s="843"/>
      <c r="C4037" s="239" t="str">
        <f t="shared" si="705"/>
        <v/>
      </c>
      <c r="D4037" s="186"/>
      <c r="E4037" s="240">
        <f t="shared" si="706"/>
        <v>0</v>
      </c>
      <c r="F4037" s="218">
        <f t="shared" si="707"/>
        <v>0</v>
      </c>
      <c r="G4037" s="241"/>
      <c r="I4037" s="269"/>
    </row>
    <row r="4038" spans="1:9">
      <c r="A4038" s="842" t="str">
        <f t="shared" si="704"/>
        <v/>
      </c>
      <c r="B4038" s="843"/>
      <c r="C4038" s="239" t="str">
        <f t="shared" si="705"/>
        <v/>
      </c>
      <c r="D4038" s="186"/>
      <c r="E4038" s="240">
        <f t="shared" si="706"/>
        <v>0</v>
      </c>
      <c r="F4038" s="218">
        <f t="shared" si="707"/>
        <v>0</v>
      </c>
      <c r="G4038" s="220"/>
      <c r="I4038" s="269"/>
    </row>
    <row r="4039" spans="1:9">
      <c r="A4039" s="842" t="str">
        <f t="shared" si="704"/>
        <v/>
      </c>
      <c r="B4039" s="843"/>
      <c r="C4039" s="239"/>
      <c r="D4039" s="186"/>
      <c r="E4039" s="240">
        <f t="shared" si="706"/>
        <v>0</v>
      </c>
      <c r="F4039" s="218">
        <f t="shared" si="707"/>
        <v>0</v>
      </c>
      <c r="G4039" s="220"/>
      <c r="I4039" s="269"/>
    </row>
    <row r="4040" spans="1:9">
      <c r="A4040" s="842" t="str">
        <f t="shared" si="704"/>
        <v/>
      </c>
      <c r="B4040" s="843"/>
      <c r="C4040" s="239"/>
      <c r="D4040" s="186"/>
      <c r="E4040" s="240">
        <f t="shared" si="706"/>
        <v>0</v>
      </c>
      <c r="F4040" s="218">
        <f t="shared" si="707"/>
        <v>0</v>
      </c>
      <c r="G4040" s="220"/>
      <c r="I4040" s="269"/>
    </row>
    <row r="4041" spans="1:9" ht="26.25" customHeight="1">
      <c r="A4041" s="842" t="str">
        <f t="shared" si="704"/>
        <v/>
      </c>
      <c r="B4041" s="843"/>
      <c r="C4041" s="239" t="str">
        <f t="shared" ref="C4041" si="708">IF(I4040=0,"",VLOOKUP(I4040,MATERIALES,3,FALSE))</f>
        <v/>
      </c>
      <c r="D4041" s="186"/>
      <c r="E4041" s="240">
        <f t="shared" si="706"/>
        <v>0</v>
      </c>
      <c r="F4041" s="218">
        <f t="shared" si="707"/>
        <v>0</v>
      </c>
      <c r="G4041" s="221"/>
      <c r="I4041" s="308"/>
    </row>
    <row r="4042" spans="1:9" ht="13.5" thickBot="1">
      <c r="A4042" s="204"/>
      <c r="D4042" s="206"/>
      <c r="E4042" s="242"/>
      <c r="F4042" s="243" t="s">
        <v>77</v>
      </c>
      <c r="G4042" s="241">
        <f>SUM(F4030:F4041)</f>
        <v>0</v>
      </c>
      <c r="I4042" s="308"/>
    </row>
    <row r="4043" spans="1:9" ht="14" thickTop="1" thickBot="1">
      <c r="A4043" s="244" t="s">
        <v>68</v>
      </c>
      <c r="B4043" s="245"/>
      <c r="C4043" s="245"/>
      <c r="D4043" s="247"/>
      <c r="E4043" s="247"/>
      <c r="F4043" s="246"/>
      <c r="G4043" s="248"/>
      <c r="I4043" s="308"/>
    </row>
    <row r="4044" spans="1:9" ht="13.5" thickTop="1">
      <c r="A4044" s="233" t="s">
        <v>53</v>
      </c>
      <c r="B4044" s="234"/>
      <c r="C4044" s="236" t="s">
        <v>67</v>
      </c>
      <c r="D4044" s="298" t="s">
        <v>71</v>
      </c>
      <c r="E4044" s="236" t="s">
        <v>96</v>
      </c>
      <c r="F4044" s="237" t="s">
        <v>75</v>
      </c>
      <c r="G4044" s="238" t="s">
        <v>66</v>
      </c>
      <c r="I4044" s="269"/>
    </row>
    <row r="4045" spans="1:9">
      <c r="A4045" s="842" t="str">
        <f>IF(I4044=0,"",VLOOKUP(I4044,EQUIPOS,2,FALSE))</f>
        <v/>
      </c>
      <c r="B4045" s="843"/>
      <c r="C4045" s="187"/>
      <c r="D4045" s="186"/>
      <c r="E4045" s="240">
        <f>IF(I4044=0,0,VLOOKUP(I4044,EQUIPOS,4,FALSE))</f>
        <v>0</v>
      </c>
      <c r="F4045" s="218">
        <f>C4045*D4045*E4045</f>
        <v>0</v>
      </c>
      <c r="G4045" s="219"/>
      <c r="I4045" s="269"/>
    </row>
    <row r="4046" spans="1:9">
      <c r="A4046" s="842" t="str">
        <f>IF(I4045=0,"",VLOOKUP(I4045,EQUIPOS,2,FALSE))</f>
        <v/>
      </c>
      <c r="B4046" s="843"/>
      <c r="C4046" s="187"/>
      <c r="D4046" s="186"/>
      <c r="E4046" s="240">
        <f>IF(I4045=0,0,VLOOKUP(I4045,EQUIPOS,4,FALSE))</f>
        <v>0</v>
      </c>
      <c r="F4046" s="218">
        <f t="shared" ref="F4046:F4049" si="709">C4046*D4046*E4046</f>
        <v>0</v>
      </c>
      <c r="G4046" s="220"/>
      <c r="I4046" s="269"/>
    </row>
    <row r="4047" spans="1:9">
      <c r="A4047" s="842" t="str">
        <f>IF(I4046=0,"",VLOOKUP(I4046,EQUIPOS,2,FALSE))</f>
        <v/>
      </c>
      <c r="B4047" s="843"/>
      <c r="C4047" s="187"/>
      <c r="D4047" s="186"/>
      <c r="E4047" s="240">
        <f>IF(I4046=0,0,VLOOKUP(I4046,EQUIPOS,4,FALSE))</f>
        <v>0</v>
      </c>
      <c r="F4047" s="218">
        <f t="shared" si="709"/>
        <v>0</v>
      </c>
      <c r="G4047" s="220"/>
      <c r="I4047" s="269"/>
    </row>
    <row r="4048" spans="1:9">
      <c r="A4048" s="842" t="str">
        <f>IF(I4047=0,"",VLOOKUP(I4047,EQUIPOS,2,FALSE))</f>
        <v/>
      </c>
      <c r="B4048" s="843"/>
      <c r="C4048" s="187"/>
      <c r="D4048" s="186"/>
      <c r="E4048" s="240">
        <f>IF(I4047=0,0,VLOOKUP(I4047,EQUIPOS,4,FALSE))</f>
        <v>0</v>
      </c>
      <c r="F4048" s="218">
        <f t="shared" si="709"/>
        <v>0</v>
      </c>
      <c r="G4048" s="220"/>
      <c r="I4048" s="269"/>
    </row>
    <row r="4049" spans="1:9" ht="30.75" customHeight="1">
      <c r="A4049" s="842" t="str">
        <f>IF(I4048=0,"",VLOOKUP(I4048,EQUIPOS,2,FALSE))</f>
        <v/>
      </c>
      <c r="B4049" s="843"/>
      <c r="C4049" s="187"/>
      <c r="D4049" s="186"/>
      <c r="E4049" s="240">
        <f>IF(I4048=0,0,VLOOKUP(I4048,EQUIPOS,4,FALSE))</f>
        <v>0</v>
      </c>
      <c r="F4049" s="218">
        <f t="shared" si="709"/>
        <v>0</v>
      </c>
      <c r="G4049" s="221"/>
      <c r="I4049" s="308"/>
    </row>
    <row r="4050" spans="1:9" ht="13.5" thickBot="1">
      <c r="A4050" s="222"/>
      <c r="B4050" s="223"/>
      <c r="C4050" s="223"/>
      <c r="D4050" s="225"/>
      <c r="E4050" s="249"/>
      <c r="F4050" s="226" t="s">
        <v>78</v>
      </c>
      <c r="G4050" s="250">
        <f>SUM(F4045:F4049)</f>
        <v>0</v>
      </c>
      <c r="I4050" s="308"/>
    </row>
    <row r="4051" spans="1:9" ht="13.5" thickTop="1">
      <c r="A4051" s="228" t="s">
        <v>69</v>
      </c>
      <c r="B4051" s="229"/>
      <c r="C4051" s="229"/>
      <c r="D4051" s="231"/>
      <c r="E4051" s="231"/>
      <c r="F4051" s="230"/>
      <c r="G4051" s="232"/>
      <c r="H4051" s="209"/>
      <c r="I4051" s="307"/>
    </row>
    <row r="4052" spans="1:9" ht="26">
      <c r="A4052" s="233" t="s">
        <v>53</v>
      </c>
      <c r="B4052" s="235" t="s">
        <v>54</v>
      </c>
      <c r="C4052" s="235" t="s">
        <v>64</v>
      </c>
      <c r="D4052" s="298" t="s">
        <v>70</v>
      </c>
      <c r="E4052" s="236" t="s">
        <v>65</v>
      </c>
      <c r="F4052" s="237" t="s">
        <v>75</v>
      </c>
      <c r="G4052" s="238" t="s">
        <v>66</v>
      </c>
      <c r="I4052" s="269"/>
    </row>
    <row r="4053" spans="1:9">
      <c r="A4053" s="251" t="str">
        <f t="shared" ref="A4053:A4064" si="710">IF(I4052=0,"",VLOOKUP(I4052,MANOOBRA,2,FALSE))</f>
        <v/>
      </c>
      <c r="B4053" s="239" t="str">
        <f t="shared" ref="B4053:B4064" si="711">IF(I4052=0,"",VLOOKUP(I4052,MANOOBRA,3,FALSE))</f>
        <v/>
      </c>
      <c r="C4053" s="187"/>
      <c r="D4053" s="187"/>
      <c r="E4053" s="240">
        <f t="shared" ref="E4053:E4064" si="712">IF(I4052=0,0,VLOOKUP(I4052,MANOOBRA,4,FALSE))</f>
        <v>0</v>
      </c>
      <c r="F4053" s="218">
        <f>IF(D4053=0,0,C4053*E4053/D4053)</f>
        <v>0</v>
      </c>
      <c r="G4053" s="219"/>
      <c r="I4053" s="269"/>
    </row>
    <row r="4054" spans="1:9">
      <c r="A4054" s="251" t="str">
        <f t="shared" si="710"/>
        <v/>
      </c>
      <c r="B4054" s="239" t="str">
        <f t="shared" si="711"/>
        <v/>
      </c>
      <c r="C4054" s="187"/>
      <c r="D4054" s="187"/>
      <c r="E4054" s="240">
        <f t="shared" si="712"/>
        <v>0</v>
      </c>
      <c r="F4054" s="218">
        <f t="shared" ref="F4054:F4064" si="713">IF(D4054=0,0,C4054*E4054/D4054)</f>
        <v>0</v>
      </c>
      <c r="G4054" s="220"/>
      <c r="I4054" s="269"/>
    </row>
    <row r="4055" spans="1:9">
      <c r="A4055" s="251" t="str">
        <f t="shared" si="710"/>
        <v/>
      </c>
      <c r="B4055" s="239" t="str">
        <f t="shared" si="711"/>
        <v/>
      </c>
      <c r="C4055" s="187"/>
      <c r="D4055" s="290"/>
      <c r="E4055" s="240">
        <f t="shared" si="712"/>
        <v>0</v>
      </c>
      <c r="F4055" s="218">
        <f t="shared" si="713"/>
        <v>0</v>
      </c>
      <c r="G4055" s="220"/>
      <c r="I4055" s="269"/>
    </row>
    <row r="4056" spans="1:9">
      <c r="A4056" s="251" t="str">
        <f t="shared" si="710"/>
        <v/>
      </c>
      <c r="B4056" s="239" t="str">
        <f t="shared" si="711"/>
        <v/>
      </c>
      <c r="C4056" s="187"/>
      <c r="D4056" s="187"/>
      <c r="E4056" s="240">
        <f t="shared" si="712"/>
        <v>0</v>
      </c>
      <c r="F4056" s="218">
        <f t="shared" si="713"/>
        <v>0</v>
      </c>
      <c r="G4056" s="220"/>
      <c r="I4056" s="269"/>
    </row>
    <row r="4057" spans="1:9">
      <c r="A4057" s="251" t="str">
        <f t="shared" si="710"/>
        <v/>
      </c>
      <c r="B4057" s="239" t="str">
        <f t="shared" si="711"/>
        <v/>
      </c>
      <c r="C4057" s="187"/>
      <c r="D4057" s="187"/>
      <c r="E4057" s="240">
        <f t="shared" si="712"/>
        <v>0</v>
      </c>
      <c r="F4057" s="218">
        <f t="shared" si="713"/>
        <v>0</v>
      </c>
      <c r="G4057" s="220"/>
      <c r="I4057" s="269"/>
    </row>
    <row r="4058" spans="1:9">
      <c r="A4058" s="251" t="str">
        <f t="shared" si="710"/>
        <v/>
      </c>
      <c r="B4058" s="239" t="str">
        <f t="shared" si="711"/>
        <v/>
      </c>
      <c r="C4058" s="187"/>
      <c r="D4058" s="187"/>
      <c r="E4058" s="240">
        <f t="shared" si="712"/>
        <v>0</v>
      </c>
      <c r="F4058" s="218">
        <f t="shared" si="713"/>
        <v>0</v>
      </c>
      <c r="G4058" s="220"/>
      <c r="I4058" s="269"/>
    </row>
    <row r="4059" spans="1:9">
      <c r="A4059" s="251" t="str">
        <f t="shared" si="710"/>
        <v/>
      </c>
      <c r="B4059" s="239" t="str">
        <f t="shared" si="711"/>
        <v/>
      </c>
      <c r="C4059" s="187"/>
      <c r="D4059" s="187"/>
      <c r="E4059" s="240">
        <f t="shared" si="712"/>
        <v>0</v>
      </c>
      <c r="F4059" s="218">
        <f t="shared" si="713"/>
        <v>0</v>
      </c>
      <c r="G4059" s="220"/>
      <c r="I4059" s="269"/>
    </row>
    <row r="4060" spans="1:9">
      <c r="A4060" s="251" t="str">
        <f t="shared" si="710"/>
        <v/>
      </c>
      <c r="B4060" s="239" t="str">
        <f t="shared" si="711"/>
        <v/>
      </c>
      <c r="C4060" s="187"/>
      <c r="D4060" s="187"/>
      <c r="E4060" s="240">
        <f t="shared" si="712"/>
        <v>0</v>
      </c>
      <c r="F4060" s="218">
        <f t="shared" si="713"/>
        <v>0</v>
      </c>
      <c r="G4060" s="220"/>
      <c r="I4060" s="269"/>
    </row>
    <row r="4061" spans="1:9">
      <c r="A4061" s="251" t="str">
        <f t="shared" si="710"/>
        <v/>
      </c>
      <c r="B4061" s="239" t="str">
        <f t="shared" si="711"/>
        <v/>
      </c>
      <c r="C4061" s="187"/>
      <c r="D4061" s="187"/>
      <c r="E4061" s="240">
        <f t="shared" si="712"/>
        <v>0</v>
      </c>
      <c r="F4061" s="218">
        <f t="shared" si="713"/>
        <v>0</v>
      </c>
      <c r="G4061" s="220"/>
      <c r="I4061" s="269"/>
    </row>
    <row r="4062" spans="1:9">
      <c r="A4062" s="251" t="str">
        <f t="shared" si="710"/>
        <v/>
      </c>
      <c r="B4062" s="239" t="str">
        <f t="shared" si="711"/>
        <v/>
      </c>
      <c r="C4062" s="187"/>
      <c r="D4062" s="187"/>
      <c r="E4062" s="240">
        <f t="shared" si="712"/>
        <v>0</v>
      </c>
      <c r="F4062" s="218">
        <f t="shared" si="713"/>
        <v>0</v>
      </c>
      <c r="G4062" s="220"/>
      <c r="I4062" s="269"/>
    </row>
    <row r="4063" spans="1:9">
      <c r="A4063" s="251" t="str">
        <f t="shared" si="710"/>
        <v/>
      </c>
      <c r="B4063" s="239" t="str">
        <f t="shared" si="711"/>
        <v/>
      </c>
      <c r="C4063" s="187"/>
      <c r="D4063" s="187"/>
      <c r="E4063" s="240">
        <f t="shared" si="712"/>
        <v>0</v>
      </c>
      <c r="F4063" s="218">
        <f t="shared" si="713"/>
        <v>0</v>
      </c>
      <c r="G4063" s="220"/>
      <c r="I4063" s="269"/>
    </row>
    <row r="4064" spans="1:9" ht="31.5" customHeight="1">
      <c r="A4064" s="251" t="str">
        <f t="shared" si="710"/>
        <v/>
      </c>
      <c r="B4064" s="239" t="str">
        <f t="shared" si="711"/>
        <v/>
      </c>
      <c r="C4064" s="187"/>
      <c r="D4064" s="187"/>
      <c r="E4064" s="240">
        <f t="shared" si="712"/>
        <v>0</v>
      </c>
      <c r="F4064" s="218">
        <f t="shared" si="713"/>
        <v>0</v>
      </c>
      <c r="G4064" s="221"/>
      <c r="I4064" s="308"/>
    </row>
    <row r="4065" spans="1:20" ht="13.5" thickBot="1">
      <c r="A4065" s="222"/>
      <c r="B4065" s="223"/>
      <c r="C4065" s="223"/>
      <c r="D4065" s="225"/>
      <c r="E4065" s="225"/>
      <c r="F4065" s="226" t="s">
        <v>79</v>
      </c>
      <c r="G4065" s="250">
        <f>SUM(F4053:F4064)</f>
        <v>0</v>
      </c>
      <c r="I4065" s="308"/>
    </row>
    <row r="4066" spans="1:20" ht="13.5" thickTop="1">
      <c r="A4066" s="179" t="s">
        <v>72</v>
      </c>
      <c r="B4066" s="229"/>
      <c r="C4066" s="229"/>
      <c r="D4066" s="231"/>
      <c r="E4066" s="231"/>
      <c r="F4066" s="230"/>
      <c r="G4066" s="232"/>
      <c r="H4066" s="209"/>
      <c r="I4066" s="307"/>
    </row>
    <row r="4067" spans="1:20">
      <c r="A4067" s="233" t="s">
        <v>53</v>
      </c>
      <c r="B4067" s="234"/>
      <c r="C4067" s="234"/>
      <c r="D4067" s="299"/>
      <c r="E4067" s="236" t="s">
        <v>73</v>
      </c>
      <c r="F4067" s="237" t="s">
        <v>74</v>
      </c>
      <c r="G4067" s="252" t="s">
        <v>73</v>
      </c>
      <c r="I4067" s="308"/>
    </row>
    <row r="4068" spans="1:20">
      <c r="A4068" s="178" t="s">
        <v>86</v>
      </c>
      <c r="B4068" s="253"/>
      <c r="C4068" s="253"/>
      <c r="D4068" s="300"/>
      <c r="E4068" s="217">
        <f>SUM(G4027,G4042,G4050,G4065)</f>
        <v>0</v>
      </c>
      <c r="F4068" s="254">
        <f>A</f>
        <v>0</v>
      </c>
      <c r="G4068" s="255">
        <f>E4068*F4068</f>
        <v>0</v>
      </c>
      <c r="I4068" s="308"/>
    </row>
    <row r="4069" spans="1:20">
      <c r="A4069" s="178" t="s">
        <v>84</v>
      </c>
      <c r="B4069" s="253"/>
      <c r="C4069" s="253"/>
      <c r="D4069" s="300"/>
      <c r="E4069" s="217">
        <f>SUM(G4027,G4042,G4050,G4065)</f>
        <v>0</v>
      </c>
      <c r="F4069" s="254">
        <f>I</f>
        <v>0</v>
      </c>
      <c r="G4069" s="255">
        <f>E4069*F4069</f>
        <v>0</v>
      </c>
      <c r="I4069" s="308"/>
    </row>
    <row r="4070" spans="1:20" ht="33" customHeight="1">
      <c r="A4070" s="178" t="s">
        <v>85</v>
      </c>
      <c r="B4070" s="253"/>
      <c r="C4070" s="253"/>
      <c r="D4070" s="300"/>
      <c r="E4070" s="217">
        <f>SUM(G4027,G4042,G4050,G4065)</f>
        <v>0</v>
      </c>
      <c r="F4070" s="254">
        <f>U</f>
        <v>0</v>
      </c>
      <c r="G4070" s="255">
        <f>E4070*F4070</f>
        <v>0</v>
      </c>
      <c r="I4070" s="308"/>
      <c r="J4070" s="281"/>
      <c r="K4070" s="281"/>
      <c r="L4070" s="281"/>
      <c r="M4070" s="281"/>
      <c r="N4070" s="281"/>
      <c r="O4070" s="281"/>
      <c r="P4070" s="281"/>
      <c r="Q4070" s="281"/>
      <c r="R4070" s="281"/>
      <c r="S4070" s="281"/>
    </row>
    <row r="4071" spans="1:20" s="201" customFormat="1" ht="13.5" thickBot="1">
      <c r="A4071" s="222"/>
      <c r="B4071" s="223"/>
      <c r="C4071" s="223"/>
      <c r="D4071" s="225"/>
      <c r="E4071" s="225"/>
      <c r="F4071" s="256" t="s">
        <v>83</v>
      </c>
      <c r="G4071" s="250">
        <f>SUM(G4068:G4070)</f>
        <v>0</v>
      </c>
      <c r="I4071" s="309"/>
      <c r="J4071" s="201" t="str">
        <f>B4011</f>
        <v>5,14</v>
      </c>
      <c r="K4071" s="261">
        <f>E4068</f>
        <v>0</v>
      </c>
      <c r="L4071" s="261">
        <f>+G4027</f>
        <v>0</v>
      </c>
      <c r="M4071" s="261">
        <f>+G4042</f>
        <v>0</v>
      </c>
      <c r="N4071" s="261">
        <f>+G4050</f>
        <v>0</v>
      </c>
      <c r="O4071" s="261">
        <f>+G4065</f>
        <v>0</v>
      </c>
      <c r="P4071" s="280">
        <f>G4068</f>
        <v>0</v>
      </c>
      <c r="Q4071" s="280">
        <f>G4069</f>
        <v>0</v>
      </c>
      <c r="R4071" s="280">
        <f>G4070</f>
        <v>0</v>
      </c>
      <c r="S4071" s="283">
        <f>SUM(K4071:R4071)</f>
        <v>0</v>
      </c>
      <c r="T4071" s="280"/>
    </row>
    <row r="4072" spans="1:20" ht="14" thickTop="1" thickBot="1">
      <c r="A4072" s="257"/>
      <c r="B4072" s="201"/>
      <c r="C4072" s="201"/>
      <c r="D4072" s="301"/>
      <c r="E4072" s="258" t="s">
        <v>88</v>
      </c>
      <c r="F4072" s="259"/>
      <c r="G4072" s="260">
        <f>ROUND(SUM(G4027,G4042,G4050,G4065,G4071),0)</f>
        <v>0</v>
      </c>
      <c r="I4072" s="308"/>
      <c r="T4072" s="280"/>
    </row>
    <row r="4073" spans="1:20" ht="13.5" thickTop="1">
      <c r="A4073" s="262" t="s">
        <v>95</v>
      </c>
      <c r="D4073" s="206"/>
      <c r="E4073" s="206"/>
      <c r="F4073" s="205"/>
      <c r="G4073" s="208"/>
      <c r="I4073" s="308"/>
      <c r="T4073" s="280"/>
    </row>
    <row r="4074" spans="1:20">
      <c r="A4074" s="262"/>
      <c r="B4074" s="263"/>
      <c r="C4074" s="263"/>
      <c r="D4074" s="302"/>
      <c r="E4074" s="206"/>
      <c r="F4074" s="205"/>
      <c r="G4074" s="264">
        <f ca="1">TODAY()</f>
        <v>45189</v>
      </c>
      <c r="I4074" s="308"/>
      <c r="T4074" s="280"/>
    </row>
    <row r="4075" spans="1:20" s="191" customFormat="1" ht="13.5" thickBot="1">
      <c r="A4075" s="222"/>
      <c r="B4075" s="223"/>
      <c r="C4075" s="223"/>
      <c r="D4075" s="225"/>
      <c r="E4075" s="225"/>
      <c r="F4075" s="224"/>
      <c r="G4075" s="265"/>
      <c r="I4075" s="303"/>
      <c r="S4075" s="282"/>
    </row>
    <row r="4076" spans="1:20" s="191" customFormat="1" ht="13.5" thickTop="1">
      <c r="A4076" s="188" t="s">
        <v>124</v>
      </c>
      <c r="B4076" s="188"/>
      <c r="C4076" s="188"/>
      <c r="D4076" s="190"/>
      <c r="E4076" s="190"/>
      <c r="F4076" s="189"/>
      <c r="G4076" s="189"/>
      <c r="I4076" s="303"/>
      <c r="S4076" s="282"/>
    </row>
    <row r="4077" spans="1:20" s="191" customFormat="1">
      <c r="A4077" s="188" t="str">
        <f>CONCATENATE('Prestaciones y AIU'!A3720," ANALISIS DE PRECIOS UNITARIOS")</f>
        <v xml:space="preserve"> ANALISIS DE PRECIOS UNITARIOS</v>
      </c>
      <c r="B4077" s="188"/>
      <c r="C4077" s="188"/>
      <c r="D4077" s="190"/>
      <c r="E4077" s="190"/>
      <c r="F4077" s="189"/>
      <c r="G4077" s="189"/>
      <c r="I4077" s="303"/>
      <c r="S4077" s="282"/>
    </row>
    <row r="4078" spans="1:20" s="191" customFormat="1">
      <c r="A4078" s="188" t="str">
        <f>Objeto_LIC</f>
        <v>OBJETO PROCESO COMPETITIVO</v>
      </c>
      <c r="B4078" s="188"/>
      <c r="C4078" s="188"/>
      <c r="D4078" s="190"/>
      <c r="E4078" s="190"/>
      <c r="F4078" s="189"/>
      <c r="G4078" s="189"/>
      <c r="I4078" s="303"/>
      <c r="S4078" s="282"/>
    </row>
    <row r="4079" spans="1:20">
      <c r="A4079" s="188"/>
      <c r="B4079" s="188"/>
      <c r="C4079" s="188"/>
      <c r="D4079" s="190"/>
      <c r="E4079" s="190"/>
      <c r="F4079" s="189"/>
      <c r="G4079" s="189"/>
    </row>
    <row r="4080" spans="1:20" s="201" customFormat="1" ht="13.5" thickBot="1">
      <c r="A4080" s="192"/>
      <c r="B4080" s="192"/>
      <c r="C4080" s="192"/>
      <c r="D4080" s="194"/>
      <c r="E4080" s="194"/>
      <c r="F4080" s="193"/>
      <c r="G4080" s="193"/>
      <c r="I4080" s="305"/>
      <c r="S4080" s="282"/>
    </row>
    <row r="4081" spans="1:19" ht="13.5" thickTop="1">
      <c r="A4081" s="196"/>
      <c r="B4081" s="197"/>
      <c r="C4081" s="197"/>
      <c r="D4081" s="199"/>
      <c r="E4081" s="199"/>
      <c r="F4081" s="198"/>
      <c r="G4081" s="200" t="s">
        <v>125</v>
      </c>
    </row>
    <row r="4082" spans="1:19">
      <c r="A4082" s="202" t="s">
        <v>58</v>
      </c>
      <c r="B4082" s="844" t="str">
        <f>Proponente</f>
        <v>INDICAR NOMBRE DE CONTRATISTA</v>
      </c>
      <c r="C4082" s="844"/>
      <c r="D4082" s="844"/>
      <c r="E4082" s="844"/>
      <c r="F4082" s="844"/>
      <c r="G4082" s="845"/>
    </row>
    <row r="4083" spans="1:19">
      <c r="A4083" s="202" t="s">
        <v>59</v>
      </c>
      <c r="B4083" s="203" t="str">
        <f>Presupuesto!$A$63</f>
        <v>5,15</v>
      </c>
      <c r="C4083" s="844" t="str">
        <f>Presupuesto!$B$63</f>
        <v>Suministro e Instalación de cinta PVC V-15 o V10</v>
      </c>
      <c r="D4083" s="844"/>
      <c r="E4083" s="844"/>
      <c r="F4083" s="844"/>
      <c r="G4083" s="845"/>
    </row>
    <row r="4084" spans="1:19">
      <c r="A4084" s="204"/>
      <c r="D4084" s="206"/>
      <c r="E4084" s="206"/>
      <c r="F4084" s="192" t="s">
        <v>87</v>
      </c>
      <c r="G4084" s="207" t="str">
        <f>Presupuesto!$C$63</f>
        <v>m</v>
      </c>
      <c r="I4084" s="306"/>
      <c r="J4084" s="281"/>
      <c r="K4084" s="281"/>
      <c r="L4084" s="281"/>
      <c r="M4084" s="281"/>
      <c r="N4084" s="281"/>
      <c r="O4084" s="281"/>
      <c r="P4084" s="281"/>
      <c r="Q4084" s="281"/>
      <c r="R4084" s="281"/>
      <c r="S4084" s="281"/>
    </row>
    <row r="4085" spans="1:19" s="209" customFormat="1" ht="13.5" thickBot="1">
      <c r="A4085" s="202" t="s">
        <v>60</v>
      </c>
      <c r="B4085" s="195"/>
      <c r="C4085" s="195"/>
      <c r="D4085" s="206"/>
      <c r="E4085" s="206"/>
      <c r="F4085" s="205"/>
      <c r="G4085" s="208"/>
      <c r="I4085" s="307"/>
      <c r="S4085" s="281"/>
    </row>
    <row r="4086" spans="1:19" ht="13.5" thickTop="1">
      <c r="A4086" s="210" t="s">
        <v>53</v>
      </c>
      <c r="B4086" s="211" t="s">
        <v>61</v>
      </c>
      <c r="C4086" s="211" t="s">
        <v>62</v>
      </c>
      <c r="D4086" s="212" t="s">
        <v>70</v>
      </c>
      <c r="E4086" s="213" t="s">
        <v>98</v>
      </c>
      <c r="F4086" s="213" t="s">
        <v>75</v>
      </c>
      <c r="G4086" s="214" t="s">
        <v>66</v>
      </c>
      <c r="I4086" s="269"/>
    </row>
    <row r="4087" spans="1:19">
      <c r="A4087" s="215" t="str">
        <f t="shared" ref="A4087:A4098" si="714">IF(I4086=0,"-",VLOOKUP(I4086,EQUIPOS,2,FALSE))</f>
        <v>-</v>
      </c>
      <c r="B4087" s="216"/>
      <c r="C4087" s="216"/>
      <c r="D4087" s="186"/>
      <c r="E4087" s="217">
        <f t="shared" ref="E4087:E4098" si="715">IF(I4086=0,0,VLOOKUP(I4086,EQUIPOS,4,FALSE))</f>
        <v>0</v>
      </c>
      <c r="F4087" s="218">
        <f t="shared" ref="F4087:F4098" si="716">IF(D4087=0,0,E4087/D4087)</f>
        <v>0</v>
      </c>
      <c r="G4087" s="219"/>
      <c r="I4087" s="269"/>
    </row>
    <row r="4088" spans="1:19">
      <c r="A4088" s="215" t="str">
        <f t="shared" si="714"/>
        <v>-</v>
      </c>
      <c r="B4088" s="216"/>
      <c r="C4088" s="216"/>
      <c r="D4088" s="186"/>
      <c r="E4088" s="217">
        <f t="shared" si="715"/>
        <v>0</v>
      </c>
      <c r="F4088" s="218">
        <f t="shared" si="716"/>
        <v>0</v>
      </c>
      <c r="G4088" s="220"/>
      <c r="I4088" s="269"/>
    </row>
    <row r="4089" spans="1:19">
      <c r="A4089" s="215" t="str">
        <f t="shared" si="714"/>
        <v>-</v>
      </c>
      <c r="B4089" s="216"/>
      <c r="C4089" s="216"/>
      <c r="D4089" s="186"/>
      <c r="E4089" s="217">
        <f t="shared" si="715"/>
        <v>0</v>
      </c>
      <c r="F4089" s="218">
        <f t="shared" si="716"/>
        <v>0</v>
      </c>
      <c r="G4089" s="220"/>
      <c r="I4089" s="269"/>
    </row>
    <row r="4090" spans="1:19">
      <c r="A4090" s="215" t="str">
        <f t="shared" si="714"/>
        <v>-</v>
      </c>
      <c r="B4090" s="216"/>
      <c r="C4090" s="216"/>
      <c r="D4090" s="186"/>
      <c r="E4090" s="217">
        <f t="shared" si="715"/>
        <v>0</v>
      </c>
      <c r="F4090" s="218">
        <f t="shared" si="716"/>
        <v>0</v>
      </c>
      <c r="G4090" s="220"/>
      <c r="I4090" s="269"/>
    </row>
    <row r="4091" spans="1:19">
      <c r="A4091" s="215" t="str">
        <f t="shared" si="714"/>
        <v>-</v>
      </c>
      <c r="B4091" s="216"/>
      <c r="C4091" s="216"/>
      <c r="D4091" s="186"/>
      <c r="E4091" s="217">
        <f t="shared" si="715"/>
        <v>0</v>
      </c>
      <c r="F4091" s="218">
        <f t="shared" si="716"/>
        <v>0</v>
      </c>
      <c r="G4091" s="220"/>
      <c r="I4091" s="269"/>
    </row>
    <row r="4092" spans="1:19">
      <c r="A4092" s="215" t="str">
        <f t="shared" si="714"/>
        <v>-</v>
      </c>
      <c r="B4092" s="216"/>
      <c r="C4092" s="216"/>
      <c r="D4092" s="186"/>
      <c r="E4092" s="217">
        <f t="shared" si="715"/>
        <v>0</v>
      </c>
      <c r="F4092" s="218">
        <f t="shared" si="716"/>
        <v>0</v>
      </c>
      <c r="G4092" s="220"/>
      <c r="I4092" s="269"/>
    </row>
    <row r="4093" spans="1:19">
      <c r="A4093" s="215" t="str">
        <f t="shared" si="714"/>
        <v>-</v>
      </c>
      <c r="B4093" s="216"/>
      <c r="C4093" s="216"/>
      <c r="D4093" s="186"/>
      <c r="E4093" s="217">
        <f t="shared" si="715"/>
        <v>0</v>
      </c>
      <c r="F4093" s="218">
        <f t="shared" si="716"/>
        <v>0</v>
      </c>
      <c r="G4093" s="220"/>
      <c r="I4093" s="269"/>
    </row>
    <row r="4094" spans="1:19">
      <c r="A4094" s="215" t="str">
        <f t="shared" si="714"/>
        <v>-</v>
      </c>
      <c r="B4094" s="216"/>
      <c r="C4094" s="216"/>
      <c r="D4094" s="186"/>
      <c r="E4094" s="217">
        <f t="shared" si="715"/>
        <v>0</v>
      </c>
      <c r="F4094" s="218">
        <f t="shared" si="716"/>
        <v>0</v>
      </c>
      <c r="G4094" s="220"/>
      <c r="I4094" s="269"/>
    </row>
    <row r="4095" spans="1:19">
      <c r="A4095" s="215" t="str">
        <f t="shared" si="714"/>
        <v>-</v>
      </c>
      <c r="B4095" s="216"/>
      <c r="C4095" s="216"/>
      <c r="D4095" s="186"/>
      <c r="E4095" s="217">
        <f t="shared" si="715"/>
        <v>0</v>
      </c>
      <c r="F4095" s="218">
        <f t="shared" si="716"/>
        <v>0</v>
      </c>
      <c r="G4095" s="220"/>
      <c r="I4095" s="269"/>
    </row>
    <row r="4096" spans="1:19">
      <c r="A4096" s="215" t="str">
        <f t="shared" si="714"/>
        <v>-</v>
      </c>
      <c r="B4096" s="216"/>
      <c r="C4096" s="216"/>
      <c r="D4096" s="186"/>
      <c r="E4096" s="217">
        <f t="shared" si="715"/>
        <v>0</v>
      </c>
      <c r="F4096" s="218">
        <f t="shared" si="716"/>
        <v>0</v>
      </c>
      <c r="G4096" s="220"/>
      <c r="I4096" s="269"/>
    </row>
    <row r="4097" spans="1:19">
      <c r="A4097" s="215" t="str">
        <f t="shared" si="714"/>
        <v>-</v>
      </c>
      <c r="B4097" s="216"/>
      <c r="C4097" s="216"/>
      <c r="D4097" s="186"/>
      <c r="E4097" s="217">
        <f t="shared" si="715"/>
        <v>0</v>
      </c>
      <c r="F4097" s="218">
        <f t="shared" si="716"/>
        <v>0</v>
      </c>
      <c r="G4097" s="220"/>
      <c r="I4097" s="269"/>
    </row>
    <row r="4098" spans="1:19">
      <c r="A4098" s="215" t="str">
        <f t="shared" si="714"/>
        <v>-</v>
      </c>
      <c r="B4098" s="216"/>
      <c r="C4098" s="216"/>
      <c r="D4098" s="186"/>
      <c r="E4098" s="217">
        <f t="shared" si="715"/>
        <v>0</v>
      </c>
      <c r="F4098" s="218">
        <f t="shared" si="716"/>
        <v>0</v>
      </c>
      <c r="G4098" s="220"/>
      <c r="I4098" s="308"/>
    </row>
    <row r="4099" spans="1:19" ht="13.5" thickBot="1">
      <c r="A4099" s="222"/>
      <c r="B4099" s="223"/>
      <c r="C4099" s="223"/>
      <c r="D4099" s="225"/>
      <c r="E4099" s="225"/>
      <c r="F4099" s="226" t="s">
        <v>76</v>
      </c>
      <c r="G4099" s="227">
        <f>SUM(F4087:F4098)</f>
        <v>0</v>
      </c>
      <c r="I4099" s="308"/>
    </row>
    <row r="4100" spans="1:19" s="209" customFormat="1" ht="13.5" thickTop="1">
      <c r="A4100" s="228" t="s">
        <v>63</v>
      </c>
      <c r="B4100" s="229"/>
      <c r="C4100" s="229"/>
      <c r="D4100" s="231"/>
      <c r="E4100" s="231"/>
      <c r="F4100" s="230"/>
      <c r="G4100" s="232"/>
      <c r="I4100" s="307"/>
      <c r="S4100" s="281"/>
    </row>
    <row r="4101" spans="1:19" ht="26">
      <c r="A4101" s="233" t="s">
        <v>53</v>
      </c>
      <c r="B4101" s="234"/>
      <c r="C4101" s="235" t="s">
        <v>54</v>
      </c>
      <c r="D4101" s="298" t="s">
        <v>64</v>
      </c>
      <c r="E4101" s="236" t="s">
        <v>65</v>
      </c>
      <c r="F4101" s="237" t="s">
        <v>75</v>
      </c>
      <c r="G4101" s="238" t="s">
        <v>66</v>
      </c>
      <c r="I4101" s="269"/>
    </row>
    <row r="4102" spans="1:19">
      <c r="A4102" s="842" t="str">
        <f t="shared" ref="A4102:A4113" si="717">IF(I4101=0,"",VLOOKUP(I4101,MATERIALES,2,FALSE))</f>
        <v/>
      </c>
      <c r="B4102" s="843"/>
      <c r="C4102" s="239" t="str">
        <f t="shared" ref="C4102:C4110" si="718">IF(I4101=0,"",VLOOKUP(I4101,MATERIALES,3,FALSE))</f>
        <v/>
      </c>
      <c r="D4102" s="186"/>
      <c r="E4102" s="240">
        <f t="shared" ref="E4102:E4113" si="719">IF(I4101=0,0,VLOOKUP(I4101,MATERIALES,4,FALSE))</f>
        <v>0</v>
      </c>
      <c r="F4102" s="218">
        <f>D4102*E4102</f>
        <v>0</v>
      </c>
      <c r="G4102" s="219"/>
      <c r="I4102" s="269"/>
    </row>
    <row r="4103" spans="1:19">
      <c r="A4103" s="842" t="str">
        <f t="shared" si="717"/>
        <v/>
      </c>
      <c r="B4103" s="843"/>
      <c r="C4103" s="239" t="str">
        <f t="shared" si="718"/>
        <v/>
      </c>
      <c r="D4103" s="186"/>
      <c r="E4103" s="240">
        <f t="shared" si="719"/>
        <v>0</v>
      </c>
      <c r="F4103" s="218">
        <f t="shared" ref="F4103:F4113" si="720">D4103*E4103</f>
        <v>0</v>
      </c>
      <c r="G4103" s="220"/>
      <c r="I4103" s="269"/>
    </row>
    <row r="4104" spans="1:19">
      <c r="A4104" s="842" t="str">
        <f t="shared" si="717"/>
        <v/>
      </c>
      <c r="B4104" s="843"/>
      <c r="C4104" s="239" t="str">
        <f t="shared" si="718"/>
        <v/>
      </c>
      <c r="D4104" s="186"/>
      <c r="E4104" s="240">
        <f t="shared" si="719"/>
        <v>0</v>
      </c>
      <c r="F4104" s="218">
        <f t="shared" si="720"/>
        <v>0</v>
      </c>
      <c r="G4104" s="220"/>
      <c r="I4104" s="269"/>
    </row>
    <row r="4105" spans="1:19">
      <c r="A4105" s="842" t="str">
        <f t="shared" si="717"/>
        <v/>
      </c>
      <c r="B4105" s="843"/>
      <c r="C4105" s="239" t="str">
        <f t="shared" si="718"/>
        <v/>
      </c>
      <c r="D4105" s="186"/>
      <c r="E4105" s="240">
        <f t="shared" si="719"/>
        <v>0</v>
      </c>
      <c r="F4105" s="218">
        <f t="shared" si="720"/>
        <v>0</v>
      </c>
      <c r="G4105" s="220"/>
      <c r="I4105" s="269"/>
    </row>
    <row r="4106" spans="1:19">
      <c r="A4106" s="842" t="str">
        <f t="shared" si="717"/>
        <v/>
      </c>
      <c r="B4106" s="843"/>
      <c r="C4106" s="239" t="str">
        <f t="shared" si="718"/>
        <v/>
      </c>
      <c r="D4106" s="186"/>
      <c r="E4106" s="240">
        <f t="shared" si="719"/>
        <v>0</v>
      </c>
      <c r="F4106" s="218">
        <f t="shared" si="720"/>
        <v>0</v>
      </c>
      <c r="G4106" s="220"/>
      <c r="I4106" s="269"/>
    </row>
    <row r="4107" spans="1:19">
      <c r="A4107" s="842" t="str">
        <f t="shared" si="717"/>
        <v/>
      </c>
      <c r="B4107" s="843"/>
      <c r="C4107" s="239" t="str">
        <f t="shared" si="718"/>
        <v/>
      </c>
      <c r="D4107" s="186"/>
      <c r="E4107" s="240">
        <f t="shared" si="719"/>
        <v>0</v>
      </c>
      <c r="F4107" s="218">
        <f t="shared" si="720"/>
        <v>0</v>
      </c>
      <c r="G4107" s="220"/>
      <c r="I4107" s="269"/>
    </row>
    <row r="4108" spans="1:19">
      <c r="A4108" s="842" t="str">
        <f t="shared" si="717"/>
        <v/>
      </c>
      <c r="B4108" s="843"/>
      <c r="C4108" s="239" t="str">
        <f t="shared" si="718"/>
        <v/>
      </c>
      <c r="D4108" s="186"/>
      <c r="E4108" s="240">
        <f t="shared" si="719"/>
        <v>0</v>
      </c>
      <c r="F4108" s="218">
        <f t="shared" si="720"/>
        <v>0</v>
      </c>
      <c r="G4108" s="220"/>
      <c r="I4108" s="269"/>
    </row>
    <row r="4109" spans="1:19">
      <c r="A4109" s="842" t="str">
        <f t="shared" si="717"/>
        <v/>
      </c>
      <c r="B4109" s="843"/>
      <c r="C4109" s="239" t="str">
        <f t="shared" si="718"/>
        <v/>
      </c>
      <c r="D4109" s="186"/>
      <c r="E4109" s="240">
        <f t="shared" si="719"/>
        <v>0</v>
      </c>
      <c r="F4109" s="218">
        <f t="shared" si="720"/>
        <v>0</v>
      </c>
      <c r="G4109" s="241"/>
      <c r="I4109" s="269"/>
    </row>
    <row r="4110" spans="1:19">
      <c r="A4110" s="842" t="str">
        <f t="shared" si="717"/>
        <v/>
      </c>
      <c r="B4110" s="843"/>
      <c r="C4110" s="239" t="str">
        <f t="shared" si="718"/>
        <v/>
      </c>
      <c r="D4110" s="186"/>
      <c r="E4110" s="240">
        <f t="shared" si="719"/>
        <v>0</v>
      </c>
      <c r="F4110" s="218">
        <f t="shared" si="720"/>
        <v>0</v>
      </c>
      <c r="G4110" s="220"/>
      <c r="I4110" s="269"/>
    </row>
    <row r="4111" spans="1:19">
      <c r="A4111" s="842" t="str">
        <f t="shared" si="717"/>
        <v/>
      </c>
      <c r="B4111" s="843"/>
      <c r="C4111" s="239"/>
      <c r="D4111" s="186"/>
      <c r="E4111" s="240">
        <f t="shared" si="719"/>
        <v>0</v>
      </c>
      <c r="F4111" s="218">
        <f t="shared" si="720"/>
        <v>0</v>
      </c>
      <c r="G4111" s="220"/>
      <c r="I4111" s="269"/>
    </row>
    <row r="4112" spans="1:19">
      <c r="A4112" s="842" t="str">
        <f t="shared" si="717"/>
        <v/>
      </c>
      <c r="B4112" s="843"/>
      <c r="C4112" s="239"/>
      <c r="D4112" s="186"/>
      <c r="E4112" s="240">
        <f t="shared" si="719"/>
        <v>0</v>
      </c>
      <c r="F4112" s="218">
        <f t="shared" si="720"/>
        <v>0</v>
      </c>
      <c r="G4112" s="220"/>
      <c r="I4112" s="269"/>
    </row>
    <row r="4113" spans="1:9" ht="26.25" customHeight="1">
      <c r="A4113" s="842" t="str">
        <f t="shared" si="717"/>
        <v/>
      </c>
      <c r="B4113" s="843"/>
      <c r="C4113" s="239" t="str">
        <f t="shared" ref="C4113" si="721">IF(I4112=0,"",VLOOKUP(I4112,MATERIALES,3,FALSE))</f>
        <v/>
      </c>
      <c r="D4113" s="186"/>
      <c r="E4113" s="240">
        <f t="shared" si="719"/>
        <v>0</v>
      </c>
      <c r="F4113" s="218">
        <f t="shared" si="720"/>
        <v>0</v>
      </c>
      <c r="G4113" s="221"/>
      <c r="I4113" s="308"/>
    </row>
    <row r="4114" spans="1:9" ht="13.5" thickBot="1">
      <c r="A4114" s="204"/>
      <c r="D4114" s="206"/>
      <c r="E4114" s="242"/>
      <c r="F4114" s="243" t="s">
        <v>77</v>
      </c>
      <c r="G4114" s="241">
        <f>SUM(F4102:F4113)</f>
        <v>0</v>
      </c>
      <c r="I4114" s="308"/>
    </row>
    <row r="4115" spans="1:9" ht="14" thickTop="1" thickBot="1">
      <c r="A4115" s="244" t="s">
        <v>68</v>
      </c>
      <c r="B4115" s="245"/>
      <c r="C4115" s="245"/>
      <c r="D4115" s="247"/>
      <c r="E4115" s="247"/>
      <c r="F4115" s="246"/>
      <c r="G4115" s="248"/>
      <c r="I4115" s="308"/>
    </row>
    <row r="4116" spans="1:9" ht="13.5" thickTop="1">
      <c r="A4116" s="233" t="s">
        <v>53</v>
      </c>
      <c r="B4116" s="234"/>
      <c r="C4116" s="236" t="s">
        <v>67</v>
      </c>
      <c r="D4116" s="298" t="s">
        <v>71</v>
      </c>
      <c r="E4116" s="236" t="s">
        <v>96</v>
      </c>
      <c r="F4116" s="237" t="s">
        <v>75</v>
      </c>
      <c r="G4116" s="238" t="s">
        <v>66</v>
      </c>
      <c r="I4116" s="269"/>
    </row>
    <row r="4117" spans="1:9">
      <c r="A4117" s="842" t="str">
        <f>IF(I4116=0,"",VLOOKUP(I4116,EQUIPOS,2,FALSE))</f>
        <v/>
      </c>
      <c r="B4117" s="843"/>
      <c r="C4117" s="187"/>
      <c r="D4117" s="186"/>
      <c r="E4117" s="240">
        <f>IF(I4116=0,0,VLOOKUP(I4116,EQUIPOS,4,FALSE))</f>
        <v>0</v>
      </c>
      <c r="F4117" s="218">
        <f>C4117*D4117*E4117</f>
        <v>0</v>
      </c>
      <c r="G4117" s="219"/>
      <c r="I4117" s="269"/>
    </row>
    <row r="4118" spans="1:9">
      <c r="A4118" s="842" t="str">
        <f>IF(I4117=0,"",VLOOKUP(I4117,EQUIPOS,2,FALSE))</f>
        <v/>
      </c>
      <c r="B4118" s="843"/>
      <c r="C4118" s="187"/>
      <c r="D4118" s="186"/>
      <c r="E4118" s="240">
        <f>IF(I4117=0,0,VLOOKUP(I4117,EQUIPOS,4,FALSE))</f>
        <v>0</v>
      </c>
      <c r="F4118" s="218">
        <f t="shared" ref="F4118:F4121" si="722">C4118*D4118*E4118</f>
        <v>0</v>
      </c>
      <c r="G4118" s="220"/>
      <c r="I4118" s="269"/>
    </row>
    <row r="4119" spans="1:9">
      <c r="A4119" s="842" t="str">
        <f>IF(I4118=0,"",VLOOKUP(I4118,EQUIPOS,2,FALSE))</f>
        <v/>
      </c>
      <c r="B4119" s="843"/>
      <c r="C4119" s="187"/>
      <c r="D4119" s="186"/>
      <c r="E4119" s="240">
        <f>IF(I4118=0,0,VLOOKUP(I4118,EQUIPOS,4,FALSE))</f>
        <v>0</v>
      </c>
      <c r="F4119" s="218">
        <f t="shared" si="722"/>
        <v>0</v>
      </c>
      <c r="G4119" s="220"/>
      <c r="I4119" s="269"/>
    </row>
    <row r="4120" spans="1:9">
      <c r="A4120" s="842" t="str">
        <f>IF(I4119=0,"",VLOOKUP(I4119,EQUIPOS,2,FALSE))</f>
        <v/>
      </c>
      <c r="B4120" s="843"/>
      <c r="C4120" s="187"/>
      <c r="D4120" s="186"/>
      <c r="E4120" s="240">
        <f>IF(I4119=0,0,VLOOKUP(I4119,EQUIPOS,4,FALSE))</f>
        <v>0</v>
      </c>
      <c r="F4120" s="218">
        <f t="shared" si="722"/>
        <v>0</v>
      </c>
      <c r="G4120" s="220"/>
      <c r="I4120" s="269"/>
    </row>
    <row r="4121" spans="1:9" ht="30.75" customHeight="1">
      <c r="A4121" s="842" t="str">
        <f>IF(I4120=0,"",VLOOKUP(I4120,EQUIPOS,2,FALSE))</f>
        <v/>
      </c>
      <c r="B4121" s="843"/>
      <c r="C4121" s="187"/>
      <c r="D4121" s="186"/>
      <c r="E4121" s="240">
        <f>IF(I4120=0,0,VLOOKUP(I4120,EQUIPOS,4,FALSE))</f>
        <v>0</v>
      </c>
      <c r="F4121" s="218">
        <f t="shared" si="722"/>
        <v>0</v>
      </c>
      <c r="G4121" s="221"/>
      <c r="I4121" s="308"/>
    </row>
    <row r="4122" spans="1:9" ht="13.5" thickBot="1">
      <c r="A4122" s="222"/>
      <c r="B4122" s="223"/>
      <c r="C4122" s="223"/>
      <c r="D4122" s="225"/>
      <c r="E4122" s="249"/>
      <c r="F4122" s="226" t="s">
        <v>78</v>
      </c>
      <c r="G4122" s="250">
        <f>SUM(F4117:F4121)</f>
        <v>0</v>
      </c>
      <c r="I4122" s="308"/>
    </row>
    <row r="4123" spans="1:9" ht="13.5" thickTop="1">
      <c r="A4123" s="228" t="s">
        <v>69</v>
      </c>
      <c r="B4123" s="229"/>
      <c r="C4123" s="229"/>
      <c r="D4123" s="231"/>
      <c r="E4123" s="231"/>
      <c r="F4123" s="230"/>
      <c r="G4123" s="232"/>
      <c r="H4123" s="209"/>
      <c r="I4123" s="307"/>
    </row>
    <row r="4124" spans="1:9" ht="26">
      <c r="A4124" s="233" t="s">
        <v>53</v>
      </c>
      <c r="B4124" s="235" t="s">
        <v>54</v>
      </c>
      <c r="C4124" s="235" t="s">
        <v>64</v>
      </c>
      <c r="D4124" s="298" t="s">
        <v>70</v>
      </c>
      <c r="E4124" s="236" t="s">
        <v>65</v>
      </c>
      <c r="F4124" s="237" t="s">
        <v>75</v>
      </c>
      <c r="G4124" s="238" t="s">
        <v>66</v>
      </c>
      <c r="I4124" s="269"/>
    </row>
    <row r="4125" spans="1:9">
      <c r="A4125" s="251" t="str">
        <f t="shared" ref="A4125:A4136" si="723">IF(I4124=0,"",VLOOKUP(I4124,MANOOBRA,2,FALSE))</f>
        <v/>
      </c>
      <c r="B4125" s="239" t="str">
        <f t="shared" ref="B4125:B4136" si="724">IF(I4124=0,"",VLOOKUP(I4124,MANOOBRA,3,FALSE))</f>
        <v/>
      </c>
      <c r="C4125" s="187"/>
      <c r="D4125" s="187"/>
      <c r="E4125" s="240">
        <f t="shared" ref="E4125:E4136" si="725">IF(I4124=0,0,VLOOKUP(I4124,MANOOBRA,4,FALSE))</f>
        <v>0</v>
      </c>
      <c r="F4125" s="218">
        <f>IF(D4125=0,0,C4125*E4125/D4125)</f>
        <v>0</v>
      </c>
      <c r="G4125" s="219"/>
      <c r="I4125" s="269"/>
    </row>
    <row r="4126" spans="1:9">
      <c r="A4126" s="251" t="str">
        <f t="shared" si="723"/>
        <v/>
      </c>
      <c r="B4126" s="239" t="str">
        <f t="shared" si="724"/>
        <v/>
      </c>
      <c r="C4126" s="187"/>
      <c r="D4126" s="187"/>
      <c r="E4126" s="240">
        <f t="shared" si="725"/>
        <v>0</v>
      </c>
      <c r="F4126" s="218">
        <f t="shared" ref="F4126:F4136" si="726">IF(D4126=0,0,C4126*E4126/D4126)</f>
        <v>0</v>
      </c>
      <c r="G4126" s="220"/>
      <c r="I4126" s="269"/>
    </row>
    <row r="4127" spans="1:9">
      <c r="A4127" s="251" t="str">
        <f t="shared" si="723"/>
        <v/>
      </c>
      <c r="B4127" s="239" t="str">
        <f t="shared" si="724"/>
        <v/>
      </c>
      <c r="C4127" s="187"/>
      <c r="D4127" s="290"/>
      <c r="E4127" s="240">
        <f t="shared" si="725"/>
        <v>0</v>
      </c>
      <c r="F4127" s="218">
        <f t="shared" si="726"/>
        <v>0</v>
      </c>
      <c r="G4127" s="220"/>
      <c r="I4127" s="269"/>
    </row>
    <row r="4128" spans="1:9">
      <c r="A4128" s="251" t="str">
        <f t="shared" si="723"/>
        <v/>
      </c>
      <c r="B4128" s="239" t="str">
        <f t="shared" si="724"/>
        <v/>
      </c>
      <c r="C4128" s="187"/>
      <c r="D4128" s="187"/>
      <c r="E4128" s="240">
        <f t="shared" si="725"/>
        <v>0</v>
      </c>
      <c r="F4128" s="218">
        <f t="shared" si="726"/>
        <v>0</v>
      </c>
      <c r="G4128" s="220"/>
      <c r="I4128" s="269"/>
    </row>
    <row r="4129" spans="1:20">
      <c r="A4129" s="251" t="str">
        <f t="shared" si="723"/>
        <v/>
      </c>
      <c r="B4129" s="239" t="str">
        <f t="shared" si="724"/>
        <v/>
      </c>
      <c r="C4129" s="187"/>
      <c r="D4129" s="187"/>
      <c r="E4129" s="240">
        <f t="shared" si="725"/>
        <v>0</v>
      </c>
      <c r="F4129" s="218">
        <f t="shared" si="726"/>
        <v>0</v>
      </c>
      <c r="G4129" s="220"/>
      <c r="I4129" s="269"/>
    </row>
    <row r="4130" spans="1:20">
      <c r="A4130" s="251" t="str">
        <f t="shared" si="723"/>
        <v/>
      </c>
      <c r="B4130" s="239" t="str">
        <f t="shared" si="724"/>
        <v/>
      </c>
      <c r="C4130" s="187"/>
      <c r="D4130" s="187"/>
      <c r="E4130" s="240">
        <f t="shared" si="725"/>
        <v>0</v>
      </c>
      <c r="F4130" s="218">
        <f t="shared" si="726"/>
        <v>0</v>
      </c>
      <c r="G4130" s="220"/>
      <c r="I4130" s="269"/>
    </row>
    <row r="4131" spans="1:20">
      <c r="A4131" s="251" t="str">
        <f t="shared" si="723"/>
        <v/>
      </c>
      <c r="B4131" s="239" t="str">
        <f t="shared" si="724"/>
        <v/>
      </c>
      <c r="C4131" s="187"/>
      <c r="D4131" s="187"/>
      <c r="E4131" s="240">
        <f t="shared" si="725"/>
        <v>0</v>
      </c>
      <c r="F4131" s="218">
        <f t="shared" si="726"/>
        <v>0</v>
      </c>
      <c r="G4131" s="220"/>
      <c r="I4131" s="269"/>
    </row>
    <row r="4132" spans="1:20">
      <c r="A4132" s="251" t="str">
        <f t="shared" si="723"/>
        <v/>
      </c>
      <c r="B4132" s="239" t="str">
        <f t="shared" si="724"/>
        <v/>
      </c>
      <c r="C4132" s="187"/>
      <c r="D4132" s="187"/>
      <c r="E4132" s="240">
        <f t="shared" si="725"/>
        <v>0</v>
      </c>
      <c r="F4132" s="218">
        <f t="shared" si="726"/>
        <v>0</v>
      </c>
      <c r="G4132" s="220"/>
      <c r="I4132" s="269"/>
    </row>
    <row r="4133" spans="1:20">
      <c r="A4133" s="251" t="str">
        <f t="shared" si="723"/>
        <v/>
      </c>
      <c r="B4133" s="239" t="str">
        <f t="shared" si="724"/>
        <v/>
      </c>
      <c r="C4133" s="187"/>
      <c r="D4133" s="187"/>
      <c r="E4133" s="240">
        <f t="shared" si="725"/>
        <v>0</v>
      </c>
      <c r="F4133" s="218">
        <f t="shared" si="726"/>
        <v>0</v>
      </c>
      <c r="G4133" s="220"/>
      <c r="I4133" s="269"/>
    </row>
    <row r="4134" spans="1:20">
      <c r="A4134" s="251" t="str">
        <f t="shared" si="723"/>
        <v/>
      </c>
      <c r="B4134" s="239" t="str">
        <f t="shared" si="724"/>
        <v/>
      </c>
      <c r="C4134" s="187"/>
      <c r="D4134" s="187"/>
      <c r="E4134" s="240">
        <f t="shared" si="725"/>
        <v>0</v>
      </c>
      <c r="F4134" s="218">
        <f t="shared" si="726"/>
        <v>0</v>
      </c>
      <c r="G4134" s="220"/>
      <c r="I4134" s="269"/>
    </row>
    <row r="4135" spans="1:20">
      <c r="A4135" s="251" t="str">
        <f t="shared" si="723"/>
        <v/>
      </c>
      <c r="B4135" s="239" t="str">
        <f t="shared" si="724"/>
        <v/>
      </c>
      <c r="C4135" s="187"/>
      <c r="D4135" s="187"/>
      <c r="E4135" s="240">
        <f t="shared" si="725"/>
        <v>0</v>
      </c>
      <c r="F4135" s="218">
        <f t="shared" si="726"/>
        <v>0</v>
      </c>
      <c r="G4135" s="220"/>
      <c r="I4135" s="269"/>
    </row>
    <row r="4136" spans="1:20" ht="31.5" customHeight="1">
      <c r="A4136" s="251" t="str">
        <f t="shared" si="723"/>
        <v/>
      </c>
      <c r="B4136" s="239" t="str">
        <f t="shared" si="724"/>
        <v/>
      </c>
      <c r="C4136" s="187"/>
      <c r="D4136" s="187"/>
      <c r="E4136" s="240">
        <f t="shared" si="725"/>
        <v>0</v>
      </c>
      <c r="F4136" s="218">
        <f t="shared" si="726"/>
        <v>0</v>
      </c>
      <c r="G4136" s="221"/>
      <c r="I4136" s="308"/>
    </row>
    <row r="4137" spans="1:20" ht="13.5" thickBot="1">
      <c r="A4137" s="222"/>
      <c r="B4137" s="223"/>
      <c r="C4137" s="223"/>
      <c r="D4137" s="225"/>
      <c r="E4137" s="225"/>
      <c r="F4137" s="226" t="s">
        <v>79</v>
      </c>
      <c r="G4137" s="250">
        <f>SUM(F4125:F4136)</f>
        <v>0</v>
      </c>
      <c r="I4137" s="308"/>
    </row>
    <row r="4138" spans="1:20" ht="13.5" thickTop="1">
      <c r="A4138" s="179" t="s">
        <v>72</v>
      </c>
      <c r="B4138" s="229"/>
      <c r="C4138" s="229"/>
      <c r="D4138" s="231"/>
      <c r="E4138" s="231"/>
      <c r="F4138" s="230"/>
      <c r="G4138" s="232"/>
      <c r="H4138" s="209"/>
      <c r="I4138" s="307"/>
    </row>
    <row r="4139" spans="1:20">
      <c r="A4139" s="233" t="s">
        <v>53</v>
      </c>
      <c r="B4139" s="234"/>
      <c r="C4139" s="234"/>
      <c r="D4139" s="299"/>
      <c r="E4139" s="236" t="s">
        <v>73</v>
      </c>
      <c r="F4139" s="237" t="s">
        <v>74</v>
      </c>
      <c r="G4139" s="252" t="s">
        <v>73</v>
      </c>
      <c r="I4139" s="308"/>
    </row>
    <row r="4140" spans="1:20">
      <c r="A4140" s="178" t="s">
        <v>86</v>
      </c>
      <c r="B4140" s="253"/>
      <c r="C4140" s="253"/>
      <c r="D4140" s="300"/>
      <c r="E4140" s="217">
        <f>SUM(G4099,G4114,G4122,G4137)</f>
        <v>0</v>
      </c>
      <c r="F4140" s="254">
        <f>A</f>
        <v>0</v>
      </c>
      <c r="G4140" s="255">
        <f>E4140*F4140</f>
        <v>0</v>
      </c>
      <c r="I4140" s="308"/>
    </row>
    <row r="4141" spans="1:20">
      <c r="A4141" s="178" t="s">
        <v>84</v>
      </c>
      <c r="B4141" s="253"/>
      <c r="C4141" s="253"/>
      <c r="D4141" s="300"/>
      <c r="E4141" s="217">
        <f>SUM(G4099,G4114,G4122,G4137)</f>
        <v>0</v>
      </c>
      <c r="F4141" s="254">
        <f>I</f>
        <v>0</v>
      </c>
      <c r="G4141" s="255">
        <f>E4141*F4141</f>
        <v>0</v>
      </c>
      <c r="I4141" s="308"/>
    </row>
    <row r="4142" spans="1:20" ht="33" customHeight="1">
      <c r="A4142" s="178" t="s">
        <v>85</v>
      </c>
      <c r="B4142" s="253"/>
      <c r="C4142" s="253"/>
      <c r="D4142" s="300"/>
      <c r="E4142" s="217">
        <f>SUM(G4099,G4114,G4122,G4137)</f>
        <v>0</v>
      </c>
      <c r="F4142" s="254">
        <f>U</f>
        <v>0</v>
      </c>
      <c r="G4142" s="255">
        <f>E4142*F4142</f>
        <v>0</v>
      </c>
      <c r="I4142" s="308"/>
      <c r="J4142" s="281"/>
      <c r="K4142" s="281"/>
      <c r="L4142" s="281"/>
      <c r="M4142" s="281"/>
      <c r="N4142" s="281"/>
      <c r="O4142" s="281"/>
      <c r="P4142" s="281"/>
      <c r="Q4142" s="281"/>
      <c r="R4142" s="281"/>
      <c r="S4142" s="281"/>
    </row>
    <row r="4143" spans="1:20" s="201" customFormat="1" ht="13.5" thickBot="1">
      <c r="A4143" s="222"/>
      <c r="B4143" s="223"/>
      <c r="C4143" s="223"/>
      <c r="D4143" s="225"/>
      <c r="E4143" s="225"/>
      <c r="F4143" s="256" t="s">
        <v>83</v>
      </c>
      <c r="G4143" s="250">
        <f>SUM(G4140:G4142)</f>
        <v>0</v>
      </c>
      <c r="I4143" s="309"/>
      <c r="J4143" s="201" t="str">
        <f>B4083</f>
        <v>5,15</v>
      </c>
      <c r="K4143" s="261">
        <f>E4140</f>
        <v>0</v>
      </c>
      <c r="L4143" s="261">
        <f>+G4099</f>
        <v>0</v>
      </c>
      <c r="M4143" s="261">
        <f>+G4114</f>
        <v>0</v>
      </c>
      <c r="N4143" s="261">
        <f>+G4122</f>
        <v>0</v>
      </c>
      <c r="O4143" s="261">
        <f>+G4137</f>
        <v>0</v>
      </c>
      <c r="P4143" s="280">
        <f>G4140</f>
        <v>0</v>
      </c>
      <c r="Q4143" s="280">
        <f>G4141</f>
        <v>0</v>
      </c>
      <c r="R4143" s="280">
        <f>G4142</f>
        <v>0</v>
      </c>
      <c r="S4143" s="283">
        <f>SUM(K4143:R4143)</f>
        <v>0</v>
      </c>
      <c r="T4143" s="280"/>
    </row>
    <row r="4144" spans="1:20" ht="14" thickTop="1" thickBot="1">
      <c r="A4144" s="257"/>
      <c r="B4144" s="201"/>
      <c r="C4144" s="201"/>
      <c r="D4144" s="301"/>
      <c r="E4144" s="258" t="s">
        <v>88</v>
      </c>
      <c r="F4144" s="259"/>
      <c r="G4144" s="260">
        <f>ROUND(SUM(G4099,G4114,G4122,G4137,G4143),0)</f>
        <v>0</v>
      </c>
      <c r="I4144" s="308"/>
      <c r="T4144" s="280"/>
    </row>
    <row r="4145" spans="1:20" ht="13.5" thickTop="1">
      <c r="A4145" s="262" t="s">
        <v>95</v>
      </c>
      <c r="D4145" s="206"/>
      <c r="E4145" s="206"/>
      <c r="F4145" s="205"/>
      <c r="G4145" s="208"/>
      <c r="I4145" s="308"/>
      <c r="T4145" s="280"/>
    </row>
    <row r="4146" spans="1:20">
      <c r="A4146" s="262"/>
      <c r="B4146" s="263"/>
      <c r="C4146" s="263"/>
      <c r="D4146" s="302"/>
      <c r="E4146" s="206"/>
      <c r="F4146" s="205"/>
      <c r="G4146" s="264">
        <f ca="1">TODAY()</f>
        <v>45189</v>
      </c>
      <c r="I4146" s="308"/>
      <c r="T4146" s="280"/>
    </row>
    <row r="4147" spans="1:20" s="191" customFormat="1" ht="13.5" thickBot="1">
      <c r="A4147" s="222"/>
      <c r="B4147" s="223"/>
      <c r="C4147" s="223"/>
      <c r="D4147" s="225"/>
      <c r="E4147" s="225"/>
      <c r="F4147" s="224"/>
      <c r="G4147" s="265"/>
      <c r="I4147" s="303"/>
      <c r="S4147" s="282"/>
    </row>
    <row r="4148" spans="1:20" s="191" customFormat="1" ht="13.5" thickTop="1">
      <c r="A4148" s="188" t="s">
        <v>124</v>
      </c>
      <c r="B4148" s="188"/>
      <c r="C4148" s="188"/>
      <c r="D4148" s="190"/>
      <c r="E4148" s="190"/>
      <c r="F4148" s="189"/>
      <c r="G4148" s="189"/>
      <c r="I4148" s="303"/>
      <c r="S4148" s="282"/>
    </row>
    <row r="4149" spans="1:20" s="191" customFormat="1">
      <c r="A4149" s="188" t="str">
        <f>CONCATENATE('Prestaciones y AIU'!A3792," ANALISIS DE PRECIOS UNITARIOS")</f>
        <v xml:space="preserve"> ANALISIS DE PRECIOS UNITARIOS</v>
      </c>
      <c r="B4149" s="188"/>
      <c r="C4149" s="188"/>
      <c r="D4149" s="190"/>
      <c r="E4149" s="190"/>
      <c r="F4149" s="189"/>
      <c r="G4149" s="189"/>
      <c r="I4149" s="303"/>
      <c r="S4149" s="282"/>
    </row>
    <row r="4150" spans="1:20" s="191" customFormat="1">
      <c r="A4150" s="188" t="str">
        <f>Objeto_LIC</f>
        <v>OBJETO PROCESO COMPETITIVO</v>
      </c>
      <c r="B4150" s="188"/>
      <c r="C4150" s="188"/>
      <c r="D4150" s="190"/>
      <c r="E4150" s="190"/>
      <c r="F4150" s="189"/>
      <c r="G4150" s="189"/>
      <c r="I4150" s="303"/>
      <c r="S4150" s="282"/>
    </row>
    <row r="4151" spans="1:20">
      <c r="A4151" s="188"/>
      <c r="B4151" s="188"/>
      <c r="C4151" s="188"/>
      <c r="D4151" s="190"/>
      <c r="E4151" s="190"/>
      <c r="F4151" s="189"/>
      <c r="G4151" s="189"/>
    </row>
    <row r="4152" spans="1:20" s="201" customFormat="1" ht="13.5" thickBot="1">
      <c r="A4152" s="192"/>
      <c r="B4152" s="192"/>
      <c r="C4152" s="192"/>
      <c r="D4152" s="194"/>
      <c r="E4152" s="194"/>
      <c r="F4152" s="193"/>
      <c r="G4152" s="193"/>
      <c r="I4152" s="305"/>
      <c r="S4152" s="282"/>
    </row>
    <row r="4153" spans="1:20" ht="13.5" thickTop="1">
      <c r="A4153" s="196"/>
      <c r="B4153" s="197"/>
      <c r="C4153" s="197"/>
      <c r="D4153" s="199"/>
      <c r="E4153" s="199"/>
      <c r="F4153" s="198"/>
      <c r="G4153" s="200" t="s">
        <v>125</v>
      </c>
    </row>
    <row r="4154" spans="1:20">
      <c r="A4154" s="202" t="s">
        <v>58</v>
      </c>
      <c r="B4154" s="844" t="str">
        <f>Proponente</f>
        <v>INDICAR NOMBRE DE CONTRATISTA</v>
      </c>
      <c r="C4154" s="844"/>
      <c r="D4154" s="844"/>
      <c r="E4154" s="844"/>
      <c r="F4154" s="844"/>
      <c r="G4154" s="845"/>
    </row>
    <row r="4155" spans="1:20">
      <c r="A4155" s="202" t="s">
        <v>59</v>
      </c>
      <c r="B4155" s="203" t="str">
        <f>Presupuesto!$A$64</f>
        <v>5,16</v>
      </c>
      <c r="C4155" s="844" t="str">
        <f>Presupuesto!$B$64</f>
        <v>Suministro y aplicación Aditivo impermeabilizante para concreto (Plastocrete DM o similar)</v>
      </c>
      <c r="D4155" s="844"/>
      <c r="E4155" s="844"/>
      <c r="F4155" s="844"/>
      <c r="G4155" s="845"/>
    </row>
    <row r="4156" spans="1:20">
      <c r="A4156" s="204"/>
      <c r="D4156" s="206"/>
      <c r="E4156" s="206"/>
      <c r="F4156" s="192" t="s">
        <v>87</v>
      </c>
      <c r="G4156" s="207" t="str">
        <f>Presupuesto!$C$64</f>
        <v>Lt</v>
      </c>
      <c r="I4156" s="306"/>
      <c r="J4156" s="281"/>
      <c r="K4156" s="281"/>
      <c r="L4156" s="281"/>
      <c r="M4156" s="281"/>
      <c r="N4156" s="281"/>
      <c r="O4156" s="281"/>
      <c r="P4156" s="281"/>
      <c r="Q4156" s="281"/>
      <c r="R4156" s="281"/>
      <c r="S4156" s="281"/>
    </row>
    <row r="4157" spans="1:20" s="209" customFormat="1" ht="13.5" thickBot="1">
      <c r="A4157" s="202" t="s">
        <v>60</v>
      </c>
      <c r="B4157" s="195"/>
      <c r="C4157" s="195"/>
      <c r="D4157" s="206"/>
      <c r="E4157" s="206"/>
      <c r="F4157" s="205"/>
      <c r="G4157" s="208"/>
      <c r="I4157" s="307"/>
      <c r="S4157" s="281"/>
    </row>
    <row r="4158" spans="1:20" ht="13.5" thickTop="1">
      <c r="A4158" s="210" t="s">
        <v>53</v>
      </c>
      <c r="B4158" s="211" t="s">
        <v>61</v>
      </c>
      <c r="C4158" s="211" t="s">
        <v>62</v>
      </c>
      <c r="D4158" s="212" t="s">
        <v>70</v>
      </c>
      <c r="E4158" s="213" t="s">
        <v>98</v>
      </c>
      <c r="F4158" s="213" t="s">
        <v>75</v>
      </c>
      <c r="G4158" s="214" t="s">
        <v>66</v>
      </c>
      <c r="I4158" s="269"/>
    </row>
    <row r="4159" spans="1:20">
      <c r="A4159" s="215" t="str">
        <f t="shared" ref="A4159:A4170" si="727">IF(I4158=0,"-",VLOOKUP(I4158,EQUIPOS,2,FALSE))</f>
        <v>-</v>
      </c>
      <c r="B4159" s="216"/>
      <c r="C4159" s="216"/>
      <c r="D4159" s="186"/>
      <c r="E4159" s="217">
        <f t="shared" ref="E4159:E4170" si="728">IF(I4158=0,0,VLOOKUP(I4158,EQUIPOS,4,FALSE))</f>
        <v>0</v>
      </c>
      <c r="F4159" s="218">
        <f t="shared" ref="F4159:F4170" si="729">IF(D4159=0,0,E4159/D4159)</f>
        <v>0</v>
      </c>
      <c r="G4159" s="219"/>
      <c r="I4159" s="269"/>
    </row>
    <row r="4160" spans="1:20">
      <c r="A4160" s="215" t="str">
        <f t="shared" si="727"/>
        <v>-</v>
      </c>
      <c r="B4160" s="216"/>
      <c r="C4160" s="216"/>
      <c r="D4160" s="186"/>
      <c r="E4160" s="217">
        <f t="shared" si="728"/>
        <v>0</v>
      </c>
      <c r="F4160" s="218">
        <f t="shared" si="729"/>
        <v>0</v>
      </c>
      <c r="G4160" s="220"/>
      <c r="I4160" s="269"/>
    </row>
    <row r="4161" spans="1:19">
      <c r="A4161" s="215" t="str">
        <f t="shared" si="727"/>
        <v>-</v>
      </c>
      <c r="B4161" s="216"/>
      <c r="C4161" s="216"/>
      <c r="D4161" s="186"/>
      <c r="E4161" s="217">
        <f t="shared" si="728"/>
        <v>0</v>
      </c>
      <c r="F4161" s="218">
        <f t="shared" si="729"/>
        <v>0</v>
      </c>
      <c r="G4161" s="220"/>
      <c r="I4161" s="269"/>
    </row>
    <row r="4162" spans="1:19">
      <c r="A4162" s="215" t="str">
        <f t="shared" si="727"/>
        <v>-</v>
      </c>
      <c r="B4162" s="216"/>
      <c r="C4162" s="216"/>
      <c r="D4162" s="186"/>
      <c r="E4162" s="217">
        <f t="shared" si="728"/>
        <v>0</v>
      </c>
      <c r="F4162" s="218">
        <f t="shared" si="729"/>
        <v>0</v>
      </c>
      <c r="G4162" s="220"/>
      <c r="I4162" s="269"/>
    </row>
    <row r="4163" spans="1:19">
      <c r="A4163" s="215" t="str">
        <f t="shared" si="727"/>
        <v>-</v>
      </c>
      <c r="B4163" s="216"/>
      <c r="C4163" s="216"/>
      <c r="D4163" s="186"/>
      <c r="E4163" s="217">
        <f t="shared" si="728"/>
        <v>0</v>
      </c>
      <c r="F4163" s="218">
        <f t="shared" si="729"/>
        <v>0</v>
      </c>
      <c r="G4163" s="220"/>
      <c r="I4163" s="269"/>
    </row>
    <row r="4164" spans="1:19">
      <c r="A4164" s="215" t="str">
        <f t="shared" si="727"/>
        <v>-</v>
      </c>
      <c r="B4164" s="216"/>
      <c r="C4164" s="216"/>
      <c r="D4164" s="186"/>
      <c r="E4164" s="217">
        <f t="shared" si="728"/>
        <v>0</v>
      </c>
      <c r="F4164" s="218">
        <f t="shared" si="729"/>
        <v>0</v>
      </c>
      <c r="G4164" s="220"/>
      <c r="I4164" s="269"/>
    </row>
    <row r="4165" spans="1:19">
      <c r="A4165" s="215" t="str">
        <f t="shared" si="727"/>
        <v>-</v>
      </c>
      <c r="B4165" s="216"/>
      <c r="C4165" s="216"/>
      <c r="D4165" s="186"/>
      <c r="E4165" s="217">
        <f t="shared" si="728"/>
        <v>0</v>
      </c>
      <c r="F4165" s="218">
        <f t="shared" si="729"/>
        <v>0</v>
      </c>
      <c r="G4165" s="220"/>
      <c r="I4165" s="269"/>
    </row>
    <row r="4166" spans="1:19">
      <c r="A4166" s="215" t="str">
        <f t="shared" si="727"/>
        <v>-</v>
      </c>
      <c r="B4166" s="216"/>
      <c r="C4166" s="216"/>
      <c r="D4166" s="186"/>
      <c r="E4166" s="217">
        <f t="shared" si="728"/>
        <v>0</v>
      </c>
      <c r="F4166" s="218">
        <f t="shared" si="729"/>
        <v>0</v>
      </c>
      <c r="G4166" s="220"/>
      <c r="I4166" s="269"/>
    </row>
    <row r="4167" spans="1:19">
      <c r="A4167" s="215" t="str">
        <f t="shared" si="727"/>
        <v>-</v>
      </c>
      <c r="B4167" s="216"/>
      <c r="C4167" s="216"/>
      <c r="D4167" s="186"/>
      <c r="E4167" s="217">
        <f t="shared" si="728"/>
        <v>0</v>
      </c>
      <c r="F4167" s="218">
        <f t="shared" si="729"/>
        <v>0</v>
      </c>
      <c r="G4167" s="220"/>
      <c r="I4167" s="269"/>
    </row>
    <row r="4168" spans="1:19">
      <c r="A4168" s="215" t="str">
        <f t="shared" si="727"/>
        <v>-</v>
      </c>
      <c r="B4168" s="216"/>
      <c r="C4168" s="216"/>
      <c r="D4168" s="186"/>
      <c r="E4168" s="217">
        <f t="shared" si="728"/>
        <v>0</v>
      </c>
      <c r="F4168" s="218">
        <f t="shared" si="729"/>
        <v>0</v>
      </c>
      <c r="G4168" s="220"/>
      <c r="I4168" s="269"/>
    </row>
    <row r="4169" spans="1:19">
      <c r="A4169" s="215" t="str">
        <f t="shared" si="727"/>
        <v>-</v>
      </c>
      <c r="B4169" s="216"/>
      <c r="C4169" s="216"/>
      <c r="D4169" s="186"/>
      <c r="E4169" s="217">
        <f t="shared" si="728"/>
        <v>0</v>
      </c>
      <c r="F4169" s="218">
        <f t="shared" si="729"/>
        <v>0</v>
      </c>
      <c r="G4169" s="220"/>
      <c r="I4169" s="269"/>
    </row>
    <row r="4170" spans="1:19">
      <c r="A4170" s="215" t="str">
        <f t="shared" si="727"/>
        <v>-</v>
      </c>
      <c r="B4170" s="216"/>
      <c r="C4170" s="216"/>
      <c r="D4170" s="186"/>
      <c r="E4170" s="217">
        <f t="shared" si="728"/>
        <v>0</v>
      </c>
      <c r="F4170" s="218">
        <f t="shared" si="729"/>
        <v>0</v>
      </c>
      <c r="G4170" s="220"/>
      <c r="I4170" s="308"/>
    </row>
    <row r="4171" spans="1:19" ht="13.5" thickBot="1">
      <c r="A4171" s="222"/>
      <c r="B4171" s="223"/>
      <c r="C4171" s="223"/>
      <c r="D4171" s="225"/>
      <c r="E4171" s="225"/>
      <c r="F4171" s="226" t="s">
        <v>76</v>
      </c>
      <c r="G4171" s="227">
        <f>SUM(F4159:F4170)</f>
        <v>0</v>
      </c>
      <c r="I4171" s="308"/>
    </row>
    <row r="4172" spans="1:19" s="209" customFormat="1" ht="13.5" thickTop="1">
      <c r="A4172" s="228" t="s">
        <v>63</v>
      </c>
      <c r="B4172" s="229"/>
      <c r="C4172" s="229"/>
      <c r="D4172" s="231"/>
      <c r="E4172" s="231"/>
      <c r="F4172" s="230"/>
      <c r="G4172" s="232"/>
      <c r="I4172" s="307"/>
      <c r="S4172" s="281"/>
    </row>
    <row r="4173" spans="1:19" ht="26">
      <c r="A4173" s="233" t="s">
        <v>53</v>
      </c>
      <c r="B4173" s="234"/>
      <c r="C4173" s="235" t="s">
        <v>54</v>
      </c>
      <c r="D4173" s="298" t="s">
        <v>64</v>
      </c>
      <c r="E4173" s="236" t="s">
        <v>65</v>
      </c>
      <c r="F4173" s="237" t="s">
        <v>75</v>
      </c>
      <c r="G4173" s="238" t="s">
        <v>66</v>
      </c>
      <c r="I4173" s="269"/>
    </row>
    <row r="4174" spans="1:19">
      <c r="A4174" s="842" t="str">
        <f t="shared" ref="A4174:A4185" si="730">IF(I4173=0,"",VLOOKUP(I4173,MATERIALES,2,FALSE))</f>
        <v/>
      </c>
      <c r="B4174" s="843"/>
      <c r="C4174" s="239" t="str">
        <f t="shared" ref="C4174:C4182" si="731">IF(I4173=0,"",VLOOKUP(I4173,MATERIALES,3,FALSE))</f>
        <v/>
      </c>
      <c r="D4174" s="186"/>
      <c r="E4174" s="240">
        <f t="shared" ref="E4174:E4185" si="732">IF(I4173=0,0,VLOOKUP(I4173,MATERIALES,4,FALSE))</f>
        <v>0</v>
      </c>
      <c r="F4174" s="218">
        <f>D4174*E4174</f>
        <v>0</v>
      </c>
      <c r="G4174" s="219"/>
      <c r="I4174" s="269"/>
    </row>
    <row r="4175" spans="1:19">
      <c r="A4175" s="842" t="str">
        <f t="shared" si="730"/>
        <v/>
      </c>
      <c r="B4175" s="843"/>
      <c r="C4175" s="239" t="str">
        <f t="shared" si="731"/>
        <v/>
      </c>
      <c r="D4175" s="186"/>
      <c r="E4175" s="240">
        <f t="shared" si="732"/>
        <v>0</v>
      </c>
      <c r="F4175" s="218">
        <f t="shared" ref="F4175:F4185" si="733">D4175*E4175</f>
        <v>0</v>
      </c>
      <c r="G4175" s="220"/>
      <c r="I4175" s="269"/>
    </row>
    <row r="4176" spans="1:19">
      <c r="A4176" s="842" t="str">
        <f t="shared" si="730"/>
        <v/>
      </c>
      <c r="B4176" s="843"/>
      <c r="C4176" s="239" t="str">
        <f t="shared" si="731"/>
        <v/>
      </c>
      <c r="D4176" s="186"/>
      <c r="E4176" s="240">
        <f t="shared" si="732"/>
        <v>0</v>
      </c>
      <c r="F4176" s="218">
        <f t="shared" si="733"/>
        <v>0</v>
      </c>
      <c r="G4176" s="220"/>
      <c r="I4176" s="269"/>
    </row>
    <row r="4177" spans="1:9">
      <c r="A4177" s="842" t="str">
        <f t="shared" si="730"/>
        <v/>
      </c>
      <c r="B4177" s="843"/>
      <c r="C4177" s="239" t="str">
        <f t="shared" si="731"/>
        <v/>
      </c>
      <c r="D4177" s="186"/>
      <c r="E4177" s="240">
        <f t="shared" si="732"/>
        <v>0</v>
      </c>
      <c r="F4177" s="218">
        <f t="shared" si="733"/>
        <v>0</v>
      </c>
      <c r="G4177" s="220"/>
      <c r="I4177" s="269"/>
    </row>
    <row r="4178" spans="1:9">
      <c r="A4178" s="842" t="str">
        <f t="shared" si="730"/>
        <v/>
      </c>
      <c r="B4178" s="843"/>
      <c r="C4178" s="239" t="str">
        <f t="shared" si="731"/>
        <v/>
      </c>
      <c r="D4178" s="186"/>
      <c r="E4178" s="240">
        <f t="shared" si="732"/>
        <v>0</v>
      </c>
      <c r="F4178" s="218">
        <f t="shared" si="733"/>
        <v>0</v>
      </c>
      <c r="G4178" s="220"/>
      <c r="I4178" s="269"/>
    </row>
    <row r="4179" spans="1:9">
      <c r="A4179" s="842" t="str">
        <f t="shared" si="730"/>
        <v/>
      </c>
      <c r="B4179" s="843"/>
      <c r="C4179" s="239" t="str">
        <f t="shared" si="731"/>
        <v/>
      </c>
      <c r="D4179" s="186"/>
      <c r="E4179" s="240">
        <f t="shared" si="732"/>
        <v>0</v>
      </c>
      <c r="F4179" s="218">
        <f t="shared" si="733"/>
        <v>0</v>
      </c>
      <c r="G4179" s="220"/>
      <c r="I4179" s="269"/>
    </row>
    <row r="4180" spans="1:9">
      <c r="A4180" s="842" t="str">
        <f t="shared" si="730"/>
        <v/>
      </c>
      <c r="B4180" s="843"/>
      <c r="C4180" s="239" t="str">
        <f t="shared" si="731"/>
        <v/>
      </c>
      <c r="D4180" s="186"/>
      <c r="E4180" s="240">
        <f t="shared" si="732"/>
        <v>0</v>
      </c>
      <c r="F4180" s="218">
        <f t="shared" si="733"/>
        <v>0</v>
      </c>
      <c r="G4180" s="220"/>
      <c r="I4180" s="269"/>
    </row>
    <row r="4181" spans="1:9">
      <c r="A4181" s="842" t="str">
        <f t="shared" si="730"/>
        <v/>
      </c>
      <c r="B4181" s="843"/>
      <c r="C4181" s="239" t="str">
        <f t="shared" si="731"/>
        <v/>
      </c>
      <c r="D4181" s="186"/>
      <c r="E4181" s="240">
        <f t="shared" si="732"/>
        <v>0</v>
      </c>
      <c r="F4181" s="218">
        <f t="shared" si="733"/>
        <v>0</v>
      </c>
      <c r="G4181" s="241"/>
      <c r="I4181" s="269"/>
    </row>
    <row r="4182" spans="1:9">
      <c r="A4182" s="842" t="str">
        <f t="shared" si="730"/>
        <v/>
      </c>
      <c r="B4182" s="843"/>
      <c r="C4182" s="239" t="str">
        <f t="shared" si="731"/>
        <v/>
      </c>
      <c r="D4182" s="186"/>
      <c r="E4182" s="240">
        <f t="shared" si="732"/>
        <v>0</v>
      </c>
      <c r="F4182" s="218">
        <f t="shared" si="733"/>
        <v>0</v>
      </c>
      <c r="G4182" s="220"/>
      <c r="I4182" s="269"/>
    </row>
    <row r="4183" spans="1:9">
      <c r="A4183" s="842" t="str">
        <f t="shared" si="730"/>
        <v/>
      </c>
      <c r="B4183" s="843"/>
      <c r="C4183" s="239"/>
      <c r="D4183" s="186"/>
      <c r="E4183" s="240">
        <f t="shared" si="732"/>
        <v>0</v>
      </c>
      <c r="F4183" s="218">
        <f t="shared" si="733"/>
        <v>0</v>
      </c>
      <c r="G4183" s="220"/>
      <c r="I4183" s="269"/>
    </row>
    <row r="4184" spans="1:9">
      <c r="A4184" s="842" t="str">
        <f t="shared" si="730"/>
        <v/>
      </c>
      <c r="B4184" s="843"/>
      <c r="C4184" s="239"/>
      <c r="D4184" s="186"/>
      <c r="E4184" s="240">
        <f t="shared" si="732"/>
        <v>0</v>
      </c>
      <c r="F4184" s="218">
        <f t="shared" si="733"/>
        <v>0</v>
      </c>
      <c r="G4184" s="220"/>
      <c r="I4184" s="269"/>
    </row>
    <row r="4185" spans="1:9" ht="26.25" customHeight="1">
      <c r="A4185" s="842" t="str">
        <f t="shared" si="730"/>
        <v/>
      </c>
      <c r="B4185" s="843"/>
      <c r="C4185" s="239" t="str">
        <f t="shared" ref="C4185" si="734">IF(I4184=0,"",VLOOKUP(I4184,MATERIALES,3,FALSE))</f>
        <v/>
      </c>
      <c r="D4185" s="186"/>
      <c r="E4185" s="240">
        <f t="shared" si="732"/>
        <v>0</v>
      </c>
      <c r="F4185" s="218">
        <f t="shared" si="733"/>
        <v>0</v>
      </c>
      <c r="G4185" s="221"/>
      <c r="I4185" s="308"/>
    </row>
    <row r="4186" spans="1:9" ht="13.5" thickBot="1">
      <c r="A4186" s="204"/>
      <c r="D4186" s="206"/>
      <c r="E4186" s="242"/>
      <c r="F4186" s="243" t="s">
        <v>77</v>
      </c>
      <c r="G4186" s="241">
        <f>SUM(F4174:F4185)</f>
        <v>0</v>
      </c>
      <c r="I4186" s="308"/>
    </row>
    <row r="4187" spans="1:9" ht="14" thickTop="1" thickBot="1">
      <c r="A4187" s="244" t="s">
        <v>68</v>
      </c>
      <c r="B4187" s="245"/>
      <c r="C4187" s="245"/>
      <c r="D4187" s="247"/>
      <c r="E4187" s="247"/>
      <c r="F4187" s="246"/>
      <c r="G4187" s="248"/>
      <c r="I4187" s="308"/>
    </row>
    <row r="4188" spans="1:9" ht="13.5" thickTop="1">
      <c r="A4188" s="233" t="s">
        <v>53</v>
      </c>
      <c r="B4188" s="234"/>
      <c r="C4188" s="236" t="s">
        <v>67</v>
      </c>
      <c r="D4188" s="298" t="s">
        <v>71</v>
      </c>
      <c r="E4188" s="236" t="s">
        <v>96</v>
      </c>
      <c r="F4188" s="237" t="s">
        <v>75</v>
      </c>
      <c r="G4188" s="238" t="s">
        <v>66</v>
      </c>
      <c r="I4188" s="269"/>
    </row>
    <row r="4189" spans="1:9">
      <c r="A4189" s="842" t="str">
        <f>IF(I4188=0,"",VLOOKUP(I4188,EQUIPOS,2,FALSE))</f>
        <v/>
      </c>
      <c r="B4189" s="843"/>
      <c r="C4189" s="187"/>
      <c r="D4189" s="186"/>
      <c r="E4189" s="240">
        <f>IF(I4188=0,0,VLOOKUP(I4188,EQUIPOS,4,FALSE))</f>
        <v>0</v>
      </c>
      <c r="F4189" s="218">
        <f>C4189*D4189*E4189</f>
        <v>0</v>
      </c>
      <c r="G4189" s="219"/>
      <c r="I4189" s="269"/>
    </row>
    <row r="4190" spans="1:9">
      <c r="A4190" s="842" t="str">
        <f>IF(I4189=0,"",VLOOKUP(I4189,EQUIPOS,2,FALSE))</f>
        <v/>
      </c>
      <c r="B4190" s="843"/>
      <c r="C4190" s="187"/>
      <c r="D4190" s="186"/>
      <c r="E4190" s="240">
        <f>IF(I4189=0,0,VLOOKUP(I4189,EQUIPOS,4,FALSE))</f>
        <v>0</v>
      </c>
      <c r="F4190" s="218">
        <f t="shared" ref="F4190:F4193" si="735">C4190*D4190*E4190</f>
        <v>0</v>
      </c>
      <c r="G4190" s="220"/>
      <c r="I4190" s="269"/>
    </row>
    <row r="4191" spans="1:9">
      <c r="A4191" s="842" t="str">
        <f>IF(I4190=0,"",VLOOKUP(I4190,EQUIPOS,2,FALSE))</f>
        <v/>
      </c>
      <c r="B4191" s="843"/>
      <c r="C4191" s="187"/>
      <c r="D4191" s="186"/>
      <c r="E4191" s="240">
        <f>IF(I4190=0,0,VLOOKUP(I4190,EQUIPOS,4,FALSE))</f>
        <v>0</v>
      </c>
      <c r="F4191" s="218">
        <f t="shared" si="735"/>
        <v>0</v>
      </c>
      <c r="G4191" s="220"/>
      <c r="I4191" s="269"/>
    </row>
    <row r="4192" spans="1:9">
      <c r="A4192" s="842" t="str">
        <f>IF(I4191=0,"",VLOOKUP(I4191,EQUIPOS,2,FALSE))</f>
        <v/>
      </c>
      <c r="B4192" s="843"/>
      <c r="C4192" s="187"/>
      <c r="D4192" s="186"/>
      <c r="E4192" s="240">
        <f>IF(I4191=0,0,VLOOKUP(I4191,EQUIPOS,4,FALSE))</f>
        <v>0</v>
      </c>
      <c r="F4192" s="218">
        <f t="shared" si="735"/>
        <v>0</v>
      </c>
      <c r="G4192" s="220"/>
      <c r="I4192" s="269"/>
    </row>
    <row r="4193" spans="1:9" ht="30.75" customHeight="1">
      <c r="A4193" s="842" t="str">
        <f>IF(I4192=0,"",VLOOKUP(I4192,EQUIPOS,2,FALSE))</f>
        <v/>
      </c>
      <c r="B4193" s="843"/>
      <c r="C4193" s="187"/>
      <c r="D4193" s="186"/>
      <c r="E4193" s="240">
        <f>IF(I4192=0,0,VLOOKUP(I4192,EQUIPOS,4,FALSE))</f>
        <v>0</v>
      </c>
      <c r="F4193" s="218">
        <f t="shared" si="735"/>
        <v>0</v>
      </c>
      <c r="G4193" s="221"/>
      <c r="I4193" s="308"/>
    </row>
    <row r="4194" spans="1:9" ht="13.5" thickBot="1">
      <c r="A4194" s="222"/>
      <c r="B4194" s="223"/>
      <c r="C4194" s="223"/>
      <c r="D4194" s="225"/>
      <c r="E4194" s="249"/>
      <c r="F4194" s="226" t="s">
        <v>78</v>
      </c>
      <c r="G4194" s="250">
        <f>SUM(F4189:F4193)</f>
        <v>0</v>
      </c>
      <c r="I4194" s="308"/>
    </row>
    <row r="4195" spans="1:9" ht="13.5" thickTop="1">
      <c r="A4195" s="228" t="s">
        <v>69</v>
      </c>
      <c r="B4195" s="229"/>
      <c r="C4195" s="229"/>
      <c r="D4195" s="231"/>
      <c r="E4195" s="231"/>
      <c r="F4195" s="230"/>
      <c r="G4195" s="232"/>
      <c r="H4195" s="209"/>
      <c r="I4195" s="307"/>
    </row>
    <row r="4196" spans="1:9" ht="26">
      <c r="A4196" s="233" t="s">
        <v>53</v>
      </c>
      <c r="B4196" s="235" t="s">
        <v>54</v>
      </c>
      <c r="C4196" s="235" t="s">
        <v>64</v>
      </c>
      <c r="D4196" s="298" t="s">
        <v>70</v>
      </c>
      <c r="E4196" s="236" t="s">
        <v>65</v>
      </c>
      <c r="F4196" s="237" t="s">
        <v>75</v>
      </c>
      <c r="G4196" s="238" t="s">
        <v>66</v>
      </c>
      <c r="I4196" s="269"/>
    </row>
    <row r="4197" spans="1:9">
      <c r="A4197" s="251" t="str">
        <f t="shared" ref="A4197:A4208" si="736">IF(I4196=0,"",VLOOKUP(I4196,MANOOBRA,2,FALSE))</f>
        <v/>
      </c>
      <c r="B4197" s="239" t="str">
        <f t="shared" ref="B4197:B4208" si="737">IF(I4196=0,"",VLOOKUP(I4196,MANOOBRA,3,FALSE))</f>
        <v/>
      </c>
      <c r="C4197" s="187"/>
      <c r="D4197" s="187"/>
      <c r="E4197" s="240">
        <f t="shared" ref="E4197:E4208" si="738">IF(I4196=0,0,VLOOKUP(I4196,MANOOBRA,4,FALSE))</f>
        <v>0</v>
      </c>
      <c r="F4197" s="218">
        <f>IF(D4197=0,0,C4197*E4197/D4197)</f>
        <v>0</v>
      </c>
      <c r="G4197" s="219"/>
      <c r="I4197" s="269"/>
    </row>
    <row r="4198" spans="1:9">
      <c r="A4198" s="251" t="str">
        <f t="shared" si="736"/>
        <v/>
      </c>
      <c r="B4198" s="239" t="str">
        <f t="shared" si="737"/>
        <v/>
      </c>
      <c r="C4198" s="187"/>
      <c r="D4198" s="187"/>
      <c r="E4198" s="240">
        <f t="shared" si="738"/>
        <v>0</v>
      </c>
      <c r="F4198" s="218">
        <f t="shared" ref="F4198:F4208" si="739">IF(D4198=0,0,C4198*E4198/D4198)</f>
        <v>0</v>
      </c>
      <c r="G4198" s="220"/>
      <c r="I4198" s="269"/>
    </row>
    <row r="4199" spans="1:9">
      <c r="A4199" s="251" t="str">
        <f t="shared" si="736"/>
        <v/>
      </c>
      <c r="B4199" s="239" t="str">
        <f t="shared" si="737"/>
        <v/>
      </c>
      <c r="C4199" s="187"/>
      <c r="D4199" s="290"/>
      <c r="E4199" s="240">
        <f t="shared" si="738"/>
        <v>0</v>
      </c>
      <c r="F4199" s="218">
        <f t="shared" si="739"/>
        <v>0</v>
      </c>
      <c r="G4199" s="220"/>
      <c r="I4199" s="269"/>
    </row>
    <row r="4200" spans="1:9">
      <c r="A4200" s="251" t="str">
        <f t="shared" si="736"/>
        <v/>
      </c>
      <c r="B4200" s="239" t="str">
        <f t="shared" si="737"/>
        <v/>
      </c>
      <c r="C4200" s="187"/>
      <c r="D4200" s="187"/>
      <c r="E4200" s="240">
        <f t="shared" si="738"/>
        <v>0</v>
      </c>
      <c r="F4200" s="218">
        <f t="shared" si="739"/>
        <v>0</v>
      </c>
      <c r="G4200" s="220"/>
      <c r="I4200" s="269"/>
    </row>
    <row r="4201" spans="1:9">
      <c r="A4201" s="251" t="str">
        <f t="shared" si="736"/>
        <v/>
      </c>
      <c r="B4201" s="239" t="str">
        <f t="shared" si="737"/>
        <v/>
      </c>
      <c r="C4201" s="187"/>
      <c r="D4201" s="187"/>
      <c r="E4201" s="240">
        <f t="shared" si="738"/>
        <v>0</v>
      </c>
      <c r="F4201" s="218">
        <f t="shared" si="739"/>
        <v>0</v>
      </c>
      <c r="G4201" s="220"/>
      <c r="I4201" s="269"/>
    </row>
    <row r="4202" spans="1:9">
      <c r="A4202" s="251" t="str">
        <f t="shared" si="736"/>
        <v/>
      </c>
      <c r="B4202" s="239" t="str">
        <f t="shared" si="737"/>
        <v/>
      </c>
      <c r="C4202" s="187"/>
      <c r="D4202" s="187"/>
      <c r="E4202" s="240">
        <f t="shared" si="738"/>
        <v>0</v>
      </c>
      <c r="F4202" s="218">
        <f t="shared" si="739"/>
        <v>0</v>
      </c>
      <c r="G4202" s="220"/>
      <c r="I4202" s="269"/>
    </row>
    <row r="4203" spans="1:9">
      <c r="A4203" s="251" t="str">
        <f t="shared" si="736"/>
        <v/>
      </c>
      <c r="B4203" s="239" t="str">
        <f t="shared" si="737"/>
        <v/>
      </c>
      <c r="C4203" s="187"/>
      <c r="D4203" s="187"/>
      <c r="E4203" s="240">
        <f t="shared" si="738"/>
        <v>0</v>
      </c>
      <c r="F4203" s="218">
        <f t="shared" si="739"/>
        <v>0</v>
      </c>
      <c r="G4203" s="220"/>
      <c r="I4203" s="269"/>
    </row>
    <row r="4204" spans="1:9">
      <c r="A4204" s="251" t="str">
        <f t="shared" si="736"/>
        <v/>
      </c>
      <c r="B4204" s="239" t="str">
        <f t="shared" si="737"/>
        <v/>
      </c>
      <c r="C4204" s="187"/>
      <c r="D4204" s="187"/>
      <c r="E4204" s="240">
        <f t="shared" si="738"/>
        <v>0</v>
      </c>
      <c r="F4204" s="218">
        <f t="shared" si="739"/>
        <v>0</v>
      </c>
      <c r="G4204" s="220"/>
      <c r="I4204" s="269"/>
    </row>
    <row r="4205" spans="1:9">
      <c r="A4205" s="251" t="str">
        <f t="shared" si="736"/>
        <v/>
      </c>
      <c r="B4205" s="239" t="str">
        <f t="shared" si="737"/>
        <v/>
      </c>
      <c r="C4205" s="187"/>
      <c r="D4205" s="187"/>
      <c r="E4205" s="240">
        <f t="shared" si="738"/>
        <v>0</v>
      </c>
      <c r="F4205" s="218">
        <f t="shared" si="739"/>
        <v>0</v>
      </c>
      <c r="G4205" s="220"/>
      <c r="I4205" s="269"/>
    </row>
    <row r="4206" spans="1:9">
      <c r="A4206" s="251" t="str">
        <f t="shared" si="736"/>
        <v/>
      </c>
      <c r="B4206" s="239" t="str">
        <f t="shared" si="737"/>
        <v/>
      </c>
      <c r="C4206" s="187"/>
      <c r="D4206" s="187"/>
      <c r="E4206" s="240">
        <f t="shared" si="738"/>
        <v>0</v>
      </c>
      <c r="F4206" s="218">
        <f t="shared" si="739"/>
        <v>0</v>
      </c>
      <c r="G4206" s="220"/>
      <c r="I4206" s="269"/>
    </row>
    <row r="4207" spans="1:9">
      <c r="A4207" s="251" t="str">
        <f t="shared" si="736"/>
        <v/>
      </c>
      <c r="B4207" s="239" t="str">
        <f t="shared" si="737"/>
        <v/>
      </c>
      <c r="C4207" s="187"/>
      <c r="D4207" s="187"/>
      <c r="E4207" s="240">
        <f t="shared" si="738"/>
        <v>0</v>
      </c>
      <c r="F4207" s="218">
        <f t="shared" si="739"/>
        <v>0</v>
      </c>
      <c r="G4207" s="220"/>
      <c r="I4207" s="269"/>
    </row>
    <row r="4208" spans="1:9" ht="31.5" customHeight="1">
      <c r="A4208" s="251" t="str">
        <f t="shared" si="736"/>
        <v/>
      </c>
      <c r="B4208" s="239" t="str">
        <f t="shared" si="737"/>
        <v/>
      </c>
      <c r="C4208" s="187"/>
      <c r="D4208" s="187"/>
      <c r="E4208" s="240">
        <f t="shared" si="738"/>
        <v>0</v>
      </c>
      <c r="F4208" s="218">
        <f t="shared" si="739"/>
        <v>0</v>
      </c>
      <c r="G4208" s="221"/>
      <c r="I4208" s="308"/>
    </row>
    <row r="4209" spans="1:20" ht="13.5" thickBot="1">
      <c r="A4209" s="222"/>
      <c r="B4209" s="223"/>
      <c r="C4209" s="223"/>
      <c r="D4209" s="225"/>
      <c r="E4209" s="225"/>
      <c r="F4209" s="226" t="s">
        <v>79</v>
      </c>
      <c r="G4209" s="250">
        <f>SUM(F4197:F4208)</f>
        <v>0</v>
      </c>
      <c r="I4209" s="308"/>
    </row>
    <row r="4210" spans="1:20" ht="13.5" thickTop="1">
      <c r="A4210" s="179" t="s">
        <v>72</v>
      </c>
      <c r="B4210" s="229"/>
      <c r="C4210" s="229"/>
      <c r="D4210" s="231"/>
      <c r="E4210" s="231"/>
      <c r="F4210" s="230"/>
      <c r="G4210" s="232"/>
      <c r="H4210" s="209"/>
      <c r="I4210" s="307"/>
    </row>
    <row r="4211" spans="1:20">
      <c r="A4211" s="233" t="s">
        <v>53</v>
      </c>
      <c r="B4211" s="234"/>
      <c r="C4211" s="234"/>
      <c r="D4211" s="299"/>
      <c r="E4211" s="236" t="s">
        <v>73</v>
      </c>
      <c r="F4211" s="237" t="s">
        <v>74</v>
      </c>
      <c r="G4211" s="252" t="s">
        <v>73</v>
      </c>
      <c r="I4211" s="308"/>
    </row>
    <row r="4212" spans="1:20">
      <c r="A4212" s="178" t="s">
        <v>86</v>
      </c>
      <c r="B4212" s="253"/>
      <c r="C4212" s="253"/>
      <c r="D4212" s="300"/>
      <c r="E4212" s="217">
        <f>SUM(G4171,G4186,G4194,G4209)</f>
        <v>0</v>
      </c>
      <c r="F4212" s="254">
        <f>A</f>
        <v>0</v>
      </c>
      <c r="G4212" s="255">
        <f>E4212*F4212</f>
        <v>0</v>
      </c>
      <c r="I4212" s="308"/>
    </row>
    <row r="4213" spans="1:20">
      <c r="A4213" s="178" t="s">
        <v>84</v>
      </c>
      <c r="B4213" s="253"/>
      <c r="C4213" s="253"/>
      <c r="D4213" s="300"/>
      <c r="E4213" s="217">
        <f>SUM(G4171,G4186,G4194,G4209)</f>
        <v>0</v>
      </c>
      <c r="F4213" s="254">
        <f>I</f>
        <v>0</v>
      </c>
      <c r="G4213" s="255">
        <f>E4213*F4213</f>
        <v>0</v>
      </c>
      <c r="I4213" s="308"/>
    </row>
    <row r="4214" spans="1:20" ht="33" customHeight="1">
      <c r="A4214" s="178" t="s">
        <v>85</v>
      </c>
      <c r="B4214" s="253"/>
      <c r="C4214" s="253"/>
      <c r="D4214" s="300"/>
      <c r="E4214" s="217">
        <f>SUM(G4171,G4186,G4194,G4209)</f>
        <v>0</v>
      </c>
      <c r="F4214" s="254">
        <f>U</f>
        <v>0</v>
      </c>
      <c r="G4214" s="255">
        <f>E4214*F4214</f>
        <v>0</v>
      </c>
      <c r="I4214" s="308"/>
      <c r="J4214" s="281"/>
      <c r="K4214" s="281"/>
      <c r="L4214" s="281"/>
      <c r="M4214" s="281"/>
      <c r="N4214" s="281"/>
      <c r="O4214" s="281"/>
      <c r="P4214" s="281"/>
      <c r="Q4214" s="281"/>
      <c r="R4214" s="281"/>
      <c r="S4214" s="281"/>
    </row>
    <row r="4215" spans="1:20" s="201" customFormat="1" ht="13.5" thickBot="1">
      <c r="A4215" s="222"/>
      <c r="B4215" s="223"/>
      <c r="C4215" s="223"/>
      <c r="D4215" s="225"/>
      <c r="E4215" s="225"/>
      <c r="F4215" s="256" t="s">
        <v>83</v>
      </c>
      <c r="G4215" s="250">
        <f>SUM(G4212:G4214)</f>
        <v>0</v>
      </c>
      <c r="I4215" s="309"/>
      <c r="J4215" s="201" t="str">
        <f>B4155</f>
        <v>5,16</v>
      </c>
      <c r="K4215" s="261">
        <f>E4212</f>
        <v>0</v>
      </c>
      <c r="L4215" s="261">
        <f>+G4171</f>
        <v>0</v>
      </c>
      <c r="M4215" s="261">
        <f>+G4186</f>
        <v>0</v>
      </c>
      <c r="N4215" s="261">
        <f>+G4194</f>
        <v>0</v>
      </c>
      <c r="O4215" s="261">
        <f>+G4209</f>
        <v>0</v>
      </c>
      <c r="P4215" s="280">
        <f>G4212</f>
        <v>0</v>
      </c>
      <c r="Q4215" s="280">
        <f>G4213</f>
        <v>0</v>
      </c>
      <c r="R4215" s="280">
        <f>G4214</f>
        <v>0</v>
      </c>
      <c r="S4215" s="283">
        <f>SUM(K4215:R4215)</f>
        <v>0</v>
      </c>
      <c r="T4215" s="280"/>
    </row>
    <row r="4216" spans="1:20" ht="14" thickTop="1" thickBot="1">
      <c r="A4216" s="257"/>
      <c r="B4216" s="201"/>
      <c r="C4216" s="201"/>
      <c r="D4216" s="301"/>
      <c r="E4216" s="258" t="s">
        <v>88</v>
      </c>
      <c r="F4216" s="259"/>
      <c r="G4216" s="260">
        <f>ROUND(SUM(G4171,G4186,G4194,G4209,G4215),0)</f>
        <v>0</v>
      </c>
      <c r="I4216" s="308"/>
      <c r="T4216" s="280"/>
    </row>
    <row r="4217" spans="1:20" ht="13.5" thickTop="1">
      <c r="A4217" s="262" t="s">
        <v>95</v>
      </c>
      <c r="D4217" s="206"/>
      <c r="E4217" s="206"/>
      <c r="F4217" s="205"/>
      <c r="G4217" s="208"/>
      <c r="I4217" s="308"/>
      <c r="T4217" s="280"/>
    </row>
    <row r="4218" spans="1:20">
      <c r="A4218" s="262"/>
      <c r="B4218" s="263"/>
      <c r="C4218" s="263"/>
      <c r="D4218" s="302"/>
      <c r="E4218" s="206"/>
      <c r="F4218" s="205"/>
      <c r="G4218" s="264">
        <f ca="1">TODAY()</f>
        <v>45189</v>
      </c>
      <c r="I4218" s="308"/>
      <c r="T4218" s="280"/>
    </row>
    <row r="4219" spans="1:20" s="191" customFormat="1" ht="13.5" thickBot="1">
      <c r="A4219" s="222"/>
      <c r="B4219" s="223"/>
      <c r="C4219" s="223"/>
      <c r="D4219" s="225"/>
      <c r="E4219" s="225"/>
      <c r="F4219" s="224"/>
      <c r="G4219" s="265"/>
      <c r="I4219" s="303"/>
      <c r="S4219" s="282"/>
    </row>
    <row r="4220" spans="1:20" s="191" customFormat="1" ht="13.5" thickTop="1">
      <c r="A4220" s="188" t="s">
        <v>124</v>
      </c>
      <c r="B4220" s="188"/>
      <c r="C4220" s="188"/>
      <c r="D4220" s="190"/>
      <c r="E4220" s="190"/>
      <c r="F4220" s="189"/>
      <c r="G4220" s="189"/>
      <c r="I4220" s="303"/>
      <c r="S4220" s="282"/>
    </row>
    <row r="4221" spans="1:20" s="191" customFormat="1">
      <c r="A4221" s="188" t="str">
        <f>CONCATENATE('Prestaciones y AIU'!A3864," ANALISIS DE PRECIOS UNITARIOS")</f>
        <v xml:space="preserve"> ANALISIS DE PRECIOS UNITARIOS</v>
      </c>
      <c r="B4221" s="188"/>
      <c r="C4221" s="188"/>
      <c r="D4221" s="190"/>
      <c r="E4221" s="190"/>
      <c r="F4221" s="189"/>
      <c r="G4221" s="189"/>
      <c r="I4221" s="303"/>
      <c r="S4221" s="282"/>
    </row>
    <row r="4222" spans="1:20" s="191" customFormat="1">
      <c r="A4222" s="188" t="str">
        <f>Objeto_LIC</f>
        <v>OBJETO PROCESO COMPETITIVO</v>
      </c>
      <c r="B4222" s="188"/>
      <c r="C4222" s="188"/>
      <c r="D4222" s="190"/>
      <c r="E4222" s="190"/>
      <c r="F4222" s="189"/>
      <c r="G4222" s="189"/>
      <c r="I4222" s="303"/>
      <c r="S4222" s="282"/>
    </row>
    <row r="4223" spans="1:20">
      <c r="A4223" s="188"/>
      <c r="B4223" s="188"/>
      <c r="C4223" s="188"/>
      <c r="D4223" s="190"/>
      <c r="E4223" s="190"/>
      <c r="F4223" s="189"/>
      <c r="G4223" s="189"/>
    </row>
    <row r="4224" spans="1:20" s="201" customFormat="1" ht="13.5" thickBot="1">
      <c r="A4224" s="192"/>
      <c r="B4224" s="192"/>
      <c r="C4224" s="192"/>
      <c r="D4224" s="194"/>
      <c r="E4224" s="194"/>
      <c r="F4224" s="193"/>
      <c r="G4224" s="193"/>
      <c r="I4224" s="305"/>
      <c r="S4224" s="282"/>
    </row>
    <row r="4225" spans="1:19" ht="13.5" thickTop="1">
      <c r="A4225" s="196"/>
      <c r="B4225" s="197"/>
      <c r="C4225" s="197"/>
      <c r="D4225" s="199"/>
      <c r="E4225" s="199"/>
      <c r="F4225" s="198"/>
      <c r="G4225" s="200" t="s">
        <v>125</v>
      </c>
    </row>
    <row r="4226" spans="1:19">
      <c r="A4226" s="202" t="s">
        <v>58</v>
      </c>
      <c r="B4226" s="844" t="str">
        <f>Proponente</f>
        <v>INDICAR NOMBRE DE CONTRATISTA</v>
      </c>
      <c r="C4226" s="844"/>
      <c r="D4226" s="844"/>
      <c r="E4226" s="844"/>
      <c r="F4226" s="844"/>
      <c r="G4226" s="845"/>
    </row>
    <row r="4227" spans="1:19">
      <c r="A4227" s="202" t="s">
        <v>59</v>
      </c>
      <c r="B4227" s="203" t="str">
        <f>Presupuesto!$A$65</f>
        <v>5,17</v>
      </c>
      <c r="C4227" s="844" t="str">
        <f>Presupuesto!$B$65</f>
        <v>Suministro y aplicación Aditivo acelerante para concreto</v>
      </c>
      <c r="D4227" s="844"/>
      <c r="E4227" s="844"/>
      <c r="F4227" s="844"/>
      <c r="G4227" s="845"/>
    </row>
    <row r="4228" spans="1:19">
      <c r="A4228" s="204"/>
      <c r="D4228" s="206"/>
      <c r="E4228" s="206"/>
      <c r="F4228" s="192" t="s">
        <v>87</v>
      </c>
      <c r="G4228" s="207" t="str">
        <f>Presupuesto!$C$65</f>
        <v>Lt</v>
      </c>
      <c r="I4228" s="306"/>
      <c r="J4228" s="281"/>
      <c r="K4228" s="281"/>
      <c r="L4228" s="281"/>
      <c r="M4228" s="281"/>
      <c r="N4228" s="281"/>
      <c r="O4228" s="281"/>
      <c r="P4228" s="281"/>
      <c r="Q4228" s="281"/>
      <c r="R4228" s="281"/>
      <c r="S4228" s="281"/>
    </row>
    <row r="4229" spans="1:19" s="209" customFormat="1" ht="13.5" thickBot="1">
      <c r="A4229" s="202" t="s">
        <v>60</v>
      </c>
      <c r="B4229" s="195"/>
      <c r="C4229" s="195"/>
      <c r="D4229" s="206"/>
      <c r="E4229" s="206"/>
      <c r="F4229" s="205"/>
      <c r="G4229" s="208"/>
      <c r="I4229" s="307"/>
      <c r="S4229" s="281"/>
    </row>
    <row r="4230" spans="1:19" ht="13.5" thickTop="1">
      <c r="A4230" s="210" t="s">
        <v>53</v>
      </c>
      <c r="B4230" s="211" t="s">
        <v>61</v>
      </c>
      <c r="C4230" s="211" t="s">
        <v>62</v>
      </c>
      <c r="D4230" s="212" t="s">
        <v>70</v>
      </c>
      <c r="E4230" s="213" t="s">
        <v>98</v>
      </c>
      <c r="F4230" s="213" t="s">
        <v>75</v>
      </c>
      <c r="G4230" s="214" t="s">
        <v>66</v>
      </c>
      <c r="I4230" s="269"/>
    </row>
    <row r="4231" spans="1:19">
      <c r="A4231" s="215" t="str">
        <f t="shared" ref="A4231:A4242" si="740">IF(I4230=0,"-",VLOOKUP(I4230,EQUIPOS,2,FALSE))</f>
        <v>-</v>
      </c>
      <c r="B4231" s="216"/>
      <c r="C4231" s="216"/>
      <c r="D4231" s="186"/>
      <c r="E4231" s="217">
        <f t="shared" ref="E4231:E4242" si="741">IF(I4230=0,0,VLOOKUP(I4230,EQUIPOS,4,FALSE))</f>
        <v>0</v>
      </c>
      <c r="F4231" s="218">
        <f t="shared" ref="F4231:F4242" si="742">IF(D4231=0,0,E4231/D4231)</f>
        <v>0</v>
      </c>
      <c r="G4231" s="219"/>
      <c r="I4231" s="269"/>
    </row>
    <row r="4232" spans="1:19">
      <c r="A4232" s="215" t="str">
        <f t="shared" si="740"/>
        <v>-</v>
      </c>
      <c r="B4232" s="216"/>
      <c r="C4232" s="216"/>
      <c r="D4232" s="186"/>
      <c r="E4232" s="217">
        <f t="shared" si="741"/>
        <v>0</v>
      </c>
      <c r="F4232" s="218">
        <f t="shared" si="742"/>
        <v>0</v>
      </c>
      <c r="G4232" s="220"/>
      <c r="I4232" s="269"/>
    </row>
    <row r="4233" spans="1:19">
      <c r="A4233" s="215" t="str">
        <f t="shared" si="740"/>
        <v>-</v>
      </c>
      <c r="B4233" s="216"/>
      <c r="C4233" s="216"/>
      <c r="D4233" s="186"/>
      <c r="E4233" s="217">
        <f t="shared" si="741"/>
        <v>0</v>
      </c>
      <c r="F4233" s="218">
        <f t="shared" si="742"/>
        <v>0</v>
      </c>
      <c r="G4233" s="220"/>
      <c r="I4233" s="269"/>
    </row>
    <row r="4234" spans="1:19">
      <c r="A4234" s="215" t="str">
        <f t="shared" si="740"/>
        <v>-</v>
      </c>
      <c r="B4234" s="216"/>
      <c r="C4234" s="216"/>
      <c r="D4234" s="186"/>
      <c r="E4234" s="217">
        <f t="shared" si="741"/>
        <v>0</v>
      </c>
      <c r="F4234" s="218">
        <f t="shared" si="742"/>
        <v>0</v>
      </c>
      <c r="G4234" s="220"/>
      <c r="I4234" s="269"/>
    </row>
    <row r="4235" spans="1:19">
      <c r="A4235" s="215" t="str">
        <f t="shared" si="740"/>
        <v>-</v>
      </c>
      <c r="B4235" s="216"/>
      <c r="C4235" s="216"/>
      <c r="D4235" s="186"/>
      <c r="E4235" s="217">
        <f t="shared" si="741"/>
        <v>0</v>
      </c>
      <c r="F4235" s="218">
        <f t="shared" si="742"/>
        <v>0</v>
      </c>
      <c r="G4235" s="220"/>
      <c r="I4235" s="269"/>
    </row>
    <row r="4236" spans="1:19">
      <c r="A4236" s="215" t="str">
        <f t="shared" si="740"/>
        <v>-</v>
      </c>
      <c r="B4236" s="216"/>
      <c r="C4236" s="216"/>
      <c r="D4236" s="186"/>
      <c r="E4236" s="217">
        <f t="shared" si="741"/>
        <v>0</v>
      </c>
      <c r="F4236" s="218">
        <f t="shared" si="742"/>
        <v>0</v>
      </c>
      <c r="G4236" s="220"/>
      <c r="I4236" s="269"/>
    </row>
    <row r="4237" spans="1:19">
      <c r="A4237" s="215" t="str">
        <f t="shared" si="740"/>
        <v>-</v>
      </c>
      <c r="B4237" s="216"/>
      <c r="C4237" s="216"/>
      <c r="D4237" s="186"/>
      <c r="E4237" s="217">
        <f t="shared" si="741"/>
        <v>0</v>
      </c>
      <c r="F4237" s="218">
        <f t="shared" si="742"/>
        <v>0</v>
      </c>
      <c r="G4237" s="220"/>
      <c r="I4237" s="269"/>
    </row>
    <row r="4238" spans="1:19">
      <c r="A4238" s="215" t="str">
        <f t="shared" si="740"/>
        <v>-</v>
      </c>
      <c r="B4238" s="216"/>
      <c r="C4238" s="216"/>
      <c r="D4238" s="186"/>
      <c r="E4238" s="217">
        <f t="shared" si="741"/>
        <v>0</v>
      </c>
      <c r="F4238" s="218">
        <f t="shared" si="742"/>
        <v>0</v>
      </c>
      <c r="G4238" s="220"/>
      <c r="I4238" s="269"/>
    </row>
    <row r="4239" spans="1:19">
      <c r="A4239" s="215" t="str">
        <f t="shared" si="740"/>
        <v>-</v>
      </c>
      <c r="B4239" s="216"/>
      <c r="C4239" s="216"/>
      <c r="D4239" s="186"/>
      <c r="E4239" s="217">
        <f t="shared" si="741"/>
        <v>0</v>
      </c>
      <c r="F4239" s="218">
        <f t="shared" si="742"/>
        <v>0</v>
      </c>
      <c r="G4239" s="220"/>
      <c r="I4239" s="269"/>
    </row>
    <row r="4240" spans="1:19">
      <c r="A4240" s="215" t="str">
        <f t="shared" si="740"/>
        <v>-</v>
      </c>
      <c r="B4240" s="216"/>
      <c r="C4240" s="216"/>
      <c r="D4240" s="186"/>
      <c r="E4240" s="217">
        <f t="shared" si="741"/>
        <v>0</v>
      </c>
      <c r="F4240" s="218">
        <f t="shared" si="742"/>
        <v>0</v>
      </c>
      <c r="G4240" s="220"/>
      <c r="I4240" s="269"/>
    </row>
    <row r="4241" spans="1:19">
      <c r="A4241" s="215" t="str">
        <f t="shared" si="740"/>
        <v>-</v>
      </c>
      <c r="B4241" s="216"/>
      <c r="C4241" s="216"/>
      <c r="D4241" s="186"/>
      <c r="E4241" s="217">
        <f t="shared" si="741"/>
        <v>0</v>
      </c>
      <c r="F4241" s="218">
        <f t="shared" si="742"/>
        <v>0</v>
      </c>
      <c r="G4241" s="220"/>
      <c r="I4241" s="269"/>
    </row>
    <row r="4242" spans="1:19">
      <c r="A4242" s="215" t="str">
        <f t="shared" si="740"/>
        <v>-</v>
      </c>
      <c r="B4242" s="216"/>
      <c r="C4242" s="216"/>
      <c r="D4242" s="186"/>
      <c r="E4242" s="217">
        <f t="shared" si="741"/>
        <v>0</v>
      </c>
      <c r="F4242" s="218">
        <f t="shared" si="742"/>
        <v>0</v>
      </c>
      <c r="G4242" s="220"/>
      <c r="I4242" s="308"/>
    </row>
    <row r="4243" spans="1:19" ht="13.5" thickBot="1">
      <c r="A4243" s="222"/>
      <c r="B4243" s="223"/>
      <c r="C4243" s="223"/>
      <c r="D4243" s="225"/>
      <c r="E4243" s="225"/>
      <c r="F4243" s="226" t="s">
        <v>76</v>
      </c>
      <c r="G4243" s="227">
        <f>SUM(F4231:F4242)</f>
        <v>0</v>
      </c>
      <c r="I4243" s="308"/>
    </row>
    <row r="4244" spans="1:19" s="209" customFormat="1" ht="13.5" thickTop="1">
      <c r="A4244" s="228" t="s">
        <v>63</v>
      </c>
      <c r="B4244" s="229"/>
      <c r="C4244" s="229"/>
      <c r="D4244" s="231"/>
      <c r="E4244" s="231"/>
      <c r="F4244" s="230"/>
      <c r="G4244" s="232"/>
      <c r="I4244" s="307"/>
      <c r="S4244" s="281"/>
    </row>
    <row r="4245" spans="1:19" ht="26">
      <c r="A4245" s="233" t="s">
        <v>53</v>
      </c>
      <c r="B4245" s="234"/>
      <c r="C4245" s="235" t="s">
        <v>54</v>
      </c>
      <c r="D4245" s="298" t="s">
        <v>64</v>
      </c>
      <c r="E4245" s="236" t="s">
        <v>65</v>
      </c>
      <c r="F4245" s="237" t="s">
        <v>75</v>
      </c>
      <c r="G4245" s="238" t="s">
        <v>66</v>
      </c>
      <c r="I4245" s="269"/>
    </row>
    <row r="4246" spans="1:19">
      <c r="A4246" s="842" t="str">
        <f t="shared" ref="A4246:A4257" si="743">IF(I4245=0,"",VLOOKUP(I4245,MATERIALES,2,FALSE))</f>
        <v/>
      </c>
      <c r="B4246" s="843"/>
      <c r="C4246" s="239" t="str">
        <f t="shared" ref="C4246:C4254" si="744">IF(I4245=0,"",VLOOKUP(I4245,MATERIALES,3,FALSE))</f>
        <v/>
      </c>
      <c r="D4246" s="186"/>
      <c r="E4246" s="240">
        <f t="shared" ref="E4246:E4257" si="745">IF(I4245=0,0,VLOOKUP(I4245,MATERIALES,4,FALSE))</f>
        <v>0</v>
      </c>
      <c r="F4246" s="218">
        <f>D4246*E4246</f>
        <v>0</v>
      </c>
      <c r="G4246" s="219"/>
      <c r="I4246" s="269"/>
    </row>
    <row r="4247" spans="1:19">
      <c r="A4247" s="842" t="str">
        <f t="shared" si="743"/>
        <v/>
      </c>
      <c r="B4247" s="843"/>
      <c r="C4247" s="239" t="str">
        <f t="shared" si="744"/>
        <v/>
      </c>
      <c r="D4247" s="186"/>
      <c r="E4247" s="240">
        <f t="shared" si="745"/>
        <v>0</v>
      </c>
      <c r="F4247" s="218">
        <f t="shared" ref="F4247:F4257" si="746">D4247*E4247</f>
        <v>0</v>
      </c>
      <c r="G4247" s="220"/>
      <c r="I4247" s="269"/>
    </row>
    <row r="4248" spans="1:19">
      <c r="A4248" s="842" t="str">
        <f t="shared" si="743"/>
        <v/>
      </c>
      <c r="B4248" s="843"/>
      <c r="C4248" s="239" t="str">
        <f t="shared" si="744"/>
        <v/>
      </c>
      <c r="D4248" s="186"/>
      <c r="E4248" s="240">
        <f t="shared" si="745"/>
        <v>0</v>
      </c>
      <c r="F4248" s="218">
        <f t="shared" si="746"/>
        <v>0</v>
      </c>
      <c r="G4248" s="220"/>
      <c r="I4248" s="269"/>
    </row>
    <row r="4249" spans="1:19">
      <c r="A4249" s="842" t="str">
        <f t="shared" si="743"/>
        <v/>
      </c>
      <c r="B4249" s="843"/>
      <c r="C4249" s="239" t="str">
        <f t="shared" si="744"/>
        <v/>
      </c>
      <c r="D4249" s="186"/>
      <c r="E4249" s="240">
        <f t="shared" si="745"/>
        <v>0</v>
      </c>
      <c r="F4249" s="218">
        <f t="shared" si="746"/>
        <v>0</v>
      </c>
      <c r="G4249" s="220"/>
      <c r="I4249" s="269"/>
    </row>
    <row r="4250" spans="1:19">
      <c r="A4250" s="842" t="str">
        <f t="shared" si="743"/>
        <v/>
      </c>
      <c r="B4250" s="843"/>
      <c r="C4250" s="239" t="str">
        <f t="shared" si="744"/>
        <v/>
      </c>
      <c r="D4250" s="186"/>
      <c r="E4250" s="240">
        <f t="shared" si="745"/>
        <v>0</v>
      </c>
      <c r="F4250" s="218">
        <f t="shared" si="746"/>
        <v>0</v>
      </c>
      <c r="G4250" s="220"/>
      <c r="I4250" s="269"/>
    </row>
    <row r="4251" spans="1:19">
      <c r="A4251" s="842" t="str">
        <f t="shared" si="743"/>
        <v/>
      </c>
      <c r="B4251" s="843"/>
      <c r="C4251" s="239" t="str">
        <f t="shared" si="744"/>
        <v/>
      </c>
      <c r="D4251" s="186"/>
      <c r="E4251" s="240">
        <f t="shared" si="745"/>
        <v>0</v>
      </c>
      <c r="F4251" s="218">
        <f t="shared" si="746"/>
        <v>0</v>
      </c>
      <c r="G4251" s="220"/>
      <c r="I4251" s="269"/>
    </row>
    <row r="4252" spans="1:19">
      <c r="A4252" s="842" t="str">
        <f t="shared" si="743"/>
        <v/>
      </c>
      <c r="B4252" s="843"/>
      <c r="C4252" s="239" t="str">
        <f t="shared" si="744"/>
        <v/>
      </c>
      <c r="D4252" s="186"/>
      <c r="E4252" s="240">
        <f t="shared" si="745"/>
        <v>0</v>
      </c>
      <c r="F4252" s="218">
        <f t="shared" si="746"/>
        <v>0</v>
      </c>
      <c r="G4252" s="220"/>
      <c r="I4252" s="269"/>
    </row>
    <row r="4253" spans="1:19">
      <c r="A4253" s="842" t="str">
        <f t="shared" si="743"/>
        <v/>
      </c>
      <c r="B4253" s="843"/>
      <c r="C4253" s="239" t="str">
        <f t="shared" si="744"/>
        <v/>
      </c>
      <c r="D4253" s="186"/>
      <c r="E4253" s="240">
        <f t="shared" si="745"/>
        <v>0</v>
      </c>
      <c r="F4253" s="218">
        <f t="shared" si="746"/>
        <v>0</v>
      </c>
      <c r="G4253" s="241"/>
      <c r="I4253" s="269"/>
    </row>
    <row r="4254" spans="1:19">
      <c r="A4254" s="842" t="str">
        <f t="shared" si="743"/>
        <v/>
      </c>
      <c r="B4254" s="843"/>
      <c r="C4254" s="239" t="str">
        <f t="shared" si="744"/>
        <v/>
      </c>
      <c r="D4254" s="186"/>
      <c r="E4254" s="240">
        <f t="shared" si="745"/>
        <v>0</v>
      </c>
      <c r="F4254" s="218">
        <f t="shared" si="746"/>
        <v>0</v>
      </c>
      <c r="G4254" s="220"/>
      <c r="I4254" s="269"/>
    </row>
    <row r="4255" spans="1:19">
      <c r="A4255" s="842" t="str">
        <f t="shared" si="743"/>
        <v/>
      </c>
      <c r="B4255" s="843"/>
      <c r="C4255" s="239"/>
      <c r="D4255" s="186"/>
      <c r="E4255" s="240">
        <f t="shared" si="745"/>
        <v>0</v>
      </c>
      <c r="F4255" s="218">
        <f t="shared" si="746"/>
        <v>0</v>
      </c>
      <c r="G4255" s="220"/>
      <c r="I4255" s="269"/>
    </row>
    <row r="4256" spans="1:19">
      <c r="A4256" s="842" t="str">
        <f t="shared" si="743"/>
        <v/>
      </c>
      <c r="B4256" s="843"/>
      <c r="C4256" s="239"/>
      <c r="D4256" s="186"/>
      <c r="E4256" s="240">
        <f t="shared" si="745"/>
        <v>0</v>
      </c>
      <c r="F4256" s="218">
        <f t="shared" si="746"/>
        <v>0</v>
      </c>
      <c r="G4256" s="220"/>
      <c r="I4256" s="269"/>
    </row>
    <row r="4257" spans="1:9" ht="26.25" customHeight="1">
      <c r="A4257" s="842" t="str">
        <f t="shared" si="743"/>
        <v/>
      </c>
      <c r="B4257" s="843"/>
      <c r="C4257" s="239" t="str">
        <f t="shared" ref="C4257" si="747">IF(I4256=0,"",VLOOKUP(I4256,MATERIALES,3,FALSE))</f>
        <v/>
      </c>
      <c r="D4257" s="186"/>
      <c r="E4257" s="240">
        <f t="shared" si="745"/>
        <v>0</v>
      </c>
      <c r="F4257" s="218">
        <f t="shared" si="746"/>
        <v>0</v>
      </c>
      <c r="G4257" s="221"/>
      <c r="I4257" s="308"/>
    </row>
    <row r="4258" spans="1:9" ht="13.5" thickBot="1">
      <c r="A4258" s="204"/>
      <c r="D4258" s="206"/>
      <c r="E4258" s="242"/>
      <c r="F4258" s="243" t="s">
        <v>77</v>
      </c>
      <c r="G4258" s="241">
        <f>SUM(F4246:F4257)</f>
        <v>0</v>
      </c>
      <c r="I4258" s="308"/>
    </row>
    <row r="4259" spans="1:9" ht="14" thickTop="1" thickBot="1">
      <c r="A4259" s="244" t="s">
        <v>68</v>
      </c>
      <c r="B4259" s="245"/>
      <c r="C4259" s="245"/>
      <c r="D4259" s="247"/>
      <c r="E4259" s="247"/>
      <c r="F4259" s="246"/>
      <c r="G4259" s="248"/>
      <c r="I4259" s="308"/>
    </row>
    <row r="4260" spans="1:9" ht="13.5" thickTop="1">
      <c r="A4260" s="233" t="s">
        <v>53</v>
      </c>
      <c r="B4260" s="234"/>
      <c r="C4260" s="236" t="s">
        <v>67</v>
      </c>
      <c r="D4260" s="298" t="s">
        <v>71</v>
      </c>
      <c r="E4260" s="236" t="s">
        <v>96</v>
      </c>
      <c r="F4260" s="237" t="s">
        <v>75</v>
      </c>
      <c r="G4260" s="238" t="s">
        <v>66</v>
      </c>
      <c r="I4260" s="269"/>
    </row>
    <row r="4261" spans="1:9">
      <c r="A4261" s="842" t="str">
        <f>IF(I4260=0,"",VLOOKUP(I4260,EQUIPOS,2,FALSE))</f>
        <v/>
      </c>
      <c r="B4261" s="843"/>
      <c r="C4261" s="187"/>
      <c r="D4261" s="186"/>
      <c r="E4261" s="240">
        <f>IF(I4260=0,0,VLOOKUP(I4260,EQUIPOS,4,FALSE))</f>
        <v>0</v>
      </c>
      <c r="F4261" s="218">
        <f>C4261*D4261*E4261</f>
        <v>0</v>
      </c>
      <c r="G4261" s="219"/>
      <c r="I4261" s="269"/>
    </row>
    <row r="4262" spans="1:9">
      <c r="A4262" s="842" t="str">
        <f>IF(I4261=0,"",VLOOKUP(I4261,EQUIPOS,2,FALSE))</f>
        <v/>
      </c>
      <c r="B4262" s="843"/>
      <c r="C4262" s="187"/>
      <c r="D4262" s="186"/>
      <c r="E4262" s="240">
        <f>IF(I4261=0,0,VLOOKUP(I4261,EQUIPOS,4,FALSE))</f>
        <v>0</v>
      </c>
      <c r="F4262" s="218">
        <f t="shared" ref="F4262:F4265" si="748">C4262*D4262*E4262</f>
        <v>0</v>
      </c>
      <c r="G4262" s="220"/>
      <c r="I4262" s="269"/>
    </row>
    <row r="4263" spans="1:9">
      <c r="A4263" s="842" t="str">
        <f>IF(I4262=0,"",VLOOKUP(I4262,EQUIPOS,2,FALSE))</f>
        <v/>
      </c>
      <c r="B4263" s="843"/>
      <c r="C4263" s="187"/>
      <c r="D4263" s="186"/>
      <c r="E4263" s="240">
        <f>IF(I4262=0,0,VLOOKUP(I4262,EQUIPOS,4,FALSE))</f>
        <v>0</v>
      </c>
      <c r="F4263" s="218">
        <f t="shared" si="748"/>
        <v>0</v>
      </c>
      <c r="G4263" s="220"/>
      <c r="I4263" s="269"/>
    </row>
    <row r="4264" spans="1:9">
      <c r="A4264" s="842" t="str">
        <f>IF(I4263=0,"",VLOOKUP(I4263,EQUIPOS,2,FALSE))</f>
        <v/>
      </c>
      <c r="B4264" s="843"/>
      <c r="C4264" s="187"/>
      <c r="D4264" s="186"/>
      <c r="E4264" s="240">
        <f>IF(I4263=0,0,VLOOKUP(I4263,EQUIPOS,4,FALSE))</f>
        <v>0</v>
      </c>
      <c r="F4264" s="218">
        <f t="shared" si="748"/>
        <v>0</v>
      </c>
      <c r="G4264" s="220"/>
      <c r="I4264" s="269"/>
    </row>
    <row r="4265" spans="1:9" ht="30.75" customHeight="1">
      <c r="A4265" s="842" t="str">
        <f>IF(I4264=0,"",VLOOKUP(I4264,EQUIPOS,2,FALSE))</f>
        <v/>
      </c>
      <c r="B4265" s="843"/>
      <c r="C4265" s="187"/>
      <c r="D4265" s="186"/>
      <c r="E4265" s="240">
        <f>IF(I4264=0,0,VLOOKUP(I4264,EQUIPOS,4,FALSE))</f>
        <v>0</v>
      </c>
      <c r="F4265" s="218">
        <f t="shared" si="748"/>
        <v>0</v>
      </c>
      <c r="G4265" s="221"/>
      <c r="I4265" s="308"/>
    </row>
    <row r="4266" spans="1:9" ht="13.5" thickBot="1">
      <c r="A4266" s="222"/>
      <c r="B4266" s="223"/>
      <c r="C4266" s="223"/>
      <c r="D4266" s="225"/>
      <c r="E4266" s="249"/>
      <c r="F4266" s="226" t="s">
        <v>78</v>
      </c>
      <c r="G4266" s="250">
        <f>SUM(F4261:F4265)</f>
        <v>0</v>
      </c>
      <c r="I4266" s="308"/>
    </row>
    <row r="4267" spans="1:9" ht="13.5" thickTop="1">
      <c r="A4267" s="228" t="s">
        <v>69</v>
      </c>
      <c r="B4267" s="229"/>
      <c r="C4267" s="229"/>
      <c r="D4267" s="231"/>
      <c r="E4267" s="231"/>
      <c r="F4267" s="230"/>
      <c r="G4267" s="232"/>
      <c r="H4267" s="209"/>
      <c r="I4267" s="307"/>
    </row>
    <row r="4268" spans="1:9" ht="26">
      <c r="A4268" s="233" t="s">
        <v>53</v>
      </c>
      <c r="B4268" s="235" t="s">
        <v>54</v>
      </c>
      <c r="C4268" s="235" t="s">
        <v>64</v>
      </c>
      <c r="D4268" s="298" t="s">
        <v>70</v>
      </c>
      <c r="E4268" s="236" t="s">
        <v>65</v>
      </c>
      <c r="F4268" s="237" t="s">
        <v>75</v>
      </c>
      <c r="G4268" s="238" t="s">
        <v>66</v>
      </c>
      <c r="I4268" s="269"/>
    </row>
    <row r="4269" spans="1:9">
      <c r="A4269" s="251" t="str">
        <f t="shared" ref="A4269:A4280" si="749">IF(I4268=0,"",VLOOKUP(I4268,MANOOBRA,2,FALSE))</f>
        <v/>
      </c>
      <c r="B4269" s="239" t="str">
        <f t="shared" ref="B4269:B4280" si="750">IF(I4268=0,"",VLOOKUP(I4268,MANOOBRA,3,FALSE))</f>
        <v/>
      </c>
      <c r="C4269" s="187"/>
      <c r="D4269" s="187"/>
      <c r="E4269" s="240">
        <f t="shared" ref="E4269:E4280" si="751">IF(I4268=0,0,VLOOKUP(I4268,MANOOBRA,4,FALSE))</f>
        <v>0</v>
      </c>
      <c r="F4269" s="218">
        <f>IF(D4269=0,0,C4269*E4269/D4269)</f>
        <v>0</v>
      </c>
      <c r="G4269" s="219"/>
      <c r="I4269" s="269"/>
    </row>
    <row r="4270" spans="1:9">
      <c r="A4270" s="251" t="str">
        <f t="shared" si="749"/>
        <v/>
      </c>
      <c r="B4270" s="239" t="str">
        <f t="shared" si="750"/>
        <v/>
      </c>
      <c r="C4270" s="187"/>
      <c r="D4270" s="187"/>
      <c r="E4270" s="240">
        <f t="shared" si="751"/>
        <v>0</v>
      </c>
      <c r="F4270" s="218">
        <f t="shared" ref="F4270:F4280" si="752">IF(D4270=0,0,C4270*E4270/D4270)</f>
        <v>0</v>
      </c>
      <c r="G4270" s="220"/>
      <c r="I4270" s="269"/>
    </row>
    <row r="4271" spans="1:9">
      <c r="A4271" s="251" t="str">
        <f t="shared" si="749"/>
        <v/>
      </c>
      <c r="B4271" s="239" t="str">
        <f t="shared" si="750"/>
        <v/>
      </c>
      <c r="C4271" s="187"/>
      <c r="D4271" s="290"/>
      <c r="E4271" s="240">
        <f t="shared" si="751"/>
        <v>0</v>
      </c>
      <c r="F4271" s="218">
        <f t="shared" si="752"/>
        <v>0</v>
      </c>
      <c r="G4271" s="220"/>
      <c r="I4271" s="269"/>
    </row>
    <row r="4272" spans="1:9">
      <c r="A4272" s="251" t="str">
        <f t="shared" si="749"/>
        <v/>
      </c>
      <c r="B4272" s="239" t="str">
        <f t="shared" si="750"/>
        <v/>
      </c>
      <c r="C4272" s="187"/>
      <c r="D4272" s="187"/>
      <c r="E4272" s="240">
        <f t="shared" si="751"/>
        <v>0</v>
      </c>
      <c r="F4272" s="218">
        <f t="shared" si="752"/>
        <v>0</v>
      </c>
      <c r="G4272" s="220"/>
      <c r="I4272" s="269"/>
    </row>
    <row r="4273" spans="1:20">
      <c r="A4273" s="251" t="str">
        <f t="shared" si="749"/>
        <v/>
      </c>
      <c r="B4273" s="239" t="str">
        <f t="shared" si="750"/>
        <v/>
      </c>
      <c r="C4273" s="187"/>
      <c r="D4273" s="187"/>
      <c r="E4273" s="240">
        <f t="shared" si="751"/>
        <v>0</v>
      </c>
      <c r="F4273" s="218">
        <f t="shared" si="752"/>
        <v>0</v>
      </c>
      <c r="G4273" s="220"/>
      <c r="I4273" s="269"/>
    </row>
    <row r="4274" spans="1:20">
      <c r="A4274" s="251" t="str">
        <f t="shared" si="749"/>
        <v/>
      </c>
      <c r="B4274" s="239" t="str">
        <f t="shared" si="750"/>
        <v/>
      </c>
      <c r="C4274" s="187"/>
      <c r="D4274" s="187"/>
      <c r="E4274" s="240">
        <f t="shared" si="751"/>
        <v>0</v>
      </c>
      <c r="F4274" s="218">
        <f t="shared" si="752"/>
        <v>0</v>
      </c>
      <c r="G4274" s="220"/>
      <c r="I4274" s="269"/>
    </row>
    <row r="4275" spans="1:20">
      <c r="A4275" s="251" t="str">
        <f t="shared" si="749"/>
        <v/>
      </c>
      <c r="B4275" s="239" t="str">
        <f t="shared" si="750"/>
        <v/>
      </c>
      <c r="C4275" s="187"/>
      <c r="D4275" s="187"/>
      <c r="E4275" s="240">
        <f t="shared" si="751"/>
        <v>0</v>
      </c>
      <c r="F4275" s="218">
        <f t="shared" si="752"/>
        <v>0</v>
      </c>
      <c r="G4275" s="220"/>
      <c r="I4275" s="269"/>
    </row>
    <row r="4276" spans="1:20">
      <c r="A4276" s="251" t="str">
        <f t="shared" si="749"/>
        <v/>
      </c>
      <c r="B4276" s="239" t="str">
        <f t="shared" si="750"/>
        <v/>
      </c>
      <c r="C4276" s="187"/>
      <c r="D4276" s="187"/>
      <c r="E4276" s="240">
        <f t="shared" si="751"/>
        <v>0</v>
      </c>
      <c r="F4276" s="218">
        <f t="shared" si="752"/>
        <v>0</v>
      </c>
      <c r="G4276" s="220"/>
      <c r="I4276" s="269"/>
    </row>
    <row r="4277" spans="1:20">
      <c r="A4277" s="251" t="str">
        <f t="shared" si="749"/>
        <v/>
      </c>
      <c r="B4277" s="239" t="str">
        <f t="shared" si="750"/>
        <v/>
      </c>
      <c r="C4277" s="187"/>
      <c r="D4277" s="187"/>
      <c r="E4277" s="240">
        <f t="shared" si="751"/>
        <v>0</v>
      </c>
      <c r="F4277" s="218">
        <f t="shared" si="752"/>
        <v>0</v>
      </c>
      <c r="G4277" s="220"/>
      <c r="I4277" s="269"/>
    </row>
    <row r="4278" spans="1:20">
      <c r="A4278" s="251" t="str">
        <f t="shared" si="749"/>
        <v/>
      </c>
      <c r="B4278" s="239" t="str">
        <f t="shared" si="750"/>
        <v/>
      </c>
      <c r="C4278" s="187"/>
      <c r="D4278" s="187"/>
      <c r="E4278" s="240">
        <f t="shared" si="751"/>
        <v>0</v>
      </c>
      <c r="F4278" s="218">
        <f t="shared" si="752"/>
        <v>0</v>
      </c>
      <c r="G4278" s="220"/>
      <c r="I4278" s="269"/>
    </row>
    <row r="4279" spans="1:20">
      <c r="A4279" s="251" t="str">
        <f t="shared" si="749"/>
        <v/>
      </c>
      <c r="B4279" s="239" t="str">
        <f t="shared" si="750"/>
        <v/>
      </c>
      <c r="C4279" s="187"/>
      <c r="D4279" s="187"/>
      <c r="E4279" s="240">
        <f t="shared" si="751"/>
        <v>0</v>
      </c>
      <c r="F4279" s="218">
        <f t="shared" si="752"/>
        <v>0</v>
      </c>
      <c r="G4279" s="220"/>
      <c r="I4279" s="269"/>
    </row>
    <row r="4280" spans="1:20" ht="31.5" customHeight="1">
      <c r="A4280" s="251" t="str">
        <f t="shared" si="749"/>
        <v/>
      </c>
      <c r="B4280" s="239" t="str">
        <f t="shared" si="750"/>
        <v/>
      </c>
      <c r="C4280" s="187"/>
      <c r="D4280" s="187"/>
      <c r="E4280" s="240">
        <f t="shared" si="751"/>
        <v>0</v>
      </c>
      <c r="F4280" s="218">
        <f t="shared" si="752"/>
        <v>0</v>
      </c>
      <c r="G4280" s="221"/>
      <c r="I4280" s="308"/>
    </row>
    <row r="4281" spans="1:20" ht="13.5" thickBot="1">
      <c r="A4281" s="222"/>
      <c r="B4281" s="223"/>
      <c r="C4281" s="223"/>
      <c r="D4281" s="225"/>
      <c r="E4281" s="225"/>
      <c r="F4281" s="226" t="s">
        <v>79</v>
      </c>
      <c r="G4281" s="250">
        <f>SUM(F4269:F4280)</f>
        <v>0</v>
      </c>
      <c r="I4281" s="308"/>
    </row>
    <row r="4282" spans="1:20" ht="13.5" thickTop="1">
      <c r="A4282" s="179" t="s">
        <v>72</v>
      </c>
      <c r="B4282" s="229"/>
      <c r="C4282" s="229"/>
      <c r="D4282" s="231"/>
      <c r="E4282" s="231"/>
      <c r="F4282" s="230"/>
      <c r="G4282" s="232"/>
      <c r="H4282" s="209"/>
      <c r="I4282" s="307"/>
    </row>
    <row r="4283" spans="1:20">
      <c r="A4283" s="233" t="s">
        <v>53</v>
      </c>
      <c r="B4283" s="234"/>
      <c r="C4283" s="234"/>
      <c r="D4283" s="299"/>
      <c r="E4283" s="236" t="s">
        <v>73</v>
      </c>
      <c r="F4283" s="237" t="s">
        <v>74</v>
      </c>
      <c r="G4283" s="252" t="s">
        <v>73</v>
      </c>
      <c r="I4283" s="308"/>
    </row>
    <row r="4284" spans="1:20">
      <c r="A4284" s="178" t="s">
        <v>86</v>
      </c>
      <c r="B4284" s="253"/>
      <c r="C4284" s="253"/>
      <c r="D4284" s="300"/>
      <c r="E4284" s="217">
        <f>SUM(G4243,G4258,G4266,G4281)</f>
        <v>0</v>
      </c>
      <c r="F4284" s="254">
        <f>A</f>
        <v>0</v>
      </c>
      <c r="G4284" s="255">
        <f>E4284*F4284</f>
        <v>0</v>
      </c>
      <c r="I4284" s="308"/>
    </row>
    <row r="4285" spans="1:20">
      <c r="A4285" s="178" t="s">
        <v>84</v>
      </c>
      <c r="B4285" s="253"/>
      <c r="C4285" s="253"/>
      <c r="D4285" s="300"/>
      <c r="E4285" s="217">
        <f>SUM(G4243,G4258,G4266,G4281)</f>
        <v>0</v>
      </c>
      <c r="F4285" s="254">
        <f>I</f>
        <v>0</v>
      </c>
      <c r="G4285" s="255">
        <f>E4285*F4285</f>
        <v>0</v>
      </c>
      <c r="I4285" s="308"/>
    </row>
    <row r="4286" spans="1:20" ht="33" customHeight="1">
      <c r="A4286" s="178" t="s">
        <v>85</v>
      </c>
      <c r="B4286" s="253"/>
      <c r="C4286" s="253"/>
      <c r="D4286" s="300"/>
      <c r="E4286" s="217">
        <f>SUM(G4243,G4258,G4266,G4281)</f>
        <v>0</v>
      </c>
      <c r="F4286" s="254">
        <f>U</f>
        <v>0</v>
      </c>
      <c r="G4286" s="255">
        <f>E4286*F4286</f>
        <v>0</v>
      </c>
      <c r="I4286" s="308"/>
      <c r="J4286" s="281"/>
      <c r="K4286" s="281"/>
      <c r="L4286" s="281"/>
      <c r="M4286" s="281"/>
      <c r="N4286" s="281"/>
      <c r="O4286" s="281"/>
      <c r="P4286" s="281"/>
      <c r="Q4286" s="281"/>
      <c r="R4286" s="281"/>
      <c r="S4286" s="281"/>
    </row>
    <row r="4287" spans="1:20" s="201" customFormat="1" ht="13.5" thickBot="1">
      <c r="A4287" s="222"/>
      <c r="B4287" s="223"/>
      <c r="C4287" s="223"/>
      <c r="D4287" s="225"/>
      <c r="E4287" s="225"/>
      <c r="F4287" s="256" t="s">
        <v>83</v>
      </c>
      <c r="G4287" s="250">
        <f>SUM(G4284:G4286)</f>
        <v>0</v>
      </c>
      <c r="I4287" s="309"/>
      <c r="J4287" s="201" t="str">
        <f>B4227</f>
        <v>5,17</v>
      </c>
      <c r="K4287" s="261">
        <f>E4284</f>
        <v>0</v>
      </c>
      <c r="L4287" s="261">
        <f>+G4243</f>
        <v>0</v>
      </c>
      <c r="M4287" s="261">
        <f>+G4258</f>
        <v>0</v>
      </c>
      <c r="N4287" s="261">
        <f>+G4266</f>
        <v>0</v>
      </c>
      <c r="O4287" s="261">
        <f>+G4281</f>
        <v>0</v>
      </c>
      <c r="P4287" s="280">
        <f>G4284</f>
        <v>0</v>
      </c>
      <c r="Q4287" s="280">
        <f>G4285</f>
        <v>0</v>
      </c>
      <c r="R4287" s="280">
        <f>G4286</f>
        <v>0</v>
      </c>
      <c r="S4287" s="283">
        <f>SUM(K4287:R4287)</f>
        <v>0</v>
      </c>
      <c r="T4287" s="280"/>
    </row>
    <row r="4288" spans="1:20" ht="14" thickTop="1" thickBot="1">
      <c r="A4288" s="257"/>
      <c r="B4288" s="201"/>
      <c r="C4288" s="201"/>
      <c r="D4288" s="301"/>
      <c r="E4288" s="258" t="s">
        <v>88</v>
      </c>
      <c r="F4288" s="259"/>
      <c r="G4288" s="260">
        <f>ROUND(SUM(G4243,G4258,G4266,G4281,G4287),0)</f>
        <v>0</v>
      </c>
      <c r="I4288" s="308"/>
      <c r="T4288" s="280"/>
    </row>
    <row r="4289" spans="1:20" ht="13.5" thickTop="1">
      <c r="A4289" s="262" t="s">
        <v>95</v>
      </c>
      <c r="D4289" s="206"/>
      <c r="E4289" s="206"/>
      <c r="F4289" s="205"/>
      <c r="G4289" s="208"/>
      <c r="I4289" s="308"/>
      <c r="T4289" s="280"/>
    </row>
    <row r="4290" spans="1:20">
      <c r="A4290" s="262"/>
      <c r="B4290" s="263"/>
      <c r="C4290" s="263"/>
      <c r="D4290" s="302"/>
      <c r="E4290" s="206"/>
      <c r="F4290" s="205"/>
      <c r="G4290" s="264">
        <f ca="1">TODAY()</f>
        <v>45189</v>
      </c>
      <c r="I4290" s="308"/>
      <c r="T4290" s="280"/>
    </row>
    <row r="4291" spans="1:20" s="191" customFormat="1" ht="13.5" thickBot="1">
      <c r="A4291" s="222"/>
      <c r="B4291" s="223"/>
      <c r="C4291" s="223"/>
      <c r="D4291" s="225"/>
      <c r="E4291" s="225"/>
      <c r="F4291" s="224"/>
      <c r="G4291" s="265"/>
      <c r="I4291" s="303"/>
      <c r="S4291" s="282"/>
    </row>
    <row r="4292" spans="1:20" s="191" customFormat="1" ht="13.5" thickTop="1">
      <c r="A4292" s="188" t="s">
        <v>124</v>
      </c>
      <c r="B4292" s="188"/>
      <c r="C4292" s="188"/>
      <c r="D4292" s="190"/>
      <c r="E4292" s="190"/>
      <c r="F4292" s="189"/>
      <c r="G4292" s="189"/>
      <c r="I4292" s="303"/>
      <c r="S4292" s="282"/>
    </row>
    <row r="4293" spans="1:20" s="191" customFormat="1">
      <c r="A4293" s="188" t="str">
        <f>CONCATENATE('Prestaciones y AIU'!A3936," ANALISIS DE PRECIOS UNITARIOS")</f>
        <v xml:space="preserve"> ANALISIS DE PRECIOS UNITARIOS</v>
      </c>
      <c r="B4293" s="188"/>
      <c r="C4293" s="188"/>
      <c r="D4293" s="190"/>
      <c r="E4293" s="190"/>
      <c r="F4293" s="189"/>
      <c r="G4293" s="189"/>
      <c r="I4293" s="303"/>
      <c r="S4293" s="282"/>
    </row>
    <row r="4294" spans="1:20" s="191" customFormat="1">
      <c r="A4294" s="188" t="str">
        <f>Objeto_LIC</f>
        <v>OBJETO PROCESO COMPETITIVO</v>
      </c>
      <c r="B4294" s="188"/>
      <c r="C4294" s="188"/>
      <c r="D4294" s="190"/>
      <c r="E4294" s="190"/>
      <c r="F4294" s="189"/>
      <c r="G4294" s="189"/>
      <c r="I4294" s="303"/>
      <c r="S4294" s="282"/>
    </row>
    <row r="4295" spans="1:20">
      <c r="A4295" s="188"/>
      <c r="B4295" s="188"/>
      <c r="C4295" s="188"/>
      <c r="D4295" s="190"/>
      <c r="E4295" s="190"/>
      <c r="F4295" s="189"/>
      <c r="G4295" s="189"/>
    </row>
    <row r="4296" spans="1:20" s="201" customFormat="1" ht="13.5" thickBot="1">
      <c r="A4296" s="192"/>
      <c r="B4296" s="192"/>
      <c r="C4296" s="192"/>
      <c r="D4296" s="194"/>
      <c r="E4296" s="194"/>
      <c r="F4296" s="193"/>
      <c r="G4296" s="193"/>
      <c r="I4296" s="305"/>
      <c r="S4296" s="282"/>
    </row>
    <row r="4297" spans="1:20" ht="13.5" thickTop="1">
      <c r="A4297" s="196"/>
      <c r="B4297" s="197"/>
      <c r="C4297" s="197"/>
      <c r="D4297" s="199"/>
      <c r="E4297" s="199"/>
      <c r="F4297" s="198"/>
      <c r="G4297" s="200" t="s">
        <v>125</v>
      </c>
    </row>
    <row r="4298" spans="1:20">
      <c r="A4298" s="202" t="s">
        <v>58</v>
      </c>
      <c r="B4298" s="844" t="str">
        <f>Proponente</f>
        <v>INDICAR NOMBRE DE CONTRATISTA</v>
      </c>
      <c r="C4298" s="844"/>
      <c r="D4298" s="844"/>
      <c r="E4298" s="844"/>
      <c r="F4298" s="844"/>
      <c r="G4298" s="845"/>
    </row>
    <row r="4299" spans="1:20">
      <c r="A4299" s="202" t="s">
        <v>59</v>
      </c>
      <c r="B4299" s="203" t="str">
        <f>Presupuesto!$A$66</f>
        <v>5,18</v>
      </c>
      <c r="C4299" s="844" t="str">
        <f>Presupuesto!$B$66</f>
        <v>Demolición mecánica de estructuras</v>
      </c>
      <c r="D4299" s="844"/>
      <c r="E4299" s="844"/>
      <c r="F4299" s="844"/>
      <c r="G4299" s="845"/>
    </row>
    <row r="4300" spans="1:20">
      <c r="A4300" s="204"/>
      <c r="D4300" s="206"/>
      <c r="E4300" s="206"/>
      <c r="F4300" s="192" t="s">
        <v>87</v>
      </c>
      <c r="G4300" s="207" t="str">
        <f>Presupuesto!$C$66</f>
        <v>m3</v>
      </c>
      <c r="I4300" s="306"/>
      <c r="J4300" s="281"/>
      <c r="K4300" s="281"/>
      <c r="L4300" s="281"/>
      <c r="M4300" s="281"/>
      <c r="N4300" s="281"/>
      <c r="O4300" s="281"/>
      <c r="P4300" s="281"/>
      <c r="Q4300" s="281"/>
      <c r="R4300" s="281"/>
      <c r="S4300" s="281"/>
    </row>
    <row r="4301" spans="1:20" s="209" customFormat="1" ht="13.5" thickBot="1">
      <c r="A4301" s="202" t="s">
        <v>60</v>
      </c>
      <c r="B4301" s="195"/>
      <c r="C4301" s="195"/>
      <c r="D4301" s="206"/>
      <c r="E4301" s="206"/>
      <c r="F4301" s="205"/>
      <c r="G4301" s="208"/>
      <c r="I4301" s="307"/>
      <c r="S4301" s="281"/>
    </row>
    <row r="4302" spans="1:20" ht="13.5" thickTop="1">
      <c r="A4302" s="210" t="s">
        <v>53</v>
      </c>
      <c r="B4302" s="211" t="s">
        <v>61</v>
      </c>
      <c r="C4302" s="211" t="s">
        <v>62</v>
      </c>
      <c r="D4302" s="212" t="s">
        <v>70</v>
      </c>
      <c r="E4302" s="213" t="s">
        <v>98</v>
      </c>
      <c r="F4302" s="213" t="s">
        <v>75</v>
      </c>
      <c r="G4302" s="214" t="s">
        <v>66</v>
      </c>
      <c r="I4302" s="269"/>
    </row>
    <row r="4303" spans="1:20">
      <c r="A4303" s="215" t="str">
        <f t="shared" ref="A4303:A4314" si="753">IF(I4302=0,"-",VLOOKUP(I4302,EQUIPOS,2,FALSE))</f>
        <v>-</v>
      </c>
      <c r="B4303" s="216"/>
      <c r="C4303" s="216"/>
      <c r="D4303" s="186"/>
      <c r="E4303" s="217">
        <f t="shared" ref="E4303:E4314" si="754">IF(I4302=0,0,VLOOKUP(I4302,EQUIPOS,4,FALSE))</f>
        <v>0</v>
      </c>
      <c r="F4303" s="218">
        <f t="shared" ref="F4303:F4314" si="755">IF(D4303=0,0,E4303/D4303)</f>
        <v>0</v>
      </c>
      <c r="G4303" s="219"/>
      <c r="I4303" s="269"/>
    </row>
    <row r="4304" spans="1:20">
      <c r="A4304" s="215" t="str">
        <f t="shared" si="753"/>
        <v>-</v>
      </c>
      <c r="B4304" s="216"/>
      <c r="C4304" s="216"/>
      <c r="D4304" s="186"/>
      <c r="E4304" s="217">
        <f t="shared" si="754"/>
        <v>0</v>
      </c>
      <c r="F4304" s="218">
        <f t="shared" si="755"/>
        <v>0</v>
      </c>
      <c r="G4304" s="220"/>
      <c r="I4304" s="269"/>
    </row>
    <row r="4305" spans="1:19">
      <c r="A4305" s="215" t="str">
        <f t="shared" si="753"/>
        <v>-</v>
      </c>
      <c r="B4305" s="216"/>
      <c r="C4305" s="216"/>
      <c r="D4305" s="186"/>
      <c r="E4305" s="217">
        <f t="shared" si="754"/>
        <v>0</v>
      </c>
      <c r="F4305" s="218">
        <f t="shared" si="755"/>
        <v>0</v>
      </c>
      <c r="G4305" s="220"/>
      <c r="I4305" s="269"/>
    </row>
    <row r="4306" spans="1:19">
      <c r="A4306" s="215" t="str">
        <f t="shared" si="753"/>
        <v>-</v>
      </c>
      <c r="B4306" s="216"/>
      <c r="C4306" s="216"/>
      <c r="D4306" s="186"/>
      <c r="E4306" s="217">
        <f t="shared" si="754"/>
        <v>0</v>
      </c>
      <c r="F4306" s="218">
        <f t="shared" si="755"/>
        <v>0</v>
      </c>
      <c r="G4306" s="220"/>
      <c r="I4306" s="269"/>
    </row>
    <row r="4307" spans="1:19">
      <c r="A4307" s="215" t="str">
        <f t="shared" si="753"/>
        <v>-</v>
      </c>
      <c r="B4307" s="216"/>
      <c r="C4307" s="216"/>
      <c r="D4307" s="186"/>
      <c r="E4307" s="217">
        <f t="shared" si="754"/>
        <v>0</v>
      </c>
      <c r="F4307" s="218">
        <f t="shared" si="755"/>
        <v>0</v>
      </c>
      <c r="G4307" s="220"/>
      <c r="I4307" s="269"/>
    </row>
    <row r="4308" spans="1:19">
      <c r="A4308" s="215" t="str">
        <f t="shared" si="753"/>
        <v>-</v>
      </c>
      <c r="B4308" s="216"/>
      <c r="C4308" s="216"/>
      <c r="D4308" s="186"/>
      <c r="E4308" s="217">
        <f t="shared" si="754"/>
        <v>0</v>
      </c>
      <c r="F4308" s="218">
        <f t="shared" si="755"/>
        <v>0</v>
      </c>
      <c r="G4308" s="220"/>
      <c r="I4308" s="269"/>
    </row>
    <row r="4309" spans="1:19">
      <c r="A4309" s="215" t="str">
        <f t="shared" si="753"/>
        <v>-</v>
      </c>
      <c r="B4309" s="216"/>
      <c r="C4309" s="216"/>
      <c r="D4309" s="186"/>
      <c r="E4309" s="217">
        <f t="shared" si="754"/>
        <v>0</v>
      </c>
      <c r="F4309" s="218">
        <f t="shared" si="755"/>
        <v>0</v>
      </c>
      <c r="G4309" s="220"/>
      <c r="I4309" s="269"/>
    </row>
    <row r="4310" spans="1:19">
      <c r="A4310" s="215" t="str">
        <f t="shared" si="753"/>
        <v>-</v>
      </c>
      <c r="B4310" s="216"/>
      <c r="C4310" s="216"/>
      <c r="D4310" s="186"/>
      <c r="E4310" s="217">
        <f t="shared" si="754"/>
        <v>0</v>
      </c>
      <c r="F4310" s="218">
        <f t="shared" si="755"/>
        <v>0</v>
      </c>
      <c r="G4310" s="220"/>
      <c r="I4310" s="269"/>
    </row>
    <row r="4311" spans="1:19">
      <c r="A4311" s="215" t="str">
        <f t="shared" si="753"/>
        <v>-</v>
      </c>
      <c r="B4311" s="216"/>
      <c r="C4311" s="216"/>
      <c r="D4311" s="186"/>
      <c r="E4311" s="217">
        <f t="shared" si="754"/>
        <v>0</v>
      </c>
      <c r="F4311" s="218">
        <f t="shared" si="755"/>
        <v>0</v>
      </c>
      <c r="G4311" s="220"/>
      <c r="I4311" s="269"/>
    </row>
    <row r="4312" spans="1:19">
      <c r="A4312" s="215" t="str">
        <f t="shared" si="753"/>
        <v>-</v>
      </c>
      <c r="B4312" s="216"/>
      <c r="C4312" s="216"/>
      <c r="D4312" s="186"/>
      <c r="E4312" s="217">
        <f t="shared" si="754"/>
        <v>0</v>
      </c>
      <c r="F4312" s="218">
        <f t="shared" si="755"/>
        <v>0</v>
      </c>
      <c r="G4312" s="220"/>
      <c r="I4312" s="269"/>
    </row>
    <row r="4313" spans="1:19">
      <c r="A4313" s="215" t="str">
        <f t="shared" si="753"/>
        <v>-</v>
      </c>
      <c r="B4313" s="216"/>
      <c r="C4313" s="216"/>
      <c r="D4313" s="186"/>
      <c r="E4313" s="217">
        <f t="shared" si="754"/>
        <v>0</v>
      </c>
      <c r="F4313" s="218">
        <f t="shared" si="755"/>
        <v>0</v>
      </c>
      <c r="G4313" s="220"/>
      <c r="I4313" s="269"/>
    </row>
    <row r="4314" spans="1:19">
      <c r="A4314" s="215" t="str">
        <f t="shared" si="753"/>
        <v>-</v>
      </c>
      <c r="B4314" s="216"/>
      <c r="C4314" s="216"/>
      <c r="D4314" s="186"/>
      <c r="E4314" s="217">
        <f t="shared" si="754"/>
        <v>0</v>
      </c>
      <c r="F4314" s="218">
        <f t="shared" si="755"/>
        <v>0</v>
      </c>
      <c r="G4314" s="220"/>
      <c r="I4314" s="308"/>
    </row>
    <row r="4315" spans="1:19" ht="13.5" thickBot="1">
      <c r="A4315" s="222"/>
      <c r="B4315" s="223"/>
      <c r="C4315" s="223"/>
      <c r="D4315" s="225"/>
      <c r="E4315" s="225"/>
      <c r="F4315" s="226" t="s">
        <v>76</v>
      </c>
      <c r="G4315" s="227">
        <f>SUM(F4303:F4314)</f>
        <v>0</v>
      </c>
      <c r="I4315" s="308"/>
    </row>
    <row r="4316" spans="1:19" s="209" customFormat="1" ht="13.5" thickTop="1">
      <c r="A4316" s="228" t="s">
        <v>63</v>
      </c>
      <c r="B4316" s="229"/>
      <c r="C4316" s="229"/>
      <c r="D4316" s="231"/>
      <c r="E4316" s="231"/>
      <c r="F4316" s="230"/>
      <c r="G4316" s="232"/>
      <c r="I4316" s="307"/>
      <c r="S4316" s="281"/>
    </row>
    <row r="4317" spans="1:19" ht="26">
      <c r="A4317" s="233" t="s">
        <v>53</v>
      </c>
      <c r="B4317" s="234"/>
      <c r="C4317" s="235" t="s">
        <v>54</v>
      </c>
      <c r="D4317" s="298" t="s">
        <v>64</v>
      </c>
      <c r="E4317" s="236" t="s">
        <v>65</v>
      </c>
      <c r="F4317" s="237" t="s">
        <v>75</v>
      </c>
      <c r="G4317" s="238" t="s">
        <v>66</v>
      </c>
      <c r="I4317" s="269"/>
    </row>
    <row r="4318" spans="1:19">
      <c r="A4318" s="842" t="str">
        <f t="shared" ref="A4318:A4329" si="756">IF(I4317=0,"",VLOOKUP(I4317,MATERIALES,2,FALSE))</f>
        <v/>
      </c>
      <c r="B4318" s="843"/>
      <c r="C4318" s="239" t="str">
        <f t="shared" ref="C4318:C4326" si="757">IF(I4317=0,"",VLOOKUP(I4317,MATERIALES,3,FALSE))</f>
        <v/>
      </c>
      <c r="D4318" s="186"/>
      <c r="E4318" s="240">
        <f t="shared" ref="E4318:E4329" si="758">IF(I4317=0,0,VLOOKUP(I4317,MATERIALES,4,FALSE))</f>
        <v>0</v>
      </c>
      <c r="F4318" s="218">
        <f>D4318*E4318</f>
        <v>0</v>
      </c>
      <c r="G4318" s="219"/>
      <c r="I4318" s="269"/>
    </row>
    <row r="4319" spans="1:19">
      <c r="A4319" s="842" t="str">
        <f t="shared" si="756"/>
        <v/>
      </c>
      <c r="B4319" s="843"/>
      <c r="C4319" s="239" t="str">
        <f t="shared" si="757"/>
        <v/>
      </c>
      <c r="D4319" s="186"/>
      <c r="E4319" s="240">
        <f t="shared" si="758"/>
        <v>0</v>
      </c>
      <c r="F4319" s="218">
        <f t="shared" ref="F4319:F4329" si="759">D4319*E4319</f>
        <v>0</v>
      </c>
      <c r="G4319" s="220"/>
      <c r="I4319" s="269"/>
    </row>
    <row r="4320" spans="1:19">
      <c r="A4320" s="842" t="str">
        <f t="shared" si="756"/>
        <v/>
      </c>
      <c r="B4320" s="843"/>
      <c r="C4320" s="239" t="str">
        <f t="shared" si="757"/>
        <v/>
      </c>
      <c r="D4320" s="186"/>
      <c r="E4320" s="240">
        <f t="shared" si="758"/>
        <v>0</v>
      </c>
      <c r="F4320" s="218">
        <f t="shared" si="759"/>
        <v>0</v>
      </c>
      <c r="G4320" s="220"/>
      <c r="I4320" s="269"/>
    </row>
    <row r="4321" spans="1:9">
      <c r="A4321" s="842" t="str">
        <f t="shared" si="756"/>
        <v/>
      </c>
      <c r="B4321" s="843"/>
      <c r="C4321" s="239" t="str">
        <f t="shared" si="757"/>
        <v/>
      </c>
      <c r="D4321" s="186"/>
      <c r="E4321" s="240">
        <f t="shared" si="758"/>
        <v>0</v>
      </c>
      <c r="F4321" s="218">
        <f t="shared" si="759"/>
        <v>0</v>
      </c>
      <c r="G4321" s="220"/>
      <c r="I4321" s="269"/>
    </row>
    <row r="4322" spans="1:9">
      <c r="A4322" s="842" t="str">
        <f t="shared" si="756"/>
        <v/>
      </c>
      <c r="B4322" s="843"/>
      <c r="C4322" s="239" t="str">
        <f t="shared" si="757"/>
        <v/>
      </c>
      <c r="D4322" s="186"/>
      <c r="E4322" s="240">
        <f t="shared" si="758"/>
        <v>0</v>
      </c>
      <c r="F4322" s="218">
        <f t="shared" si="759"/>
        <v>0</v>
      </c>
      <c r="G4322" s="220"/>
      <c r="I4322" s="269"/>
    </row>
    <row r="4323" spans="1:9">
      <c r="A4323" s="842" t="str">
        <f t="shared" si="756"/>
        <v/>
      </c>
      <c r="B4323" s="843"/>
      <c r="C4323" s="239" t="str">
        <f t="shared" si="757"/>
        <v/>
      </c>
      <c r="D4323" s="186"/>
      <c r="E4323" s="240">
        <f t="shared" si="758"/>
        <v>0</v>
      </c>
      <c r="F4323" s="218">
        <f t="shared" si="759"/>
        <v>0</v>
      </c>
      <c r="G4323" s="220"/>
      <c r="I4323" s="269"/>
    </row>
    <row r="4324" spans="1:9">
      <c r="A4324" s="842" t="str">
        <f t="shared" si="756"/>
        <v/>
      </c>
      <c r="B4324" s="843"/>
      <c r="C4324" s="239" t="str">
        <f t="shared" si="757"/>
        <v/>
      </c>
      <c r="D4324" s="186"/>
      <c r="E4324" s="240">
        <f t="shared" si="758"/>
        <v>0</v>
      </c>
      <c r="F4324" s="218">
        <f t="shared" si="759"/>
        <v>0</v>
      </c>
      <c r="G4324" s="220"/>
      <c r="I4324" s="269"/>
    </row>
    <row r="4325" spans="1:9">
      <c r="A4325" s="842" t="str">
        <f t="shared" si="756"/>
        <v/>
      </c>
      <c r="B4325" s="843"/>
      <c r="C4325" s="239" t="str">
        <f t="shared" si="757"/>
        <v/>
      </c>
      <c r="D4325" s="186"/>
      <c r="E4325" s="240">
        <f t="shared" si="758"/>
        <v>0</v>
      </c>
      <c r="F4325" s="218">
        <f t="shared" si="759"/>
        <v>0</v>
      </c>
      <c r="G4325" s="241"/>
      <c r="I4325" s="269"/>
    </row>
    <row r="4326" spans="1:9">
      <c r="A4326" s="842" t="str">
        <f t="shared" si="756"/>
        <v/>
      </c>
      <c r="B4326" s="843"/>
      <c r="C4326" s="239" t="str">
        <f t="shared" si="757"/>
        <v/>
      </c>
      <c r="D4326" s="186"/>
      <c r="E4326" s="240">
        <f t="shared" si="758"/>
        <v>0</v>
      </c>
      <c r="F4326" s="218">
        <f t="shared" si="759"/>
        <v>0</v>
      </c>
      <c r="G4326" s="220"/>
      <c r="I4326" s="269"/>
    </row>
    <row r="4327" spans="1:9">
      <c r="A4327" s="842" t="str">
        <f t="shared" si="756"/>
        <v/>
      </c>
      <c r="B4327" s="843"/>
      <c r="C4327" s="239"/>
      <c r="D4327" s="186"/>
      <c r="E4327" s="240">
        <f t="shared" si="758"/>
        <v>0</v>
      </c>
      <c r="F4327" s="218">
        <f t="shared" si="759"/>
        <v>0</v>
      </c>
      <c r="G4327" s="220"/>
      <c r="I4327" s="269"/>
    </row>
    <row r="4328" spans="1:9">
      <c r="A4328" s="842" t="str">
        <f t="shared" si="756"/>
        <v/>
      </c>
      <c r="B4328" s="843"/>
      <c r="C4328" s="239"/>
      <c r="D4328" s="186"/>
      <c r="E4328" s="240">
        <f t="shared" si="758"/>
        <v>0</v>
      </c>
      <c r="F4328" s="218">
        <f t="shared" si="759"/>
        <v>0</v>
      </c>
      <c r="G4328" s="220"/>
      <c r="I4328" s="269"/>
    </row>
    <row r="4329" spans="1:9" ht="26.25" customHeight="1">
      <c r="A4329" s="842" t="str">
        <f t="shared" si="756"/>
        <v/>
      </c>
      <c r="B4329" s="843"/>
      <c r="C4329" s="239" t="str">
        <f t="shared" ref="C4329" si="760">IF(I4328=0,"",VLOOKUP(I4328,MATERIALES,3,FALSE))</f>
        <v/>
      </c>
      <c r="D4329" s="186"/>
      <c r="E4329" s="240">
        <f t="shared" si="758"/>
        <v>0</v>
      </c>
      <c r="F4329" s="218">
        <f t="shared" si="759"/>
        <v>0</v>
      </c>
      <c r="G4329" s="221"/>
      <c r="I4329" s="308"/>
    </row>
    <row r="4330" spans="1:9" ht="13.5" thickBot="1">
      <c r="A4330" s="204"/>
      <c r="D4330" s="206"/>
      <c r="E4330" s="242"/>
      <c r="F4330" s="243" t="s">
        <v>77</v>
      </c>
      <c r="G4330" s="241">
        <f>SUM(F4318:F4329)</f>
        <v>0</v>
      </c>
      <c r="I4330" s="308"/>
    </row>
    <row r="4331" spans="1:9" ht="14" thickTop="1" thickBot="1">
      <c r="A4331" s="244" t="s">
        <v>68</v>
      </c>
      <c r="B4331" s="245"/>
      <c r="C4331" s="245"/>
      <c r="D4331" s="247"/>
      <c r="E4331" s="247"/>
      <c r="F4331" s="246"/>
      <c r="G4331" s="248"/>
      <c r="I4331" s="308"/>
    </row>
    <row r="4332" spans="1:9" ht="13.5" thickTop="1">
      <c r="A4332" s="233" t="s">
        <v>53</v>
      </c>
      <c r="B4332" s="234"/>
      <c r="C4332" s="236" t="s">
        <v>67</v>
      </c>
      <c r="D4332" s="298" t="s">
        <v>71</v>
      </c>
      <c r="E4332" s="236" t="s">
        <v>96</v>
      </c>
      <c r="F4332" s="237" t="s">
        <v>75</v>
      </c>
      <c r="G4332" s="238" t="s">
        <v>66</v>
      </c>
      <c r="I4332" s="269"/>
    </row>
    <row r="4333" spans="1:9">
      <c r="A4333" s="842" t="str">
        <f>IF(I4332=0,"",VLOOKUP(I4332,EQUIPOS,2,FALSE))</f>
        <v/>
      </c>
      <c r="B4333" s="843"/>
      <c r="C4333" s="187"/>
      <c r="D4333" s="186"/>
      <c r="E4333" s="240">
        <f>IF(I4332=0,0,VLOOKUP(I4332,EQUIPOS,4,FALSE))</f>
        <v>0</v>
      </c>
      <c r="F4333" s="218">
        <f>C4333*D4333*E4333</f>
        <v>0</v>
      </c>
      <c r="G4333" s="219"/>
      <c r="I4333" s="269"/>
    </row>
    <row r="4334" spans="1:9">
      <c r="A4334" s="842" t="str">
        <f>IF(I4333=0,"",VLOOKUP(I4333,EQUIPOS,2,FALSE))</f>
        <v/>
      </c>
      <c r="B4334" s="843"/>
      <c r="C4334" s="187"/>
      <c r="D4334" s="186"/>
      <c r="E4334" s="240">
        <f>IF(I4333=0,0,VLOOKUP(I4333,EQUIPOS,4,FALSE))</f>
        <v>0</v>
      </c>
      <c r="F4334" s="218">
        <f t="shared" ref="F4334:F4337" si="761">C4334*D4334*E4334</f>
        <v>0</v>
      </c>
      <c r="G4334" s="220"/>
      <c r="I4334" s="269"/>
    </row>
    <row r="4335" spans="1:9">
      <c r="A4335" s="842" t="str">
        <f>IF(I4334=0,"",VLOOKUP(I4334,EQUIPOS,2,FALSE))</f>
        <v/>
      </c>
      <c r="B4335" s="843"/>
      <c r="C4335" s="187"/>
      <c r="D4335" s="186"/>
      <c r="E4335" s="240">
        <f>IF(I4334=0,0,VLOOKUP(I4334,EQUIPOS,4,FALSE))</f>
        <v>0</v>
      </c>
      <c r="F4335" s="218">
        <f t="shared" si="761"/>
        <v>0</v>
      </c>
      <c r="G4335" s="220"/>
      <c r="I4335" s="269"/>
    </row>
    <row r="4336" spans="1:9">
      <c r="A4336" s="842" t="str">
        <f>IF(I4335=0,"",VLOOKUP(I4335,EQUIPOS,2,FALSE))</f>
        <v/>
      </c>
      <c r="B4336" s="843"/>
      <c r="C4336" s="187"/>
      <c r="D4336" s="186"/>
      <c r="E4336" s="240">
        <f>IF(I4335=0,0,VLOOKUP(I4335,EQUIPOS,4,FALSE))</f>
        <v>0</v>
      </c>
      <c r="F4336" s="218">
        <f t="shared" si="761"/>
        <v>0</v>
      </c>
      <c r="G4336" s="220"/>
      <c r="I4336" s="269"/>
    </row>
    <row r="4337" spans="1:9" ht="30.75" customHeight="1">
      <c r="A4337" s="842" t="str">
        <f>IF(I4336=0,"",VLOOKUP(I4336,EQUIPOS,2,FALSE))</f>
        <v/>
      </c>
      <c r="B4337" s="843"/>
      <c r="C4337" s="187"/>
      <c r="D4337" s="186"/>
      <c r="E4337" s="240">
        <f>IF(I4336=0,0,VLOOKUP(I4336,EQUIPOS,4,FALSE))</f>
        <v>0</v>
      </c>
      <c r="F4337" s="218">
        <f t="shared" si="761"/>
        <v>0</v>
      </c>
      <c r="G4337" s="221"/>
      <c r="I4337" s="308"/>
    </row>
    <row r="4338" spans="1:9" ht="13.5" thickBot="1">
      <c r="A4338" s="222"/>
      <c r="B4338" s="223"/>
      <c r="C4338" s="223"/>
      <c r="D4338" s="225"/>
      <c r="E4338" s="249"/>
      <c r="F4338" s="226" t="s">
        <v>78</v>
      </c>
      <c r="G4338" s="250">
        <f>SUM(F4333:F4337)</f>
        <v>0</v>
      </c>
      <c r="I4338" s="308"/>
    </row>
    <row r="4339" spans="1:9" ht="13.5" thickTop="1">
      <c r="A4339" s="228" t="s">
        <v>69</v>
      </c>
      <c r="B4339" s="229"/>
      <c r="C4339" s="229"/>
      <c r="D4339" s="231"/>
      <c r="E4339" s="231"/>
      <c r="F4339" s="230"/>
      <c r="G4339" s="232"/>
      <c r="H4339" s="209"/>
      <c r="I4339" s="307"/>
    </row>
    <row r="4340" spans="1:9" ht="26">
      <c r="A4340" s="233" t="s">
        <v>53</v>
      </c>
      <c r="B4340" s="235" t="s">
        <v>54</v>
      </c>
      <c r="C4340" s="235" t="s">
        <v>64</v>
      </c>
      <c r="D4340" s="298" t="s">
        <v>70</v>
      </c>
      <c r="E4340" s="236" t="s">
        <v>65</v>
      </c>
      <c r="F4340" s="237" t="s">
        <v>75</v>
      </c>
      <c r="G4340" s="238" t="s">
        <v>66</v>
      </c>
      <c r="I4340" s="269"/>
    </row>
    <row r="4341" spans="1:9">
      <c r="A4341" s="251" t="str">
        <f t="shared" ref="A4341:A4352" si="762">IF(I4340=0,"",VLOOKUP(I4340,MANOOBRA,2,FALSE))</f>
        <v/>
      </c>
      <c r="B4341" s="239" t="str">
        <f t="shared" ref="B4341:B4352" si="763">IF(I4340=0,"",VLOOKUP(I4340,MANOOBRA,3,FALSE))</f>
        <v/>
      </c>
      <c r="C4341" s="187"/>
      <c r="D4341" s="187"/>
      <c r="E4341" s="240">
        <f t="shared" ref="E4341:E4352" si="764">IF(I4340=0,0,VLOOKUP(I4340,MANOOBRA,4,FALSE))</f>
        <v>0</v>
      </c>
      <c r="F4341" s="218">
        <f>IF(D4341=0,0,C4341*E4341/D4341)</f>
        <v>0</v>
      </c>
      <c r="G4341" s="219"/>
      <c r="I4341" s="269"/>
    </row>
    <row r="4342" spans="1:9">
      <c r="A4342" s="251" t="str">
        <f t="shared" si="762"/>
        <v/>
      </c>
      <c r="B4342" s="239" t="str">
        <f t="shared" si="763"/>
        <v/>
      </c>
      <c r="C4342" s="187"/>
      <c r="D4342" s="187"/>
      <c r="E4342" s="240">
        <f t="shared" si="764"/>
        <v>0</v>
      </c>
      <c r="F4342" s="218">
        <f t="shared" ref="F4342:F4352" si="765">IF(D4342=0,0,C4342*E4342/D4342)</f>
        <v>0</v>
      </c>
      <c r="G4342" s="220"/>
      <c r="I4342" s="269"/>
    </row>
    <row r="4343" spans="1:9">
      <c r="A4343" s="251" t="str">
        <f t="shared" si="762"/>
        <v/>
      </c>
      <c r="B4343" s="239" t="str">
        <f t="shared" si="763"/>
        <v/>
      </c>
      <c r="C4343" s="187"/>
      <c r="D4343" s="290"/>
      <c r="E4343" s="240">
        <f t="shared" si="764"/>
        <v>0</v>
      </c>
      <c r="F4343" s="218">
        <f t="shared" si="765"/>
        <v>0</v>
      </c>
      <c r="G4343" s="220"/>
      <c r="I4343" s="269"/>
    </row>
    <row r="4344" spans="1:9">
      <c r="A4344" s="251" t="str">
        <f t="shared" si="762"/>
        <v/>
      </c>
      <c r="B4344" s="239" t="str">
        <f t="shared" si="763"/>
        <v/>
      </c>
      <c r="C4344" s="187"/>
      <c r="D4344" s="187"/>
      <c r="E4344" s="240">
        <f t="shared" si="764"/>
        <v>0</v>
      </c>
      <c r="F4344" s="218">
        <f t="shared" si="765"/>
        <v>0</v>
      </c>
      <c r="G4344" s="220"/>
      <c r="I4344" s="269"/>
    </row>
    <row r="4345" spans="1:9">
      <c r="A4345" s="251" t="str">
        <f t="shared" si="762"/>
        <v/>
      </c>
      <c r="B4345" s="239" t="str">
        <f t="shared" si="763"/>
        <v/>
      </c>
      <c r="C4345" s="187"/>
      <c r="D4345" s="187"/>
      <c r="E4345" s="240">
        <f t="shared" si="764"/>
        <v>0</v>
      </c>
      <c r="F4345" s="218">
        <f t="shared" si="765"/>
        <v>0</v>
      </c>
      <c r="G4345" s="220"/>
      <c r="I4345" s="269"/>
    </row>
    <row r="4346" spans="1:9">
      <c r="A4346" s="251" t="str">
        <f t="shared" si="762"/>
        <v/>
      </c>
      <c r="B4346" s="239" t="str">
        <f t="shared" si="763"/>
        <v/>
      </c>
      <c r="C4346" s="187"/>
      <c r="D4346" s="187"/>
      <c r="E4346" s="240">
        <f t="shared" si="764"/>
        <v>0</v>
      </c>
      <c r="F4346" s="218">
        <f t="shared" si="765"/>
        <v>0</v>
      </c>
      <c r="G4346" s="220"/>
      <c r="I4346" s="269"/>
    </row>
    <row r="4347" spans="1:9">
      <c r="A4347" s="251" t="str">
        <f t="shared" si="762"/>
        <v/>
      </c>
      <c r="B4347" s="239" t="str">
        <f t="shared" si="763"/>
        <v/>
      </c>
      <c r="C4347" s="187"/>
      <c r="D4347" s="187"/>
      <c r="E4347" s="240">
        <f t="shared" si="764"/>
        <v>0</v>
      </c>
      <c r="F4347" s="218">
        <f t="shared" si="765"/>
        <v>0</v>
      </c>
      <c r="G4347" s="220"/>
      <c r="I4347" s="269"/>
    </row>
    <row r="4348" spans="1:9">
      <c r="A4348" s="251" t="str">
        <f t="shared" si="762"/>
        <v/>
      </c>
      <c r="B4348" s="239" t="str">
        <f t="shared" si="763"/>
        <v/>
      </c>
      <c r="C4348" s="187"/>
      <c r="D4348" s="187"/>
      <c r="E4348" s="240">
        <f t="shared" si="764"/>
        <v>0</v>
      </c>
      <c r="F4348" s="218">
        <f t="shared" si="765"/>
        <v>0</v>
      </c>
      <c r="G4348" s="220"/>
      <c r="I4348" s="269"/>
    </row>
    <row r="4349" spans="1:9">
      <c r="A4349" s="251" t="str">
        <f t="shared" si="762"/>
        <v/>
      </c>
      <c r="B4349" s="239" t="str">
        <f t="shared" si="763"/>
        <v/>
      </c>
      <c r="C4349" s="187"/>
      <c r="D4349" s="187"/>
      <c r="E4349" s="240">
        <f t="shared" si="764"/>
        <v>0</v>
      </c>
      <c r="F4349" s="218">
        <f t="shared" si="765"/>
        <v>0</v>
      </c>
      <c r="G4349" s="220"/>
      <c r="I4349" s="269"/>
    </row>
    <row r="4350" spans="1:9">
      <c r="A4350" s="251" t="str">
        <f t="shared" si="762"/>
        <v/>
      </c>
      <c r="B4350" s="239" t="str">
        <f t="shared" si="763"/>
        <v/>
      </c>
      <c r="C4350" s="187"/>
      <c r="D4350" s="187"/>
      <c r="E4350" s="240">
        <f t="shared" si="764"/>
        <v>0</v>
      </c>
      <c r="F4350" s="218">
        <f t="shared" si="765"/>
        <v>0</v>
      </c>
      <c r="G4350" s="220"/>
      <c r="I4350" s="269"/>
    </row>
    <row r="4351" spans="1:9">
      <c r="A4351" s="251" t="str">
        <f t="shared" si="762"/>
        <v/>
      </c>
      <c r="B4351" s="239" t="str">
        <f t="shared" si="763"/>
        <v/>
      </c>
      <c r="C4351" s="187"/>
      <c r="D4351" s="187"/>
      <c r="E4351" s="240">
        <f t="shared" si="764"/>
        <v>0</v>
      </c>
      <c r="F4351" s="218">
        <f t="shared" si="765"/>
        <v>0</v>
      </c>
      <c r="G4351" s="220"/>
      <c r="I4351" s="269"/>
    </row>
    <row r="4352" spans="1:9" ht="31.5" customHeight="1">
      <c r="A4352" s="251" t="str">
        <f t="shared" si="762"/>
        <v/>
      </c>
      <c r="B4352" s="239" t="str">
        <f t="shared" si="763"/>
        <v/>
      </c>
      <c r="C4352" s="187"/>
      <c r="D4352" s="187"/>
      <c r="E4352" s="240">
        <f t="shared" si="764"/>
        <v>0</v>
      </c>
      <c r="F4352" s="218">
        <f t="shared" si="765"/>
        <v>0</v>
      </c>
      <c r="G4352" s="221"/>
      <c r="I4352" s="308"/>
    </row>
    <row r="4353" spans="1:20" ht="13.5" thickBot="1">
      <c r="A4353" s="222"/>
      <c r="B4353" s="223"/>
      <c r="C4353" s="223"/>
      <c r="D4353" s="225"/>
      <c r="E4353" s="225"/>
      <c r="F4353" s="226" t="s">
        <v>79</v>
      </c>
      <c r="G4353" s="250">
        <f>SUM(F4341:F4352)</f>
        <v>0</v>
      </c>
      <c r="I4353" s="308"/>
    </row>
    <row r="4354" spans="1:20" ht="13.5" thickTop="1">
      <c r="A4354" s="179" t="s">
        <v>72</v>
      </c>
      <c r="B4354" s="229"/>
      <c r="C4354" s="229"/>
      <c r="D4354" s="231"/>
      <c r="E4354" s="231"/>
      <c r="F4354" s="230"/>
      <c r="G4354" s="232"/>
      <c r="H4354" s="209"/>
      <c r="I4354" s="307"/>
    </row>
    <row r="4355" spans="1:20">
      <c r="A4355" s="233" t="s">
        <v>53</v>
      </c>
      <c r="B4355" s="234"/>
      <c r="C4355" s="234"/>
      <c r="D4355" s="299"/>
      <c r="E4355" s="236" t="s">
        <v>73</v>
      </c>
      <c r="F4355" s="237" t="s">
        <v>74</v>
      </c>
      <c r="G4355" s="252" t="s">
        <v>73</v>
      </c>
      <c r="I4355" s="308"/>
    </row>
    <row r="4356" spans="1:20">
      <c r="A4356" s="178" t="s">
        <v>86</v>
      </c>
      <c r="B4356" s="253"/>
      <c r="C4356" s="253"/>
      <c r="D4356" s="300"/>
      <c r="E4356" s="217">
        <f>SUM(G4315,G4330,G4338,G4353)</f>
        <v>0</v>
      </c>
      <c r="F4356" s="254">
        <f>A</f>
        <v>0</v>
      </c>
      <c r="G4356" s="255">
        <f>E4356*F4356</f>
        <v>0</v>
      </c>
      <c r="I4356" s="308"/>
    </row>
    <row r="4357" spans="1:20">
      <c r="A4357" s="178" t="s">
        <v>84</v>
      </c>
      <c r="B4357" s="253"/>
      <c r="C4357" s="253"/>
      <c r="D4357" s="300"/>
      <c r="E4357" s="217">
        <f>SUM(G4315,G4330,G4338,G4353)</f>
        <v>0</v>
      </c>
      <c r="F4357" s="254">
        <f>I</f>
        <v>0</v>
      </c>
      <c r="G4357" s="255">
        <f>E4357*F4357</f>
        <v>0</v>
      </c>
      <c r="I4357" s="308"/>
    </row>
    <row r="4358" spans="1:20" ht="33" customHeight="1">
      <c r="A4358" s="178" t="s">
        <v>85</v>
      </c>
      <c r="B4358" s="253"/>
      <c r="C4358" s="253"/>
      <c r="D4358" s="300"/>
      <c r="E4358" s="217">
        <f>SUM(G4315,G4330,G4338,G4353)</f>
        <v>0</v>
      </c>
      <c r="F4358" s="254">
        <f>U</f>
        <v>0</v>
      </c>
      <c r="G4358" s="255">
        <f>E4358*F4358</f>
        <v>0</v>
      </c>
      <c r="I4358" s="308"/>
      <c r="J4358" s="281"/>
      <c r="K4358" s="281"/>
      <c r="L4358" s="281"/>
      <c r="M4358" s="281"/>
      <c r="N4358" s="281"/>
      <c r="O4358" s="281"/>
      <c r="P4358" s="281"/>
      <c r="Q4358" s="281"/>
      <c r="R4358" s="281"/>
      <c r="S4358" s="281"/>
    </row>
    <row r="4359" spans="1:20" s="201" customFormat="1" ht="13.5" thickBot="1">
      <c r="A4359" s="222"/>
      <c r="B4359" s="223"/>
      <c r="C4359" s="223"/>
      <c r="D4359" s="225"/>
      <c r="E4359" s="225"/>
      <c r="F4359" s="256" t="s">
        <v>83</v>
      </c>
      <c r="G4359" s="250">
        <f>SUM(G4356:G4358)</f>
        <v>0</v>
      </c>
      <c r="I4359" s="309"/>
      <c r="J4359" s="201" t="str">
        <f>B4299</f>
        <v>5,18</v>
      </c>
      <c r="K4359" s="261">
        <f>E4356</f>
        <v>0</v>
      </c>
      <c r="L4359" s="261">
        <f>+G4315</f>
        <v>0</v>
      </c>
      <c r="M4359" s="261">
        <f>+G4330</f>
        <v>0</v>
      </c>
      <c r="N4359" s="261">
        <f>+G4338</f>
        <v>0</v>
      </c>
      <c r="O4359" s="261">
        <f>+G4353</f>
        <v>0</v>
      </c>
      <c r="P4359" s="280">
        <f>G4356</f>
        <v>0</v>
      </c>
      <c r="Q4359" s="280">
        <f>G4357</f>
        <v>0</v>
      </c>
      <c r="R4359" s="280">
        <f>G4358</f>
        <v>0</v>
      </c>
      <c r="S4359" s="283">
        <f>SUM(K4359:R4359)</f>
        <v>0</v>
      </c>
      <c r="T4359" s="280"/>
    </row>
    <row r="4360" spans="1:20" ht="14" thickTop="1" thickBot="1">
      <c r="A4360" s="257"/>
      <c r="B4360" s="201"/>
      <c r="C4360" s="201"/>
      <c r="D4360" s="301"/>
      <c r="E4360" s="258" t="s">
        <v>88</v>
      </c>
      <c r="F4360" s="259"/>
      <c r="G4360" s="260">
        <f>ROUND(SUM(G4315,G4330,G4338,G4353,G4359),0)</f>
        <v>0</v>
      </c>
      <c r="I4360" s="308"/>
      <c r="T4360" s="280"/>
    </row>
    <row r="4361" spans="1:20" ht="13.5" thickTop="1">
      <c r="A4361" s="262" t="s">
        <v>95</v>
      </c>
      <c r="D4361" s="206"/>
      <c r="E4361" s="206"/>
      <c r="F4361" s="205"/>
      <c r="G4361" s="208"/>
      <c r="I4361" s="308"/>
      <c r="T4361" s="280"/>
    </row>
    <row r="4362" spans="1:20">
      <c r="A4362" s="262"/>
      <c r="B4362" s="263"/>
      <c r="C4362" s="263"/>
      <c r="D4362" s="302"/>
      <c r="E4362" s="206"/>
      <c r="F4362" s="205"/>
      <c r="G4362" s="264">
        <f ca="1">TODAY()</f>
        <v>45189</v>
      </c>
      <c r="I4362" s="308"/>
      <c r="T4362" s="280"/>
    </row>
    <row r="4363" spans="1:20" s="191" customFormat="1" ht="13.5" thickBot="1">
      <c r="A4363" s="222"/>
      <c r="B4363" s="223"/>
      <c r="C4363" s="223"/>
      <c r="D4363" s="225"/>
      <c r="E4363" s="225"/>
      <c r="F4363" s="224"/>
      <c r="G4363" s="265"/>
      <c r="I4363" s="303"/>
      <c r="S4363" s="282"/>
    </row>
    <row r="4364" spans="1:20" s="191" customFormat="1" ht="13.5" thickTop="1">
      <c r="A4364" s="188" t="s">
        <v>124</v>
      </c>
      <c r="B4364" s="188"/>
      <c r="C4364" s="188"/>
      <c r="D4364" s="190"/>
      <c r="E4364" s="190"/>
      <c r="F4364" s="189"/>
      <c r="G4364" s="189"/>
      <c r="I4364" s="303"/>
      <c r="S4364" s="282"/>
    </row>
    <row r="4365" spans="1:20" s="191" customFormat="1">
      <c r="A4365" s="188" t="str">
        <f>CONCATENATE('Prestaciones y AIU'!A4008," ANALISIS DE PRECIOS UNITARIOS")</f>
        <v xml:space="preserve"> ANALISIS DE PRECIOS UNITARIOS</v>
      </c>
      <c r="B4365" s="188"/>
      <c r="C4365" s="188"/>
      <c r="D4365" s="190"/>
      <c r="E4365" s="190"/>
      <c r="F4365" s="189"/>
      <c r="G4365" s="189"/>
      <c r="I4365" s="303"/>
      <c r="S4365" s="282"/>
    </row>
    <row r="4366" spans="1:20" s="191" customFormat="1">
      <c r="A4366" s="188" t="str">
        <f>Objeto_LIC</f>
        <v>OBJETO PROCESO COMPETITIVO</v>
      </c>
      <c r="B4366" s="188"/>
      <c r="C4366" s="188"/>
      <c r="D4366" s="190"/>
      <c r="E4366" s="190"/>
      <c r="F4366" s="189"/>
      <c r="G4366" s="189"/>
      <c r="I4366" s="303"/>
      <c r="S4366" s="282"/>
    </row>
    <row r="4367" spans="1:20">
      <c r="A4367" s="188"/>
      <c r="B4367" s="188"/>
      <c r="C4367" s="188"/>
      <c r="D4367" s="190"/>
      <c r="E4367" s="190"/>
      <c r="F4367" s="189"/>
      <c r="G4367" s="189"/>
    </row>
    <row r="4368" spans="1:20" s="201" customFormat="1" ht="13.5" thickBot="1">
      <c r="A4368" s="192"/>
      <c r="B4368" s="192"/>
      <c r="C4368" s="192"/>
      <c r="D4368" s="194"/>
      <c r="E4368" s="194"/>
      <c r="F4368" s="193"/>
      <c r="G4368" s="193"/>
      <c r="I4368" s="305"/>
      <c r="S4368" s="282"/>
    </row>
    <row r="4369" spans="1:19" ht="13.5" thickTop="1">
      <c r="A4369" s="196"/>
      <c r="B4369" s="197"/>
      <c r="C4369" s="197"/>
      <c r="D4369" s="199"/>
      <c r="E4369" s="199"/>
      <c r="F4369" s="198"/>
      <c r="G4369" s="200" t="s">
        <v>125</v>
      </c>
    </row>
    <row r="4370" spans="1:19">
      <c r="A4370" s="202" t="s">
        <v>58</v>
      </c>
      <c r="B4370" s="844" t="str">
        <f>Proponente</f>
        <v>INDICAR NOMBRE DE CONTRATISTA</v>
      </c>
      <c r="C4370" s="844"/>
      <c r="D4370" s="844"/>
      <c r="E4370" s="844"/>
      <c r="F4370" s="844"/>
      <c r="G4370" s="845"/>
    </row>
    <row r="4371" spans="1:19">
      <c r="A4371" s="202" t="s">
        <v>59</v>
      </c>
      <c r="B4371" s="203" t="str">
        <f>Presupuesto!$A$68</f>
        <v>6,1</v>
      </c>
      <c r="C4371" s="844" t="str">
        <f>Presupuesto!$B$68</f>
        <v>Suministro e instalación Malla electro soldada</v>
      </c>
      <c r="D4371" s="844"/>
      <c r="E4371" s="844"/>
      <c r="F4371" s="844"/>
      <c r="G4371" s="845"/>
    </row>
    <row r="4372" spans="1:19">
      <c r="A4372" s="204"/>
      <c r="D4372" s="206"/>
      <c r="E4372" s="206"/>
      <c r="F4372" s="192" t="s">
        <v>87</v>
      </c>
      <c r="G4372" s="207" t="str">
        <f>Presupuesto!$C$68</f>
        <v>Kg</v>
      </c>
      <c r="I4372" s="306"/>
      <c r="J4372" s="281"/>
      <c r="K4372" s="281"/>
      <c r="L4372" s="281"/>
      <c r="M4372" s="281"/>
      <c r="N4372" s="281"/>
      <c r="O4372" s="281"/>
      <c r="P4372" s="281"/>
      <c r="Q4372" s="281"/>
      <c r="R4372" s="281"/>
      <c r="S4372" s="281"/>
    </row>
    <row r="4373" spans="1:19" s="209" customFormat="1" ht="13.5" thickBot="1">
      <c r="A4373" s="202" t="s">
        <v>60</v>
      </c>
      <c r="B4373" s="195"/>
      <c r="C4373" s="195"/>
      <c r="D4373" s="206"/>
      <c r="E4373" s="206"/>
      <c r="F4373" s="205"/>
      <c r="G4373" s="208"/>
      <c r="I4373" s="307"/>
      <c r="S4373" s="281"/>
    </row>
    <row r="4374" spans="1:19" ht="13.5" thickTop="1">
      <c r="A4374" s="210" t="s">
        <v>53</v>
      </c>
      <c r="B4374" s="211" t="s">
        <v>61</v>
      </c>
      <c r="C4374" s="211" t="s">
        <v>62</v>
      </c>
      <c r="D4374" s="212" t="s">
        <v>70</v>
      </c>
      <c r="E4374" s="213" t="s">
        <v>98</v>
      </c>
      <c r="F4374" s="213" t="s">
        <v>75</v>
      </c>
      <c r="G4374" s="214" t="s">
        <v>66</v>
      </c>
      <c r="I4374" s="269"/>
    </row>
    <row r="4375" spans="1:19">
      <c r="A4375" s="215" t="str">
        <f t="shared" ref="A4375:A4386" si="766">IF(I4374=0,"-",VLOOKUP(I4374,EQUIPOS,2,FALSE))</f>
        <v>-</v>
      </c>
      <c r="B4375" s="216"/>
      <c r="C4375" s="216"/>
      <c r="D4375" s="186"/>
      <c r="E4375" s="217">
        <f t="shared" ref="E4375:E4386" si="767">IF(I4374=0,0,VLOOKUP(I4374,EQUIPOS,4,FALSE))</f>
        <v>0</v>
      </c>
      <c r="F4375" s="218">
        <f t="shared" ref="F4375:F4386" si="768">IF(D4375=0,0,E4375/D4375)</f>
        <v>0</v>
      </c>
      <c r="G4375" s="219"/>
      <c r="I4375" s="269"/>
    </row>
    <row r="4376" spans="1:19">
      <c r="A4376" s="215" t="str">
        <f t="shared" si="766"/>
        <v>-</v>
      </c>
      <c r="B4376" s="216"/>
      <c r="C4376" s="216"/>
      <c r="D4376" s="186"/>
      <c r="E4376" s="217">
        <f t="shared" si="767"/>
        <v>0</v>
      </c>
      <c r="F4376" s="218">
        <f t="shared" si="768"/>
        <v>0</v>
      </c>
      <c r="G4376" s="220"/>
      <c r="I4376" s="269"/>
    </row>
    <row r="4377" spans="1:19">
      <c r="A4377" s="215" t="str">
        <f t="shared" si="766"/>
        <v>-</v>
      </c>
      <c r="B4377" s="216"/>
      <c r="C4377" s="216"/>
      <c r="D4377" s="186"/>
      <c r="E4377" s="217">
        <f t="shared" si="767"/>
        <v>0</v>
      </c>
      <c r="F4377" s="218">
        <f t="shared" si="768"/>
        <v>0</v>
      </c>
      <c r="G4377" s="220"/>
      <c r="I4377" s="269"/>
    </row>
    <row r="4378" spans="1:19">
      <c r="A4378" s="215" t="str">
        <f t="shared" si="766"/>
        <v>-</v>
      </c>
      <c r="B4378" s="216"/>
      <c r="C4378" s="216"/>
      <c r="D4378" s="186"/>
      <c r="E4378" s="217">
        <f t="shared" si="767"/>
        <v>0</v>
      </c>
      <c r="F4378" s="218">
        <f t="shared" si="768"/>
        <v>0</v>
      </c>
      <c r="G4378" s="220"/>
      <c r="I4378" s="269"/>
    </row>
    <row r="4379" spans="1:19">
      <c r="A4379" s="215" t="str">
        <f t="shared" si="766"/>
        <v>-</v>
      </c>
      <c r="B4379" s="216"/>
      <c r="C4379" s="216"/>
      <c r="D4379" s="186"/>
      <c r="E4379" s="217">
        <f t="shared" si="767"/>
        <v>0</v>
      </c>
      <c r="F4379" s="218">
        <f t="shared" si="768"/>
        <v>0</v>
      </c>
      <c r="G4379" s="220"/>
      <c r="I4379" s="269"/>
    </row>
    <row r="4380" spans="1:19">
      <c r="A4380" s="215" t="str">
        <f t="shared" si="766"/>
        <v>-</v>
      </c>
      <c r="B4380" s="216"/>
      <c r="C4380" s="216"/>
      <c r="D4380" s="186"/>
      <c r="E4380" s="217">
        <f t="shared" si="767"/>
        <v>0</v>
      </c>
      <c r="F4380" s="218">
        <f t="shared" si="768"/>
        <v>0</v>
      </c>
      <c r="G4380" s="220"/>
      <c r="I4380" s="269"/>
    </row>
    <row r="4381" spans="1:19">
      <c r="A4381" s="215" t="str">
        <f t="shared" si="766"/>
        <v>-</v>
      </c>
      <c r="B4381" s="216"/>
      <c r="C4381" s="216"/>
      <c r="D4381" s="186"/>
      <c r="E4381" s="217">
        <f t="shared" si="767"/>
        <v>0</v>
      </c>
      <c r="F4381" s="218">
        <f t="shared" si="768"/>
        <v>0</v>
      </c>
      <c r="G4381" s="220"/>
      <c r="I4381" s="269"/>
    </row>
    <row r="4382" spans="1:19">
      <c r="A4382" s="215" t="str">
        <f t="shared" si="766"/>
        <v>-</v>
      </c>
      <c r="B4382" s="216"/>
      <c r="C4382" s="216"/>
      <c r="D4382" s="186"/>
      <c r="E4382" s="217">
        <f t="shared" si="767"/>
        <v>0</v>
      </c>
      <c r="F4382" s="218">
        <f t="shared" si="768"/>
        <v>0</v>
      </c>
      <c r="G4382" s="220"/>
      <c r="I4382" s="269"/>
    </row>
    <row r="4383" spans="1:19">
      <c r="A4383" s="215" t="str">
        <f t="shared" si="766"/>
        <v>-</v>
      </c>
      <c r="B4383" s="216"/>
      <c r="C4383" s="216"/>
      <c r="D4383" s="186"/>
      <c r="E4383" s="217">
        <f t="shared" si="767"/>
        <v>0</v>
      </c>
      <c r="F4383" s="218">
        <f t="shared" si="768"/>
        <v>0</v>
      </c>
      <c r="G4383" s="220"/>
      <c r="I4383" s="269"/>
    </row>
    <row r="4384" spans="1:19">
      <c r="A4384" s="215" t="str">
        <f t="shared" si="766"/>
        <v>-</v>
      </c>
      <c r="B4384" s="216"/>
      <c r="C4384" s="216"/>
      <c r="D4384" s="186"/>
      <c r="E4384" s="217">
        <f t="shared" si="767"/>
        <v>0</v>
      </c>
      <c r="F4384" s="218">
        <f t="shared" si="768"/>
        <v>0</v>
      </c>
      <c r="G4384" s="220"/>
      <c r="I4384" s="269"/>
    </row>
    <row r="4385" spans="1:19">
      <c r="A4385" s="215" t="str">
        <f t="shared" si="766"/>
        <v>-</v>
      </c>
      <c r="B4385" s="216"/>
      <c r="C4385" s="216"/>
      <c r="D4385" s="186"/>
      <c r="E4385" s="217">
        <f t="shared" si="767"/>
        <v>0</v>
      </c>
      <c r="F4385" s="218">
        <f t="shared" si="768"/>
        <v>0</v>
      </c>
      <c r="G4385" s="220"/>
      <c r="I4385" s="269"/>
    </row>
    <row r="4386" spans="1:19">
      <c r="A4386" s="215" t="str">
        <f t="shared" si="766"/>
        <v>-</v>
      </c>
      <c r="B4386" s="216"/>
      <c r="C4386" s="216"/>
      <c r="D4386" s="186"/>
      <c r="E4386" s="217">
        <f t="shared" si="767"/>
        <v>0</v>
      </c>
      <c r="F4386" s="218">
        <f t="shared" si="768"/>
        <v>0</v>
      </c>
      <c r="G4386" s="220"/>
      <c r="I4386" s="308"/>
    </row>
    <row r="4387" spans="1:19" ht="13.5" thickBot="1">
      <c r="A4387" s="222"/>
      <c r="B4387" s="223"/>
      <c r="C4387" s="223"/>
      <c r="D4387" s="225"/>
      <c r="E4387" s="225"/>
      <c r="F4387" s="226" t="s">
        <v>76</v>
      </c>
      <c r="G4387" s="227">
        <f>SUM(F4375:F4386)</f>
        <v>0</v>
      </c>
      <c r="I4387" s="308"/>
    </row>
    <row r="4388" spans="1:19" s="209" customFormat="1" ht="13.5" thickTop="1">
      <c r="A4388" s="228" t="s">
        <v>63</v>
      </c>
      <c r="B4388" s="229"/>
      <c r="C4388" s="229"/>
      <c r="D4388" s="231"/>
      <c r="E4388" s="231"/>
      <c r="F4388" s="230"/>
      <c r="G4388" s="232"/>
      <c r="I4388" s="307"/>
      <c r="S4388" s="281"/>
    </row>
    <row r="4389" spans="1:19" ht="26">
      <c r="A4389" s="233" t="s">
        <v>53</v>
      </c>
      <c r="B4389" s="234"/>
      <c r="C4389" s="235" t="s">
        <v>54</v>
      </c>
      <c r="D4389" s="298" t="s">
        <v>64</v>
      </c>
      <c r="E4389" s="236" t="s">
        <v>65</v>
      </c>
      <c r="F4389" s="237" t="s">
        <v>75</v>
      </c>
      <c r="G4389" s="238" t="s">
        <v>66</v>
      </c>
      <c r="I4389" s="269"/>
    </row>
    <row r="4390" spans="1:19">
      <c r="A4390" s="842" t="str">
        <f t="shared" ref="A4390:A4401" si="769">IF(I4389=0,"",VLOOKUP(I4389,MATERIALES,2,FALSE))</f>
        <v/>
      </c>
      <c r="B4390" s="843"/>
      <c r="C4390" s="239" t="str">
        <f t="shared" ref="C4390:C4398" si="770">IF(I4389=0,"",VLOOKUP(I4389,MATERIALES,3,FALSE))</f>
        <v/>
      </c>
      <c r="D4390" s="186"/>
      <c r="E4390" s="240">
        <f t="shared" ref="E4390:E4401" si="771">IF(I4389=0,0,VLOOKUP(I4389,MATERIALES,4,FALSE))</f>
        <v>0</v>
      </c>
      <c r="F4390" s="218">
        <f>D4390*E4390</f>
        <v>0</v>
      </c>
      <c r="G4390" s="219"/>
      <c r="I4390" s="269"/>
    </row>
    <row r="4391" spans="1:19">
      <c r="A4391" s="842" t="str">
        <f t="shared" si="769"/>
        <v/>
      </c>
      <c r="B4391" s="843"/>
      <c r="C4391" s="239" t="str">
        <f t="shared" si="770"/>
        <v/>
      </c>
      <c r="D4391" s="186"/>
      <c r="E4391" s="240">
        <f t="shared" si="771"/>
        <v>0</v>
      </c>
      <c r="F4391" s="218">
        <f t="shared" ref="F4391:F4401" si="772">D4391*E4391</f>
        <v>0</v>
      </c>
      <c r="G4391" s="220"/>
      <c r="I4391" s="269"/>
    </row>
    <row r="4392" spans="1:19">
      <c r="A4392" s="842" t="str">
        <f t="shared" si="769"/>
        <v/>
      </c>
      <c r="B4392" s="843"/>
      <c r="C4392" s="239" t="str">
        <f t="shared" si="770"/>
        <v/>
      </c>
      <c r="D4392" s="186"/>
      <c r="E4392" s="240">
        <f t="shared" si="771"/>
        <v>0</v>
      </c>
      <c r="F4392" s="218">
        <f t="shared" si="772"/>
        <v>0</v>
      </c>
      <c r="G4392" s="220"/>
      <c r="I4392" s="269"/>
    </row>
    <row r="4393" spans="1:19">
      <c r="A4393" s="842" t="str">
        <f t="shared" si="769"/>
        <v/>
      </c>
      <c r="B4393" s="843"/>
      <c r="C4393" s="239" t="str">
        <f t="shared" si="770"/>
        <v/>
      </c>
      <c r="D4393" s="186"/>
      <c r="E4393" s="240">
        <f t="shared" si="771"/>
        <v>0</v>
      </c>
      <c r="F4393" s="218">
        <f t="shared" si="772"/>
        <v>0</v>
      </c>
      <c r="G4393" s="220"/>
      <c r="I4393" s="269"/>
    </row>
    <row r="4394" spans="1:19">
      <c r="A4394" s="842" t="str">
        <f t="shared" si="769"/>
        <v/>
      </c>
      <c r="B4394" s="843"/>
      <c r="C4394" s="239" t="str">
        <f t="shared" si="770"/>
        <v/>
      </c>
      <c r="D4394" s="186"/>
      <c r="E4394" s="240">
        <f t="shared" si="771"/>
        <v>0</v>
      </c>
      <c r="F4394" s="218">
        <f t="shared" si="772"/>
        <v>0</v>
      </c>
      <c r="G4394" s="220"/>
      <c r="I4394" s="269"/>
    </row>
    <row r="4395" spans="1:19">
      <c r="A4395" s="842" t="str">
        <f t="shared" si="769"/>
        <v/>
      </c>
      <c r="B4395" s="843"/>
      <c r="C4395" s="239" t="str">
        <f t="shared" si="770"/>
        <v/>
      </c>
      <c r="D4395" s="186"/>
      <c r="E4395" s="240">
        <f t="shared" si="771"/>
        <v>0</v>
      </c>
      <c r="F4395" s="218">
        <f t="shared" si="772"/>
        <v>0</v>
      </c>
      <c r="G4395" s="220"/>
      <c r="I4395" s="269"/>
    </row>
    <row r="4396" spans="1:19">
      <c r="A4396" s="842" t="str">
        <f t="shared" si="769"/>
        <v/>
      </c>
      <c r="B4396" s="843"/>
      <c r="C4396" s="239" t="str">
        <f t="shared" si="770"/>
        <v/>
      </c>
      <c r="D4396" s="186"/>
      <c r="E4396" s="240">
        <f t="shared" si="771"/>
        <v>0</v>
      </c>
      <c r="F4396" s="218">
        <f t="shared" si="772"/>
        <v>0</v>
      </c>
      <c r="G4396" s="220"/>
      <c r="I4396" s="269"/>
    </row>
    <row r="4397" spans="1:19">
      <c r="A4397" s="842" t="str">
        <f t="shared" si="769"/>
        <v/>
      </c>
      <c r="B4397" s="843"/>
      <c r="C4397" s="239" t="str">
        <f t="shared" si="770"/>
        <v/>
      </c>
      <c r="D4397" s="186"/>
      <c r="E4397" s="240">
        <f t="shared" si="771"/>
        <v>0</v>
      </c>
      <c r="F4397" s="218">
        <f t="shared" si="772"/>
        <v>0</v>
      </c>
      <c r="G4397" s="241"/>
      <c r="I4397" s="269"/>
    </row>
    <row r="4398" spans="1:19">
      <c r="A4398" s="842" t="str">
        <f t="shared" si="769"/>
        <v/>
      </c>
      <c r="B4398" s="843"/>
      <c r="C4398" s="239" t="str">
        <f t="shared" si="770"/>
        <v/>
      </c>
      <c r="D4398" s="186"/>
      <c r="E4398" s="240">
        <f t="shared" si="771"/>
        <v>0</v>
      </c>
      <c r="F4398" s="218">
        <f t="shared" si="772"/>
        <v>0</v>
      </c>
      <c r="G4398" s="220"/>
      <c r="I4398" s="269"/>
    </row>
    <row r="4399" spans="1:19">
      <c r="A4399" s="842" t="str">
        <f t="shared" si="769"/>
        <v/>
      </c>
      <c r="B4399" s="843"/>
      <c r="C4399" s="239"/>
      <c r="D4399" s="186"/>
      <c r="E4399" s="240">
        <f t="shared" si="771"/>
        <v>0</v>
      </c>
      <c r="F4399" s="218">
        <f t="shared" si="772"/>
        <v>0</v>
      </c>
      <c r="G4399" s="220"/>
      <c r="I4399" s="269"/>
    </row>
    <row r="4400" spans="1:19">
      <c r="A4400" s="842" t="str">
        <f t="shared" si="769"/>
        <v/>
      </c>
      <c r="B4400" s="843"/>
      <c r="C4400" s="239"/>
      <c r="D4400" s="186"/>
      <c r="E4400" s="240">
        <f t="shared" si="771"/>
        <v>0</v>
      </c>
      <c r="F4400" s="218">
        <f t="shared" si="772"/>
        <v>0</v>
      </c>
      <c r="G4400" s="220"/>
      <c r="I4400" s="269"/>
    </row>
    <row r="4401" spans="1:9" ht="26.25" customHeight="1">
      <c r="A4401" s="842" t="str">
        <f t="shared" si="769"/>
        <v/>
      </c>
      <c r="B4401" s="843"/>
      <c r="C4401" s="239" t="str">
        <f t="shared" ref="C4401" si="773">IF(I4400=0,"",VLOOKUP(I4400,MATERIALES,3,FALSE))</f>
        <v/>
      </c>
      <c r="D4401" s="186"/>
      <c r="E4401" s="240">
        <f t="shared" si="771"/>
        <v>0</v>
      </c>
      <c r="F4401" s="218">
        <f t="shared" si="772"/>
        <v>0</v>
      </c>
      <c r="G4401" s="221"/>
      <c r="I4401" s="308"/>
    </row>
    <row r="4402" spans="1:9" ht="13.5" thickBot="1">
      <c r="A4402" s="204"/>
      <c r="D4402" s="206"/>
      <c r="E4402" s="242"/>
      <c r="F4402" s="243" t="s">
        <v>77</v>
      </c>
      <c r="G4402" s="241">
        <f>SUM(F4390:F4401)</f>
        <v>0</v>
      </c>
      <c r="I4402" s="308"/>
    </row>
    <row r="4403" spans="1:9" ht="14" thickTop="1" thickBot="1">
      <c r="A4403" s="244" t="s">
        <v>68</v>
      </c>
      <c r="B4403" s="245"/>
      <c r="C4403" s="245"/>
      <c r="D4403" s="247"/>
      <c r="E4403" s="247"/>
      <c r="F4403" s="246"/>
      <c r="G4403" s="248"/>
      <c r="I4403" s="308"/>
    </row>
    <row r="4404" spans="1:9" ht="13.5" thickTop="1">
      <c r="A4404" s="233" t="s">
        <v>53</v>
      </c>
      <c r="B4404" s="234"/>
      <c r="C4404" s="236" t="s">
        <v>67</v>
      </c>
      <c r="D4404" s="298" t="s">
        <v>71</v>
      </c>
      <c r="E4404" s="236" t="s">
        <v>96</v>
      </c>
      <c r="F4404" s="237" t="s">
        <v>75</v>
      </c>
      <c r="G4404" s="238" t="s">
        <v>66</v>
      </c>
      <c r="I4404" s="269"/>
    </row>
    <row r="4405" spans="1:9">
      <c r="A4405" s="842" t="str">
        <f>IF(I4404=0,"",VLOOKUP(I4404,EQUIPOS,2,FALSE))</f>
        <v/>
      </c>
      <c r="B4405" s="843"/>
      <c r="C4405" s="187"/>
      <c r="D4405" s="186"/>
      <c r="E4405" s="240">
        <f>IF(I4404=0,0,VLOOKUP(I4404,EQUIPOS,4,FALSE))</f>
        <v>0</v>
      </c>
      <c r="F4405" s="218">
        <f>C4405*D4405*E4405</f>
        <v>0</v>
      </c>
      <c r="G4405" s="219"/>
      <c r="I4405" s="269"/>
    </row>
    <row r="4406" spans="1:9">
      <c r="A4406" s="842" t="str">
        <f>IF(I4405=0,"",VLOOKUP(I4405,EQUIPOS,2,FALSE))</f>
        <v/>
      </c>
      <c r="B4406" s="843"/>
      <c r="C4406" s="187"/>
      <c r="D4406" s="186"/>
      <c r="E4406" s="240">
        <f>IF(I4405=0,0,VLOOKUP(I4405,EQUIPOS,4,FALSE))</f>
        <v>0</v>
      </c>
      <c r="F4406" s="218">
        <f t="shared" ref="F4406:F4409" si="774">C4406*D4406*E4406</f>
        <v>0</v>
      </c>
      <c r="G4406" s="220"/>
      <c r="I4406" s="269"/>
    </row>
    <row r="4407" spans="1:9">
      <c r="A4407" s="842" t="str">
        <f>IF(I4406=0,"",VLOOKUP(I4406,EQUIPOS,2,FALSE))</f>
        <v/>
      </c>
      <c r="B4407" s="843"/>
      <c r="C4407" s="187"/>
      <c r="D4407" s="186"/>
      <c r="E4407" s="240">
        <f>IF(I4406=0,0,VLOOKUP(I4406,EQUIPOS,4,FALSE))</f>
        <v>0</v>
      </c>
      <c r="F4407" s="218">
        <f t="shared" si="774"/>
        <v>0</v>
      </c>
      <c r="G4407" s="220"/>
      <c r="I4407" s="269"/>
    </row>
    <row r="4408" spans="1:9">
      <c r="A4408" s="842" t="str">
        <f>IF(I4407=0,"",VLOOKUP(I4407,EQUIPOS,2,FALSE))</f>
        <v/>
      </c>
      <c r="B4408" s="843"/>
      <c r="C4408" s="187"/>
      <c r="D4408" s="186"/>
      <c r="E4408" s="240">
        <f>IF(I4407=0,0,VLOOKUP(I4407,EQUIPOS,4,FALSE))</f>
        <v>0</v>
      </c>
      <c r="F4408" s="218">
        <f t="shared" si="774"/>
        <v>0</v>
      </c>
      <c r="G4408" s="220"/>
      <c r="I4408" s="269"/>
    </row>
    <row r="4409" spans="1:9" ht="30.75" customHeight="1">
      <c r="A4409" s="842" t="str">
        <f>IF(I4408=0,"",VLOOKUP(I4408,EQUIPOS,2,FALSE))</f>
        <v/>
      </c>
      <c r="B4409" s="843"/>
      <c r="C4409" s="187"/>
      <c r="D4409" s="186"/>
      <c r="E4409" s="240">
        <f>IF(I4408=0,0,VLOOKUP(I4408,EQUIPOS,4,FALSE))</f>
        <v>0</v>
      </c>
      <c r="F4409" s="218">
        <f t="shared" si="774"/>
        <v>0</v>
      </c>
      <c r="G4409" s="221"/>
      <c r="I4409" s="308"/>
    </row>
    <row r="4410" spans="1:9" ht="13.5" thickBot="1">
      <c r="A4410" s="222"/>
      <c r="B4410" s="223"/>
      <c r="C4410" s="223"/>
      <c r="D4410" s="225"/>
      <c r="E4410" s="249"/>
      <c r="F4410" s="226" t="s">
        <v>78</v>
      </c>
      <c r="G4410" s="250">
        <f>SUM(F4405:F4409)</f>
        <v>0</v>
      </c>
      <c r="I4410" s="308"/>
    </row>
    <row r="4411" spans="1:9" ht="13.5" thickTop="1">
      <c r="A4411" s="228" t="s">
        <v>69</v>
      </c>
      <c r="B4411" s="229"/>
      <c r="C4411" s="229"/>
      <c r="D4411" s="231"/>
      <c r="E4411" s="231"/>
      <c r="F4411" s="230"/>
      <c r="G4411" s="232"/>
      <c r="H4411" s="209"/>
      <c r="I4411" s="307"/>
    </row>
    <row r="4412" spans="1:9" ht="26">
      <c r="A4412" s="233" t="s">
        <v>53</v>
      </c>
      <c r="B4412" s="235" t="s">
        <v>54</v>
      </c>
      <c r="C4412" s="235" t="s">
        <v>64</v>
      </c>
      <c r="D4412" s="298" t="s">
        <v>70</v>
      </c>
      <c r="E4412" s="236" t="s">
        <v>65</v>
      </c>
      <c r="F4412" s="237" t="s">
        <v>75</v>
      </c>
      <c r="G4412" s="238" t="s">
        <v>66</v>
      </c>
      <c r="I4412" s="269"/>
    </row>
    <row r="4413" spans="1:9">
      <c r="A4413" s="251" t="str">
        <f t="shared" ref="A4413:A4424" si="775">IF(I4412=0,"",VLOOKUP(I4412,MANOOBRA,2,FALSE))</f>
        <v/>
      </c>
      <c r="B4413" s="239" t="str">
        <f t="shared" ref="B4413:B4424" si="776">IF(I4412=0,"",VLOOKUP(I4412,MANOOBRA,3,FALSE))</f>
        <v/>
      </c>
      <c r="C4413" s="187"/>
      <c r="D4413" s="187"/>
      <c r="E4413" s="240">
        <f t="shared" ref="E4413:E4424" si="777">IF(I4412=0,0,VLOOKUP(I4412,MANOOBRA,4,FALSE))</f>
        <v>0</v>
      </c>
      <c r="F4413" s="218">
        <f>IF(D4413=0,0,C4413*E4413/D4413)</f>
        <v>0</v>
      </c>
      <c r="G4413" s="219"/>
      <c r="I4413" s="269"/>
    </row>
    <row r="4414" spans="1:9">
      <c r="A4414" s="251" t="str">
        <f t="shared" si="775"/>
        <v/>
      </c>
      <c r="B4414" s="239" t="str">
        <f t="shared" si="776"/>
        <v/>
      </c>
      <c r="C4414" s="187"/>
      <c r="D4414" s="187"/>
      <c r="E4414" s="240">
        <f t="shared" si="777"/>
        <v>0</v>
      </c>
      <c r="F4414" s="218">
        <f t="shared" ref="F4414:F4424" si="778">IF(D4414=0,0,C4414*E4414/D4414)</f>
        <v>0</v>
      </c>
      <c r="G4414" s="220"/>
      <c r="I4414" s="269"/>
    </row>
    <row r="4415" spans="1:9">
      <c r="A4415" s="251" t="str">
        <f t="shared" si="775"/>
        <v/>
      </c>
      <c r="B4415" s="239" t="str">
        <f t="shared" si="776"/>
        <v/>
      </c>
      <c r="C4415" s="187"/>
      <c r="D4415" s="290"/>
      <c r="E4415" s="240">
        <f t="shared" si="777"/>
        <v>0</v>
      </c>
      <c r="F4415" s="218">
        <f t="shared" si="778"/>
        <v>0</v>
      </c>
      <c r="G4415" s="220"/>
      <c r="I4415" s="269"/>
    </row>
    <row r="4416" spans="1:9">
      <c r="A4416" s="251" t="str">
        <f t="shared" si="775"/>
        <v/>
      </c>
      <c r="B4416" s="239" t="str">
        <f t="shared" si="776"/>
        <v/>
      </c>
      <c r="C4416" s="187"/>
      <c r="D4416" s="187"/>
      <c r="E4416" s="240">
        <f t="shared" si="777"/>
        <v>0</v>
      </c>
      <c r="F4416" s="218">
        <f t="shared" si="778"/>
        <v>0</v>
      </c>
      <c r="G4416" s="220"/>
      <c r="I4416" s="269"/>
    </row>
    <row r="4417" spans="1:20">
      <c r="A4417" s="251" t="str">
        <f t="shared" si="775"/>
        <v/>
      </c>
      <c r="B4417" s="239" t="str">
        <f t="shared" si="776"/>
        <v/>
      </c>
      <c r="C4417" s="187"/>
      <c r="D4417" s="187"/>
      <c r="E4417" s="240">
        <f t="shared" si="777"/>
        <v>0</v>
      </c>
      <c r="F4417" s="218">
        <f t="shared" si="778"/>
        <v>0</v>
      </c>
      <c r="G4417" s="220"/>
      <c r="I4417" s="269"/>
    </row>
    <row r="4418" spans="1:20">
      <c r="A4418" s="251" t="str">
        <f t="shared" si="775"/>
        <v/>
      </c>
      <c r="B4418" s="239" t="str">
        <f t="shared" si="776"/>
        <v/>
      </c>
      <c r="C4418" s="187"/>
      <c r="D4418" s="187"/>
      <c r="E4418" s="240">
        <f t="shared" si="777"/>
        <v>0</v>
      </c>
      <c r="F4418" s="218">
        <f t="shared" si="778"/>
        <v>0</v>
      </c>
      <c r="G4418" s="220"/>
      <c r="I4418" s="269"/>
    </row>
    <row r="4419" spans="1:20">
      <c r="A4419" s="251" t="str">
        <f t="shared" si="775"/>
        <v/>
      </c>
      <c r="B4419" s="239" t="str">
        <f t="shared" si="776"/>
        <v/>
      </c>
      <c r="C4419" s="187"/>
      <c r="D4419" s="187"/>
      <c r="E4419" s="240">
        <f t="shared" si="777"/>
        <v>0</v>
      </c>
      <c r="F4419" s="218">
        <f t="shared" si="778"/>
        <v>0</v>
      </c>
      <c r="G4419" s="220"/>
      <c r="I4419" s="269"/>
    </row>
    <row r="4420" spans="1:20">
      <c r="A4420" s="251" t="str">
        <f t="shared" si="775"/>
        <v/>
      </c>
      <c r="B4420" s="239" t="str">
        <f t="shared" si="776"/>
        <v/>
      </c>
      <c r="C4420" s="187"/>
      <c r="D4420" s="187"/>
      <c r="E4420" s="240">
        <f t="shared" si="777"/>
        <v>0</v>
      </c>
      <c r="F4420" s="218">
        <f t="shared" si="778"/>
        <v>0</v>
      </c>
      <c r="G4420" s="220"/>
      <c r="I4420" s="269"/>
    </row>
    <row r="4421" spans="1:20">
      <c r="A4421" s="251" t="str">
        <f t="shared" si="775"/>
        <v/>
      </c>
      <c r="B4421" s="239" t="str">
        <f t="shared" si="776"/>
        <v/>
      </c>
      <c r="C4421" s="187"/>
      <c r="D4421" s="187"/>
      <c r="E4421" s="240">
        <f t="shared" si="777"/>
        <v>0</v>
      </c>
      <c r="F4421" s="218">
        <f t="shared" si="778"/>
        <v>0</v>
      </c>
      <c r="G4421" s="220"/>
      <c r="I4421" s="269"/>
    </row>
    <row r="4422" spans="1:20">
      <c r="A4422" s="251" t="str">
        <f t="shared" si="775"/>
        <v/>
      </c>
      <c r="B4422" s="239" t="str">
        <f t="shared" si="776"/>
        <v/>
      </c>
      <c r="C4422" s="187"/>
      <c r="D4422" s="187"/>
      <c r="E4422" s="240">
        <f t="shared" si="777"/>
        <v>0</v>
      </c>
      <c r="F4422" s="218">
        <f t="shared" si="778"/>
        <v>0</v>
      </c>
      <c r="G4422" s="220"/>
      <c r="I4422" s="269"/>
    </row>
    <row r="4423" spans="1:20">
      <c r="A4423" s="251" t="str">
        <f t="shared" si="775"/>
        <v/>
      </c>
      <c r="B4423" s="239" t="str">
        <f t="shared" si="776"/>
        <v/>
      </c>
      <c r="C4423" s="187"/>
      <c r="D4423" s="187"/>
      <c r="E4423" s="240">
        <f t="shared" si="777"/>
        <v>0</v>
      </c>
      <c r="F4423" s="218">
        <f t="shared" si="778"/>
        <v>0</v>
      </c>
      <c r="G4423" s="220"/>
      <c r="I4423" s="269"/>
    </row>
    <row r="4424" spans="1:20" ht="31.5" customHeight="1">
      <c r="A4424" s="251" t="str">
        <f t="shared" si="775"/>
        <v/>
      </c>
      <c r="B4424" s="239" t="str">
        <f t="shared" si="776"/>
        <v/>
      </c>
      <c r="C4424" s="187"/>
      <c r="D4424" s="187"/>
      <c r="E4424" s="240">
        <f t="shared" si="777"/>
        <v>0</v>
      </c>
      <c r="F4424" s="218">
        <f t="shared" si="778"/>
        <v>0</v>
      </c>
      <c r="G4424" s="221"/>
      <c r="I4424" s="308"/>
    </row>
    <row r="4425" spans="1:20" ht="13.5" thickBot="1">
      <c r="A4425" s="222"/>
      <c r="B4425" s="223"/>
      <c r="C4425" s="223"/>
      <c r="D4425" s="225"/>
      <c r="E4425" s="225"/>
      <c r="F4425" s="226" t="s">
        <v>79</v>
      </c>
      <c r="G4425" s="250">
        <f>SUM(F4413:F4424)</f>
        <v>0</v>
      </c>
      <c r="I4425" s="308"/>
    </row>
    <row r="4426" spans="1:20" ht="13.5" thickTop="1">
      <c r="A4426" s="179" t="s">
        <v>72</v>
      </c>
      <c r="B4426" s="229"/>
      <c r="C4426" s="229"/>
      <c r="D4426" s="231"/>
      <c r="E4426" s="231"/>
      <c r="F4426" s="230"/>
      <c r="G4426" s="232"/>
      <c r="H4426" s="209"/>
      <c r="I4426" s="307"/>
    </row>
    <row r="4427" spans="1:20">
      <c r="A4427" s="233" t="s">
        <v>53</v>
      </c>
      <c r="B4427" s="234"/>
      <c r="C4427" s="234"/>
      <c r="D4427" s="299"/>
      <c r="E4427" s="236" t="s">
        <v>73</v>
      </c>
      <c r="F4427" s="237" t="s">
        <v>74</v>
      </c>
      <c r="G4427" s="252" t="s">
        <v>73</v>
      </c>
      <c r="I4427" s="308"/>
    </row>
    <row r="4428" spans="1:20">
      <c r="A4428" s="178" t="s">
        <v>86</v>
      </c>
      <c r="B4428" s="253"/>
      <c r="C4428" s="253"/>
      <c r="D4428" s="300"/>
      <c r="E4428" s="217">
        <f>SUM(G4387,G4402,G4410,G4425)</f>
        <v>0</v>
      </c>
      <c r="F4428" s="254">
        <f>A</f>
        <v>0</v>
      </c>
      <c r="G4428" s="255">
        <f>E4428*F4428</f>
        <v>0</v>
      </c>
      <c r="I4428" s="308"/>
    </row>
    <row r="4429" spans="1:20">
      <c r="A4429" s="178" t="s">
        <v>84</v>
      </c>
      <c r="B4429" s="253"/>
      <c r="C4429" s="253"/>
      <c r="D4429" s="300"/>
      <c r="E4429" s="217">
        <f>SUM(G4387,G4402,G4410,G4425)</f>
        <v>0</v>
      </c>
      <c r="F4429" s="254">
        <f>I</f>
        <v>0</v>
      </c>
      <c r="G4429" s="255">
        <f>E4429*F4429</f>
        <v>0</v>
      </c>
      <c r="I4429" s="308"/>
    </row>
    <row r="4430" spans="1:20" ht="33" customHeight="1">
      <c r="A4430" s="178" t="s">
        <v>85</v>
      </c>
      <c r="B4430" s="253"/>
      <c r="C4430" s="253"/>
      <c r="D4430" s="300"/>
      <c r="E4430" s="217">
        <f>SUM(G4387,G4402,G4410,G4425)</f>
        <v>0</v>
      </c>
      <c r="F4430" s="254">
        <f>U</f>
        <v>0</v>
      </c>
      <c r="G4430" s="255">
        <f>E4430*F4430</f>
        <v>0</v>
      </c>
      <c r="I4430" s="308"/>
      <c r="J4430" s="281"/>
      <c r="K4430" s="281"/>
      <c r="L4430" s="281"/>
      <c r="M4430" s="281"/>
      <c r="N4430" s="281"/>
      <c r="O4430" s="281"/>
      <c r="P4430" s="281"/>
      <c r="Q4430" s="281"/>
      <c r="R4430" s="281"/>
      <c r="S4430" s="281"/>
    </row>
    <row r="4431" spans="1:20" s="201" customFormat="1" ht="13.5" thickBot="1">
      <c r="A4431" s="222"/>
      <c r="B4431" s="223"/>
      <c r="C4431" s="223"/>
      <c r="D4431" s="225"/>
      <c r="E4431" s="225"/>
      <c r="F4431" s="256" t="s">
        <v>83</v>
      </c>
      <c r="G4431" s="250">
        <f>SUM(G4428:G4430)</f>
        <v>0</v>
      </c>
      <c r="I4431" s="309"/>
      <c r="J4431" s="201" t="str">
        <f>B4371</f>
        <v>6,1</v>
      </c>
      <c r="K4431" s="261">
        <f>E4428</f>
        <v>0</v>
      </c>
      <c r="L4431" s="261">
        <f>+G4387</f>
        <v>0</v>
      </c>
      <c r="M4431" s="261">
        <f>+G4402</f>
        <v>0</v>
      </c>
      <c r="N4431" s="261">
        <f>+G4410</f>
        <v>0</v>
      </c>
      <c r="O4431" s="261">
        <f>+G4425</f>
        <v>0</v>
      </c>
      <c r="P4431" s="280">
        <f>G4428</f>
        <v>0</v>
      </c>
      <c r="Q4431" s="280">
        <f>G4429</f>
        <v>0</v>
      </c>
      <c r="R4431" s="280">
        <f>G4430</f>
        <v>0</v>
      </c>
      <c r="S4431" s="283">
        <f>SUM(K4431:R4431)</f>
        <v>0</v>
      </c>
      <c r="T4431" s="280"/>
    </row>
    <row r="4432" spans="1:20" ht="14" thickTop="1" thickBot="1">
      <c r="A4432" s="257"/>
      <c r="B4432" s="201"/>
      <c r="C4432" s="201"/>
      <c r="D4432" s="301"/>
      <c r="E4432" s="258" t="s">
        <v>88</v>
      </c>
      <c r="F4432" s="259"/>
      <c r="G4432" s="260">
        <f>ROUND(SUM(G4387,G4402,G4410,G4425,G4431),0)</f>
        <v>0</v>
      </c>
      <c r="I4432" s="308"/>
      <c r="T4432" s="280"/>
    </row>
    <row r="4433" spans="1:20" ht="13.5" thickTop="1">
      <c r="A4433" s="262" t="s">
        <v>95</v>
      </c>
      <c r="D4433" s="206"/>
      <c r="E4433" s="206"/>
      <c r="F4433" s="205"/>
      <c r="G4433" s="208"/>
      <c r="I4433" s="308"/>
      <c r="T4433" s="280"/>
    </row>
    <row r="4434" spans="1:20">
      <c r="A4434" s="262"/>
      <c r="B4434" s="263"/>
      <c r="C4434" s="263"/>
      <c r="D4434" s="302"/>
      <c r="E4434" s="206"/>
      <c r="F4434" s="205"/>
      <c r="G4434" s="264">
        <f ca="1">TODAY()</f>
        <v>45189</v>
      </c>
      <c r="I4434" s="308"/>
      <c r="T4434" s="280"/>
    </row>
    <row r="4435" spans="1:20" s="191" customFormat="1" ht="13.5" thickBot="1">
      <c r="A4435" s="222"/>
      <c r="B4435" s="223"/>
      <c r="C4435" s="223"/>
      <c r="D4435" s="225"/>
      <c r="E4435" s="225"/>
      <c r="F4435" s="224"/>
      <c r="G4435" s="265"/>
      <c r="I4435" s="303"/>
      <c r="S4435" s="282"/>
    </row>
    <row r="4436" spans="1:20" s="191" customFormat="1" ht="13.5" thickTop="1">
      <c r="A4436" s="188" t="s">
        <v>124</v>
      </c>
      <c r="B4436" s="188"/>
      <c r="C4436" s="188"/>
      <c r="D4436" s="190"/>
      <c r="E4436" s="190"/>
      <c r="F4436" s="189"/>
      <c r="G4436" s="189"/>
      <c r="I4436" s="303"/>
      <c r="S4436" s="282"/>
    </row>
    <row r="4437" spans="1:20" s="191" customFormat="1">
      <c r="A4437" s="188" t="str">
        <f>CONCATENATE('Prestaciones y AIU'!A4080," ANALISIS DE PRECIOS UNITARIOS")</f>
        <v xml:space="preserve"> ANALISIS DE PRECIOS UNITARIOS</v>
      </c>
      <c r="B4437" s="188"/>
      <c r="C4437" s="188"/>
      <c r="D4437" s="190"/>
      <c r="E4437" s="190"/>
      <c r="F4437" s="189"/>
      <c r="G4437" s="189"/>
      <c r="I4437" s="303"/>
      <c r="S4437" s="282"/>
    </row>
    <row r="4438" spans="1:20" s="191" customFormat="1">
      <c r="A4438" s="188" t="str">
        <f>Objeto_LIC</f>
        <v>OBJETO PROCESO COMPETITIVO</v>
      </c>
      <c r="B4438" s="188"/>
      <c r="C4438" s="188"/>
      <c r="D4438" s="190"/>
      <c r="E4438" s="190"/>
      <c r="F4438" s="189"/>
      <c r="G4438" s="189"/>
      <c r="I4438" s="303"/>
      <c r="S4438" s="282"/>
    </row>
    <row r="4439" spans="1:20">
      <c r="A4439" s="188"/>
      <c r="B4439" s="188"/>
      <c r="C4439" s="188"/>
      <c r="D4439" s="190"/>
      <c r="E4439" s="190"/>
      <c r="F4439" s="189"/>
      <c r="G4439" s="189"/>
    </row>
    <row r="4440" spans="1:20" s="201" customFormat="1" ht="13.5" thickBot="1">
      <c r="A4440" s="192"/>
      <c r="B4440" s="192"/>
      <c r="C4440" s="192"/>
      <c r="D4440" s="194"/>
      <c r="E4440" s="194"/>
      <c r="F4440" s="193"/>
      <c r="G4440" s="193"/>
      <c r="I4440" s="305"/>
      <c r="S4440" s="282"/>
    </row>
    <row r="4441" spans="1:20" ht="13.5" thickTop="1">
      <c r="A4441" s="196"/>
      <c r="B4441" s="197"/>
      <c r="C4441" s="197"/>
      <c r="D4441" s="199"/>
      <c r="E4441" s="199"/>
      <c r="F4441" s="198"/>
      <c r="G4441" s="200" t="s">
        <v>125</v>
      </c>
    </row>
    <row r="4442" spans="1:20">
      <c r="A4442" s="202" t="s">
        <v>58</v>
      </c>
      <c r="B4442" s="844" t="str">
        <f>Proponente</f>
        <v>INDICAR NOMBRE DE CONTRATISTA</v>
      </c>
      <c r="C4442" s="844"/>
      <c r="D4442" s="844"/>
      <c r="E4442" s="844"/>
      <c r="F4442" s="844"/>
      <c r="G4442" s="845"/>
    </row>
    <row r="4443" spans="1:20">
      <c r="A4443" s="202" t="s">
        <v>59</v>
      </c>
      <c r="B4443" s="203" t="str">
        <f>Presupuesto!$A$69</f>
        <v>6,2</v>
      </c>
      <c r="C4443" s="844" t="str">
        <f>Presupuesto!$B$69</f>
        <v>Suministro e instalación Acero de refuerzo FY= 60,000 PSI</v>
      </c>
      <c r="D4443" s="844"/>
      <c r="E4443" s="844"/>
      <c r="F4443" s="844"/>
      <c r="G4443" s="845"/>
    </row>
    <row r="4444" spans="1:20">
      <c r="A4444" s="204"/>
      <c r="D4444" s="206"/>
      <c r="E4444" s="206"/>
      <c r="F4444" s="192" t="s">
        <v>87</v>
      </c>
      <c r="G4444" s="207" t="str">
        <f>Presupuesto!$C$69</f>
        <v>kg</v>
      </c>
      <c r="I4444" s="306"/>
      <c r="J4444" s="281"/>
      <c r="K4444" s="281"/>
      <c r="L4444" s="281"/>
      <c r="M4444" s="281"/>
      <c r="N4444" s="281"/>
      <c r="O4444" s="281"/>
      <c r="P4444" s="281"/>
      <c r="Q4444" s="281"/>
      <c r="R4444" s="281"/>
      <c r="S4444" s="281"/>
    </row>
    <row r="4445" spans="1:20" s="209" customFormat="1" ht="13.5" thickBot="1">
      <c r="A4445" s="202" t="s">
        <v>60</v>
      </c>
      <c r="B4445" s="195"/>
      <c r="C4445" s="195"/>
      <c r="D4445" s="206"/>
      <c r="E4445" s="206"/>
      <c r="F4445" s="205"/>
      <c r="G4445" s="208"/>
      <c r="I4445" s="307"/>
      <c r="S4445" s="281"/>
    </row>
    <row r="4446" spans="1:20" ht="13.5" thickTop="1">
      <c r="A4446" s="210" t="s">
        <v>53</v>
      </c>
      <c r="B4446" s="211" t="s">
        <v>61</v>
      </c>
      <c r="C4446" s="211" t="s">
        <v>62</v>
      </c>
      <c r="D4446" s="212" t="s">
        <v>70</v>
      </c>
      <c r="E4446" s="213" t="s">
        <v>98</v>
      </c>
      <c r="F4446" s="213" t="s">
        <v>75</v>
      </c>
      <c r="G4446" s="214" t="s">
        <v>66</v>
      </c>
      <c r="I4446" s="269"/>
    </row>
    <row r="4447" spans="1:20">
      <c r="A4447" s="215" t="str">
        <f t="shared" ref="A4447:A4458" si="779">IF(I4446=0,"-",VLOOKUP(I4446,EQUIPOS,2,FALSE))</f>
        <v>-</v>
      </c>
      <c r="B4447" s="216"/>
      <c r="C4447" s="216"/>
      <c r="D4447" s="186"/>
      <c r="E4447" s="217">
        <f t="shared" ref="E4447:E4458" si="780">IF(I4446=0,0,VLOOKUP(I4446,EQUIPOS,4,FALSE))</f>
        <v>0</v>
      </c>
      <c r="F4447" s="218">
        <f t="shared" ref="F4447:F4458" si="781">IF(D4447=0,0,E4447/D4447)</f>
        <v>0</v>
      </c>
      <c r="G4447" s="219"/>
      <c r="I4447" s="269"/>
    </row>
    <row r="4448" spans="1:20">
      <c r="A4448" s="215" t="str">
        <f t="shared" si="779"/>
        <v>-</v>
      </c>
      <c r="B4448" s="216"/>
      <c r="C4448" s="216"/>
      <c r="D4448" s="186"/>
      <c r="E4448" s="217">
        <f t="shared" si="780"/>
        <v>0</v>
      </c>
      <c r="F4448" s="218">
        <f t="shared" si="781"/>
        <v>0</v>
      </c>
      <c r="G4448" s="220"/>
      <c r="I4448" s="269"/>
    </row>
    <row r="4449" spans="1:19">
      <c r="A4449" s="215" t="str">
        <f t="shared" si="779"/>
        <v>-</v>
      </c>
      <c r="B4449" s="216"/>
      <c r="C4449" s="216"/>
      <c r="D4449" s="186"/>
      <c r="E4449" s="217">
        <f t="shared" si="780"/>
        <v>0</v>
      </c>
      <c r="F4449" s="218">
        <f t="shared" si="781"/>
        <v>0</v>
      </c>
      <c r="G4449" s="220"/>
      <c r="I4449" s="269"/>
    </row>
    <row r="4450" spans="1:19">
      <c r="A4450" s="215" t="str">
        <f t="shared" si="779"/>
        <v>-</v>
      </c>
      <c r="B4450" s="216"/>
      <c r="C4450" s="216"/>
      <c r="D4450" s="186"/>
      <c r="E4450" s="217">
        <f t="shared" si="780"/>
        <v>0</v>
      </c>
      <c r="F4450" s="218">
        <f t="shared" si="781"/>
        <v>0</v>
      </c>
      <c r="G4450" s="220"/>
      <c r="I4450" s="269"/>
    </row>
    <row r="4451" spans="1:19">
      <c r="A4451" s="215" t="str">
        <f t="shared" si="779"/>
        <v>-</v>
      </c>
      <c r="B4451" s="216"/>
      <c r="C4451" s="216"/>
      <c r="D4451" s="186"/>
      <c r="E4451" s="217">
        <f t="shared" si="780"/>
        <v>0</v>
      </c>
      <c r="F4451" s="218">
        <f t="shared" si="781"/>
        <v>0</v>
      </c>
      <c r="G4451" s="220"/>
      <c r="I4451" s="269"/>
    </row>
    <row r="4452" spans="1:19">
      <c r="A4452" s="215" t="str">
        <f t="shared" si="779"/>
        <v>-</v>
      </c>
      <c r="B4452" s="216"/>
      <c r="C4452" s="216"/>
      <c r="D4452" s="186"/>
      <c r="E4452" s="217">
        <f t="shared" si="780"/>
        <v>0</v>
      </c>
      <c r="F4452" s="218">
        <f t="shared" si="781"/>
        <v>0</v>
      </c>
      <c r="G4452" s="220"/>
      <c r="I4452" s="269"/>
    </row>
    <row r="4453" spans="1:19">
      <c r="A4453" s="215" t="str">
        <f t="shared" si="779"/>
        <v>-</v>
      </c>
      <c r="B4453" s="216"/>
      <c r="C4453" s="216"/>
      <c r="D4453" s="186"/>
      <c r="E4453" s="217">
        <f t="shared" si="780"/>
        <v>0</v>
      </c>
      <c r="F4453" s="218">
        <f t="shared" si="781"/>
        <v>0</v>
      </c>
      <c r="G4453" s="220"/>
      <c r="I4453" s="269"/>
    </row>
    <row r="4454" spans="1:19">
      <c r="A4454" s="215" t="str">
        <f t="shared" si="779"/>
        <v>-</v>
      </c>
      <c r="B4454" s="216"/>
      <c r="C4454" s="216"/>
      <c r="D4454" s="186"/>
      <c r="E4454" s="217">
        <f t="shared" si="780"/>
        <v>0</v>
      </c>
      <c r="F4454" s="218">
        <f t="shared" si="781"/>
        <v>0</v>
      </c>
      <c r="G4454" s="220"/>
      <c r="I4454" s="269"/>
    </row>
    <row r="4455" spans="1:19">
      <c r="A4455" s="215" t="str">
        <f t="shared" si="779"/>
        <v>-</v>
      </c>
      <c r="B4455" s="216"/>
      <c r="C4455" s="216"/>
      <c r="D4455" s="186"/>
      <c r="E4455" s="217">
        <f t="shared" si="780"/>
        <v>0</v>
      </c>
      <c r="F4455" s="218">
        <f t="shared" si="781"/>
        <v>0</v>
      </c>
      <c r="G4455" s="220"/>
      <c r="I4455" s="269"/>
    </row>
    <row r="4456" spans="1:19">
      <c r="A4456" s="215" t="str">
        <f t="shared" si="779"/>
        <v>-</v>
      </c>
      <c r="B4456" s="216"/>
      <c r="C4456" s="216"/>
      <c r="D4456" s="186"/>
      <c r="E4456" s="217">
        <f t="shared" si="780"/>
        <v>0</v>
      </c>
      <c r="F4456" s="218">
        <f t="shared" si="781"/>
        <v>0</v>
      </c>
      <c r="G4456" s="220"/>
      <c r="I4456" s="269"/>
    </row>
    <row r="4457" spans="1:19">
      <c r="A4457" s="215" t="str">
        <f t="shared" si="779"/>
        <v>-</v>
      </c>
      <c r="B4457" s="216"/>
      <c r="C4457" s="216"/>
      <c r="D4457" s="186"/>
      <c r="E4457" s="217">
        <f t="shared" si="780"/>
        <v>0</v>
      </c>
      <c r="F4457" s="218">
        <f t="shared" si="781"/>
        <v>0</v>
      </c>
      <c r="G4457" s="220"/>
      <c r="I4457" s="269"/>
    </row>
    <row r="4458" spans="1:19">
      <c r="A4458" s="215" t="str">
        <f t="shared" si="779"/>
        <v>-</v>
      </c>
      <c r="B4458" s="216"/>
      <c r="C4458" s="216"/>
      <c r="D4458" s="186"/>
      <c r="E4458" s="217">
        <f t="shared" si="780"/>
        <v>0</v>
      </c>
      <c r="F4458" s="218">
        <f t="shared" si="781"/>
        <v>0</v>
      </c>
      <c r="G4458" s="220"/>
      <c r="I4458" s="308"/>
    </row>
    <row r="4459" spans="1:19" ht="13.5" thickBot="1">
      <c r="A4459" s="222"/>
      <c r="B4459" s="223"/>
      <c r="C4459" s="223"/>
      <c r="D4459" s="225"/>
      <c r="E4459" s="225"/>
      <c r="F4459" s="226" t="s">
        <v>76</v>
      </c>
      <c r="G4459" s="227">
        <f>SUM(F4447:F4458)</f>
        <v>0</v>
      </c>
      <c r="I4459" s="308"/>
    </row>
    <row r="4460" spans="1:19" s="209" customFormat="1" ht="13.5" thickTop="1">
      <c r="A4460" s="228" t="s">
        <v>63</v>
      </c>
      <c r="B4460" s="229"/>
      <c r="C4460" s="229"/>
      <c r="D4460" s="231"/>
      <c r="E4460" s="231"/>
      <c r="F4460" s="230"/>
      <c r="G4460" s="232"/>
      <c r="I4460" s="307"/>
      <c r="S4460" s="281"/>
    </row>
    <row r="4461" spans="1:19" ht="26">
      <c r="A4461" s="233" t="s">
        <v>53</v>
      </c>
      <c r="B4461" s="234"/>
      <c r="C4461" s="235" t="s">
        <v>54</v>
      </c>
      <c r="D4461" s="298" t="s">
        <v>64</v>
      </c>
      <c r="E4461" s="236" t="s">
        <v>65</v>
      </c>
      <c r="F4461" s="237" t="s">
        <v>75</v>
      </c>
      <c r="G4461" s="238" t="s">
        <v>66</v>
      </c>
      <c r="I4461" s="269"/>
    </row>
    <row r="4462" spans="1:19">
      <c r="A4462" s="842" t="str">
        <f t="shared" ref="A4462:A4473" si="782">IF(I4461=0,"",VLOOKUP(I4461,MATERIALES,2,FALSE))</f>
        <v/>
      </c>
      <c r="B4462" s="843"/>
      <c r="C4462" s="239" t="str">
        <f t="shared" ref="C4462:C4470" si="783">IF(I4461=0,"",VLOOKUP(I4461,MATERIALES,3,FALSE))</f>
        <v/>
      </c>
      <c r="D4462" s="186"/>
      <c r="E4462" s="240">
        <f t="shared" ref="E4462:E4473" si="784">IF(I4461=0,0,VLOOKUP(I4461,MATERIALES,4,FALSE))</f>
        <v>0</v>
      </c>
      <c r="F4462" s="218">
        <f>D4462*E4462</f>
        <v>0</v>
      </c>
      <c r="G4462" s="219"/>
      <c r="I4462" s="269"/>
    </row>
    <row r="4463" spans="1:19">
      <c r="A4463" s="842" t="str">
        <f t="shared" si="782"/>
        <v/>
      </c>
      <c r="B4463" s="843"/>
      <c r="C4463" s="239" t="str">
        <f t="shared" si="783"/>
        <v/>
      </c>
      <c r="D4463" s="186"/>
      <c r="E4463" s="240">
        <f t="shared" si="784"/>
        <v>0</v>
      </c>
      <c r="F4463" s="218">
        <f t="shared" ref="F4463:F4473" si="785">D4463*E4463</f>
        <v>0</v>
      </c>
      <c r="G4463" s="220"/>
      <c r="I4463" s="269"/>
    </row>
    <row r="4464" spans="1:19">
      <c r="A4464" s="842" t="str">
        <f t="shared" si="782"/>
        <v/>
      </c>
      <c r="B4464" s="843"/>
      <c r="C4464" s="239" t="str">
        <f t="shared" si="783"/>
        <v/>
      </c>
      <c r="D4464" s="186"/>
      <c r="E4464" s="240">
        <f t="shared" si="784"/>
        <v>0</v>
      </c>
      <c r="F4464" s="218">
        <f t="shared" si="785"/>
        <v>0</v>
      </c>
      <c r="G4464" s="220"/>
      <c r="I4464" s="269"/>
    </row>
    <row r="4465" spans="1:9">
      <c r="A4465" s="842" t="str">
        <f t="shared" si="782"/>
        <v/>
      </c>
      <c r="B4465" s="843"/>
      <c r="C4465" s="239" t="str">
        <f t="shared" si="783"/>
        <v/>
      </c>
      <c r="D4465" s="186"/>
      <c r="E4465" s="240">
        <f t="shared" si="784"/>
        <v>0</v>
      </c>
      <c r="F4465" s="218">
        <f t="shared" si="785"/>
        <v>0</v>
      </c>
      <c r="G4465" s="220"/>
      <c r="I4465" s="269"/>
    </row>
    <row r="4466" spans="1:9">
      <c r="A4466" s="842" t="str">
        <f t="shared" si="782"/>
        <v/>
      </c>
      <c r="B4466" s="843"/>
      <c r="C4466" s="239" t="str">
        <f t="shared" si="783"/>
        <v/>
      </c>
      <c r="D4466" s="186"/>
      <c r="E4466" s="240">
        <f t="shared" si="784"/>
        <v>0</v>
      </c>
      <c r="F4466" s="218">
        <f t="shared" si="785"/>
        <v>0</v>
      </c>
      <c r="G4466" s="220"/>
      <c r="I4466" s="269"/>
    </row>
    <row r="4467" spans="1:9">
      <c r="A4467" s="842" t="str">
        <f t="shared" si="782"/>
        <v/>
      </c>
      <c r="B4467" s="843"/>
      <c r="C4467" s="239" t="str">
        <f t="shared" si="783"/>
        <v/>
      </c>
      <c r="D4467" s="186"/>
      <c r="E4467" s="240">
        <f t="shared" si="784"/>
        <v>0</v>
      </c>
      <c r="F4467" s="218">
        <f t="shared" si="785"/>
        <v>0</v>
      </c>
      <c r="G4467" s="220"/>
      <c r="I4467" s="269"/>
    </row>
    <row r="4468" spans="1:9">
      <c r="A4468" s="842" t="str">
        <f t="shared" si="782"/>
        <v/>
      </c>
      <c r="B4468" s="843"/>
      <c r="C4468" s="239" t="str">
        <f t="shared" si="783"/>
        <v/>
      </c>
      <c r="D4468" s="186"/>
      <c r="E4468" s="240">
        <f t="shared" si="784"/>
        <v>0</v>
      </c>
      <c r="F4468" s="218">
        <f t="shared" si="785"/>
        <v>0</v>
      </c>
      <c r="G4468" s="220"/>
      <c r="I4468" s="269"/>
    </row>
    <row r="4469" spans="1:9">
      <c r="A4469" s="842" t="str">
        <f t="shared" si="782"/>
        <v/>
      </c>
      <c r="B4469" s="843"/>
      <c r="C4469" s="239" t="str">
        <f t="shared" si="783"/>
        <v/>
      </c>
      <c r="D4469" s="186"/>
      <c r="E4469" s="240">
        <f t="shared" si="784"/>
        <v>0</v>
      </c>
      <c r="F4469" s="218">
        <f t="shared" si="785"/>
        <v>0</v>
      </c>
      <c r="G4469" s="241"/>
      <c r="I4469" s="269"/>
    </row>
    <row r="4470" spans="1:9">
      <c r="A4470" s="842" t="str">
        <f t="shared" si="782"/>
        <v/>
      </c>
      <c r="B4470" s="843"/>
      <c r="C4470" s="239" t="str">
        <f t="shared" si="783"/>
        <v/>
      </c>
      <c r="D4470" s="186"/>
      <c r="E4470" s="240">
        <f t="shared" si="784"/>
        <v>0</v>
      </c>
      <c r="F4470" s="218">
        <f t="shared" si="785"/>
        <v>0</v>
      </c>
      <c r="G4470" s="220"/>
      <c r="I4470" s="269"/>
    </row>
    <row r="4471" spans="1:9">
      <c r="A4471" s="842" t="str">
        <f t="shared" si="782"/>
        <v/>
      </c>
      <c r="B4471" s="843"/>
      <c r="C4471" s="239"/>
      <c r="D4471" s="186"/>
      <c r="E4471" s="240">
        <f t="shared" si="784"/>
        <v>0</v>
      </c>
      <c r="F4471" s="218">
        <f t="shared" si="785"/>
        <v>0</v>
      </c>
      <c r="G4471" s="220"/>
      <c r="I4471" s="269"/>
    </row>
    <row r="4472" spans="1:9">
      <c r="A4472" s="842" t="str">
        <f t="shared" si="782"/>
        <v/>
      </c>
      <c r="B4472" s="843"/>
      <c r="C4472" s="239"/>
      <c r="D4472" s="186"/>
      <c r="E4472" s="240">
        <f t="shared" si="784"/>
        <v>0</v>
      </c>
      <c r="F4472" s="218">
        <f t="shared" si="785"/>
        <v>0</v>
      </c>
      <c r="G4472" s="220"/>
      <c r="I4472" s="269"/>
    </row>
    <row r="4473" spans="1:9" ht="26.25" customHeight="1">
      <c r="A4473" s="842" t="str">
        <f t="shared" si="782"/>
        <v/>
      </c>
      <c r="B4473" s="843"/>
      <c r="C4473" s="239" t="str">
        <f t="shared" ref="C4473" si="786">IF(I4472=0,"",VLOOKUP(I4472,MATERIALES,3,FALSE))</f>
        <v/>
      </c>
      <c r="D4473" s="186"/>
      <c r="E4473" s="240">
        <f t="shared" si="784"/>
        <v>0</v>
      </c>
      <c r="F4473" s="218">
        <f t="shared" si="785"/>
        <v>0</v>
      </c>
      <c r="G4473" s="221"/>
      <c r="I4473" s="308"/>
    </row>
    <row r="4474" spans="1:9" ht="13.5" thickBot="1">
      <c r="A4474" s="204"/>
      <c r="D4474" s="206"/>
      <c r="E4474" s="242"/>
      <c r="F4474" s="243" t="s">
        <v>77</v>
      </c>
      <c r="G4474" s="241">
        <f>SUM(F4462:F4473)</f>
        <v>0</v>
      </c>
      <c r="I4474" s="308"/>
    </row>
    <row r="4475" spans="1:9" ht="14" thickTop="1" thickBot="1">
      <c r="A4475" s="244" t="s">
        <v>68</v>
      </c>
      <c r="B4475" s="245"/>
      <c r="C4475" s="245"/>
      <c r="D4475" s="247"/>
      <c r="E4475" s="247"/>
      <c r="F4475" s="246"/>
      <c r="G4475" s="248"/>
      <c r="I4475" s="308"/>
    </row>
    <row r="4476" spans="1:9" ht="13.5" thickTop="1">
      <c r="A4476" s="233" t="s">
        <v>53</v>
      </c>
      <c r="B4476" s="234"/>
      <c r="C4476" s="236" t="s">
        <v>67</v>
      </c>
      <c r="D4476" s="298" t="s">
        <v>71</v>
      </c>
      <c r="E4476" s="236" t="s">
        <v>96</v>
      </c>
      <c r="F4476" s="237" t="s">
        <v>75</v>
      </c>
      <c r="G4476" s="238" t="s">
        <v>66</v>
      </c>
      <c r="I4476" s="269"/>
    </row>
    <row r="4477" spans="1:9">
      <c r="A4477" s="842" t="str">
        <f>IF(I4476=0,"",VLOOKUP(I4476,EQUIPOS,2,FALSE))</f>
        <v/>
      </c>
      <c r="B4477" s="843"/>
      <c r="C4477" s="187"/>
      <c r="D4477" s="186"/>
      <c r="E4477" s="240">
        <f>IF(I4476=0,0,VLOOKUP(I4476,EQUIPOS,4,FALSE))</f>
        <v>0</v>
      </c>
      <c r="F4477" s="218">
        <f>C4477*D4477*E4477</f>
        <v>0</v>
      </c>
      <c r="G4477" s="219"/>
      <c r="I4477" s="269"/>
    </row>
    <row r="4478" spans="1:9">
      <c r="A4478" s="842" t="str">
        <f>IF(I4477=0,"",VLOOKUP(I4477,EQUIPOS,2,FALSE))</f>
        <v/>
      </c>
      <c r="B4478" s="843"/>
      <c r="C4478" s="187"/>
      <c r="D4478" s="186"/>
      <c r="E4478" s="240">
        <f>IF(I4477=0,0,VLOOKUP(I4477,EQUIPOS,4,FALSE))</f>
        <v>0</v>
      </c>
      <c r="F4478" s="218">
        <f t="shared" ref="F4478:F4481" si="787">C4478*D4478*E4478</f>
        <v>0</v>
      </c>
      <c r="G4478" s="220"/>
      <c r="I4478" s="269"/>
    </row>
    <row r="4479" spans="1:9">
      <c r="A4479" s="842" t="str">
        <f>IF(I4478=0,"",VLOOKUP(I4478,EQUIPOS,2,FALSE))</f>
        <v/>
      </c>
      <c r="B4479" s="843"/>
      <c r="C4479" s="187"/>
      <c r="D4479" s="186"/>
      <c r="E4479" s="240">
        <f>IF(I4478=0,0,VLOOKUP(I4478,EQUIPOS,4,FALSE))</f>
        <v>0</v>
      </c>
      <c r="F4479" s="218">
        <f t="shared" si="787"/>
        <v>0</v>
      </c>
      <c r="G4479" s="220"/>
      <c r="I4479" s="269"/>
    </row>
    <row r="4480" spans="1:9">
      <c r="A4480" s="842" t="str">
        <f>IF(I4479=0,"",VLOOKUP(I4479,EQUIPOS,2,FALSE))</f>
        <v/>
      </c>
      <c r="B4480" s="843"/>
      <c r="C4480" s="187"/>
      <c r="D4480" s="186"/>
      <c r="E4480" s="240">
        <f>IF(I4479=0,0,VLOOKUP(I4479,EQUIPOS,4,FALSE))</f>
        <v>0</v>
      </c>
      <c r="F4480" s="218">
        <f t="shared" si="787"/>
        <v>0</v>
      </c>
      <c r="G4480" s="220"/>
      <c r="I4480" s="269"/>
    </row>
    <row r="4481" spans="1:9" ht="30.75" customHeight="1">
      <c r="A4481" s="842" t="str">
        <f>IF(I4480=0,"",VLOOKUP(I4480,EQUIPOS,2,FALSE))</f>
        <v/>
      </c>
      <c r="B4481" s="843"/>
      <c r="C4481" s="187"/>
      <c r="D4481" s="186"/>
      <c r="E4481" s="240">
        <f>IF(I4480=0,0,VLOOKUP(I4480,EQUIPOS,4,FALSE))</f>
        <v>0</v>
      </c>
      <c r="F4481" s="218">
        <f t="shared" si="787"/>
        <v>0</v>
      </c>
      <c r="G4481" s="221"/>
      <c r="I4481" s="308"/>
    </row>
    <row r="4482" spans="1:9" ht="13.5" thickBot="1">
      <c r="A4482" s="222"/>
      <c r="B4482" s="223"/>
      <c r="C4482" s="223"/>
      <c r="D4482" s="225"/>
      <c r="E4482" s="249"/>
      <c r="F4482" s="226" t="s">
        <v>78</v>
      </c>
      <c r="G4482" s="250">
        <f>SUM(F4477:F4481)</f>
        <v>0</v>
      </c>
      <c r="I4482" s="308"/>
    </row>
    <row r="4483" spans="1:9" ht="13.5" thickTop="1">
      <c r="A4483" s="228" t="s">
        <v>69</v>
      </c>
      <c r="B4483" s="229"/>
      <c r="C4483" s="229"/>
      <c r="D4483" s="231"/>
      <c r="E4483" s="231"/>
      <c r="F4483" s="230"/>
      <c r="G4483" s="232"/>
      <c r="H4483" s="209"/>
      <c r="I4483" s="307"/>
    </row>
    <row r="4484" spans="1:9" ht="26">
      <c r="A4484" s="233" t="s">
        <v>53</v>
      </c>
      <c r="B4484" s="235" t="s">
        <v>54</v>
      </c>
      <c r="C4484" s="235" t="s">
        <v>64</v>
      </c>
      <c r="D4484" s="298" t="s">
        <v>70</v>
      </c>
      <c r="E4484" s="236" t="s">
        <v>65</v>
      </c>
      <c r="F4484" s="237" t="s">
        <v>75</v>
      </c>
      <c r="G4484" s="238" t="s">
        <v>66</v>
      </c>
      <c r="I4484" s="269"/>
    </row>
    <row r="4485" spans="1:9">
      <c r="A4485" s="251" t="str">
        <f t="shared" ref="A4485:A4496" si="788">IF(I4484=0,"",VLOOKUP(I4484,MANOOBRA,2,FALSE))</f>
        <v/>
      </c>
      <c r="B4485" s="239" t="str">
        <f t="shared" ref="B4485:B4496" si="789">IF(I4484=0,"",VLOOKUP(I4484,MANOOBRA,3,FALSE))</f>
        <v/>
      </c>
      <c r="C4485" s="187"/>
      <c r="D4485" s="187"/>
      <c r="E4485" s="240">
        <f t="shared" ref="E4485:E4496" si="790">IF(I4484=0,0,VLOOKUP(I4484,MANOOBRA,4,FALSE))</f>
        <v>0</v>
      </c>
      <c r="F4485" s="218">
        <f>IF(D4485=0,0,C4485*E4485/D4485)</f>
        <v>0</v>
      </c>
      <c r="G4485" s="219"/>
      <c r="I4485" s="269"/>
    </row>
    <row r="4486" spans="1:9">
      <c r="A4486" s="251" t="str">
        <f t="shared" si="788"/>
        <v/>
      </c>
      <c r="B4486" s="239" t="str">
        <f t="shared" si="789"/>
        <v/>
      </c>
      <c r="C4486" s="187"/>
      <c r="D4486" s="187"/>
      <c r="E4486" s="240">
        <f t="shared" si="790"/>
        <v>0</v>
      </c>
      <c r="F4486" s="218">
        <f t="shared" ref="F4486:F4496" si="791">IF(D4486=0,0,C4486*E4486/D4486)</f>
        <v>0</v>
      </c>
      <c r="G4486" s="220"/>
      <c r="I4486" s="269"/>
    </row>
    <row r="4487" spans="1:9">
      <c r="A4487" s="251" t="str">
        <f t="shared" si="788"/>
        <v/>
      </c>
      <c r="B4487" s="239" t="str">
        <f t="shared" si="789"/>
        <v/>
      </c>
      <c r="C4487" s="187"/>
      <c r="D4487" s="290"/>
      <c r="E4487" s="240">
        <f t="shared" si="790"/>
        <v>0</v>
      </c>
      <c r="F4487" s="218">
        <f t="shared" si="791"/>
        <v>0</v>
      </c>
      <c r="G4487" s="220"/>
      <c r="I4487" s="269"/>
    </row>
    <row r="4488" spans="1:9">
      <c r="A4488" s="251" t="str">
        <f t="shared" si="788"/>
        <v/>
      </c>
      <c r="B4488" s="239" t="str">
        <f t="shared" si="789"/>
        <v/>
      </c>
      <c r="C4488" s="187"/>
      <c r="D4488" s="187"/>
      <c r="E4488" s="240">
        <f t="shared" si="790"/>
        <v>0</v>
      </c>
      <c r="F4488" s="218">
        <f t="shared" si="791"/>
        <v>0</v>
      </c>
      <c r="G4488" s="220"/>
      <c r="I4488" s="269"/>
    </row>
    <row r="4489" spans="1:9">
      <c r="A4489" s="251" t="str">
        <f t="shared" si="788"/>
        <v/>
      </c>
      <c r="B4489" s="239" t="str">
        <f t="shared" si="789"/>
        <v/>
      </c>
      <c r="C4489" s="187"/>
      <c r="D4489" s="187"/>
      <c r="E4489" s="240">
        <f t="shared" si="790"/>
        <v>0</v>
      </c>
      <c r="F4489" s="218">
        <f t="shared" si="791"/>
        <v>0</v>
      </c>
      <c r="G4489" s="220"/>
      <c r="I4489" s="269"/>
    </row>
    <row r="4490" spans="1:9">
      <c r="A4490" s="251" t="str">
        <f t="shared" si="788"/>
        <v/>
      </c>
      <c r="B4490" s="239" t="str">
        <f t="shared" si="789"/>
        <v/>
      </c>
      <c r="C4490" s="187"/>
      <c r="D4490" s="187"/>
      <c r="E4490" s="240">
        <f t="shared" si="790"/>
        <v>0</v>
      </c>
      <c r="F4490" s="218">
        <f t="shared" si="791"/>
        <v>0</v>
      </c>
      <c r="G4490" s="220"/>
      <c r="I4490" s="269"/>
    </row>
    <row r="4491" spans="1:9">
      <c r="A4491" s="251" t="str">
        <f t="shared" si="788"/>
        <v/>
      </c>
      <c r="B4491" s="239" t="str">
        <f t="shared" si="789"/>
        <v/>
      </c>
      <c r="C4491" s="187"/>
      <c r="D4491" s="187"/>
      <c r="E4491" s="240">
        <f t="shared" si="790"/>
        <v>0</v>
      </c>
      <c r="F4491" s="218">
        <f t="shared" si="791"/>
        <v>0</v>
      </c>
      <c r="G4491" s="220"/>
      <c r="I4491" s="269"/>
    </row>
    <row r="4492" spans="1:9">
      <c r="A4492" s="251" t="str">
        <f t="shared" si="788"/>
        <v/>
      </c>
      <c r="B4492" s="239" t="str">
        <f t="shared" si="789"/>
        <v/>
      </c>
      <c r="C4492" s="187"/>
      <c r="D4492" s="187"/>
      <c r="E4492" s="240">
        <f t="shared" si="790"/>
        <v>0</v>
      </c>
      <c r="F4492" s="218">
        <f t="shared" si="791"/>
        <v>0</v>
      </c>
      <c r="G4492" s="220"/>
      <c r="I4492" s="269"/>
    </row>
    <row r="4493" spans="1:9">
      <c r="A4493" s="251" t="str">
        <f t="shared" si="788"/>
        <v/>
      </c>
      <c r="B4493" s="239" t="str">
        <f t="shared" si="789"/>
        <v/>
      </c>
      <c r="C4493" s="187"/>
      <c r="D4493" s="187"/>
      <c r="E4493" s="240">
        <f t="shared" si="790"/>
        <v>0</v>
      </c>
      <c r="F4493" s="218">
        <f t="shared" si="791"/>
        <v>0</v>
      </c>
      <c r="G4493" s="220"/>
      <c r="I4493" s="269"/>
    </row>
    <row r="4494" spans="1:9">
      <c r="A4494" s="251" t="str">
        <f t="shared" si="788"/>
        <v/>
      </c>
      <c r="B4494" s="239" t="str">
        <f t="shared" si="789"/>
        <v/>
      </c>
      <c r="C4494" s="187"/>
      <c r="D4494" s="187"/>
      <c r="E4494" s="240">
        <f t="shared" si="790"/>
        <v>0</v>
      </c>
      <c r="F4494" s="218">
        <f t="shared" si="791"/>
        <v>0</v>
      </c>
      <c r="G4494" s="220"/>
      <c r="I4494" s="269"/>
    </row>
    <row r="4495" spans="1:9">
      <c r="A4495" s="251" t="str">
        <f t="shared" si="788"/>
        <v/>
      </c>
      <c r="B4495" s="239" t="str">
        <f t="shared" si="789"/>
        <v/>
      </c>
      <c r="C4495" s="187"/>
      <c r="D4495" s="187"/>
      <c r="E4495" s="240">
        <f t="shared" si="790"/>
        <v>0</v>
      </c>
      <c r="F4495" s="218">
        <f t="shared" si="791"/>
        <v>0</v>
      </c>
      <c r="G4495" s="220"/>
      <c r="I4495" s="269"/>
    </row>
    <row r="4496" spans="1:9" ht="31.5" customHeight="1">
      <c r="A4496" s="251" t="str">
        <f t="shared" si="788"/>
        <v/>
      </c>
      <c r="B4496" s="239" t="str">
        <f t="shared" si="789"/>
        <v/>
      </c>
      <c r="C4496" s="187"/>
      <c r="D4496" s="187"/>
      <c r="E4496" s="240">
        <f t="shared" si="790"/>
        <v>0</v>
      </c>
      <c r="F4496" s="218">
        <f t="shared" si="791"/>
        <v>0</v>
      </c>
      <c r="G4496" s="221"/>
      <c r="I4496" s="308"/>
    </row>
    <row r="4497" spans="1:20" ht="13.5" thickBot="1">
      <c r="A4497" s="222"/>
      <c r="B4497" s="223"/>
      <c r="C4497" s="223"/>
      <c r="D4497" s="225"/>
      <c r="E4497" s="225"/>
      <c r="F4497" s="226" t="s">
        <v>79</v>
      </c>
      <c r="G4497" s="250">
        <f>SUM(F4485:F4496)</f>
        <v>0</v>
      </c>
      <c r="I4497" s="308"/>
    </row>
    <row r="4498" spans="1:20" ht="13.5" thickTop="1">
      <c r="A4498" s="179" t="s">
        <v>72</v>
      </c>
      <c r="B4498" s="229"/>
      <c r="C4498" s="229"/>
      <c r="D4498" s="231"/>
      <c r="E4498" s="231"/>
      <c r="F4498" s="230"/>
      <c r="G4498" s="232"/>
      <c r="H4498" s="209"/>
      <c r="I4498" s="307"/>
    </row>
    <row r="4499" spans="1:20">
      <c r="A4499" s="233" t="s">
        <v>53</v>
      </c>
      <c r="B4499" s="234"/>
      <c r="C4499" s="234"/>
      <c r="D4499" s="299"/>
      <c r="E4499" s="236" t="s">
        <v>73</v>
      </c>
      <c r="F4499" s="237" t="s">
        <v>74</v>
      </c>
      <c r="G4499" s="252" t="s">
        <v>73</v>
      </c>
      <c r="I4499" s="308"/>
    </row>
    <row r="4500" spans="1:20">
      <c r="A4500" s="178" t="s">
        <v>86</v>
      </c>
      <c r="B4500" s="253"/>
      <c r="C4500" s="253"/>
      <c r="D4500" s="300"/>
      <c r="E4500" s="217">
        <f>SUM(G4459,G4474,G4482,G4497)</f>
        <v>0</v>
      </c>
      <c r="F4500" s="254">
        <f>A</f>
        <v>0</v>
      </c>
      <c r="G4500" s="255">
        <f>E4500*F4500</f>
        <v>0</v>
      </c>
      <c r="I4500" s="308"/>
    </row>
    <row r="4501" spans="1:20">
      <c r="A4501" s="178" t="s">
        <v>84</v>
      </c>
      <c r="B4501" s="253"/>
      <c r="C4501" s="253"/>
      <c r="D4501" s="300"/>
      <c r="E4501" s="217">
        <f>SUM(G4459,G4474,G4482,G4497)</f>
        <v>0</v>
      </c>
      <c r="F4501" s="254">
        <f>I</f>
        <v>0</v>
      </c>
      <c r="G4501" s="255">
        <f>E4501*F4501</f>
        <v>0</v>
      </c>
      <c r="I4501" s="308"/>
    </row>
    <row r="4502" spans="1:20" ht="33" customHeight="1">
      <c r="A4502" s="178" t="s">
        <v>85</v>
      </c>
      <c r="B4502" s="253"/>
      <c r="C4502" s="253"/>
      <c r="D4502" s="300"/>
      <c r="E4502" s="217">
        <f>SUM(G4459,G4474,G4482,G4497)</f>
        <v>0</v>
      </c>
      <c r="F4502" s="254">
        <f>U</f>
        <v>0</v>
      </c>
      <c r="G4502" s="255">
        <f>E4502*F4502</f>
        <v>0</v>
      </c>
      <c r="I4502" s="308"/>
      <c r="J4502" s="281"/>
      <c r="K4502" s="281"/>
      <c r="L4502" s="281"/>
      <c r="M4502" s="281"/>
      <c r="N4502" s="281"/>
      <c r="O4502" s="281"/>
      <c r="P4502" s="281"/>
      <c r="Q4502" s="281"/>
      <c r="R4502" s="281"/>
      <c r="S4502" s="281"/>
    </row>
    <row r="4503" spans="1:20" s="201" customFormat="1" ht="13.5" thickBot="1">
      <c r="A4503" s="222"/>
      <c r="B4503" s="223"/>
      <c r="C4503" s="223"/>
      <c r="D4503" s="225"/>
      <c r="E4503" s="225"/>
      <c r="F4503" s="256" t="s">
        <v>83</v>
      </c>
      <c r="G4503" s="250">
        <f>SUM(G4500:G4502)</f>
        <v>0</v>
      </c>
      <c r="I4503" s="309"/>
      <c r="J4503" s="201" t="str">
        <f>B4443</f>
        <v>6,2</v>
      </c>
      <c r="K4503" s="261">
        <f>E4500</f>
        <v>0</v>
      </c>
      <c r="L4503" s="261">
        <f>+G4459</f>
        <v>0</v>
      </c>
      <c r="M4503" s="261">
        <f>+G4474</f>
        <v>0</v>
      </c>
      <c r="N4503" s="261">
        <f>+G4482</f>
        <v>0</v>
      </c>
      <c r="O4503" s="261">
        <f>+G4497</f>
        <v>0</v>
      </c>
      <c r="P4503" s="280">
        <f>G4500</f>
        <v>0</v>
      </c>
      <c r="Q4503" s="280">
        <f>G4501</f>
        <v>0</v>
      </c>
      <c r="R4503" s="280">
        <f>G4502</f>
        <v>0</v>
      </c>
      <c r="S4503" s="283">
        <f>SUM(K4503:R4503)</f>
        <v>0</v>
      </c>
      <c r="T4503" s="280"/>
    </row>
    <row r="4504" spans="1:20" ht="14" thickTop="1" thickBot="1">
      <c r="A4504" s="257"/>
      <c r="B4504" s="201"/>
      <c r="C4504" s="201"/>
      <c r="D4504" s="301"/>
      <c r="E4504" s="258" t="s">
        <v>88</v>
      </c>
      <c r="F4504" s="259"/>
      <c r="G4504" s="260">
        <f>ROUND(SUM(G4459,G4474,G4482,G4497,G4503),0)</f>
        <v>0</v>
      </c>
      <c r="I4504" s="308"/>
      <c r="T4504" s="280"/>
    </row>
    <row r="4505" spans="1:20" ht="13.5" thickTop="1">
      <c r="A4505" s="262" t="s">
        <v>95</v>
      </c>
      <c r="D4505" s="206"/>
      <c r="E4505" s="206"/>
      <c r="F4505" s="205"/>
      <c r="G4505" s="208"/>
      <c r="I4505" s="308"/>
      <c r="T4505" s="280"/>
    </row>
    <row r="4506" spans="1:20">
      <c r="A4506" s="262"/>
      <c r="B4506" s="263"/>
      <c r="C4506" s="263"/>
      <c r="D4506" s="302"/>
      <c r="E4506" s="206"/>
      <c r="F4506" s="205"/>
      <c r="G4506" s="264">
        <f ca="1">TODAY()</f>
        <v>45189</v>
      </c>
      <c r="I4506" s="308"/>
      <c r="T4506" s="280"/>
    </row>
    <row r="4507" spans="1:20" s="191" customFormat="1" ht="13.5" thickBot="1">
      <c r="A4507" s="222"/>
      <c r="B4507" s="223"/>
      <c r="C4507" s="223"/>
      <c r="D4507" s="225"/>
      <c r="E4507" s="225"/>
      <c r="F4507" s="224"/>
      <c r="G4507" s="265"/>
      <c r="I4507" s="303"/>
      <c r="S4507" s="282"/>
    </row>
    <row r="4508" spans="1:20" s="191" customFormat="1" ht="13.5" thickTop="1">
      <c r="A4508" s="188" t="s">
        <v>124</v>
      </c>
      <c r="B4508" s="188"/>
      <c r="C4508" s="188"/>
      <c r="D4508" s="190"/>
      <c r="E4508" s="190"/>
      <c r="F4508" s="189"/>
      <c r="G4508" s="189"/>
      <c r="I4508" s="303"/>
      <c r="S4508" s="282"/>
    </row>
    <row r="4509" spans="1:20" s="191" customFormat="1">
      <c r="A4509" s="188" t="str">
        <f>CONCATENATE('Prestaciones y AIU'!A4152," ANALISIS DE PRECIOS UNITARIOS")</f>
        <v xml:space="preserve"> ANALISIS DE PRECIOS UNITARIOS</v>
      </c>
      <c r="B4509" s="188"/>
      <c r="C4509" s="188"/>
      <c r="D4509" s="190"/>
      <c r="E4509" s="190"/>
      <c r="F4509" s="189"/>
      <c r="G4509" s="189"/>
      <c r="I4509" s="303"/>
      <c r="S4509" s="282"/>
    </row>
    <row r="4510" spans="1:20" s="191" customFormat="1">
      <c r="A4510" s="188" t="str">
        <f>Objeto_LIC</f>
        <v>OBJETO PROCESO COMPETITIVO</v>
      </c>
      <c r="B4510" s="188"/>
      <c r="C4510" s="188"/>
      <c r="D4510" s="190"/>
      <c r="E4510" s="190"/>
      <c r="F4510" s="189"/>
      <c r="G4510" s="189"/>
      <c r="I4510" s="303"/>
      <c r="S4510" s="282"/>
    </row>
    <row r="4511" spans="1:20">
      <c r="A4511" s="188"/>
      <c r="B4511" s="188"/>
      <c r="C4511" s="188"/>
      <c r="D4511" s="190"/>
      <c r="E4511" s="190"/>
      <c r="F4511" s="189"/>
      <c r="G4511" s="189"/>
    </row>
    <row r="4512" spans="1:20" s="201" customFormat="1" ht="13.5" thickBot="1">
      <c r="A4512" s="192"/>
      <c r="B4512" s="192"/>
      <c r="C4512" s="192"/>
      <c r="D4512" s="194"/>
      <c r="E4512" s="194"/>
      <c r="F4512" s="193"/>
      <c r="G4512" s="193"/>
      <c r="I4512" s="305"/>
      <c r="S4512" s="282"/>
    </row>
    <row r="4513" spans="1:19" ht="13.5" thickTop="1">
      <c r="A4513" s="196"/>
      <c r="B4513" s="197"/>
      <c r="C4513" s="197"/>
      <c r="D4513" s="199"/>
      <c r="E4513" s="199"/>
      <c r="F4513" s="198"/>
      <c r="G4513" s="200" t="s">
        <v>125</v>
      </c>
    </row>
    <row r="4514" spans="1:19">
      <c r="A4514" s="202" t="s">
        <v>58</v>
      </c>
      <c r="B4514" s="844" t="str">
        <f>Proponente</f>
        <v>INDICAR NOMBRE DE CONTRATISTA</v>
      </c>
      <c r="C4514" s="844"/>
      <c r="D4514" s="844"/>
      <c r="E4514" s="844"/>
      <c r="F4514" s="844"/>
      <c r="G4514" s="845"/>
    </row>
    <row r="4515" spans="1:19">
      <c r="A4515" s="202" t="s">
        <v>59</v>
      </c>
      <c r="B4515" s="203" t="str">
        <f>Presupuesto!$A$70</f>
        <v>6,3</v>
      </c>
      <c r="C4515" s="844" t="str">
        <f>Presupuesto!$B$70</f>
        <v>Suministro e instalación Acero estructural ASTM A36 para casetas y estructuras varias</v>
      </c>
      <c r="D4515" s="844"/>
      <c r="E4515" s="844"/>
      <c r="F4515" s="844"/>
      <c r="G4515" s="845"/>
    </row>
    <row r="4516" spans="1:19">
      <c r="A4516" s="204"/>
      <c r="D4516" s="206"/>
      <c r="E4516" s="206"/>
      <c r="F4516" s="192" t="s">
        <v>87</v>
      </c>
      <c r="G4516" s="207" t="str">
        <f>Presupuesto!$C$70</f>
        <v>Kg</v>
      </c>
      <c r="I4516" s="306"/>
      <c r="J4516" s="281"/>
      <c r="K4516" s="281"/>
      <c r="L4516" s="281"/>
      <c r="M4516" s="281"/>
      <c r="N4516" s="281"/>
      <c r="O4516" s="281"/>
      <c r="P4516" s="281"/>
      <c r="Q4516" s="281"/>
      <c r="R4516" s="281"/>
      <c r="S4516" s="281"/>
    </row>
    <row r="4517" spans="1:19" s="209" customFormat="1" ht="13.5" thickBot="1">
      <c r="A4517" s="202" t="s">
        <v>60</v>
      </c>
      <c r="B4517" s="195"/>
      <c r="C4517" s="195"/>
      <c r="D4517" s="206"/>
      <c r="E4517" s="206"/>
      <c r="F4517" s="205"/>
      <c r="G4517" s="208"/>
      <c r="I4517" s="307"/>
      <c r="S4517" s="281"/>
    </row>
    <row r="4518" spans="1:19" ht="13.5" thickTop="1">
      <c r="A4518" s="210" t="s">
        <v>53</v>
      </c>
      <c r="B4518" s="211" t="s">
        <v>61</v>
      </c>
      <c r="C4518" s="211" t="s">
        <v>62</v>
      </c>
      <c r="D4518" s="212" t="s">
        <v>70</v>
      </c>
      <c r="E4518" s="213" t="s">
        <v>98</v>
      </c>
      <c r="F4518" s="213" t="s">
        <v>75</v>
      </c>
      <c r="G4518" s="214" t="s">
        <v>66</v>
      </c>
      <c r="I4518" s="269"/>
    </row>
    <row r="4519" spans="1:19">
      <c r="A4519" s="215" t="str">
        <f t="shared" ref="A4519:A4530" si="792">IF(I4518=0,"-",VLOOKUP(I4518,EQUIPOS,2,FALSE))</f>
        <v>-</v>
      </c>
      <c r="B4519" s="216"/>
      <c r="C4519" s="216"/>
      <c r="D4519" s="186"/>
      <c r="E4519" s="217">
        <f t="shared" ref="E4519:E4530" si="793">IF(I4518=0,0,VLOOKUP(I4518,EQUIPOS,4,FALSE))</f>
        <v>0</v>
      </c>
      <c r="F4519" s="218">
        <f t="shared" ref="F4519:F4530" si="794">IF(D4519=0,0,E4519/D4519)</f>
        <v>0</v>
      </c>
      <c r="G4519" s="219"/>
      <c r="I4519" s="269"/>
    </row>
    <row r="4520" spans="1:19">
      <c r="A4520" s="215" t="str">
        <f t="shared" si="792"/>
        <v>-</v>
      </c>
      <c r="B4520" s="216"/>
      <c r="C4520" s="216"/>
      <c r="D4520" s="186"/>
      <c r="E4520" s="217">
        <f t="shared" si="793"/>
        <v>0</v>
      </c>
      <c r="F4520" s="218">
        <f t="shared" si="794"/>
        <v>0</v>
      </c>
      <c r="G4520" s="220"/>
      <c r="I4520" s="269"/>
    </row>
    <row r="4521" spans="1:19">
      <c r="A4521" s="215" t="str">
        <f t="shared" si="792"/>
        <v>-</v>
      </c>
      <c r="B4521" s="216"/>
      <c r="C4521" s="216"/>
      <c r="D4521" s="186"/>
      <c r="E4521" s="217">
        <f t="shared" si="793"/>
        <v>0</v>
      </c>
      <c r="F4521" s="218">
        <f t="shared" si="794"/>
        <v>0</v>
      </c>
      <c r="G4521" s="220"/>
      <c r="I4521" s="269"/>
    </row>
    <row r="4522" spans="1:19">
      <c r="A4522" s="215" t="str">
        <f t="shared" si="792"/>
        <v>-</v>
      </c>
      <c r="B4522" s="216"/>
      <c r="C4522" s="216"/>
      <c r="D4522" s="186"/>
      <c r="E4522" s="217">
        <f t="shared" si="793"/>
        <v>0</v>
      </c>
      <c r="F4522" s="218">
        <f t="shared" si="794"/>
        <v>0</v>
      </c>
      <c r="G4522" s="220"/>
      <c r="I4522" s="269"/>
    </row>
    <row r="4523" spans="1:19">
      <c r="A4523" s="215" t="str">
        <f t="shared" si="792"/>
        <v>-</v>
      </c>
      <c r="B4523" s="216"/>
      <c r="C4523" s="216"/>
      <c r="D4523" s="186"/>
      <c r="E4523" s="217">
        <f t="shared" si="793"/>
        <v>0</v>
      </c>
      <c r="F4523" s="218">
        <f t="shared" si="794"/>
        <v>0</v>
      </c>
      <c r="G4523" s="220"/>
      <c r="I4523" s="269"/>
    </row>
    <row r="4524" spans="1:19">
      <c r="A4524" s="215" t="str">
        <f t="shared" si="792"/>
        <v>-</v>
      </c>
      <c r="B4524" s="216"/>
      <c r="C4524" s="216"/>
      <c r="D4524" s="186"/>
      <c r="E4524" s="217">
        <f t="shared" si="793"/>
        <v>0</v>
      </c>
      <c r="F4524" s="218">
        <f t="shared" si="794"/>
        <v>0</v>
      </c>
      <c r="G4524" s="220"/>
      <c r="I4524" s="269"/>
    </row>
    <row r="4525" spans="1:19">
      <c r="A4525" s="215" t="str">
        <f t="shared" si="792"/>
        <v>-</v>
      </c>
      <c r="B4525" s="216"/>
      <c r="C4525" s="216"/>
      <c r="D4525" s="186"/>
      <c r="E4525" s="217">
        <f t="shared" si="793"/>
        <v>0</v>
      </c>
      <c r="F4525" s="218">
        <f t="shared" si="794"/>
        <v>0</v>
      </c>
      <c r="G4525" s="220"/>
      <c r="I4525" s="269"/>
    </row>
    <row r="4526" spans="1:19">
      <c r="A4526" s="215" t="str">
        <f t="shared" si="792"/>
        <v>-</v>
      </c>
      <c r="B4526" s="216"/>
      <c r="C4526" s="216"/>
      <c r="D4526" s="186"/>
      <c r="E4526" s="217">
        <f t="shared" si="793"/>
        <v>0</v>
      </c>
      <c r="F4526" s="218">
        <f t="shared" si="794"/>
        <v>0</v>
      </c>
      <c r="G4526" s="220"/>
      <c r="I4526" s="269"/>
    </row>
    <row r="4527" spans="1:19">
      <c r="A4527" s="215" t="str">
        <f t="shared" si="792"/>
        <v>-</v>
      </c>
      <c r="B4527" s="216"/>
      <c r="C4527" s="216"/>
      <c r="D4527" s="186"/>
      <c r="E4527" s="217">
        <f t="shared" si="793"/>
        <v>0</v>
      </c>
      <c r="F4527" s="218">
        <f t="shared" si="794"/>
        <v>0</v>
      </c>
      <c r="G4527" s="220"/>
      <c r="I4527" s="269"/>
    </row>
    <row r="4528" spans="1:19">
      <c r="A4528" s="215" t="str">
        <f t="shared" si="792"/>
        <v>-</v>
      </c>
      <c r="B4528" s="216"/>
      <c r="C4528" s="216"/>
      <c r="D4528" s="186"/>
      <c r="E4528" s="217">
        <f t="shared" si="793"/>
        <v>0</v>
      </c>
      <c r="F4528" s="218">
        <f t="shared" si="794"/>
        <v>0</v>
      </c>
      <c r="G4528" s="220"/>
      <c r="I4528" s="269"/>
    </row>
    <row r="4529" spans="1:19">
      <c r="A4529" s="215" t="str">
        <f t="shared" si="792"/>
        <v>-</v>
      </c>
      <c r="B4529" s="216"/>
      <c r="C4529" s="216"/>
      <c r="D4529" s="186"/>
      <c r="E4529" s="217">
        <f t="shared" si="793"/>
        <v>0</v>
      </c>
      <c r="F4529" s="218">
        <f t="shared" si="794"/>
        <v>0</v>
      </c>
      <c r="G4529" s="220"/>
      <c r="I4529" s="269"/>
    </row>
    <row r="4530" spans="1:19">
      <c r="A4530" s="215" t="str">
        <f t="shared" si="792"/>
        <v>-</v>
      </c>
      <c r="B4530" s="216"/>
      <c r="C4530" s="216"/>
      <c r="D4530" s="186"/>
      <c r="E4530" s="217">
        <f t="shared" si="793"/>
        <v>0</v>
      </c>
      <c r="F4530" s="218">
        <f t="shared" si="794"/>
        <v>0</v>
      </c>
      <c r="G4530" s="220"/>
      <c r="I4530" s="308"/>
    </row>
    <row r="4531" spans="1:19" ht="13.5" thickBot="1">
      <c r="A4531" s="222"/>
      <c r="B4531" s="223"/>
      <c r="C4531" s="223"/>
      <c r="D4531" s="225"/>
      <c r="E4531" s="225"/>
      <c r="F4531" s="226" t="s">
        <v>76</v>
      </c>
      <c r="G4531" s="227">
        <f>SUM(F4519:F4530)</f>
        <v>0</v>
      </c>
      <c r="I4531" s="308"/>
    </row>
    <row r="4532" spans="1:19" s="209" customFormat="1" ht="13.5" thickTop="1">
      <c r="A4532" s="228" t="s">
        <v>63</v>
      </c>
      <c r="B4532" s="229"/>
      <c r="C4532" s="229"/>
      <c r="D4532" s="231"/>
      <c r="E4532" s="231"/>
      <c r="F4532" s="230"/>
      <c r="G4532" s="232"/>
      <c r="I4532" s="307"/>
      <c r="S4532" s="281"/>
    </row>
    <row r="4533" spans="1:19" ht="26">
      <c r="A4533" s="233" t="s">
        <v>53</v>
      </c>
      <c r="B4533" s="234"/>
      <c r="C4533" s="235" t="s">
        <v>54</v>
      </c>
      <c r="D4533" s="298" t="s">
        <v>64</v>
      </c>
      <c r="E4533" s="236" t="s">
        <v>65</v>
      </c>
      <c r="F4533" s="237" t="s">
        <v>75</v>
      </c>
      <c r="G4533" s="238" t="s">
        <v>66</v>
      </c>
      <c r="I4533" s="269"/>
    </row>
    <row r="4534" spans="1:19">
      <c r="A4534" s="842" t="str">
        <f t="shared" ref="A4534:A4545" si="795">IF(I4533=0,"",VLOOKUP(I4533,MATERIALES,2,FALSE))</f>
        <v/>
      </c>
      <c r="B4534" s="843"/>
      <c r="C4534" s="239" t="str">
        <f t="shared" ref="C4534:C4542" si="796">IF(I4533=0,"",VLOOKUP(I4533,MATERIALES,3,FALSE))</f>
        <v/>
      </c>
      <c r="D4534" s="186"/>
      <c r="E4534" s="240">
        <f t="shared" ref="E4534:E4545" si="797">IF(I4533=0,0,VLOOKUP(I4533,MATERIALES,4,FALSE))</f>
        <v>0</v>
      </c>
      <c r="F4534" s="218">
        <f>D4534*E4534</f>
        <v>0</v>
      </c>
      <c r="G4534" s="219"/>
      <c r="I4534" s="269"/>
    </row>
    <row r="4535" spans="1:19">
      <c r="A4535" s="842" t="str">
        <f t="shared" si="795"/>
        <v/>
      </c>
      <c r="B4535" s="843"/>
      <c r="C4535" s="239" t="str">
        <f t="shared" si="796"/>
        <v/>
      </c>
      <c r="D4535" s="186"/>
      <c r="E4535" s="240">
        <f t="shared" si="797"/>
        <v>0</v>
      </c>
      <c r="F4535" s="218">
        <f t="shared" ref="F4535:F4545" si="798">D4535*E4535</f>
        <v>0</v>
      </c>
      <c r="G4535" s="220"/>
      <c r="I4535" s="269"/>
    </row>
    <row r="4536" spans="1:19">
      <c r="A4536" s="842" t="str">
        <f t="shared" si="795"/>
        <v/>
      </c>
      <c r="B4536" s="843"/>
      <c r="C4536" s="239" t="str">
        <f t="shared" si="796"/>
        <v/>
      </c>
      <c r="D4536" s="186"/>
      <c r="E4536" s="240">
        <f t="shared" si="797"/>
        <v>0</v>
      </c>
      <c r="F4536" s="218">
        <f t="shared" si="798"/>
        <v>0</v>
      </c>
      <c r="G4536" s="220"/>
      <c r="I4536" s="269"/>
    </row>
    <row r="4537" spans="1:19">
      <c r="A4537" s="842" t="str">
        <f t="shared" si="795"/>
        <v/>
      </c>
      <c r="B4537" s="843"/>
      <c r="C4537" s="239" t="str">
        <f t="shared" si="796"/>
        <v/>
      </c>
      <c r="D4537" s="186"/>
      <c r="E4537" s="240">
        <f t="shared" si="797"/>
        <v>0</v>
      </c>
      <c r="F4537" s="218">
        <f t="shared" si="798"/>
        <v>0</v>
      </c>
      <c r="G4537" s="220"/>
      <c r="I4537" s="269"/>
    </row>
    <row r="4538" spans="1:19">
      <c r="A4538" s="842" t="str">
        <f t="shared" si="795"/>
        <v/>
      </c>
      <c r="B4538" s="843"/>
      <c r="C4538" s="239" t="str">
        <f t="shared" si="796"/>
        <v/>
      </c>
      <c r="D4538" s="186"/>
      <c r="E4538" s="240">
        <f t="shared" si="797"/>
        <v>0</v>
      </c>
      <c r="F4538" s="218">
        <f t="shared" si="798"/>
        <v>0</v>
      </c>
      <c r="G4538" s="220"/>
      <c r="I4538" s="269"/>
    </row>
    <row r="4539" spans="1:19">
      <c r="A4539" s="842" t="str">
        <f t="shared" si="795"/>
        <v/>
      </c>
      <c r="B4539" s="843"/>
      <c r="C4539" s="239" t="str">
        <f t="shared" si="796"/>
        <v/>
      </c>
      <c r="D4539" s="186"/>
      <c r="E4539" s="240">
        <f t="shared" si="797"/>
        <v>0</v>
      </c>
      <c r="F4539" s="218">
        <f t="shared" si="798"/>
        <v>0</v>
      </c>
      <c r="G4539" s="220"/>
      <c r="I4539" s="269"/>
    </row>
    <row r="4540" spans="1:19">
      <c r="A4540" s="842" t="str">
        <f t="shared" si="795"/>
        <v/>
      </c>
      <c r="B4540" s="843"/>
      <c r="C4540" s="239" t="str">
        <f t="shared" si="796"/>
        <v/>
      </c>
      <c r="D4540" s="186"/>
      <c r="E4540" s="240">
        <f t="shared" si="797"/>
        <v>0</v>
      </c>
      <c r="F4540" s="218">
        <f t="shared" si="798"/>
        <v>0</v>
      </c>
      <c r="G4540" s="220"/>
      <c r="I4540" s="269"/>
    </row>
    <row r="4541" spans="1:19">
      <c r="A4541" s="842" t="str">
        <f t="shared" si="795"/>
        <v/>
      </c>
      <c r="B4541" s="843"/>
      <c r="C4541" s="239" t="str">
        <f t="shared" si="796"/>
        <v/>
      </c>
      <c r="D4541" s="186"/>
      <c r="E4541" s="240">
        <f t="shared" si="797"/>
        <v>0</v>
      </c>
      <c r="F4541" s="218">
        <f t="shared" si="798"/>
        <v>0</v>
      </c>
      <c r="G4541" s="241"/>
      <c r="I4541" s="269"/>
    </row>
    <row r="4542" spans="1:19">
      <c r="A4542" s="842" t="str">
        <f t="shared" si="795"/>
        <v/>
      </c>
      <c r="B4542" s="843"/>
      <c r="C4542" s="239" t="str">
        <f t="shared" si="796"/>
        <v/>
      </c>
      <c r="D4542" s="186"/>
      <c r="E4542" s="240">
        <f t="shared" si="797"/>
        <v>0</v>
      </c>
      <c r="F4542" s="218">
        <f t="shared" si="798"/>
        <v>0</v>
      </c>
      <c r="G4542" s="220"/>
      <c r="I4542" s="269"/>
    </row>
    <row r="4543" spans="1:19">
      <c r="A4543" s="842" t="str">
        <f t="shared" si="795"/>
        <v/>
      </c>
      <c r="B4543" s="843"/>
      <c r="C4543" s="239"/>
      <c r="D4543" s="186"/>
      <c r="E4543" s="240">
        <f t="shared" si="797"/>
        <v>0</v>
      </c>
      <c r="F4543" s="218">
        <f t="shared" si="798"/>
        <v>0</v>
      </c>
      <c r="G4543" s="220"/>
      <c r="I4543" s="269"/>
    </row>
    <row r="4544" spans="1:19">
      <c r="A4544" s="842" t="str">
        <f t="shared" si="795"/>
        <v/>
      </c>
      <c r="B4544" s="843"/>
      <c r="C4544" s="239"/>
      <c r="D4544" s="186"/>
      <c r="E4544" s="240">
        <f t="shared" si="797"/>
        <v>0</v>
      </c>
      <c r="F4544" s="218">
        <f t="shared" si="798"/>
        <v>0</v>
      </c>
      <c r="G4544" s="220"/>
      <c r="I4544" s="269"/>
    </row>
    <row r="4545" spans="1:9" ht="26.25" customHeight="1">
      <c r="A4545" s="842" t="str">
        <f t="shared" si="795"/>
        <v/>
      </c>
      <c r="B4545" s="843"/>
      <c r="C4545" s="239" t="str">
        <f t="shared" ref="C4545" si="799">IF(I4544=0,"",VLOOKUP(I4544,MATERIALES,3,FALSE))</f>
        <v/>
      </c>
      <c r="D4545" s="186"/>
      <c r="E4545" s="240">
        <f t="shared" si="797"/>
        <v>0</v>
      </c>
      <c r="F4545" s="218">
        <f t="shared" si="798"/>
        <v>0</v>
      </c>
      <c r="G4545" s="221"/>
      <c r="I4545" s="308"/>
    </row>
    <row r="4546" spans="1:9" ht="13.5" thickBot="1">
      <c r="A4546" s="204"/>
      <c r="D4546" s="206"/>
      <c r="E4546" s="242"/>
      <c r="F4546" s="243" t="s">
        <v>77</v>
      </c>
      <c r="G4546" s="241">
        <f>SUM(F4534:F4545)</f>
        <v>0</v>
      </c>
      <c r="I4546" s="308"/>
    </row>
    <row r="4547" spans="1:9" ht="14" thickTop="1" thickBot="1">
      <c r="A4547" s="244" t="s">
        <v>68</v>
      </c>
      <c r="B4547" s="245"/>
      <c r="C4547" s="245"/>
      <c r="D4547" s="247"/>
      <c r="E4547" s="247"/>
      <c r="F4547" s="246"/>
      <c r="G4547" s="248"/>
      <c r="I4547" s="308"/>
    </row>
    <row r="4548" spans="1:9" ht="13.5" thickTop="1">
      <c r="A4548" s="233" t="s">
        <v>53</v>
      </c>
      <c r="B4548" s="234"/>
      <c r="C4548" s="236" t="s">
        <v>67</v>
      </c>
      <c r="D4548" s="298" t="s">
        <v>71</v>
      </c>
      <c r="E4548" s="236" t="s">
        <v>96</v>
      </c>
      <c r="F4548" s="237" t="s">
        <v>75</v>
      </c>
      <c r="G4548" s="238" t="s">
        <v>66</v>
      </c>
      <c r="I4548" s="269"/>
    </row>
    <row r="4549" spans="1:9">
      <c r="A4549" s="842" t="str">
        <f>IF(I4548=0,"",VLOOKUP(I4548,EQUIPOS,2,FALSE))</f>
        <v/>
      </c>
      <c r="B4549" s="843"/>
      <c r="C4549" s="187"/>
      <c r="D4549" s="186"/>
      <c r="E4549" s="240">
        <f>IF(I4548=0,0,VLOOKUP(I4548,EQUIPOS,4,FALSE))</f>
        <v>0</v>
      </c>
      <c r="F4549" s="218">
        <f>C4549*D4549*E4549</f>
        <v>0</v>
      </c>
      <c r="G4549" s="219"/>
      <c r="I4549" s="269"/>
    </row>
    <row r="4550" spans="1:9">
      <c r="A4550" s="842" t="str">
        <f>IF(I4549=0,"",VLOOKUP(I4549,EQUIPOS,2,FALSE))</f>
        <v/>
      </c>
      <c r="B4550" s="843"/>
      <c r="C4550" s="187"/>
      <c r="D4550" s="186"/>
      <c r="E4550" s="240">
        <f>IF(I4549=0,0,VLOOKUP(I4549,EQUIPOS,4,FALSE))</f>
        <v>0</v>
      </c>
      <c r="F4550" s="218">
        <f t="shared" ref="F4550:F4553" si="800">C4550*D4550*E4550</f>
        <v>0</v>
      </c>
      <c r="G4550" s="220"/>
      <c r="I4550" s="269"/>
    </row>
    <row r="4551" spans="1:9">
      <c r="A4551" s="842" t="str">
        <f>IF(I4550=0,"",VLOOKUP(I4550,EQUIPOS,2,FALSE))</f>
        <v/>
      </c>
      <c r="B4551" s="843"/>
      <c r="C4551" s="187"/>
      <c r="D4551" s="186"/>
      <c r="E4551" s="240">
        <f>IF(I4550=0,0,VLOOKUP(I4550,EQUIPOS,4,FALSE))</f>
        <v>0</v>
      </c>
      <c r="F4551" s="218">
        <f t="shared" si="800"/>
        <v>0</v>
      </c>
      <c r="G4551" s="220"/>
      <c r="I4551" s="269"/>
    </row>
    <row r="4552" spans="1:9">
      <c r="A4552" s="842" t="str">
        <f>IF(I4551=0,"",VLOOKUP(I4551,EQUIPOS,2,FALSE))</f>
        <v/>
      </c>
      <c r="B4552" s="843"/>
      <c r="C4552" s="187"/>
      <c r="D4552" s="186"/>
      <c r="E4552" s="240">
        <f>IF(I4551=0,0,VLOOKUP(I4551,EQUIPOS,4,FALSE))</f>
        <v>0</v>
      </c>
      <c r="F4552" s="218">
        <f t="shared" si="800"/>
        <v>0</v>
      </c>
      <c r="G4552" s="220"/>
      <c r="I4552" s="269"/>
    </row>
    <row r="4553" spans="1:9" ht="30.75" customHeight="1">
      <c r="A4553" s="842" t="str">
        <f>IF(I4552=0,"",VLOOKUP(I4552,EQUIPOS,2,FALSE))</f>
        <v/>
      </c>
      <c r="B4553" s="843"/>
      <c r="C4553" s="187"/>
      <c r="D4553" s="186"/>
      <c r="E4553" s="240">
        <f>IF(I4552=0,0,VLOOKUP(I4552,EQUIPOS,4,FALSE))</f>
        <v>0</v>
      </c>
      <c r="F4553" s="218">
        <f t="shared" si="800"/>
        <v>0</v>
      </c>
      <c r="G4553" s="221"/>
      <c r="I4553" s="308"/>
    </row>
    <row r="4554" spans="1:9" ht="13.5" thickBot="1">
      <c r="A4554" s="222"/>
      <c r="B4554" s="223"/>
      <c r="C4554" s="223"/>
      <c r="D4554" s="225"/>
      <c r="E4554" s="249"/>
      <c r="F4554" s="226" t="s">
        <v>78</v>
      </c>
      <c r="G4554" s="250">
        <f>SUM(F4549:F4553)</f>
        <v>0</v>
      </c>
      <c r="I4554" s="308"/>
    </row>
    <row r="4555" spans="1:9" ht="13.5" thickTop="1">
      <c r="A4555" s="228" t="s">
        <v>69</v>
      </c>
      <c r="B4555" s="229"/>
      <c r="C4555" s="229"/>
      <c r="D4555" s="231"/>
      <c r="E4555" s="231"/>
      <c r="F4555" s="230"/>
      <c r="G4555" s="232"/>
      <c r="H4555" s="209"/>
      <c r="I4555" s="307"/>
    </row>
    <row r="4556" spans="1:9" ht="26">
      <c r="A4556" s="233" t="s">
        <v>53</v>
      </c>
      <c r="B4556" s="235" t="s">
        <v>54</v>
      </c>
      <c r="C4556" s="235" t="s">
        <v>64</v>
      </c>
      <c r="D4556" s="298" t="s">
        <v>70</v>
      </c>
      <c r="E4556" s="236" t="s">
        <v>65</v>
      </c>
      <c r="F4556" s="237" t="s">
        <v>75</v>
      </c>
      <c r="G4556" s="238" t="s">
        <v>66</v>
      </c>
      <c r="I4556" s="269"/>
    </row>
    <row r="4557" spans="1:9">
      <c r="A4557" s="251" t="str">
        <f t="shared" ref="A4557:A4568" si="801">IF(I4556=0,"",VLOOKUP(I4556,MANOOBRA,2,FALSE))</f>
        <v/>
      </c>
      <c r="B4557" s="239" t="str">
        <f t="shared" ref="B4557:B4568" si="802">IF(I4556=0,"",VLOOKUP(I4556,MANOOBRA,3,FALSE))</f>
        <v/>
      </c>
      <c r="C4557" s="187"/>
      <c r="D4557" s="187"/>
      <c r="E4557" s="240">
        <f t="shared" ref="E4557:E4568" si="803">IF(I4556=0,0,VLOOKUP(I4556,MANOOBRA,4,FALSE))</f>
        <v>0</v>
      </c>
      <c r="F4557" s="218">
        <f>IF(D4557=0,0,C4557*E4557/D4557)</f>
        <v>0</v>
      </c>
      <c r="G4557" s="219"/>
      <c r="I4557" s="269"/>
    </row>
    <row r="4558" spans="1:9">
      <c r="A4558" s="251" t="str">
        <f t="shared" si="801"/>
        <v/>
      </c>
      <c r="B4558" s="239" t="str">
        <f t="shared" si="802"/>
        <v/>
      </c>
      <c r="C4558" s="187"/>
      <c r="D4558" s="187"/>
      <c r="E4558" s="240">
        <f t="shared" si="803"/>
        <v>0</v>
      </c>
      <c r="F4558" s="218">
        <f t="shared" ref="F4558:F4568" si="804">IF(D4558=0,0,C4558*E4558/D4558)</f>
        <v>0</v>
      </c>
      <c r="G4558" s="220"/>
      <c r="I4558" s="269"/>
    </row>
    <row r="4559" spans="1:9">
      <c r="A4559" s="251" t="str">
        <f t="shared" si="801"/>
        <v/>
      </c>
      <c r="B4559" s="239" t="str">
        <f t="shared" si="802"/>
        <v/>
      </c>
      <c r="C4559" s="187"/>
      <c r="D4559" s="290"/>
      <c r="E4559" s="240">
        <f t="shared" si="803"/>
        <v>0</v>
      </c>
      <c r="F4559" s="218">
        <f t="shared" si="804"/>
        <v>0</v>
      </c>
      <c r="G4559" s="220"/>
      <c r="I4559" s="269"/>
    </row>
    <row r="4560" spans="1:9">
      <c r="A4560" s="251" t="str">
        <f t="shared" si="801"/>
        <v/>
      </c>
      <c r="B4560" s="239" t="str">
        <f t="shared" si="802"/>
        <v/>
      </c>
      <c r="C4560" s="187"/>
      <c r="D4560" s="187"/>
      <c r="E4560" s="240">
        <f t="shared" si="803"/>
        <v>0</v>
      </c>
      <c r="F4560" s="218">
        <f t="shared" si="804"/>
        <v>0</v>
      </c>
      <c r="G4560" s="220"/>
      <c r="I4560" s="269"/>
    </row>
    <row r="4561" spans="1:20">
      <c r="A4561" s="251" t="str">
        <f t="shared" si="801"/>
        <v/>
      </c>
      <c r="B4561" s="239" t="str">
        <f t="shared" si="802"/>
        <v/>
      </c>
      <c r="C4561" s="187"/>
      <c r="D4561" s="187"/>
      <c r="E4561" s="240">
        <f t="shared" si="803"/>
        <v>0</v>
      </c>
      <c r="F4561" s="218">
        <f t="shared" si="804"/>
        <v>0</v>
      </c>
      <c r="G4561" s="220"/>
      <c r="I4561" s="269"/>
    </row>
    <row r="4562" spans="1:20">
      <c r="A4562" s="251" t="str">
        <f t="shared" si="801"/>
        <v/>
      </c>
      <c r="B4562" s="239" t="str">
        <f t="shared" si="802"/>
        <v/>
      </c>
      <c r="C4562" s="187"/>
      <c r="D4562" s="187"/>
      <c r="E4562" s="240">
        <f t="shared" si="803"/>
        <v>0</v>
      </c>
      <c r="F4562" s="218">
        <f t="shared" si="804"/>
        <v>0</v>
      </c>
      <c r="G4562" s="220"/>
      <c r="I4562" s="269"/>
    </row>
    <row r="4563" spans="1:20">
      <c r="A4563" s="251" t="str">
        <f t="shared" si="801"/>
        <v/>
      </c>
      <c r="B4563" s="239" t="str">
        <f t="shared" si="802"/>
        <v/>
      </c>
      <c r="C4563" s="187"/>
      <c r="D4563" s="187"/>
      <c r="E4563" s="240">
        <f t="shared" si="803"/>
        <v>0</v>
      </c>
      <c r="F4563" s="218">
        <f t="shared" si="804"/>
        <v>0</v>
      </c>
      <c r="G4563" s="220"/>
      <c r="I4563" s="269"/>
    </row>
    <row r="4564" spans="1:20">
      <c r="A4564" s="251" t="str">
        <f t="shared" si="801"/>
        <v/>
      </c>
      <c r="B4564" s="239" t="str">
        <f t="shared" si="802"/>
        <v/>
      </c>
      <c r="C4564" s="187"/>
      <c r="D4564" s="187"/>
      <c r="E4564" s="240">
        <f t="shared" si="803"/>
        <v>0</v>
      </c>
      <c r="F4564" s="218">
        <f t="shared" si="804"/>
        <v>0</v>
      </c>
      <c r="G4564" s="220"/>
      <c r="I4564" s="269"/>
    </row>
    <row r="4565" spans="1:20">
      <c r="A4565" s="251" t="str">
        <f t="shared" si="801"/>
        <v/>
      </c>
      <c r="B4565" s="239" t="str">
        <f t="shared" si="802"/>
        <v/>
      </c>
      <c r="C4565" s="187"/>
      <c r="D4565" s="187"/>
      <c r="E4565" s="240">
        <f t="shared" si="803"/>
        <v>0</v>
      </c>
      <c r="F4565" s="218">
        <f t="shared" si="804"/>
        <v>0</v>
      </c>
      <c r="G4565" s="220"/>
      <c r="I4565" s="269"/>
    </row>
    <row r="4566" spans="1:20">
      <c r="A4566" s="251" t="str">
        <f t="shared" si="801"/>
        <v/>
      </c>
      <c r="B4566" s="239" t="str">
        <f t="shared" si="802"/>
        <v/>
      </c>
      <c r="C4566" s="187"/>
      <c r="D4566" s="187"/>
      <c r="E4566" s="240">
        <f t="shared" si="803"/>
        <v>0</v>
      </c>
      <c r="F4566" s="218">
        <f t="shared" si="804"/>
        <v>0</v>
      </c>
      <c r="G4566" s="220"/>
      <c r="I4566" s="269"/>
    </row>
    <row r="4567" spans="1:20">
      <c r="A4567" s="251" t="str">
        <f t="shared" si="801"/>
        <v/>
      </c>
      <c r="B4567" s="239" t="str">
        <f t="shared" si="802"/>
        <v/>
      </c>
      <c r="C4567" s="187"/>
      <c r="D4567" s="187"/>
      <c r="E4567" s="240">
        <f t="shared" si="803"/>
        <v>0</v>
      </c>
      <c r="F4567" s="218">
        <f t="shared" si="804"/>
        <v>0</v>
      </c>
      <c r="G4567" s="220"/>
      <c r="I4567" s="269"/>
    </row>
    <row r="4568" spans="1:20" ht="31.5" customHeight="1">
      <c r="A4568" s="251" t="str">
        <f t="shared" si="801"/>
        <v/>
      </c>
      <c r="B4568" s="239" t="str">
        <f t="shared" si="802"/>
        <v/>
      </c>
      <c r="C4568" s="187"/>
      <c r="D4568" s="187"/>
      <c r="E4568" s="240">
        <f t="shared" si="803"/>
        <v>0</v>
      </c>
      <c r="F4568" s="218">
        <f t="shared" si="804"/>
        <v>0</v>
      </c>
      <c r="G4568" s="221"/>
      <c r="I4568" s="308"/>
    </row>
    <row r="4569" spans="1:20" ht="13.5" thickBot="1">
      <c r="A4569" s="222"/>
      <c r="B4569" s="223"/>
      <c r="C4569" s="223"/>
      <c r="D4569" s="225"/>
      <c r="E4569" s="225"/>
      <c r="F4569" s="226" t="s">
        <v>79</v>
      </c>
      <c r="G4569" s="250">
        <f>SUM(F4557:F4568)</f>
        <v>0</v>
      </c>
      <c r="I4569" s="308"/>
    </row>
    <row r="4570" spans="1:20" ht="13.5" thickTop="1">
      <c r="A4570" s="179" t="s">
        <v>72</v>
      </c>
      <c r="B4570" s="229"/>
      <c r="C4570" s="229"/>
      <c r="D4570" s="231"/>
      <c r="E4570" s="231"/>
      <c r="F4570" s="230"/>
      <c r="G4570" s="232"/>
      <c r="H4570" s="209"/>
      <c r="I4570" s="307"/>
    </row>
    <row r="4571" spans="1:20">
      <c r="A4571" s="233" t="s">
        <v>53</v>
      </c>
      <c r="B4571" s="234"/>
      <c r="C4571" s="234"/>
      <c r="D4571" s="299"/>
      <c r="E4571" s="236" t="s">
        <v>73</v>
      </c>
      <c r="F4571" s="237" t="s">
        <v>74</v>
      </c>
      <c r="G4571" s="252" t="s">
        <v>73</v>
      </c>
      <c r="I4571" s="308"/>
    </row>
    <row r="4572" spans="1:20">
      <c r="A4572" s="178" t="s">
        <v>86</v>
      </c>
      <c r="B4572" s="253"/>
      <c r="C4572" s="253"/>
      <c r="D4572" s="300"/>
      <c r="E4572" s="217">
        <f>SUM(G4531,G4546,G4554,G4569)</f>
        <v>0</v>
      </c>
      <c r="F4572" s="254">
        <f>A</f>
        <v>0</v>
      </c>
      <c r="G4572" s="255">
        <f>E4572*F4572</f>
        <v>0</v>
      </c>
      <c r="I4572" s="308"/>
    </row>
    <row r="4573" spans="1:20">
      <c r="A4573" s="178" t="s">
        <v>84</v>
      </c>
      <c r="B4573" s="253"/>
      <c r="C4573" s="253"/>
      <c r="D4573" s="300"/>
      <c r="E4573" s="217">
        <f>SUM(G4531,G4546,G4554,G4569)</f>
        <v>0</v>
      </c>
      <c r="F4573" s="254">
        <f>I</f>
        <v>0</v>
      </c>
      <c r="G4573" s="255">
        <f>E4573*F4573</f>
        <v>0</v>
      </c>
      <c r="I4573" s="308"/>
    </row>
    <row r="4574" spans="1:20" ht="33" customHeight="1">
      <c r="A4574" s="178" t="s">
        <v>85</v>
      </c>
      <c r="B4574" s="253"/>
      <c r="C4574" s="253"/>
      <c r="D4574" s="300"/>
      <c r="E4574" s="217">
        <f>SUM(G4531,G4546,G4554,G4569)</f>
        <v>0</v>
      </c>
      <c r="F4574" s="254">
        <f>U</f>
        <v>0</v>
      </c>
      <c r="G4574" s="255">
        <f>E4574*F4574</f>
        <v>0</v>
      </c>
      <c r="I4574" s="308"/>
      <c r="J4574" s="281"/>
      <c r="K4574" s="281"/>
      <c r="L4574" s="281"/>
      <c r="M4574" s="281"/>
      <c r="N4574" s="281"/>
      <c r="O4574" s="281"/>
      <c r="P4574" s="281"/>
      <c r="Q4574" s="281"/>
      <c r="R4574" s="281"/>
      <c r="S4574" s="281"/>
    </row>
    <row r="4575" spans="1:20" s="201" customFormat="1" ht="13.5" thickBot="1">
      <c r="A4575" s="222"/>
      <c r="B4575" s="223"/>
      <c r="C4575" s="223"/>
      <c r="D4575" s="225"/>
      <c r="E4575" s="225"/>
      <c r="F4575" s="256" t="s">
        <v>83</v>
      </c>
      <c r="G4575" s="250">
        <f>SUM(G4572:G4574)</f>
        <v>0</v>
      </c>
      <c r="I4575" s="309"/>
      <c r="J4575" s="201" t="str">
        <f>B4515</f>
        <v>6,3</v>
      </c>
      <c r="K4575" s="261">
        <f>E4572</f>
        <v>0</v>
      </c>
      <c r="L4575" s="261">
        <f>+G4531</f>
        <v>0</v>
      </c>
      <c r="M4575" s="261">
        <f>+G4546</f>
        <v>0</v>
      </c>
      <c r="N4575" s="261">
        <f>+G4554</f>
        <v>0</v>
      </c>
      <c r="O4575" s="261">
        <f>+G4569</f>
        <v>0</v>
      </c>
      <c r="P4575" s="280">
        <f>G4572</f>
        <v>0</v>
      </c>
      <c r="Q4575" s="280">
        <f>G4573</f>
        <v>0</v>
      </c>
      <c r="R4575" s="280">
        <f>G4574</f>
        <v>0</v>
      </c>
      <c r="S4575" s="283">
        <f>SUM(K4575:R4575)</f>
        <v>0</v>
      </c>
      <c r="T4575" s="280"/>
    </row>
    <row r="4576" spans="1:20" ht="14" thickTop="1" thickBot="1">
      <c r="A4576" s="257"/>
      <c r="B4576" s="201"/>
      <c r="C4576" s="201"/>
      <c r="D4576" s="301"/>
      <c r="E4576" s="258" t="s">
        <v>88</v>
      </c>
      <c r="F4576" s="259"/>
      <c r="G4576" s="260">
        <f>ROUND(SUM(G4531,G4546,G4554,G4569,G4575),0)</f>
        <v>0</v>
      </c>
      <c r="I4576" s="308"/>
      <c r="T4576" s="280"/>
    </row>
    <row r="4577" spans="1:20" ht="13.5" thickTop="1">
      <c r="A4577" s="262" t="s">
        <v>95</v>
      </c>
      <c r="D4577" s="206"/>
      <c r="E4577" s="206"/>
      <c r="F4577" s="205"/>
      <c r="G4577" s="208"/>
      <c r="I4577" s="308"/>
      <c r="T4577" s="280"/>
    </row>
    <row r="4578" spans="1:20">
      <c r="A4578" s="262"/>
      <c r="B4578" s="263"/>
      <c r="C4578" s="263"/>
      <c r="D4578" s="302"/>
      <c r="E4578" s="206"/>
      <c r="F4578" s="205"/>
      <c r="G4578" s="264">
        <f ca="1">TODAY()</f>
        <v>45189</v>
      </c>
      <c r="I4578" s="308"/>
      <c r="T4578" s="280"/>
    </row>
    <row r="4579" spans="1:20" s="191" customFormat="1" ht="13.5" thickBot="1">
      <c r="A4579" s="222"/>
      <c r="B4579" s="223"/>
      <c r="C4579" s="223"/>
      <c r="D4579" s="225"/>
      <c r="E4579" s="225"/>
      <c r="F4579" s="224"/>
      <c r="G4579" s="265"/>
      <c r="I4579" s="303"/>
      <c r="S4579" s="282"/>
    </row>
    <row r="4580" spans="1:20" s="191" customFormat="1" ht="13.5" thickTop="1">
      <c r="A4580" s="188" t="s">
        <v>124</v>
      </c>
      <c r="B4580" s="188"/>
      <c r="C4580" s="188"/>
      <c r="D4580" s="190"/>
      <c r="E4580" s="190"/>
      <c r="F4580" s="189"/>
      <c r="G4580" s="189"/>
      <c r="I4580" s="303"/>
      <c r="S4580" s="282"/>
    </row>
    <row r="4581" spans="1:20" s="191" customFormat="1">
      <c r="A4581" s="188" t="str">
        <f>CONCATENATE('Prestaciones y AIU'!A4224," ANALISIS DE PRECIOS UNITARIOS")</f>
        <v xml:space="preserve"> ANALISIS DE PRECIOS UNITARIOS</v>
      </c>
      <c r="B4581" s="188"/>
      <c r="C4581" s="188"/>
      <c r="D4581" s="190"/>
      <c r="E4581" s="190"/>
      <c r="F4581" s="189"/>
      <c r="G4581" s="189"/>
      <c r="I4581" s="303"/>
      <c r="S4581" s="282"/>
    </row>
    <row r="4582" spans="1:20" s="191" customFormat="1">
      <c r="A4582" s="188" t="str">
        <f>Objeto_LIC</f>
        <v>OBJETO PROCESO COMPETITIVO</v>
      </c>
      <c r="B4582" s="188"/>
      <c r="C4582" s="188"/>
      <c r="D4582" s="190"/>
      <c r="E4582" s="190"/>
      <c r="F4582" s="189"/>
      <c r="G4582" s="189"/>
      <c r="I4582" s="303"/>
      <c r="S4582" s="282"/>
    </row>
    <row r="4583" spans="1:20">
      <c r="A4583" s="188"/>
      <c r="B4583" s="188"/>
      <c r="C4583" s="188"/>
      <c r="D4583" s="190"/>
      <c r="E4583" s="190"/>
      <c r="F4583" s="189"/>
      <c r="G4583" s="189"/>
    </row>
    <row r="4584" spans="1:20" s="201" customFormat="1" ht="13.5" thickBot="1">
      <c r="A4584" s="192"/>
      <c r="B4584" s="192"/>
      <c r="C4584" s="192"/>
      <c r="D4584" s="194"/>
      <c r="E4584" s="194"/>
      <c r="F4584" s="193"/>
      <c r="G4584" s="193"/>
      <c r="I4584" s="305"/>
      <c r="S4584" s="282"/>
    </row>
    <row r="4585" spans="1:20" ht="13.5" thickTop="1">
      <c r="A4585" s="196"/>
      <c r="B4585" s="197"/>
      <c r="C4585" s="197"/>
      <c r="D4585" s="199"/>
      <c r="E4585" s="199"/>
      <c r="F4585" s="198"/>
      <c r="G4585" s="200" t="s">
        <v>125</v>
      </c>
    </row>
    <row r="4586" spans="1:20">
      <c r="A4586" s="202" t="s">
        <v>58</v>
      </c>
      <c r="B4586" s="844" t="str">
        <f>Proponente</f>
        <v>INDICAR NOMBRE DE CONTRATISTA</v>
      </c>
      <c r="C4586" s="844"/>
      <c r="D4586" s="844"/>
      <c r="E4586" s="844"/>
      <c r="F4586" s="844"/>
      <c r="G4586" s="845"/>
    </row>
    <row r="4587" spans="1:20">
      <c r="A4587" s="202" t="s">
        <v>59</v>
      </c>
      <c r="B4587" s="203" t="str">
        <f>Presupuesto!$A$71</f>
        <v>6,4</v>
      </c>
      <c r="C4587" s="844" t="str">
        <f>Presupuesto!$B$71</f>
        <v>Suministro de materiales, fabricación y pintura de rejillas metálicas y otros similares</v>
      </c>
      <c r="D4587" s="844"/>
      <c r="E4587" s="844"/>
      <c r="F4587" s="844"/>
      <c r="G4587" s="845"/>
    </row>
    <row r="4588" spans="1:20">
      <c r="A4588" s="204"/>
      <c r="D4588" s="206"/>
      <c r="E4588" s="206"/>
      <c r="F4588" s="192" t="s">
        <v>87</v>
      </c>
      <c r="G4588" s="207" t="str">
        <f>Presupuesto!$C$71</f>
        <v>Kg</v>
      </c>
      <c r="I4588" s="306"/>
      <c r="J4588" s="281"/>
      <c r="K4588" s="281"/>
      <c r="L4588" s="281"/>
      <c r="M4588" s="281"/>
      <c r="N4588" s="281"/>
      <c r="O4588" s="281"/>
      <c r="P4588" s="281"/>
      <c r="Q4588" s="281"/>
      <c r="R4588" s="281"/>
      <c r="S4588" s="281"/>
    </row>
    <row r="4589" spans="1:20" s="209" customFormat="1" ht="13.5" thickBot="1">
      <c r="A4589" s="202" t="s">
        <v>60</v>
      </c>
      <c r="B4589" s="195"/>
      <c r="C4589" s="195"/>
      <c r="D4589" s="206"/>
      <c r="E4589" s="206"/>
      <c r="F4589" s="205"/>
      <c r="G4589" s="208"/>
      <c r="I4589" s="307"/>
      <c r="S4589" s="281"/>
    </row>
    <row r="4590" spans="1:20" ht="13.5" thickTop="1">
      <c r="A4590" s="210" t="s">
        <v>53</v>
      </c>
      <c r="B4590" s="211" t="s">
        <v>61</v>
      </c>
      <c r="C4590" s="211" t="s">
        <v>62</v>
      </c>
      <c r="D4590" s="212" t="s">
        <v>70</v>
      </c>
      <c r="E4590" s="213" t="s">
        <v>98</v>
      </c>
      <c r="F4590" s="213" t="s">
        <v>75</v>
      </c>
      <c r="G4590" s="214" t="s">
        <v>66</v>
      </c>
      <c r="I4590" s="269"/>
    </row>
    <row r="4591" spans="1:20">
      <c r="A4591" s="215" t="str">
        <f t="shared" ref="A4591:A4602" si="805">IF(I4590=0,"-",VLOOKUP(I4590,EQUIPOS,2,FALSE))</f>
        <v>-</v>
      </c>
      <c r="B4591" s="216"/>
      <c r="C4591" s="216"/>
      <c r="D4591" s="186"/>
      <c r="E4591" s="217">
        <f t="shared" ref="E4591:E4602" si="806">IF(I4590=0,0,VLOOKUP(I4590,EQUIPOS,4,FALSE))</f>
        <v>0</v>
      </c>
      <c r="F4591" s="218">
        <f t="shared" ref="F4591:F4602" si="807">IF(D4591=0,0,E4591/D4591)</f>
        <v>0</v>
      </c>
      <c r="G4591" s="219"/>
      <c r="I4591" s="269"/>
    </row>
    <row r="4592" spans="1:20">
      <c r="A4592" s="215" t="str">
        <f t="shared" si="805"/>
        <v>-</v>
      </c>
      <c r="B4592" s="216"/>
      <c r="C4592" s="216"/>
      <c r="D4592" s="186"/>
      <c r="E4592" s="217">
        <f t="shared" si="806"/>
        <v>0</v>
      </c>
      <c r="F4592" s="218">
        <f t="shared" si="807"/>
        <v>0</v>
      </c>
      <c r="G4592" s="220"/>
      <c r="I4592" s="269"/>
    </row>
    <row r="4593" spans="1:19">
      <c r="A4593" s="215" t="str">
        <f t="shared" si="805"/>
        <v>-</v>
      </c>
      <c r="B4593" s="216"/>
      <c r="C4593" s="216"/>
      <c r="D4593" s="186"/>
      <c r="E4593" s="217">
        <f t="shared" si="806"/>
        <v>0</v>
      </c>
      <c r="F4593" s="218">
        <f t="shared" si="807"/>
        <v>0</v>
      </c>
      <c r="G4593" s="220"/>
      <c r="I4593" s="269"/>
    </row>
    <row r="4594" spans="1:19">
      <c r="A4594" s="215" t="str">
        <f t="shared" si="805"/>
        <v>-</v>
      </c>
      <c r="B4594" s="216"/>
      <c r="C4594" s="216"/>
      <c r="D4594" s="186"/>
      <c r="E4594" s="217">
        <f t="shared" si="806"/>
        <v>0</v>
      </c>
      <c r="F4594" s="218">
        <f t="shared" si="807"/>
        <v>0</v>
      </c>
      <c r="G4594" s="220"/>
      <c r="I4594" s="269"/>
    </row>
    <row r="4595" spans="1:19">
      <c r="A4595" s="215" t="str">
        <f t="shared" si="805"/>
        <v>-</v>
      </c>
      <c r="B4595" s="216"/>
      <c r="C4595" s="216"/>
      <c r="D4595" s="186"/>
      <c r="E4595" s="217">
        <f t="shared" si="806"/>
        <v>0</v>
      </c>
      <c r="F4595" s="218">
        <f t="shared" si="807"/>
        <v>0</v>
      </c>
      <c r="G4595" s="220"/>
      <c r="I4595" s="269"/>
    </row>
    <row r="4596" spans="1:19">
      <c r="A4596" s="215" t="str">
        <f t="shared" si="805"/>
        <v>-</v>
      </c>
      <c r="B4596" s="216"/>
      <c r="C4596" s="216"/>
      <c r="D4596" s="186"/>
      <c r="E4596" s="217">
        <f t="shared" si="806"/>
        <v>0</v>
      </c>
      <c r="F4596" s="218">
        <f t="shared" si="807"/>
        <v>0</v>
      </c>
      <c r="G4596" s="220"/>
      <c r="I4596" s="269"/>
    </row>
    <row r="4597" spans="1:19">
      <c r="A4597" s="215" t="str">
        <f t="shared" si="805"/>
        <v>-</v>
      </c>
      <c r="B4597" s="216"/>
      <c r="C4597" s="216"/>
      <c r="D4597" s="186"/>
      <c r="E4597" s="217">
        <f t="shared" si="806"/>
        <v>0</v>
      </c>
      <c r="F4597" s="218">
        <f t="shared" si="807"/>
        <v>0</v>
      </c>
      <c r="G4597" s="220"/>
      <c r="I4597" s="269"/>
    </row>
    <row r="4598" spans="1:19">
      <c r="A4598" s="215" t="str">
        <f t="shared" si="805"/>
        <v>-</v>
      </c>
      <c r="B4598" s="216"/>
      <c r="C4598" s="216"/>
      <c r="D4598" s="186"/>
      <c r="E4598" s="217">
        <f t="shared" si="806"/>
        <v>0</v>
      </c>
      <c r="F4598" s="218">
        <f t="shared" si="807"/>
        <v>0</v>
      </c>
      <c r="G4598" s="220"/>
      <c r="I4598" s="269"/>
    </row>
    <row r="4599" spans="1:19">
      <c r="A4599" s="215" t="str">
        <f t="shared" si="805"/>
        <v>-</v>
      </c>
      <c r="B4599" s="216"/>
      <c r="C4599" s="216"/>
      <c r="D4599" s="186"/>
      <c r="E4599" s="217">
        <f t="shared" si="806"/>
        <v>0</v>
      </c>
      <c r="F4599" s="218">
        <f t="shared" si="807"/>
        <v>0</v>
      </c>
      <c r="G4599" s="220"/>
      <c r="I4599" s="269"/>
    </row>
    <row r="4600" spans="1:19">
      <c r="A4600" s="215" t="str">
        <f t="shared" si="805"/>
        <v>-</v>
      </c>
      <c r="B4600" s="216"/>
      <c r="C4600" s="216"/>
      <c r="D4600" s="186"/>
      <c r="E4600" s="217">
        <f t="shared" si="806"/>
        <v>0</v>
      </c>
      <c r="F4600" s="218">
        <f t="shared" si="807"/>
        <v>0</v>
      </c>
      <c r="G4600" s="220"/>
      <c r="I4600" s="269"/>
    </row>
    <row r="4601" spans="1:19">
      <c r="A4601" s="215" t="str">
        <f t="shared" si="805"/>
        <v>-</v>
      </c>
      <c r="B4601" s="216"/>
      <c r="C4601" s="216"/>
      <c r="D4601" s="186"/>
      <c r="E4601" s="217">
        <f t="shared" si="806"/>
        <v>0</v>
      </c>
      <c r="F4601" s="218">
        <f t="shared" si="807"/>
        <v>0</v>
      </c>
      <c r="G4601" s="220"/>
      <c r="I4601" s="269"/>
    </row>
    <row r="4602" spans="1:19">
      <c r="A4602" s="215" t="str">
        <f t="shared" si="805"/>
        <v>-</v>
      </c>
      <c r="B4602" s="216"/>
      <c r="C4602" s="216"/>
      <c r="D4602" s="186"/>
      <c r="E4602" s="217">
        <f t="shared" si="806"/>
        <v>0</v>
      </c>
      <c r="F4602" s="218">
        <f t="shared" si="807"/>
        <v>0</v>
      </c>
      <c r="G4602" s="220"/>
      <c r="I4602" s="308"/>
    </row>
    <row r="4603" spans="1:19" ht="13.5" thickBot="1">
      <c r="A4603" s="222"/>
      <c r="B4603" s="223"/>
      <c r="C4603" s="223"/>
      <c r="D4603" s="225"/>
      <c r="E4603" s="225"/>
      <c r="F4603" s="226" t="s">
        <v>76</v>
      </c>
      <c r="G4603" s="227">
        <f>SUM(F4591:F4602)</f>
        <v>0</v>
      </c>
      <c r="I4603" s="308"/>
    </row>
    <row r="4604" spans="1:19" s="209" customFormat="1" ht="13.5" thickTop="1">
      <c r="A4604" s="228" t="s">
        <v>63</v>
      </c>
      <c r="B4604" s="229"/>
      <c r="C4604" s="229"/>
      <c r="D4604" s="231"/>
      <c r="E4604" s="231"/>
      <c r="F4604" s="230"/>
      <c r="G4604" s="232"/>
      <c r="I4604" s="307"/>
      <c r="S4604" s="281"/>
    </row>
    <row r="4605" spans="1:19" ht="26">
      <c r="A4605" s="233" t="s">
        <v>53</v>
      </c>
      <c r="B4605" s="234"/>
      <c r="C4605" s="235" t="s">
        <v>54</v>
      </c>
      <c r="D4605" s="298" t="s">
        <v>64</v>
      </c>
      <c r="E4605" s="236" t="s">
        <v>65</v>
      </c>
      <c r="F4605" s="237" t="s">
        <v>75</v>
      </c>
      <c r="G4605" s="238" t="s">
        <v>66</v>
      </c>
      <c r="I4605" s="269"/>
    </row>
    <row r="4606" spans="1:19">
      <c r="A4606" s="842" t="str">
        <f t="shared" ref="A4606:A4617" si="808">IF(I4605=0,"",VLOOKUP(I4605,MATERIALES,2,FALSE))</f>
        <v/>
      </c>
      <c r="B4606" s="843"/>
      <c r="C4606" s="239" t="str">
        <f t="shared" ref="C4606:C4614" si="809">IF(I4605=0,"",VLOOKUP(I4605,MATERIALES,3,FALSE))</f>
        <v/>
      </c>
      <c r="D4606" s="186"/>
      <c r="E4606" s="240">
        <f t="shared" ref="E4606:E4617" si="810">IF(I4605=0,0,VLOOKUP(I4605,MATERIALES,4,FALSE))</f>
        <v>0</v>
      </c>
      <c r="F4606" s="218">
        <f>D4606*E4606</f>
        <v>0</v>
      </c>
      <c r="G4606" s="219"/>
      <c r="I4606" s="269"/>
    </row>
    <row r="4607" spans="1:19">
      <c r="A4607" s="842" t="str">
        <f t="shared" si="808"/>
        <v/>
      </c>
      <c r="B4607" s="843"/>
      <c r="C4607" s="239" t="str">
        <f t="shared" si="809"/>
        <v/>
      </c>
      <c r="D4607" s="186"/>
      <c r="E4607" s="240">
        <f t="shared" si="810"/>
        <v>0</v>
      </c>
      <c r="F4607" s="218">
        <f t="shared" ref="F4607:F4617" si="811">D4607*E4607</f>
        <v>0</v>
      </c>
      <c r="G4607" s="220"/>
      <c r="I4607" s="269"/>
    </row>
    <row r="4608" spans="1:19">
      <c r="A4608" s="842" t="str">
        <f t="shared" si="808"/>
        <v/>
      </c>
      <c r="B4608" s="843"/>
      <c r="C4608" s="239" t="str">
        <f t="shared" si="809"/>
        <v/>
      </c>
      <c r="D4608" s="186"/>
      <c r="E4608" s="240">
        <f t="shared" si="810"/>
        <v>0</v>
      </c>
      <c r="F4608" s="218">
        <f t="shared" si="811"/>
        <v>0</v>
      </c>
      <c r="G4608" s="220"/>
      <c r="I4608" s="269"/>
    </row>
    <row r="4609" spans="1:9">
      <c r="A4609" s="842" t="str">
        <f t="shared" si="808"/>
        <v/>
      </c>
      <c r="B4609" s="843"/>
      <c r="C4609" s="239" t="str">
        <f t="shared" si="809"/>
        <v/>
      </c>
      <c r="D4609" s="186"/>
      <c r="E4609" s="240">
        <f t="shared" si="810"/>
        <v>0</v>
      </c>
      <c r="F4609" s="218">
        <f t="shared" si="811"/>
        <v>0</v>
      </c>
      <c r="G4609" s="220"/>
      <c r="I4609" s="269"/>
    </row>
    <row r="4610" spans="1:9">
      <c r="A4610" s="842" t="str">
        <f t="shared" si="808"/>
        <v/>
      </c>
      <c r="B4610" s="843"/>
      <c r="C4610" s="239" t="str">
        <f t="shared" si="809"/>
        <v/>
      </c>
      <c r="D4610" s="186"/>
      <c r="E4610" s="240">
        <f t="shared" si="810"/>
        <v>0</v>
      </c>
      <c r="F4610" s="218">
        <f t="shared" si="811"/>
        <v>0</v>
      </c>
      <c r="G4610" s="220"/>
      <c r="I4610" s="269"/>
    </row>
    <row r="4611" spans="1:9">
      <c r="A4611" s="842" t="str">
        <f t="shared" si="808"/>
        <v/>
      </c>
      <c r="B4611" s="843"/>
      <c r="C4611" s="239" t="str">
        <f t="shared" si="809"/>
        <v/>
      </c>
      <c r="D4611" s="186"/>
      <c r="E4611" s="240">
        <f t="shared" si="810"/>
        <v>0</v>
      </c>
      <c r="F4611" s="218">
        <f t="shared" si="811"/>
        <v>0</v>
      </c>
      <c r="G4611" s="220"/>
      <c r="I4611" s="269"/>
    </row>
    <row r="4612" spans="1:9">
      <c r="A4612" s="842" t="str">
        <f t="shared" si="808"/>
        <v/>
      </c>
      <c r="B4612" s="843"/>
      <c r="C4612" s="239" t="str">
        <f t="shared" si="809"/>
        <v/>
      </c>
      <c r="D4612" s="186"/>
      <c r="E4612" s="240">
        <f t="shared" si="810"/>
        <v>0</v>
      </c>
      <c r="F4612" s="218">
        <f t="shared" si="811"/>
        <v>0</v>
      </c>
      <c r="G4612" s="220"/>
      <c r="I4612" s="269"/>
    </row>
    <row r="4613" spans="1:9">
      <c r="A4613" s="842" t="str">
        <f t="shared" si="808"/>
        <v/>
      </c>
      <c r="B4613" s="843"/>
      <c r="C4613" s="239" t="str">
        <f t="shared" si="809"/>
        <v/>
      </c>
      <c r="D4613" s="186"/>
      <c r="E4613" s="240">
        <f t="shared" si="810"/>
        <v>0</v>
      </c>
      <c r="F4613" s="218">
        <f t="shared" si="811"/>
        <v>0</v>
      </c>
      <c r="G4613" s="241"/>
      <c r="I4613" s="269"/>
    </row>
    <row r="4614" spans="1:9">
      <c r="A4614" s="842" t="str">
        <f t="shared" si="808"/>
        <v/>
      </c>
      <c r="B4614" s="843"/>
      <c r="C4614" s="239" t="str">
        <f t="shared" si="809"/>
        <v/>
      </c>
      <c r="D4614" s="186"/>
      <c r="E4614" s="240">
        <f t="shared" si="810"/>
        <v>0</v>
      </c>
      <c r="F4614" s="218">
        <f t="shared" si="811"/>
        <v>0</v>
      </c>
      <c r="G4614" s="220"/>
      <c r="I4614" s="269"/>
    </row>
    <row r="4615" spans="1:9">
      <c r="A4615" s="842" t="str">
        <f t="shared" si="808"/>
        <v/>
      </c>
      <c r="B4615" s="843"/>
      <c r="C4615" s="239"/>
      <c r="D4615" s="186"/>
      <c r="E4615" s="240">
        <f t="shared" si="810"/>
        <v>0</v>
      </c>
      <c r="F4615" s="218">
        <f t="shared" si="811"/>
        <v>0</v>
      </c>
      <c r="G4615" s="220"/>
      <c r="I4615" s="269"/>
    </row>
    <row r="4616" spans="1:9">
      <c r="A4616" s="842" t="str">
        <f t="shared" si="808"/>
        <v/>
      </c>
      <c r="B4616" s="843"/>
      <c r="C4616" s="239"/>
      <c r="D4616" s="186"/>
      <c r="E4616" s="240">
        <f t="shared" si="810"/>
        <v>0</v>
      </c>
      <c r="F4616" s="218">
        <f t="shared" si="811"/>
        <v>0</v>
      </c>
      <c r="G4616" s="220"/>
      <c r="I4616" s="269"/>
    </row>
    <row r="4617" spans="1:9" ht="26.25" customHeight="1">
      <c r="A4617" s="842" t="str">
        <f t="shared" si="808"/>
        <v/>
      </c>
      <c r="B4617" s="843"/>
      <c r="C4617" s="239" t="str">
        <f t="shared" ref="C4617" si="812">IF(I4616=0,"",VLOOKUP(I4616,MATERIALES,3,FALSE))</f>
        <v/>
      </c>
      <c r="D4617" s="186"/>
      <c r="E4617" s="240">
        <f t="shared" si="810"/>
        <v>0</v>
      </c>
      <c r="F4617" s="218">
        <f t="shared" si="811"/>
        <v>0</v>
      </c>
      <c r="G4617" s="221"/>
      <c r="I4617" s="308"/>
    </row>
    <row r="4618" spans="1:9" ht="13.5" thickBot="1">
      <c r="A4618" s="204"/>
      <c r="D4618" s="206"/>
      <c r="E4618" s="242"/>
      <c r="F4618" s="243" t="s">
        <v>77</v>
      </c>
      <c r="G4618" s="241">
        <f>SUM(F4606:F4617)</f>
        <v>0</v>
      </c>
      <c r="I4618" s="308"/>
    </row>
    <row r="4619" spans="1:9" ht="14" thickTop="1" thickBot="1">
      <c r="A4619" s="244" t="s">
        <v>68</v>
      </c>
      <c r="B4619" s="245"/>
      <c r="C4619" s="245"/>
      <c r="D4619" s="247"/>
      <c r="E4619" s="247"/>
      <c r="F4619" s="246"/>
      <c r="G4619" s="248"/>
      <c r="I4619" s="308"/>
    </row>
    <row r="4620" spans="1:9" ht="13.5" thickTop="1">
      <c r="A4620" s="233" t="s">
        <v>53</v>
      </c>
      <c r="B4620" s="234"/>
      <c r="C4620" s="236" t="s">
        <v>67</v>
      </c>
      <c r="D4620" s="298" t="s">
        <v>71</v>
      </c>
      <c r="E4620" s="236" t="s">
        <v>96</v>
      </c>
      <c r="F4620" s="237" t="s">
        <v>75</v>
      </c>
      <c r="G4620" s="238" t="s">
        <v>66</v>
      </c>
      <c r="I4620" s="269"/>
    </row>
    <row r="4621" spans="1:9">
      <c r="A4621" s="842" t="str">
        <f>IF(I4620=0,"",VLOOKUP(I4620,EQUIPOS,2,FALSE))</f>
        <v/>
      </c>
      <c r="B4621" s="843"/>
      <c r="C4621" s="187"/>
      <c r="D4621" s="186"/>
      <c r="E4621" s="240">
        <f>IF(I4620=0,0,VLOOKUP(I4620,EQUIPOS,4,FALSE))</f>
        <v>0</v>
      </c>
      <c r="F4621" s="218">
        <f>C4621*D4621*E4621</f>
        <v>0</v>
      </c>
      <c r="G4621" s="219"/>
      <c r="I4621" s="269"/>
    </row>
    <row r="4622" spans="1:9">
      <c r="A4622" s="842" t="str">
        <f>IF(I4621=0,"",VLOOKUP(I4621,EQUIPOS,2,FALSE))</f>
        <v/>
      </c>
      <c r="B4622" s="843"/>
      <c r="C4622" s="187"/>
      <c r="D4622" s="186"/>
      <c r="E4622" s="240">
        <f>IF(I4621=0,0,VLOOKUP(I4621,EQUIPOS,4,FALSE))</f>
        <v>0</v>
      </c>
      <c r="F4622" s="218">
        <f t="shared" ref="F4622:F4625" si="813">C4622*D4622*E4622</f>
        <v>0</v>
      </c>
      <c r="G4622" s="220"/>
      <c r="I4622" s="269"/>
    </row>
    <row r="4623" spans="1:9">
      <c r="A4623" s="842" t="str">
        <f>IF(I4622=0,"",VLOOKUP(I4622,EQUIPOS,2,FALSE))</f>
        <v/>
      </c>
      <c r="B4623" s="843"/>
      <c r="C4623" s="187"/>
      <c r="D4623" s="186"/>
      <c r="E4623" s="240">
        <f>IF(I4622=0,0,VLOOKUP(I4622,EQUIPOS,4,FALSE))</f>
        <v>0</v>
      </c>
      <c r="F4623" s="218">
        <f t="shared" si="813"/>
        <v>0</v>
      </c>
      <c r="G4623" s="220"/>
      <c r="I4623" s="269"/>
    </row>
    <row r="4624" spans="1:9">
      <c r="A4624" s="842" t="str">
        <f>IF(I4623=0,"",VLOOKUP(I4623,EQUIPOS,2,FALSE))</f>
        <v/>
      </c>
      <c r="B4624" s="843"/>
      <c r="C4624" s="187"/>
      <c r="D4624" s="186"/>
      <c r="E4624" s="240">
        <f>IF(I4623=0,0,VLOOKUP(I4623,EQUIPOS,4,FALSE))</f>
        <v>0</v>
      </c>
      <c r="F4624" s="218">
        <f t="shared" si="813"/>
        <v>0</v>
      </c>
      <c r="G4624" s="220"/>
      <c r="I4624" s="269"/>
    </row>
    <row r="4625" spans="1:9" ht="30.75" customHeight="1">
      <c r="A4625" s="842" t="str">
        <f>IF(I4624=0,"",VLOOKUP(I4624,EQUIPOS,2,FALSE))</f>
        <v/>
      </c>
      <c r="B4625" s="843"/>
      <c r="C4625" s="187"/>
      <c r="D4625" s="186"/>
      <c r="E4625" s="240">
        <f>IF(I4624=0,0,VLOOKUP(I4624,EQUIPOS,4,FALSE))</f>
        <v>0</v>
      </c>
      <c r="F4625" s="218">
        <f t="shared" si="813"/>
        <v>0</v>
      </c>
      <c r="G4625" s="221"/>
      <c r="I4625" s="308"/>
    </row>
    <row r="4626" spans="1:9" ht="13.5" thickBot="1">
      <c r="A4626" s="222"/>
      <c r="B4626" s="223"/>
      <c r="C4626" s="223"/>
      <c r="D4626" s="225"/>
      <c r="E4626" s="249"/>
      <c r="F4626" s="226" t="s">
        <v>78</v>
      </c>
      <c r="G4626" s="250">
        <f>SUM(F4621:F4625)</f>
        <v>0</v>
      </c>
      <c r="I4626" s="308"/>
    </row>
    <row r="4627" spans="1:9" ht="13.5" thickTop="1">
      <c r="A4627" s="228" t="s">
        <v>69</v>
      </c>
      <c r="B4627" s="229"/>
      <c r="C4627" s="229"/>
      <c r="D4627" s="231"/>
      <c r="E4627" s="231"/>
      <c r="F4627" s="230"/>
      <c r="G4627" s="232"/>
      <c r="H4627" s="209"/>
      <c r="I4627" s="307"/>
    </row>
    <row r="4628" spans="1:9" ht="26">
      <c r="A4628" s="233" t="s">
        <v>53</v>
      </c>
      <c r="B4628" s="235" t="s">
        <v>54</v>
      </c>
      <c r="C4628" s="235" t="s">
        <v>64</v>
      </c>
      <c r="D4628" s="298" t="s">
        <v>70</v>
      </c>
      <c r="E4628" s="236" t="s">
        <v>65</v>
      </c>
      <c r="F4628" s="237" t="s">
        <v>75</v>
      </c>
      <c r="G4628" s="238" t="s">
        <v>66</v>
      </c>
      <c r="I4628" s="269"/>
    </row>
    <row r="4629" spans="1:9">
      <c r="A4629" s="251" t="str">
        <f t="shared" ref="A4629:A4640" si="814">IF(I4628=0,"",VLOOKUP(I4628,MANOOBRA,2,FALSE))</f>
        <v/>
      </c>
      <c r="B4629" s="239" t="str">
        <f t="shared" ref="B4629:B4640" si="815">IF(I4628=0,"",VLOOKUP(I4628,MANOOBRA,3,FALSE))</f>
        <v/>
      </c>
      <c r="C4629" s="187"/>
      <c r="D4629" s="187"/>
      <c r="E4629" s="240">
        <f t="shared" ref="E4629:E4640" si="816">IF(I4628=0,0,VLOOKUP(I4628,MANOOBRA,4,FALSE))</f>
        <v>0</v>
      </c>
      <c r="F4629" s="218">
        <f>IF(D4629=0,0,C4629*E4629/D4629)</f>
        <v>0</v>
      </c>
      <c r="G4629" s="219"/>
      <c r="I4629" s="269"/>
    </row>
    <row r="4630" spans="1:9">
      <c r="A4630" s="251" t="str">
        <f t="shared" si="814"/>
        <v/>
      </c>
      <c r="B4630" s="239" t="str">
        <f t="shared" si="815"/>
        <v/>
      </c>
      <c r="C4630" s="187"/>
      <c r="D4630" s="187"/>
      <c r="E4630" s="240">
        <f t="shared" si="816"/>
        <v>0</v>
      </c>
      <c r="F4630" s="218">
        <f t="shared" ref="F4630:F4640" si="817">IF(D4630=0,0,C4630*E4630/D4630)</f>
        <v>0</v>
      </c>
      <c r="G4630" s="220"/>
      <c r="I4630" s="269"/>
    </row>
    <row r="4631" spans="1:9">
      <c r="A4631" s="251" t="str">
        <f t="shared" si="814"/>
        <v/>
      </c>
      <c r="B4631" s="239" t="str">
        <f t="shared" si="815"/>
        <v/>
      </c>
      <c r="C4631" s="187"/>
      <c r="D4631" s="290"/>
      <c r="E4631" s="240">
        <f t="shared" si="816"/>
        <v>0</v>
      </c>
      <c r="F4631" s="218">
        <f t="shared" si="817"/>
        <v>0</v>
      </c>
      <c r="G4631" s="220"/>
      <c r="I4631" s="269"/>
    </row>
    <row r="4632" spans="1:9">
      <c r="A4632" s="251" t="str">
        <f t="shared" si="814"/>
        <v/>
      </c>
      <c r="B4632" s="239" t="str">
        <f t="shared" si="815"/>
        <v/>
      </c>
      <c r="C4632" s="187"/>
      <c r="D4632" s="187"/>
      <c r="E4632" s="240">
        <f t="shared" si="816"/>
        <v>0</v>
      </c>
      <c r="F4632" s="218">
        <f t="shared" si="817"/>
        <v>0</v>
      </c>
      <c r="G4632" s="220"/>
      <c r="I4632" s="269"/>
    </row>
    <row r="4633" spans="1:9">
      <c r="A4633" s="251" t="str">
        <f t="shared" si="814"/>
        <v/>
      </c>
      <c r="B4633" s="239" t="str">
        <f t="shared" si="815"/>
        <v/>
      </c>
      <c r="C4633" s="187"/>
      <c r="D4633" s="187"/>
      <c r="E4633" s="240">
        <f t="shared" si="816"/>
        <v>0</v>
      </c>
      <c r="F4633" s="218">
        <f t="shared" si="817"/>
        <v>0</v>
      </c>
      <c r="G4633" s="220"/>
      <c r="I4633" s="269"/>
    </row>
    <row r="4634" spans="1:9">
      <c r="A4634" s="251" t="str">
        <f t="shared" si="814"/>
        <v/>
      </c>
      <c r="B4634" s="239" t="str">
        <f t="shared" si="815"/>
        <v/>
      </c>
      <c r="C4634" s="187"/>
      <c r="D4634" s="187"/>
      <c r="E4634" s="240">
        <f t="shared" si="816"/>
        <v>0</v>
      </c>
      <c r="F4634" s="218">
        <f t="shared" si="817"/>
        <v>0</v>
      </c>
      <c r="G4634" s="220"/>
      <c r="I4634" s="269"/>
    </row>
    <row r="4635" spans="1:9">
      <c r="A4635" s="251" t="str">
        <f t="shared" si="814"/>
        <v/>
      </c>
      <c r="B4635" s="239" t="str">
        <f t="shared" si="815"/>
        <v/>
      </c>
      <c r="C4635" s="187"/>
      <c r="D4635" s="187"/>
      <c r="E4635" s="240">
        <f t="shared" si="816"/>
        <v>0</v>
      </c>
      <c r="F4635" s="218">
        <f t="shared" si="817"/>
        <v>0</v>
      </c>
      <c r="G4635" s="220"/>
      <c r="I4635" s="269"/>
    </row>
    <row r="4636" spans="1:9">
      <c r="A4636" s="251" t="str">
        <f t="shared" si="814"/>
        <v/>
      </c>
      <c r="B4636" s="239" t="str">
        <f t="shared" si="815"/>
        <v/>
      </c>
      <c r="C4636" s="187"/>
      <c r="D4636" s="187"/>
      <c r="E4636" s="240">
        <f t="shared" si="816"/>
        <v>0</v>
      </c>
      <c r="F4636" s="218">
        <f t="shared" si="817"/>
        <v>0</v>
      </c>
      <c r="G4636" s="220"/>
      <c r="I4636" s="269"/>
    </row>
    <row r="4637" spans="1:9">
      <c r="A4637" s="251" t="str">
        <f t="shared" si="814"/>
        <v/>
      </c>
      <c r="B4637" s="239" t="str">
        <f t="shared" si="815"/>
        <v/>
      </c>
      <c r="C4637" s="187"/>
      <c r="D4637" s="187"/>
      <c r="E4637" s="240">
        <f t="shared" si="816"/>
        <v>0</v>
      </c>
      <c r="F4637" s="218">
        <f t="shared" si="817"/>
        <v>0</v>
      </c>
      <c r="G4637" s="220"/>
      <c r="I4637" s="269"/>
    </row>
    <row r="4638" spans="1:9">
      <c r="A4638" s="251" t="str">
        <f t="shared" si="814"/>
        <v/>
      </c>
      <c r="B4638" s="239" t="str">
        <f t="shared" si="815"/>
        <v/>
      </c>
      <c r="C4638" s="187"/>
      <c r="D4638" s="187"/>
      <c r="E4638" s="240">
        <f t="shared" si="816"/>
        <v>0</v>
      </c>
      <c r="F4638" s="218">
        <f t="shared" si="817"/>
        <v>0</v>
      </c>
      <c r="G4638" s="220"/>
      <c r="I4638" s="269"/>
    </row>
    <row r="4639" spans="1:9">
      <c r="A4639" s="251" t="str">
        <f t="shared" si="814"/>
        <v/>
      </c>
      <c r="B4639" s="239" t="str">
        <f t="shared" si="815"/>
        <v/>
      </c>
      <c r="C4639" s="187"/>
      <c r="D4639" s="187"/>
      <c r="E4639" s="240">
        <f t="shared" si="816"/>
        <v>0</v>
      </c>
      <c r="F4639" s="218">
        <f t="shared" si="817"/>
        <v>0</v>
      </c>
      <c r="G4639" s="220"/>
      <c r="I4639" s="269"/>
    </row>
    <row r="4640" spans="1:9" ht="31.5" customHeight="1">
      <c r="A4640" s="251" t="str">
        <f t="shared" si="814"/>
        <v/>
      </c>
      <c r="B4640" s="239" t="str">
        <f t="shared" si="815"/>
        <v/>
      </c>
      <c r="C4640" s="187"/>
      <c r="D4640" s="187"/>
      <c r="E4640" s="240">
        <f t="shared" si="816"/>
        <v>0</v>
      </c>
      <c r="F4640" s="218">
        <f t="shared" si="817"/>
        <v>0</v>
      </c>
      <c r="G4640" s="221"/>
      <c r="I4640" s="308"/>
    </row>
    <row r="4641" spans="1:20" ht="13.5" thickBot="1">
      <c r="A4641" s="222"/>
      <c r="B4641" s="223"/>
      <c r="C4641" s="223"/>
      <c r="D4641" s="225"/>
      <c r="E4641" s="225"/>
      <c r="F4641" s="226" t="s">
        <v>79</v>
      </c>
      <c r="G4641" s="250">
        <f>SUM(F4629:F4640)</f>
        <v>0</v>
      </c>
      <c r="I4641" s="308"/>
    </row>
    <row r="4642" spans="1:20" ht="13.5" thickTop="1">
      <c r="A4642" s="179" t="s">
        <v>72</v>
      </c>
      <c r="B4642" s="229"/>
      <c r="C4642" s="229"/>
      <c r="D4642" s="231"/>
      <c r="E4642" s="231"/>
      <c r="F4642" s="230"/>
      <c r="G4642" s="232"/>
      <c r="H4642" s="209"/>
      <c r="I4642" s="307"/>
    </row>
    <row r="4643" spans="1:20">
      <c r="A4643" s="233" t="s">
        <v>53</v>
      </c>
      <c r="B4643" s="234"/>
      <c r="C4643" s="234"/>
      <c r="D4643" s="299"/>
      <c r="E4643" s="236" t="s">
        <v>73</v>
      </c>
      <c r="F4643" s="237" t="s">
        <v>74</v>
      </c>
      <c r="G4643" s="252" t="s">
        <v>73</v>
      </c>
      <c r="I4643" s="308"/>
    </row>
    <row r="4644" spans="1:20">
      <c r="A4644" s="178" t="s">
        <v>86</v>
      </c>
      <c r="B4644" s="253"/>
      <c r="C4644" s="253"/>
      <c r="D4644" s="300"/>
      <c r="E4644" s="217">
        <f>SUM(G4603,G4618,G4626,G4641)</f>
        <v>0</v>
      </c>
      <c r="F4644" s="254">
        <f>A</f>
        <v>0</v>
      </c>
      <c r="G4644" s="255">
        <f>E4644*F4644</f>
        <v>0</v>
      </c>
      <c r="I4644" s="308"/>
    </row>
    <row r="4645" spans="1:20">
      <c r="A4645" s="178" t="s">
        <v>84</v>
      </c>
      <c r="B4645" s="253"/>
      <c r="C4645" s="253"/>
      <c r="D4645" s="300"/>
      <c r="E4645" s="217">
        <f>SUM(G4603,G4618,G4626,G4641)</f>
        <v>0</v>
      </c>
      <c r="F4645" s="254">
        <f>I</f>
        <v>0</v>
      </c>
      <c r="G4645" s="255">
        <f>E4645*F4645</f>
        <v>0</v>
      </c>
      <c r="I4645" s="308"/>
    </row>
    <row r="4646" spans="1:20" ht="33" customHeight="1">
      <c r="A4646" s="178" t="s">
        <v>85</v>
      </c>
      <c r="B4646" s="253"/>
      <c r="C4646" s="253"/>
      <c r="D4646" s="300"/>
      <c r="E4646" s="217">
        <f>SUM(G4603,G4618,G4626,G4641)</f>
        <v>0</v>
      </c>
      <c r="F4646" s="254">
        <f>U</f>
        <v>0</v>
      </c>
      <c r="G4646" s="255">
        <f>E4646*F4646</f>
        <v>0</v>
      </c>
      <c r="I4646" s="308"/>
      <c r="J4646" s="281"/>
      <c r="K4646" s="281"/>
      <c r="L4646" s="281"/>
      <c r="M4646" s="281"/>
      <c r="N4646" s="281"/>
      <c r="O4646" s="281"/>
      <c r="P4646" s="281"/>
      <c r="Q4646" s="281"/>
      <c r="R4646" s="281"/>
      <c r="S4646" s="281"/>
    </row>
    <row r="4647" spans="1:20" s="201" customFormat="1" ht="13.5" thickBot="1">
      <c r="A4647" s="222"/>
      <c r="B4647" s="223"/>
      <c r="C4647" s="223"/>
      <c r="D4647" s="225"/>
      <c r="E4647" s="225"/>
      <c r="F4647" s="256" t="s">
        <v>83</v>
      </c>
      <c r="G4647" s="250">
        <f>SUM(G4644:G4646)</f>
        <v>0</v>
      </c>
      <c r="I4647" s="309"/>
      <c r="J4647" s="201" t="str">
        <f>B4587</f>
        <v>6,4</v>
      </c>
      <c r="K4647" s="261">
        <f>E4644</f>
        <v>0</v>
      </c>
      <c r="L4647" s="261">
        <f>+G4603</f>
        <v>0</v>
      </c>
      <c r="M4647" s="261">
        <f>+G4618</f>
        <v>0</v>
      </c>
      <c r="N4647" s="261">
        <f>+G4626</f>
        <v>0</v>
      </c>
      <c r="O4647" s="261">
        <f>+G4641</f>
        <v>0</v>
      </c>
      <c r="P4647" s="280">
        <f>G4644</f>
        <v>0</v>
      </c>
      <c r="Q4647" s="280">
        <f>G4645</f>
        <v>0</v>
      </c>
      <c r="R4647" s="280">
        <f>G4646</f>
        <v>0</v>
      </c>
      <c r="S4647" s="283">
        <f>SUM(K4647:R4647)</f>
        <v>0</v>
      </c>
      <c r="T4647" s="280"/>
    </row>
    <row r="4648" spans="1:20" ht="14" thickTop="1" thickBot="1">
      <c r="A4648" s="257"/>
      <c r="B4648" s="201"/>
      <c r="C4648" s="201"/>
      <c r="D4648" s="301"/>
      <c r="E4648" s="258" t="s">
        <v>88</v>
      </c>
      <c r="F4648" s="259"/>
      <c r="G4648" s="260">
        <f>ROUND(SUM(G4603,G4618,G4626,G4641,G4647),0)</f>
        <v>0</v>
      </c>
      <c r="I4648" s="308"/>
      <c r="T4648" s="280"/>
    </row>
    <row r="4649" spans="1:20" ht="13.5" thickTop="1">
      <c r="A4649" s="262" t="s">
        <v>95</v>
      </c>
      <c r="D4649" s="206"/>
      <c r="E4649" s="206"/>
      <c r="F4649" s="205"/>
      <c r="G4649" s="208"/>
      <c r="I4649" s="308"/>
      <c r="T4649" s="280"/>
    </row>
    <row r="4650" spans="1:20">
      <c r="A4650" s="262"/>
      <c r="B4650" s="263"/>
      <c r="C4650" s="263"/>
      <c r="D4650" s="302"/>
      <c r="E4650" s="206"/>
      <c r="F4650" s="205"/>
      <c r="G4650" s="264">
        <f ca="1">TODAY()</f>
        <v>45189</v>
      </c>
      <c r="I4650" s="308"/>
      <c r="T4650" s="280"/>
    </row>
    <row r="4651" spans="1:20" s="191" customFormat="1" ht="13.5" thickBot="1">
      <c r="A4651" s="222"/>
      <c r="B4651" s="223"/>
      <c r="C4651" s="223"/>
      <c r="D4651" s="225"/>
      <c r="E4651" s="225"/>
      <c r="F4651" s="224"/>
      <c r="G4651" s="265"/>
      <c r="I4651" s="303"/>
      <c r="S4651" s="282"/>
    </row>
    <row r="4652" spans="1:20" s="191" customFormat="1" ht="13.5" thickTop="1">
      <c r="A4652" s="188" t="s">
        <v>124</v>
      </c>
      <c r="B4652" s="188"/>
      <c r="C4652" s="188"/>
      <c r="D4652" s="190"/>
      <c r="E4652" s="190"/>
      <c r="F4652" s="189"/>
      <c r="G4652" s="189"/>
      <c r="I4652" s="303"/>
      <c r="S4652" s="282"/>
    </row>
    <row r="4653" spans="1:20" s="191" customFormat="1">
      <c r="A4653" s="188" t="str">
        <f>CONCATENATE('Prestaciones y AIU'!A4296," ANALISIS DE PRECIOS UNITARIOS")</f>
        <v xml:space="preserve"> ANALISIS DE PRECIOS UNITARIOS</v>
      </c>
      <c r="B4653" s="188"/>
      <c r="C4653" s="188"/>
      <c r="D4653" s="190"/>
      <c r="E4653" s="190"/>
      <c r="F4653" s="189"/>
      <c r="G4653" s="189"/>
      <c r="I4653" s="303"/>
      <c r="S4653" s="282"/>
    </row>
    <row r="4654" spans="1:20" s="191" customFormat="1">
      <c r="A4654" s="188" t="str">
        <f>Objeto_LIC</f>
        <v>OBJETO PROCESO COMPETITIVO</v>
      </c>
      <c r="B4654" s="188"/>
      <c r="C4654" s="188"/>
      <c r="D4654" s="190"/>
      <c r="E4654" s="190"/>
      <c r="F4654" s="189"/>
      <c r="G4654" s="189"/>
      <c r="I4654" s="303"/>
      <c r="S4654" s="282"/>
    </row>
    <row r="4655" spans="1:20">
      <c r="A4655" s="188"/>
      <c r="B4655" s="188"/>
      <c r="C4655" s="188"/>
      <c r="D4655" s="190"/>
      <c r="E4655" s="190"/>
      <c r="F4655" s="189"/>
      <c r="G4655" s="189"/>
    </row>
    <row r="4656" spans="1:20" s="201" customFormat="1" ht="13.5" thickBot="1">
      <c r="A4656" s="192"/>
      <c r="B4656" s="192"/>
      <c r="C4656" s="192"/>
      <c r="D4656" s="194"/>
      <c r="E4656" s="194"/>
      <c r="F4656" s="193"/>
      <c r="G4656" s="193"/>
      <c r="I4656" s="305"/>
      <c r="S4656" s="282"/>
    </row>
    <row r="4657" spans="1:19" ht="13.5" thickTop="1">
      <c r="A4657" s="196"/>
      <c r="B4657" s="197"/>
      <c r="C4657" s="197"/>
      <c r="D4657" s="199"/>
      <c r="E4657" s="199"/>
      <c r="F4657" s="198"/>
      <c r="G4657" s="200" t="s">
        <v>125</v>
      </c>
    </row>
    <row r="4658" spans="1:19">
      <c r="A4658" s="202" t="s">
        <v>58</v>
      </c>
      <c r="B4658" s="844" t="str">
        <f>Proponente</f>
        <v>INDICAR NOMBRE DE CONTRATISTA</v>
      </c>
      <c r="C4658" s="844"/>
      <c r="D4658" s="844"/>
      <c r="E4658" s="844"/>
      <c r="F4658" s="844"/>
      <c r="G4658" s="845"/>
    </row>
    <row r="4659" spans="1:19">
      <c r="A4659" s="202" t="s">
        <v>59</v>
      </c>
      <c r="B4659" s="203" t="str">
        <f>Presupuesto!$A$72</f>
        <v>6,5</v>
      </c>
      <c r="C4659" s="844" t="str">
        <f>Presupuesto!$B$72</f>
        <v>Suministro e instalación de cubierta en teja de zinc tipo Acesco de 0.23 mm de espesor a todo costo</v>
      </c>
      <c r="D4659" s="844"/>
      <c r="E4659" s="844"/>
      <c r="F4659" s="844"/>
      <c r="G4659" s="845"/>
    </row>
    <row r="4660" spans="1:19">
      <c r="A4660" s="204"/>
      <c r="D4660" s="206"/>
      <c r="E4660" s="206"/>
      <c r="F4660" s="192" t="s">
        <v>87</v>
      </c>
      <c r="G4660" s="207" t="str">
        <f>Presupuesto!$C$72</f>
        <v>m2</v>
      </c>
      <c r="I4660" s="306"/>
      <c r="J4660" s="281"/>
      <c r="K4660" s="281"/>
      <c r="L4660" s="281"/>
      <c r="M4660" s="281"/>
      <c r="N4660" s="281"/>
      <c r="O4660" s="281"/>
      <c r="P4660" s="281"/>
      <c r="Q4660" s="281"/>
      <c r="R4660" s="281"/>
      <c r="S4660" s="281"/>
    </row>
    <row r="4661" spans="1:19" s="209" customFormat="1" ht="13.5" thickBot="1">
      <c r="A4661" s="202" t="s">
        <v>60</v>
      </c>
      <c r="B4661" s="195"/>
      <c r="C4661" s="195"/>
      <c r="D4661" s="206"/>
      <c r="E4661" s="206"/>
      <c r="F4661" s="205"/>
      <c r="G4661" s="208"/>
      <c r="I4661" s="307"/>
      <c r="S4661" s="281"/>
    </row>
    <row r="4662" spans="1:19" ht="13.5" thickTop="1">
      <c r="A4662" s="210" t="s">
        <v>53</v>
      </c>
      <c r="B4662" s="211" t="s">
        <v>61</v>
      </c>
      <c r="C4662" s="211" t="s">
        <v>62</v>
      </c>
      <c r="D4662" s="212" t="s">
        <v>70</v>
      </c>
      <c r="E4662" s="213" t="s">
        <v>98</v>
      </c>
      <c r="F4662" s="213" t="s">
        <v>75</v>
      </c>
      <c r="G4662" s="214" t="s">
        <v>66</v>
      </c>
      <c r="I4662" s="269"/>
    </row>
    <row r="4663" spans="1:19">
      <c r="A4663" s="215" t="str">
        <f t="shared" ref="A4663:A4674" si="818">IF(I4662=0,"-",VLOOKUP(I4662,EQUIPOS,2,FALSE))</f>
        <v>-</v>
      </c>
      <c r="B4663" s="216"/>
      <c r="C4663" s="216"/>
      <c r="D4663" s="186"/>
      <c r="E4663" s="217">
        <f t="shared" ref="E4663:E4674" si="819">IF(I4662=0,0,VLOOKUP(I4662,EQUIPOS,4,FALSE))</f>
        <v>0</v>
      </c>
      <c r="F4663" s="218">
        <f t="shared" ref="F4663:F4674" si="820">IF(D4663=0,0,E4663/D4663)</f>
        <v>0</v>
      </c>
      <c r="G4663" s="219"/>
      <c r="I4663" s="269"/>
    </row>
    <row r="4664" spans="1:19">
      <c r="A4664" s="215" t="str">
        <f t="shared" si="818"/>
        <v>-</v>
      </c>
      <c r="B4664" s="216"/>
      <c r="C4664" s="216"/>
      <c r="D4664" s="186"/>
      <c r="E4664" s="217">
        <f t="shared" si="819"/>
        <v>0</v>
      </c>
      <c r="F4664" s="218">
        <f t="shared" si="820"/>
        <v>0</v>
      </c>
      <c r="G4664" s="220"/>
      <c r="I4664" s="269"/>
    </row>
    <row r="4665" spans="1:19">
      <c r="A4665" s="215" t="str">
        <f t="shared" si="818"/>
        <v>-</v>
      </c>
      <c r="B4665" s="216"/>
      <c r="C4665" s="216"/>
      <c r="D4665" s="186"/>
      <c r="E4665" s="217">
        <f t="shared" si="819"/>
        <v>0</v>
      </c>
      <c r="F4665" s="218">
        <f t="shared" si="820"/>
        <v>0</v>
      </c>
      <c r="G4665" s="220"/>
      <c r="I4665" s="269"/>
    </row>
    <row r="4666" spans="1:19">
      <c r="A4666" s="215" t="str">
        <f t="shared" si="818"/>
        <v>-</v>
      </c>
      <c r="B4666" s="216"/>
      <c r="C4666" s="216"/>
      <c r="D4666" s="186"/>
      <c r="E4666" s="217">
        <f t="shared" si="819"/>
        <v>0</v>
      </c>
      <c r="F4666" s="218">
        <f t="shared" si="820"/>
        <v>0</v>
      </c>
      <c r="G4666" s="220"/>
      <c r="I4666" s="269"/>
    </row>
    <row r="4667" spans="1:19">
      <c r="A4667" s="215" t="str">
        <f t="shared" si="818"/>
        <v>-</v>
      </c>
      <c r="B4667" s="216"/>
      <c r="C4667" s="216"/>
      <c r="D4667" s="186"/>
      <c r="E4667" s="217">
        <f t="shared" si="819"/>
        <v>0</v>
      </c>
      <c r="F4667" s="218">
        <f t="shared" si="820"/>
        <v>0</v>
      </c>
      <c r="G4667" s="220"/>
      <c r="I4667" s="269"/>
    </row>
    <row r="4668" spans="1:19">
      <c r="A4668" s="215" t="str">
        <f t="shared" si="818"/>
        <v>-</v>
      </c>
      <c r="B4668" s="216"/>
      <c r="C4668" s="216"/>
      <c r="D4668" s="186"/>
      <c r="E4668" s="217">
        <f t="shared" si="819"/>
        <v>0</v>
      </c>
      <c r="F4668" s="218">
        <f t="shared" si="820"/>
        <v>0</v>
      </c>
      <c r="G4668" s="220"/>
      <c r="I4668" s="269"/>
    </row>
    <row r="4669" spans="1:19">
      <c r="A4669" s="215" t="str">
        <f t="shared" si="818"/>
        <v>-</v>
      </c>
      <c r="B4669" s="216"/>
      <c r="C4669" s="216"/>
      <c r="D4669" s="186"/>
      <c r="E4669" s="217">
        <f t="shared" si="819"/>
        <v>0</v>
      </c>
      <c r="F4669" s="218">
        <f t="shared" si="820"/>
        <v>0</v>
      </c>
      <c r="G4669" s="220"/>
      <c r="I4669" s="269"/>
    </row>
    <row r="4670" spans="1:19">
      <c r="A4670" s="215" t="str">
        <f t="shared" si="818"/>
        <v>-</v>
      </c>
      <c r="B4670" s="216"/>
      <c r="C4670" s="216"/>
      <c r="D4670" s="186"/>
      <c r="E4670" s="217">
        <f t="shared" si="819"/>
        <v>0</v>
      </c>
      <c r="F4670" s="218">
        <f t="shared" si="820"/>
        <v>0</v>
      </c>
      <c r="G4670" s="220"/>
      <c r="I4670" s="269"/>
    </row>
    <row r="4671" spans="1:19">
      <c r="A4671" s="215" t="str">
        <f t="shared" si="818"/>
        <v>-</v>
      </c>
      <c r="B4671" s="216"/>
      <c r="C4671" s="216"/>
      <c r="D4671" s="186"/>
      <c r="E4671" s="217">
        <f t="shared" si="819"/>
        <v>0</v>
      </c>
      <c r="F4671" s="218">
        <f t="shared" si="820"/>
        <v>0</v>
      </c>
      <c r="G4671" s="220"/>
      <c r="I4671" s="269"/>
    </row>
    <row r="4672" spans="1:19">
      <c r="A4672" s="215" t="str">
        <f t="shared" si="818"/>
        <v>-</v>
      </c>
      <c r="B4672" s="216"/>
      <c r="C4672" s="216"/>
      <c r="D4672" s="186"/>
      <c r="E4672" s="217">
        <f t="shared" si="819"/>
        <v>0</v>
      </c>
      <c r="F4672" s="218">
        <f t="shared" si="820"/>
        <v>0</v>
      </c>
      <c r="G4672" s="220"/>
      <c r="I4672" s="269"/>
    </row>
    <row r="4673" spans="1:19">
      <c r="A4673" s="215" t="str">
        <f t="shared" si="818"/>
        <v>-</v>
      </c>
      <c r="B4673" s="216"/>
      <c r="C4673" s="216"/>
      <c r="D4673" s="186"/>
      <c r="E4673" s="217">
        <f t="shared" si="819"/>
        <v>0</v>
      </c>
      <c r="F4673" s="218">
        <f t="shared" si="820"/>
        <v>0</v>
      </c>
      <c r="G4673" s="220"/>
      <c r="I4673" s="269"/>
    </row>
    <row r="4674" spans="1:19">
      <c r="A4674" s="215" t="str">
        <f t="shared" si="818"/>
        <v>-</v>
      </c>
      <c r="B4674" s="216"/>
      <c r="C4674" s="216"/>
      <c r="D4674" s="186"/>
      <c r="E4674" s="217">
        <f t="shared" si="819"/>
        <v>0</v>
      </c>
      <c r="F4674" s="218">
        <f t="shared" si="820"/>
        <v>0</v>
      </c>
      <c r="G4674" s="220"/>
      <c r="I4674" s="308"/>
    </row>
    <row r="4675" spans="1:19" ht="13.5" thickBot="1">
      <c r="A4675" s="222"/>
      <c r="B4675" s="223"/>
      <c r="C4675" s="223"/>
      <c r="D4675" s="225"/>
      <c r="E4675" s="225"/>
      <c r="F4675" s="226" t="s">
        <v>76</v>
      </c>
      <c r="G4675" s="227">
        <f>SUM(F4663:F4674)</f>
        <v>0</v>
      </c>
      <c r="I4675" s="308"/>
    </row>
    <row r="4676" spans="1:19" s="209" customFormat="1" ht="13.5" thickTop="1">
      <c r="A4676" s="228" t="s">
        <v>63</v>
      </c>
      <c r="B4676" s="229"/>
      <c r="C4676" s="229"/>
      <c r="D4676" s="231"/>
      <c r="E4676" s="231"/>
      <c r="F4676" s="230"/>
      <c r="G4676" s="232"/>
      <c r="I4676" s="307"/>
      <c r="S4676" s="281"/>
    </row>
    <row r="4677" spans="1:19" ht="26">
      <c r="A4677" s="233" t="s">
        <v>53</v>
      </c>
      <c r="B4677" s="234"/>
      <c r="C4677" s="235" t="s">
        <v>54</v>
      </c>
      <c r="D4677" s="298" t="s">
        <v>64</v>
      </c>
      <c r="E4677" s="236" t="s">
        <v>65</v>
      </c>
      <c r="F4677" s="237" t="s">
        <v>75</v>
      </c>
      <c r="G4677" s="238" t="s">
        <v>66</v>
      </c>
      <c r="I4677" s="269"/>
    </row>
    <row r="4678" spans="1:19">
      <c r="A4678" s="842" t="str">
        <f t="shared" ref="A4678:A4689" si="821">IF(I4677=0,"",VLOOKUP(I4677,MATERIALES,2,FALSE))</f>
        <v/>
      </c>
      <c r="B4678" s="843"/>
      <c r="C4678" s="239" t="str">
        <f t="shared" ref="C4678:C4686" si="822">IF(I4677=0,"",VLOOKUP(I4677,MATERIALES,3,FALSE))</f>
        <v/>
      </c>
      <c r="D4678" s="186"/>
      <c r="E4678" s="240">
        <f t="shared" ref="E4678:E4689" si="823">IF(I4677=0,0,VLOOKUP(I4677,MATERIALES,4,FALSE))</f>
        <v>0</v>
      </c>
      <c r="F4678" s="218">
        <f>D4678*E4678</f>
        <v>0</v>
      </c>
      <c r="G4678" s="219"/>
      <c r="I4678" s="269"/>
    </row>
    <row r="4679" spans="1:19">
      <c r="A4679" s="842" t="str">
        <f t="shared" si="821"/>
        <v/>
      </c>
      <c r="B4679" s="843"/>
      <c r="C4679" s="239" t="str">
        <f t="shared" si="822"/>
        <v/>
      </c>
      <c r="D4679" s="186"/>
      <c r="E4679" s="240">
        <f t="shared" si="823"/>
        <v>0</v>
      </c>
      <c r="F4679" s="218">
        <f t="shared" ref="F4679:F4689" si="824">D4679*E4679</f>
        <v>0</v>
      </c>
      <c r="G4679" s="220"/>
      <c r="I4679" s="269"/>
    </row>
    <row r="4680" spans="1:19">
      <c r="A4680" s="842" t="str">
        <f t="shared" si="821"/>
        <v/>
      </c>
      <c r="B4680" s="843"/>
      <c r="C4680" s="239" t="str">
        <f t="shared" si="822"/>
        <v/>
      </c>
      <c r="D4680" s="186"/>
      <c r="E4680" s="240">
        <f t="shared" si="823"/>
        <v>0</v>
      </c>
      <c r="F4680" s="218">
        <f t="shared" si="824"/>
        <v>0</v>
      </c>
      <c r="G4680" s="220"/>
      <c r="I4680" s="269"/>
    </row>
    <row r="4681" spans="1:19">
      <c r="A4681" s="842" t="str">
        <f t="shared" si="821"/>
        <v/>
      </c>
      <c r="B4681" s="843"/>
      <c r="C4681" s="239" t="str">
        <f t="shared" si="822"/>
        <v/>
      </c>
      <c r="D4681" s="186"/>
      <c r="E4681" s="240">
        <f t="shared" si="823"/>
        <v>0</v>
      </c>
      <c r="F4681" s="218">
        <f t="shared" si="824"/>
        <v>0</v>
      </c>
      <c r="G4681" s="220"/>
      <c r="I4681" s="269"/>
    </row>
    <row r="4682" spans="1:19">
      <c r="A4682" s="842" t="str">
        <f t="shared" si="821"/>
        <v/>
      </c>
      <c r="B4682" s="843"/>
      <c r="C4682" s="239" t="str">
        <f t="shared" si="822"/>
        <v/>
      </c>
      <c r="D4682" s="186"/>
      <c r="E4682" s="240">
        <f t="shared" si="823"/>
        <v>0</v>
      </c>
      <c r="F4682" s="218">
        <f t="shared" si="824"/>
        <v>0</v>
      </c>
      <c r="G4682" s="220"/>
      <c r="I4682" s="269"/>
    </row>
    <row r="4683" spans="1:19">
      <c r="A4683" s="842" t="str">
        <f t="shared" si="821"/>
        <v/>
      </c>
      <c r="B4683" s="843"/>
      <c r="C4683" s="239" t="str">
        <f t="shared" si="822"/>
        <v/>
      </c>
      <c r="D4683" s="186"/>
      <c r="E4683" s="240">
        <f t="shared" si="823"/>
        <v>0</v>
      </c>
      <c r="F4683" s="218">
        <f t="shared" si="824"/>
        <v>0</v>
      </c>
      <c r="G4683" s="220"/>
      <c r="I4683" s="269"/>
    </row>
    <row r="4684" spans="1:19">
      <c r="A4684" s="842" t="str">
        <f t="shared" si="821"/>
        <v/>
      </c>
      <c r="B4684" s="843"/>
      <c r="C4684" s="239" t="str">
        <f t="shared" si="822"/>
        <v/>
      </c>
      <c r="D4684" s="186"/>
      <c r="E4684" s="240">
        <f t="shared" si="823"/>
        <v>0</v>
      </c>
      <c r="F4684" s="218">
        <f t="shared" si="824"/>
        <v>0</v>
      </c>
      <c r="G4684" s="220"/>
      <c r="I4684" s="269"/>
    </row>
    <row r="4685" spans="1:19">
      <c r="A4685" s="842" t="str">
        <f t="shared" si="821"/>
        <v/>
      </c>
      <c r="B4685" s="843"/>
      <c r="C4685" s="239" t="str">
        <f t="shared" si="822"/>
        <v/>
      </c>
      <c r="D4685" s="186"/>
      <c r="E4685" s="240">
        <f t="shared" si="823"/>
        <v>0</v>
      </c>
      <c r="F4685" s="218">
        <f t="shared" si="824"/>
        <v>0</v>
      </c>
      <c r="G4685" s="241"/>
      <c r="I4685" s="269"/>
    </row>
    <row r="4686" spans="1:19">
      <c r="A4686" s="842" t="str">
        <f t="shared" si="821"/>
        <v/>
      </c>
      <c r="B4686" s="843"/>
      <c r="C4686" s="239" t="str">
        <f t="shared" si="822"/>
        <v/>
      </c>
      <c r="D4686" s="186"/>
      <c r="E4686" s="240">
        <f t="shared" si="823"/>
        <v>0</v>
      </c>
      <c r="F4686" s="218">
        <f t="shared" si="824"/>
        <v>0</v>
      </c>
      <c r="G4686" s="220"/>
      <c r="I4686" s="269"/>
    </row>
    <row r="4687" spans="1:19">
      <c r="A4687" s="842" t="str">
        <f t="shared" si="821"/>
        <v/>
      </c>
      <c r="B4687" s="843"/>
      <c r="C4687" s="239"/>
      <c r="D4687" s="186"/>
      <c r="E4687" s="240">
        <f t="shared" si="823"/>
        <v>0</v>
      </c>
      <c r="F4687" s="218">
        <f t="shared" si="824"/>
        <v>0</v>
      </c>
      <c r="G4687" s="220"/>
      <c r="I4687" s="269"/>
    </row>
    <row r="4688" spans="1:19">
      <c r="A4688" s="842" t="str">
        <f t="shared" si="821"/>
        <v/>
      </c>
      <c r="B4688" s="843"/>
      <c r="C4688" s="239"/>
      <c r="D4688" s="186"/>
      <c r="E4688" s="240">
        <f t="shared" si="823"/>
        <v>0</v>
      </c>
      <c r="F4688" s="218">
        <f t="shared" si="824"/>
        <v>0</v>
      </c>
      <c r="G4688" s="220"/>
      <c r="I4688" s="269"/>
    </row>
    <row r="4689" spans="1:9" ht="26.25" customHeight="1">
      <c r="A4689" s="842" t="str">
        <f t="shared" si="821"/>
        <v/>
      </c>
      <c r="B4689" s="843"/>
      <c r="C4689" s="239" t="str">
        <f t="shared" ref="C4689" si="825">IF(I4688=0,"",VLOOKUP(I4688,MATERIALES,3,FALSE))</f>
        <v/>
      </c>
      <c r="D4689" s="186"/>
      <c r="E4689" s="240">
        <f t="shared" si="823"/>
        <v>0</v>
      </c>
      <c r="F4689" s="218">
        <f t="shared" si="824"/>
        <v>0</v>
      </c>
      <c r="G4689" s="221"/>
      <c r="I4689" s="308"/>
    </row>
    <row r="4690" spans="1:9" ht="13.5" thickBot="1">
      <c r="A4690" s="204"/>
      <c r="D4690" s="206"/>
      <c r="E4690" s="242"/>
      <c r="F4690" s="243" t="s">
        <v>77</v>
      </c>
      <c r="G4690" s="241">
        <f>SUM(F4678:F4689)</f>
        <v>0</v>
      </c>
      <c r="I4690" s="308"/>
    </row>
    <row r="4691" spans="1:9" ht="14" thickTop="1" thickBot="1">
      <c r="A4691" s="244" t="s">
        <v>68</v>
      </c>
      <c r="B4691" s="245"/>
      <c r="C4691" s="245"/>
      <c r="D4691" s="247"/>
      <c r="E4691" s="247"/>
      <c r="F4691" s="246"/>
      <c r="G4691" s="248"/>
      <c r="I4691" s="308"/>
    </row>
    <row r="4692" spans="1:9" ht="13.5" thickTop="1">
      <c r="A4692" s="233" t="s">
        <v>53</v>
      </c>
      <c r="B4692" s="234"/>
      <c r="C4692" s="236" t="s">
        <v>67</v>
      </c>
      <c r="D4692" s="298" t="s">
        <v>71</v>
      </c>
      <c r="E4692" s="236" t="s">
        <v>96</v>
      </c>
      <c r="F4692" s="237" t="s">
        <v>75</v>
      </c>
      <c r="G4692" s="238" t="s">
        <v>66</v>
      </c>
      <c r="I4692" s="269"/>
    </row>
    <row r="4693" spans="1:9">
      <c r="A4693" s="842" t="str">
        <f>IF(I4692=0,"",VLOOKUP(I4692,EQUIPOS,2,FALSE))</f>
        <v/>
      </c>
      <c r="B4693" s="843"/>
      <c r="C4693" s="187"/>
      <c r="D4693" s="186"/>
      <c r="E4693" s="240">
        <f>IF(I4692=0,0,VLOOKUP(I4692,EQUIPOS,4,FALSE))</f>
        <v>0</v>
      </c>
      <c r="F4693" s="218">
        <f>C4693*D4693*E4693</f>
        <v>0</v>
      </c>
      <c r="G4693" s="219"/>
      <c r="I4693" s="269"/>
    </row>
    <row r="4694" spans="1:9">
      <c r="A4694" s="842" t="str">
        <f>IF(I4693=0,"",VLOOKUP(I4693,EQUIPOS,2,FALSE))</f>
        <v/>
      </c>
      <c r="B4694" s="843"/>
      <c r="C4694" s="187"/>
      <c r="D4694" s="186"/>
      <c r="E4694" s="240">
        <f>IF(I4693=0,0,VLOOKUP(I4693,EQUIPOS,4,FALSE))</f>
        <v>0</v>
      </c>
      <c r="F4694" s="218">
        <f t="shared" ref="F4694:F4697" si="826">C4694*D4694*E4694</f>
        <v>0</v>
      </c>
      <c r="G4694" s="220"/>
      <c r="I4694" s="269"/>
    </row>
    <row r="4695" spans="1:9">
      <c r="A4695" s="842" t="str">
        <f>IF(I4694=0,"",VLOOKUP(I4694,EQUIPOS,2,FALSE))</f>
        <v/>
      </c>
      <c r="B4695" s="843"/>
      <c r="C4695" s="187"/>
      <c r="D4695" s="186"/>
      <c r="E4695" s="240">
        <f>IF(I4694=0,0,VLOOKUP(I4694,EQUIPOS,4,FALSE))</f>
        <v>0</v>
      </c>
      <c r="F4695" s="218">
        <f t="shared" si="826"/>
        <v>0</v>
      </c>
      <c r="G4695" s="220"/>
      <c r="I4695" s="269"/>
    </row>
    <row r="4696" spans="1:9">
      <c r="A4696" s="842" t="str">
        <f>IF(I4695=0,"",VLOOKUP(I4695,EQUIPOS,2,FALSE))</f>
        <v/>
      </c>
      <c r="B4696" s="843"/>
      <c r="C4696" s="187"/>
      <c r="D4696" s="186"/>
      <c r="E4696" s="240">
        <f>IF(I4695=0,0,VLOOKUP(I4695,EQUIPOS,4,FALSE))</f>
        <v>0</v>
      </c>
      <c r="F4696" s="218">
        <f t="shared" si="826"/>
        <v>0</v>
      </c>
      <c r="G4696" s="220"/>
      <c r="I4696" s="269"/>
    </row>
    <row r="4697" spans="1:9" ht="30.75" customHeight="1">
      <c r="A4697" s="842" t="str">
        <f>IF(I4696=0,"",VLOOKUP(I4696,EQUIPOS,2,FALSE))</f>
        <v/>
      </c>
      <c r="B4697" s="843"/>
      <c r="C4697" s="187"/>
      <c r="D4697" s="186"/>
      <c r="E4697" s="240">
        <f>IF(I4696=0,0,VLOOKUP(I4696,EQUIPOS,4,FALSE))</f>
        <v>0</v>
      </c>
      <c r="F4697" s="218">
        <f t="shared" si="826"/>
        <v>0</v>
      </c>
      <c r="G4697" s="221"/>
      <c r="I4697" s="308"/>
    </row>
    <row r="4698" spans="1:9" ht="13.5" thickBot="1">
      <c r="A4698" s="222"/>
      <c r="B4698" s="223"/>
      <c r="C4698" s="223"/>
      <c r="D4698" s="225"/>
      <c r="E4698" s="249"/>
      <c r="F4698" s="226" t="s">
        <v>78</v>
      </c>
      <c r="G4698" s="250">
        <f>SUM(F4693:F4697)</f>
        <v>0</v>
      </c>
      <c r="I4698" s="308"/>
    </row>
    <row r="4699" spans="1:9" ht="13.5" thickTop="1">
      <c r="A4699" s="228" t="s">
        <v>69</v>
      </c>
      <c r="B4699" s="229"/>
      <c r="C4699" s="229"/>
      <c r="D4699" s="231"/>
      <c r="E4699" s="231"/>
      <c r="F4699" s="230"/>
      <c r="G4699" s="232"/>
      <c r="H4699" s="209"/>
      <c r="I4699" s="307"/>
    </row>
    <row r="4700" spans="1:9" ht="26">
      <c r="A4700" s="233" t="s">
        <v>53</v>
      </c>
      <c r="B4700" s="235" t="s">
        <v>54</v>
      </c>
      <c r="C4700" s="235" t="s">
        <v>64</v>
      </c>
      <c r="D4700" s="298" t="s">
        <v>70</v>
      </c>
      <c r="E4700" s="236" t="s">
        <v>65</v>
      </c>
      <c r="F4700" s="237" t="s">
        <v>75</v>
      </c>
      <c r="G4700" s="238" t="s">
        <v>66</v>
      </c>
      <c r="I4700" s="269"/>
    </row>
    <row r="4701" spans="1:9">
      <c r="A4701" s="251" t="str">
        <f t="shared" ref="A4701:A4712" si="827">IF(I4700=0,"",VLOOKUP(I4700,MANOOBRA,2,FALSE))</f>
        <v/>
      </c>
      <c r="B4701" s="239" t="str">
        <f t="shared" ref="B4701:B4712" si="828">IF(I4700=0,"",VLOOKUP(I4700,MANOOBRA,3,FALSE))</f>
        <v/>
      </c>
      <c r="C4701" s="187"/>
      <c r="D4701" s="187"/>
      <c r="E4701" s="240">
        <f t="shared" ref="E4701:E4712" si="829">IF(I4700=0,0,VLOOKUP(I4700,MANOOBRA,4,FALSE))</f>
        <v>0</v>
      </c>
      <c r="F4701" s="218">
        <f>IF(D4701=0,0,C4701*E4701/D4701)</f>
        <v>0</v>
      </c>
      <c r="G4701" s="219"/>
      <c r="I4701" s="269"/>
    </row>
    <row r="4702" spans="1:9">
      <c r="A4702" s="251" t="str">
        <f t="shared" si="827"/>
        <v/>
      </c>
      <c r="B4702" s="239" t="str">
        <f t="shared" si="828"/>
        <v/>
      </c>
      <c r="C4702" s="187"/>
      <c r="D4702" s="187"/>
      <c r="E4702" s="240">
        <f t="shared" si="829"/>
        <v>0</v>
      </c>
      <c r="F4702" s="218">
        <f t="shared" ref="F4702:F4712" si="830">IF(D4702=0,0,C4702*E4702/D4702)</f>
        <v>0</v>
      </c>
      <c r="G4702" s="220"/>
      <c r="I4702" s="269"/>
    </row>
    <row r="4703" spans="1:9">
      <c r="A4703" s="251" t="str">
        <f t="shared" si="827"/>
        <v/>
      </c>
      <c r="B4703" s="239" t="str">
        <f t="shared" si="828"/>
        <v/>
      </c>
      <c r="C4703" s="187"/>
      <c r="D4703" s="290"/>
      <c r="E4703" s="240">
        <f t="shared" si="829"/>
        <v>0</v>
      </c>
      <c r="F4703" s="218">
        <f t="shared" si="830"/>
        <v>0</v>
      </c>
      <c r="G4703" s="220"/>
      <c r="I4703" s="269"/>
    </row>
    <row r="4704" spans="1:9">
      <c r="A4704" s="251" t="str">
        <f t="shared" si="827"/>
        <v/>
      </c>
      <c r="B4704" s="239" t="str">
        <f t="shared" si="828"/>
        <v/>
      </c>
      <c r="C4704" s="187"/>
      <c r="D4704" s="187"/>
      <c r="E4704" s="240">
        <f t="shared" si="829"/>
        <v>0</v>
      </c>
      <c r="F4704" s="218">
        <f t="shared" si="830"/>
        <v>0</v>
      </c>
      <c r="G4704" s="220"/>
      <c r="I4704" s="269"/>
    </row>
    <row r="4705" spans="1:20">
      <c r="A4705" s="251" t="str">
        <f t="shared" si="827"/>
        <v/>
      </c>
      <c r="B4705" s="239" t="str">
        <f t="shared" si="828"/>
        <v/>
      </c>
      <c r="C4705" s="187"/>
      <c r="D4705" s="187"/>
      <c r="E4705" s="240">
        <f t="shared" si="829"/>
        <v>0</v>
      </c>
      <c r="F4705" s="218">
        <f t="shared" si="830"/>
        <v>0</v>
      </c>
      <c r="G4705" s="220"/>
      <c r="I4705" s="269"/>
    </row>
    <row r="4706" spans="1:20">
      <c r="A4706" s="251" t="str">
        <f t="shared" si="827"/>
        <v/>
      </c>
      <c r="B4706" s="239" t="str">
        <f t="shared" si="828"/>
        <v/>
      </c>
      <c r="C4706" s="187"/>
      <c r="D4706" s="187"/>
      <c r="E4706" s="240">
        <f t="shared" si="829"/>
        <v>0</v>
      </c>
      <c r="F4706" s="218">
        <f t="shared" si="830"/>
        <v>0</v>
      </c>
      <c r="G4706" s="220"/>
      <c r="I4706" s="269"/>
    </row>
    <row r="4707" spans="1:20">
      <c r="A4707" s="251" t="str">
        <f t="shared" si="827"/>
        <v/>
      </c>
      <c r="B4707" s="239" t="str">
        <f t="shared" si="828"/>
        <v/>
      </c>
      <c r="C4707" s="187"/>
      <c r="D4707" s="187"/>
      <c r="E4707" s="240">
        <f t="shared" si="829"/>
        <v>0</v>
      </c>
      <c r="F4707" s="218">
        <f t="shared" si="830"/>
        <v>0</v>
      </c>
      <c r="G4707" s="220"/>
      <c r="I4707" s="269"/>
    </row>
    <row r="4708" spans="1:20">
      <c r="A4708" s="251" t="str">
        <f t="shared" si="827"/>
        <v/>
      </c>
      <c r="B4708" s="239" t="str">
        <f t="shared" si="828"/>
        <v/>
      </c>
      <c r="C4708" s="187"/>
      <c r="D4708" s="187"/>
      <c r="E4708" s="240">
        <f t="shared" si="829"/>
        <v>0</v>
      </c>
      <c r="F4708" s="218">
        <f t="shared" si="830"/>
        <v>0</v>
      </c>
      <c r="G4708" s="220"/>
      <c r="I4708" s="269"/>
    </row>
    <row r="4709" spans="1:20">
      <c r="A4709" s="251" t="str">
        <f t="shared" si="827"/>
        <v/>
      </c>
      <c r="B4709" s="239" t="str">
        <f t="shared" si="828"/>
        <v/>
      </c>
      <c r="C4709" s="187"/>
      <c r="D4709" s="187"/>
      <c r="E4709" s="240">
        <f t="shared" si="829"/>
        <v>0</v>
      </c>
      <c r="F4709" s="218">
        <f t="shared" si="830"/>
        <v>0</v>
      </c>
      <c r="G4709" s="220"/>
      <c r="I4709" s="269"/>
    </row>
    <row r="4710" spans="1:20">
      <c r="A4710" s="251" t="str">
        <f t="shared" si="827"/>
        <v/>
      </c>
      <c r="B4710" s="239" t="str">
        <f t="shared" si="828"/>
        <v/>
      </c>
      <c r="C4710" s="187"/>
      <c r="D4710" s="187"/>
      <c r="E4710" s="240">
        <f t="shared" si="829"/>
        <v>0</v>
      </c>
      <c r="F4710" s="218">
        <f t="shared" si="830"/>
        <v>0</v>
      </c>
      <c r="G4710" s="220"/>
      <c r="I4710" s="269"/>
    </row>
    <row r="4711" spans="1:20">
      <c r="A4711" s="251" t="str">
        <f t="shared" si="827"/>
        <v/>
      </c>
      <c r="B4711" s="239" t="str">
        <f t="shared" si="828"/>
        <v/>
      </c>
      <c r="C4711" s="187"/>
      <c r="D4711" s="187"/>
      <c r="E4711" s="240">
        <f t="shared" si="829"/>
        <v>0</v>
      </c>
      <c r="F4711" s="218">
        <f t="shared" si="830"/>
        <v>0</v>
      </c>
      <c r="G4711" s="220"/>
      <c r="I4711" s="269"/>
    </row>
    <row r="4712" spans="1:20" ht="31.5" customHeight="1">
      <c r="A4712" s="251" t="str">
        <f t="shared" si="827"/>
        <v/>
      </c>
      <c r="B4712" s="239" t="str">
        <f t="shared" si="828"/>
        <v/>
      </c>
      <c r="C4712" s="187"/>
      <c r="D4712" s="187"/>
      <c r="E4712" s="240">
        <f t="shared" si="829"/>
        <v>0</v>
      </c>
      <c r="F4712" s="218">
        <f t="shared" si="830"/>
        <v>0</v>
      </c>
      <c r="G4712" s="221"/>
      <c r="I4712" s="308"/>
    </row>
    <row r="4713" spans="1:20" ht="13.5" thickBot="1">
      <c r="A4713" s="222"/>
      <c r="B4713" s="223"/>
      <c r="C4713" s="223"/>
      <c r="D4713" s="225"/>
      <c r="E4713" s="225"/>
      <c r="F4713" s="226" t="s">
        <v>79</v>
      </c>
      <c r="G4713" s="250">
        <f>SUM(F4701:F4712)</f>
        <v>0</v>
      </c>
      <c r="I4713" s="308"/>
    </row>
    <row r="4714" spans="1:20" ht="13.5" thickTop="1">
      <c r="A4714" s="179" t="s">
        <v>72</v>
      </c>
      <c r="B4714" s="229"/>
      <c r="C4714" s="229"/>
      <c r="D4714" s="231"/>
      <c r="E4714" s="231"/>
      <c r="F4714" s="230"/>
      <c r="G4714" s="232"/>
      <c r="H4714" s="209"/>
      <c r="I4714" s="307"/>
    </row>
    <row r="4715" spans="1:20">
      <c r="A4715" s="233" t="s">
        <v>53</v>
      </c>
      <c r="B4715" s="234"/>
      <c r="C4715" s="234"/>
      <c r="D4715" s="299"/>
      <c r="E4715" s="236" t="s">
        <v>73</v>
      </c>
      <c r="F4715" s="237" t="s">
        <v>74</v>
      </c>
      <c r="G4715" s="252" t="s">
        <v>73</v>
      </c>
      <c r="I4715" s="308"/>
    </row>
    <row r="4716" spans="1:20">
      <c r="A4716" s="178" t="s">
        <v>86</v>
      </c>
      <c r="B4716" s="253"/>
      <c r="C4716" s="253"/>
      <c r="D4716" s="300"/>
      <c r="E4716" s="217">
        <f>SUM(G4675,G4690,G4698,G4713)</f>
        <v>0</v>
      </c>
      <c r="F4716" s="254">
        <f>A</f>
        <v>0</v>
      </c>
      <c r="G4716" s="255">
        <f>E4716*F4716</f>
        <v>0</v>
      </c>
      <c r="I4716" s="308"/>
    </row>
    <row r="4717" spans="1:20">
      <c r="A4717" s="178" t="s">
        <v>84</v>
      </c>
      <c r="B4717" s="253"/>
      <c r="C4717" s="253"/>
      <c r="D4717" s="300"/>
      <c r="E4717" s="217">
        <f>SUM(G4675,G4690,G4698,G4713)</f>
        <v>0</v>
      </c>
      <c r="F4717" s="254">
        <f>I</f>
        <v>0</v>
      </c>
      <c r="G4717" s="255">
        <f>E4717*F4717</f>
        <v>0</v>
      </c>
      <c r="I4717" s="308"/>
    </row>
    <row r="4718" spans="1:20" ht="33" customHeight="1">
      <c r="A4718" s="178" t="s">
        <v>85</v>
      </c>
      <c r="B4718" s="253"/>
      <c r="C4718" s="253"/>
      <c r="D4718" s="300"/>
      <c r="E4718" s="217">
        <f>SUM(G4675,G4690,G4698,G4713)</f>
        <v>0</v>
      </c>
      <c r="F4718" s="254">
        <f>U</f>
        <v>0</v>
      </c>
      <c r="G4718" s="255">
        <f>E4718*F4718</f>
        <v>0</v>
      </c>
      <c r="I4718" s="308"/>
      <c r="J4718" s="281"/>
      <c r="K4718" s="281"/>
      <c r="L4718" s="281"/>
      <c r="M4718" s="281"/>
      <c r="N4718" s="281"/>
      <c r="O4718" s="281"/>
      <c r="P4718" s="281"/>
      <c r="Q4718" s="281"/>
      <c r="R4718" s="281"/>
      <c r="S4718" s="281"/>
    </row>
    <row r="4719" spans="1:20" s="201" customFormat="1" ht="13.5" thickBot="1">
      <c r="A4719" s="222"/>
      <c r="B4719" s="223"/>
      <c r="C4719" s="223"/>
      <c r="D4719" s="225"/>
      <c r="E4719" s="225"/>
      <c r="F4719" s="256" t="s">
        <v>83</v>
      </c>
      <c r="G4719" s="250">
        <f>SUM(G4716:G4718)</f>
        <v>0</v>
      </c>
      <c r="I4719" s="309"/>
      <c r="J4719" s="201" t="str">
        <f>B4659</f>
        <v>6,5</v>
      </c>
      <c r="K4719" s="261">
        <f>E4716</f>
        <v>0</v>
      </c>
      <c r="L4719" s="261">
        <f>+G4675</f>
        <v>0</v>
      </c>
      <c r="M4719" s="261">
        <f>+G4690</f>
        <v>0</v>
      </c>
      <c r="N4719" s="261">
        <f>+G4698</f>
        <v>0</v>
      </c>
      <c r="O4719" s="261">
        <f>+G4713</f>
        <v>0</v>
      </c>
      <c r="P4719" s="280">
        <f>G4716</f>
        <v>0</v>
      </c>
      <c r="Q4719" s="280">
        <f>G4717</f>
        <v>0</v>
      </c>
      <c r="R4719" s="280">
        <f>G4718</f>
        <v>0</v>
      </c>
      <c r="S4719" s="283">
        <f>SUM(K4719:R4719)</f>
        <v>0</v>
      </c>
      <c r="T4719" s="280"/>
    </row>
    <row r="4720" spans="1:20" ht="14" thickTop="1" thickBot="1">
      <c r="A4720" s="257"/>
      <c r="B4720" s="201"/>
      <c r="C4720" s="201"/>
      <c r="D4720" s="301"/>
      <c r="E4720" s="258" t="s">
        <v>88</v>
      </c>
      <c r="F4720" s="259"/>
      <c r="G4720" s="260">
        <f>ROUND(SUM(G4675,G4690,G4698,G4713,G4719),0)</f>
        <v>0</v>
      </c>
      <c r="I4720" s="308"/>
      <c r="T4720" s="280"/>
    </row>
    <row r="4721" spans="1:20" ht="13.5" thickTop="1">
      <c r="A4721" s="262" t="s">
        <v>95</v>
      </c>
      <c r="D4721" s="206"/>
      <c r="E4721" s="206"/>
      <c r="F4721" s="205"/>
      <c r="G4721" s="208"/>
      <c r="I4721" s="308"/>
      <c r="T4721" s="280"/>
    </row>
    <row r="4722" spans="1:20">
      <c r="A4722" s="262"/>
      <c r="B4722" s="263"/>
      <c r="C4722" s="263"/>
      <c r="D4722" s="302"/>
      <c r="E4722" s="206"/>
      <c r="F4722" s="205"/>
      <c r="G4722" s="264">
        <f ca="1">TODAY()</f>
        <v>45189</v>
      </c>
      <c r="I4722" s="308"/>
      <c r="T4722" s="280"/>
    </row>
    <row r="4723" spans="1:20" s="191" customFormat="1" ht="13.5" thickBot="1">
      <c r="A4723" s="222"/>
      <c r="B4723" s="223"/>
      <c r="C4723" s="223"/>
      <c r="D4723" s="225"/>
      <c r="E4723" s="225"/>
      <c r="F4723" s="224"/>
      <c r="G4723" s="265"/>
      <c r="I4723" s="303"/>
      <c r="S4723" s="282"/>
    </row>
    <row r="4724" spans="1:20" s="191" customFormat="1" ht="13.5" thickTop="1">
      <c r="A4724" s="188" t="s">
        <v>124</v>
      </c>
      <c r="B4724" s="188"/>
      <c r="C4724" s="188"/>
      <c r="D4724" s="190"/>
      <c r="E4724" s="190"/>
      <c r="F4724" s="189"/>
      <c r="G4724" s="189"/>
      <c r="I4724" s="303"/>
      <c r="S4724" s="282"/>
    </row>
    <row r="4725" spans="1:20" s="191" customFormat="1">
      <c r="A4725" s="188" t="str">
        <f>CONCATENATE('Prestaciones y AIU'!A4368," ANALISIS DE PRECIOS UNITARIOS")</f>
        <v xml:space="preserve"> ANALISIS DE PRECIOS UNITARIOS</v>
      </c>
      <c r="B4725" s="188"/>
      <c r="C4725" s="188"/>
      <c r="D4725" s="190"/>
      <c r="E4725" s="190"/>
      <c r="F4725" s="189"/>
      <c r="G4725" s="189"/>
      <c r="I4725" s="303"/>
      <c r="S4725" s="282"/>
    </row>
    <row r="4726" spans="1:20" s="191" customFormat="1">
      <c r="A4726" s="188" t="str">
        <f>Objeto_LIC</f>
        <v>OBJETO PROCESO COMPETITIVO</v>
      </c>
      <c r="B4726" s="188"/>
      <c r="C4726" s="188"/>
      <c r="D4726" s="190"/>
      <c r="E4726" s="190"/>
      <c r="F4726" s="189"/>
      <c r="G4726" s="189"/>
      <c r="I4726" s="303"/>
      <c r="S4726" s="282"/>
    </row>
    <row r="4727" spans="1:20">
      <c r="A4727" s="188"/>
      <c r="B4727" s="188"/>
      <c r="C4727" s="188"/>
      <c r="D4727" s="190"/>
      <c r="E4727" s="190"/>
      <c r="F4727" s="189"/>
      <c r="G4727" s="189"/>
    </row>
    <row r="4728" spans="1:20" s="201" customFormat="1" ht="13.5" thickBot="1">
      <c r="A4728" s="192"/>
      <c r="B4728" s="192"/>
      <c r="C4728" s="192"/>
      <c r="D4728" s="194"/>
      <c r="E4728" s="194"/>
      <c r="F4728" s="193"/>
      <c r="G4728" s="193"/>
      <c r="I4728" s="305"/>
      <c r="S4728" s="282"/>
    </row>
    <row r="4729" spans="1:20" ht="13.5" thickTop="1">
      <c r="A4729" s="196"/>
      <c r="B4729" s="197"/>
      <c r="C4729" s="197"/>
      <c r="D4729" s="199"/>
      <c r="E4729" s="199"/>
      <c r="F4729" s="198"/>
      <c r="G4729" s="200" t="s">
        <v>125</v>
      </c>
    </row>
    <row r="4730" spans="1:20">
      <c r="A4730" s="202" t="s">
        <v>58</v>
      </c>
      <c r="B4730" s="844" t="str">
        <f>Proponente</f>
        <v>INDICAR NOMBRE DE CONTRATISTA</v>
      </c>
      <c r="C4730" s="844"/>
      <c r="D4730" s="844"/>
      <c r="E4730" s="844"/>
      <c r="F4730" s="844"/>
      <c r="G4730" s="845"/>
    </row>
    <row r="4731" spans="1:20">
      <c r="A4731" s="202" t="s">
        <v>59</v>
      </c>
      <c r="B4731" s="203" t="str">
        <f>Presupuesto!$A$73</f>
        <v>6,6</v>
      </c>
      <c r="C4731" s="844" t="str">
        <f>Presupuesto!$B$73</f>
        <v>Suministro e instalación de cubierta arquitectónica tipo Acesco a todo costo</v>
      </c>
      <c r="D4731" s="844"/>
      <c r="E4731" s="844"/>
      <c r="F4731" s="844"/>
      <c r="G4731" s="845"/>
    </row>
    <row r="4732" spans="1:20">
      <c r="A4732" s="204"/>
      <c r="D4732" s="206"/>
      <c r="E4732" s="206"/>
      <c r="F4732" s="192" t="s">
        <v>87</v>
      </c>
      <c r="G4732" s="207" t="str">
        <f>Presupuesto!$C$73</f>
        <v>m2</v>
      </c>
      <c r="I4732" s="306"/>
      <c r="J4732" s="281"/>
      <c r="K4732" s="281"/>
      <c r="L4732" s="281"/>
      <c r="M4732" s="281"/>
      <c r="N4732" s="281"/>
      <c r="O4732" s="281"/>
      <c r="P4732" s="281"/>
      <c r="Q4732" s="281"/>
      <c r="R4732" s="281"/>
      <c r="S4732" s="281"/>
    </row>
    <row r="4733" spans="1:20" s="209" customFormat="1" ht="13.5" thickBot="1">
      <c r="A4733" s="202" t="s">
        <v>60</v>
      </c>
      <c r="B4733" s="195"/>
      <c r="C4733" s="195"/>
      <c r="D4733" s="206"/>
      <c r="E4733" s="206"/>
      <c r="F4733" s="205"/>
      <c r="G4733" s="208"/>
      <c r="I4733" s="307"/>
      <c r="S4733" s="281"/>
    </row>
    <row r="4734" spans="1:20" ht="13.5" thickTop="1">
      <c r="A4734" s="210" t="s">
        <v>53</v>
      </c>
      <c r="B4734" s="211" t="s">
        <v>61</v>
      </c>
      <c r="C4734" s="211" t="s">
        <v>62</v>
      </c>
      <c r="D4734" s="212" t="s">
        <v>70</v>
      </c>
      <c r="E4734" s="213" t="s">
        <v>98</v>
      </c>
      <c r="F4734" s="213" t="s">
        <v>75</v>
      </c>
      <c r="G4734" s="214" t="s">
        <v>66</v>
      </c>
      <c r="I4734" s="269"/>
    </row>
    <row r="4735" spans="1:20">
      <c r="A4735" s="215" t="str">
        <f t="shared" ref="A4735:A4746" si="831">IF(I4734=0,"-",VLOOKUP(I4734,EQUIPOS,2,FALSE))</f>
        <v>-</v>
      </c>
      <c r="B4735" s="216"/>
      <c r="C4735" s="216"/>
      <c r="D4735" s="186"/>
      <c r="E4735" s="217">
        <f t="shared" ref="E4735:E4746" si="832">IF(I4734=0,0,VLOOKUP(I4734,EQUIPOS,4,FALSE))</f>
        <v>0</v>
      </c>
      <c r="F4735" s="218">
        <f t="shared" ref="F4735:F4746" si="833">IF(D4735=0,0,E4735/D4735)</f>
        <v>0</v>
      </c>
      <c r="G4735" s="219"/>
      <c r="I4735" s="269"/>
    </row>
    <row r="4736" spans="1:20">
      <c r="A4736" s="215" t="str">
        <f t="shared" si="831"/>
        <v>-</v>
      </c>
      <c r="B4736" s="216"/>
      <c r="C4736" s="216"/>
      <c r="D4736" s="186"/>
      <c r="E4736" s="217">
        <f t="shared" si="832"/>
        <v>0</v>
      </c>
      <c r="F4736" s="218">
        <f t="shared" si="833"/>
        <v>0</v>
      </c>
      <c r="G4736" s="220"/>
      <c r="I4736" s="269"/>
    </row>
    <row r="4737" spans="1:19">
      <c r="A4737" s="215" t="str">
        <f t="shared" si="831"/>
        <v>-</v>
      </c>
      <c r="B4737" s="216"/>
      <c r="C4737" s="216"/>
      <c r="D4737" s="186"/>
      <c r="E4737" s="217">
        <f t="shared" si="832"/>
        <v>0</v>
      </c>
      <c r="F4737" s="218">
        <f t="shared" si="833"/>
        <v>0</v>
      </c>
      <c r="G4737" s="220"/>
      <c r="I4737" s="269"/>
    </row>
    <row r="4738" spans="1:19">
      <c r="A4738" s="215" t="str">
        <f t="shared" si="831"/>
        <v>-</v>
      </c>
      <c r="B4738" s="216"/>
      <c r="C4738" s="216"/>
      <c r="D4738" s="186"/>
      <c r="E4738" s="217">
        <f t="shared" si="832"/>
        <v>0</v>
      </c>
      <c r="F4738" s="218">
        <f t="shared" si="833"/>
        <v>0</v>
      </c>
      <c r="G4738" s="220"/>
      <c r="I4738" s="269"/>
    </row>
    <row r="4739" spans="1:19">
      <c r="A4739" s="215" t="str">
        <f t="shared" si="831"/>
        <v>-</v>
      </c>
      <c r="B4739" s="216"/>
      <c r="C4739" s="216"/>
      <c r="D4739" s="186"/>
      <c r="E4739" s="217">
        <f t="shared" si="832"/>
        <v>0</v>
      </c>
      <c r="F4739" s="218">
        <f t="shared" si="833"/>
        <v>0</v>
      </c>
      <c r="G4739" s="220"/>
      <c r="I4739" s="269"/>
    </row>
    <row r="4740" spans="1:19">
      <c r="A4740" s="215" t="str">
        <f t="shared" si="831"/>
        <v>-</v>
      </c>
      <c r="B4740" s="216"/>
      <c r="C4740" s="216"/>
      <c r="D4740" s="186"/>
      <c r="E4740" s="217">
        <f t="shared" si="832"/>
        <v>0</v>
      </c>
      <c r="F4740" s="218">
        <f t="shared" si="833"/>
        <v>0</v>
      </c>
      <c r="G4740" s="220"/>
      <c r="I4740" s="269"/>
    </row>
    <row r="4741" spans="1:19">
      <c r="A4741" s="215" t="str">
        <f t="shared" si="831"/>
        <v>-</v>
      </c>
      <c r="B4741" s="216"/>
      <c r="C4741" s="216"/>
      <c r="D4741" s="186"/>
      <c r="E4741" s="217">
        <f t="shared" si="832"/>
        <v>0</v>
      </c>
      <c r="F4741" s="218">
        <f t="shared" si="833"/>
        <v>0</v>
      </c>
      <c r="G4741" s="220"/>
      <c r="I4741" s="269"/>
    </row>
    <row r="4742" spans="1:19">
      <c r="A4742" s="215" t="str">
        <f t="shared" si="831"/>
        <v>-</v>
      </c>
      <c r="B4742" s="216"/>
      <c r="C4742" s="216"/>
      <c r="D4742" s="186"/>
      <c r="E4742" s="217">
        <f t="shared" si="832"/>
        <v>0</v>
      </c>
      <c r="F4742" s="218">
        <f t="shared" si="833"/>
        <v>0</v>
      </c>
      <c r="G4742" s="220"/>
      <c r="I4742" s="269"/>
    </row>
    <row r="4743" spans="1:19">
      <c r="A4743" s="215" t="str">
        <f t="shared" si="831"/>
        <v>-</v>
      </c>
      <c r="B4743" s="216"/>
      <c r="C4743" s="216"/>
      <c r="D4743" s="186"/>
      <c r="E4743" s="217">
        <f t="shared" si="832"/>
        <v>0</v>
      </c>
      <c r="F4743" s="218">
        <f t="shared" si="833"/>
        <v>0</v>
      </c>
      <c r="G4743" s="220"/>
      <c r="I4743" s="269"/>
    </row>
    <row r="4744" spans="1:19">
      <c r="A4744" s="215" t="str">
        <f t="shared" si="831"/>
        <v>-</v>
      </c>
      <c r="B4744" s="216"/>
      <c r="C4744" s="216"/>
      <c r="D4744" s="186"/>
      <c r="E4744" s="217">
        <f t="shared" si="832"/>
        <v>0</v>
      </c>
      <c r="F4744" s="218">
        <f t="shared" si="833"/>
        <v>0</v>
      </c>
      <c r="G4744" s="220"/>
      <c r="I4744" s="269"/>
    </row>
    <row r="4745" spans="1:19">
      <c r="A4745" s="215" t="str">
        <f t="shared" si="831"/>
        <v>-</v>
      </c>
      <c r="B4745" s="216"/>
      <c r="C4745" s="216"/>
      <c r="D4745" s="186"/>
      <c r="E4745" s="217">
        <f t="shared" si="832"/>
        <v>0</v>
      </c>
      <c r="F4745" s="218">
        <f t="shared" si="833"/>
        <v>0</v>
      </c>
      <c r="G4745" s="220"/>
      <c r="I4745" s="269"/>
    </row>
    <row r="4746" spans="1:19">
      <c r="A4746" s="215" t="str">
        <f t="shared" si="831"/>
        <v>-</v>
      </c>
      <c r="B4746" s="216"/>
      <c r="C4746" s="216"/>
      <c r="D4746" s="186"/>
      <c r="E4746" s="217">
        <f t="shared" si="832"/>
        <v>0</v>
      </c>
      <c r="F4746" s="218">
        <f t="shared" si="833"/>
        <v>0</v>
      </c>
      <c r="G4746" s="220"/>
      <c r="I4746" s="308"/>
    </row>
    <row r="4747" spans="1:19" ht="13.5" thickBot="1">
      <c r="A4747" s="222"/>
      <c r="B4747" s="223"/>
      <c r="C4747" s="223"/>
      <c r="D4747" s="225"/>
      <c r="E4747" s="225"/>
      <c r="F4747" s="226" t="s">
        <v>76</v>
      </c>
      <c r="G4747" s="227">
        <f>SUM(F4735:F4746)</f>
        <v>0</v>
      </c>
      <c r="I4747" s="308"/>
    </row>
    <row r="4748" spans="1:19" s="209" customFormat="1" ht="13.5" thickTop="1">
      <c r="A4748" s="228" t="s">
        <v>63</v>
      </c>
      <c r="B4748" s="229"/>
      <c r="C4748" s="229"/>
      <c r="D4748" s="231"/>
      <c r="E4748" s="231"/>
      <c r="F4748" s="230"/>
      <c r="G4748" s="232"/>
      <c r="I4748" s="307"/>
      <c r="S4748" s="281"/>
    </row>
    <row r="4749" spans="1:19" ht="26">
      <c r="A4749" s="233" t="s">
        <v>53</v>
      </c>
      <c r="B4749" s="234"/>
      <c r="C4749" s="235" t="s">
        <v>54</v>
      </c>
      <c r="D4749" s="298" t="s">
        <v>64</v>
      </c>
      <c r="E4749" s="236" t="s">
        <v>65</v>
      </c>
      <c r="F4749" s="237" t="s">
        <v>75</v>
      </c>
      <c r="G4749" s="238" t="s">
        <v>66</v>
      </c>
      <c r="I4749" s="269"/>
    </row>
    <row r="4750" spans="1:19">
      <c r="A4750" s="842" t="str">
        <f t="shared" ref="A4750:A4761" si="834">IF(I4749=0,"",VLOOKUP(I4749,MATERIALES,2,FALSE))</f>
        <v/>
      </c>
      <c r="B4750" s="843"/>
      <c r="C4750" s="239" t="str">
        <f t="shared" ref="C4750:C4758" si="835">IF(I4749=0,"",VLOOKUP(I4749,MATERIALES,3,FALSE))</f>
        <v/>
      </c>
      <c r="D4750" s="186"/>
      <c r="E4750" s="240">
        <f t="shared" ref="E4750:E4761" si="836">IF(I4749=0,0,VLOOKUP(I4749,MATERIALES,4,FALSE))</f>
        <v>0</v>
      </c>
      <c r="F4750" s="218">
        <f>D4750*E4750</f>
        <v>0</v>
      </c>
      <c r="G4750" s="219"/>
      <c r="I4750" s="269"/>
    </row>
    <row r="4751" spans="1:19">
      <c r="A4751" s="842" t="str">
        <f t="shared" si="834"/>
        <v/>
      </c>
      <c r="B4751" s="843"/>
      <c r="C4751" s="239" t="str">
        <f t="shared" si="835"/>
        <v/>
      </c>
      <c r="D4751" s="186"/>
      <c r="E4751" s="240">
        <f t="shared" si="836"/>
        <v>0</v>
      </c>
      <c r="F4751" s="218">
        <f t="shared" ref="F4751:F4761" si="837">D4751*E4751</f>
        <v>0</v>
      </c>
      <c r="G4751" s="220"/>
      <c r="I4751" s="269"/>
    </row>
    <row r="4752" spans="1:19">
      <c r="A4752" s="842" t="str">
        <f t="shared" si="834"/>
        <v/>
      </c>
      <c r="B4752" s="843"/>
      <c r="C4752" s="239" t="str">
        <f t="shared" si="835"/>
        <v/>
      </c>
      <c r="D4752" s="186"/>
      <c r="E4752" s="240">
        <f t="shared" si="836"/>
        <v>0</v>
      </c>
      <c r="F4752" s="218">
        <f t="shared" si="837"/>
        <v>0</v>
      </c>
      <c r="G4752" s="220"/>
      <c r="I4752" s="269"/>
    </row>
    <row r="4753" spans="1:9">
      <c r="A4753" s="842" t="str">
        <f t="shared" si="834"/>
        <v/>
      </c>
      <c r="B4753" s="843"/>
      <c r="C4753" s="239" t="str">
        <f t="shared" si="835"/>
        <v/>
      </c>
      <c r="D4753" s="186"/>
      <c r="E4753" s="240">
        <f t="shared" si="836"/>
        <v>0</v>
      </c>
      <c r="F4753" s="218">
        <f t="shared" si="837"/>
        <v>0</v>
      </c>
      <c r="G4753" s="220"/>
      <c r="I4753" s="269"/>
    </row>
    <row r="4754" spans="1:9">
      <c r="A4754" s="842" t="str">
        <f t="shared" si="834"/>
        <v/>
      </c>
      <c r="B4754" s="843"/>
      <c r="C4754" s="239" t="str">
        <f t="shared" si="835"/>
        <v/>
      </c>
      <c r="D4754" s="186"/>
      <c r="E4754" s="240">
        <f t="shared" si="836"/>
        <v>0</v>
      </c>
      <c r="F4754" s="218">
        <f t="shared" si="837"/>
        <v>0</v>
      </c>
      <c r="G4754" s="220"/>
      <c r="I4754" s="269"/>
    </row>
    <row r="4755" spans="1:9">
      <c r="A4755" s="842" t="str">
        <f t="shared" si="834"/>
        <v/>
      </c>
      <c r="B4755" s="843"/>
      <c r="C4755" s="239" t="str">
        <f t="shared" si="835"/>
        <v/>
      </c>
      <c r="D4755" s="186"/>
      <c r="E4755" s="240">
        <f t="shared" si="836"/>
        <v>0</v>
      </c>
      <c r="F4755" s="218">
        <f t="shared" si="837"/>
        <v>0</v>
      </c>
      <c r="G4755" s="220"/>
      <c r="I4755" s="269"/>
    </row>
    <row r="4756" spans="1:9">
      <c r="A4756" s="842" t="str">
        <f t="shared" si="834"/>
        <v/>
      </c>
      <c r="B4756" s="843"/>
      <c r="C4756" s="239" t="str">
        <f t="shared" si="835"/>
        <v/>
      </c>
      <c r="D4756" s="186"/>
      <c r="E4756" s="240">
        <f t="shared" si="836"/>
        <v>0</v>
      </c>
      <c r="F4756" s="218">
        <f t="shared" si="837"/>
        <v>0</v>
      </c>
      <c r="G4756" s="220"/>
      <c r="I4756" s="269"/>
    </row>
    <row r="4757" spans="1:9">
      <c r="A4757" s="842" t="str">
        <f t="shared" si="834"/>
        <v/>
      </c>
      <c r="B4757" s="843"/>
      <c r="C4757" s="239" t="str">
        <f t="shared" si="835"/>
        <v/>
      </c>
      <c r="D4757" s="186"/>
      <c r="E4757" s="240">
        <f t="shared" si="836"/>
        <v>0</v>
      </c>
      <c r="F4757" s="218">
        <f t="shared" si="837"/>
        <v>0</v>
      </c>
      <c r="G4757" s="241"/>
      <c r="I4757" s="269"/>
    </row>
    <row r="4758" spans="1:9">
      <c r="A4758" s="842" t="str">
        <f t="shared" si="834"/>
        <v/>
      </c>
      <c r="B4758" s="843"/>
      <c r="C4758" s="239" t="str">
        <f t="shared" si="835"/>
        <v/>
      </c>
      <c r="D4758" s="186"/>
      <c r="E4758" s="240">
        <f t="shared" si="836"/>
        <v>0</v>
      </c>
      <c r="F4758" s="218">
        <f t="shared" si="837"/>
        <v>0</v>
      </c>
      <c r="G4758" s="220"/>
      <c r="I4758" s="269"/>
    </row>
    <row r="4759" spans="1:9">
      <c r="A4759" s="842" t="str">
        <f t="shared" si="834"/>
        <v/>
      </c>
      <c r="B4759" s="843"/>
      <c r="C4759" s="239"/>
      <c r="D4759" s="186"/>
      <c r="E4759" s="240">
        <f t="shared" si="836"/>
        <v>0</v>
      </c>
      <c r="F4759" s="218">
        <f t="shared" si="837"/>
        <v>0</v>
      </c>
      <c r="G4759" s="220"/>
      <c r="I4759" s="269"/>
    </row>
    <row r="4760" spans="1:9">
      <c r="A4760" s="842" t="str">
        <f t="shared" si="834"/>
        <v/>
      </c>
      <c r="B4760" s="843"/>
      <c r="C4760" s="239"/>
      <c r="D4760" s="186"/>
      <c r="E4760" s="240">
        <f t="shared" si="836"/>
        <v>0</v>
      </c>
      <c r="F4760" s="218">
        <f t="shared" si="837"/>
        <v>0</v>
      </c>
      <c r="G4760" s="220"/>
      <c r="I4760" s="269"/>
    </row>
    <row r="4761" spans="1:9" ht="26.25" customHeight="1">
      <c r="A4761" s="842" t="str">
        <f t="shared" si="834"/>
        <v/>
      </c>
      <c r="B4761" s="843"/>
      <c r="C4761" s="239" t="str">
        <f t="shared" ref="C4761" si="838">IF(I4760=0,"",VLOOKUP(I4760,MATERIALES,3,FALSE))</f>
        <v/>
      </c>
      <c r="D4761" s="186"/>
      <c r="E4761" s="240">
        <f t="shared" si="836"/>
        <v>0</v>
      </c>
      <c r="F4761" s="218">
        <f t="shared" si="837"/>
        <v>0</v>
      </c>
      <c r="G4761" s="221"/>
      <c r="I4761" s="308"/>
    </row>
    <row r="4762" spans="1:9" ht="13.5" thickBot="1">
      <c r="A4762" s="204"/>
      <c r="D4762" s="206"/>
      <c r="E4762" s="242"/>
      <c r="F4762" s="243" t="s">
        <v>77</v>
      </c>
      <c r="G4762" s="241">
        <f>SUM(F4750:F4761)</f>
        <v>0</v>
      </c>
      <c r="I4762" s="308"/>
    </row>
    <row r="4763" spans="1:9" ht="14" thickTop="1" thickBot="1">
      <c r="A4763" s="244" t="s">
        <v>68</v>
      </c>
      <c r="B4763" s="245"/>
      <c r="C4763" s="245"/>
      <c r="D4763" s="247"/>
      <c r="E4763" s="247"/>
      <c r="F4763" s="246"/>
      <c r="G4763" s="248"/>
      <c r="I4763" s="308"/>
    </row>
    <row r="4764" spans="1:9" ht="13.5" thickTop="1">
      <c r="A4764" s="233" t="s">
        <v>53</v>
      </c>
      <c r="B4764" s="234"/>
      <c r="C4764" s="236" t="s">
        <v>67</v>
      </c>
      <c r="D4764" s="298" t="s">
        <v>71</v>
      </c>
      <c r="E4764" s="236" t="s">
        <v>96</v>
      </c>
      <c r="F4764" s="237" t="s">
        <v>75</v>
      </c>
      <c r="G4764" s="238" t="s">
        <v>66</v>
      </c>
      <c r="I4764" s="269"/>
    </row>
    <row r="4765" spans="1:9">
      <c r="A4765" s="842" t="str">
        <f>IF(I4764=0,"",VLOOKUP(I4764,EQUIPOS,2,FALSE))</f>
        <v/>
      </c>
      <c r="B4765" s="843"/>
      <c r="C4765" s="187"/>
      <c r="D4765" s="186"/>
      <c r="E4765" s="240">
        <f>IF(I4764=0,0,VLOOKUP(I4764,EQUIPOS,4,FALSE))</f>
        <v>0</v>
      </c>
      <c r="F4765" s="218">
        <f>C4765*D4765*E4765</f>
        <v>0</v>
      </c>
      <c r="G4765" s="219"/>
      <c r="I4765" s="269"/>
    </row>
    <row r="4766" spans="1:9">
      <c r="A4766" s="842" t="str">
        <f>IF(I4765=0,"",VLOOKUP(I4765,EQUIPOS,2,FALSE))</f>
        <v/>
      </c>
      <c r="B4766" s="843"/>
      <c r="C4766" s="187"/>
      <c r="D4766" s="186"/>
      <c r="E4766" s="240">
        <f>IF(I4765=0,0,VLOOKUP(I4765,EQUIPOS,4,FALSE))</f>
        <v>0</v>
      </c>
      <c r="F4766" s="218">
        <f t="shared" ref="F4766:F4769" si="839">C4766*D4766*E4766</f>
        <v>0</v>
      </c>
      <c r="G4766" s="220"/>
      <c r="I4766" s="269"/>
    </row>
    <row r="4767" spans="1:9">
      <c r="A4767" s="842" t="str">
        <f>IF(I4766=0,"",VLOOKUP(I4766,EQUIPOS,2,FALSE))</f>
        <v/>
      </c>
      <c r="B4767" s="843"/>
      <c r="C4767" s="187"/>
      <c r="D4767" s="186"/>
      <c r="E4767" s="240">
        <f>IF(I4766=0,0,VLOOKUP(I4766,EQUIPOS,4,FALSE))</f>
        <v>0</v>
      </c>
      <c r="F4767" s="218">
        <f t="shared" si="839"/>
        <v>0</v>
      </c>
      <c r="G4767" s="220"/>
      <c r="I4767" s="269"/>
    </row>
    <row r="4768" spans="1:9">
      <c r="A4768" s="842" t="str">
        <f>IF(I4767=0,"",VLOOKUP(I4767,EQUIPOS,2,FALSE))</f>
        <v/>
      </c>
      <c r="B4768" s="843"/>
      <c r="C4768" s="187"/>
      <c r="D4768" s="186"/>
      <c r="E4768" s="240">
        <f>IF(I4767=0,0,VLOOKUP(I4767,EQUIPOS,4,FALSE))</f>
        <v>0</v>
      </c>
      <c r="F4768" s="218">
        <f t="shared" si="839"/>
        <v>0</v>
      </c>
      <c r="G4768" s="220"/>
      <c r="I4768" s="269"/>
    </row>
    <row r="4769" spans="1:9" ht="30.75" customHeight="1">
      <c r="A4769" s="842" t="str">
        <f>IF(I4768=0,"",VLOOKUP(I4768,EQUIPOS,2,FALSE))</f>
        <v/>
      </c>
      <c r="B4769" s="843"/>
      <c r="C4769" s="187"/>
      <c r="D4769" s="186"/>
      <c r="E4769" s="240">
        <f>IF(I4768=0,0,VLOOKUP(I4768,EQUIPOS,4,FALSE))</f>
        <v>0</v>
      </c>
      <c r="F4769" s="218">
        <f t="shared" si="839"/>
        <v>0</v>
      </c>
      <c r="G4769" s="221"/>
      <c r="I4769" s="308"/>
    </row>
    <row r="4770" spans="1:9" ht="13.5" thickBot="1">
      <c r="A4770" s="222"/>
      <c r="B4770" s="223"/>
      <c r="C4770" s="223"/>
      <c r="D4770" s="225"/>
      <c r="E4770" s="249"/>
      <c r="F4770" s="226" t="s">
        <v>78</v>
      </c>
      <c r="G4770" s="250">
        <f>SUM(F4765:F4769)</f>
        <v>0</v>
      </c>
      <c r="I4770" s="308"/>
    </row>
    <row r="4771" spans="1:9" ht="13.5" thickTop="1">
      <c r="A4771" s="228" t="s">
        <v>69</v>
      </c>
      <c r="B4771" s="229"/>
      <c r="C4771" s="229"/>
      <c r="D4771" s="231"/>
      <c r="E4771" s="231"/>
      <c r="F4771" s="230"/>
      <c r="G4771" s="232"/>
      <c r="H4771" s="209"/>
      <c r="I4771" s="307"/>
    </row>
    <row r="4772" spans="1:9" ht="26">
      <c r="A4772" s="233" t="s">
        <v>53</v>
      </c>
      <c r="B4772" s="235" t="s">
        <v>54</v>
      </c>
      <c r="C4772" s="235" t="s">
        <v>64</v>
      </c>
      <c r="D4772" s="298" t="s">
        <v>70</v>
      </c>
      <c r="E4772" s="236" t="s">
        <v>65</v>
      </c>
      <c r="F4772" s="237" t="s">
        <v>75</v>
      </c>
      <c r="G4772" s="238" t="s">
        <v>66</v>
      </c>
      <c r="I4772" s="269"/>
    </row>
    <row r="4773" spans="1:9">
      <c r="A4773" s="251" t="str">
        <f t="shared" ref="A4773:A4784" si="840">IF(I4772=0,"",VLOOKUP(I4772,MANOOBRA,2,FALSE))</f>
        <v/>
      </c>
      <c r="B4773" s="239" t="str">
        <f t="shared" ref="B4773:B4784" si="841">IF(I4772=0,"",VLOOKUP(I4772,MANOOBRA,3,FALSE))</f>
        <v/>
      </c>
      <c r="C4773" s="187"/>
      <c r="D4773" s="187"/>
      <c r="E4773" s="240">
        <f t="shared" ref="E4773:E4784" si="842">IF(I4772=0,0,VLOOKUP(I4772,MANOOBRA,4,FALSE))</f>
        <v>0</v>
      </c>
      <c r="F4773" s="218">
        <f>IF(D4773=0,0,C4773*E4773/D4773)</f>
        <v>0</v>
      </c>
      <c r="G4773" s="219"/>
      <c r="I4773" s="269"/>
    </row>
    <row r="4774" spans="1:9">
      <c r="A4774" s="251" t="str">
        <f t="shared" si="840"/>
        <v/>
      </c>
      <c r="B4774" s="239" t="str">
        <f t="shared" si="841"/>
        <v/>
      </c>
      <c r="C4774" s="187"/>
      <c r="D4774" s="187"/>
      <c r="E4774" s="240">
        <f t="shared" si="842"/>
        <v>0</v>
      </c>
      <c r="F4774" s="218">
        <f t="shared" ref="F4774:F4784" si="843">IF(D4774=0,0,C4774*E4774/D4774)</f>
        <v>0</v>
      </c>
      <c r="G4774" s="220"/>
      <c r="I4774" s="269"/>
    </row>
    <row r="4775" spans="1:9">
      <c r="A4775" s="251" t="str">
        <f t="shared" si="840"/>
        <v/>
      </c>
      <c r="B4775" s="239" t="str">
        <f t="shared" si="841"/>
        <v/>
      </c>
      <c r="C4775" s="187"/>
      <c r="D4775" s="290"/>
      <c r="E4775" s="240">
        <f t="shared" si="842"/>
        <v>0</v>
      </c>
      <c r="F4775" s="218">
        <f t="shared" si="843"/>
        <v>0</v>
      </c>
      <c r="G4775" s="220"/>
      <c r="I4775" s="269"/>
    </row>
    <row r="4776" spans="1:9">
      <c r="A4776" s="251" t="str">
        <f t="shared" si="840"/>
        <v/>
      </c>
      <c r="B4776" s="239" t="str">
        <f t="shared" si="841"/>
        <v/>
      </c>
      <c r="C4776" s="187"/>
      <c r="D4776" s="187"/>
      <c r="E4776" s="240">
        <f t="shared" si="842"/>
        <v>0</v>
      </c>
      <c r="F4776" s="218">
        <f t="shared" si="843"/>
        <v>0</v>
      </c>
      <c r="G4776" s="220"/>
      <c r="I4776" s="269"/>
    </row>
    <row r="4777" spans="1:9">
      <c r="A4777" s="251" t="str">
        <f t="shared" si="840"/>
        <v/>
      </c>
      <c r="B4777" s="239" t="str">
        <f t="shared" si="841"/>
        <v/>
      </c>
      <c r="C4777" s="187"/>
      <c r="D4777" s="187"/>
      <c r="E4777" s="240">
        <f t="shared" si="842"/>
        <v>0</v>
      </c>
      <c r="F4777" s="218">
        <f t="shared" si="843"/>
        <v>0</v>
      </c>
      <c r="G4777" s="220"/>
      <c r="I4777" s="269"/>
    </row>
    <row r="4778" spans="1:9">
      <c r="A4778" s="251" t="str">
        <f t="shared" si="840"/>
        <v/>
      </c>
      <c r="B4778" s="239" t="str">
        <f t="shared" si="841"/>
        <v/>
      </c>
      <c r="C4778" s="187"/>
      <c r="D4778" s="187"/>
      <c r="E4778" s="240">
        <f t="shared" si="842"/>
        <v>0</v>
      </c>
      <c r="F4778" s="218">
        <f t="shared" si="843"/>
        <v>0</v>
      </c>
      <c r="G4778" s="220"/>
      <c r="I4778" s="269"/>
    </row>
    <row r="4779" spans="1:9">
      <c r="A4779" s="251" t="str">
        <f t="shared" si="840"/>
        <v/>
      </c>
      <c r="B4779" s="239" t="str">
        <f t="shared" si="841"/>
        <v/>
      </c>
      <c r="C4779" s="187"/>
      <c r="D4779" s="187"/>
      <c r="E4779" s="240">
        <f t="shared" si="842"/>
        <v>0</v>
      </c>
      <c r="F4779" s="218">
        <f t="shared" si="843"/>
        <v>0</v>
      </c>
      <c r="G4779" s="220"/>
      <c r="I4779" s="269"/>
    </row>
    <row r="4780" spans="1:9">
      <c r="A4780" s="251" t="str">
        <f t="shared" si="840"/>
        <v/>
      </c>
      <c r="B4780" s="239" t="str">
        <f t="shared" si="841"/>
        <v/>
      </c>
      <c r="C4780" s="187"/>
      <c r="D4780" s="187"/>
      <c r="E4780" s="240">
        <f t="shared" si="842"/>
        <v>0</v>
      </c>
      <c r="F4780" s="218">
        <f t="shared" si="843"/>
        <v>0</v>
      </c>
      <c r="G4780" s="220"/>
      <c r="I4780" s="269"/>
    </row>
    <row r="4781" spans="1:9">
      <c r="A4781" s="251" t="str">
        <f t="shared" si="840"/>
        <v/>
      </c>
      <c r="B4781" s="239" t="str">
        <f t="shared" si="841"/>
        <v/>
      </c>
      <c r="C4781" s="187"/>
      <c r="D4781" s="187"/>
      <c r="E4781" s="240">
        <f t="shared" si="842"/>
        <v>0</v>
      </c>
      <c r="F4781" s="218">
        <f t="shared" si="843"/>
        <v>0</v>
      </c>
      <c r="G4781" s="220"/>
      <c r="I4781" s="269"/>
    </row>
    <row r="4782" spans="1:9">
      <c r="A4782" s="251" t="str">
        <f t="shared" si="840"/>
        <v/>
      </c>
      <c r="B4782" s="239" t="str">
        <f t="shared" si="841"/>
        <v/>
      </c>
      <c r="C4782" s="187"/>
      <c r="D4782" s="187"/>
      <c r="E4782" s="240">
        <f t="shared" si="842"/>
        <v>0</v>
      </c>
      <c r="F4782" s="218">
        <f t="shared" si="843"/>
        <v>0</v>
      </c>
      <c r="G4782" s="220"/>
      <c r="I4782" s="269"/>
    </row>
    <row r="4783" spans="1:9">
      <c r="A4783" s="251" t="str">
        <f t="shared" si="840"/>
        <v/>
      </c>
      <c r="B4783" s="239" t="str">
        <f t="shared" si="841"/>
        <v/>
      </c>
      <c r="C4783" s="187"/>
      <c r="D4783" s="187"/>
      <c r="E4783" s="240">
        <f t="shared" si="842"/>
        <v>0</v>
      </c>
      <c r="F4783" s="218">
        <f t="shared" si="843"/>
        <v>0</v>
      </c>
      <c r="G4783" s="220"/>
      <c r="I4783" s="269"/>
    </row>
    <row r="4784" spans="1:9" ht="31.5" customHeight="1">
      <c r="A4784" s="251" t="str">
        <f t="shared" si="840"/>
        <v/>
      </c>
      <c r="B4784" s="239" t="str">
        <f t="shared" si="841"/>
        <v/>
      </c>
      <c r="C4784" s="187"/>
      <c r="D4784" s="187"/>
      <c r="E4784" s="240">
        <f t="shared" si="842"/>
        <v>0</v>
      </c>
      <c r="F4784" s="218">
        <f t="shared" si="843"/>
        <v>0</v>
      </c>
      <c r="G4784" s="221"/>
      <c r="I4784" s="308"/>
    </row>
    <row r="4785" spans="1:20" ht="13.5" thickBot="1">
      <c r="A4785" s="222"/>
      <c r="B4785" s="223"/>
      <c r="C4785" s="223"/>
      <c r="D4785" s="225"/>
      <c r="E4785" s="225"/>
      <c r="F4785" s="226" t="s">
        <v>79</v>
      </c>
      <c r="G4785" s="250">
        <f>SUM(F4773:F4784)</f>
        <v>0</v>
      </c>
      <c r="I4785" s="308"/>
    </row>
    <row r="4786" spans="1:20" ht="13.5" thickTop="1">
      <c r="A4786" s="179" t="s">
        <v>72</v>
      </c>
      <c r="B4786" s="229"/>
      <c r="C4786" s="229"/>
      <c r="D4786" s="231"/>
      <c r="E4786" s="231"/>
      <c r="F4786" s="230"/>
      <c r="G4786" s="232"/>
      <c r="H4786" s="209"/>
      <c r="I4786" s="307"/>
    </row>
    <row r="4787" spans="1:20">
      <c r="A4787" s="233" t="s">
        <v>53</v>
      </c>
      <c r="B4787" s="234"/>
      <c r="C4787" s="234"/>
      <c r="D4787" s="299"/>
      <c r="E4787" s="236" t="s">
        <v>73</v>
      </c>
      <c r="F4787" s="237" t="s">
        <v>74</v>
      </c>
      <c r="G4787" s="252" t="s">
        <v>73</v>
      </c>
      <c r="I4787" s="308"/>
    </row>
    <row r="4788" spans="1:20">
      <c r="A4788" s="178" t="s">
        <v>86</v>
      </c>
      <c r="B4788" s="253"/>
      <c r="C4788" s="253"/>
      <c r="D4788" s="300"/>
      <c r="E4788" s="217">
        <f>SUM(G4747,G4762,G4770,G4785)</f>
        <v>0</v>
      </c>
      <c r="F4788" s="254">
        <f>A</f>
        <v>0</v>
      </c>
      <c r="G4788" s="255">
        <f>E4788*F4788</f>
        <v>0</v>
      </c>
      <c r="I4788" s="308"/>
    </row>
    <row r="4789" spans="1:20">
      <c r="A4789" s="178" t="s">
        <v>84</v>
      </c>
      <c r="B4789" s="253"/>
      <c r="C4789" s="253"/>
      <c r="D4789" s="300"/>
      <c r="E4789" s="217">
        <f>SUM(G4747,G4762,G4770,G4785)</f>
        <v>0</v>
      </c>
      <c r="F4789" s="254">
        <f>I</f>
        <v>0</v>
      </c>
      <c r="G4789" s="255">
        <f>E4789*F4789</f>
        <v>0</v>
      </c>
      <c r="I4789" s="308"/>
    </row>
    <row r="4790" spans="1:20" ht="33" customHeight="1">
      <c r="A4790" s="178" t="s">
        <v>85</v>
      </c>
      <c r="B4790" s="253"/>
      <c r="C4790" s="253"/>
      <c r="D4790" s="300"/>
      <c r="E4790" s="217">
        <f>SUM(G4747,G4762,G4770,G4785)</f>
        <v>0</v>
      </c>
      <c r="F4790" s="254">
        <f>U</f>
        <v>0</v>
      </c>
      <c r="G4790" s="255">
        <f>E4790*F4790</f>
        <v>0</v>
      </c>
      <c r="I4790" s="308"/>
      <c r="J4790" s="281"/>
      <c r="K4790" s="281"/>
      <c r="L4790" s="281"/>
      <c r="M4790" s="281"/>
      <c r="N4790" s="281"/>
      <c r="O4790" s="281"/>
      <c r="P4790" s="281"/>
      <c r="Q4790" s="281"/>
      <c r="R4790" s="281"/>
      <c r="S4790" s="281"/>
    </row>
    <row r="4791" spans="1:20" s="201" customFormat="1" ht="13.5" thickBot="1">
      <c r="A4791" s="222"/>
      <c r="B4791" s="223"/>
      <c r="C4791" s="223"/>
      <c r="D4791" s="225"/>
      <c r="E4791" s="225"/>
      <c r="F4791" s="256" t="s">
        <v>83</v>
      </c>
      <c r="G4791" s="250">
        <f>SUM(G4788:G4790)</f>
        <v>0</v>
      </c>
      <c r="I4791" s="309"/>
      <c r="J4791" s="201" t="str">
        <f>B4731</f>
        <v>6,6</v>
      </c>
      <c r="K4791" s="261">
        <f>E4788</f>
        <v>0</v>
      </c>
      <c r="L4791" s="261">
        <f>+G4747</f>
        <v>0</v>
      </c>
      <c r="M4791" s="261">
        <f>+G4762</f>
        <v>0</v>
      </c>
      <c r="N4791" s="261">
        <f>+G4770</f>
        <v>0</v>
      </c>
      <c r="O4791" s="261">
        <f>+G4785</f>
        <v>0</v>
      </c>
      <c r="P4791" s="280">
        <f>G4788</f>
        <v>0</v>
      </c>
      <c r="Q4791" s="280">
        <f>G4789</f>
        <v>0</v>
      </c>
      <c r="R4791" s="280">
        <f>G4790</f>
        <v>0</v>
      </c>
      <c r="S4791" s="283">
        <f>SUM(K4791:R4791)</f>
        <v>0</v>
      </c>
      <c r="T4791" s="280"/>
    </row>
    <row r="4792" spans="1:20" ht="14" thickTop="1" thickBot="1">
      <c r="A4792" s="257"/>
      <c r="B4792" s="201"/>
      <c r="C4792" s="201"/>
      <c r="D4792" s="301"/>
      <c r="E4792" s="258" t="s">
        <v>88</v>
      </c>
      <c r="F4792" s="259"/>
      <c r="G4792" s="260">
        <f>ROUND(SUM(G4747,G4762,G4770,G4785,G4791),0)</f>
        <v>0</v>
      </c>
      <c r="I4792" s="308"/>
      <c r="T4792" s="280"/>
    </row>
    <row r="4793" spans="1:20" ht="13.5" thickTop="1">
      <c r="A4793" s="262" t="s">
        <v>95</v>
      </c>
      <c r="D4793" s="206"/>
      <c r="E4793" s="206"/>
      <c r="F4793" s="205"/>
      <c r="G4793" s="208"/>
      <c r="I4793" s="308"/>
      <c r="T4793" s="280"/>
    </row>
    <row r="4794" spans="1:20">
      <c r="A4794" s="262"/>
      <c r="B4794" s="263"/>
      <c r="C4794" s="263"/>
      <c r="D4794" s="302"/>
      <c r="E4794" s="206"/>
      <c r="F4794" s="205"/>
      <c r="G4794" s="264">
        <f ca="1">TODAY()</f>
        <v>45189</v>
      </c>
      <c r="I4794" s="308"/>
      <c r="T4794" s="280"/>
    </row>
    <row r="4795" spans="1:20" s="191" customFormat="1" ht="13.5" thickBot="1">
      <c r="A4795" s="222"/>
      <c r="B4795" s="223"/>
      <c r="C4795" s="223"/>
      <c r="D4795" s="225"/>
      <c r="E4795" s="225"/>
      <c r="F4795" s="224"/>
      <c r="G4795" s="265"/>
      <c r="I4795" s="303"/>
      <c r="S4795" s="282"/>
    </row>
    <row r="4796" spans="1:20" s="191" customFormat="1" ht="13.5" thickTop="1">
      <c r="A4796" s="188" t="s">
        <v>124</v>
      </c>
      <c r="B4796" s="188"/>
      <c r="C4796" s="188"/>
      <c r="D4796" s="190"/>
      <c r="E4796" s="190"/>
      <c r="F4796" s="189"/>
      <c r="G4796" s="189"/>
      <c r="I4796" s="303"/>
      <c r="S4796" s="282"/>
    </row>
    <row r="4797" spans="1:20" s="191" customFormat="1">
      <c r="A4797" s="188" t="str">
        <f>CONCATENATE('Prestaciones y AIU'!A4440," ANALISIS DE PRECIOS UNITARIOS")</f>
        <v xml:space="preserve"> ANALISIS DE PRECIOS UNITARIOS</v>
      </c>
      <c r="B4797" s="188"/>
      <c r="C4797" s="188"/>
      <c r="D4797" s="190"/>
      <c r="E4797" s="190"/>
      <c r="F4797" s="189"/>
      <c r="G4797" s="189"/>
      <c r="I4797" s="303"/>
      <c r="S4797" s="282"/>
    </row>
    <row r="4798" spans="1:20" s="191" customFormat="1">
      <c r="A4798" s="188" t="str">
        <f>Objeto_LIC</f>
        <v>OBJETO PROCESO COMPETITIVO</v>
      </c>
      <c r="B4798" s="188"/>
      <c r="C4798" s="188"/>
      <c r="D4798" s="190"/>
      <c r="E4798" s="190"/>
      <c r="F4798" s="189"/>
      <c r="G4798" s="189"/>
      <c r="I4798" s="303"/>
      <c r="S4798" s="282"/>
    </row>
    <row r="4799" spans="1:20">
      <c r="A4799" s="188"/>
      <c r="B4799" s="188"/>
      <c r="C4799" s="188"/>
      <c r="D4799" s="190"/>
      <c r="E4799" s="190"/>
      <c r="F4799" s="189"/>
      <c r="G4799" s="189"/>
    </row>
    <row r="4800" spans="1:20" s="201" customFormat="1" ht="13.5" thickBot="1">
      <c r="A4800" s="192"/>
      <c r="B4800" s="192"/>
      <c r="C4800" s="192"/>
      <c r="D4800" s="194"/>
      <c r="E4800" s="194"/>
      <c r="F4800" s="193"/>
      <c r="G4800" s="193"/>
      <c r="I4800" s="305"/>
      <c r="S4800" s="282"/>
    </row>
    <row r="4801" spans="1:19" ht="13.5" thickTop="1">
      <c r="A4801" s="196"/>
      <c r="B4801" s="197"/>
      <c r="C4801" s="197"/>
      <c r="D4801" s="199"/>
      <c r="E4801" s="199"/>
      <c r="F4801" s="198"/>
      <c r="G4801" s="200" t="s">
        <v>125</v>
      </c>
    </row>
    <row r="4802" spans="1:19">
      <c r="A4802" s="202" t="s">
        <v>58</v>
      </c>
      <c r="B4802" s="844" t="str">
        <f>Proponente</f>
        <v>INDICAR NOMBRE DE CONTRATISTA</v>
      </c>
      <c r="C4802" s="844"/>
      <c r="D4802" s="844"/>
      <c r="E4802" s="844"/>
      <c r="F4802" s="844"/>
      <c r="G4802" s="845"/>
    </row>
    <row r="4803" spans="1:19">
      <c r="A4803" s="202" t="s">
        <v>59</v>
      </c>
      <c r="B4803" s="203" t="str">
        <f>Presupuesto!$A$74</f>
        <v>6,7</v>
      </c>
      <c r="C4803" s="844" t="str">
        <f>Presupuesto!$B$74</f>
        <v>Suministro e instalación de cerramientos en teja arquitectónica tipo Acesco</v>
      </c>
      <c r="D4803" s="844"/>
      <c r="E4803" s="844"/>
      <c r="F4803" s="844"/>
      <c r="G4803" s="845"/>
    </row>
    <row r="4804" spans="1:19">
      <c r="A4804" s="204"/>
      <c r="D4804" s="206"/>
      <c r="E4804" s="206"/>
      <c r="F4804" s="192" t="s">
        <v>87</v>
      </c>
      <c r="G4804" s="207" t="str">
        <f>Presupuesto!$C$74</f>
        <v>m2</v>
      </c>
      <c r="I4804" s="306"/>
      <c r="J4804" s="281"/>
      <c r="K4804" s="281"/>
      <c r="L4804" s="281"/>
      <c r="M4804" s="281"/>
      <c r="N4804" s="281"/>
      <c r="O4804" s="281"/>
      <c r="P4804" s="281"/>
      <c r="Q4804" s="281"/>
      <c r="R4804" s="281"/>
      <c r="S4804" s="281"/>
    </row>
    <row r="4805" spans="1:19" s="209" customFormat="1" ht="13.5" thickBot="1">
      <c r="A4805" s="202" t="s">
        <v>60</v>
      </c>
      <c r="B4805" s="195"/>
      <c r="C4805" s="195"/>
      <c r="D4805" s="206"/>
      <c r="E4805" s="206"/>
      <c r="F4805" s="205"/>
      <c r="G4805" s="208"/>
      <c r="I4805" s="307"/>
      <c r="S4805" s="281"/>
    </row>
    <row r="4806" spans="1:19" ht="13.5" thickTop="1">
      <c r="A4806" s="210" t="s">
        <v>53</v>
      </c>
      <c r="B4806" s="211" t="s">
        <v>61</v>
      </c>
      <c r="C4806" s="211" t="s">
        <v>62</v>
      </c>
      <c r="D4806" s="212" t="s">
        <v>70</v>
      </c>
      <c r="E4806" s="213" t="s">
        <v>98</v>
      </c>
      <c r="F4806" s="213" t="s">
        <v>75</v>
      </c>
      <c r="G4806" s="214" t="s">
        <v>66</v>
      </c>
      <c r="I4806" s="269"/>
    </row>
    <row r="4807" spans="1:19">
      <c r="A4807" s="215" t="str">
        <f t="shared" ref="A4807:A4818" si="844">IF(I4806=0,"-",VLOOKUP(I4806,EQUIPOS,2,FALSE))</f>
        <v>-</v>
      </c>
      <c r="B4807" s="216"/>
      <c r="C4807" s="216"/>
      <c r="D4807" s="186"/>
      <c r="E4807" s="217">
        <f t="shared" ref="E4807:E4818" si="845">IF(I4806=0,0,VLOOKUP(I4806,EQUIPOS,4,FALSE))</f>
        <v>0</v>
      </c>
      <c r="F4807" s="218">
        <f t="shared" ref="F4807:F4818" si="846">IF(D4807=0,0,E4807/D4807)</f>
        <v>0</v>
      </c>
      <c r="G4807" s="219"/>
      <c r="I4807" s="269"/>
    </row>
    <row r="4808" spans="1:19">
      <c r="A4808" s="215" t="str">
        <f t="shared" si="844"/>
        <v>-</v>
      </c>
      <c r="B4808" s="216"/>
      <c r="C4808" s="216"/>
      <c r="D4808" s="186"/>
      <c r="E4808" s="217">
        <f t="shared" si="845"/>
        <v>0</v>
      </c>
      <c r="F4808" s="218">
        <f t="shared" si="846"/>
        <v>0</v>
      </c>
      <c r="G4808" s="220"/>
      <c r="I4808" s="269"/>
    </row>
    <row r="4809" spans="1:19">
      <c r="A4809" s="215" t="str">
        <f t="shared" si="844"/>
        <v>-</v>
      </c>
      <c r="B4809" s="216"/>
      <c r="C4809" s="216"/>
      <c r="D4809" s="186"/>
      <c r="E4809" s="217">
        <f t="shared" si="845"/>
        <v>0</v>
      </c>
      <c r="F4809" s="218">
        <f t="shared" si="846"/>
        <v>0</v>
      </c>
      <c r="G4809" s="220"/>
      <c r="I4809" s="269"/>
    </row>
    <row r="4810" spans="1:19">
      <c r="A4810" s="215" t="str">
        <f t="shared" si="844"/>
        <v>-</v>
      </c>
      <c r="B4810" s="216"/>
      <c r="C4810" s="216"/>
      <c r="D4810" s="186"/>
      <c r="E4810" s="217">
        <f t="shared" si="845"/>
        <v>0</v>
      </c>
      <c r="F4810" s="218">
        <f t="shared" si="846"/>
        <v>0</v>
      </c>
      <c r="G4810" s="220"/>
      <c r="I4810" s="269"/>
    </row>
    <row r="4811" spans="1:19">
      <c r="A4811" s="215" t="str">
        <f t="shared" si="844"/>
        <v>-</v>
      </c>
      <c r="B4811" s="216"/>
      <c r="C4811" s="216"/>
      <c r="D4811" s="186"/>
      <c r="E4811" s="217">
        <f t="shared" si="845"/>
        <v>0</v>
      </c>
      <c r="F4811" s="218">
        <f t="shared" si="846"/>
        <v>0</v>
      </c>
      <c r="G4811" s="220"/>
      <c r="I4811" s="269"/>
    </row>
    <row r="4812" spans="1:19">
      <c r="A4812" s="215" t="str">
        <f t="shared" si="844"/>
        <v>-</v>
      </c>
      <c r="B4812" s="216"/>
      <c r="C4812" s="216"/>
      <c r="D4812" s="186"/>
      <c r="E4812" s="217">
        <f t="shared" si="845"/>
        <v>0</v>
      </c>
      <c r="F4812" s="218">
        <f t="shared" si="846"/>
        <v>0</v>
      </c>
      <c r="G4812" s="220"/>
      <c r="I4812" s="269"/>
    </row>
    <row r="4813" spans="1:19">
      <c r="A4813" s="215" t="str">
        <f t="shared" si="844"/>
        <v>-</v>
      </c>
      <c r="B4813" s="216"/>
      <c r="C4813" s="216"/>
      <c r="D4813" s="186"/>
      <c r="E4813" s="217">
        <f t="shared" si="845"/>
        <v>0</v>
      </c>
      <c r="F4813" s="218">
        <f t="shared" si="846"/>
        <v>0</v>
      </c>
      <c r="G4813" s="220"/>
      <c r="I4813" s="269"/>
    </row>
    <row r="4814" spans="1:19">
      <c r="A4814" s="215" t="str">
        <f t="shared" si="844"/>
        <v>-</v>
      </c>
      <c r="B4814" s="216"/>
      <c r="C4814" s="216"/>
      <c r="D4814" s="186"/>
      <c r="E4814" s="217">
        <f t="shared" si="845"/>
        <v>0</v>
      </c>
      <c r="F4814" s="218">
        <f t="shared" si="846"/>
        <v>0</v>
      </c>
      <c r="G4814" s="220"/>
      <c r="I4814" s="269"/>
    </row>
    <row r="4815" spans="1:19">
      <c r="A4815" s="215" t="str">
        <f t="shared" si="844"/>
        <v>-</v>
      </c>
      <c r="B4815" s="216"/>
      <c r="C4815" s="216"/>
      <c r="D4815" s="186"/>
      <c r="E4815" s="217">
        <f t="shared" si="845"/>
        <v>0</v>
      </c>
      <c r="F4815" s="218">
        <f t="shared" si="846"/>
        <v>0</v>
      </c>
      <c r="G4815" s="220"/>
      <c r="I4815" s="269"/>
    </row>
    <row r="4816" spans="1:19">
      <c r="A4816" s="215" t="str">
        <f t="shared" si="844"/>
        <v>-</v>
      </c>
      <c r="B4816" s="216"/>
      <c r="C4816" s="216"/>
      <c r="D4816" s="186"/>
      <c r="E4816" s="217">
        <f t="shared" si="845"/>
        <v>0</v>
      </c>
      <c r="F4816" s="218">
        <f t="shared" si="846"/>
        <v>0</v>
      </c>
      <c r="G4816" s="220"/>
      <c r="I4816" s="269"/>
    </row>
    <row r="4817" spans="1:19">
      <c r="A4817" s="215" t="str">
        <f t="shared" si="844"/>
        <v>-</v>
      </c>
      <c r="B4817" s="216"/>
      <c r="C4817" s="216"/>
      <c r="D4817" s="186"/>
      <c r="E4817" s="217">
        <f t="shared" si="845"/>
        <v>0</v>
      </c>
      <c r="F4817" s="218">
        <f t="shared" si="846"/>
        <v>0</v>
      </c>
      <c r="G4817" s="220"/>
      <c r="I4817" s="269"/>
    </row>
    <row r="4818" spans="1:19">
      <c r="A4818" s="215" t="str">
        <f t="shared" si="844"/>
        <v>-</v>
      </c>
      <c r="B4818" s="216"/>
      <c r="C4818" s="216"/>
      <c r="D4818" s="186"/>
      <c r="E4818" s="217">
        <f t="shared" si="845"/>
        <v>0</v>
      </c>
      <c r="F4818" s="218">
        <f t="shared" si="846"/>
        <v>0</v>
      </c>
      <c r="G4818" s="220"/>
      <c r="I4818" s="308"/>
    </row>
    <row r="4819" spans="1:19" ht="13.5" thickBot="1">
      <c r="A4819" s="222"/>
      <c r="B4819" s="223"/>
      <c r="C4819" s="223"/>
      <c r="D4819" s="225"/>
      <c r="E4819" s="225"/>
      <c r="F4819" s="226" t="s">
        <v>76</v>
      </c>
      <c r="G4819" s="227">
        <f>SUM(F4807:F4818)</f>
        <v>0</v>
      </c>
      <c r="I4819" s="308"/>
    </row>
    <row r="4820" spans="1:19" s="209" customFormat="1" ht="13.5" thickTop="1">
      <c r="A4820" s="228" t="s">
        <v>63</v>
      </c>
      <c r="B4820" s="229"/>
      <c r="C4820" s="229"/>
      <c r="D4820" s="231"/>
      <c r="E4820" s="231"/>
      <c r="F4820" s="230"/>
      <c r="G4820" s="232"/>
      <c r="I4820" s="307"/>
      <c r="S4820" s="281"/>
    </row>
    <row r="4821" spans="1:19" ht="26">
      <c r="A4821" s="233" t="s">
        <v>53</v>
      </c>
      <c r="B4821" s="234"/>
      <c r="C4821" s="235" t="s">
        <v>54</v>
      </c>
      <c r="D4821" s="298" t="s">
        <v>64</v>
      </c>
      <c r="E4821" s="236" t="s">
        <v>65</v>
      </c>
      <c r="F4821" s="237" t="s">
        <v>75</v>
      </c>
      <c r="G4821" s="238" t="s">
        <v>66</v>
      </c>
      <c r="I4821" s="269"/>
    </row>
    <row r="4822" spans="1:19">
      <c r="A4822" s="842" t="str">
        <f t="shared" ref="A4822:A4833" si="847">IF(I4821=0,"",VLOOKUP(I4821,MATERIALES,2,FALSE))</f>
        <v/>
      </c>
      <c r="B4822" s="843"/>
      <c r="C4822" s="239" t="str">
        <f t="shared" ref="C4822:C4830" si="848">IF(I4821=0,"",VLOOKUP(I4821,MATERIALES,3,FALSE))</f>
        <v/>
      </c>
      <c r="D4822" s="186"/>
      <c r="E4822" s="240">
        <f t="shared" ref="E4822:E4833" si="849">IF(I4821=0,0,VLOOKUP(I4821,MATERIALES,4,FALSE))</f>
        <v>0</v>
      </c>
      <c r="F4822" s="218">
        <f>D4822*E4822</f>
        <v>0</v>
      </c>
      <c r="G4822" s="219"/>
      <c r="I4822" s="269"/>
    </row>
    <row r="4823" spans="1:19">
      <c r="A4823" s="842" t="str">
        <f t="shared" si="847"/>
        <v/>
      </c>
      <c r="B4823" s="843"/>
      <c r="C4823" s="239" t="str">
        <f t="shared" si="848"/>
        <v/>
      </c>
      <c r="D4823" s="186"/>
      <c r="E4823" s="240">
        <f t="shared" si="849"/>
        <v>0</v>
      </c>
      <c r="F4823" s="218">
        <f t="shared" ref="F4823:F4833" si="850">D4823*E4823</f>
        <v>0</v>
      </c>
      <c r="G4823" s="220"/>
      <c r="I4823" s="269"/>
    </row>
    <row r="4824" spans="1:19">
      <c r="A4824" s="842" t="str">
        <f t="shared" si="847"/>
        <v/>
      </c>
      <c r="B4824" s="843"/>
      <c r="C4824" s="239" t="str">
        <f t="shared" si="848"/>
        <v/>
      </c>
      <c r="D4824" s="186"/>
      <c r="E4824" s="240">
        <f t="shared" si="849"/>
        <v>0</v>
      </c>
      <c r="F4824" s="218">
        <f t="shared" si="850"/>
        <v>0</v>
      </c>
      <c r="G4824" s="220"/>
      <c r="I4824" s="269"/>
    </row>
    <row r="4825" spans="1:19">
      <c r="A4825" s="842" t="str">
        <f t="shared" si="847"/>
        <v/>
      </c>
      <c r="B4825" s="843"/>
      <c r="C4825" s="239" t="str">
        <f t="shared" si="848"/>
        <v/>
      </c>
      <c r="D4825" s="186"/>
      <c r="E4825" s="240">
        <f t="shared" si="849"/>
        <v>0</v>
      </c>
      <c r="F4825" s="218">
        <f t="shared" si="850"/>
        <v>0</v>
      </c>
      <c r="G4825" s="220"/>
      <c r="I4825" s="269"/>
    </row>
    <row r="4826" spans="1:19">
      <c r="A4826" s="842" t="str">
        <f t="shared" si="847"/>
        <v/>
      </c>
      <c r="B4826" s="843"/>
      <c r="C4826" s="239" t="str">
        <f t="shared" si="848"/>
        <v/>
      </c>
      <c r="D4826" s="186"/>
      <c r="E4826" s="240">
        <f t="shared" si="849"/>
        <v>0</v>
      </c>
      <c r="F4826" s="218">
        <f t="shared" si="850"/>
        <v>0</v>
      </c>
      <c r="G4826" s="220"/>
      <c r="I4826" s="269"/>
    </row>
    <row r="4827" spans="1:19">
      <c r="A4827" s="842" t="str">
        <f t="shared" si="847"/>
        <v/>
      </c>
      <c r="B4827" s="843"/>
      <c r="C4827" s="239" t="str">
        <f t="shared" si="848"/>
        <v/>
      </c>
      <c r="D4827" s="186"/>
      <c r="E4827" s="240">
        <f t="shared" si="849"/>
        <v>0</v>
      </c>
      <c r="F4827" s="218">
        <f t="shared" si="850"/>
        <v>0</v>
      </c>
      <c r="G4827" s="220"/>
      <c r="I4827" s="269"/>
    </row>
    <row r="4828" spans="1:19">
      <c r="A4828" s="842" t="str">
        <f t="shared" si="847"/>
        <v/>
      </c>
      <c r="B4828" s="843"/>
      <c r="C4828" s="239" t="str">
        <f t="shared" si="848"/>
        <v/>
      </c>
      <c r="D4828" s="186"/>
      <c r="E4828" s="240">
        <f t="shared" si="849"/>
        <v>0</v>
      </c>
      <c r="F4828" s="218">
        <f t="shared" si="850"/>
        <v>0</v>
      </c>
      <c r="G4828" s="220"/>
      <c r="I4828" s="269"/>
    </row>
    <row r="4829" spans="1:19">
      <c r="A4829" s="842" t="str">
        <f t="shared" si="847"/>
        <v/>
      </c>
      <c r="B4829" s="843"/>
      <c r="C4829" s="239" t="str">
        <f t="shared" si="848"/>
        <v/>
      </c>
      <c r="D4829" s="186"/>
      <c r="E4829" s="240">
        <f t="shared" si="849"/>
        <v>0</v>
      </c>
      <c r="F4829" s="218">
        <f t="shared" si="850"/>
        <v>0</v>
      </c>
      <c r="G4829" s="241"/>
      <c r="I4829" s="269"/>
    </row>
    <row r="4830" spans="1:19">
      <c r="A4830" s="842" t="str">
        <f t="shared" si="847"/>
        <v/>
      </c>
      <c r="B4830" s="843"/>
      <c r="C4830" s="239" t="str">
        <f t="shared" si="848"/>
        <v/>
      </c>
      <c r="D4830" s="186"/>
      <c r="E4830" s="240">
        <f t="shared" si="849"/>
        <v>0</v>
      </c>
      <c r="F4830" s="218">
        <f t="shared" si="850"/>
        <v>0</v>
      </c>
      <c r="G4830" s="220"/>
      <c r="I4830" s="269"/>
    </row>
    <row r="4831" spans="1:19">
      <c r="A4831" s="842" t="str">
        <f t="shared" si="847"/>
        <v/>
      </c>
      <c r="B4831" s="843"/>
      <c r="C4831" s="239"/>
      <c r="D4831" s="186"/>
      <c r="E4831" s="240">
        <f t="shared" si="849"/>
        <v>0</v>
      </c>
      <c r="F4831" s="218">
        <f t="shared" si="850"/>
        <v>0</v>
      </c>
      <c r="G4831" s="220"/>
      <c r="I4831" s="269"/>
    </row>
    <row r="4832" spans="1:19">
      <c r="A4832" s="842" t="str">
        <f t="shared" si="847"/>
        <v/>
      </c>
      <c r="B4832" s="843"/>
      <c r="C4832" s="239"/>
      <c r="D4832" s="186"/>
      <c r="E4832" s="240">
        <f t="shared" si="849"/>
        <v>0</v>
      </c>
      <c r="F4832" s="218">
        <f t="shared" si="850"/>
        <v>0</v>
      </c>
      <c r="G4832" s="220"/>
      <c r="I4832" s="269"/>
    </row>
    <row r="4833" spans="1:9" ht="26.25" customHeight="1">
      <c r="A4833" s="842" t="str">
        <f t="shared" si="847"/>
        <v/>
      </c>
      <c r="B4833" s="843"/>
      <c r="C4833" s="239" t="str">
        <f t="shared" ref="C4833" si="851">IF(I4832=0,"",VLOOKUP(I4832,MATERIALES,3,FALSE))</f>
        <v/>
      </c>
      <c r="D4833" s="186"/>
      <c r="E4833" s="240">
        <f t="shared" si="849"/>
        <v>0</v>
      </c>
      <c r="F4833" s="218">
        <f t="shared" si="850"/>
        <v>0</v>
      </c>
      <c r="G4833" s="221"/>
      <c r="I4833" s="308"/>
    </row>
    <row r="4834" spans="1:9" ht="13.5" thickBot="1">
      <c r="A4834" s="204"/>
      <c r="D4834" s="206"/>
      <c r="E4834" s="242"/>
      <c r="F4834" s="243" t="s">
        <v>77</v>
      </c>
      <c r="G4834" s="241">
        <f>SUM(F4822:F4833)</f>
        <v>0</v>
      </c>
      <c r="I4834" s="308"/>
    </row>
    <row r="4835" spans="1:9" ht="14" thickTop="1" thickBot="1">
      <c r="A4835" s="244" t="s">
        <v>68</v>
      </c>
      <c r="B4835" s="245"/>
      <c r="C4835" s="245"/>
      <c r="D4835" s="247"/>
      <c r="E4835" s="247"/>
      <c r="F4835" s="246"/>
      <c r="G4835" s="248"/>
      <c r="I4835" s="308"/>
    </row>
    <row r="4836" spans="1:9" ht="13.5" thickTop="1">
      <c r="A4836" s="233" t="s">
        <v>53</v>
      </c>
      <c r="B4836" s="234"/>
      <c r="C4836" s="236" t="s">
        <v>67</v>
      </c>
      <c r="D4836" s="298" t="s">
        <v>71</v>
      </c>
      <c r="E4836" s="236" t="s">
        <v>96</v>
      </c>
      <c r="F4836" s="237" t="s">
        <v>75</v>
      </c>
      <c r="G4836" s="238" t="s">
        <v>66</v>
      </c>
      <c r="I4836" s="269"/>
    </row>
    <row r="4837" spans="1:9">
      <c r="A4837" s="842" t="str">
        <f>IF(I4836=0,"",VLOOKUP(I4836,EQUIPOS,2,FALSE))</f>
        <v/>
      </c>
      <c r="B4837" s="843"/>
      <c r="C4837" s="187"/>
      <c r="D4837" s="186"/>
      <c r="E4837" s="240">
        <f>IF(I4836=0,0,VLOOKUP(I4836,EQUIPOS,4,FALSE))</f>
        <v>0</v>
      </c>
      <c r="F4837" s="218">
        <f>C4837*D4837*E4837</f>
        <v>0</v>
      </c>
      <c r="G4837" s="219"/>
      <c r="I4837" s="269"/>
    </row>
    <row r="4838" spans="1:9">
      <c r="A4838" s="842" t="str">
        <f>IF(I4837=0,"",VLOOKUP(I4837,EQUIPOS,2,FALSE))</f>
        <v/>
      </c>
      <c r="B4838" s="843"/>
      <c r="C4838" s="187"/>
      <c r="D4838" s="186"/>
      <c r="E4838" s="240">
        <f>IF(I4837=0,0,VLOOKUP(I4837,EQUIPOS,4,FALSE))</f>
        <v>0</v>
      </c>
      <c r="F4838" s="218">
        <f t="shared" ref="F4838:F4841" si="852">C4838*D4838*E4838</f>
        <v>0</v>
      </c>
      <c r="G4838" s="220"/>
      <c r="I4838" s="269"/>
    </row>
    <row r="4839" spans="1:9">
      <c r="A4839" s="842" t="str">
        <f>IF(I4838=0,"",VLOOKUP(I4838,EQUIPOS,2,FALSE))</f>
        <v/>
      </c>
      <c r="B4839" s="843"/>
      <c r="C4839" s="187"/>
      <c r="D4839" s="186"/>
      <c r="E4839" s="240">
        <f>IF(I4838=0,0,VLOOKUP(I4838,EQUIPOS,4,FALSE))</f>
        <v>0</v>
      </c>
      <c r="F4839" s="218">
        <f t="shared" si="852"/>
        <v>0</v>
      </c>
      <c r="G4839" s="220"/>
      <c r="I4839" s="269"/>
    </row>
    <row r="4840" spans="1:9">
      <c r="A4840" s="842" t="str">
        <f>IF(I4839=0,"",VLOOKUP(I4839,EQUIPOS,2,FALSE))</f>
        <v/>
      </c>
      <c r="B4840" s="843"/>
      <c r="C4840" s="187"/>
      <c r="D4840" s="186"/>
      <c r="E4840" s="240">
        <f>IF(I4839=0,0,VLOOKUP(I4839,EQUIPOS,4,FALSE))</f>
        <v>0</v>
      </c>
      <c r="F4840" s="218">
        <f t="shared" si="852"/>
        <v>0</v>
      </c>
      <c r="G4840" s="220"/>
      <c r="I4840" s="269"/>
    </row>
    <row r="4841" spans="1:9" ht="30.75" customHeight="1">
      <c r="A4841" s="842" t="str">
        <f>IF(I4840=0,"",VLOOKUP(I4840,EQUIPOS,2,FALSE))</f>
        <v/>
      </c>
      <c r="B4841" s="843"/>
      <c r="C4841" s="187"/>
      <c r="D4841" s="186"/>
      <c r="E4841" s="240">
        <f>IF(I4840=0,0,VLOOKUP(I4840,EQUIPOS,4,FALSE))</f>
        <v>0</v>
      </c>
      <c r="F4841" s="218">
        <f t="shared" si="852"/>
        <v>0</v>
      </c>
      <c r="G4841" s="221"/>
      <c r="I4841" s="308"/>
    </row>
    <row r="4842" spans="1:9" ht="13.5" thickBot="1">
      <c r="A4842" s="222"/>
      <c r="B4842" s="223"/>
      <c r="C4842" s="223"/>
      <c r="D4842" s="225"/>
      <c r="E4842" s="249"/>
      <c r="F4842" s="226" t="s">
        <v>78</v>
      </c>
      <c r="G4842" s="250">
        <f>SUM(F4837:F4841)</f>
        <v>0</v>
      </c>
      <c r="I4842" s="308"/>
    </row>
    <row r="4843" spans="1:9" ht="13.5" thickTop="1">
      <c r="A4843" s="228" t="s">
        <v>69</v>
      </c>
      <c r="B4843" s="229"/>
      <c r="C4843" s="229"/>
      <c r="D4843" s="231"/>
      <c r="E4843" s="231"/>
      <c r="F4843" s="230"/>
      <c r="G4843" s="232"/>
      <c r="H4843" s="209"/>
      <c r="I4843" s="307"/>
    </row>
    <row r="4844" spans="1:9" ht="26">
      <c r="A4844" s="233" t="s">
        <v>53</v>
      </c>
      <c r="B4844" s="235" t="s">
        <v>54</v>
      </c>
      <c r="C4844" s="235" t="s">
        <v>64</v>
      </c>
      <c r="D4844" s="298" t="s">
        <v>70</v>
      </c>
      <c r="E4844" s="236" t="s">
        <v>65</v>
      </c>
      <c r="F4844" s="237" t="s">
        <v>75</v>
      </c>
      <c r="G4844" s="238" t="s">
        <v>66</v>
      </c>
      <c r="I4844" s="269"/>
    </row>
    <row r="4845" spans="1:9">
      <c r="A4845" s="251" t="str">
        <f t="shared" ref="A4845:A4856" si="853">IF(I4844=0,"",VLOOKUP(I4844,MANOOBRA,2,FALSE))</f>
        <v/>
      </c>
      <c r="B4845" s="239" t="str">
        <f t="shared" ref="B4845:B4856" si="854">IF(I4844=0,"",VLOOKUP(I4844,MANOOBRA,3,FALSE))</f>
        <v/>
      </c>
      <c r="C4845" s="187"/>
      <c r="D4845" s="187"/>
      <c r="E4845" s="240">
        <f t="shared" ref="E4845:E4856" si="855">IF(I4844=0,0,VLOOKUP(I4844,MANOOBRA,4,FALSE))</f>
        <v>0</v>
      </c>
      <c r="F4845" s="218">
        <f>IF(D4845=0,0,C4845*E4845/D4845)</f>
        <v>0</v>
      </c>
      <c r="G4845" s="219"/>
      <c r="I4845" s="269"/>
    </row>
    <row r="4846" spans="1:9">
      <c r="A4846" s="251" t="str">
        <f t="shared" si="853"/>
        <v/>
      </c>
      <c r="B4846" s="239" t="str">
        <f t="shared" si="854"/>
        <v/>
      </c>
      <c r="C4846" s="187"/>
      <c r="D4846" s="187"/>
      <c r="E4846" s="240">
        <f t="shared" si="855"/>
        <v>0</v>
      </c>
      <c r="F4846" s="218">
        <f t="shared" ref="F4846:F4856" si="856">IF(D4846=0,0,C4846*E4846/D4846)</f>
        <v>0</v>
      </c>
      <c r="G4846" s="220"/>
      <c r="I4846" s="269"/>
    </row>
    <row r="4847" spans="1:9">
      <c r="A4847" s="251" t="str">
        <f t="shared" si="853"/>
        <v/>
      </c>
      <c r="B4847" s="239" t="str">
        <f t="shared" si="854"/>
        <v/>
      </c>
      <c r="C4847" s="187"/>
      <c r="D4847" s="290"/>
      <c r="E4847" s="240">
        <f t="shared" si="855"/>
        <v>0</v>
      </c>
      <c r="F4847" s="218">
        <f t="shared" si="856"/>
        <v>0</v>
      </c>
      <c r="G4847" s="220"/>
      <c r="I4847" s="269"/>
    </row>
    <row r="4848" spans="1:9">
      <c r="A4848" s="251" t="str">
        <f t="shared" si="853"/>
        <v/>
      </c>
      <c r="B4848" s="239" t="str">
        <f t="shared" si="854"/>
        <v/>
      </c>
      <c r="C4848" s="187"/>
      <c r="D4848" s="187"/>
      <c r="E4848" s="240">
        <f t="shared" si="855"/>
        <v>0</v>
      </c>
      <c r="F4848" s="218">
        <f t="shared" si="856"/>
        <v>0</v>
      </c>
      <c r="G4848" s="220"/>
      <c r="I4848" s="269"/>
    </row>
    <row r="4849" spans="1:20">
      <c r="A4849" s="251" t="str">
        <f t="shared" si="853"/>
        <v/>
      </c>
      <c r="B4849" s="239" t="str">
        <f t="shared" si="854"/>
        <v/>
      </c>
      <c r="C4849" s="187"/>
      <c r="D4849" s="187"/>
      <c r="E4849" s="240">
        <f t="shared" si="855"/>
        <v>0</v>
      </c>
      <c r="F4849" s="218">
        <f t="shared" si="856"/>
        <v>0</v>
      </c>
      <c r="G4849" s="220"/>
      <c r="I4849" s="269"/>
    </row>
    <row r="4850" spans="1:20">
      <c r="A4850" s="251" t="str">
        <f t="shared" si="853"/>
        <v/>
      </c>
      <c r="B4850" s="239" t="str">
        <f t="shared" si="854"/>
        <v/>
      </c>
      <c r="C4850" s="187"/>
      <c r="D4850" s="187"/>
      <c r="E4850" s="240">
        <f t="shared" si="855"/>
        <v>0</v>
      </c>
      <c r="F4850" s="218">
        <f t="shared" si="856"/>
        <v>0</v>
      </c>
      <c r="G4850" s="220"/>
      <c r="I4850" s="269"/>
    </row>
    <row r="4851" spans="1:20">
      <c r="A4851" s="251" t="str">
        <f t="shared" si="853"/>
        <v/>
      </c>
      <c r="B4851" s="239" t="str">
        <f t="shared" si="854"/>
        <v/>
      </c>
      <c r="C4851" s="187"/>
      <c r="D4851" s="187"/>
      <c r="E4851" s="240">
        <f t="shared" si="855"/>
        <v>0</v>
      </c>
      <c r="F4851" s="218">
        <f t="shared" si="856"/>
        <v>0</v>
      </c>
      <c r="G4851" s="220"/>
      <c r="I4851" s="269"/>
    </row>
    <row r="4852" spans="1:20">
      <c r="A4852" s="251" t="str">
        <f t="shared" si="853"/>
        <v/>
      </c>
      <c r="B4852" s="239" t="str">
        <f t="shared" si="854"/>
        <v/>
      </c>
      <c r="C4852" s="187"/>
      <c r="D4852" s="187"/>
      <c r="E4852" s="240">
        <f t="shared" si="855"/>
        <v>0</v>
      </c>
      <c r="F4852" s="218">
        <f t="shared" si="856"/>
        <v>0</v>
      </c>
      <c r="G4852" s="220"/>
      <c r="I4852" s="269"/>
    </row>
    <row r="4853" spans="1:20">
      <c r="A4853" s="251" t="str">
        <f t="shared" si="853"/>
        <v/>
      </c>
      <c r="B4853" s="239" t="str">
        <f t="shared" si="854"/>
        <v/>
      </c>
      <c r="C4853" s="187"/>
      <c r="D4853" s="187"/>
      <c r="E4853" s="240">
        <f t="shared" si="855"/>
        <v>0</v>
      </c>
      <c r="F4853" s="218">
        <f t="shared" si="856"/>
        <v>0</v>
      </c>
      <c r="G4853" s="220"/>
      <c r="I4853" s="269"/>
    </row>
    <row r="4854" spans="1:20">
      <c r="A4854" s="251" t="str">
        <f t="shared" si="853"/>
        <v/>
      </c>
      <c r="B4854" s="239" t="str">
        <f t="shared" si="854"/>
        <v/>
      </c>
      <c r="C4854" s="187"/>
      <c r="D4854" s="187"/>
      <c r="E4854" s="240">
        <f t="shared" si="855"/>
        <v>0</v>
      </c>
      <c r="F4854" s="218">
        <f t="shared" si="856"/>
        <v>0</v>
      </c>
      <c r="G4854" s="220"/>
      <c r="I4854" s="269"/>
    </row>
    <row r="4855" spans="1:20">
      <c r="A4855" s="251" t="str">
        <f t="shared" si="853"/>
        <v/>
      </c>
      <c r="B4855" s="239" t="str">
        <f t="shared" si="854"/>
        <v/>
      </c>
      <c r="C4855" s="187"/>
      <c r="D4855" s="187"/>
      <c r="E4855" s="240">
        <f t="shared" si="855"/>
        <v>0</v>
      </c>
      <c r="F4855" s="218">
        <f t="shared" si="856"/>
        <v>0</v>
      </c>
      <c r="G4855" s="220"/>
      <c r="I4855" s="269"/>
    </row>
    <row r="4856" spans="1:20" ht="31.5" customHeight="1">
      <c r="A4856" s="251" t="str">
        <f t="shared" si="853"/>
        <v/>
      </c>
      <c r="B4856" s="239" t="str">
        <f t="shared" si="854"/>
        <v/>
      </c>
      <c r="C4856" s="187"/>
      <c r="D4856" s="187"/>
      <c r="E4856" s="240">
        <f t="shared" si="855"/>
        <v>0</v>
      </c>
      <c r="F4856" s="218">
        <f t="shared" si="856"/>
        <v>0</v>
      </c>
      <c r="G4856" s="221"/>
      <c r="I4856" s="308"/>
    </row>
    <row r="4857" spans="1:20" ht="13.5" thickBot="1">
      <c r="A4857" s="222"/>
      <c r="B4857" s="223"/>
      <c r="C4857" s="223"/>
      <c r="D4857" s="225"/>
      <c r="E4857" s="225"/>
      <c r="F4857" s="226" t="s">
        <v>79</v>
      </c>
      <c r="G4857" s="250">
        <f>SUM(F4845:F4856)</f>
        <v>0</v>
      </c>
      <c r="I4857" s="308"/>
    </row>
    <row r="4858" spans="1:20" ht="13.5" thickTop="1">
      <c r="A4858" s="179" t="s">
        <v>72</v>
      </c>
      <c r="B4858" s="229"/>
      <c r="C4858" s="229"/>
      <c r="D4858" s="231"/>
      <c r="E4858" s="231"/>
      <c r="F4858" s="230"/>
      <c r="G4858" s="232"/>
      <c r="H4858" s="209"/>
      <c r="I4858" s="307"/>
    </row>
    <row r="4859" spans="1:20">
      <c r="A4859" s="233" t="s">
        <v>53</v>
      </c>
      <c r="B4859" s="234"/>
      <c r="C4859" s="234"/>
      <c r="D4859" s="299"/>
      <c r="E4859" s="236" t="s">
        <v>73</v>
      </c>
      <c r="F4859" s="237" t="s">
        <v>74</v>
      </c>
      <c r="G4859" s="252" t="s">
        <v>73</v>
      </c>
      <c r="I4859" s="308"/>
    </row>
    <row r="4860" spans="1:20">
      <c r="A4860" s="178" t="s">
        <v>86</v>
      </c>
      <c r="B4860" s="253"/>
      <c r="C4860" s="253"/>
      <c r="D4860" s="300"/>
      <c r="E4860" s="217">
        <f>SUM(G4819,G4834,G4842,G4857)</f>
        <v>0</v>
      </c>
      <c r="F4860" s="254">
        <f>A</f>
        <v>0</v>
      </c>
      <c r="G4860" s="255">
        <f>E4860*F4860</f>
        <v>0</v>
      </c>
      <c r="I4860" s="308"/>
    </row>
    <row r="4861" spans="1:20">
      <c r="A4861" s="178" t="s">
        <v>84</v>
      </c>
      <c r="B4861" s="253"/>
      <c r="C4861" s="253"/>
      <c r="D4861" s="300"/>
      <c r="E4861" s="217">
        <f>SUM(G4819,G4834,G4842,G4857)</f>
        <v>0</v>
      </c>
      <c r="F4861" s="254">
        <f>I</f>
        <v>0</v>
      </c>
      <c r="G4861" s="255">
        <f>E4861*F4861</f>
        <v>0</v>
      </c>
      <c r="I4861" s="308"/>
    </row>
    <row r="4862" spans="1:20" ht="33" customHeight="1">
      <c r="A4862" s="178" t="s">
        <v>85</v>
      </c>
      <c r="B4862" s="253"/>
      <c r="C4862" s="253"/>
      <c r="D4862" s="300"/>
      <c r="E4862" s="217">
        <f>SUM(G4819,G4834,G4842,G4857)</f>
        <v>0</v>
      </c>
      <c r="F4862" s="254">
        <f>U</f>
        <v>0</v>
      </c>
      <c r="G4862" s="255">
        <f>E4862*F4862</f>
        <v>0</v>
      </c>
      <c r="I4862" s="308"/>
      <c r="J4862" s="281"/>
      <c r="K4862" s="281"/>
      <c r="L4862" s="281"/>
      <c r="M4862" s="281"/>
      <c r="N4862" s="281"/>
      <c r="O4862" s="281"/>
      <c r="P4862" s="281"/>
      <c r="Q4862" s="281"/>
      <c r="R4862" s="281"/>
      <c r="S4862" s="281"/>
    </row>
    <row r="4863" spans="1:20" s="201" customFormat="1" ht="13.5" thickBot="1">
      <c r="A4863" s="222"/>
      <c r="B4863" s="223"/>
      <c r="C4863" s="223"/>
      <c r="D4863" s="225"/>
      <c r="E4863" s="225"/>
      <c r="F4863" s="256" t="s">
        <v>83</v>
      </c>
      <c r="G4863" s="250">
        <f>SUM(G4860:G4862)</f>
        <v>0</v>
      </c>
      <c r="I4863" s="309"/>
      <c r="J4863" s="201" t="str">
        <f>B4803</f>
        <v>6,7</v>
      </c>
      <c r="K4863" s="261">
        <f>E4860</f>
        <v>0</v>
      </c>
      <c r="L4863" s="261">
        <f>+G4819</f>
        <v>0</v>
      </c>
      <c r="M4863" s="261">
        <f>+G4834</f>
        <v>0</v>
      </c>
      <c r="N4863" s="261">
        <f>+G4842</f>
        <v>0</v>
      </c>
      <c r="O4863" s="261">
        <f>+G4857</f>
        <v>0</v>
      </c>
      <c r="P4863" s="280">
        <f>G4860</f>
        <v>0</v>
      </c>
      <c r="Q4863" s="280">
        <f>G4861</f>
        <v>0</v>
      </c>
      <c r="R4863" s="280">
        <f>G4862</f>
        <v>0</v>
      </c>
      <c r="S4863" s="283">
        <f>SUM(K4863:R4863)</f>
        <v>0</v>
      </c>
      <c r="T4863" s="280"/>
    </row>
    <row r="4864" spans="1:20" ht="14" thickTop="1" thickBot="1">
      <c r="A4864" s="257"/>
      <c r="B4864" s="201"/>
      <c r="C4864" s="201"/>
      <c r="D4864" s="301"/>
      <c r="E4864" s="258" t="s">
        <v>88</v>
      </c>
      <c r="F4864" s="259"/>
      <c r="G4864" s="260">
        <f>ROUND(SUM(G4819,G4834,G4842,G4857,G4863),0)</f>
        <v>0</v>
      </c>
      <c r="I4864" s="308"/>
      <c r="T4864" s="280"/>
    </row>
    <row r="4865" spans="1:20" ht="13.5" thickTop="1">
      <c r="A4865" s="262" t="s">
        <v>95</v>
      </c>
      <c r="D4865" s="206"/>
      <c r="E4865" s="206"/>
      <c r="F4865" s="205"/>
      <c r="G4865" s="208"/>
      <c r="I4865" s="308"/>
      <c r="T4865" s="280"/>
    </row>
    <row r="4866" spans="1:20">
      <c r="A4866" s="262"/>
      <c r="B4866" s="263"/>
      <c r="C4866" s="263"/>
      <c r="D4866" s="302"/>
      <c r="E4866" s="206"/>
      <c r="F4866" s="205"/>
      <c r="G4866" s="264">
        <f ca="1">TODAY()</f>
        <v>45189</v>
      </c>
      <c r="I4866" s="308"/>
      <c r="T4866" s="280"/>
    </row>
    <row r="4867" spans="1:20" s="191" customFormat="1" ht="13.5" thickBot="1">
      <c r="A4867" s="222"/>
      <c r="B4867" s="223"/>
      <c r="C4867" s="223"/>
      <c r="D4867" s="225"/>
      <c r="E4867" s="225"/>
      <c r="F4867" s="224"/>
      <c r="G4867" s="265"/>
      <c r="I4867" s="303"/>
      <c r="S4867" s="282"/>
    </row>
    <row r="4868" spans="1:20" s="191" customFormat="1" ht="13.5" thickTop="1">
      <c r="A4868" s="188" t="s">
        <v>124</v>
      </c>
      <c r="B4868" s="188"/>
      <c r="C4868" s="188"/>
      <c r="D4868" s="190"/>
      <c r="E4868" s="190"/>
      <c r="F4868" s="189"/>
      <c r="G4868" s="189"/>
      <c r="I4868" s="303"/>
      <c r="S4868" s="282"/>
    </row>
    <row r="4869" spans="1:20" s="191" customFormat="1">
      <c r="A4869" s="188" t="str">
        <f>CONCATENATE('Prestaciones y AIU'!A4512," ANALISIS DE PRECIOS UNITARIOS")</f>
        <v xml:space="preserve"> ANALISIS DE PRECIOS UNITARIOS</v>
      </c>
      <c r="B4869" s="188"/>
      <c r="C4869" s="188"/>
      <c r="D4869" s="190"/>
      <c r="E4869" s="190"/>
      <c r="F4869" s="189"/>
      <c r="G4869" s="189"/>
      <c r="I4869" s="303"/>
      <c r="S4869" s="282"/>
    </row>
    <row r="4870" spans="1:20" s="191" customFormat="1">
      <c r="A4870" s="188" t="str">
        <f>Objeto_LIC</f>
        <v>OBJETO PROCESO COMPETITIVO</v>
      </c>
      <c r="B4870" s="188"/>
      <c r="C4870" s="188"/>
      <c r="D4870" s="190"/>
      <c r="E4870" s="190"/>
      <c r="F4870" s="189"/>
      <c r="G4870" s="189"/>
      <c r="I4870" s="303"/>
      <c r="S4870" s="282"/>
    </row>
    <row r="4871" spans="1:20">
      <c r="A4871" s="188"/>
      <c r="B4871" s="188"/>
      <c r="C4871" s="188"/>
      <c r="D4871" s="190"/>
      <c r="E4871" s="190"/>
      <c r="F4871" s="189"/>
      <c r="G4871" s="189"/>
    </row>
    <row r="4872" spans="1:20" s="201" customFormat="1" ht="13.5" thickBot="1">
      <c r="A4872" s="192"/>
      <c r="B4872" s="192"/>
      <c r="C4872" s="192"/>
      <c r="D4872" s="194"/>
      <c r="E4872" s="194"/>
      <c r="F4872" s="193"/>
      <c r="G4872" s="193"/>
      <c r="I4872" s="305"/>
      <c r="S4872" s="282"/>
    </row>
    <row r="4873" spans="1:20" ht="13.5" thickTop="1">
      <c r="A4873" s="196"/>
      <c r="B4873" s="197"/>
      <c r="C4873" s="197"/>
      <c r="D4873" s="199"/>
      <c r="E4873" s="199"/>
      <c r="F4873" s="198"/>
      <c r="G4873" s="200" t="s">
        <v>125</v>
      </c>
    </row>
    <row r="4874" spans="1:20">
      <c r="A4874" s="202" t="s">
        <v>58</v>
      </c>
      <c r="B4874" s="844" t="str">
        <f>Proponente</f>
        <v>INDICAR NOMBRE DE CONTRATISTA</v>
      </c>
      <c r="C4874" s="844"/>
      <c r="D4874" s="844"/>
      <c r="E4874" s="844"/>
      <c r="F4874" s="844"/>
      <c r="G4874" s="845"/>
    </row>
    <row r="4875" spans="1:20">
      <c r="A4875" s="202" t="s">
        <v>59</v>
      </c>
      <c r="B4875" s="203" t="str">
        <f>Presupuesto!$A$75</f>
        <v>6,8</v>
      </c>
      <c r="C4875" s="844" t="str">
        <f>Presupuesto!$B$75</f>
        <v>Desmantelamiento de estructuras metálicas</v>
      </c>
      <c r="D4875" s="844"/>
      <c r="E4875" s="844"/>
      <c r="F4875" s="844"/>
      <c r="G4875" s="845"/>
    </row>
    <row r="4876" spans="1:20">
      <c r="A4876" s="204"/>
      <c r="D4876" s="206"/>
      <c r="E4876" s="206"/>
      <c r="F4876" s="192" t="s">
        <v>87</v>
      </c>
      <c r="G4876" s="207" t="str">
        <f>Presupuesto!$C$75</f>
        <v>Kg</v>
      </c>
      <c r="I4876" s="306"/>
      <c r="J4876" s="281"/>
      <c r="K4876" s="281"/>
      <c r="L4876" s="281"/>
      <c r="M4876" s="281"/>
      <c r="N4876" s="281"/>
      <c r="O4876" s="281"/>
      <c r="P4876" s="281"/>
      <c r="Q4876" s="281"/>
      <c r="R4876" s="281"/>
      <c r="S4876" s="281"/>
    </row>
    <row r="4877" spans="1:20" s="209" customFormat="1" ht="13.5" thickBot="1">
      <c r="A4877" s="202" t="s">
        <v>60</v>
      </c>
      <c r="B4877" s="195"/>
      <c r="C4877" s="195"/>
      <c r="D4877" s="206"/>
      <c r="E4877" s="206"/>
      <c r="F4877" s="205"/>
      <c r="G4877" s="208"/>
      <c r="I4877" s="307"/>
      <c r="S4877" s="281"/>
    </row>
    <row r="4878" spans="1:20" ht="13.5" thickTop="1">
      <c r="A4878" s="210" t="s">
        <v>53</v>
      </c>
      <c r="B4878" s="211" t="s">
        <v>61</v>
      </c>
      <c r="C4878" s="211" t="s">
        <v>62</v>
      </c>
      <c r="D4878" s="212" t="s">
        <v>70</v>
      </c>
      <c r="E4878" s="213" t="s">
        <v>98</v>
      </c>
      <c r="F4878" s="213" t="s">
        <v>75</v>
      </c>
      <c r="G4878" s="214" t="s">
        <v>66</v>
      </c>
      <c r="I4878" s="269"/>
    </row>
    <row r="4879" spans="1:20">
      <c r="A4879" s="215" t="str">
        <f t="shared" ref="A4879:A4890" si="857">IF(I4878=0,"-",VLOOKUP(I4878,EQUIPOS,2,FALSE))</f>
        <v>-</v>
      </c>
      <c r="B4879" s="216"/>
      <c r="C4879" s="216"/>
      <c r="D4879" s="186"/>
      <c r="E4879" s="217">
        <f t="shared" ref="E4879:E4890" si="858">IF(I4878=0,0,VLOOKUP(I4878,EQUIPOS,4,FALSE))</f>
        <v>0</v>
      </c>
      <c r="F4879" s="218">
        <f t="shared" ref="F4879:F4890" si="859">IF(D4879=0,0,E4879/D4879)</f>
        <v>0</v>
      </c>
      <c r="G4879" s="219"/>
      <c r="I4879" s="269"/>
    </row>
    <row r="4880" spans="1:20">
      <c r="A4880" s="215" t="str">
        <f t="shared" si="857"/>
        <v>-</v>
      </c>
      <c r="B4880" s="216"/>
      <c r="C4880" s="216"/>
      <c r="D4880" s="186"/>
      <c r="E4880" s="217">
        <f t="shared" si="858"/>
        <v>0</v>
      </c>
      <c r="F4880" s="218">
        <f t="shared" si="859"/>
        <v>0</v>
      </c>
      <c r="G4880" s="220"/>
      <c r="I4880" s="269"/>
    </row>
    <row r="4881" spans="1:19">
      <c r="A4881" s="215" t="str">
        <f t="shared" si="857"/>
        <v>-</v>
      </c>
      <c r="B4881" s="216"/>
      <c r="C4881" s="216"/>
      <c r="D4881" s="186"/>
      <c r="E4881" s="217">
        <f t="shared" si="858"/>
        <v>0</v>
      </c>
      <c r="F4881" s="218">
        <f t="shared" si="859"/>
        <v>0</v>
      </c>
      <c r="G4881" s="220"/>
      <c r="I4881" s="269"/>
    </row>
    <row r="4882" spans="1:19">
      <c r="A4882" s="215" t="str">
        <f t="shared" si="857"/>
        <v>-</v>
      </c>
      <c r="B4882" s="216"/>
      <c r="C4882" s="216"/>
      <c r="D4882" s="186"/>
      <c r="E4882" s="217">
        <f t="shared" si="858"/>
        <v>0</v>
      </c>
      <c r="F4882" s="218">
        <f t="shared" si="859"/>
        <v>0</v>
      </c>
      <c r="G4882" s="220"/>
      <c r="I4882" s="269"/>
    </row>
    <row r="4883" spans="1:19">
      <c r="A4883" s="215" t="str">
        <f t="shared" si="857"/>
        <v>-</v>
      </c>
      <c r="B4883" s="216"/>
      <c r="C4883" s="216"/>
      <c r="D4883" s="186"/>
      <c r="E4883" s="217">
        <f t="shared" si="858"/>
        <v>0</v>
      </c>
      <c r="F4883" s="218">
        <f t="shared" si="859"/>
        <v>0</v>
      </c>
      <c r="G4883" s="220"/>
      <c r="I4883" s="269"/>
    </row>
    <row r="4884" spans="1:19">
      <c r="A4884" s="215" t="str">
        <f t="shared" si="857"/>
        <v>-</v>
      </c>
      <c r="B4884" s="216"/>
      <c r="C4884" s="216"/>
      <c r="D4884" s="186"/>
      <c r="E4884" s="217">
        <f t="shared" si="858"/>
        <v>0</v>
      </c>
      <c r="F4884" s="218">
        <f t="shared" si="859"/>
        <v>0</v>
      </c>
      <c r="G4884" s="220"/>
      <c r="I4884" s="269"/>
    </row>
    <row r="4885" spans="1:19">
      <c r="A4885" s="215" t="str">
        <f t="shared" si="857"/>
        <v>-</v>
      </c>
      <c r="B4885" s="216"/>
      <c r="C4885" s="216"/>
      <c r="D4885" s="186"/>
      <c r="E4885" s="217">
        <f t="shared" si="858"/>
        <v>0</v>
      </c>
      <c r="F4885" s="218">
        <f t="shared" si="859"/>
        <v>0</v>
      </c>
      <c r="G4885" s="220"/>
      <c r="I4885" s="269"/>
    </row>
    <row r="4886" spans="1:19">
      <c r="A4886" s="215" t="str">
        <f t="shared" si="857"/>
        <v>-</v>
      </c>
      <c r="B4886" s="216"/>
      <c r="C4886" s="216"/>
      <c r="D4886" s="186"/>
      <c r="E4886" s="217">
        <f t="shared" si="858"/>
        <v>0</v>
      </c>
      <c r="F4886" s="218">
        <f t="shared" si="859"/>
        <v>0</v>
      </c>
      <c r="G4886" s="220"/>
      <c r="I4886" s="269"/>
    </row>
    <row r="4887" spans="1:19">
      <c r="A4887" s="215" t="str">
        <f t="shared" si="857"/>
        <v>-</v>
      </c>
      <c r="B4887" s="216"/>
      <c r="C4887" s="216"/>
      <c r="D4887" s="186"/>
      <c r="E4887" s="217">
        <f t="shared" si="858"/>
        <v>0</v>
      </c>
      <c r="F4887" s="218">
        <f t="shared" si="859"/>
        <v>0</v>
      </c>
      <c r="G4887" s="220"/>
      <c r="I4887" s="269"/>
    </row>
    <row r="4888" spans="1:19">
      <c r="A4888" s="215" t="str">
        <f t="shared" si="857"/>
        <v>-</v>
      </c>
      <c r="B4888" s="216"/>
      <c r="C4888" s="216"/>
      <c r="D4888" s="186"/>
      <c r="E4888" s="217">
        <f t="shared" si="858"/>
        <v>0</v>
      </c>
      <c r="F4888" s="218">
        <f t="shared" si="859"/>
        <v>0</v>
      </c>
      <c r="G4888" s="220"/>
      <c r="I4888" s="269"/>
    </row>
    <row r="4889" spans="1:19">
      <c r="A4889" s="215" t="str">
        <f t="shared" si="857"/>
        <v>-</v>
      </c>
      <c r="B4889" s="216"/>
      <c r="C4889" s="216"/>
      <c r="D4889" s="186"/>
      <c r="E4889" s="217">
        <f t="shared" si="858"/>
        <v>0</v>
      </c>
      <c r="F4889" s="218">
        <f t="shared" si="859"/>
        <v>0</v>
      </c>
      <c r="G4889" s="220"/>
      <c r="I4889" s="269"/>
    </row>
    <row r="4890" spans="1:19">
      <c r="A4890" s="215" t="str">
        <f t="shared" si="857"/>
        <v>-</v>
      </c>
      <c r="B4890" s="216"/>
      <c r="C4890" s="216"/>
      <c r="D4890" s="186"/>
      <c r="E4890" s="217">
        <f t="shared" si="858"/>
        <v>0</v>
      </c>
      <c r="F4890" s="218">
        <f t="shared" si="859"/>
        <v>0</v>
      </c>
      <c r="G4890" s="220"/>
      <c r="I4890" s="308"/>
    </row>
    <row r="4891" spans="1:19" ht="13.5" thickBot="1">
      <c r="A4891" s="222"/>
      <c r="B4891" s="223"/>
      <c r="C4891" s="223"/>
      <c r="D4891" s="225"/>
      <c r="E4891" s="225"/>
      <c r="F4891" s="226" t="s">
        <v>76</v>
      </c>
      <c r="G4891" s="227">
        <f>SUM(F4879:F4890)</f>
        <v>0</v>
      </c>
      <c r="I4891" s="308"/>
    </row>
    <row r="4892" spans="1:19" s="209" customFormat="1" ht="13.5" thickTop="1">
      <c r="A4892" s="228" t="s">
        <v>63</v>
      </c>
      <c r="B4892" s="229"/>
      <c r="C4892" s="229"/>
      <c r="D4892" s="231"/>
      <c r="E4892" s="231"/>
      <c r="F4892" s="230"/>
      <c r="G4892" s="232"/>
      <c r="I4892" s="307"/>
      <c r="S4892" s="281"/>
    </row>
    <row r="4893" spans="1:19" ht="26">
      <c r="A4893" s="233" t="s">
        <v>53</v>
      </c>
      <c r="B4893" s="234"/>
      <c r="C4893" s="235" t="s">
        <v>54</v>
      </c>
      <c r="D4893" s="298" t="s">
        <v>64</v>
      </c>
      <c r="E4893" s="236" t="s">
        <v>65</v>
      </c>
      <c r="F4893" s="237" t="s">
        <v>75</v>
      </c>
      <c r="G4893" s="238" t="s">
        <v>66</v>
      </c>
      <c r="I4893" s="269"/>
    </row>
    <row r="4894" spans="1:19">
      <c r="A4894" s="842" t="str">
        <f t="shared" ref="A4894:A4905" si="860">IF(I4893=0,"",VLOOKUP(I4893,MATERIALES,2,FALSE))</f>
        <v/>
      </c>
      <c r="B4894" s="843"/>
      <c r="C4894" s="239" t="str">
        <f t="shared" ref="C4894:C4902" si="861">IF(I4893=0,"",VLOOKUP(I4893,MATERIALES,3,FALSE))</f>
        <v/>
      </c>
      <c r="D4894" s="186"/>
      <c r="E4894" s="240">
        <f t="shared" ref="E4894:E4905" si="862">IF(I4893=0,0,VLOOKUP(I4893,MATERIALES,4,FALSE))</f>
        <v>0</v>
      </c>
      <c r="F4894" s="218">
        <f>D4894*E4894</f>
        <v>0</v>
      </c>
      <c r="G4894" s="219"/>
      <c r="I4894" s="269"/>
    </row>
    <row r="4895" spans="1:19">
      <c r="A4895" s="842" t="str">
        <f t="shared" si="860"/>
        <v/>
      </c>
      <c r="B4895" s="843"/>
      <c r="C4895" s="239" t="str">
        <f t="shared" si="861"/>
        <v/>
      </c>
      <c r="D4895" s="186"/>
      <c r="E4895" s="240">
        <f t="shared" si="862"/>
        <v>0</v>
      </c>
      <c r="F4895" s="218">
        <f t="shared" ref="F4895:F4905" si="863">D4895*E4895</f>
        <v>0</v>
      </c>
      <c r="G4895" s="220"/>
      <c r="I4895" s="269"/>
    </row>
    <row r="4896" spans="1:19">
      <c r="A4896" s="842" t="str">
        <f t="shared" si="860"/>
        <v/>
      </c>
      <c r="B4896" s="843"/>
      <c r="C4896" s="239" t="str">
        <f t="shared" si="861"/>
        <v/>
      </c>
      <c r="D4896" s="186"/>
      <c r="E4896" s="240">
        <f t="shared" si="862"/>
        <v>0</v>
      </c>
      <c r="F4896" s="218">
        <f t="shared" si="863"/>
        <v>0</v>
      </c>
      <c r="G4896" s="220"/>
      <c r="I4896" s="269"/>
    </row>
    <row r="4897" spans="1:9">
      <c r="A4897" s="842" t="str">
        <f t="shared" si="860"/>
        <v/>
      </c>
      <c r="B4897" s="843"/>
      <c r="C4897" s="239" t="str">
        <f t="shared" si="861"/>
        <v/>
      </c>
      <c r="D4897" s="186"/>
      <c r="E4897" s="240">
        <f t="shared" si="862"/>
        <v>0</v>
      </c>
      <c r="F4897" s="218">
        <f t="shared" si="863"/>
        <v>0</v>
      </c>
      <c r="G4897" s="220"/>
      <c r="I4897" s="269"/>
    </row>
    <row r="4898" spans="1:9">
      <c r="A4898" s="842" t="str">
        <f t="shared" si="860"/>
        <v/>
      </c>
      <c r="B4898" s="843"/>
      <c r="C4898" s="239" t="str">
        <f t="shared" si="861"/>
        <v/>
      </c>
      <c r="D4898" s="186"/>
      <c r="E4898" s="240">
        <f t="shared" si="862"/>
        <v>0</v>
      </c>
      <c r="F4898" s="218">
        <f t="shared" si="863"/>
        <v>0</v>
      </c>
      <c r="G4898" s="220"/>
      <c r="I4898" s="269"/>
    </row>
    <row r="4899" spans="1:9">
      <c r="A4899" s="842" t="str">
        <f t="shared" si="860"/>
        <v/>
      </c>
      <c r="B4899" s="843"/>
      <c r="C4899" s="239" t="str">
        <f t="shared" si="861"/>
        <v/>
      </c>
      <c r="D4899" s="186"/>
      <c r="E4899" s="240">
        <f t="shared" si="862"/>
        <v>0</v>
      </c>
      <c r="F4899" s="218">
        <f t="shared" si="863"/>
        <v>0</v>
      </c>
      <c r="G4899" s="220"/>
      <c r="I4899" s="269"/>
    </row>
    <row r="4900" spans="1:9">
      <c r="A4900" s="842" t="str">
        <f t="shared" si="860"/>
        <v/>
      </c>
      <c r="B4900" s="843"/>
      <c r="C4900" s="239" t="str">
        <f t="shared" si="861"/>
        <v/>
      </c>
      <c r="D4900" s="186"/>
      <c r="E4900" s="240">
        <f t="shared" si="862"/>
        <v>0</v>
      </c>
      <c r="F4900" s="218">
        <f t="shared" si="863"/>
        <v>0</v>
      </c>
      <c r="G4900" s="220"/>
      <c r="I4900" s="269"/>
    </row>
    <row r="4901" spans="1:9">
      <c r="A4901" s="842" t="str">
        <f t="shared" si="860"/>
        <v/>
      </c>
      <c r="B4901" s="843"/>
      <c r="C4901" s="239" t="str">
        <f t="shared" si="861"/>
        <v/>
      </c>
      <c r="D4901" s="186"/>
      <c r="E4901" s="240">
        <f t="shared" si="862"/>
        <v>0</v>
      </c>
      <c r="F4901" s="218">
        <f t="shared" si="863"/>
        <v>0</v>
      </c>
      <c r="G4901" s="241"/>
      <c r="I4901" s="269"/>
    </row>
    <row r="4902" spans="1:9">
      <c r="A4902" s="842" t="str">
        <f t="shared" si="860"/>
        <v/>
      </c>
      <c r="B4902" s="843"/>
      <c r="C4902" s="239" t="str">
        <f t="shared" si="861"/>
        <v/>
      </c>
      <c r="D4902" s="186"/>
      <c r="E4902" s="240">
        <f t="shared" si="862"/>
        <v>0</v>
      </c>
      <c r="F4902" s="218">
        <f t="shared" si="863"/>
        <v>0</v>
      </c>
      <c r="G4902" s="220"/>
      <c r="I4902" s="269"/>
    </row>
    <row r="4903" spans="1:9">
      <c r="A4903" s="842" t="str">
        <f t="shared" si="860"/>
        <v/>
      </c>
      <c r="B4903" s="843"/>
      <c r="C4903" s="239"/>
      <c r="D4903" s="186"/>
      <c r="E4903" s="240">
        <f t="shared" si="862"/>
        <v>0</v>
      </c>
      <c r="F4903" s="218">
        <f t="shared" si="863"/>
        <v>0</v>
      </c>
      <c r="G4903" s="220"/>
      <c r="I4903" s="269"/>
    </row>
    <row r="4904" spans="1:9">
      <c r="A4904" s="842" t="str">
        <f t="shared" si="860"/>
        <v/>
      </c>
      <c r="B4904" s="843"/>
      <c r="C4904" s="239"/>
      <c r="D4904" s="186"/>
      <c r="E4904" s="240">
        <f t="shared" si="862"/>
        <v>0</v>
      </c>
      <c r="F4904" s="218">
        <f t="shared" si="863"/>
        <v>0</v>
      </c>
      <c r="G4904" s="220"/>
      <c r="I4904" s="269"/>
    </row>
    <row r="4905" spans="1:9" ht="26.25" customHeight="1">
      <c r="A4905" s="842" t="str">
        <f t="shared" si="860"/>
        <v/>
      </c>
      <c r="B4905" s="843"/>
      <c r="C4905" s="239" t="str">
        <f t="shared" ref="C4905" si="864">IF(I4904=0,"",VLOOKUP(I4904,MATERIALES,3,FALSE))</f>
        <v/>
      </c>
      <c r="D4905" s="186"/>
      <c r="E4905" s="240">
        <f t="shared" si="862"/>
        <v>0</v>
      </c>
      <c r="F4905" s="218">
        <f t="shared" si="863"/>
        <v>0</v>
      </c>
      <c r="G4905" s="221"/>
      <c r="I4905" s="308"/>
    </row>
    <row r="4906" spans="1:9" ht="13.5" thickBot="1">
      <c r="A4906" s="204"/>
      <c r="D4906" s="206"/>
      <c r="E4906" s="242"/>
      <c r="F4906" s="243" t="s">
        <v>77</v>
      </c>
      <c r="G4906" s="241">
        <f>SUM(F4894:F4905)</f>
        <v>0</v>
      </c>
      <c r="I4906" s="308"/>
    </row>
    <row r="4907" spans="1:9" ht="14" thickTop="1" thickBot="1">
      <c r="A4907" s="244" t="s">
        <v>68</v>
      </c>
      <c r="B4907" s="245"/>
      <c r="C4907" s="245"/>
      <c r="D4907" s="247"/>
      <c r="E4907" s="247"/>
      <c r="F4907" s="246"/>
      <c r="G4907" s="248"/>
      <c r="I4907" s="308"/>
    </row>
    <row r="4908" spans="1:9" ht="13.5" thickTop="1">
      <c r="A4908" s="233" t="s">
        <v>53</v>
      </c>
      <c r="B4908" s="234"/>
      <c r="C4908" s="236" t="s">
        <v>67</v>
      </c>
      <c r="D4908" s="298" t="s">
        <v>71</v>
      </c>
      <c r="E4908" s="236" t="s">
        <v>96</v>
      </c>
      <c r="F4908" s="237" t="s">
        <v>75</v>
      </c>
      <c r="G4908" s="238" t="s">
        <v>66</v>
      </c>
      <c r="I4908" s="269"/>
    </row>
    <row r="4909" spans="1:9">
      <c r="A4909" s="842" t="str">
        <f>IF(I4908=0,"",VLOOKUP(I4908,EQUIPOS,2,FALSE))</f>
        <v/>
      </c>
      <c r="B4909" s="843"/>
      <c r="C4909" s="187"/>
      <c r="D4909" s="186"/>
      <c r="E4909" s="240">
        <f>IF(I4908=0,0,VLOOKUP(I4908,EQUIPOS,4,FALSE))</f>
        <v>0</v>
      </c>
      <c r="F4909" s="218">
        <f>C4909*D4909*E4909</f>
        <v>0</v>
      </c>
      <c r="G4909" s="219"/>
      <c r="I4909" s="269"/>
    </row>
    <row r="4910" spans="1:9">
      <c r="A4910" s="842" t="str">
        <f>IF(I4909=0,"",VLOOKUP(I4909,EQUIPOS,2,FALSE))</f>
        <v/>
      </c>
      <c r="B4910" s="843"/>
      <c r="C4910" s="187"/>
      <c r="D4910" s="186"/>
      <c r="E4910" s="240">
        <f>IF(I4909=0,0,VLOOKUP(I4909,EQUIPOS,4,FALSE))</f>
        <v>0</v>
      </c>
      <c r="F4910" s="218">
        <f t="shared" ref="F4910:F4913" si="865">C4910*D4910*E4910</f>
        <v>0</v>
      </c>
      <c r="G4910" s="220"/>
      <c r="I4910" s="269"/>
    </row>
    <row r="4911" spans="1:9">
      <c r="A4911" s="842" t="str">
        <f>IF(I4910=0,"",VLOOKUP(I4910,EQUIPOS,2,FALSE))</f>
        <v/>
      </c>
      <c r="B4911" s="843"/>
      <c r="C4911" s="187"/>
      <c r="D4911" s="186"/>
      <c r="E4911" s="240">
        <f>IF(I4910=0,0,VLOOKUP(I4910,EQUIPOS,4,FALSE))</f>
        <v>0</v>
      </c>
      <c r="F4911" s="218">
        <f t="shared" si="865"/>
        <v>0</v>
      </c>
      <c r="G4911" s="220"/>
      <c r="I4911" s="269"/>
    </row>
    <row r="4912" spans="1:9">
      <c r="A4912" s="842" t="str">
        <f>IF(I4911=0,"",VLOOKUP(I4911,EQUIPOS,2,FALSE))</f>
        <v/>
      </c>
      <c r="B4912" s="843"/>
      <c r="C4912" s="187"/>
      <c r="D4912" s="186"/>
      <c r="E4912" s="240">
        <f>IF(I4911=0,0,VLOOKUP(I4911,EQUIPOS,4,FALSE))</f>
        <v>0</v>
      </c>
      <c r="F4912" s="218">
        <f t="shared" si="865"/>
        <v>0</v>
      </c>
      <c r="G4912" s="220"/>
      <c r="I4912" s="269"/>
    </row>
    <row r="4913" spans="1:9" ht="30.75" customHeight="1">
      <c r="A4913" s="842" t="str">
        <f>IF(I4912=0,"",VLOOKUP(I4912,EQUIPOS,2,FALSE))</f>
        <v/>
      </c>
      <c r="B4913" s="843"/>
      <c r="C4913" s="187"/>
      <c r="D4913" s="186"/>
      <c r="E4913" s="240">
        <f>IF(I4912=0,0,VLOOKUP(I4912,EQUIPOS,4,FALSE))</f>
        <v>0</v>
      </c>
      <c r="F4913" s="218">
        <f t="shared" si="865"/>
        <v>0</v>
      </c>
      <c r="G4913" s="221"/>
      <c r="I4913" s="308"/>
    </row>
    <row r="4914" spans="1:9" ht="13.5" thickBot="1">
      <c r="A4914" s="222"/>
      <c r="B4914" s="223"/>
      <c r="C4914" s="223"/>
      <c r="D4914" s="225"/>
      <c r="E4914" s="249"/>
      <c r="F4914" s="226" t="s">
        <v>78</v>
      </c>
      <c r="G4914" s="250">
        <f>SUM(F4909:F4913)</f>
        <v>0</v>
      </c>
      <c r="I4914" s="308"/>
    </row>
    <row r="4915" spans="1:9" ht="13.5" thickTop="1">
      <c r="A4915" s="228" t="s">
        <v>69</v>
      </c>
      <c r="B4915" s="229"/>
      <c r="C4915" s="229"/>
      <c r="D4915" s="231"/>
      <c r="E4915" s="231"/>
      <c r="F4915" s="230"/>
      <c r="G4915" s="232"/>
      <c r="H4915" s="209"/>
      <c r="I4915" s="307"/>
    </row>
    <row r="4916" spans="1:9" ht="26">
      <c r="A4916" s="233" t="s">
        <v>53</v>
      </c>
      <c r="B4916" s="235" t="s">
        <v>54</v>
      </c>
      <c r="C4916" s="235" t="s">
        <v>64</v>
      </c>
      <c r="D4916" s="298" t="s">
        <v>70</v>
      </c>
      <c r="E4916" s="236" t="s">
        <v>65</v>
      </c>
      <c r="F4916" s="237" t="s">
        <v>75</v>
      </c>
      <c r="G4916" s="238" t="s">
        <v>66</v>
      </c>
      <c r="I4916" s="269"/>
    </row>
    <row r="4917" spans="1:9">
      <c r="A4917" s="251" t="str">
        <f t="shared" ref="A4917:A4928" si="866">IF(I4916=0,"",VLOOKUP(I4916,MANOOBRA,2,FALSE))</f>
        <v/>
      </c>
      <c r="B4917" s="239" t="str">
        <f t="shared" ref="B4917:B4928" si="867">IF(I4916=0,"",VLOOKUP(I4916,MANOOBRA,3,FALSE))</f>
        <v/>
      </c>
      <c r="C4917" s="187"/>
      <c r="D4917" s="187"/>
      <c r="E4917" s="240">
        <f t="shared" ref="E4917:E4928" si="868">IF(I4916=0,0,VLOOKUP(I4916,MANOOBRA,4,FALSE))</f>
        <v>0</v>
      </c>
      <c r="F4917" s="218">
        <f>IF(D4917=0,0,C4917*E4917/D4917)</f>
        <v>0</v>
      </c>
      <c r="G4917" s="219"/>
      <c r="I4917" s="269"/>
    </row>
    <row r="4918" spans="1:9">
      <c r="A4918" s="251" t="str">
        <f t="shared" si="866"/>
        <v/>
      </c>
      <c r="B4918" s="239" t="str">
        <f t="shared" si="867"/>
        <v/>
      </c>
      <c r="C4918" s="187"/>
      <c r="D4918" s="187"/>
      <c r="E4918" s="240">
        <f t="shared" si="868"/>
        <v>0</v>
      </c>
      <c r="F4918" s="218">
        <f t="shared" ref="F4918:F4928" si="869">IF(D4918=0,0,C4918*E4918/D4918)</f>
        <v>0</v>
      </c>
      <c r="G4918" s="220"/>
      <c r="I4918" s="269"/>
    </row>
    <row r="4919" spans="1:9">
      <c r="A4919" s="251" t="str">
        <f t="shared" si="866"/>
        <v/>
      </c>
      <c r="B4919" s="239" t="str">
        <f t="shared" si="867"/>
        <v/>
      </c>
      <c r="C4919" s="187"/>
      <c r="D4919" s="290"/>
      <c r="E4919" s="240">
        <f t="shared" si="868"/>
        <v>0</v>
      </c>
      <c r="F4919" s="218">
        <f t="shared" si="869"/>
        <v>0</v>
      </c>
      <c r="G4919" s="220"/>
      <c r="I4919" s="269"/>
    </row>
    <row r="4920" spans="1:9">
      <c r="A4920" s="251" t="str">
        <f t="shared" si="866"/>
        <v/>
      </c>
      <c r="B4920" s="239" t="str">
        <f t="shared" si="867"/>
        <v/>
      </c>
      <c r="C4920" s="187"/>
      <c r="D4920" s="187"/>
      <c r="E4920" s="240">
        <f t="shared" si="868"/>
        <v>0</v>
      </c>
      <c r="F4920" s="218">
        <f t="shared" si="869"/>
        <v>0</v>
      </c>
      <c r="G4920" s="220"/>
      <c r="I4920" s="269"/>
    </row>
    <row r="4921" spans="1:9">
      <c r="A4921" s="251" t="str">
        <f t="shared" si="866"/>
        <v/>
      </c>
      <c r="B4921" s="239" t="str">
        <f t="shared" si="867"/>
        <v/>
      </c>
      <c r="C4921" s="187"/>
      <c r="D4921" s="187"/>
      <c r="E4921" s="240">
        <f t="shared" si="868"/>
        <v>0</v>
      </c>
      <c r="F4921" s="218">
        <f t="shared" si="869"/>
        <v>0</v>
      </c>
      <c r="G4921" s="220"/>
      <c r="I4921" s="269"/>
    </row>
    <row r="4922" spans="1:9">
      <c r="A4922" s="251" t="str">
        <f t="shared" si="866"/>
        <v/>
      </c>
      <c r="B4922" s="239" t="str">
        <f t="shared" si="867"/>
        <v/>
      </c>
      <c r="C4922" s="187"/>
      <c r="D4922" s="187"/>
      <c r="E4922" s="240">
        <f t="shared" si="868"/>
        <v>0</v>
      </c>
      <c r="F4922" s="218">
        <f t="shared" si="869"/>
        <v>0</v>
      </c>
      <c r="G4922" s="220"/>
      <c r="I4922" s="269"/>
    </row>
    <row r="4923" spans="1:9">
      <c r="A4923" s="251" t="str">
        <f t="shared" si="866"/>
        <v/>
      </c>
      <c r="B4923" s="239" t="str">
        <f t="shared" si="867"/>
        <v/>
      </c>
      <c r="C4923" s="187"/>
      <c r="D4923" s="187"/>
      <c r="E4923" s="240">
        <f t="shared" si="868"/>
        <v>0</v>
      </c>
      <c r="F4923" s="218">
        <f t="shared" si="869"/>
        <v>0</v>
      </c>
      <c r="G4923" s="220"/>
      <c r="I4923" s="269"/>
    </row>
    <row r="4924" spans="1:9">
      <c r="A4924" s="251" t="str">
        <f t="shared" si="866"/>
        <v/>
      </c>
      <c r="B4924" s="239" t="str">
        <f t="shared" si="867"/>
        <v/>
      </c>
      <c r="C4924" s="187"/>
      <c r="D4924" s="187"/>
      <c r="E4924" s="240">
        <f t="shared" si="868"/>
        <v>0</v>
      </c>
      <c r="F4924" s="218">
        <f t="shared" si="869"/>
        <v>0</v>
      </c>
      <c r="G4924" s="220"/>
      <c r="I4924" s="269"/>
    </row>
    <row r="4925" spans="1:9">
      <c r="A4925" s="251" t="str">
        <f t="shared" si="866"/>
        <v/>
      </c>
      <c r="B4925" s="239" t="str">
        <f t="shared" si="867"/>
        <v/>
      </c>
      <c r="C4925" s="187"/>
      <c r="D4925" s="187"/>
      <c r="E4925" s="240">
        <f t="shared" si="868"/>
        <v>0</v>
      </c>
      <c r="F4925" s="218">
        <f t="shared" si="869"/>
        <v>0</v>
      </c>
      <c r="G4925" s="220"/>
      <c r="I4925" s="269"/>
    </row>
    <row r="4926" spans="1:9">
      <c r="A4926" s="251" t="str">
        <f t="shared" si="866"/>
        <v/>
      </c>
      <c r="B4926" s="239" t="str">
        <f t="shared" si="867"/>
        <v/>
      </c>
      <c r="C4926" s="187"/>
      <c r="D4926" s="187"/>
      <c r="E4926" s="240">
        <f t="shared" si="868"/>
        <v>0</v>
      </c>
      <c r="F4926" s="218">
        <f t="shared" si="869"/>
        <v>0</v>
      </c>
      <c r="G4926" s="220"/>
      <c r="I4926" s="269"/>
    </row>
    <row r="4927" spans="1:9">
      <c r="A4927" s="251" t="str">
        <f t="shared" si="866"/>
        <v/>
      </c>
      <c r="B4927" s="239" t="str">
        <f t="shared" si="867"/>
        <v/>
      </c>
      <c r="C4927" s="187"/>
      <c r="D4927" s="187"/>
      <c r="E4927" s="240">
        <f t="shared" si="868"/>
        <v>0</v>
      </c>
      <c r="F4927" s="218">
        <f t="shared" si="869"/>
        <v>0</v>
      </c>
      <c r="G4927" s="220"/>
      <c r="I4927" s="269"/>
    </row>
    <row r="4928" spans="1:9" ht="31.5" customHeight="1">
      <c r="A4928" s="251" t="str">
        <f t="shared" si="866"/>
        <v/>
      </c>
      <c r="B4928" s="239" t="str">
        <f t="shared" si="867"/>
        <v/>
      </c>
      <c r="C4928" s="187"/>
      <c r="D4928" s="187"/>
      <c r="E4928" s="240">
        <f t="shared" si="868"/>
        <v>0</v>
      </c>
      <c r="F4928" s="218">
        <f t="shared" si="869"/>
        <v>0</v>
      </c>
      <c r="G4928" s="221"/>
      <c r="I4928" s="308"/>
    </row>
    <row r="4929" spans="1:20" ht="13.5" thickBot="1">
      <c r="A4929" s="222"/>
      <c r="B4929" s="223"/>
      <c r="C4929" s="223"/>
      <c r="D4929" s="225"/>
      <c r="E4929" s="225"/>
      <c r="F4929" s="226" t="s">
        <v>79</v>
      </c>
      <c r="G4929" s="250">
        <f>SUM(F4917:F4928)</f>
        <v>0</v>
      </c>
      <c r="I4929" s="308"/>
    </row>
    <row r="4930" spans="1:20" ht="13.5" thickTop="1">
      <c r="A4930" s="179" t="s">
        <v>72</v>
      </c>
      <c r="B4930" s="229"/>
      <c r="C4930" s="229"/>
      <c r="D4930" s="231"/>
      <c r="E4930" s="231"/>
      <c r="F4930" s="230"/>
      <c r="G4930" s="232"/>
      <c r="H4930" s="209"/>
      <c r="I4930" s="307"/>
    </row>
    <row r="4931" spans="1:20">
      <c r="A4931" s="233" t="s">
        <v>53</v>
      </c>
      <c r="B4931" s="234"/>
      <c r="C4931" s="234"/>
      <c r="D4931" s="299"/>
      <c r="E4931" s="236" t="s">
        <v>73</v>
      </c>
      <c r="F4931" s="237" t="s">
        <v>74</v>
      </c>
      <c r="G4931" s="252" t="s">
        <v>73</v>
      </c>
      <c r="I4931" s="308"/>
    </row>
    <row r="4932" spans="1:20">
      <c r="A4932" s="178" t="s">
        <v>86</v>
      </c>
      <c r="B4932" s="253"/>
      <c r="C4932" s="253"/>
      <c r="D4932" s="300"/>
      <c r="E4932" s="217">
        <f>SUM(G4891,G4906,G4914,G4929)</f>
        <v>0</v>
      </c>
      <c r="F4932" s="254">
        <f>A</f>
        <v>0</v>
      </c>
      <c r="G4932" s="255">
        <f>E4932*F4932</f>
        <v>0</v>
      </c>
      <c r="I4932" s="308"/>
    </row>
    <row r="4933" spans="1:20">
      <c r="A4933" s="178" t="s">
        <v>84</v>
      </c>
      <c r="B4933" s="253"/>
      <c r="C4933" s="253"/>
      <c r="D4933" s="300"/>
      <c r="E4933" s="217">
        <f>SUM(G4891,G4906,G4914,G4929)</f>
        <v>0</v>
      </c>
      <c r="F4933" s="254">
        <f>I</f>
        <v>0</v>
      </c>
      <c r="G4933" s="255">
        <f>E4933*F4933</f>
        <v>0</v>
      </c>
      <c r="I4933" s="308"/>
    </row>
    <row r="4934" spans="1:20" ht="33" customHeight="1">
      <c r="A4934" s="178" t="s">
        <v>85</v>
      </c>
      <c r="B4934" s="253"/>
      <c r="C4934" s="253"/>
      <c r="D4934" s="300"/>
      <c r="E4934" s="217">
        <f>SUM(G4891,G4906,G4914,G4929)</f>
        <v>0</v>
      </c>
      <c r="F4934" s="254">
        <f>U</f>
        <v>0</v>
      </c>
      <c r="G4934" s="255">
        <f>E4934*F4934</f>
        <v>0</v>
      </c>
      <c r="I4934" s="308"/>
      <c r="J4934" s="281"/>
      <c r="K4934" s="281"/>
      <c r="L4934" s="281"/>
      <c r="M4934" s="281"/>
      <c r="N4934" s="281"/>
      <c r="O4934" s="281"/>
      <c r="P4934" s="281"/>
      <c r="Q4934" s="281"/>
      <c r="R4934" s="281"/>
      <c r="S4934" s="281"/>
    </row>
    <row r="4935" spans="1:20" s="201" customFormat="1" ht="13.5" thickBot="1">
      <c r="A4935" s="222"/>
      <c r="B4935" s="223"/>
      <c r="C4935" s="223"/>
      <c r="D4935" s="225"/>
      <c r="E4935" s="225"/>
      <c r="F4935" s="256" t="s">
        <v>83</v>
      </c>
      <c r="G4935" s="250">
        <f>SUM(G4932:G4934)</f>
        <v>0</v>
      </c>
      <c r="I4935" s="309"/>
      <c r="J4935" s="201" t="str">
        <f>B4875</f>
        <v>6,8</v>
      </c>
      <c r="K4935" s="261">
        <f>E4932</f>
        <v>0</v>
      </c>
      <c r="L4935" s="261">
        <f>+G4891</f>
        <v>0</v>
      </c>
      <c r="M4935" s="261">
        <f>+G4906</f>
        <v>0</v>
      </c>
      <c r="N4935" s="261">
        <f>+G4914</f>
        <v>0</v>
      </c>
      <c r="O4935" s="261">
        <f>+G4929</f>
        <v>0</v>
      </c>
      <c r="P4935" s="280">
        <f>G4932</f>
        <v>0</v>
      </c>
      <c r="Q4935" s="280">
        <f>G4933</f>
        <v>0</v>
      </c>
      <c r="R4935" s="280">
        <f>G4934</f>
        <v>0</v>
      </c>
      <c r="S4935" s="283">
        <f>SUM(K4935:R4935)</f>
        <v>0</v>
      </c>
      <c r="T4935" s="280"/>
    </row>
    <row r="4936" spans="1:20" ht="14" thickTop="1" thickBot="1">
      <c r="A4936" s="257"/>
      <c r="B4936" s="201"/>
      <c r="C4936" s="201"/>
      <c r="D4936" s="301"/>
      <c r="E4936" s="258" t="s">
        <v>88</v>
      </c>
      <c r="F4936" s="259"/>
      <c r="G4936" s="260">
        <f>ROUND(SUM(G4891,G4906,G4914,G4929,G4935),0)</f>
        <v>0</v>
      </c>
      <c r="I4936" s="308"/>
      <c r="T4936" s="280"/>
    </row>
    <row r="4937" spans="1:20" ht="13.5" thickTop="1">
      <c r="A4937" s="262" t="s">
        <v>95</v>
      </c>
      <c r="D4937" s="206"/>
      <c r="E4937" s="206"/>
      <c r="F4937" s="205"/>
      <c r="G4937" s="208"/>
      <c r="I4937" s="308"/>
      <c r="T4937" s="280"/>
    </row>
    <row r="4938" spans="1:20">
      <c r="A4938" s="262"/>
      <c r="B4938" s="263"/>
      <c r="C4938" s="263"/>
      <c r="D4938" s="302"/>
      <c r="E4938" s="206"/>
      <c r="F4938" s="205"/>
      <c r="G4938" s="264">
        <f ca="1">TODAY()</f>
        <v>45189</v>
      </c>
      <c r="I4938" s="308"/>
      <c r="T4938" s="280"/>
    </row>
    <row r="4939" spans="1:20" s="191" customFormat="1" ht="13.5" thickBot="1">
      <c r="A4939" s="222"/>
      <c r="B4939" s="223"/>
      <c r="C4939" s="223"/>
      <c r="D4939" s="225"/>
      <c r="E4939" s="225"/>
      <c r="F4939" s="224"/>
      <c r="G4939" s="265"/>
      <c r="I4939" s="303"/>
      <c r="S4939" s="282"/>
    </row>
    <row r="4940" spans="1:20" s="191" customFormat="1" ht="13.5" thickTop="1">
      <c r="A4940" s="188" t="s">
        <v>124</v>
      </c>
      <c r="B4940" s="188"/>
      <c r="C4940" s="188"/>
      <c r="D4940" s="190"/>
      <c r="E4940" s="190"/>
      <c r="F4940" s="189"/>
      <c r="G4940" s="189"/>
      <c r="I4940" s="303"/>
      <c r="S4940" s="282"/>
    </row>
    <row r="4941" spans="1:20" s="191" customFormat="1">
      <c r="A4941" s="188" t="str">
        <f>CONCATENATE('Prestaciones y AIU'!A4584," ANALISIS DE PRECIOS UNITARIOS")</f>
        <v xml:space="preserve"> ANALISIS DE PRECIOS UNITARIOS</v>
      </c>
      <c r="B4941" s="188"/>
      <c r="C4941" s="188"/>
      <c r="D4941" s="190"/>
      <c r="E4941" s="190"/>
      <c r="F4941" s="189"/>
      <c r="G4941" s="189"/>
      <c r="I4941" s="303"/>
      <c r="S4941" s="282"/>
    </row>
    <row r="4942" spans="1:20" s="191" customFormat="1">
      <c r="A4942" s="188" t="str">
        <f>Objeto_LIC</f>
        <v>OBJETO PROCESO COMPETITIVO</v>
      </c>
      <c r="B4942" s="188"/>
      <c r="C4942" s="188"/>
      <c r="D4942" s="190"/>
      <c r="E4942" s="190"/>
      <c r="F4942" s="189"/>
      <c r="G4942" s="189"/>
      <c r="I4942" s="303"/>
      <c r="S4942" s="282"/>
    </row>
    <row r="4943" spans="1:20">
      <c r="A4943" s="188"/>
      <c r="B4943" s="188"/>
      <c r="C4943" s="188"/>
      <c r="D4943" s="190"/>
      <c r="E4943" s="190"/>
      <c r="F4943" s="189"/>
      <c r="G4943" s="189"/>
    </row>
    <row r="4944" spans="1:20" s="201" customFormat="1" ht="13.5" thickBot="1">
      <c r="A4944" s="192"/>
      <c r="B4944" s="192"/>
      <c r="C4944" s="192"/>
      <c r="D4944" s="194"/>
      <c r="E4944" s="194"/>
      <c r="F4944" s="193"/>
      <c r="G4944" s="193"/>
      <c r="I4944" s="305"/>
      <c r="S4944" s="282"/>
    </row>
    <row r="4945" spans="1:19" ht="13.5" thickTop="1">
      <c r="A4945" s="196"/>
      <c r="B4945" s="197"/>
      <c r="C4945" s="197"/>
      <c r="D4945" s="199"/>
      <c r="E4945" s="199"/>
      <c r="F4945" s="198"/>
      <c r="G4945" s="200" t="s">
        <v>125</v>
      </c>
    </row>
    <row r="4946" spans="1:19">
      <c r="A4946" s="202" t="s">
        <v>58</v>
      </c>
      <c r="B4946" s="844" t="str">
        <f>Proponente</f>
        <v>INDICAR NOMBRE DE CONTRATISTA</v>
      </c>
      <c r="C4946" s="844"/>
      <c r="D4946" s="844"/>
      <c r="E4946" s="844"/>
      <c r="F4946" s="844"/>
      <c r="G4946" s="845"/>
    </row>
    <row r="4947" spans="1:19">
      <c r="A4947" s="202" t="s">
        <v>59</v>
      </c>
      <c r="B4947" s="203" t="str">
        <f>Presupuesto!$A$76</f>
        <v>6,9</v>
      </c>
      <c r="C4947" s="844" t="str">
        <f>Presupuesto!$B$76</f>
        <v>Desmantelamiento de cubiertas</v>
      </c>
      <c r="D4947" s="844"/>
      <c r="E4947" s="844"/>
      <c r="F4947" s="844"/>
      <c r="G4947" s="845"/>
    </row>
    <row r="4948" spans="1:19">
      <c r="A4948" s="204"/>
      <c r="D4948" s="206"/>
      <c r="E4948" s="206"/>
      <c r="F4948" s="192" t="s">
        <v>87</v>
      </c>
      <c r="G4948" s="207" t="str">
        <f>Presupuesto!$C$76</f>
        <v>m2</v>
      </c>
      <c r="I4948" s="306"/>
      <c r="J4948" s="281"/>
      <c r="K4948" s="281"/>
      <c r="L4948" s="281"/>
      <c r="M4948" s="281"/>
      <c r="N4948" s="281"/>
      <c r="O4948" s="281"/>
      <c r="P4948" s="281"/>
      <c r="Q4948" s="281"/>
      <c r="R4948" s="281"/>
      <c r="S4948" s="281"/>
    </row>
    <row r="4949" spans="1:19" s="209" customFormat="1" ht="13.5" thickBot="1">
      <c r="A4949" s="202" t="s">
        <v>60</v>
      </c>
      <c r="B4949" s="195"/>
      <c r="C4949" s="195"/>
      <c r="D4949" s="206"/>
      <c r="E4949" s="206"/>
      <c r="F4949" s="205"/>
      <c r="G4949" s="208"/>
      <c r="I4949" s="307"/>
      <c r="S4949" s="281"/>
    </row>
    <row r="4950" spans="1:19" ht="13.5" thickTop="1">
      <c r="A4950" s="210" t="s">
        <v>53</v>
      </c>
      <c r="B4950" s="211" t="s">
        <v>61</v>
      </c>
      <c r="C4950" s="211" t="s">
        <v>62</v>
      </c>
      <c r="D4950" s="212" t="s">
        <v>70</v>
      </c>
      <c r="E4950" s="213" t="s">
        <v>98</v>
      </c>
      <c r="F4950" s="213" t="s">
        <v>75</v>
      </c>
      <c r="G4950" s="214" t="s">
        <v>66</v>
      </c>
      <c r="I4950" s="269"/>
    </row>
    <row r="4951" spans="1:19">
      <c r="A4951" s="215" t="str">
        <f t="shared" ref="A4951:A4962" si="870">IF(I4950=0,"-",VLOOKUP(I4950,EQUIPOS,2,FALSE))</f>
        <v>-</v>
      </c>
      <c r="B4951" s="216"/>
      <c r="C4951" s="216"/>
      <c r="D4951" s="186"/>
      <c r="E4951" s="217">
        <f t="shared" ref="E4951:E4962" si="871">IF(I4950=0,0,VLOOKUP(I4950,EQUIPOS,4,FALSE))</f>
        <v>0</v>
      </c>
      <c r="F4951" s="218">
        <f t="shared" ref="F4951:F4962" si="872">IF(D4951=0,0,E4951/D4951)</f>
        <v>0</v>
      </c>
      <c r="G4951" s="219"/>
      <c r="I4951" s="269"/>
    </row>
    <row r="4952" spans="1:19">
      <c r="A4952" s="215" t="str">
        <f t="shared" si="870"/>
        <v>-</v>
      </c>
      <c r="B4952" s="216"/>
      <c r="C4952" s="216"/>
      <c r="D4952" s="186"/>
      <c r="E4952" s="217">
        <f t="shared" si="871"/>
        <v>0</v>
      </c>
      <c r="F4952" s="218">
        <f t="shared" si="872"/>
        <v>0</v>
      </c>
      <c r="G4952" s="220"/>
      <c r="I4952" s="269"/>
    </row>
    <row r="4953" spans="1:19">
      <c r="A4953" s="215" t="str">
        <f t="shared" si="870"/>
        <v>-</v>
      </c>
      <c r="B4953" s="216"/>
      <c r="C4953" s="216"/>
      <c r="D4953" s="186"/>
      <c r="E4953" s="217">
        <f t="shared" si="871"/>
        <v>0</v>
      </c>
      <c r="F4953" s="218">
        <f t="shared" si="872"/>
        <v>0</v>
      </c>
      <c r="G4953" s="220"/>
      <c r="I4953" s="269"/>
    </row>
    <row r="4954" spans="1:19">
      <c r="A4954" s="215" t="str">
        <f t="shared" si="870"/>
        <v>-</v>
      </c>
      <c r="B4954" s="216"/>
      <c r="C4954" s="216"/>
      <c r="D4954" s="186"/>
      <c r="E4954" s="217">
        <f t="shared" si="871"/>
        <v>0</v>
      </c>
      <c r="F4954" s="218">
        <f t="shared" si="872"/>
        <v>0</v>
      </c>
      <c r="G4954" s="220"/>
      <c r="I4954" s="269"/>
    </row>
    <row r="4955" spans="1:19">
      <c r="A4955" s="215" t="str">
        <f t="shared" si="870"/>
        <v>-</v>
      </c>
      <c r="B4955" s="216"/>
      <c r="C4955" s="216"/>
      <c r="D4955" s="186"/>
      <c r="E4955" s="217">
        <f t="shared" si="871"/>
        <v>0</v>
      </c>
      <c r="F4955" s="218">
        <f t="shared" si="872"/>
        <v>0</v>
      </c>
      <c r="G4955" s="220"/>
      <c r="I4955" s="269"/>
    </row>
    <row r="4956" spans="1:19">
      <c r="A4956" s="215" t="str">
        <f t="shared" si="870"/>
        <v>-</v>
      </c>
      <c r="B4956" s="216"/>
      <c r="C4956" s="216"/>
      <c r="D4956" s="186"/>
      <c r="E4956" s="217">
        <f t="shared" si="871"/>
        <v>0</v>
      </c>
      <c r="F4956" s="218">
        <f t="shared" si="872"/>
        <v>0</v>
      </c>
      <c r="G4956" s="220"/>
      <c r="I4956" s="269"/>
    </row>
    <row r="4957" spans="1:19">
      <c r="A4957" s="215" t="str">
        <f t="shared" si="870"/>
        <v>-</v>
      </c>
      <c r="B4957" s="216"/>
      <c r="C4957" s="216"/>
      <c r="D4957" s="186"/>
      <c r="E4957" s="217">
        <f t="shared" si="871"/>
        <v>0</v>
      </c>
      <c r="F4957" s="218">
        <f t="shared" si="872"/>
        <v>0</v>
      </c>
      <c r="G4957" s="220"/>
      <c r="I4957" s="269"/>
    </row>
    <row r="4958" spans="1:19">
      <c r="A4958" s="215" t="str">
        <f t="shared" si="870"/>
        <v>-</v>
      </c>
      <c r="B4958" s="216"/>
      <c r="C4958" s="216"/>
      <c r="D4958" s="186"/>
      <c r="E4958" s="217">
        <f t="shared" si="871"/>
        <v>0</v>
      </c>
      <c r="F4958" s="218">
        <f t="shared" si="872"/>
        <v>0</v>
      </c>
      <c r="G4958" s="220"/>
      <c r="I4958" s="269"/>
    </row>
    <row r="4959" spans="1:19">
      <c r="A4959" s="215" t="str">
        <f t="shared" si="870"/>
        <v>-</v>
      </c>
      <c r="B4959" s="216"/>
      <c r="C4959" s="216"/>
      <c r="D4959" s="186"/>
      <c r="E4959" s="217">
        <f t="shared" si="871"/>
        <v>0</v>
      </c>
      <c r="F4959" s="218">
        <f t="shared" si="872"/>
        <v>0</v>
      </c>
      <c r="G4959" s="220"/>
      <c r="I4959" s="269"/>
    </row>
    <row r="4960" spans="1:19">
      <c r="A4960" s="215" t="str">
        <f t="shared" si="870"/>
        <v>-</v>
      </c>
      <c r="B4960" s="216"/>
      <c r="C4960" s="216"/>
      <c r="D4960" s="186"/>
      <c r="E4960" s="217">
        <f t="shared" si="871"/>
        <v>0</v>
      </c>
      <c r="F4960" s="218">
        <f t="shared" si="872"/>
        <v>0</v>
      </c>
      <c r="G4960" s="220"/>
      <c r="I4960" s="269"/>
    </row>
    <row r="4961" spans="1:19">
      <c r="A4961" s="215" t="str">
        <f t="shared" si="870"/>
        <v>-</v>
      </c>
      <c r="B4961" s="216"/>
      <c r="C4961" s="216"/>
      <c r="D4961" s="186"/>
      <c r="E4961" s="217">
        <f t="shared" si="871"/>
        <v>0</v>
      </c>
      <c r="F4961" s="218">
        <f t="shared" si="872"/>
        <v>0</v>
      </c>
      <c r="G4961" s="220"/>
      <c r="I4961" s="269"/>
    </row>
    <row r="4962" spans="1:19">
      <c r="A4962" s="215" t="str">
        <f t="shared" si="870"/>
        <v>-</v>
      </c>
      <c r="B4962" s="216"/>
      <c r="C4962" s="216"/>
      <c r="D4962" s="186"/>
      <c r="E4962" s="217">
        <f t="shared" si="871"/>
        <v>0</v>
      </c>
      <c r="F4962" s="218">
        <f t="shared" si="872"/>
        <v>0</v>
      </c>
      <c r="G4962" s="220"/>
      <c r="I4962" s="308"/>
    </row>
    <row r="4963" spans="1:19" ht="13.5" thickBot="1">
      <c r="A4963" s="222"/>
      <c r="B4963" s="223"/>
      <c r="C4963" s="223"/>
      <c r="D4963" s="225"/>
      <c r="E4963" s="225"/>
      <c r="F4963" s="226" t="s">
        <v>76</v>
      </c>
      <c r="G4963" s="227">
        <f>SUM(F4951:F4962)</f>
        <v>0</v>
      </c>
      <c r="I4963" s="308"/>
    </row>
    <row r="4964" spans="1:19" s="209" customFormat="1" ht="13.5" thickTop="1">
      <c r="A4964" s="228" t="s">
        <v>63</v>
      </c>
      <c r="B4964" s="229"/>
      <c r="C4964" s="229"/>
      <c r="D4964" s="231"/>
      <c r="E4964" s="231"/>
      <c r="F4964" s="230"/>
      <c r="G4964" s="232"/>
      <c r="I4964" s="307"/>
      <c r="S4964" s="281"/>
    </row>
    <row r="4965" spans="1:19" ht="26">
      <c r="A4965" s="233" t="s">
        <v>53</v>
      </c>
      <c r="B4965" s="234"/>
      <c r="C4965" s="235" t="s">
        <v>54</v>
      </c>
      <c r="D4965" s="298" t="s">
        <v>64</v>
      </c>
      <c r="E4965" s="236" t="s">
        <v>65</v>
      </c>
      <c r="F4965" s="237" t="s">
        <v>75</v>
      </c>
      <c r="G4965" s="238" t="s">
        <v>66</v>
      </c>
      <c r="I4965" s="269"/>
    </row>
    <row r="4966" spans="1:19">
      <c r="A4966" s="842" t="str">
        <f t="shared" ref="A4966:A4977" si="873">IF(I4965=0,"",VLOOKUP(I4965,MATERIALES,2,FALSE))</f>
        <v/>
      </c>
      <c r="B4966" s="843"/>
      <c r="C4966" s="239" t="str">
        <f t="shared" ref="C4966:C4974" si="874">IF(I4965=0,"",VLOOKUP(I4965,MATERIALES,3,FALSE))</f>
        <v/>
      </c>
      <c r="D4966" s="186"/>
      <c r="E4966" s="240">
        <f t="shared" ref="E4966:E4977" si="875">IF(I4965=0,0,VLOOKUP(I4965,MATERIALES,4,FALSE))</f>
        <v>0</v>
      </c>
      <c r="F4966" s="218">
        <f>D4966*E4966</f>
        <v>0</v>
      </c>
      <c r="G4966" s="219"/>
      <c r="I4966" s="269"/>
    </row>
    <row r="4967" spans="1:19">
      <c r="A4967" s="842" t="str">
        <f t="shared" si="873"/>
        <v/>
      </c>
      <c r="B4967" s="843"/>
      <c r="C4967" s="239" t="str">
        <f t="shared" si="874"/>
        <v/>
      </c>
      <c r="D4967" s="186"/>
      <c r="E4967" s="240">
        <f t="shared" si="875"/>
        <v>0</v>
      </c>
      <c r="F4967" s="218">
        <f t="shared" ref="F4967:F4977" si="876">D4967*E4967</f>
        <v>0</v>
      </c>
      <c r="G4967" s="220"/>
      <c r="I4967" s="269"/>
    </row>
    <row r="4968" spans="1:19">
      <c r="A4968" s="842" t="str">
        <f t="shared" si="873"/>
        <v/>
      </c>
      <c r="B4968" s="843"/>
      <c r="C4968" s="239" t="str">
        <f t="shared" si="874"/>
        <v/>
      </c>
      <c r="D4968" s="186"/>
      <c r="E4968" s="240">
        <f t="shared" si="875"/>
        <v>0</v>
      </c>
      <c r="F4968" s="218">
        <f t="shared" si="876"/>
        <v>0</v>
      </c>
      <c r="G4968" s="220"/>
      <c r="I4968" s="269"/>
    </row>
    <row r="4969" spans="1:19">
      <c r="A4969" s="842" t="str">
        <f t="shared" si="873"/>
        <v/>
      </c>
      <c r="B4969" s="843"/>
      <c r="C4969" s="239" t="str">
        <f t="shared" si="874"/>
        <v/>
      </c>
      <c r="D4969" s="186"/>
      <c r="E4969" s="240">
        <f t="shared" si="875"/>
        <v>0</v>
      </c>
      <c r="F4969" s="218">
        <f t="shared" si="876"/>
        <v>0</v>
      </c>
      <c r="G4969" s="220"/>
      <c r="I4969" s="269"/>
    </row>
    <row r="4970" spans="1:19">
      <c r="A4970" s="842" t="str">
        <f t="shared" si="873"/>
        <v/>
      </c>
      <c r="B4970" s="843"/>
      <c r="C4970" s="239" t="str">
        <f t="shared" si="874"/>
        <v/>
      </c>
      <c r="D4970" s="186"/>
      <c r="E4970" s="240">
        <f t="shared" si="875"/>
        <v>0</v>
      </c>
      <c r="F4970" s="218">
        <f t="shared" si="876"/>
        <v>0</v>
      </c>
      <c r="G4970" s="220"/>
      <c r="I4970" s="269"/>
    </row>
    <row r="4971" spans="1:19">
      <c r="A4971" s="842" t="str">
        <f t="shared" si="873"/>
        <v/>
      </c>
      <c r="B4971" s="843"/>
      <c r="C4971" s="239" t="str">
        <f t="shared" si="874"/>
        <v/>
      </c>
      <c r="D4971" s="186"/>
      <c r="E4971" s="240">
        <f t="shared" si="875"/>
        <v>0</v>
      </c>
      <c r="F4971" s="218">
        <f t="shared" si="876"/>
        <v>0</v>
      </c>
      <c r="G4971" s="220"/>
      <c r="I4971" s="269"/>
    </row>
    <row r="4972" spans="1:19">
      <c r="A4972" s="842" t="str">
        <f t="shared" si="873"/>
        <v/>
      </c>
      <c r="B4972" s="843"/>
      <c r="C4972" s="239" t="str">
        <f t="shared" si="874"/>
        <v/>
      </c>
      <c r="D4972" s="186"/>
      <c r="E4972" s="240">
        <f t="shared" si="875"/>
        <v>0</v>
      </c>
      <c r="F4972" s="218">
        <f t="shared" si="876"/>
        <v>0</v>
      </c>
      <c r="G4972" s="220"/>
      <c r="I4972" s="269"/>
    </row>
    <row r="4973" spans="1:19">
      <c r="A4973" s="842" t="str">
        <f t="shared" si="873"/>
        <v/>
      </c>
      <c r="B4973" s="843"/>
      <c r="C4973" s="239" t="str">
        <f t="shared" si="874"/>
        <v/>
      </c>
      <c r="D4973" s="186"/>
      <c r="E4973" s="240">
        <f t="shared" si="875"/>
        <v>0</v>
      </c>
      <c r="F4973" s="218">
        <f t="shared" si="876"/>
        <v>0</v>
      </c>
      <c r="G4973" s="241"/>
      <c r="I4973" s="269"/>
    </row>
    <row r="4974" spans="1:19">
      <c r="A4974" s="842" t="str">
        <f t="shared" si="873"/>
        <v/>
      </c>
      <c r="B4974" s="843"/>
      <c r="C4974" s="239" t="str">
        <f t="shared" si="874"/>
        <v/>
      </c>
      <c r="D4974" s="186"/>
      <c r="E4974" s="240">
        <f t="shared" si="875"/>
        <v>0</v>
      </c>
      <c r="F4974" s="218">
        <f t="shared" si="876"/>
        <v>0</v>
      </c>
      <c r="G4974" s="220"/>
      <c r="I4974" s="269"/>
    </row>
    <row r="4975" spans="1:19">
      <c r="A4975" s="842" t="str">
        <f t="shared" si="873"/>
        <v/>
      </c>
      <c r="B4975" s="843"/>
      <c r="C4975" s="239"/>
      <c r="D4975" s="186"/>
      <c r="E4975" s="240">
        <f t="shared" si="875"/>
        <v>0</v>
      </c>
      <c r="F4975" s="218">
        <f t="shared" si="876"/>
        <v>0</v>
      </c>
      <c r="G4975" s="220"/>
      <c r="I4975" s="269"/>
    </row>
    <row r="4976" spans="1:19">
      <c r="A4976" s="842" t="str">
        <f t="shared" si="873"/>
        <v/>
      </c>
      <c r="B4976" s="843"/>
      <c r="C4976" s="239"/>
      <c r="D4976" s="186"/>
      <c r="E4976" s="240">
        <f t="shared" si="875"/>
        <v>0</v>
      </c>
      <c r="F4976" s="218">
        <f t="shared" si="876"/>
        <v>0</v>
      </c>
      <c r="G4976" s="220"/>
      <c r="I4976" s="269"/>
    </row>
    <row r="4977" spans="1:9" ht="26.25" customHeight="1">
      <c r="A4977" s="842" t="str">
        <f t="shared" si="873"/>
        <v/>
      </c>
      <c r="B4977" s="843"/>
      <c r="C4977" s="239" t="str">
        <f t="shared" ref="C4977" si="877">IF(I4976=0,"",VLOOKUP(I4976,MATERIALES,3,FALSE))</f>
        <v/>
      </c>
      <c r="D4977" s="186"/>
      <c r="E4977" s="240">
        <f t="shared" si="875"/>
        <v>0</v>
      </c>
      <c r="F4977" s="218">
        <f t="shared" si="876"/>
        <v>0</v>
      </c>
      <c r="G4977" s="221"/>
      <c r="I4977" s="308"/>
    </row>
    <row r="4978" spans="1:9" ht="13.5" thickBot="1">
      <c r="A4978" s="204"/>
      <c r="D4978" s="206"/>
      <c r="E4978" s="242"/>
      <c r="F4978" s="243" t="s">
        <v>77</v>
      </c>
      <c r="G4978" s="241">
        <f>SUM(F4966:F4977)</f>
        <v>0</v>
      </c>
      <c r="I4978" s="308"/>
    </row>
    <row r="4979" spans="1:9" ht="14" thickTop="1" thickBot="1">
      <c r="A4979" s="244" t="s">
        <v>68</v>
      </c>
      <c r="B4979" s="245"/>
      <c r="C4979" s="245"/>
      <c r="D4979" s="247"/>
      <c r="E4979" s="247"/>
      <c r="F4979" s="246"/>
      <c r="G4979" s="248"/>
      <c r="I4979" s="308"/>
    </row>
    <row r="4980" spans="1:9" ht="13.5" thickTop="1">
      <c r="A4980" s="233" t="s">
        <v>53</v>
      </c>
      <c r="B4980" s="234"/>
      <c r="C4980" s="236" t="s">
        <v>67</v>
      </c>
      <c r="D4980" s="298" t="s">
        <v>71</v>
      </c>
      <c r="E4980" s="236" t="s">
        <v>96</v>
      </c>
      <c r="F4980" s="237" t="s">
        <v>75</v>
      </c>
      <c r="G4980" s="238" t="s">
        <v>66</v>
      </c>
      <c r="I4980" s="269"/>
    </row>
    <row r="4981" spans="1:9">
      <c r="A4981" s="842" t="str">
        <f>IF(I4980=0,"",VLOOKUP(I4980,EQUIPOS,2,FALSE))</f>
        <v/>
      </c>
      <c r="B4981" s="843"/>
      <c r="C4981" s="187"/>
      <c r="D4981" s="186"/>
      <c r="E4981" s="240">
        <f>IF(I4980=0,0,VLOOKUP(I4980,EQUIPOS,4,FALSE))</f>
        <v>0</v>
      </c>
      <c r="F4981" s="218">
        <f>C4981*D4981*E4981</f>
        <v>0</v>
      </c>
      <c r="G4981" s="219"/>
      <c r="I4981" s="269"/>
    </row>
    <row r="4982" spans="1:9">
      <c r="A4982" s="842" t="str">
        <f>IF(I4981=0,"",VLOOKUP(I4981,EQUIPOS,2,FALSE))</f>
        <v/>
      </c>
      <c r="B4982" s="843"/>
      <c r="C4982" s="187"/>
      <c r="D4982" s="186"/>
      <c r="E4982" s="240">
        <f>IF(I4981=0,0,VLOOKUP(I4981,EQUIPOS,4,FALSE))</f>
        <v>0</v>
      </c>
      <c r="F4982" s="218">
        <f t="shared" ref="F4982:F4985" si="878">C4982*D4982*E4982</f>
        <v>0</v>
      </c>
      <c r="G4982" s="220"/>
      <c r="I4982" s="269"/>
    </row>
    <row r="4983" spans="1:9">
      <c r="A4983" s="842" t="str">
        <f>IF(I4982=0,"",VLOOKUP(I4982,EQUIPOS,2,FALSE))</f>
        <v/>
      </c>
      <c r="B4983" s="843"/>
      <c r="C4983" s="187"/>
      <c r="D4983" s="186"/>
      <c r="E4983" s="240">
        <f>IF(I4982=0,0,VLOOKUP(I4982,EQUIPOS,4,FALSE))</f>
        <v>0</v>
      </c>
      <c r="F4983" s="218">
        <f t="shared" si="878"/>
        <v>0</v>
      </c>
      <c r="G4983" s="220"/>
      <c r="I4983" s="269"/>
    </row>
    <row r="4984" spans="1:9">
      <c r="A4984" s="842" t="str">
        <f>IF(I4983=0,"",VLOOKUP(I4983,EQUIPOS,2,FALSE))</f>
        <v/>
      </c>
      <c r="B4984" s="843"/>
      <c r="C4984" s="187"/>
      <c r="D4984" s="186"/>
      <c r="E4984" s="240">
        <f>IF(I4983=0,0,VLOOKUP(I4983,EQUIPOS,4,FALSE))</f>
        <v>0</v>
      </c>
      <c r="F4984" s="218">
        <f t="shared" si="878"/>
        <v>0</v>
      </c>
      <c r="G4984" s="220"/>
      <c r="I4984" s="269"/>
    </row>
    <row r="4985" spans="1:9" ht="30.75" customHeight="1">
      <c r="A4985" s="842" t="str">
        <f>IF(I4984=0,"",VLOOKUP(I4984,EQUIPOS,2,FALSE))</f>
        <v/>
      </c>
      <c r="B4985" s="843"/>
      <c r="C4985" s="187"/>
      <c r="D4985" s="186"/>
      <c r="E4985" s="240">
        <f>IF(I4984=0,0,VLOOKUP(I4984,EQUIPOS,4,FALSE))</f>
        <v>0</v>
      </c>
      <c r="F4985" s="218">
        <f t="shared" si="878"/>
        <v>0</v>
      </c>
      <c r="G4985" s="221"/>
      <c r="I4985" s="308"/>
    </row>
    <row r="4986" spans="1:9" ht="13.5" thickBot="1">
      <c r="A4986" s="222"/>
      <c r="B4986" s="223"/>
      <c r="C4986" s="223"/>
      <c r="D4986" s="225"/>
      <c r="E4986" s="249"/>
      <c r="F4986" s="226" t="s">
        <v>78</v>
      </c>
      <c r="G4986" s="250">
        <f>SUM(F4981:F4985)</f>
        <v>0</v>
      </c>
      <c r="I4986" s="308"/>
    </row>
    <row r="4987" spans="1:9" ht="13.5" thickTop="1">
      <c r="A4987" s="228" t="s">
        <v>69</v>
      </c>
      <c r="B4987" s="229"/>
      <c r="C4987" s="229"/>
      <c r="D4987" s="231"/>
      <c r="E4987" s="231"/>
      <c r="F4987" s="230"/>
      <c r="G4987" s="232"/>
      <c r="H4987" s="209"/>
      <c r="I4987" s="307"/>
    </row>
    <row r="4988" spans="1:9" ht="26">
      <c r="A4988" s="233" t="s">
        <v>53</v>
      </c>
      <c r="B4988" s="235" t="s">
        <v>54</v>
      </c>
      <c r="C4988" s="235" t="s">
        <v>64</v>
      </c>
      <c r="D4988" s="298" t="s">
        <v>70</v>
      </c>
      <c r="E4988" s="236" t="s">
        <v>65</v>
      </c>
      <c r="F4988" s="237" t="s">
        <v>75</v>
      </c>
      <c r="G4988" s="238" t="s">
        <v>66</v>
      </c>
      <c r="I4988" s="269"/>
    </row>
    <row r="4989" spans="1:9">
      <c r="A4989" s="251" t="str">
        <f t="shared" ref="A4989:A5000" si="879">IF(I4988=0,"",VLOOKUP(I4988,MANOOBRA,2,FALSE))</f>
        <v/>
      </c>
      <c r="B4989" s="239" t="str">
        <f t="shared" ref="B4989:B5000" si="880">IF(I4988=0,"",VLOOKUP(I4988,MANOOBRA,3,FALSE))</f>
        <v/>
      </c>
      <c r="C4989" s="187"/>
      <c r="D4989" s="187"/>
      <c r="E4989" s="240">
        <f t="shared" ref="E4989:E5000" si="881">IF(I4988=0,0,VLOOKUP(I4988,MANOOBRA,4,FALSE))</f>
        <v>0</v>
      </c>
      <c r="F4989" s="218">
        <f>IF(D4989=0,0,C4989*E4989/D4989)</f>
        <v>0</v>
      </c>
      <c r="G4989" s="219"/>
      <c r="I4989" s="269"/>
    </row>
    <row r="4990" spans="1:9">
      <c r="A4990" s="251" t="str">
        <f t="shared" si="879"/>
        <v/>
      </c>
      <c r="B4990" s="239" t="str">
        <f t="shared" si="880"/>
        <v/>
      </c>
      <c r="C4990" s="187"/>
      <c r="D4990" s="187"/>
      <c r="E4990" s="240">
        <f t="shared" si="881"/>
        <v>0</v>
      </c>
      <c r="F4990" s="218">
        <f t="shared" ref="F4990:F5000" si="882">IF(D4990=0,0,C4990*E4990/D4990)</f>
        <v>0</v>
      </c>
      <c r="G4990" s="220"/>
      <c r="I4990" s="269"/>
    </row>
    <row r="4991" spans="1:9">
      <c r="A4991" s="251" t="str">
        <f t="shared" si="879"/>
        <v/>
      </c>
      <c r="B4991" s="239" t="str">
        <f t="shared" si="880"/>
        <v/>
      </c>
      <c r="C4991" s="187"/>
      <c r="D4991" s="290"/>
      <c r="E4991" s="240">
        <f t="shared" si="881"/>
        <v>0</v>
      </c>
      <c r="F4991" s="218">
        <f t="shared" si="882"/>
        <v>0</v>
      </c>
      <c r="G4991" s="220"/>
      <c r="I4991" s="269"/>
    </row>
    <row r="4992" spans="1:9">
      <c r="A4992" s="251" t="str">
        <f t="shared" si="879"/>
        <v/>
      </c>
      <c r="B4992" s="239" t="str">
        <f t="shared" si="880"/>
        <v/>
      </c>
      <c r="C4992" s="187"/>
      <c r="D4992" s="187"/>
      <c r="E4992" s="240">
        <f t="shared" si="881"/>
        <v>0</v>
      </c>
      <c r="F4992" s="218">
        <f t="shared" si="882"/>
        <v>0</v>
      </c>
      <c r="G4992" s="220"/>
      <c r="I4992" s="269"/>
    </row>
    <row r="4993" spans="1:20">
      <c r="A4993" s="251" t="str">
        <f t="shared" si="879"/>
        <v/>
      </c>
      <c r="B4993" s="239" t="str">
        <f t="shared" si="880"/>
        <v/>
      </c>
      <c r="C4993" s="187"/>
      <c r="D4993" s="187"/>
      <c r="E4993" s="240">
        <f t="shared" si="881"/>
        <v>0</v>
      </c>
      <c r="F4993" s="218">
        <f t="shared" si="882"/>
        <v>0</v>
      </c>
      <c r="G4993" s="220"/>
      <c r="I4993" s="269"/>
    </row>
    <row r="4994" spans="1:20">
      <c r="A4994" s="251" t="str">
        <f t="shared" si="879"/>
        <v/>
      </c>
      <c r="B4994" s="239" t="str">
        <f t="shared" si="880"/>
        <v/>
      </c>
      <c r="C4994" s="187"/>
      <c r="D4994" s="187"/>
      <c r="E4994" s="240">
        <f t="shared" si="881"/>
        <v>0</v>
      </c>
      <c r="F4994" s="218">
        <f t="shared" si="882"/>
        <v>0</v>
      </c>
      <c r="G4994" s="220"/>
      <c r="I4994" s="269"/>
    </row>
    <row r="4995" spans="1:20">
      <c r="A4995" s="251" t="str">
        <f t="shared" si="879"/>
        <v/>
      </c>
      <c r="B4995" s="239" t="str">
        <f t="shared" si="880"/>
        <v/>
      </c>
      <c r="C4995" s="187"/>
      <c r="D4995" s="187"/>
      <c r="E4995" s="240">
        <f t="shared" si="881"/>
        <v>0</v>
      </c>
      <c r="F4995" s="218">
        <f t="shared" si="882"/>
        <v>0</v>
      </c>
      <c r="G4995" s="220"/>
      <c r="I4995" s="269"/>
    </row>
    <row r="4996" spans="1:20">
      <c r="A4996" s="251" t="str">
        <f t="shared" si="879"/>
        <v/>
      </c>
      <c r="B4996" s="239" t="str">
        <f t="shared" si="880"/>
        <v/>
      </c>
      <c r="C4996" s="187"/>
      <c r="D4996" s="187"/>
      <c r="E4996" s="240">
        <f t="shared" si="881"/>
        <v>0</v>
      </c>
      <c r="F4996" s="218">
        <f t="shared" si="882"/>
        <v>0</v>
      </c>
      <c r="G4996" s="220"/>
      <c r="I4996" s="269"/>
    </row>
    <row r="4997" spans="1:20">
      <c r="A4997" s="251" t="str">
        <f t="shared" si="879"/>
        <v/>
      </c>
      <c r="B4997" s="239" t="str">
        <f t="shared" si="880"/>
        <v/>
      </c>
      <c r="C4997" s="187"/>
      <c r="D4997" s="187"/>
      <c r="E4997" s="240">
        <f t="shared" si="881"/>
        <v>0</v>
      </c>
      <c r="F4997" s="218">
        <f t="shared" si="882"/>
        <v>0</v>
      </c>
      <c r="G4997" s="220"/>
      <c r="I4997" s="269"/>
    </row>
    <row r="4998" spans="1:20">
      <c r="A4998" s="251" t="str">
        <f t="shared" si="879"/>
        <v/>
      </c>
      <c r="B4998" s="239" t="str">
        <f t="shared" si="880"/>
        <v/>
      </c>
      <c r="C4998" s="187"/>
      <c r="D4998" s="187"/>
      <c r="E4998" s="240">
        <f t="shared" si="881"/>
        <v>0</v>
      </c>
      <c r="F4998" s="218">
        <f t="shared" si="882"/>
        <v>0</v>
      </c>
      <c r="G4998" s="220"/>
      <c r="I4998" s="269"/>
    </row>
    <row r="4999" spans="1:20">
      <c r="A4999" s="251" t="str">
        <f t="shared" si="879"/>
        <v/>
      </c>
      <c r="B4999" s="239" t="str">
        <f t="shared" si="880"/>
        <v/>
      </c>
      <c r="C4999" s="187"/>
      <c r="D4999" s="187"/>
      <c r="E4999" s="240">
        <f t="shared" si="881"/>
        <v>0</v>
      </c>
      <c r="F4999" s="218">
        <f t="shared" si="882"/>
        <v>0</v>
      </c>
      <c r="G4999" s="220"/>
      <c r="I4999" s="269"/>
    </row>
    <row r="5000" spans="1:20" ht="31.5" customHeight="1">
      <c r="A5000" s="251" t="str">
        <f t="shared" si="879"/>
        <v/>
      </c>
      <c r="B5000" s="239" t="str">
        <f t="shared" si="880"/>
        <v/>
      </c>
      <c r="C5000" s="187"/>
      <c r="D5000" s="187"/>
      <c r="E5000" s="240">
        <f t="shared" si="881"/>
        <v>0</v>
      </c>
      <c r="F5000" s="218">
        <f t="shared" si="882"/>
        <v>0</v>
      </c>
      <c r="G5000" s="221"/>
      <c r="I5000" s="308"/>
    </row>
    <row r="5001" spans="1:20" ht="13.5" thickBot="1">
      <c r="A5001" s="222"/>
      <c r="B5001" s="223"/>
      <c r="C5001" s="223"/>
      <c r="D5001" s="225"/>
      <c r="E5001" s="225"/>
      <c r="F5001" s="226" t="s">
        <v>79</v>
      </c>
      <c r="G5001" s="250">
        <f>SUM(F4989:F5000)</f>
        <v>0</v>
      </c>
      <c r="I5001" s="308"/>
    </row>
    <row r="5002" spans="1:20" ht="13.5" thickTop="1">
      <c r="A5002" s="179" t="s">
        <v>72</v>
      </c>
      <c r="B5002" s="229"/>
      <c r="C5002" s="229"/>
      <c r="D5002" s="231"/>
      <c r="E5002" s="231"/>
      <c r="F5002" s="230"/>
      <c r="G5002" s="232"/>
      <c r="H5002" s="209"/>
      <c r="I5002" s="307"/>
    </row>
    <row r="5003" spans="1:20">
      <c r="A5003" s="233" t="s">
        <v>53</v>
      </c>
      <c r="B5003" s="234"/>
      <c r="C5003" s="234"/>
      <c r="D5003" s="299"/>
      <c r="E5003" s="236" t="s">
        <v>73</v>
      </c>
      <c r="F5003" s="237" t="s">
        <v>74</v>
      </c>
      <c r="G5003" s="252" t="s">
        <v>73</v>
      </c>
      <c r="I5003" s="308"/>
    </row>
    <row r="5004" spans="1:20">
      <c r="A5004" s="178" t="s">
        <v>86</v>
      </c>
      <c r="B5004" s="253"/>
      <c r="C5004" s="253"/>
      <c r="D5004" s="300"/>
      <c r="E5004" s="217">
        <f>SUM(G4963,G4978,G4986,G5001)</f>
        <v>0</v>
      </c>
      <c r="F5004" s="254">
        <f>A</f>
        <v>0</v>
      </c>
      <c r="G5004" s="255">
        <f>E5004*F5004</f>
        <v>0</v>
      </c>
      <c r="I5004" s="308"/>
    </row>
    <row r="5005" spans="1:20">
      <c r="A5005" s="178" t="s">
        <v>84</v>
      </c>
      <c r="B5005" s="253"/>
      <c r="C5005" s="253"/>
      <c r="D5005" s="300"/>
      <c r="E5005" s="217">
        <f>SUM(G4963,G4978,G4986,G5001)</f>
        <v>0</v>
      </c>
      <c r="F5005" s="254">
        <f>I</f>
        <v>0</v>
      </c>
      <c r="G5005" s="255">
        <f>E5005*F5005</f>
        <v>0</v>
      </c>
      <c r="I5005" s="308"/>
    </row>
    <row r="5006" spans="1:20" ht="33" customHeight="1">
      <c r="A5006" s="178" t="s">
        <v>85</v>
      </c>
      <c r="B5006" s="253"/>
      <c r="C5006" s="253"/>
      <c r="D5006" s="300"/>
      <c r="E5006" s="217">
        <f>SUM(G4963,G4978,G4986,G5001)</f>
        <v>0</v>
      </c>
      <c r="F5006" s="254">
        <f>U</f>
        <v>0</v>
      </c>
      <c r="G5006" s="255">
        <f>E5006*F5006</f>
        <v>0</v>
      </c>
      <c r="I5006" s="308"/>
      <c r="J5006" s="281"/>
      <c r="K5006" s="281"/>
      <c r="L5006" s="281"/>
      <c r="M5006" s="281"/>
      <c r="N5006" s="281"/>
      <c r="O5006" s="281"/>
      <c r="P5006" s="281"/>
      <c r="Q5006" s="281"/>
      <c r="R5006" s="281"/>
      <c r="S5006" s="281"/>
    </row>
    <row r="5007" spans="1:20" s="201" customFormat="1" ht="13.5" thickBot="1">
      <c r="A5007" s="222"/>
      <c r="B5007" s="223"/>
      <c r="C5007" s="223"/>
      <c r="D5007" s="225"/>
      <c r="E5007" s="225"/>
      <c r="F5007" s="256" t="s">
        <v>83</v>
      </c>
      <c r="G5007" s="250">
        <f>SUM(G5004:G5006)</f>
        <v>0</v>
      </c>
      <c r="I5007" s="309"/>
      <c r="J5007" s="201" t="str">
        <f>B4947</f>
        <v>6,9</v>
      </c>
      <c r="K5007" s="261">
        <f>E5004</f>
        <v>0</v>
      </c>
      <c r="L5007" s="261">
        <f>+G4963</f>
        <v>0</v>
      </c>
      <c r="M5007" s="261">
        <f>+G4978</f>
        <v>0</v>
      </c>
      <c r="N5007" s="261">
        <f>+G4986</f>
        <v>0</v>
      </c>
      <c r="O5007" s="261">
        <f>+G5001</f>
        <v>0</v>
      </c>
      <c r="P5007" s="280">
        <f>G5004</f>
        <v>0</v>
      </c>
      <c r="Q5007" s="280">
        <f>G5005</f>
        <v>0</v>
      </c>
      <c r="R5007" s="280">
        <f>G5006</f>
        <v>0</v>
      </c>
      <c r="S5007" s="283">
        <f>SUM(K5007:R5007)</f>
        <v>0</v>
      </c>
      <c r="T5007" s="280"/>
    </row>
    <row r="5008" spans="1:20" ht="14" thickTop="1" thickBot="1">
      <c r="A5008" s="257"/>
      <c r="B5008" s="201"/>
      <c r="C5008" s="201"/>
      <c r="D5008" s="301"/>
      <c r="E5008" s="258" t="s">
        <v>88</v>
      </c>
      <c r="F5008" s="259"/>
      <c r="G5008" s="260">
        <f>ROUND(SUM(G4963,G4978,G4986,G5001,G5007),0)</f>
        <v>0</v>
      </c>
      <c r="I5008" s="308"/>
      <c r="T5008" s="280"/>
    </row>
    <row r="5009" spans="1:20" ht="13.5" thickTop="1">
      <c r="A5009" s="262" t="s">
        <v>95</v>
      </c>
      <c r="D5009" s="206"/>
      <c r="E5009" s="206"/>
      <c r="F5009" s="205"/>
      <c r="G5009" s="208"/>
      <c r="I5009" s="308"/>
      <c r="T5009" s="280"/>
    </row>
    <row r="5010" spans="1:20">
      <c r="A5010" s="262"/>
      <c r="B5010" s="263"/>
      <c r="C5010" s="263"/>
      <c r="D5010" s="302"/>
      <c r="E5010" s="206"/>
      <c r="F5010" s="205"/>
      <c r="G5010" s="264">
        <f ca="1">TODAY()</f>
        <v>45189</v>
      </c>
      <c r="I5010" s="308"/>
      <c r="T5010" s="280"/>
    </row>
    <row r="5011" spans="1:20" ht="13.5" thickBot="1">
      <c r="A5011" s="222"/>
      <c r="B5011" s="223"/>
      <c r="C5011" s="223"/>
      <c r="D5011" s="225"/>
      <c r="E5011" s="225"/>
      <c r="F5011" s="224"/>
      <c r="G5011" s="265"/>
      <c r="K5011" s="191"/>
      <c r="L5011" s="191"/>
      <c r="M5011" s="191"/>
      <c r="N5011" s="191"/>
      <c r="O5011" s="191"/>
      <c r="P5011" s="191"/>
      <c r="Q5011" s="191"/>
      <c r="R5011" s="191"/>
      <c r="S5011" s="282"/>
      <c r="T5011" s="280"/>
    </row>
    <row r="5012" spans="1:20" s="191" customFormat="1" ht="13.5" thickTop="1">
      <c r="A5012" s="195"/>
      <c r="B5012" s="195"/>
      <c r="C5012" s="195"/>
      <c r="D5012" s="206"/>
      <c r="E5012" s="206"/>
      <c r="F5012" s="205"/>
      <c r="G5012" s="205"/>
      <c r="I5012" s="303"/>
      <c r="S5012" s="282"/>
    </row>
    <row r="5013" spans="1:20" s="191" customFormat="1">
      <c r="A5013" s="188" t="s">
        <v>124</v>
      </c>
      <c r="B5013" s="188"/>
      <c r="C5013" s="188"/>
      <c r="D5013" s="190"/>
      <c r="E5013" s="190"/>
      <c r="F5013" s="189"/>
      <c r="G5013" s="189"/>
      <c r="I5013" s="303"/>
      <c r="S5013" s="282"/>
    </row>
    <row r="5014" spans="1:20" s="191" customFormat="1">
      <c r="A5014" s="188" t="str">
        <f>CONCATENATE('Prestaciones y AIU'!A4657," ANALISIS DE PRECIOS UNITARIOS")</f>
        <v xml:space="preserve"> ANALISIS DE PRECIOS UNITARIOS</v>
      </c>
      <c r="B5014" s="188"/>
      <c r="C5014" s="188"/>
      <c r="D5014" s="190"/>
      <c r="E5014" s="190"/>
      <c r="F5014" s="189"/>
      <c r="G5014" s="189"/>
      <c r="I5014" s="303"/>
      <c r="S5014" s="282"/>
    </row>
    <row r="5015" spans="1:20" s="191" customFormat="1">
      <c r="A5015" s="188" t="str">
        <f>Objeto_LIC</f>
        <v>OBJETO PROCESO COMPETITIVO</v>
      </c>
      <c r="B5015" s="188"/>
      <c r="C5015" s="188"/>
      <c r="D5015" s="190"/>
      <c r="E5015" s="190"/>
      <c r="F5015" s="189"/>
      <c r="G5015" s="189"/>
      <c r="I5015" s="303"/>
      <c r="K5015" s="195"/>
      <c r="L5015" s="195"/>
      <c r="M5015" s="195"/>
      <c r="N5015" s="195"/>
      <c r="O5015" s="195"/>
      <c r="P5015" s="195"/>
      <c r="Q5015" s="195"/>
      <c r="R5015" s="195"/>
      <c r="S5015" s="192"/>
    </row>
    <row r="5016" spans="1:20">
      <c r="A5016" s="188"/>
      <c r="B5016" s="188"/>
      <c r="C5016" s="188"/>
      <c r="D5016" s="190"/>
      <c r="E5016" s="190"/>
      <c r="F5016" s="189"/>
      <c r="G5016" s="189"/>
      <c r="K5016" s="201"/>
      <c r="L5016" s="201"/>
      <c r="M5016" s="201"/>
      <c r="N5016" s="201"/>
      <c r="O5016" s="201"/>
      <c r="P5016" s="201"/>
      <c r="Q5016" s="201"/>
      <c r="R5016" s="201"/>
      <c r="S5016" s="282"/>
    </row>
    <row r="5017" spans="1:20" s="201" customFormat="1" ht="13.5" thickBot="1">
      <c r="A5017" s="192"/>
      <c r="B5017" s="192"/>
      <c r="C5017" s="192"/>
      <c r="D5017" s="194"/>
      <c r="E5017" s="194"/>
      <c r="F5017" s="193"/>
      <c r="G5017" s="193"/>
      <c r="I5017" s="305"/>
      <c r="K5017" s="195"/>
      <c r="L5017" s="195"/>
      <c r="M5017" s="195"/>
      <c r="N5017" s="195"/>
      <c r="O5017" s="195"/>
      <c r="P5017" s="195"/>
      <c r="Q5017" s="195"/>
      <c r="R5017" s="195"/>
      <c r="S5017" s="192"/>
    </row>
    <row r="5018" spans="1:20" ht="13.5" thickTop="1">
      <c r="A5018" s="196"/>
      <c r="B5018" s="197"/>
      <c r="C5018" s="197"/>
      <c r="D5018" s="199"/>
      <c r="E5018" s="199"/>
      <c r="F5018" s="198"/>
      <c r="G5018" s="200" t="s">
        <v>125</v>
      </c>
    </row>
    <row r="5019" spans="1:20">
      <c r="A5019" s="202" t="s">
        <v>58</v>
      </c>
      <c r="B5019" s="844" t="str">
        <f>Proponente</f>
        <v>INDICAR NOMBRE DE CONTRATISTA</v>
      </c>
      <c r="C5019" s="844"/>
      <c r="D5019" s="844"/>
      <c r="E5019" s="844"/>
      <c r="F5019" s="844"/>
      <c r="G5019" s="845"/>
    </row>
    <row r="5020" spans="1:20">
      <c r="A5020" s="202" t="s">
        <v>59</v>
      </c>
      <c r="B5020" s="203" t="str">
        <f>Presupuesto!$A$77</f>
        <v>6,10</v>
      </c>
      <c r="C5020" s="846" t="str">
        <f>Presupuesto!$B$77</f>
        <v>Suministro  e instalación cable 2,0 AWG desnudo- Para bancos de ductos</v>
      </c>
      <c r="D5020" s="844"/>
      <c r="E5020" s="844"/>
      <c r="F5020" s="844"/>
      <c r="G5020" s="845"/>
      <c r="K5020" s="281"/>
      <c r="L5020" s="281"/>
      <c r="M5020" s="281"/>
      <c r="N5020" s="281"/>
      <c r="O5020" s="281"/>
      <c r="P5020" s="281"/>
      <c r="Q5020" s="281"/>
      <c r="R5020" s="281"/>
      <c r="S5020" s="281"/>
    </row>
    <row r="5021" spans="1:20">
      <c r="A5021" s="204"/>
      <c r="D5021" s="206"/>
      <c r="E5021" s="206"/>
      <c r="F5021" s="192" t="s">
        <v>87</v>
      </c>
      <c r="G5021" s="207" t="str">
        <f>Presupuesto!$C$77</f>
        <v>m</v>
      </c>
      <c r="I5021" s="306"/>
      <c r="J5021" s="281"/>
      <c r="K5021" s="209"/>
      <c r="L5021" s="209"/>
      <c r="M5021" s="209"/>
      <c r="N5021" s="209"/>
      <c r="O5021" s="209"/>
      <c r="P5021" s="209"/>
      <c r="Q5021" s="209"/>
      <c r="R5021" s="209"/>
      <c r="S5021" s="281"/>
    </row>
    <row r="5022" spans="1:20" s="209" customFormat="1" ht="13.5" thickBot="1">
      <c r="A5022" s="202" t="s">
        <v>60</v>
      </c>
      <c r="B5022" s="195"/>
      <c r="C5022" s="195"/>
      <c r="D5022" s="206"/>
      <c r="E5022" s="206"/>
      <c r="F5022" s="205"/>
      <c r="G5022" s="208"/>
      <c r="I5022" s="307"/>
      <c r="K5022" s="195"/>
      <c r="L5022" s="195"/>
      <c r="M5022" s="195"/>
      <c r="N5022" s="195"/>
      <c r="O5022" s="195"/>
      <c r="P5022" s="195"/>
      <c r="Q5022" s="195"/>
      <c r="R5022" s="195"/>
      <c r="S5022" s="192"/>
    </row>
    <row r="5023" spans="1:20" ht="13.5" thickTop="1">
      <c r="A5023" s="210" t="s">
        <v>53</v>
      </c>
      <c r="B5023" s="211" t="s">
        <v>61</v>
      </c>
      <c r="C5023" s="211" t="s">
        <v>62</v>
      </c>
      <c r="D5023" s="212" t="s">
        <v>70</v>
      </c>
      <c r="E5023" s="213" t="s">
        <v>98</v>
      </c>
      <c r="F5023" s="213" t="s">
        <v>75</v>
      </c>
      <c r="G5023" s="214" t="s">
        <v>66</v>
      </c>
      <c r="I5023" s="269"/>
    </row>
    <row r="5024" spans="1:20">
      <c r="A5024" s="215" t="str">
        <f t="shared" ref="A5024:A5035" si="883">IF(I5023=0,"-",VLOOKUP(I5023,EQUIPOS,2,FALSE))</f>
        <v>-</v>
      </c>
      <c r="B5024" s="216"/>
      <c r="C5024" s="216"/>
      <c r="D5024" s="186"/>
      <c r="E5024" s="217">
        <f t="shared" ref="E5024:E5035" si="884">IF(I5023=0,0,VLOOKUP(I5023,EQUIPOS,4,FALSE))</f>
        <v>0</v>
      </c>
      <c r="F5024" s="218">
        <f t="shared" ref="F5024:F5035" si="885">IF(D5024=0,0,E5024/D5024)</f>
        <v>0</v>
      </c>
      <c r="G5024" s="219"/>
      <c r="I5024" s="269"/>
    </row>
    <row r="5025" spans="1:19">
      <c r="A5025" s="215" t="str">
        <f t="shared" si="883"/>
        <v>-</v>
      </c>
      <c r="B5025" s="216"/>
      <c r="C5025" s="216"/>
      <c r="D5025" s="186"/>
      <c r="E5025" s="217">
        <f t="shared" si="884"/>
        <v>0</v>
      </c>
      <c r="F5025" s="218">
        <f t="shared" si="885"/>
        <v>0</v>
      </c>
      <c r="G5025" s="220"/>
      <c r="I5025" s="269"/>
    </row>
    <row r="5026" spans="1:19">
      <c r="A5026" s="215" t="str">
        <f t="shared" si="883"/>
        <v>-</v>
      </c>
      <c r="B5026" s="216"/>
      <c r="C5026" s="216"/>
      <c r="D5026" s="186"/>
      <c r="E5026" s="217">
        <f t="shared" si="884"/>
        <v>0</v>
      </c>
      <c r="F5026" s="218">
        <f t="shared" si="885"/>
        <v>0</v>
      </c>
      <c r="G5026" s="220"/>
      <c r="I5026" s="269"/>
    </row>
    <row r="5027" spans="1:19">
      <c r="A5027" s="215" t="str">
        <f t="shared" si="883"/>
        <v>-</v>
      </c>
      <c r="B5027" s="216"/>
      <c r="C5027" s="216"/>
      <c r="D5027" s="186"/>
      <c r="E5027" s="217">
        <f t="shared" si="884"/>
        <v>0</v>
      </c>
      <c r="F5027" s="218">
        <f t="shared" si="885"/>
        <v>0</v>
      </c>
      <c r="G5027" s="220"/>
      <c r="I5027" s="269"/>
    </row>
    <row r="5028" spans="1:19">
      <c r="A5028" s="215" t="str">
        <f t="shared" si="883"/>
        <v>-</v>
      </c>
      <c r="B5028" s="216"/>
      <c r="C5028" s="216"/>
      <c r="D5028" s="186"/>
      <c r="E5028" s="217">
        <f t="shared" si="884"/>
        <v>0</v>
      </c>
      <c r="F5028" s="218">
        <f t="shared" si="885"/>
        <v>0</v>
      </c>
      <c r="G5028" s="220"/>
      <c r="I5028" s="269"/>
    </row>
    <row r="5029" spans="1:19">
      <c r="A5029" s="215" t="str">
        <f t="shared" si="883"/>
        <v>-</v>
      </c>
      <c r="B5029" s="216"/>
      <c r="C5029" s="216"/>
      <c r="D5029" s="186"/>
      <c r="E5029" s="217">
        <f t="shared" si="884"/>
        <v>0</v>
      </c>
      <c r="F5029" s="218">
        <f t="shared" si="885"/>
        <v>0</v>
      </c>
      <c r="G5029" s="220"/>
      <c r="I5029" s="269"/>
    </row>
    <row r="5030" spans="1:19">
      <c r="A5030" s="215" t="str">
        <f t="shared" si="883"/>
        <v>-</v>
      </c>
      <c r="B5030" s="216"/>
      <c r="C5030" s="216"/>
      <c r="D5030" s="186"/>
      <c r="E5030" s="217">
        <f t="shared" si="884"/>
        <v>0</v>
      </c>
      <c r="F5030" s="218">
        <f t="shared" si="885"/>
        <v>0</v>
      </c>
      <c r="G5030" s="220"/>
      <c r="I5030" s="269"/>
    </row>
    <row r="5031" spans="1:19">
      <c r="A5031" s="215" t="str">
        <f t="shared" si="883"/>
        <v>-</v>
      </c>
      <c r="B5031" s="216"/>
      <c r="C5031" s="216"/>
      <c r="D5031" s="186"/>
      <c r="E5031" s="217">
        <f t="shared" si="884"/>
        <v>0</v>
      </c>
      <c r="F5031" s="218">
        <f t="shared" si="885"/>
        <v>0</v>
      </c>
      <c r="G5031" s="220"/>
      <c r="I5031" s="269"/>
    </row>
    <row r="5032" spans="1:19">
      <c r="A5032" s="215" t="str">
        <f t="shared" si="883"/>
        <v>-</v>
      </c>
      <c r="B5032" s="216"/>
      <c r="C5032" s="216"/>
      <c r="D5032" s="186"/>
      <c r="E5032" s="217">
        <f t="shared" si="884"/>
        <v>0</v>
      </c>
      <c r="F5032" s="218">
        <f t="shared" si="885"/>
        <v>0</v>
      </c>
      <c r="G5032" s="220"/>
      <c r="I5032" s="269"/>
    </row>
    <row r="5033" spans="1:19">
      <c r="A5033" s="215" t="str">
        <f t="shared" si="883"/>
        <v>-</v>
      </c>
      <c r="B5033" s="216"/>
      <c r="C5033" s="216"/>
      <c r="D5033" s="186"/>
      <c r="E5033" s="217">
        <f t="shared" si="884"/>
        <v>0</v>
      </c>
      <c r="F5033" s="218">
        <f t="shared" si="885"/>
        <v>0</v>
      </c>
      <c r="G5033" s="220"/>
      <c r="I5033" s="269"/>
    </row>
    <row r="5034" spans="1:19">
      <c r="A5034" s="215" t="str">
        <f t="shared" si="883"/>
        <v>-</v>
      </c>
      <c r="B5034" s="216"/>
      <c r="C5034" s="216"/>
      <c r="D5034" s="186"/>
      <c r="E5034" s="217">
        <f t="shared" si="884"/>
        <v>0</v>
      </c>
      <c r="F5034" s="218">
        <f t="shared" si="885"/>
        <v>0</v>
      </c>
      <c r="G5034" s="220"/>
      <c r="I5034" s="269"/>
    </row>
    <row r="5035" spans="1:19">
      <c r="A5035" s="215" t="str">
        <f t="shared" si="883"/>
        <v>-</v>
      </c>
      <c r="B5035" s="216"/>
      <c r="C5035" s="216"/>
      <c r="D5035" s="186"/>
      <c r="E5035" s="217">
        <f t="shared" si="884"/>
        <v>0</v>
      </c>
      <c r="F5035" s="218">
        <f t="shared" si="885"/>
        <v>0</v>
      </c>
      <c r="G5035" s="220"/>
      <c r="I5035" s="308"/>
    </row>
    <row r="5036" spans="1:19" ht="13.5" thickBot="1">
      <c r="A5036" s="222"/>
      <c r="B5036" s="223"/>
      <c r="C5036" s="223"/>
      <c r="D5036" s="225"/>
      <c r="E5036" s="225"/>
      <c r="F5036" s="226" t="s">
        <v>76</v>
      </c>
      <c r="G5036" s="227">
        <f>SUM(F5024:F5035)</f>
        <v>0</v>
      </c>
      <c r="I5036" s="308"/>
      <c r="K5036" s="209"/>
      <c r="L5036" s="209"/>
      <c r="M5036" s="209"/>
      <c r="N5036" s="209"/>
      <c r="O5036" s="209"/>
      <c r="P5036" s="209"/>
      <c r="Q5036" s="209"/>
      <c r="R5036" s="209"/>
      <c r="S5036" s="281"/>
    </row>
    <row r="5037" spans="1:19" s="209" customFormat="1" ht="13.5" thickTop="1">
      <c r="A5037" s="228" t="s">
        <v>63</v>
      </c>
      <c r="B5037" s="229"/>
      <c r="C5037" s="229"/>
      <c r="D5037" s="231"/>
      <c r="E5037" s="231"/>
      <c r="F5037" s="230"/>
      <c r="G5037" s="232"/>
      <c r="I5037" s="307"/>
      <c r="K5037" s="195"/>
      <c r="L5037" s="195"/>
      <c r="M5037" s="195"/>
      <c r="N5037" s="195"/>
      <c r="O5037" s="195"/>
      <c r="P5037" s="195"/>
      <c r="Q5037" s="195"/>
      <c r="R5037" s="195"/>
      <c r="S5037" s="192"/>
    </row>
    <row r="5038" spans="1:19" ht="26">
      <c r="A5038" s="233" t="s">
        <v>53</v>
      </c>
      <c r="B5038" s="234"/>
      <c r="C5038" s="235" t="s">
        <v>54</v>
      </c>
      <c r="D5038" s="298" t="s">
        <v>64</v>
      </c>
      <c r="E5038" s="236" t="s">
        <v>65</v>
      </c>
      <c r="F5038" s="237" t="s">
        <v>75</v>
      </c>
      <c r="G5038" s="238" t="s">
        <v>66</v>
      </c>
      <c r="I5038" s="269"/>
    </row>
    <row r="5039" spans="1:19">
      <c r="A5039" s="842" t="str">
        <f t="shared" ref="A5039:A5050" si="886">IF(I5038=0,"",VLOOKUP(I5038,MATERIALES,2,FALSE))</f>
        <v/>
      </c>
      <c r="B5039" s="843"/>
      <c r="C5039" s="239" t="str">
        <f t="shared" ref="C5039:C5047" si="887">IF(I5038=0,"",VLOOKUP(I5038,MATERIALES,3,FALSE))</f>
        <v/>
      </c>
      <c r="D5039" s="186"/>
      <c r="E5039" s="240">
        <f t="shared" ref="E5039:E5050" si="888">IF(I5038=0,0,VLOOKUP(I5038,MATERIALES,4,FALSE))</f>
        <v>0</v>
      </c>
      <c r="F5039" s="218">
        <f>D5039*E5039</f>
        <v>0</v>
      </c>
      <c r="G5039" s="219"/>
      <c r="I5039" s="269"/>
    </row>
    <row r="5040" spans="1:19">
      <c r="A5040" s="842" t="str">
        <f t="shared" si="886"/>
        <v/>
      </c>
      <c r="B5040" s="843"/>
      <c r="C5040" s="239" t="str">
        <f t="shared" si="887"/>
        <v/>
      </c>
      <c r="D5040" s="186"/>
      <c r="E5040" s="240">
        <f t="shared" si="888"/>
        <v>0</v>
      </c>
      <c r="F5040" s="218">
        <f t="shared" ref="F5040:F5050" si="889">D5040*E5040</f>
        <v>0</v>
      </c>
      <c r="G5040" s="220"/>
      <c r="I5040" s="269"/>
    </row>
    <row r="5041" spans="1:9">
      <c r="A5041" s="842" t="str">
        <f t="shared" si="886"/>
        <v/>
      </c>
      <c r="B5041" s="843"/>
      <c r="C5041" s="239" t="str">
        <f t="shared" si="887"/>
        <v/>
      </c>
      <c r="D5041" s="186"/>
      <c r="E5041" s="240">
        <f t="shared" si="888"/>
        <v>0</v>
      </c>
      <c r="F5041" s="218">
        <f t="shared" si="889"/>
        <v>0</v>
      </c>
      <c r="G5041" s="220"/>
      <c r="I5041" s="269"/>
    </row>
    <row r="5042" spans="1:9">
      <c r="A5042" s="842" t="str">
        <f t="shared" si="886"/>
        <v/>
      </c>
      <c r="B5042" s="843"/>
      <c r="C5042" s="239" t="str">
        <f t="shared" si="887"/>
        <v/>
      </c>
      <c r="D5042" s="186"/>
      <c r="E5042" s="240">
        <f t="shared" si="888"/>
        <v>0</v>
      </c>
      <c r="F5042" s="218">
        <f t="shared" si="889"/>
        <v>0</v>
      </c>
      <c r="G5042" s="220"/>
      <c r="I5042" s="269"/>
    </row>
    <row r="5043" spans="1:9">
      <c r="A5043" s="842" t="str">
        <f t="shared" si="886"/>
        <v/>
      </c>
      <c r="B5043" s="843"/>
      <c r="C5043" s="239" t="str">
        <f t="shared" si="887"/>
        <v/>
      </c>
      <c r="D5043" s="186"/>
      <c r="E5043" s="240">
        <f t="shared" si="888"/>
        <v>0</v>
      </c>
      <c r="F5043" s="218">
        <f t="shared" si="889"/>
        <v>0</v>
      </c>
      <c r="G5043" s="220"/>
      <c r="I5043" s="269"/>
    </row>
    <row r="5044" spans="1:9">
      <c r="A5044" s="842" t="str">
        <f t="shared" si="886"/>
        <v/>
      </c>
      <c r="B5044" s="843"/>
      <c r="C5044" s="239" t="str">
        <f t="shared" si="887"/>
        <v/>
      </c>
      <c r="D5044" s="186"/>
      <c r="E5044" s="240">
        <f t="shared" si="888"/>
        <v>0</v>
      </c>
      <c r="F5044" s="218">
        <f t="shared" si="889"/>
        <v>0</v>
      </c>
      <c r="G5044" s="220"/>
      <c r="I5044" s="269"/>
    </row>
    <row r="5045" spans="1:9">
      <c r="A5045" s="842" t="str">
        <f t="shared" si="886"/>
        <v/>
      </c>
      <c r="B5045" s="843"/>
      <c r="C5045" s="239" t="str">
        <f t="shared" si="887"/>
        <v/>
      </c>
      <c r="D5045" s="186"/>
      <c r="E5045" s="240">
        <f t="shared" si="888"/>
        <v>0</v>
      </c>
      <c r="F5045" s="218">
        <f t="shared" si="889"/>
        <v>0</v>
      </c>
      <c r="G5045" s="220"/>
      <c r="I5045" s="269"/>
    </row>
    <row r="5046" spans="1:9">
      <c r="A5046" s="842" t="str">
        <f t="shared" si="886"/>
        <v/>
      </c>
      <c r="B5046" s="843"/>
      <c r="C5046" s="239" t="str">
        <f t="shared" si="887"/>
        <v/>
      </c>
      <c r="D5046" s="186"/>
      <c r="E5046" s="240">
        <f t="shared" si="888"/>
        <v>0</v>
      </c>
      <c r="F5046" s="218">
        <f t="shared" si="889"/>
        <v>0</v>
      </c>
      <c r="G5046" s="241"/>
      <c r="I5046" s="269"/>
    </row>
    <row r="5047" spans="1:9">
      <c r="A5047" s="842" t="str">
        <f t="shared" si="886"/>
        <v/>
      </c>
      <c r="B5047" s="843"/>
      <c r="C5047" s="239" t="str">
        <f t="shared" si="887"/>
        <v/>
      </c>
      <c r="D5047" s="186"/>
      <c r="E5047" s="240">
        <f t="shared" si="888"/>
        <v>0</v>
      </c>
      <c r="F5047" s="218">
        <f t="shared" si="889"/>
        <v>0</v>
      </c>
      <c r="G5047" s="220"/>
      <c r="I5047" s="269"/>
    </row>
    <row r="5048" spans="1:9">
      <c r="A5048" s="842" t="str">
        <f t="shared" si="886"/>
        <v/>
      </c>
      <c r="B5048" s="843"/>
      <c r="C5048" s="239"/>
      <c r="D5048" s="186"/>
      <c r="E5048" s="240">
        <f t="shared" si="888"/>
        <v>0</v>
      </c>
      <c r="F5048" s="218">
        <f t="shared" si="889"/>
        <v>0</v>
      </c>
      <c r="G5048" s="220"/>
      <c r="I5048" s="269"/>
    </row>
    <row r="5049" spans="1:9">
      <c r="A5049" s="842" t="str">
        <f t="shared" si="886"/>
        <v/>
      </c>
      <c r="B5049" s="843"/>
      <c r="C5049" s="239"/>
      <c r="D5049" s="186"/>
      <c r="E5049" s="240">
        <f t="shared" si="888"/>
        <v>0</v>
      </c>
      <c r="F5049" s="218">
        <f t="shared" si="889"/>
        <v>0</v>
      </c>
      <c r="G5049" s="220"/>
      <c r="I5049" s="269"/>
    </row>
    <row r="5050" spans="1:9" ht="26.25" customHeight="1">
      <c r="A5050" s="842" t="str">
        <f t="shared" si="886"/>
        <v/>
      </c>
      <c r="B5050" s="843"/>
      <c r="C5050" s="239" t="str">
        <f t="shared" ref="C5050" si="890">IF(I5049=0,"",VLOOKUP(I5049,MATERIALES,3,FALSE))</f>
        <v/>
      </c>
      <c r="D5050" s="186"/>
      <c r="E5050" s="240">
        <f t="shared" si="888"/>
        <v>0</v>
      </c>
      <c r="F5050" s="218">
        <f t="shared" si="889"/>
        <v>0</v>
      </c>
      <c r="G5050" s="221"/>
      <c r="I5050" s="308"/>
    </row>
    <row r="5051" spans="1:9" ht="13.5" thickBot="1">
      <c r="A5051" s="204"/>
      <c r="D5051" s="206"/>
      <c r="E5051" s="242"/>
      <c r="F5051" s="243" t="s">
        <v>77</v>
      </c>
      <c r="G5051" s="241">
        <f>SUM(F5039:F5050)</f>
        <v>0</v>
      </c>
      <c r="I5051" s="308"/>
    </row>
    <row r="5052" spans="1:9" ht="14" thickTop="1" thickBot="1">
      <c r="A5052" s="244" t="s">
        <v>68</v>
      </c>
      <c r="B5052" s="245"/>
      <c r="C5052" s="245"/>
      <c r="D5052" s="247"/>
      <c r="E5052" s="247"/>
      <c r="F5052" s="246"/>
      <c r="G5052" s="248"/>
      <c r="I5052" s="308"/>
    </row>
    <row r="5053" spans="1:9" ht="13.5" thickTop="1">
      <c r="A5053" s="233" t="s">
        <v>53</v>
      </c>
      <c r="B5053" s="234"/>
      <c r="C5053" s="236" t="s">
        <v>67</v>
      </c>
      <c r="D5053" s="298" t="s">
        <v>71</v>
      </c>
      <c r="E5053" s="236" t="s">
        <v>96</v>
      </c>
      <c r="F5053" s="237" t="s">
        <v>75</v>
      </c>
      <c r="G5053" s="238" t="s">
        <v>66</v>
      </c>
      <c r="I5053" s="269"/>
    </row>
    <row r="5054" spans="1:9">
      <c r="A5054" s="842" t="str">
        <f>IF(I5053=0,"",VLOOKUP(I5053,EQUIPOS,2,FALSE))</f>
        <v/>
      </c>
      <c r="B5054" s="843"/>
      <c r="C5054" s="187"/>
      <c r="D5054" s="186"/>
      <c r="E5054" s="240">
        <f>IF(I5053=0,0,VLOOKUP(I5053,EQUIPOS,4,FALSE))</f>
        <v>0</v>
      </c>
      <c r="F5054" s="218">
        <f>C5054*D5054*E5054</f>
        <v>0</v>
      </c>
      <c r="G5054" s="219"/>
      <c r="I5054" s="269"/>
    </row>
    <row r="5055" spans="1:9">
      <c r="A5055" s="842" t="str">
        <f>IF(I5054=0,"",VLOOKUP(I5054,EQUIPOS,2,FALSE))</f>
        <v/>
      </c>
      <c r="B5055" s="843"/>
      <c r="C5055" s="187"/>
      <c r="D5055" s="186"/>
      <c r="E5055" s="240">
        <f>IF(I5054=0,0,VLOOKUP(I5054,EQUIPOS,4,FALSE))</f>
        <v>0</v>
      </c>
      <c r="F5055" s="218">
        <f t="shared" ref="F5055:F5058" si="891">C5055*D5055*E5055</f>
        <v>0</v>
      </c>
      <c r="G5055" s="220"/>
      <c r="I5055" s="269"/>
    </row>
    <row r="5056" spans="1:9">
      <c r="A5056" s="842" t="str">
        <f>IF(I5055=0,"",VLOOKUP(I5055,EQUIPOS,2,FALSE))</f>
        <v/>
      </c>
      <c r="B5056" s="843"/>
      <c r="C5056" s="187"/>
      <c r="D5056" s="186"/>
      <c r="E5056" s="240">
        <f>IF(I5055=0,0,VLOOKUP(I5055,EQUIPOS,4,FALSE))</f>
        <v>0</v>
      </c>
      <c r="F5056" s="218">
        <f t="shared" si="891"/>
        <v>0</v>
      </c>
      <c r="G5056" s="220"/>
      <c r="I5056" s="269"/>
    </row>
    <row r="5057" spans="1:9">
      <c r="A5057" s="842" t="str">
        <f>IF(I5056=0,"",VLOOKUP(I5056,EQUIPOS,2,FALSE))</f>
        <v/>
      </c>
      <c r="B5057" s="843"/>
      <c r="C5057" s="187"/>
      <c r="D5057" s="186"/>
      <c r="E5057" s="240">
        <f>IF(I5056=0,0,VLOOKUP(I5056,EQUIPOS,4,FALSE))</f>
        <v>0</v>
      </c>
      <c r="F5057" s="218">
        <f t="shared" si="891"/>
        <v>0</v>
      </c>
      <c r="G5057" s="220"/>
      <c r="I5057" s="269"/>
    </row>
    <row r="5058" spans="1:9" ht="30.75" customHeight="1">
      <c r="A5058" s="842" t="str">
        <f>IF(I5057=0,"",VLOOKUP(I5057,EQUIPOS,2,FALSE))</f>
        <v/>
      </c>
      <c r="B5058" s="843"/>
      <c r="C5058" s="187"/>
      <c r="D5058" s="186"/>
      <c r="E5058" s="240">
        <f>IF(I5057=0,0,VLOOKUP(I5057,EQUIPOS,4,FALSE))</f>
        <v>0</v>
      </c>
      <c r="F5058" s="218">
        <f t="shared" si="891"/>
        <v>0</v>
      </c>
      <c r="G5058" s="221"/>
      <c r="I5058" s="308"/>
    </row>
    <row r="5059" spans="1:9" ht="13.5" thickBot="1">
      <c r="A5059" s="222"/>
      <c r="B5059" s="223"/>
      <c r="C5059" s="223"/>
      <c r="D5059" s="225"/>
      <c r="E5059" s="249"/>
      <c r="F5059" s="226" t="s">
        <v>78</v>
      </c>
      <c r="G5059" s="250">
        <f>SUM(F5054:F5058)</f>
        <v>0</v>
      </c>
      <c r="I5059" s="308"/>
    </row>
    <row r="5060" spans="1:9" ht="13.5" thickTop="1">
      <c r="A5060" s="228" t="s">
        <v>69</v>
      </c>
      <c r="B5060" s="229"/>
      <c r="C5060" s="229"/>
      <c r="D5060" s="231"/>
      <c r="E5060" s="231"/>
      <c r="F5060" s="230"/>
      <c r="G5060" s="232"/>
      <c r="H5060" s="209"/>
      <c r="I5060" s="307"/>
    </row>
    <row r="5061" spans="1:9" ht="26">
      <c r="A5061" s="233" t="s">
        <v>53</v>
      </c>
      <c r="B5061" s="235" t="s">
        <v>54</v>
      </c>
      <c r="C5061" s="235" t="s">
        <v>64</v>
      </c>
      <c r="D5061" s="298" t="s">
        <v>70</v>
      </c>
      <c r="E5061" s="236" t="s">
        <v>65</v>
      </c>
      <c r="F5061" s="237" t="s">
        <v>75</v>
      </c>
      <c r="G5061" s="238" t="s">
        <v>66</v>
      </c>
      <c r="I5061" s="269"/>
    </row>
    <row r="5062" spans="1:9">
      <c r="A5062" s="251" t="str">
        <f t="shared" ref="A5062:A5073" si="892">IF(I5061=0,"",VLOOKUP(I5061,MANOOBRA,2,FALSE))</f>
        <v/>
      </c>
      <c r="B5062" s="239" t="str">
        <f t="shared" ref="B5062:B5073" si="893">IF(I5061=0,"",VLOOKUP(I5061,MANOOBRA,3,FALSE))</f>
        <v/>
      </c>
      <c r="C5062" s="187"/>
      <c r="D5062" s="187"/>
      <c r="E5062" s="240">
        <f t="shared" ref="E5062:E5073" si="894">IF(I5061=0,0,VLOOKUP(I5061,MANOOBRA,4,FALSE))</f>
        <v>0</v>
      </c>
      <c r="F5062" s="218">
        <f>IF(D5062=0,0,C5062*E5062/D5062)</f>
        <v>0</v>
      </c>
      <c r="G5062" s="219"/>
      <c r="I5062" s="269"/>
    </row>
    <row r="5063" spans="1:9">
      <c r="A5063" s="251" t="str">
        <f t="shared" si="892"/>
        <v/>
      </c>
      <c r="B5063" s="239" t="str">
        <f t="shared" si="893"/>
        <v/>
      </c>
      <c r="C5063" s="187"/>
      <c r="D5063" s="187"/>
      <c r="E5063" s="240">
        <f t="shared" si="894"/>
        <v>0</v>
      </c>
      <c r="F5063" s="218">
        <f t="shared" ref="F5063:F5073" si="895">IF(D5063=0,0,C5063*E5063/D5063)</f>
        <v>0</v>
      </c>
      <c r="G5063" s="220"/>
      <c r="I5063" s="269"/>
    </row>
    <row r="5064" spans="1:9">
      <c r="A5064" s="251" t="str">
        <f t="shared" si="892"/>
        <v/>
      </c>
      <c r="B5064" s="239" t="str">
        <f t="shared" si="893"/>
        <v/>
      </c>
      <c r="C5064" s="187"/>
      <c r="D5064" s="290"/>
      <c r="E5064" s="240">
        <f t="shared" si="894"/>
        <v>0</v>
      </c>
      <c r="F5064" s="218">
        <f t="shared" si="895"/>
        <v>0</v>
      </c>
      <c r="G5064" s="220"/>
      <c r="I5064" s="269"/>
    </row>
    <row r="5065" spans="1:9">
      <c r="A5065" s="251" t="str">
        <f t="shared" si="892"/>
        <v/>
      </c>
      <c r="B5065" s="239" t="str">
        <f t="shared" si="893"/>
        <v/>
      </c>
      <c r="C5065" s="187"/>
      <c r="D5065" s="187"/>
      <c r="E5065" s="240">
        <f t="shared" si="894"/>
        <v>0</v>
      </c>
      <c r="F5065" s="218">
        <f t="shared" si="895"/>
        <v>0</v>
      </c>
      <c r="G5065" s="220"/>
      <c r="I5065" s="269"/>
    </row>
    <row r="5066" spans="1:9">
      <c r="A5066" s="251" t="str">
        <f t="shared" si="892"/>
        <v/>
      </c>
      <c r="B5066" s="239" t="str">
        <f t="shared" si="893"/>
        <v/>
      </c>
      <c r="C5066" s="187"/>
      <c r="D5066" s="187"/>
      <c r="E5066" s="240">
        <f t="shared" si="894"/>
        <v>0</v>
      </c>
      <c r="F5066" s="218">
        <f t="shared" si="895"/>
        <v>0</v>
      </c>
      <c r="G5066" s="220"/>
      <c r="I5066" s="269"/>
    </row>
    <row r="5067" spans="1:9">
      <c r="A5067" s="251" t="str">
        <f t="shared" si="892"/>
        <v/>
      </c>
      <c r="B5067" s="239" t="str">
        <f t="shared" si="893"/>
        <v/>
      </c>
      <c r="C5067" s="187"/>
      <c r="D5067" s="187"/>
      <c r="E5067" s="240">
        <f t="shared" si="894"/>
        <v>0</v>
      </c>
      <c r="F5067" s="218">
        <f t="shared" si="895"/>
        <v>0</v>
      </c>
      <c r="G5067" s="220"/>
      <c r="I5067" s="269"/>
    </row>
    <row r="5068" spans="1:9">
      <c r="A5068" s="251" t="str">
        <f t="shared" si="892"/>
        <v/>
      </c>
      <c r="B5068" s="239" t="str">
        <f t="shared" si="893"/>
        <v/>
      </c>
      <c r="C5068" s="187"/>
      <c r="D5068" s="187"/>
      <c r="E5068" s="240">
        <f t="shared" si="894"/>
        <v>0</v>
      </c>
      <c r="F5068" s="218">
        <f t="shared" si="895"/>
        <v>0</v>
      </c>
      <c r="G5068" s="220"/>
      <c r="I5068" s="269"/>
    </row>
    <row r="5069" spans="1:9">
      <c r="A5069" s="251" t="str">
        <f t="shared" si="892"/>
        <v/>
      </c>
      <c r="B5069" s="239" t="str">
        <f t="shared" si="893"/>
        <v/>
      </c>
      <c r="C5069" s="187"/>
      <c r="D5069" s="187"/>
      <c r="E5069" s="240">
        <f t="shared" si="894"/>
        <v>0</v>
      </c>
      <c r="F5069" s="218">
        <f t="shared" si="895"/>
        <v>0</v>
      </c>
      <c r="G5069" s="220"/>
      <c r="I5069" s="269"/>
    </row>
    <row r="5070" spans="1:9">
      <c r="A5070" s="251" t="str">
        <f t="shared" si="892"/>
        <v/>
      </c>
      <c r="B5070" s="239" t="str">
        <f t="shared" si="893"/>
        <v/>
      </c>
      <c r="C5070" s="187"/>
      <c r="D5070" s="187"/>
      <c r="E5070" s="240">
        <f t="shared" si="894"/>
        <v>0</v>
      </c>
      <c r="F5070" s="218">
        <f t="shared" si="895"/>
        <v>0</v>
      </c>
      <c r="G5070" s="220"/>
      <c r="I5070" s="269"/>
    </row>
    <row r="5071" spans="1:9">
      <c r="A5071" s="251" t="str">
        <f t="shared" si="892"/>
        <v/>
      </c>
      <c r="B5071" s="239" t="str">
        <f t="shared" si="893"/>
        <v/>
      </c>
      <c r="C5071" s="187"/>
      <c r="D5071" s="187"/>
      <c r="E5071" s="240">
        <f t="shared" si="894"/>
        <v>0</v>
      </c>
      <c r="F5071" s="218">
        <f t="shared" si="895"/>
        <v>0</v>
      </c>
      <c r="G5071" s="220"/>
      <c r="I5071" s="269"/>
    </row>
    <row r="5072" spans="1:9">
      <c r="A5072" s="251" t="str">
        <f t="shared" si="892"/>
        <v/>
      </c>
      <c r="B5072" s="239" t="str">
        <f t="shared" si="893"/>
        <v/>
      </c>
      <c r="C5072" s="187"/>
      <c r="D5072" s="187"/>
      <c r="E5072" s="240">
        <f t="shared" si="894"/>
        <v>0</v>
      </c>
      <c r="F5072" s="218">
        <f t="shared" si="895"/>
        <v>0</v>
      </c>
      <c r="G5072" s="220"/>
      <c r="I5072" s="269"/>
    </row>
    <row r="5073" spans="1:20" ht="31.5" customHeight="1">
      <c r="A5073" s="251" t="str">
        <f t="shared" si="892"/>
        <v/>
      </c>
      <c r="B5073" s="239" t="str">
        <f t="shared" si="893"/>
        <v/>
      </c>
      <c r="C5073" s="187"/>
      <c r="D5073" s="187"/>
      <c r="E5073" s="240">
        <f t="shared" si="894"/>
        <v>0</v>
      </c>
      <c r="F5073" s="218">
        <f t="shared" si="895"/>
        <v>0</v>
      </c>
      <c r="G5073" s="221"/>
      <c r="I5073" s="308"/>
    </row>
    <row r="5074" spans="1:20" ht="13.5" thickBot="1">
      <c r="A5074" s="222"/>
      <c r="B5074" s="223"/>
      <c r="C5074" s="223"/>
      <c r="D5074" s="225"/>
      <c r="E5074" s="225"/>
      <c r="F5074" s="226" t="s">
        <v>79</v>
      </c>
      <c r="G5074" s="250">
        <f>SUM(F5062:F5073)</f>
        <v>0</v>
      </c>
      <c r="I5074" s="308"/>
    </row>
    <row r="5075" spans="1:20" ht="13.5" thickTop="1">
      <c r="A5075" s="179" t="s">
        <v>72</v>
      </c>
      <c r="B5075" s="229"/>
      <c r="C5075" s="229"/>
      <c r="D5075" s="231"/>
      <c r="E5075" s="231"/>
      <c r="F5075" s="230"/>
      <c r="G5075" s="232"/>
      <c r="H5075" s="209"/>
      <c r="I5075" s="307"/>
    </row>
    <row r="5076" spans="1:20">
      <c r="A5076" s="233" t="s">
        <v>53</v>
      </c>
      <c r="B5076" s="234"/>
      <c r="C5076" s="234"/>
      <c r="D5076" s="299"/>
      <c r="E5076" s="236" t="s">
        <v>73</v>
      </c>
      <c r="F5076" s="237" t="s">
        <v>74</v>
      </c>
      <c r="G5076" s="252" t="s">
        <v>73</v>
      </c>
      <c r="I5076" s="308"/>
    </row>
    <row r="5077" spans="1:20">
      <c r="A5077" s="178" t="s">
        <v>86</v>
      </c>
      <c r="B5077" s="253"/>
      <c r="C5077" s="253"/>
      <c r="D5077" s="300"/>
      <c r="E5077" s="217">
        <f>SUM(G5036,G5051,G5059,G5074)</f>
        <v>0</v>
      </c>
      <c r="F5077" s="254">
        <f>A</f>
        <v>0</v>
      </c>
      <c r="G5077" s="255">
        <f>E5077*F5077</f>
        <v>0</v>
      </c>
      <c r="I5077" s="308"/>
    </row>
    <row r="5078" spans="1:20">
      <c r="A5078" s="178" t="s">
        <v>84</v>
      </c>
      <c r="B5078" s="253"/>
      <c r="C5078" s="253"/>
      <c r="D5078" s="300"/>
      <c r="E5078" s="217">
        <f>SUM(G5036,G5051,G5059,G5074)</f>
        <v>0</v>
      </c>
      <c r="F5078" s="254">
        <f>I</f>
        <v>0</v>
      </c>
      <c r="G5078" s="255">
        <f>E5078*F5078</f>
        <v>0</v>
      </c>
      <c r="I5078" s="308"/>
      <c r="K5078" s="281"/>
      <c r="L5078" s="281"/>
      <c r="M5078" s="281"/>
      <c r="N5078" s="281"/>
      <c r="O5078" s="281"/>
      <c r="P5078" s="281"/>
      <c r="Q5078" s="281"/>
      <c r="R5078" s="281"/>
      <c r="S5078" s="281"/>
    </row>
    <row r="5079" spans="1:20" ht="33" customHeight="1">
      <c r="A5079" s="178" t="s">
        <v>85</v>
      </c>
      <c r="B5079" s="253"/>
      <c r="C5079" s="253"/>
      <c r="D5079" s="300"/>
      <c r="E5079" s="217">
        <f>SUM(G5036,G5051,G5059,G5074)</f>
        <v>0</v>
      </c>
      <c r="F5079" s="254">
        <f>U</f>
        <v>0</v>
      </c>
      <c r="G5079" s="255">
        <f>E5079*F5079</f>
        <v>0</v>
      </c>
      <c r="I5079" s="308"/>
      <c r="J5079" s="281"/>
      <c r="K5079" s="261"/>
      <c r="L5079" s="261"/>
      <c r="M5079" s="261"/>
      <c r="N5079" s="261"/>
      <c r="O5079" s="261"/>
      <c r="P5079" s="280"/>
      <c r="Q5079" s="280"/>
      <c r="R5079" s="280"/>
      <c r="S5079" s="283"/>
    </row>
    <row r="5080" spans="1:20" s="201" customFormat="1" ht="13.5" thickBot="1">
      <c r="A5080" s="222"/>
      <c r="B5080" s="223"/>
      <c r="C5080" s="223"/>
      <c r="D5080" s="225"/>
      <c r="E5080" s="225"/>
      <c r="F5080" s="256" t="s">
        <v>83</v>
      </c>
      <c r="G5080" s="250">
        <f>SUM(G5077:G5079)</f>
        <v>0</v>
      </c>
      <c r="I5080" s="309"/>
      <c r="J5080" s="201" t="str">
        <f>B5020</f>
        <v>6,10</v>
      </c>
      <c r="K5080" s="261">
        <f>E5077</f>
        <v>0</v>
      </c>
      <c r="L5080" s="261">
        <f>+G5036</f>
        <v>0</v>
      </c>
      <c r="M5080" s="261">
        <f>+G5051</f>
        <v>0</v>
      </c>
      <c r="N5080" s="261">
        <f>+G5059</f>
        <v>0</v>
      </c>
      <c r="O5080" s="261">
        <f>+G5074</f>
        <v>0</v>
      </c>
      <c r="P5080" s="280">
        <f>G5077</f>
        <v>0</v>
      </c>
      <c r="Q5080" s="280">
        <f>G5078</f>
        <v>0</v>
      </c>
      <c r="R5080" s="280">
        <f>G5079</f>
        <v>0</v>
      </c>
      <c r="S5080" s="283">
        <f>SUM(K5080:R5080)</f>
        <v>0</v>
      </c>
      <c r="T5080" s="280"/>
    </row>
    <row r="5081" spans="1:20" ht="14" thickTop="1" thickBot="1">
      <c r="A5081" s="257"/>
      <c r="B5081" s="201"/>
      <c r="C5081" s="201"/>
      <c r="D5081" s="301"/>
      <c r="E5081" s="258" t="s">
        <v>88</v>
      </c>
      <c r="F5081" s="259"/>
      <c r="G5081" s="260">
        <f>ROUND(SUM(G5036,G5051,G5059,G5074,G5080),0)</f>
        <v>0</v>
      </c>
      <c r="I5081" s="308"/>
      <c r="T5081" s="280"/>
    </row>
    <row r="5082" spans="1:20" ht="13.5" thickTop="1">
      <c r="A5082" s="262" t="s">
        <v>95</v>
      </c>
      <c r="D5082" s="206"/>
      <c r="E5082" s="206"/>
      <c r="F5082" s="205"/>
      <c r="G5082" s="208"/>
      <c r="I5082" s="308"/>
      <c r="T5082" s="280"/>
    </row>
    <row r="5083" spans="1:20">
      <c r="A5083" s="262"/>
      <c r="B5083" s="263"/>
      <c r="C5083" s="263"/>
      <c r="D5083" s="302"/>
      <c r="E5083" s="206"/>
      <c r="F5083" s="205"/>
      <c r="G5083" s="264">
        <f ca="1">TODAY()</f>
        <v>45189</v>
      </c>
      <c r="I5083" s="308"/>
      <c r="T5083" s="280"/>
    </row>
    <row r="5084" spans="1:20" ht="13.5" thickBot="1">
      <c r="A5084" s="222"/>
      <c r="B5084" s="223"/>
      <c r="C5084" s="223"/>
      <c r="D5084" s="225"/>
      <c r="E5084" s="225"/>
      <c r="F5084" s="224"/>
      <c r="G5084" s="265"/>
      <c r="T5084" s="280"/>
    </row>
    <row r="5085" spans="1:20" s="191" customFormat="1" ht="13.5" thickTop="1">
      <c r="A5085" s="195"/>
      <c r="B5085" s="195"/>
      <c r="C5085" s="195"/>
      <c r="D5085" s="206"/>
      <c r="E5085" s="206"/>
      <c r="F5085" s="205"/>
      <c r="G5085" s="205"/>
      <c r="I5085" s="303"/>
      <c r="S5085" s="282"/>
    </row>
    <row r="5086" spans="1:20" s="191" customFormat="1">
      <c r="A5086" s="188" t="s">
        <v>124</v>
      </c>
      <c r="B5086" s="188"/>
      <c r="C5086" s="188"/>
      <c r="D5086" s="190"/>
      <c r="E5086" s="190"/>
      <c r="F5086" s="189"/>
      <c r="G5086" s="189"/>
      <c r="I5086" s="303"/>
      <c r="S5086" s="282"/>
    </row>
    <row r="5087" spans="1:20" s="191" customFormat="1">
      <c r="A5087" s="188" t="str">
        <f>CONCATENATE('Prestaciones y AIU'!A4656," ANALISIS DE PRECIOS UNITARIOS")</f>
        <v xml:space="preserve"> ANALISIS DE PRECIOS UNITARIOS</v>
      </c>
      <c r="B5087" s="188"/>
      <c r="C5087" s="188"/>
      <c r="D5087" s="190"/>
      <c r="E5087" s="190"/>
      <c r="F5087" s="189"/>
      <c r="G5087" s="189"/>
      <c r="I5087" s="303"/>
      <c r="S5087" s="282"/>
    </row>
    <row r="5088" spans="1:20" s="191" customFormat="1">
      <c r="A5088" s="188" t="str">
        <f>Objeto_LIC</f>
        <v>OBJETO PROCESO COMPETITIVO</v>
      </c>
      <c r="B5088" s="188"/>
      <c r="C5088" s="188"/>
      <c r="D5088" s="190"/>
      <c r="E5088" s="190"/>
      <c r="F5088" s="189"/>
      <c r="G5088" s="189"/>
      <c r="I5088" s="303"/>
      <c r="S5088" s="282"/>
    </row>
    <row r="5089" spans="1:19">
      <c r="A5089" s="188"/>
      <c r="B5089" s="188"/>
      <c r="C5089" s="188"/>
      <c r="D5089" s="190"/>
      <c r="E5089" s="190"/>
      <c r="F5089" s="189"/>
      <c r="G5089" s="189"/>
    </row>
    <row r="5090" spans="1:19" s="201" customFormat="1" ht="13.5" thickBot="1">
      <c r="A5090" s="192"/>
      <c r="B5090" s="192"/>
      <c r="C5090" s="192"/>
      <c r="D5090" s="194"/>
      <c r="E5090" s="194"/>
      <c r="F5090" s="193"/>
      <c r="G5090" s="193"/>
      <c r="I5090" s="305"/>
      <c r="S5090" s="282"/>
    </row>
    <row r="5091" spans="1:19" ht="13.5" thickTop="1">
      <c r="A5091" s="196"/>
      <c r="B5091" s="197"/>
      <c r="C5091" s="197"/>
      <c r="D5091" s="199"/>
      <c r="E5091" s="199"/>
      <c r="F5091" s="198"/>
      <c r="G5091" s="200" t="s">
        <v>125</v>
      </c>
    </row>
    <row r="5092" spans="1:19">
      <c r="A5092" s="202" t="s">
        <v>58</v>
      </c>
      <c r="B5092" s="844" t="str">
        <f>Proponente</f>
        <v>INDICAR NOMBRE DE CONTRATISTA</v>
      </c>
      <c r="C5092" s="844"/>
      <c r="D5092" s="844"/>
      <c r="E5092" s="844"/>
      <c r="F5092" s="844"/>
      <c r="G5092" s="845"/>
    </row>
    <row r="5093" spans="1:19">
      <c r="A5093" s="202" t="s">
        <v>59</v>
      </c>
      <c r="B5093" s="203" t="str">
        <f>Presupuesto!$A$79</f>
        <v>7,1</v>
      </c>
      <c r="C5093" s="844" t="str">
        <f>Presupuesto!$B$79</f>
        <v>Muro en bloque No 5 arcilla 33*23*11.5 (sencillo)</v>
      </c>
      <c r="D5093" s="844"/>
      <c r="E5093" s="844"/>
      <c r="F5093" s="844"/>
      <c r="G5093" s="845"/>
    </row>
    <row r="5094" spans="1:19">
      <c r="A5094" s="204"/>
      <c r="D5094" s="206"/>
      <c r="E5094" s="206"/>
      <c r="F5094" s="192" t="s">
        <v>87</v>
      </c>
      <c r="G5094" s="207" t="str">
        <f>Presupuesto!$C$79</f>
        <v>m2</v>
      </c>
      <c r="I5094" s="306"/>
      <c r="J5094" s="281"/>
      <c r="K5094" s="281"/>
      <c r="L5094" s="281"/>
      <c r="M5094" s="281"/>
      <c r="N5094" s="281"/>
      <c r="O5094" s="281"/>
      <c r="P5094" s="281"/>
      <c r="Q5094" s="281"/>
      <c r="R5094" s="281"/>
      <c r="S5094" s="281"/>
    </row>
    <row r="5095" spans="1:19" s="209" customFormat="1" ht="13.5" thickBot="1">
      <c r="A5095" s="202" t="s">
        <v>60</v>
      </c>
      <c r="B5095" s="195"/>
      <c r="C5095" s="195"/>
      <c r="D5095" s="206"/>
      <c r="E5095" s="206"/>
      <c r="F5095" s="205"/>
      <c r="G5095" s="208"/>
      <c r="I5095" s="307"/>
      <c r="S5095" s="281"/>
    </row>
    <row r="5096" spans="1:19" ht="13.5" thickTop="1">
      <c r="A5096" s="210" t="s">
        <v>53</v>
      </c>
      <c r="B5096" s="211" t="s">
        <v>61</v>
      </c>
      <c r="C5096" s="211" t="s">
        <v>62</v>
      </c>
      <c r="D5096" s="212" t="s">
        <v>70</v>
      </c>
      <c r="E5096" s="213" t="s">
        <v>98</v>
      </c>
      <c r="F5096" s="213" t="s">
        <v>75</v>
      </c>
      <c r="G5096" s="214" t="s">
        <v>66</v>
      </c>
      <c r="I5096" s="269"/>
    </row>
    <row r="5097" spans="1:19">
      <c r="A5097" s="215" t="str">
        <f t="shared" ref="A5097:A5108" si="896">IF(I5096=0,"-",VLOOKUP(I5096,EQUIPOS,2,FALSE))</f>
        <v>-</v>
      </c>
      <c r="B5097" s="216"/>
      <c r="C5097" s="216"/>
      <c r="D5097" s="186"/>
      <c r="E5097" s="217">
        <f t="shared" ref="E5097:E5108" si="897">IF(I5096=0,0,VLOOKUP(I5096,EQUIPOS,4,FALSE))</f>
        <v>0</v>
      </c>
      <c r="F5097" s="218">
        <f t="shared" ref="F5097:F5108" si="898">IF(D5097=0,0,E5097/D5097)</f>
        <v>0</v>
      </c>
      <c r="G5097" s="219"/>
      <c r="I5097" s="269"/>
    </row>
    <row r="5098" spans="1:19">
      <c r="A5098" s="215" t="str">
        <f t="shared" si="896"/>
        <v>-</v>
      </c>
      <c r="B5098" s="216"/>
      <c r="C5098" s="216"/>
      <c r="D5098" s="186"/>
      <c r="E5098" s="217">
        <f t="shared" si="897"/>
        <v>0</v>
      </c>
      <c r="F5098" s="218">
        <f t="shared" si="898"/>
        <v>0</v>
      </c>
      <c r="G5098" s="220"/>
      <c r="I5098" s="269"/>
    </row>
    <row r="5099" spans="1:19">
      <c r="A5099" s="215" t="str">
        <f t="shared" si="896"/>
        <v>-</v>
      </c>
      <c r="B5099" s="216"/>
      <c r="C5099" s="216"/>
      <c r="D5099" s="186"/>
      <c r="E5099" s="217">
        <f t="shared" si="897"/>
        <v>0</v>
      </c>
      <c r="F5099" s="218">
        <f t="shared" si="898"/>
        <v>0</v>
      </c>
      <c r="G5099" s="220"/>
      <c r="I5099" s="269"/>
    </row>
    <row r="5100" spans="1:19">
      <c r="A5100" s="215" t="str">
        <f t="shared" si="896"/>
        <v>-</v>
      </c>
      <c r="B5100" s="216"/>
      <c r="C5100" s="216"/>
      <c r="D5100" s="186"/>
      <c r="E5100" s="217">
        <f t="shared" si="897"/>
        <v>0</v>
      </c>
      <c r="F5100" s="218">
        <f t="shared" si="898"/>
        <v>0</v>
      </c>
      <c r="G5100" s="220"/>
      <c r="I5100" s="269"/>
    </row>
    <row r="5101" spans="1:19">
      <c r="A5101" s="215" t="str">
        <f t="shared" si="896"/>
        <v>-</v>
      </c>
      <c r="B5101" s="216"/>
      <c r="C5101" s="216"/>
      <c r="D5101" s="186"/>
      <c r="E5101" s="217">
        <f t="shared" si="897"/>
        <v>0</v>
      </c>
      <c r="F5101" s="218">
        <f t="shared" si="898"/>
        <v>0</v>
      </c>
      <c r="G5101" s="220"/>
      <c r="I5101" s="269"/>
    </row>
    <row r="5102" spans="1:19">
      <c r="A5102" s="215" t="str">
        <f t="shared" si="896"/>
        <v>-</v>
      </c>
      <c r="B5102" s="216"/>
      <c r="C5102" s="216"/>
      <c r="D5102" s="186"/>
      <c r="E5102" s="217">
        <f t="shared" si="897"/>
        <v>0</v>
      </c>
      <c r="F5102" s="218">
        <f t="shared" si="898"/>
        <v>0</v>
      </c>
      <c r="G5102" s="220"/>
      <c r="I5102" s="269"/>
    </row>
    <row r="5103" spans="1:19">
      <c r="A5103" s="215" t="str">
        <f t="shared" si="896"/>
        <v>-</v>
      </c>
      <c r="B5103" s="216"/>
      <c r="C5103" s="216"/>
      <c r="D5103" s="186"/>
      <c r="E5103" s="217">
        <f t="shared" si="897"/>
        <v>0</v>
      </c>
      <c r="F5103" s="218">
        <f t="shared" si="898"/>
        <v>0</v>
      </c>
      <c r="G5103" s="220"/>
      <c r="I5103" s="269"/>
    </row>
    <row r="5104" spans="1:19">
      <c r="A5104" s="215" t="str">
        <f t="shared" si="896"/>
        <v>-</v>
      </c>
      <c r="B5104" s="216"/>
      <c r="C5104" s="216"/>
      <c r="D5104" s="186"/>
      <c r="E5104" s="217">
        <f t="shared" si="897"/>
        <v>0</v>
      </c>
      <c r="F5104" s="218">
        <f t="shared" si="898"/>
        <v>0</v>
      </c>
      <c r="G5104" s="220"/>
      <c r="I5104" s="269"/>
    </row>
    <row r="5105" spans="1:19">
      <c r="A5105" s="215" t="str">
        <f t="shared" si="896"/>
        <v>-</v>
      </c>
      <c r="B5105" s="216"/>
      <c r="C5105" s="216"/>
      <c r="D5105" s="186"/>
      <c r="E5105" s="217">
        <f t="shared" si="897"/>
        <v>0</v>
      </c>
      <c r="F5105" s="218">
        <f t="shared" si="898"/>
        <v>0</v>
      </c>
      <c r="G5105" s="220"/>
      <c r="I5105" s="269"/>
    </row>
    <row r="5106" spans="1:19">
      <c r="A5106" s="215" t="str">
        <f t="shared" si="896"/>
        <v>-</v>
      </c>
      <c r="B5106" s="216"/>
      <c r="C5106" s="216"/>
      <c r="D5106" s="186"/>
      <c r="E5106" s="217">
        <f t="shared" si="897"/>
        <v>0</v>
      </c>
      <c r="F5106" s="218">
        <f t="shared" si="898"/>
        <v>0</v>
      </c>
      <c r="G5106" s="220"/>
      <c r="I5106" s="269"/>
    </row>
    <row r="5107" spans="1:19">
      <c r="A5107" s="215" t="str">
        <f t="shared" si="896"/>
        <v>-</v>
      </c>
      <c r="B5107" s="216"/>
      <c r="C5107" s="216"/>
      <c r="D5107" s="186"/>
      <c r="E5107" s="217">
        <f t="shared" si="897"/>
        <v>0</v>
      </c>
      <c r="F5107" s="218">
        <f t="shared" si="898"/>
        <v>0</v>
      </c>
      <c r="G5107" s="220"/>
      <c r="I5107" s="269"/>
    </row>
    <row r="5108" spans="1:19">
      <c r="A5108" s="215" t="str">
        <f t="shared" si="896"/>
        <v>-</v>
      </c>
      <c r="B5108" s="216"/>
      <c r="C5108" s="216"/>
      <c r="D5108" s="186"/>
      <c r="E5108" s="217">
        <f t="shared" si="897"/>
        <v>0</v>
      </c>
      <c r="F5108" s="218">
        <f t="shared" si="898"/>
        <v>0</v>
      </c>
      <c r="G5108" s="220"/>
      <c r="I5108" s="308"/>
    </row>
    <row r="5109" spans="1:19" ht="13.5" thickBot="1">
      <c r="A5109" s="222"/>
      <c r="B5109" s="223"/>
      <c r="C5109" s="223"/>
      <c r="D5109" s="225"/>
      <c r="E5109" s="225"/>
      <c r="F5109" s="226" t="s">
        <v>76</v>
      </c>
      <c r="G5109" s="227">
        <f>SUM(F5097:F5108)</f>
        <v>0</v>
      </c>
      <c r="I5109" s="308"/>
    </row>
    <row r="5110" spans="1:19" s="209" customFormat="1" ht="13.5" thickTop="1">
      <c r="A5110" s="228" t="s">
        <v>63</v>
      </c>
      <c r="B5110" s="229"/>
      <c r="C5110" s="229"/>
      <c r="D5110" s="231"/>
      <c r="E5110" s="231"/>
      <c r="F5110" s="230"/>
      <c r="G5110" s="232"/>
      <c r="I5110" s="307"/>
      <c r="S5110" s="281"/>
    </row>
    <row r="5111" spans="1:19" ht="26">
      <c r="A5111" s="233" t="s">
        <v>53</v>
      </c>
      <c r="B5111" s="234"/>
      <c r="C5111" s="235" t="s">
        <v>54</v>
      </c>
      <c r="D5111" s="298" t="s">
        <v>64</v>
      </c>
      <c r="E5111" s="236" t="s">
        <v>65</v>
      </c>
      <c r="F5111" s="237" t="s">
        <v>75</v>
      </c>
      <c r="G5111" s="238" t="s">
        <v>66</v>
      </c>
      <c r="I5111" s="269"/>
    </row>
    <row r="5112" spans="1:19">
      <c r="A5112" s="842" t="str">
        <f t="shared" ref="A5112:A5123" si="899">IF(I5111=0,"",VLOOKUP(I5111,MATERIALES,2,FALSE))</f>
        <v/>
      </c>
      <c r="B5112" s="843"/>
      <c r="C5112" s="239" t="str">
        <f t="shared" ref="C5112:C5120" si="900">IF(I5111=0,"",VLOOKUP(I5111,MATERIALES,3,FALSE))</f>
        <v/>
      </c>
      <c r="D5112" s="186"/>
      <c r="E5112" s="240">
        <f t="shared" ref="E5112:E5123" si="901">IF(I5111=0,0,VLOOKUP(I5111,MATERIALES,4,FALSE))</f>
        <v>0</v>
      </c>
      <c r="F5112" s="218">
        <f>D5112*E5112</f>
        <v>0</v>
      </c>
      <c r="G5112" s="219"/>
      <c r="I5112" s="269"/>
    </row>
    <row r="5113" spans="1:19">
      <c r="A5113" s="842" t="str">
        <f t="shared" si="899"/>
        <v/>
      </c>
      <c r="B5113" s="843"/>
      <c r="C5113" s="239" t="str">
        <f t="shared" si="900"/>
        <v/>
      </c>
      <c r="D5113" s="186"/>
      <c r="E5113" s="240">
        <f t="shared" si="901"/>
        <v>0</v>
      </c>
      <c r="F5113" s="218">
        <f t="shared" ref="F5113:F5123" si="902">D5113*E5113</f>
        <v>0</v>
      </c>
      <c r="G5113" s="220"/>
      <c r="I5113" s="269"/>
    </row>
    <row r="5114" spans="1:19">
      <c r="A5114" s="842" t="str">
        <f t="shared" si="899"/>
        <v/>
      </c>
      <c r="B5114" s="843"/>
      <c r="C5114" s="239" t="str">
        <f t="shared" si="900"/>
        <v/>
      </c>
      <c r="D5114" s="186"/>
      <c r="E5114" s="240">
        <f t="shared" si="901"/>
        <v>0</v>
      </c>
      <c r="F5114" s="218">
        <f t="shared" si="902"/>
        <v>0</v>
      </c>
      <c r="G5114" s="220"/>
      <c r="I5114" s="269"/>
    </row>
    <row r="5115" spans="1:19">
      <c r="A5115" s="842" t="str">
        <f t="shared" si="899"/>
        <v/>
      </c>
      <c r="B5115" s="843"/>
      <c r="C5115" s="239" t="str">
        <f t="shared" si="900"/>
        <v/>
      </c>
      <c r="D5115" s="186"/>
      <c r="E5115" s="240">
        <f t="shared" si="901"/>
        <v>0</v>
      </c>
      <c r="F5115" s="218">
        <f t="shared" si="902"/>
        <v>0</v>
      </c>
      <c r="G5115" s="220"/>
      <c r="I5115" s="269"/>
    </row>
    <row r="5116" spans="1:19">
      <c r="A5116" s="842" t="str">
        <f t="shared" si="899"/>
        <v/>
      </c>
      <c r="B5116" s="843"/>
      <c r="C5116" s="239" t="str">
        <f t="shared" si="900"/>
        <v/>
      </c>
      <c r="D5116" s="186"/>
      <c r="E5116" s="240">
        <f t="shared" si="901"/>
        <v>0</v>
      </c>
      <c r="F5116" s="218">
        <f t="shared" si="902"/>
        <v>0</v>
      </c>
      <c r="G5116" s="220"/>
      <c r="I5116" s="269"/>
    </row>
    <row r="5117" spans="1:19">
      <c r="A5117" s="842" t="str">
        <f t="shared" si="899"/>
        <v/>
      </c>
      <c r="B5117" s="843"/>
      <c r="C5117" s="239" t="str">
        <f t="shared" si="900"/>
        <v/>
      </c>
      <c r="D5117" s="186"/>
      <c r="E5117" s="240">
        <f t="shared" si="901"/>
        <v>0</v>
      </c>
      <c r="F5117" s="218">
        <f t="shared" si="902"/>
        <v>0</v>
      </c>
      <c r="G5117" s="220"/>
      <c r="I5117" s="269"/>
    </row>
    <row r="5118" spans="1:19">
      <c r="A5118" s="842" t="str">
        <f t="shared" si="899"/>
        <v/>
      </c>
      <c r="B5118" s="843"/>
      <c r="C5118" s="239" t="str">
        <f t="shared" si="900"/>
        <v/>
      </c>
      <c r="D5118" s="186"/>
      <c r="E5118" s="240">
        <f t="shared" si="901"/>
        <v>0</v>
      </c>
      <c r="F5118" s="218">
        <f t="shared" si="902"/>
        <v>0</v>
      </c>
      <c r="G5118" s="220"/>
      <c r="I5118" s="269"/>
    </row>
    <row r="5119" spans="1:19">
      <c r="A5119" s="842" t="str">
        <f t="shared" si="899"/>
        <v/>
      </c>
      <c r="B5119" s="843"/>
      <c r="C5119" s="239" t="str">
        <f t="shared" si="900"/>
        <v/>
      </c>
      <c r="D5119" s="186"/>
      <c r="E5119" s="240">
        <f t="shared" si="901"/>
        <v>0</v>
      </c>
      <c r="F5119" s="218">
        <f t="shared" si="902"/>
        <v>0</v>
      </c>
      <c r="G5119" s="241"/>
      <c r="I5119" s="269"/>
    </row>
    <row r="5120" spans="1:19">
      <c r="A5120" s="842" t="str">
        <f t="shared" si="899"/>
        <v/>
      </c>
      <c r="B5120" s="843"/>
      <c r="C5120" s="239" t="str">
        <f t="shared" si="900"/>
        <v/>
      </c>
      <c r="D5120" s="186"/>
      <c r="E5120" s="240">
        <f t="shared" si="901"/>
        <v>0</v>
      </c>
      <c r="F5120" s="218">
        <f t="shared" si="902"/>
        <v>0</v>
      </c>
      <c r="G5120" s="220"/>
      <c r="I5120" s="269"/>
    </row>
    <row r="5121" spans="1:9">
      <c r="A5121" s="842" t="str">
        <f t="shared" si="899"/>
        <v/>
      </c>
      <c r="B5121" s="843"/>
      <c r="C5121" s="239"/>
      <c r="D5121" s="186"/>
      <c r="E5121" s="240">
        <f t="shared" si="901"/>
        <v>0</v>
      </c>
      <c r="F5121" s="218">
        <f t="shared" si="902"/>
        <v>0</v>
      </c>
      <c r="G5121" s="220"/>
      <c r="I5121" s="269"/>
    </row>
    <row r="5122" spans="1:9">
      <c r="A5122" s="842" t="str">
        <f t="shared" si="899"/>
        <v/>
      </c>
      <c r="B5122" s="843"/>
      <c r="C5122" s="239"/>
      <c r="D5122" s="186"/>
      <c r="E5122" s="240">
        <f t="shared" si="901"/>
        <v>0</v>
      </c>
      <c r="F5122" s="218">
        <f t="shared" si="902"/>
        <v>0</v>
      </c>
      <c r="G5122" s="220"/>
      <c r="I5122" s="269"/>
    </row>
    <row r="5123" spans="1:9" ht="26.25" customHeight="1">
      <c r="A5123" s="842" t="str">
        <f t="shared" si="899"/>
        <v/>
      </c>
      <c r="B5123" s="843"/>
      <c r="C5123" s="239" t="str">
        <f t="shared" ref="C5123" si="903">IF(I5122=0,"",VLOOKUP(I5122,MATERIALES,3,FALSE))</f>
        <v/>
      </c>
      <c r="D5123" s="186"/>
      <c r="E5123" s="240">
        <f t="shared" si="901"/>
        <v>0</v>
      </c>
      <c r="F5123" s="218">
        <f t="shared" si="902"/>
        <v>0</v>
      </c>
      <c r="G5123" s="221"/>
      <c r="I5123" s="308"/>
    </row>
    <row r="5124" spans="1:9" ht="13.5" thickBot="1">
      <c r="A5124" s="204"/>
      <c r="D5124" s="206"/>
      <c r="E5124" s="242"/>
      <c r="F5124" s="243" t="s">
        <v>77</v>
      </c>
      <c r="G5124" s="241">
        <f>SUM(F5112:F5123)</f>
        <v>0</v>
      </c>
      <c r="I5124" s="308"/>
    </row>
    <row r="5125" spans="1:9" ht="14" thickTop="1" thickBot="1">
      <c r="A5125" s="244" t="s">
        <v>68</v>
      </c>
      <c r="B5125" s="245"/>
      <c r="C5125" s="245"/>
      <c r="D5125" s="247"/>
      <c r="E5125" s="247"/>
      <c r="F5125" s="246"/>
      <c r="G5125" s="248"/>
      <c r="I5125" s="308"/>
    </row>
    <row r="5126" spans="1:9" ht="13.5" thickTop="1">
      <c r="A5126" s="233" t="s">
        <v>53</v>
      </c>
      <c r="B5126" s="234"/>
      <c r="C5126" s="236" t="s">
        <v>67</v>
      </c>
      <c r="D5126" s="298" t="s">
        <v>71</v>
      </c>
      <c r="E5126" s="236" t="s">
        <v>96</v>
      </c>
      <c r="F5126" s="237" t="s">
        <v>75</v>
      </c>
      <c r="G5126" s="238" t="s">
        <v>66</v>
      </c>
      <c r="I5126" s="269"/>
    </row>
    <row r="5127" spans="1:9">
      <c r="A5127" s="842" t="str">
        <f>IF(I5126=0,"",VLOOKUP(I5126,EQUIPOS,2,FALSE))</f>
        <v/>
      </c>
      <c r="B5127" s="843"/>
      <c r="C5127" s="187"/>
      <c r="D5127" s="186"/>
      <c r="E5127" s="240">
        <f>IF(I5126=0,0,VLOOKUP(I5126,EQUIPOS,4,FALSE))</f>
        <v>0</v>
      </c>
      <c r="F5127" s="218">
        <f>C5127*D5127*E5127</f>
        <v>0</v>
      </c>
      <c r="G5127" s="219"/>
      <c r="I5127" s="269"/>
    </row>
    <row r="5128" spans="1:9">
      <c r="A5128" s="842" t="str">
        <f>IF(I5127=0,"",VLOOKUP(I5127,EQUIPOS,2,FALSE))</f>
        <v/>
      </c>
      <c r="B5128" s="843"/>
      <c r="C5128" s="187"/>
      <c r="D5128" s="186"/>
      <c r="E5128" s="240">
        <f>IF(I5127=0,0,VLOOKUP(I5127,EQUIPOS,4,FALSE))</f>
        <v>0</v>
      </c>
      <c r="F5128" s="218">
        <f t="shared" ref="F5128:F5131" si="904">C5128*D5128*E5128</f>
        <v>0</v>
      </c>
      <c r="G5128" s="220"/>
      <c r="I5128" s="269"/>
    </row>
    <row r="5129" spans="1:9">
      <c r="A5129" s="842" t="str">
        <f>IF(I5128=0,"",VLOOKUP(I5128,EQUIPOS,2,FALSE))</f>
        <v/>
      </c>
      <c r="B5129" s="843"/>
      <c r="C5129" s="187"/>
      <c r="D5129" s="186"/>
      <c r="E5129" s="240">
        <f>IF(I5128=0,0,VLOOKUP(I5128,EQUIPOS,4,FALSE))</f>
        <v>0</v>
      </c>
      <c r="F5129" s="218">
        <f t="shared" si="904"/>
        <v>0</v>
      </c>
      <c r="G5129" s="220"/>
      <c r="I5129" s="269"/>
    </row>
    <row r="5130" spans="1:9">
      <c r="A5130" s="842" t="str">
        <f>IF(I5129=0,"",VLOOKUP(I5129,EQUIPOS,2,FALSE))</f>
        <v/>
      </c>
      <c r="B5130" s="843"/>
      <c r="C5130" s="187"/>
      <c r="D5130" s="186"/>
      <c r="E5130" s="240">
        <f>IF(I5129=0,0,VLOOKUP(I5129,EQUIPOS,4,FALSE))</f>
        <v>0</v>
      </c>
      <c r="F5130" s="218">
        <f t="shared" si="904"/>
        <v>0</v>
      </c>
      <c r="G5130" s="220"/>
      <c r="I5130" s="269"/>
    </row>
    <row r="5131" spans="1:9" ht="30.75" customHeight="1">
      <c r="A5131" s="842" t="str">
        <f>IF(I5130=0,"",VLOOKUP(I5130,EQUIPOS,2,FALSE))</f>
        <v/>
      </c>
      <c r="B5131" s="843"/>
      <c r="C5131" s="187"/>
      <c r="D5131" s="186"/>
      <c r="E5131" s="240">
        <f>IF(I5130=0,0,VLOOKUP(I5130,EQUIPOS,4,FALSE))</f>
        <v>0</v>
      </c>
      <c r="F5131" s="218">
        <f t="shared" si="904"/>
        <v>0</v>
      </c>
      <c r="G5131" s="221"/>
      <c r="I5131" s="308"/>
    </row>
    <row r="5132" spans="1:9" ht="13.5" thickBot="1">
      <c r="A5132" s="222"/>
      <c r="B5132" s="223"/>
      <c r="C5132" s="223"/>
      <c r="D5132" s="225"/>
      <c r="E5132" s="249"/>
      <c r="F5132" s="226" t="s">
        <v>78</v>
      </c>
      <c r="G5132" s="250">
        <f>SUM(F5127:F5131)</f>
        <v>0</v>
      </c>
      <c r="I5132" s="308"/>
    </row>
    <row r="5133" spans="1:9" ht="13.5" thickTop="1">
      <c r="A5133" s="228" t="s">
        <v>69</v>
      </c>
      <c r="B5133" s="229"/>
      <c r="C5133" s="229"/>
      <c r="D5133" s="231"/>
      <c r="E5133" s="231"/>
      <c r="F5133" s="230"/>
      <c r="G5133" s="232"/>
      <c r="H5133" s="209"/>
      <c r="I5133" s="307"/>
    </row>
    <row r="5134" spans="1:9" ht="26">
      <c r="A5134" s="233" t="s">
        <v>53</v>
      </c>
      <c r="B5134" s="235" t="s">
        <v>54</v>
      </c>
      <c r="C5134" s="235" t="s">
        <v>64</v>
      </c>
      <c r="D5134" s="298" t="s">
        <v>70</v>
      </c>
      <c r="E5134" s="236" t="s">
        <v>65</v>
      </c>
      <c r="F5134" s="237" t="s">
        <v>75</v>
      </c>
      <c r="G5134" s="238" t="s">
        <v>66</v>
      </c>
      <c r="I5134" s="269"/>
    </row>
    <row r="5135" spans="1:9">
      <c r="A5135" s="251" t="str">
        <f t="shared" ref="A5135:A5146" si="905">IF(I5134=0,"",VLOOKUP(I5134,MANOOBRA,2,FALSE))</f>
        <v/>
      </c>
      <c r="B5135" s="239" t="str">
        <f t="shared" ref="B5135:B5146" si="906">IF(I5134=0,"",VLOOKUP(I5134,MANOOBRA,3,FALSE))</f>
        <v/>
      </c>
      <c r="C5135" s="187"/>
      <c r="D5135" s="187"/>
      <c r="E5135" s="240">
        <f t="shared" ref="E5135:E5146" si="907">IF(I5134=0,0,VLOOKUP(I5134,MANOOBRA,4,FALSE))</f>
        <v>0</v>
      </c>
      <c r="F5135" s="218">
        <f>IF(D5135=0,0,C5135*E5135/D5135)</f>
        <v>0</v>
      </c>
      <c r="G5135" s="219"/>
      <c r="I5135" s="269"/>
    </row>
    <row r="5136" spans="1:9">
      <c r="A5136" s="251" t="str">
        <f t="shared" si="905"/>
        <v/>
      </c>
      <c r="B5136" s="239" t="str">
        <f t="shared" si="906"/>
        <v/>
      </c>
      <c r="C5136" s="187"/>
      <c r="D5136" s="187"/>
      <c r="E5136" s="240">
        <f t="shared" si="907"/>
        <v>0</v>
      </c>
      <c r="F5136" s="218">
        <f t="shared" ref="F5136:F5146" si="908">IF(D5136=0,0,C5136*E5136/D5136)</f>
        <v>0</v>
      </c>
      <c r="G5136" s="220"/>
      <c r="I5136" s="269"/>
    </row>
    <row r="5137" spans="1:19">
      <c r="A5137" s="251" t="str">
        <f t="shared" si="905"/>
        <v/>
      </c>
      <c r="B5137" s="239" t="str">
        <f t="shared" si="906"/>
        <v/>
      </c>
      <c r="C5137" s="187"/>
      <c r="D5137" s="290"/>
      <c r="E5137" s="240">
        <f t="shared" si="907"/>
        <v>0</v>
      </c>
      <c r="F5137" s="218">
        <f t="shared" si="908"/>
        <v>0</v>
      </c>
      <c r="G5137" s="220"/>
      <c r="I5137" s="269"/>
    </row>
    <row r="5138" spans="1:19">
      <c r="A5138" s="251" t="str">
        <f t="shared" si="905"/>
        <v/>
      </c>
      <c r="B5138" s="239" t="str">
        <f t="shared" si="906"/>
        <v/>
      </c>
      <c r="C5138" s="187"/>
      <c r="D5138" s="187"/>
      <c r="E5138" s="240">
        <f t="shared" si="907"/>
        <v>0</v>
      </c>
      <c r="F5138" s="218">
        <f t="shared" si="908"/>
        <v>0</v>
      </c>
      <c r="G5138" s="220"/>
      <c r="I5138" s="269"/>
    </row>
    <row r="5139" spans="1:19">
      <c r="A5139" s="251" t="str">
        <f t="shared" si="905"/>
        <v/>
      </c>
      <c r="B5139" s="239" t="str">
        <f t="shared" si="906"/>
        <v/>
      </c>
      <c r="C5139" s="187"/>
      <c r="D5139" s="187"/>
      <c r="E5139" s="240">
        <f t="shared" si="907"/>
        <v>0</v>
      </c>
      <c r="F5139" s="218">
        <f t="shared" si="908"/>
        <v>0</v>
      </c>
      <c r="G5139" s="220"/>
      <c r="I5139" s="269"/>
    </row>
    <row r="5140" spans="1:19">
      <c r="A5140" s="251" t="str">
        <f t="shared" si="905"/>
        <v/>
      </c>
      <c r="B5140" s="239" t="str">
        <f t="shared" si="906"/>
        <v/>
      </c>
      <c r="C5140" s="187"/>
      <c r="D5140" s="187"/>
      <c r="E5140" s="240">
        <f t="shared" si="907"/>
        <v>0</v>
      </c>
      <c r="F5140" s="218">
        <f t="shared" si="908"/>
        <v>0</v>
      </c>
      <c r="G5140" s="220"/>
      <c r="I5140" s="269"/>
    </row>
    <row r="5141" spans="1:19">
      <c r="A5141" s="251" t="str">
        <f t="shared" si="905"/>
        <v/>
      </c>
      <c r="B5141" s="239" t="str">
        <f t="shared" si="906"/>
        <v/>
      </c>
      <c r="C5141" s="187"/>
      <c r="D5141" s="187"/>
      <c r="E5141" s="240">
        <f t="shared" si="907"/>
        <v>0</v>
      </c>
      <c r="F5141" s="218">
        <f t="shared" si="908"/>
        <v>0</v>
      </c>
      <c r="G5141" s="220"/>
      <c r="I5141" s="269"/>
    </row>
    <row r="5142" spans="1:19">
      <c r="A5142" s="251" t="str">
        <f t="shared" si="905"/>
        <v/>
      </c>
      <c r="B5142" s="239" t="str">
        <f t="shared" si="906"/>
        <v/>
      </c>
      <c r="C5142" s="187"/>
      <c r="D5142" s="187"/>
      <c r="E5142" s="240">
        <f t="shared" si="907"/>
        <v>0</v>
      </c>
      <c r="F5142" s="218">
        <f t="shared" si="908"/>
        <v>0</v>
      </c>
      <c r="G5142" s="220"/>
      <c r="I5142" s="269"/>
    </row>
    <row r="5143" spans="1:19">
      <c r="A5143" s="251" t="str">
        <f t="shared" si="905"/>
        <v/>
      </c>
      <c r="B5143" s="239" t="str">
        <f t="shared" si="906"/>
        <v/>
      </c>
      <c r="C5143" s="187"/>
      <c r="D5143" s="187"/>
      <c r="E5143" s="240">
        <f t="shared" si="907"/>
        <v>0</v>
      </c>
      <c r="F5143" s="218">
        <f t="shared" si="908"/>
        <v>0</v>
      </c>
      <c r="G5143" s="220"/>
      <c r="I5143" s="269"/>
    </row>
    <row r="5144" spans="1:19">
      <c r="A5144" s="251" t="str">
        <f t="shared" si="905"/>
        <v/>
      </c>
      <c r="B5144" s="239" t="str">
        <f t="shared" si="906"/>
        <v/>
      </c>
      <c r="C5144" s="187"/>
      <c r="D5144" s="187"/>
      <c r="E5144" s="240">
        <f t="shared" si="907"/>
        <v>0</v>
      </c>
      <c r="F5144" s="218">
        <f t="shared" si="908"/>
        <v>0</v>
      </c>
      <c r="G5144" s="220"/>
      <c r="I5144" s="269"/>
    </row>
    <row r="5145" spans="1:19">
      <c r="A5145" s="251" t="str">
        <f t="shared" si="905"/>
        <v/>
      </c>
      <c r="B5145" s="239" t="str">
        <f t="shared" si="906"/>
        <v/>
      </c>
      <c r="C5145" s="187"/>
      <c r="D5145" s="187"/>
      <c r="E5145" s="240">
        <f t="shared" si="907"/>
        <v>0</v>
      </c>
      <c r="F5145" s="218">
        <f t="shared" si="908"/>
        <v>0</v>
      </c>
      <c r="G5145" s="220"/>
      <c r="I5145" s="269"/>
    </row>
    <row r="5146" spans="1:19" ht="31.5" customHeight="1">
      <c r="A5146" s="251" t="str">
        <f t="shared" si="905"/>
        <v/>
      </c>
      <c r="B5146" s="239" t="str">
        <f t="shared" si="906"/>
        <v/>
      </c>
      <c r="C5146" s="187"/>
      <c r="D5146" s="187"/>
      <c r="E5146" s="240">
        <f t="shared" si="907"/>
        <v>0</v>
      </c>
      <c r="F5146" s="218">
        <f t="shared" si="908"/>
        <v>0</v>
      </c>
      <c r="G5146" s="221"/>
      <c r="I5146" s="308"/>
    </row>
    <row r="5147" spans="1:19" ht="13.5" thickBot="1">
      <c r="A5147" s="222"/>
      <c r="B5147" s="223"/>
      <c r="C5147" s="223"/>
      <c r="D5147" s="225"/>
      <c r="E5147" s="225"/>
      <c r="F5147" s="226" t="s">
        <v>79</v>
      </c>
      <c r="G5147" s="250">
        <f>SUM(F5135:F5146)</f>
        <v>0</v>
      </c>
      <c r="I5147" s="308"/>
    </row>
    <row r="5148" spans="1:19" ht="13.5" thickTop="1">
      <c r="A5148" s="179" t="s">
        <v>72</v>
      </c>
      <c r="B5148" s="229"/>
      <c r="C5148" s="229"/>
      <c r="D5148" s="231"/>
      <c r="E5148" s="231"/>
      <c r="F5148" s="230"/>
      <c r="G5148" s="232"/>
      <c r="H5148" s="209"/>
      <c r="I5148" s="307"/>
    </row>
    <row r="5149" spans="1:19">
      <c r="A5149" s="233" t="s">
        <v>53</v>
      </c>
      <c r="B5149" s="234"/>
      <c r="C5149" s="234"/>
      <c r="D5149" s="299"/>
      <c r="E5149" s="236" t="s">
        <v>73</v>
      </c>
      <c r="F5149" s="237" t="s">
        <v>74</v>
      </c>
      <c r="G5149" s="252" t="s">
        <v>73</v>
      </c>
      <c r="I5149" s="308"/>
    </row>
    <row r="5150" spans="1:19">
      <c r="A5150" s="178" t="s">
        <v>86</v>
      </c>
      <c r="B5150" s="253"/>
      <c r="C5150" s="253"/>
      <c r="D5150" s="300"/>
      <c r="E5150" s="217">
        <f>SUM(G5109,G5124,G5132,G5147)</f>
        <v>0</v>
      </c>
      <c r="F5150" s="254">
        <f>A</f>
        <v>0</v>
      </c>
      <c r="G5150" s="255">
        <f>E5150*F5150</f>
        <v>0</v>
      </c>
      <c r="I5150" s="308"/>
    </row>
    <row r="5151" spans="1:19">
      <c r="A5151" s="178" t="s">
        <v>84</v>
      </c>
      <c r="B5151" s="253"/>
      <c r="C5151" s="253"/>
      <c r="D5151" s="300"/>
      <c r="E5151" s="217">
        <f>SUM(G5109,G5124,G5132,G5147)</f>
        <v>0</v>
      </c>
      <c r="F5151" s="254">
        <f>I</f>
        <v>0</v>
      </c>
      <c r="G5151" s="255">
        <f>E5151*F5151</f>
        <v>0</v>
      </c>
      <c r="I5151" s="308"/>
    </row>
    <row r="5152" spans="1:19" ht="33" customHeight="1">
      <c r="A5152" s="178" t="s">
        <v>85</v>
      </c>
      <c r="B5152" s="253"/>
      <c r="C5152" s="253"/>
      <c r="D5152" s="300"/>
      <c r="E5152" s="217">
        <f>SUM(G5109,G5124,G5132,G5147)</f>
        <v>0</v>
      </c>
      <c r="F5152" s="254">
        <f>U</f>
        <v>0</v>
      </c>
      <c r="G5152" s="255">
        <f>E5152*F5152</f>
        <v>0</v>
      </c>
      <c r="I5152" s="308"/>
      <c r="J5152" s="281"/>
      <c r="K5152" s="281"/>
      <c r="L5152" s="281"/>
      <c r="M5152" s="281"/>
      <c r="N5152" s="281"/>
      <c r="O5152" s="281"/>
      <c r="P5152" s="281"/>
      <c r="Q5152" s="281"/>
      <c r="R5152" s="281"/>
      <c r="S5152" s="281"/>
    </row>
    <row r="5153" spans="1:20" s="201" customFormat="1" ht="13.5" thickBot="1">
      <c r="A5153" s="222"/>
      <c r="B5153" s="223"/>
      <c r="C5153" s="223"/>
      <c r="D5153" s="225"/>
      <c r="E5153" s="225"/>
      <c r="F5153" s="256" t="s">
        <v>83</v>
      </c>
      <c r="G5153" s="250">
        <f>SUM(G5150:G5152)</f>
        <v>0</v>
      </c>
      <c r="I5153" s="309"/>
      <c r="J5153" s="201" t="str">
        <f>B5093</f>
        <v>7,1</v>
      </c>
      <c r="K5153" s="261">
        <f>E5150</f>
        <v>0</v>
      </c>
      <c r="L5153" s="261">
        <f>+G5109</f>
        <v>0</v>
      </c>
      <c r="M5153" s="261">
        <f>+G5124</f>
        <v>0</v>
      </c>
      <c r="N5153" s="261">
        <f>+G5132</f>
        <v>0</v>
      </c>
      <c r="O5153" s="261">
        <f>+G5147</f>
        <v>0</v>
      </c>
      <c r="P5153" s="280">
        <f>G5150</f>
        <v>0</v>
      </c>
      <c r="Q5153" s="280">
        <f>G5151</f>
        <v>0</v>
      </c>
      <c r="R5153" s="280">
        <f>G5152</f>
        <v>0</v>
      </c>
      <c r="S5153" s="283">
        <f>SUM(K5153:R5153)</f>
        <v>0</v>
      </c>
      <c r="T5153" s="280"/>
    </row>
    <row r="5154" spans="1:20" ht="14" thickTop="1" thickBot="1">
      <c r="A5154" s="257"/>
      <c r="B5154" s="201"/>
      <c r="C5154" s="201"/>
      <c r="D5154" s="301"/>
      <c r="E5154" s="258" t="s">
        <v>88</v>
      </c>
      <c r="F5154" s="259"/>
      <c r="G5154" s="260">
        <f>ROUND(SUM(G5109,G5124,G5132,G5147,G5153),0)</f>
        <v>0</v>
      </c>
      <c r="I5154" s="308"/>
      <c r="T5154" s="280"/>
    </row>
    <row r="5155" spans="1:20" ht="13.5" thickTop="1">
      <c r="A5155" s="262" t="s">
        <v>95</v>
      </c>
      <c r="D5155" s="206"/>
      <c r="E5155" s="206"/>
      <c r="F5155" s="205"/>
      <c r="G5155" s="208"/>
      <c r="I5155" s="308"/>
      <c r="T5155" s="280"/>
    </row>
    <row r="5156" spans="1:20">
      <c r="A5156" s="262"/>
      <c r="B5156" s="263"/>
      <c r="C5156" s="263"/>
      <c r="D5156" s="302"/>
      <c r="E5156" s="206"/>
      <c r="F5156" s="205"/>
      <c r="G5156" s="264">
        <f ca="1">TODAY()</f>
        <v>45189</v>
      </c>
      <c r="I5156" s="308"/>
      <c r="T5156" s="280"/>
    </row>
    <row r="5157" spans="1:20" s="191" customFormat="1" ht="13.5" thickBot="1">
      <c r="A5157" s="222"/>
      <c r="B5157" s="223"/>
      <c r="C5157" s="223"/>
      <c r="D5157" s="225"/>
      <c r="E5157" s="225"/>
      <c r="F5157" s="224"/>
      <c r="G5157" s="265"/>
      <c r="I5157" s="303"/>
      <c r="S5157" s="282"/>
    </row>
    <row r="5158" spans="1:20" s="191" customFormat="1" ht="13.5" thickTop="1">
      <c r="A5158" s="188" t="s">
        <v>124</v>
      </c>
      <c r="B5158" s="188"/>
      <c r="C5158" s="188"/>
      <c r="D5158" s="190"/>
      <c r="E5158" s="190"/>
      <c r="F5158" s="189"/>
      <c r="G5158" s="189"/>
      <c r="I5158" s="303"/>
      <c r="S5158" s="282"/>
    </row>
    <row r="5159" spans="1:20" s="191" customFormat="1">
      <c r="A5159" s="188" t="str">
        <f>CONCATENATE('Prestaciones y AIU'!A4728," ANALISIS DE PRECIOS UNITARIOS")</f>
        <v xml:space="preserve"> ANALISIS DE PRECIOS UNITARIOS</v>
      </c>
      <c r="B5159" s="188"/>
      <c r="C5159" s="188"/>
      <c r="D5159" s="190"/>
      <c r="E5159" s="190"/>
      <c r="F5159" s="189"/>
      <c r="G5159" s="189"/>
      <c r="I5159" s="303"/>
      <c r="S5159" s="282"/>
    </row>
    <row r="5160" spans="1:20" s="191" customFormat="1">
      <c r="A5160" s="188" t="str">
        <f>Objeto_LIC</f>
        <v>OBJETO PROCESO COMPETITIVO</v>
      </c>
      <c r="B5160" s="188"/>
      <c r="C5160" s="188"/>
      <c r="D5160" s="190"/>
      <c r="E5160" s="190"/>
      <c r="F5160" s="189"/>
      <c r="G5160" s="189"/>
      <c r="I5160" s="303"/>
      <c r="S5160" s="282"/>
    </row>
    <row r="5161" spans="1:20">
      <c r="A5161" s="188"/>
      <c r="B5161" s="188"/>
      <c r="C5161" s="188"/>
      <c r="D5161" s="190"/>
      <c r="E5161" s="190"/>
      <c r="F5161" s="189"/>
      <c r="G5161" s="189"/>
    </row>
    <row r="5162" spans="1:20" s="201" customFormat="1" ht="13.5" thickBot="1">
      <c r="A5162" s="192"/>
      <c r="B5162" s="192"/>
      <c r="C5162" s="192"/>
      <c r="D5162" s="194"/>
      <c r="E5162" s="194"/>
      <c r="F5162" s="193"/>
      <c r="G5162" s="193"/>
      <c r="I5162" s="305"/>
      <c r="S5162" s="282"/>
    </row>
    <row r="5163" spans="1:20" ht="13.5" thickTop="1">
      <c r="A5163" s="196"/>
      <c r="B5163" s="197"/>
      <c r="C5163" s="197"/>
      <c r="D5163" s="199"/>
      <c r="E5163" s="199"/>
      <c r="F5163" s="198"/>
      <c r="G5163" s="200" t="s">
        <v>125</v>
      </c>
    </row>
    <row r="5164" spans="1:20">
      <c r="A5164" s="202" t="s">
        <v>58</v>
      </c>
      <c r="B5164" s="844" t="str">
        <f>Proponente</f>
        <v>INDICAR NOMBRE DE CONTRATISTA</v>
      </c>
      <c r="C5164" s="844"/>
      <c r="D5164" s="844"/>
      <c r="E5164" s="844"/>
      <c r="F5164" s="844"/>
      <c r="G5164" s="845"/>
    </row>
    <row r="5165" spans="1:20">
      <c r="A5165" s="202" t="s">
        <v>59</v>
      </c>
      <c r="B5165" s="203" t="str">
        <f>Presupuesto!$A$80</f>
        <v>7,2</v>
      </c>
      <c r="C5165" s="844" t="str">
        <f>Presupuesto!$B$80</f>
        <v>Muro en bloque No 4 arcilla 33*23*9 (sencillo)</v>
      </c>
      <c r="D5165" s="844"/>
      <c r="E5165" s="844"/>
      <c r="F5165" s="844"/>
      <c r="G5165" s="845"/>
    </row>
    <row r="5166" spans="1:20">
      <c r="A5166" s="204"/>
      <c r="D5166" s="206"/>
      <c r="E5166" s="206"/>
      <c r="F5166" s="192" t="s">
        <v>87</v>
      </c>
      <c r="G5166" s="207" t="str">
        <f>Presupuesto!$C$80</f>
        <v>m2</v>
      </c>
      <c r="I5166" s="306"/>
      <c r="J5166" s="281"/>
      <c r="K5166" s="281"/>
      <c r="L5166" s="281"/>
      <c r="M5166" s="281"/>
      <c r="N5166" s="281"/>
      <c r="O5166" s="281"/>
      <c r="P5166" s="281"/>
      <c r="Q5166" s="281"/>
      <c r="R5166" s="281"/>
      <c r="S5166" s="281"/>
    </row>
    <row r="5167" spans="1:20" s="209" customFormat="1" ht="13.5" thickBot="1">
      <c r="A5167" s="202" t="s">
        <v>60</v>
      </c>
      <c r="B5167" s="195"/>
      <c r="C5167" s="195"/>
      <c r="D5167" s="206"/>
      <c r="E5167" s="206"/>
      <c r="F5167" s="205"/>
      <c r="G5167" s="208"/>
      <c r="I5167" s="307"/>
      <c r="S5167" s="281"/>
    </row>
    <row r="5168" spans="1:20" ht="13.5" thickTop="1">
      <c r="A5168" s="210" t="s">
        <v>53</v>
      </c>
      <c r="B5168" s="211" t="s">
        <v>61</v>
      </c>
      <c r="C5168" s="211" t="s">
        <v>62</v>
      </c>
      <c r="D5168" s="212" t="s">
        <v>70</v>
      </c>
      <c r="E5168" s="213" t="s">
        <v>98</v>
      </c>
      <c r="F5168" s="213" t="s">
        <v>75</v>
      </c>
      <c r="G5168" s="214" t="s">
        <v>66</v>
      </c>
      <c r="I5168" s="269"/>
    </row>
    <row r="5169" spans="1:19">
      <c r="A5169" s="215" t="str">
        <f t="shared" ref="A5169:A5180" si="909">IF(I5168=0,"-",VLOOKUP(I5168,EQUIPOS,2,FALSE))</f>
        <v>-</v>
      </c>
      <c r="B5169" s="216"/>
      <c r="C5169" s="216"/>
      <c r="D5169" s="186"/>
      <c r="E5169" s="217">
        <f t="shared" ref="E5169:E5180" si="910">IF(I5168=0,0,VLOOKUP(I5168,EQUIPOS,4,FALSE))</f>
        <v>0</v>
      </c>
      <c r="F5169" s="218">
        <f t="shared" ref="F5169:F5180" si="911">IF(D5169=0,0,E5169/D5169)</f>
        <v>0</v>
      </c>
      <c r="G5169" s="219"/>
      <c r="I5169" s="269"/>
    </row>
    <row r="5170" spans="1:19">
      <c r="A5170" s="215" t="str">
        <f t="shared" si="909"/>
        <v>-</v>
      </c>
      <c r="B5170" s="216"/>
      <c r="C5170" s="216"/>
      <c r="D5170" s="186"/>
      <c r="E5170" s="217">
        <f t="shared" si="910"/>
        <v>0</v>
      </c>
      <c r="F5170" s="218">
        <f t="shared" si="911"/>
        <v>0</v>
      </c>
      <c r="G5170" s="220"/>
      <c r="I5170" s="269"/>
    </row>
    <row r="5171" spans="1:19">
      <c r="A5171" s="215" t="str">
        <f t="shared" si="909"/>
        <v>-</v>
      </c>
      <c r="B5171" s="216"/>
      <c r="C5171" s="216"/>
      <c r="D5171" s="186"/>
      <c r="E5171" s="217">
        <f t="shared" si="910"/>
        <v>0</v>
      </c>
      <c r="F5171" s="218">
        <f t="shared" si="911"/>
        <v>0</v>
      </c>
      <c r="G5171" s="220"/>
      <c r="I5171" s="269"/>
    </row>
    <row r="5172" spans="1:19">
      <c r="A5172" s="215" t="str">
        <f t="shared" si="909"/>
        <v>-</v>
      </c>
      <c r="B5172" s="216"/>
      <c r="C5172" s="216"/>
      <c r="D5172" s="186"/>
      <c r="E5172" s="217">
        <f t="shared" si="910"/>
        <v>0</v>
      </c>
      <c r="F5172" s="218">
        <f t="shared" si="911"/>
        <v>0</v>
      </c>
      <c r="G5172" s="220"/>
      <c r="I5172" s="269"/>
    </row>
    <row r="5173" spans="1:19">
      <c r="A5173" s="215" t="str">
        <f t="shared" si="909"/>
        <v>-</v>
      </c>
      <c r="B5173" s="216"/>
      <c r="C5173" s="216"/>
      <c r="D5173" s="186"/>
      <c r="E5173" s="217">
        <f t="shared" si="910"/>
        <v>0</v>
      </c>
      <c r="F5173" s="218">
        <f t="shared" si="911"/>
        <v>0</v>
      </c>
      <c r="G5173" s="220"/>
      <c r="I5173" s="269"/>
    </row>
    <row r="5174" spans="1:19">
      <c r="A5174" s="215" t="str">
        <f t="shared" si="909"/>
        <v>-</v>
      </c>
      <c r="B5174" s="216"/>
      <c r="C5174" s="216"/>
      <c r="D5174" s="186"/>
      <c r="E5174" s="217">
        <f t="shared" si="910"/>
        <v>0</v>
      </c>
      <c r="F5174" s="218">
        <f t="shared" si="911"/>
        <v>0</v>
      </c>
      <c r="G5174" s="220"/>
      <c r="I5174" s="269"/>
    </row>
    <row r="5175" spans="1:19">
      <c r="A5175" s="215" t="str">
        <f t="shared" si="909"/>
        <v>-</v>
      </c>
      <c r="B5175" s="216"/>
      <c r="C5175" s="216"/>
      <c r="D5175" s="186"/>
      <c r="E5175" s="217">
        <f t="shared" si="910"/>
        <v>0</v>
      </c>
      <c r="F5175" s="218">
        <f t="shared" si="911"/>
        <v>0</v>
      </c>
      <c r="G5175" s="220"/>
      <c r="I5175" s="269"/>
    </row>
    <row r="5176" spans="1:19">
      <c r="A5176" s="215" t="str">
        <f t="shared" si="909"/>
        <v>-</v>
      </c>
      <c r="B5176" s="216"/>
      <c r="C5176" s="216"/>
      <c r="D5176" s="186"/>
      <c r="E5176" s="217">
        <f t="shared" si="910"/>
        <v>0</v>
      </c>
      <c r="F5176" s="218">
        <f t="shared" si="911"/>
        <v>0</v>
      </c>
      <c r="G5176" s="220"/>
      <c r="I5176" s="269"/>
    </row>
    <row r="5177" spans="1:19">
      <c r="A5177" s="215" t="str">
        <f t="shared" si="909"/>
        <v>-</v>
      </c>
      <c r="B5177" s="216"/>
      <c r="C5177" s="216"/>
      <c r="D5177" s="186"/>
      <c r="E5177" s="217">
        <f t="shared" si="910"/>
        <v>0</v>
      </c>
      <c r="F5177" s="218">
        <f t="shared" si="911"/>
        <v>0</v>
      </c>
      <c r="G5177" s="220"/>
      <c r="I5177" s="269"/>
    </row>
    <row r="5178" spans="1:19">
      <c r="A5178" s="215" t="str">
        <f t="shared" si="909"/>
        <v>-</v>
      </c>
      <c r="B5178" s="216"/>
      <c r="C5178" s="216"/>
      <c r="D5178" s="186"/>
      <c r="E5178" s="217">
        <f t="shared" si="910"/>
        <v>0</v>
      </c>
      <c r="F5178" s="218">
        <f t="shared" si="911"/>
        <v>0</v>
      </c>
      <c r="G5178" s="220"/>
      <c r="I5178" s="269"/>
    </row>
    <row r="5179" spans="1:19">
      <c r="A5179" s="215" t="str">
        <f t="shared" si="909"/>
        <v>-</v>
      </c>
      <c r="B5179" s="216"/>
      <c r="C5179" s="216"/>
      <c r="D5179" s="186"/>
      <c r="E5179" s="217">
        <f t="shared" si="910"/>
        <v>0</v>
      </c>
      <c r="F5179" s="218">
        <f t="shared" si="911"/>
        <v>0</v>
      </c>
      <c r="G5179" s="220"/>
      <c r="I5179" s="269"/>
    </row>
    <row r="5180" spans="1:19">
      <c r="A5180" s="215" t="str">
        <f t="shared" si="909"/>
        <v>-</v>
      </c>
      <c r="B5180" s="216"/>
      <c r="C5180" s="216"/>
      <c r="D5180" s="186"/>
      <c r="E5180" s="217">
        <f t="shared" si="910"/>
        <v>0</v>
      </c>
      <c r="F5180" s="218">
        <f t="shared" si="911"/>
        <v>0</v>
      </c>
      <c r="G5180" s="220"/>
      <c r="I5180" s="308"/>
    </row>
    <row r="5181" spans="1:19" ht="13.5" thickBot="1">
      <c r="A5181" s="222"/>
      <c r="B5181" s="223"/>
      <c r="C5181" s="223"/>
      <c r="D5181" s="225"/>
      <c r="E5181" s="225"/>
      <c r="F5181" s="226" t="s">
        <v>76</v>
      </c>
      <c r="G5181" s="227">
        <f>SUM(F5169:F5180)</f>
        <v>0</v>
      </c>
      <c r="I5181" s="308"/>
    </row>
    <row r="5182" spans="1:19" s="209" customFormat="1" ht="13.5" thickTop="1">
      <c r="A5182" s="228" t="s">
        <v>63</v>
      </c>
      <c r="B5182" s="229"/>
      <c r="C5182" s="229"/>
      <c r="D5182" s="231"/>
      <c r="E5182" s="231"/>
      <c r="F5182" s="230"/>
      <c r="G5182" s="232"/>
      <c r="I5182" s="307"/>
      <c r="S5182" s="281"/>
    </row>
    <row r="5183" spans="1:19" ht="26">
      <c r="A5183" s="233" t="s">
        <v>53</v>
      </c>
      <c r="B5183" s="234"/>
      <c r="C5183" s="235" t="s">
        <v>54</v>
      </c>
      <c r="D5183" s="298" t="s">
        <v>64</v>
      </c>
      <c r="E5183" s="236" t="s">
        <v>65</v>
      </c>
      <c r="F5183" s="237" t="s">
        <v>75</v>
      </c>
      <c r="G5183" s="238" t="s">
        <v>66</v>
      </c>
      <c r="I5183" s="269"/>
    </row>
    <row r="5184" spans="1:19">
      <c r="A5184" s="842" t="str">
        <f t="shared" ref="A5184:A5195" si="912">IF(I5183=0,"",VLOOKUP(I5183,MATERIALES,2,FALSE))</f>
        <v/>
      </c>
      <c r="B5184" s="843"/>
      <c r="C5184" s="239" t="str">
        <f t="shared" ref="C5184:C5192" si="913">IF(I5183=0,"",VLOOKUP(I5183,MATERIALES,3,FALSE))</f>
        <v/>
      </c>
      <c r="D5184" s="186"/>
      <c r="E5184" s="240">
        <f t="shared" ref="E5184:E5195" si="914">IF(I5183=0,0,VLOOKUP(I5183,MATERIALES,4,FALSE))</f>
        <v>0</v>
      </c>
      <c r="F5184" s="218">
        <f>D5184*E5184</f>
        <v>0</v>
      </c>
      <c r="G5184" s="219"/>
      <c r="I5184" s="269"/>
    </row>
    <row r="5185" spans="1:9">
      <c r="A5185" s="842" t="str">
        <f t="shared" si="912"/>
        <v/>
      </c>
      <c r="B5185" s="843"/>
      <c r="C5185" s="239" t="str">
        <f t="shared" si="913"/>
        <v/>
      </c>
      <c r="D5185" s="186"/>
      <c r="E5185" s="240">
        <f t="shared" si="914"/>
        <v>0</v>
      </c>
      <c r="F5185" s="218">
        <f t="shared" ref="F5185:F5195" si="915">D5185*E5185</f>
        <v>0</v>
      </c>
      <c r="G5185" s="220"/>
      <c r="I5185" s="269"/>
    </row>
    <row r="5186" spans="1:9">
      <c r="A5186" s="842" t="str">
        <f t="shared" si="912"/>
        <v/>
      </c>
      <c r="B5186" s="843"/>
      <c r="C5186" s="239" t="str">
        <f t="shared" si="913"/>
        <v/>
      </c>
      <c r="D5186" s="186"/>
      <c r="E5186" s="240">
        <f t="shared" si="914"/>
        <v>0</v>
      </c>
      <c r="F5186" s="218">
        <f t="shared" si="915"/>
        <v>0</v>
      </c>
      <c r="G5186" s="220"/>
      <c r="I5186" s="269"/>
    </row>
    <row r="5187" spans="1:9">
      <c r="A5187" s="842" t="str">
        <f t="shared" si="912"/>
        <v/>
      </c>
      <c r="B5187" s="843"/>
      <c r="C5187" s="239" t="str">
        <f t="shared" si="913"/>
        <v/>
      </c>
      <c r="D5187" s="186"/>
      <c r="E5187" s="240">
        <f t="shared" si="914"/>
        <v>0</v>
      </c>
      <c r="F5187" s="218">
        <f t="shared" si="915"/>
        <v>0</v>
      </c>
      <c r="G5187" s="220"/>
      <c r="I5187" s="269"/>
    </row>
    <row r="5188" spans="1:9">
      <c r="A5188" s="842" t="str">
        <f t="shared" si="912"/>
        <v/>
      </c>
      <c r="B5188" s="843"/>
      <c r="C5188" s="239" t="str">
        <f t="shared" si="913"/>
        <v/>
      </c>
      <c r="D5188" s="186"/>
      <c r="E5188" s="240">
        <f t="shared" si="914"/>
        <v>0</v>
      </c>
      <c r="F5188" s="218">
        <f t="shared" si="915"/>
        <v>0</v>
      </c>
      <c r="G5188" s="220"/>
      <c r="I5188" s="269"/>
    </row>
    <row r="5189" spans="1:9">
      <c r="A5189" s="842" t="str">
        <f t="shared" si="912"/>
        <v/>
      </c>
      <c r="B5189" s="843"/>
      <c r="C5189" s="239" t="str">
        <f t="shared" si="913"/>
        <v/>
      </c>
      <c r="D5189" s="186"/>
      <c r="E5189" s="240">
        <f t="shared" si="914"/>
        <v>0</v>
      </c>
      <c r="F5189" s="218">
        <f t="shared" si="915"/>
        <v>0</v>
      </c>
      <c r="G5189" s="220"/>
      <c r="I5189" s="269"/>
    </row>
    <row r="5190" spans="1:9">
      <c r="A5190" s="842" t="str">
        <f t="shared" si="912"/>
        <v/>
      </c>
      <c r="B5190" s="843"/>
      <c r="C5190" s="239" t="str">
        <f t="shared" si="913"/>
        <v/>
      </c>
      <c r="D5190" s="186"/>
      <c r="E5190" s="240">
        <f t="shared" si="914"/>
        <v>0</v>
      </c>
      <c r="F5190" s="218">
        <f t="shared" si="915"/>
        <v>0</v>
      </c>
      <c r="G5190" s="220"/>
      <c r="I5190" s="269"/>
    </row>
    <row r="5191" spans="1:9">
      <c r="A5191" s="842" t="str">
        <f t="shared" si="912"/>
        <v/>
      </c>
      <c r="B5191" s="843"/>
      <c r="C5191" s="239" t="str">
        <f t="shared" si="913"/>
        <v/>
      </c>
      <c r="D5191" s="186"/>
      <c r="E5191" s="240">
        <f t="shared" si="914"/>
        <v>0</v>
      </c>
      <c r="F5191" s="218">
        <f t="shared" si="915"/>
        <v>0</v>
      </c>
      <c r="G5191" s="241"/>
      <c r="I5191" s="269"/>
    </row>
    <row r="5192" spans="1:9">
      <c r="A5192" s="842" t="str">
        <f t="shared" si="912"/>
        <v/>
      </c>
      <c r="B5192" s="843"/>
      <c r="C5192" s="239" t="str">
        <f t="shared" si="913"/>
        <v/>
      </c>
      <c r="D5192" s="186"/>
      <c r="E5192" s="240">
        <f t="shared" si="914"/>
        <v>0</v>
      </c>
      <c r="F5192" s="218">
        <f t="shared" si="915"/>
        <v>0</v>
      </c>
      <c r="G5192" s="220"/>
      <c r="I5192" s="269"/>
    </row>
    <row r="5193" spans="1:9">
      <c r="A5193" s="842" t="str">
        <f t="shared" si="912"/>
        <v/>
      </c>
      <c r="B5193" s="843"/>
      <c r="C5193" s="239"/>
      <c r="D5193" s="186"/>
      <c r="E5193" s="240">
        <f t="shared" si="914"/>
        <v>0</v>
      </c>
      <c r="F5193" s="218">
        <f t="shared" si="915"/>
        <v>0</v>
      </c>
      <c r="G5193" s="220"/>
      <c r="I5193" s="269"/>
    </row>
    <row r="5194" spans="1:9">
      <c r="A5194" s="842" t="str">
        <f t="shared" si="912"/>
        <v/>
      </c>
      <c r="B5194" s="843"/>
      <c r="C5194" s="239"/>
      <c r="D5194" s="186"/>
      <c r="E5194" s="240">
        <f t="shared" si="914"/>
        <v>0</v>
      </c>
      <c r="F5194" s="218">
        <f t="shared" si="915"/>
        <v>0</v>
      </c>
      <c r="G5194" s="220"/>
      <c r="I5194" s="269"/>
    </row>
    <row r="5195" spans="1:9" ht="26.25" customHeight="1">
      <c r="A5195" s="842" t="str">
        <f t="shared" si="912"/>
        <v/>
      </c>
      <c r="B5195" s="843"/>
      <c r="C5195" s="239" t="str">
        <f t="shared" ref="C5195" si="916">IF(I5194=0,"",VLOOKUP(I5194,MATERIALES,3,FALSE))</f>
        <v/>
      </c>
      <c r="D5195" s="186"/>
      <c r="E5195" s="240">
        <f t="shared" si="914"/>
        <v>0</v>
      </c>
      <c r="F5195" s="218">
        <f t="shared" si="915"/>
        <v>0</v>
      </c>
      <c r="G5195" s="221"/>
      <c r="I5195" s="308"/>
    </row>
    <row r="5196" spans="1:9" ht="13.5" thickBot="1">
      <c r="A5196" s="204"/>
      <c r="D5196" s="206"/>
      <c r="E5196" s="242"/>
      <c r="F5196" s="243" t="s">
        <v>77</v>
      </c>
      <c r="G5196" s="241">
        <f>SUM(F5184:F5195)</f>
        <v>0</v>
      </c>
      <c r="I5196" s="308"/>
    </row>
    <row r="5197" spans="1:9" ht="14" thickTop="1" thickBot="1">
      <c r="A5197" s="244" t="s">
        <v>68</v>
      </c>
      <c r="B5197" s="245"/>
      <c r="C5197" s="245"/>
      <c r="D5197" s="247"/>
      <c r="E5197" s="247"/>
      <c r="F5197" s="246"/>
      <c r="G5197" s="248"/>
      <c r="I5197" s="308"/>
    </row>
    <row r="5198" spans="1:9" ht="13.5" thickTop="1">
      <c r="A5198" s="233" t="s">
        <v>53</v>
      </c>
      <c r="B5198" s="234"/>
      <c r="C5198" s="236" t="s">
        <v>67</v>
      </c>
      <c r="D5198" s="298" t="s">
        <v>71</v>
      </c>
      <c r="E5198" s="236" t="s">
        <v>96</v>
      </c>
      <c r="F5198" s="237" t="s">
        <v>75</v>
      </c>
      <c r="G5198" s="238" t="s">
        <v>66</v>
      </c>
      <c r="I5198" s="269"/>
    </row>
    <row r="5199" spans="1:9">
      <c r="A5199" s="842" t="str">
        <f>IF(I5198=0,"",VLOOKUP(I5198,EQUIPOS,2,FALSE))</f>
        <v/>
      </c>
      <c r="B5199" s="843"/>
      <c r="C5199" s="187"/>
      <c r="D5199" s="186"/>
      <c r="E5199" s="240">
        <f>IF(I5198=0,0,VLOOKUP(I5198,EQUIPOS,4,FALSE))</f>
        <v>0</v>
      </c>
      <c r="F5199" s="218">
        <f>C5199*D5199*E5199</f>
        <v>0</v>
      </c>
      <c r="G5199" s="219"/>
      <c r="I5199" s="269"/>
    </row>
    <row r="5200" spans="1:9">
      <c r="A5200" s="842" t="str">
        <f>IF(I5199=0,"",VLOOKUP(I5199,EQUIPOS,2,FALSE))</f>
        <v/>
      </c>
      <c r="B5200" s="843"/>
      <c r="C5200" s="187"/>
      <c r="D5200" s="186"/>
      <c r="E5200" s="240">
        <f>IF(I5199=0,0,VLOOKUP(I5199,EQUIPOS,4,FALSE))</f>
        <v>0</v>
      </c>
      <c r="F5200" s="218">
        <f t="shared" ref="F5200:F5203" si="917">C5200*D5200*E5200</f>
        <v>0</v>
      </c>
      <c r="G5200" s="220"/>
      <c r="I5200" s="269"/>
    </row>
    <row r="5201" spans="1:9">
      <c r="A5201" s="842" t="str">
        <f>IF(I5200=0,"",VLOOKUP(I5200,EQUIPOS,2,FALSE))</f>
        <v/>
      </c>
      <c r="B5201" s="843"/>
      <c r="C5201" s="187"/>
      <c r="D5201" s="186"/>
      <c r="E5201" s="240">
        <f>IF(I5200=0,0,VLOOKUP(I5200,EQUIPOS,4,FALSE))</f>
        <v>0</v>
      </c>
      <c r="F5201" s="218">
        <f t="shared" si="917"/>
        <v>0</v>
      </c>
      <c r="G5201" s="220"/>
      <c r="I5201" s="269"/>
    </row>
    <row r="5202" spans="1:9">
      <c r="A5202" s="842" t="str">
        <f>IF(I5201=0,"",VLOOKUP(I5201,EQUIPOS,2,FALSE))</f>
        <v/>
      </c>
      <c r="B5202" s="843"/>
      <c r="C5202" s="187"/>
      <c r="D5202" s="186"/>
      <c r="E5202" s="240">
        <f>IF(I5201=0,0,VLOOKUP(I5201,EQUIPOS,4,FALSE))</f>
        <v>0</v>
      </c>
      <c r="F5202" s="218">
        <f t="shared" si="917"/>
        <v>0</v>
      </c>
      <c r="G5202" s="220"/>
      <c r="I5202" s="269"/>
    </row>
    <row r="5203" spans="1:9" ht="30.75" customHeight="1">
      <c r="A5203" s="842" t="str">
        <f>IF(I5202=0,"",VLOOKUP(I5202,EQUIPOS,2,FALSE))</f>
        <v/>
      </c>
      <c r="B5203" s="843"/>
      <c r="C5203" s="187"/>
      <c r="D5203" s="186"/>
      <c r="E5203" s="240">
        <f>IF(I5202=0,0,VLOOKUP(I5202,EQUIPOS,4,FALSE))</f>
        <v>0</v>
      </c>
      <c r="F5203" s="218">
        <f t="shared" si="917"/>
        <v>0</v>
      </c>
      <c r="G5203" s="221"/>
      <c r="I5203" s="308"/>
    </row>
    <row r="5204" spans="1:9" ht="13.5" thickBot="1">
      <c r="A5204" s="222"/>
      <c r="B5204" s="223"/>
      <c r="C5204" s="223"/>
      <c r="D5204" s="225"/>
      <c r="E5204" s="249"/>
      <c r="F5204" s="226" t="s">
        <v>78</v>
      </c>
      <c r="G5204" s="250">
        <f>SUM(F5199:F5203)</f>
        <v>0</v>
      </c>
      <c r="I5204" s="308"/>
    </row>
    <row r="5205" spans="1:9" ht="13.5" thickTop="1">
      <c r="A5205" s="228" t="s">
        <v>69</v>
      </c>
      <c r="B5205" s="229"/>
      <c r="C5205" s="229"/>
      <c r="D5205" s="231"/>
      <c r="E5205" s="231"/>
      <c r="F5205" s="230"/>
      <c r="G5205" s="232"/>
      <c r="H5205" s="209"/>
      <c r="I5205" s="307"/>
    </row>
    <row r="5206" spans="1:9" ht="26">
      <c r="A5206" s="233" t="s">
        <v>53</v>
      </c>
      <c r="B5206" s="235" t="s">
        <v>54</v>
      </c>
      <c r="C5206" s="235" t="s">
        <v>64</v>
      </c>
      <c r="D5206" s="298" t="s">
        <v>70</v>
      </c>
      <c r="E5206" s="236" t="s">
        <v>65</v>
      </c>
      <c r="F5206" s="237" t="s">
        <v>75</v>
      </c>
      <c r="G5206" s="238" t="s">
        <v>66</v>
      </c>
      <c r="I5206" s="269"/>
    </row>
    <row r="5207" spans="1:9">
      <c r="A5207" s="251" t="str">
        <f t="shared" ref="A5207:A5218" si="918">IF(I5206=0,"",VLOOKUP(I5206,MANOOBRA,2,FALSE))</f>
        <v/>
      </c>
      <c r="B5207" s="239" t="str">
        <f t="shared" ref="B5207:B5218" si="919">IF(I5206=0,"",VLOOKUP(I5206,MANOOBRA,3,FALSE))</f>
        <v/>
      </c>
      <c r="C5207" s="187"/>
      <c r="D5207" s="187"/>
      <c r="E5207" s="240">
        <f t="shared" ref="E5207:E5218" si="920">IF(I5206=0,0,VLOOKUP(I5206,MANOOBRA,4,FALSE))</f>
        <v>0</v>
      </c>
      <c r="F5207" s="218">
        <f>IF(D5207=0,0,C5207*E5207/D5207)</f>
        <v>0</v>
      </c>
      <c r="G5207" s="219"/>
      <c r="I5207" s="269"/>
    </row>
    <row r="5208" spans="1:9">
      <c r="A5208" s="251" t="str">
        <f t="shared" si="918"/>
        <v/>
      </c>
      <c r="B5208" s="239" t="str">
        <f t="shared" si="919"/>
        <v/>
      </c>
      <c r="C5208" s="187"/>
      <c r="D5208" s="187"/>
      <c r="E5208" s="240">
        <f t="shared" si="920"/>
        <v>0</v>
      </c>
      <c r="F5208" s="218">
        <f t="shared" ref="F5208:F5218" si="921">IF(D5208=0,0,C5208*E5208/D5208)</f>
        <v>0</v>
      </c>
      <c r="G5208" s="220"/>
      <c r="I5208" s="269"/>
    </row>
    <row r="5209" spans="1:9">
      <c r="A5209" s="251" t="str">
        <f t="shared" si="918"/>
        <v/>
      </c>
      <c r="B5209" s="239" t="str">
        <f t="shared" si="919"/>
        <v/>
      </c>
      <c r="C5209" s="187"/>
      <c r="D5209" s="290"/>
      <c r="E5209" s="240">
        <f t="shared" si="920"/>
        <v>0</v>
      </c>
      <c r="F5209" s="218">
        <f t="shared" si="921"/>
        <v>0</v>
      </c>
      <c r="G5209" s="220"/>
      <c r="I5209" s="269"/>
    </row>
    <row r="5210" spans="1:9">
      <c r="A5210" s="251" t="str">
        <f t="shared" si="918"/>
        <v/>
      </c>
      <c r="B5210" s="239" t="str">
        <f t="shared" si="919"/>
        <v/>
      </c>
      <c r="C5210" s="187"/>
      <c r="D5210" s="187"/>
      <c r="E5210" s="240">
        <f t="shared" si="920"/>
        <v>0</v>
      </c>
      <c r="F5210" s="218">
        <f t="shared" si="921"/>
        <v>0</v>
      </c>
      <c r="G5210" s="220"/>
      <c r="I5210" s="269"/>
    </row>
    <row r="5211" spans="1:9">
      <c r="A5211" s="251" t="str">
        <f t="shared" si="918"/>
        <v/>
      </c>
      <c r="B5211" s="239" t="str">
        <f t="shared" si="919"/>
        <v/>
      </c>
      <c r="C5211" s="187"/>
      <c r="D5211" s="187"/>
      <c r="E5211" s="240">
        <f t="shared" si="920"/>
        <v>0</v>
      </c>
      <c r="F5211" s="218">
        <f t="shared" si="921"/>
        <v>0</v>
      </c>
      <c r="G5211" s="220"/>
      <c r="I5211" s="269"/>
    </row>
    <row r="5212" spans="1:9">
      <c r="A5212" s="251" t="str">
        <f t="shared" si="918"/>
        <v/>
      </c>
      <c r="B5212" s="239" t="str">
        <f t="shared" si="919"/>
        <v/>
      </c>
      <c r="C5212" s="187"/>
      <c r="D5212" s="187"/>
      <c r="E5212" s="240">
        <f t="shared" si="920"/>
        <v>0</v>
      </c>
      <c r="F5212" s="218">
        <f t="shared" si="921"/>
        <v>0</v>
      </c>
      <c r="G5212" s="220"/>
      <c r="I5212" s="269"/>
    </row>
    <row r="5213" spans="1:9">
      <c r="A5213" s="251" t="str">
        <f t="shared" si="918"/>
        <v/>
      </c>
      <c r="B5213" s="239" t="str">
        <f t="shared" si="919"/>
        <v/>
      </c>
      <c r="C5213" s="187"/>
      <c r="D5213" s="187"/>
      <c r="E5213" s="240">
        <f t="shared" si="920"/>
        <v>0</v>
      </c>
      <c r="F5213" s="218">
        <f t="shared" si="921"/>
        <v>0</v>
      </c>
      <c r="G5213" s="220"/>
      <c r="I5213" s="269"/>
    </row>
    <row r="5214" spans="1:9">
      <c r="A5214" s="251" t="str">
        <f t="shared" si="918"/>
        <v/>
      </c>
      <c r="B5214" s="239" t="str">
        <f t="shared" si="919"/>
        <v/>
      </c>
      <c r="C5214" s="187"/>
      <c r="D5214" s="187"/>
      <c r="E5214" s="240">
        <f t="shared" si="920"/>
        <v>0</v>
      </c>
      <c r="F5214" s="218">
        <f t="shared" si="921"/>
        <v>0</v>
      </c>
      <c r="G5214" s="220"/>
      <c r="I5214" s="269"/>
    </row>
    <row r="5215" spans="1:9">
      <c r="A5215" s="251" t="str">
        <f t="shared" si="918"/>
        <v/>
      </c>
      <c r="B5215" s="239" t="str">
        <f t="shared" si="919"/>
        <v/>
      </c>
      <c r="C5215" s="187"/>
      <c r="D5215" s="187"/>
      <c r="E5215" s="240">
        <f t="shared" si="920"/>
        <v>0</v>
      </c>
      <c r="F5215" s="218">
        <f t="shared" si="921"/>
        <v>0</v>
      </c>
      <c r="G5215" s="220"/>
      <c r="I5215" s="269"/>
    </row>
    <row r="5216" spans="1:9">
      <c r="A5216" s="251" t="str">
        <f t="shared" si="918"/>
        <v/>
      </c>
      <c r="B5216" s="239" t="str">
        <f t="shared" si="919"/>
        <v/>
      </c>
      <c r="C5216" s="187"/>
      <c r="D5216" s="187"/>
      <c r="E5216" s="240">
        <f t="shared" si="920"/>
        <v>0</v>
      </c>
      <c r="F5216" s="218">
        <f t="shared" si="921"/>
        <v>0</v>
      </c>
      <c r="G5216" s="220"/>
      <c r="I5216" s="269"/>
    </row>
    <row r="5217" spans="1:20">
      <c r="A5217" s="251" t="str">
        <f t="shared" si="918"/>
        <v/>
      </c>
      <c r="B5217" s="239" t="str">
        <f t="shared" si="919"/>
        <v/>
      </c>
      <c r="C5217" s="187"/>
      <c r="D5217" s="187"/>
      <c r="E5217" s="240">
        <f t="shared" si="920"/>
        <v>0</v>
      </c>
      <c r="F5217" s="218">
        <f t="shared" si="921"/>
        <v>0</v>
      </c>
      <c r="G5217" s="220"/>
      <c r="I5217" s="269"/>
    </row>
    <row r="5218" spans="1:20" ht="31.5" customHeight="1">
      <c r="A5218" s="251" t="str">
        <f t="shared" si="918"/>
        <v/>
      </c>
      <c r="B5218" s="239" t="str">
        <f t="shared" si="919"/>
        <v/>
      </c>
      <c r="C5218" s="187"/>
      <c r="D5218" s="187"/>
      <c r="E5218" s="240">
        <f t="shared" si="920"/>
        <v>0</v>
      </c>
      <c r="F5218" s="218">
        <f t="shared" si="921"/>
        <v>0</v>
      </c>
      <c r="G5218" s="221"/>
      <c r="I5218" s="308"/>
    </row>
    <row r="5219" spans="1:20" ht="13.5" thickBot="1">
      <c r="A5219" s="222"/>
      <c r="B5219" s="223"/>
      <c r="C5219" s="223"/>
      <c r="D5219" s="225"/>
      <c r="E5219" s="225"/>
      <c r="F5219" s="226" t="s">
        <v>79</v>
      </c>
      <c r="G5219" s="250">
        <f>SUM(F5207:F5218)</f>
        <v>0</v>
      </c>
      <c r="I5219" s="308"/>
    </row>
    <row r="5220" spans="1:20" ht="13.5" thickTop="1">
      <c r="A5220" s="179" t="s">
        <v>72</v>
      </c>
      <c r="B5220" s="229"/>
      <c r="C5220" s="229"/>
      <c r="D5220" s="231"/>
      <c r="E5220" s="231"/>
      <c r="F5220" s="230"/>
      <c r="G5220" s="232"/>
      <c r="H5220" s="209"/>
      <c r="I5220" s="307"/>
    </row>
    <row r="5221" spans="1:20">
      <c r="A5221" s="233" t="s">
        <v>53</v>
      </c>
      <c r="B5221" s="234"/>
      <c r="C5221" s="234"/>
      <c r="D5221" s="299"/>
      <c r="E5221" s="236" t="s">
        <v>73</v>
      </c>
      <c r="F5221" s="237" t="s">
        <v>74</v>
      </c>
      <c r="G5221" s="252" t="s">
        <v>73</v>
      </c>
      <c r="I5221" s="308"/>
    </row>
    <row r="5222" spans="1:20">
      <c r="A5222" s="178" t="s">
        <v>86</v>
      </c>
      <c r="B5222" s="253"/>
      <c r="C5222" s="253"/>
      <c r="D5222" s="300"/>
      <c r="E5222" s="217">
        <f>SUM(G5181,G5196,G5204,G5219)</f>
        <v>0</v>
      </c>
      <c r="F5222" s="254">
        <f>A</f>
        <v>0</v>
      </c>
      <c r="G5222" s="255">
        <f>E5222*F5222</f>
        <v>0</v>
      </c>
      <c r="I5222" s="308"/>
    </row>
    <row r="5223" spans="1:20">
      <c r="A5223" s="178" t="s">
        <v>84</v>
      </c>
      <c r="B5223" s="253"/>
      <c r="C5223" s="253"/>
      <c r="D5223" s="300"/>
      <c r="E5223" s="217">
        <f>SUM(G5181,G5196,G5204,G5219)</f>
        <v>0</v>
      </c>
      <c r="F5223" s="254">
        <f>I</f>
        <v>0</v>
      </c>
      <c r="G5223" s="255">
        <f>E5223*F5223</f>
        <v>0</v>
      </c>
      <c r="I5223" s="308"/>
    </row>
    <row r="5224" spans="1:20" ht="33" customHeight="1">
      <c r="A5224" s="178" t="s">
        <v>85</v>
      </c>
      <c r="B5224" s="253"/>
      <c r="C5224" s="253"/>
      <c r="D5224" s="300"/>
      <c r="E5224" s="217">
        <f>SUM(G5181,G5196,G5204,G5219)</f>
        <v>0</v>
      </c>
      <c r="F5224" s="254">
        <f>U</f>
        <v>0</v>
      </c>
      <c r="G5224" s="255">
        <f>E5224*F5224</f>
        <v>0</v>
      </c>
      <c r="I5224" s="308"/>
      <c r="J5224" s="281"/>
      <c r="K5224" s="281"/>
      <c r="L5224" s="281"/>
      <c r="M5224" s="281"/>
      <c r="N5224" s="281"/>
      <c r="O5224" s="281"/>
      <c r="P5224" s="281"/>
      <c r="Q5224" s="281"/>
      <c r="R5224" s="281"/>
      <c r="S5224" s="281"/>
    </row>
    <row r="5225" spans="1:20" s="201" customFormat="1" ht="13.5" thickBot="1">
      <c r="A5225" s="222"/>
      <c r="B5225" s="223"/>
      <c r="C5225" s="223"/>
      <c r="D5225" s="225"/>
      <c r="E5225" s="225"/>
      <c r="F5225" s="256" t="s">
        <v>83</v>
      </c>
      <c r="G5225" s="250">
        <f>SUM(G5222:G5224)</f>
        <v>0</v>
      </c>
      <c r="I5225" s="309"/>
      <c r="J5225" s="201" t="str">
        <f>B5165</f>
        <v>7,2</v>
      </c>
      <c r="K5225" s="261">
        <f>E5222</f>
        <v>0</v>
      </c>
      <c r="L5225" s="261">
        <f>+G5181</f>
        <v>0</v>
      </c>
      <c r="M5225" s="261">
        <f>+G5196</f>
        <v>0</v>
      </c>
      <c r="N5225" s="261">
        <f>+G5204</f>
        <v>0</v>
      </c>
      <c r="O5225" s="261">
        <f>+G5219</f>
        <v>0</v>
      </c>
      <c r="P5225" s="280">
        <f>G5222</f>
        <v>0</v>
      </c>
      <c r="Q5225" s="280">
        <f>G5223</f>
        <v>0</v>
      </c>
      <c r="R5225" s="280">
        <f>G5224</f>
        <v>0</v>
      </c>
      <c r="S5225" s="283">
        <f>SUM(K5225:R5225)</f>
        <v>0</v>
      </c>
      <c r="T5225" s="280"/>
    </row>
    <row r="5226" spans="1:20" ht="14" thickTop="1" thickBot="1">
      <c r="A5226" s="257"/>
      <c r="B5226" s="201"/>
      <c r="C5226" s="201"/>
      <c r="D5226" s="301"/>
      <c r="E5226" s="258" t="s">
        <v>88</v>
      </c>
      <c r="F5226" s="259"/>
      <c r="G5226" s="260">
        <f>ROUND(SUM(G5181,G5196,G5204,G5219,G5225),0)</f>
        <v>0</v>
      </c>
      <c r="I5226" s="308"/>
      <c r="T5226" s="280"/>
    </row>
    <row r="5227" spans="1:20" ht="13.5" thickTop="1">
      <c r="A5227" s="262" t="s">
        <v>95</v>
      </c>
      <c r="D5227" s="206"/>
      <c r="E5227" s="206"/>
      <c r="F5227" s="205"/>
      <c r="G5227" s="208"/>
      <c r="I5227" s="308"/>
      <c r="T5227" s="280"/>
    </row>
    <row r="5228" spans="1:20">
      <c r="A5228" s="262"/>
      <c r="B5228" s="263"/>
      <c r="C5228" s="263"/>
      <c r="D5228" s="302"/>
      <c r="E5228" s="206"/>
      <c r="F5228" s="205"/>
      <c r="G5228" s="264">
        <f ca="1">TODAY()</f>
        <v>45189</v>
      </c>
      <c r="I5228" s="308"/>
      <c r="T5228" s="280"/>
    </row>
    <row r="5229" spans="1:20" s="191" customFormat="1" ht="13.5" thickBot="1">
      <c r="A5229" s="222"/>
      <c r="B5229" s="223"/>
      <c r="C5229" s="223"/>
      <c r="D5229" s="225"/>
      <c r="E5229" s="225"/>
      <c r="F5229" s="224"/>
      <c r="G5229" s="265"/>
      <c r="I5229" s="303"/>
      <c r="S5229" s="282"/>
    </row>
    <row r="5230" spans="1:20" s="191" customFormat="1" ht="13.5" thickTop="1">
      <c r="A5230" s="188" t="s">
        <v>124</v>
      </c>
      <c r="B5230" s="188"/>
      <c r="C5230" s="188"/>
      <c r="D5230" s="190"/>
      <c r="E5230" s="190"/>
      <c r="F5230" s="189"/>
      <c r="G5230" s="189"/>
      <c r="I5230" s="303"/>
      <c r="S5230" s="282"/>
    </row>
    <row r="5231" spans="1:20" s="191" customFormat="1">
      <c r="A5231" s="188" t="str">
        <f>CONCATENATE('Prestaciones y AIU'!A4800," ANALISIS DE PRECIOS UNITARIOS")</f>
        <v xml:space="preserve"> ANALISIS DE PRECIOS UNITARIOS</v>
      </c>
      <c r="B5231" s="188"/>
      <c r="C5231" s="188"/>
      <c r="D5231" s="190"/>
      <c r="E5231" s="190"/>
      <c r="F5231" s="189"/>
      <c r="G5231" s="189"/>
      <c r="I5231" s="303"/>
      <c r="S5231" s="282"/>
    </row>
    <row r="5232" spans="1:20" s="191" customFormat="1">
      <c r="A5232" s="188" t="str">
        <f>Objeto_LIC</f>
        <v>OBJETO PROCESO COMPETITIVO</v>
      </c>
      <c r="B5232" s="188"/>
      <c r="C5232" s="188"/>
      <c r="D5232" s="190"/>
      <c r="E5232" s="190"/>
      <c r="F5232" s="189"/>
      <c r="G5232" s="189"/>
      <c r="I5232" s="303"/>
      <c r="S5232" s="282"/>
    </row>
    <row r="5233" spans="1:19">
      <c r="A5233" s="188"/>
      <c r="B5233" s="188"/>
      <c r="C5233" s="188"/>
      <c r="D5233" s="190"/>
      <c r="E5233" s="190"/>
      <c r="F5233" s="189"/>
      <c r="G5233" s="189"/>
    </row>
    <row r="5234" spans="1:19" s="201" customFormat="1" ht="13.5" thickBot="1">
      <c r="A5234" s="192"/>
      <c r="B5234" s="192"/>
      <c r="C5234" s="192"/>
      <c r="D5234" s="194"/>
      <c r="E5234" s="194"/>
      <c r="F5234" s="193"/>
      <c r="G5234" s="193"/>
      <c r="I5234" s="305"/>
      <c r="S5234" s="282"/>
    </row>
    <row r="5235" spans="1:19" ht="13.5" thickTop="1">
      <c r="A5235" s="196"/>
      <c r="B5235" s="197"/>
      <c r="C5235" s="197"/>
      <c r="D5235" s="199"/>
      <c r="E5235" s="199"/>
      <c r="F5235" s="198"/>
      <c r="G5235" s="200" t="s">
        <v>125</v>
      </c>
    </row>
    <row r="5236" spans="1:19">
      <c r="A5236" s="202" t="s">
        <v>58</v>
      </c>
      <c r="B5236" s="844" t="str">
        <f>Proponente</f>
        <v>INDICAR NOMBRE DE CONTRATISTA</v>
      </c>
      <c r="C5236" s="844"/>
      <c r="D5236" s="844"/>
      <c r="E5236" s="844"/>
      <c r="F5236" s="844"/>
      <c r="G5236" s="845"/>
    </row>
    <row r="5237" spans="1:19">
      <c r="A5237" s="202" t="s">
        <v>59</v>
      </c>
      <c r="B5237" s="203" t="str">
        <f>Presupuesto!$A$81</f>
        <v>7,3</v>
      </c>
      <c r="C5237" s="844" t="str">
        <f>Presupuesto!$B$81</f>
        <v>Ladrillo tolete comun</v>
      </c>
      <c r="D5237" s="844"/>
      <c r="E5237" s="844"/>
      <c r="F5237" s="844"/>
      <c r="G5237" s="845"/>
    </row>
    <row r="5238" spans="1:19">
      <c r="A5238" s="204"/>
      <c r="D5238" s="206"/>
      <c r="E5238" s="206"/>
      <c r="F5238" s="192" t="s">
        <v>87</v>
      </c>
      <c r="G5238" s="207" t="str">
        <f>Presupuesto!$C$81</f>
        <v>m2</v>
      </c>
      <c r="I5238" s="306"/>
      <c r="J5238" s="281"/>
      <c r="K5238" s="281"/>
      <c r="L5238" s="281"/>
      <c r="M5238" s="281"/>
      <c r="N5238" s="281"/>
      <c r="O5238" s="281"/>
      <c r="P5238" s="281"/>
      <c r="Q5238" s="281"/>
      <c r="R5238" s="281"/>
      <c r="S5238" s="281"/>
    </row>
    <row r="5239" spans="1:19" s="209" customFormat="1" ht="13.5" thickBot="1">
      <c r="A5239" s="202" t="s">
        <v>60</v>
      </c>
      <c r="B5239" s="195"/>
      <c r="C5239" s="195"/>
      <c r="D5239" s="206"/>
      <c r="E5239" s="206"/>
      <c r="F5239" s="205"/>
      <c r="G5239" s="208"/>
      <c r="I5239" s="307"/>
      <c r="S5239" s="281"/>
    </row>
    <row r="5240" spans="1:19" ht="13.5" thickTop="1">
      <c r="A5240" s="210" t="s">
        <v>53</v>
      </c>
      <c r="B5240" s="211" t="s">
        <v>61</v>
      </c>
      <c r="C5240" s="211" t="s">
        <v>62</v>
      </c>
      <c r="D5240" s="212" t="s">
        <v>70</v>
      </c>
      <c r="E5240" s="213" t="s">
        <v>98</v>
      </c>
      <c r="F5240" s="213" t="s">
        <v>75</v>
      </c>
      <c r="G5240" s="214" t="s">
        <v>66</v>
      </c>
      <c r="I5240" s="269"/>
    </row>
    <row r="5241" spans="1:19">
      <c r="A5241" s="215" t="str">
        <f t="shared" ref="A5241:A5252" si="922">IF(I5240=0,"-",VLOOKUP(I5240,EQUIPOS,2,FALSE))</f>
        <v>-</v>
      </c>
      <c r="B5241" s="216"/>
      <c r="C5241" s="216"/>
      <c r="D5241" s="186"/>
      <c r="E5241" s="217">
        <f t="shared" ref="E5241:E5252" si="923">IF(I5240=0,0,VLOOKUP(I5240,EQUIPOS,4,FALSE))</f>
        <v>0</v>
      </c>
      <c r="F5241" s="218">
        <f t="shared" ref="F5241:F5252" si="924">IF(D5241=0,0,E5241/D5241)</f>
        <v>0</v>
      </c>
      <c r="G5241" s="219"/>
      <c r="I5241" s="269"/>
    </row>
    <row r="5242" spans="1:19">
      <c r="A5242" s="215" t="str">
        <f t="shared" si="922"/>
        <v>-</v>
      </c>
      <c r="B5242" s="216"/>
      <c r="C5242" s="216"/>
      <c r="D5242" s="186"/>
      <c r="E5242" s="217">
        <f t="shared" si="923"/>
        <v>0</v>
      </c>
      <c r="F5242" s="218">
        <f t="shared" si="924"/>
        <v>0</v>
      </c>
      <c r="G5242" s="220"/>
      <c r="I5242" s="269"/>
    </row>
    <row r="5243" spans="1:19">
      <c r="A5243" s="215" t="str">
        <f t="shared" si="922"/>
        <v>-</v>
      </c>
      <c r="B5243" s="216"/>
      <c r="C5243" s="216"/>
      <c r="D5243" s="186"/>
      <c r="E5243" s="217">
        <f t="shared" si="923"/>
        <v>0</v>
      </c>
      <c r="F5243" s="218">
        <f t="shared" si="924"/>
        <v>0</v>
      </c>
      <c r="G5243" s="220"/>
      <c r="I5243" s="269"/>
    </row>
    <row r="5244" spans="1:19">
      <c r="A5244" s="215" t="str">
        <f t="shared" si="922"/>
        <v>-</v>
      </c>
      <c r="B5244" s="216"/>
      <c r="C5244" s="216"/>
      <c r="D5244" s="186"/>
      <c r="E5244" s="217">
        <f t="shared" si="923"/>
        <v>0</v>
      </c>
      <c r="F5244" s="218">
        <f t="shared" si="924"/>
        <v>0</v>
      </c>
      <c r="G5244" s="220"/>
      <c r="I5244" s="269"/>
    </row>
    <row r="5245" spans="1:19">
      <c r="A5245" s="215" t="str">
        <f t="shared" si="922"/>
        <v>-</v>
      </c>
      <c r="B5245" s="216"/>
      <c r="C5245" s="216"/>
      <c r="D5245" s="186"/>
      <c r="E5245" s="217">
        <f t="shared" si="923"/>
        <v>0</v>
      </c>
      <c r="F5245" s="218">
        <f t="shared" si="924"/>
        <v>0</v>
      </c>
      <c r="G5245" s="220"/>
      <c r="I5245" s="269"/>
    </row>
    <row r="5246" spans="1:19">
      <c r="A5246" s="215" t="str">
        <f t="shared" si="922"/>
        <v>-</v>
      </c>
      <c r="B5246" s="216"/>
      <c r="C5246" s="216"/>
      <c r="D5246" s="186"/>
      <c r="E5246" s="217">
        <f t="shared" si="923"/>
        <v>0</v>
      </c>
      <c r="F5246" s="218">
        <f t="shared" si="924"/>
        <v>0</v>
      </c>
      <c r="G5246" s="220"/>
      <c r="I5246" s="269"/>
    </row>
    <row r="5247" spans="1:19">
      <c r="A5247" s="215" t="str">
        <f t="shared" si="922"/>
        <v>-</v>
      </c>
      <c r="B5247" s="216"/>
      <c r="C5247" s="216"/>
      <c r="D5247" s="186"/>
      <c r="E5247" s="217">
        <f t="shared" si="923"/>
        <v>0</v>
      </c>
      <c r="F5247" s="218">
        <f t="shared" si="924"/>
        <v>0</v>
      </c>
      <c r="G5247" s="220"/>
      <c r="I5247" s="269"/>
    </row>
    <row r="5248" spans="1:19">
      <c r="A5248" s="215" t="str">
        <f t="shared" si="922"/>
        <v>-</v>
      </c>
      <c r="B5248" s="216"/>
      <c r="C5248" s="216"/>
      <c r="D5248" s="186"/>
      <c r="E5248" s="217">
        <f t="shared" si="923"/>
        <v>0</v>
      </c>
      <c r="F5248" s="218">
        <f t="shared" si="924"/>
        <v>0</v>
      </c>
      <c r="G5248" s="220"/>
      <c r="I5248" s="269"/>
    </row>
    <row r="5249" spans="1:19">
      <c r="A5249" s="215" t="str">
        <f t="shared" si="922"/>
        <v>-</v>
      </c>
      <c r="B5249" s="216"/>
      <c r="C5249" s="216"/>
      <c r="D5249" s="186"/>
      <c r="E5249" s="217">
        <f t="shared" si="923"/>
        <v>0</v>
      </c>
      <c r="F5249" s="218">
        <f t="shared" si="924"/>
        <v>0</v>
      </c>
      <c r="G5249" s="220"/>
      <c r="I5249" s="269"/>
    </row>
    <row r="5250" spans="1:19">
      <c r="A5250" s="215" t="str">
        <f t="shared" si="922"/>
        <v>-</v>
      </c>
      <c r="B5250" s="216"/>
      <c r="C5250" s="216"/>
      <c r="D5250" s="186"/>
      <c r="E5250" s="217">
        <f t="shared" si="923"/>
        <v>0</v>
      </c>
      <c r="F5250" s="218">
        <f t="shared" si="924"/>
        <v>0</v>
      </c>
      <c r="G5250" s="220"/>
      <c r="I5250" s="269"/>
    </row>
    <row r="5251" spans="1:19">
      <c r="A5251" s="215" t="str">
        <f t="shared" si="922"/>
        <v>-</v>
      </c>
      <c r="B5251" s="216"/>
      <c r="C5251" s="216"/>
      <c r="D5251" s="186"/>
      <c r="E5251" s="217">
        <f t="shared" si="923"/>
        <v>0</v>
      </c>
      <c r="F5251" s="218">
        <f t="shared" si="924"/>
        <v>0</v>
      </c>
      <c r="G5251" s="220"/>
      <c r="I5251" s="269"/>
    </row>
    <row r="5252" spans="1:19">
      <c r="A5252" s="215" t="str">
        <f t="shared" si="922"/>
        <v>-</v>
      </c>
      <c r="B5252" s="216"/>
      <c r="C5252" s="216"/>
      <c r="D5252" s="186"/>
      <c r="E5252" s="217">
        <f t="shared" si="923"/>
        <v>0</v>
      </c>
      <c r="F5252" s="218">
        <f t="shared" si="924"/>
        <v>0</v>
      </c>
      <c r="G5252" s="220"/>
      <c r="I5252" s="308"/>
    </row>
    <row r="5253" spans="1:19" ht="13.5" thickBot="1">
      <c r="A5253" s="222"/>
      <c r="B5253" s="223"/>
      <c r="C5253" s="223"/>
      <c r="D5253" s="225"/>
      <c r="E5253" s="225"/>
      <c r="F5253" s="226" t="s">
        <v>76</v>
      </c>
      <c r="G5253" s="227">
        <f>SUM(F5241:F5252)</f>
        <v>0</v>
      </c>
      <c r="I5253" s="308"/>
    </row>
    <row r="5254" spans="1:19" s="209" customFormat="1" ht="13.5" thickTop="1">
      <c r="A5254" s="228" t="s">
        <v>63</v>
      </c>
      <c r="B5254" s="229"/>
      <c r="C5254" s="229"/>
      <c r="D5254" s="231"/>
      <c r="E5254" s="231"/>
      <c r="F5254" s="230"/>
      <c r="G5254" s="232"/>
      <c r="I5254" s="307"/>
      <c r="S5254" s="281"/>
    </row>
    <row r="5255" spans="1:19" ht="26">
      <c r="A5255" s="233" t="s">
        <v>53</v>
      </c>
      <c r="B5255" s="234"/>
      <c r="C5255" s="235" t="s">
        <v>54</v>
      </c>
      <c r="D5255" s="298" t="s">
        <v>64</v>
      </c>
      <c r="E5255" s="236" t="s">
        <v>65</v>
      </c>
      <c r="F5255" s="237" t="s">
        <v>75</v>
      </c>
      <c r="G5255" s="238" t="s">
        <v>66</v>
      </c>
      <c r="I5255" s="269"/>
    </row>
    <row r="5256" spans="1:19">
      <c r="A5256" s="842" t="str">
        <f t="shared" ref="A5256:A5267" si="925">IF(I5255=0,"",VLOOKUP(I5255,MATERIALES,2,FALSE))</f>
        <v/>
      </c>
      <c r="B5256" s="843"/>
      <c r="C5256" s="239" t="str">
        <f t="shared" ref="C5256:C5264" si="926">IF(I5255=0,"",VLOOKUP(I5255,MATERIALES,3,FALSE))</f>
        <v/>
      </c>
      <c r="D5256" s="186"/>
      <c r="E5256" s="240">
        <f t="shared" ref="E5256:E5267" si="927">IF(I5255=0,0,VLOOKUP(I5255,MATERIALES,4,FALSE))</f>
        <v>0</v>
      </c>
      <c r="F5256" s="218">
        <f>D5256*E5256</f>
        <v>0</v>
      </c>
      <c r="G5256" s="219"/>
      <c r="I5256" s="269"/>
    </row>
    <row r="5257" spans="1:19">
      <c r="A5257" s="842" t="str">
        <f t="shared" si="925"/>
        <v/>
      </c>
      <c r="B5257" s="843"/>
      <c r="C5257" s="239" t="str">
        <f t="shared" si="926"/>
        <v/>
      </c>
      <c r="D5257" s="186"/>
      <c r="E5257" s="240">
        <f t="shared" si="927"/>
        <v>0</v>
      </c>
      <c r="F5257" s="218">
        <f t="shared" ref="F5257:F5267" si="928">D5257*E5257</f>
        <v>0</v>
      </c>
      <c r="G5257" s="220"/>
      <c r="I5257" s="269"/>
    </row>
    <row r="5258" spans="1:19">
      <c r="A5258" s="842" t="str">
        <f t="shared" si="925"/>
        <v/>
      </c>
      <c r="B5258" s="843"/>
      <c r="C5258" s="239" t="str">
        <f t="shared" si="926"/>
        <v/>
      </c>
      <c r="D5258" s="186"/>
      <c r="E5258" s="240">
        <f t="shared" si="927"/>
        <v>0</v>
      </c>
      <c r="F5258" s="218">
        <f t="shared" si="928"/>
        <v>0</v>
      </c>
      <c r="G5258" s="220"/>
      <c r="I5258" s="269"/>
    </row>
    <row r="5259" spans="1:19">
      <c r="A5259" s="842" t="str">
        <f t="shared" si="925"/>
        <v/>
      </c>
      <c r="B5259" s="843"/>
      <c r="C5259" s="239" t="str">
        <f t="shared" si="926"/>
        <v/>
      </c>
      <c r="D5259" s="186"/>
      <c r="E5259" s="240">
        <f t="shared" si="927"/>
        <v>0</v>
      </c>
      <c r="F5259" s="218">
        <f t="shared" si="928"/>
        <v>0</v>
      </c>
      <c r="G5259" s="220"/>
      <c r="I5259" s="269"/>
    </row>
    <row r="5260" spans="1:19">
      <c r="A5260" s="842" t="str">
        <f t="shared" si="925"/>
        <v/>
      </c>
      <c r="B5260" s="843"/>
      <c r="C5260" s="239" t="str">
        <f t="shared" si="926"/>
        <v/>
      </c>
      <c r="D5260" s="186"/>
      <c r="E5260" s="240">
        <f t="shared" si="927"/>
        <v>0</v>
      </c>
      <c r="F5260" s="218">
        <f t="shared" si="928"/>
        <v>0</v>
      </c>
      <c r="G5260" s="220"/>
      <c r="I5260" s="269"/>
    </row>
    <row r="5261" spans="1:19">
      <c r="A5261" s="842" t="str">
        <f t="shared" si="925"/>
        <v/>
      </c>
      <c r="B5261" s="843"/>
      <c r="C5261" s="239" t="str">
        <f t="shared" si="926"/>
        <v/>
      </c>
      <c r="D5261" s="186"/>
      <c r="E5261" s="240">
        <f t="shared" si="927"/>
        <v>0</v>
      </c>
      <c r="F5261" s="218">
        <f t="shared" si="928"/>
        <v>0</v>
      </c>
      <c r="G5261" s="220"/>
      <c r="I5261" s="269"/>
    </row>
    <row r="5262" spans="1:19">
      <c r="A5262" s="842" t="str">
        <f t="shared" si="925"/>
        <v/>
      </c>
      <c r="B5262" s="843"/>
      <c r="C5262" s="239" t="str">
        <f t="shared" si="926"/>
        <v/>
      </c>
      <c r="D5262" s="186"/>
      <c r="E5262" s="240">
        <f t="shared" si="927"/>
        <v>0</v>
      </c>
      <c r="F5262" s="218">
        <f t="shared" si="928"/>
        <v>0</v>
      </c>
      <c r="G5262" s="220"/>
      <c r="I5262" s="269"/>
    </row>
    <row r="5263" spans="1:19">
      <c r="A5263" s="842" t="str">
        <f t="shared" si="925"/>
        <v/>
      </c>
      <c r="B5263" s="843"/>
      <c r="C5263" s="239" t="str">
        <f t="shared" si="926"/>
        <v/>
      </c>
      <c r="D5263" s="186"/>
      <c r="E5263" s="240">
        <f t="shared" si="927"/>
        <v>0</v>
      </c>
      <c r="F5263" s="218">
        <f t="shared" si="928"/>
        <v>0</v>
      </c>
      <c r="G5263" s="241"/>
      <c r="I5263" s="269"/>
    </row>
    <row r="5264" spans="1:19">
      <c r="A5264" s="842" t="str">
        <f t="shared" si="925"/>
        <v/>
      </c>
      <c r="B5264" s="843"/>
      <c r="C5264" s="239" t="str">
        <f t="shared" si="926"/>
        <v/>
      </c>
      <c r="D5264" s="186"/>
      <c r="E5264" s="240">
        <f t="shared" si="927"/>
        <v>0</v>
      </c>
      <c r="F5264" s="218">
        <f t="shared" si="928"/>
        <v>0</v>
      </c>
      <c r="G5264" s="220"/>
      <c r="I5264" s="269"/>
    </row>
    <row r="5265" spans="1:9">
      <c r="A5265" s="842" t="str">
        <f t="shared" si="925"/>
        <v/>
      </c>
      <c r="B5265" s="843"/>
      <c r="C5265" s="239"/>
      <c r="D5265" s="186"/>
      <c r="E5265" s="240">
        <f t="shared" si="927"/>
        <v>0</v>
      </c>
      <c r="F5265" s="218">
        <f t="shared" si="928"/>
        <v>0</v>
      </c>
      <c r="G5265" s="220"/>
      <c r="I5265" s="269"/>
    </row>
    <row r="5266" spans="1:9">
      <c r="A5266" s="842" t="str">
        <f t="shared" si="925"/>
        <v/>
      </c>
      <c r="B5266" s="843"/>
      <c r="C5266" s="239"/>
      <c r="D5266" s="186"/>
      <c r="E5266" s="240">
        <f t="shared" si="927"/>
        <v>0</v>
      </c>
      <c r="F5266" s="218">
        <f t="shared" si="928"/>
        <v>0</v>
      </c>
      <c r="G5266" s="220"/>
      <c r="I5266" s="269"/>
    </row>
    <row r="5267" spans="1:9" ht="26.25" customHeight="1">
      <c r="A5267" s="842" t="str">
        <f t="shared" si="925"/>
        <v/>
      </c>
      <c r="B5267" s="843"/>
      <c r="C5267" s="239" t="str">
        <f t="shared" ref="C5267" si="929">IF(I5266=0,"",VLOOKUP(I5266,MATERIALES,3,FALSE))</f>
        <v/>
      </c>
      <c r="D5267" s="186"/>
      <c r="E5267" s="240">
        <f t="shared" si="927"/>
        <v>0</v>
      </c>
      <c r="F5267" s="218">
        <f t="shared" si="928"/>
        <v>0</v>
      </c>
      <c r="G5267" s="221"/>
      <c r="I5267" s="308"/>
    </row>
    <row r="5268" spans="1:9" ht="13.5" thickBot="1">
      <c r="A5268" s="204"/>
      <c r="D5268" s="206"/>
      <c r="E5268" s="242"/>
      <c r="F5268" s="243" t="s">
        <v>77</v>
      </c>
      <c r="G5268" s="241">
        <f>SUM(F5256:F5267)</f>
        <v>0</v>
      </c>
      <c r="I5268" s="308"/>
    </row>
    <row r="5269" spans="1:9" ht="14" thickTop="1" thickBot="1">
      <c r="A5269" s="244" t="s">
        <v>68</v>
      </c>
      <c r="B5269" s="245"/>
      <c r="C5269" s="245"/>
      <c r="D5269" s="247"/>
      <c r="E5269" s="247"/>
      <c r="F5269" s="246"/>
      <c r="G5269" s="248"/>
      <c r="I5269" s="308"/>
    </row>
    <row r="5270" spans="1:9" ht="13.5" thickTop="1">
      <c r="A5270" s="233" t="s">
        <v>53</v>
      </c>
      <c r="B5270" s="234"/>
      <c r="C5270" s="236" t="s">
        <v>67</v>
      </c>
      <c r="D5270" s="298" t="s">
        <v>71</v>
      </c>
      <c r="E5270" s="236" t="s">
        <v>96</v>
      </c>
      <c r="F5270" s="237" t="s">
        <v>75</v>
      </c>
      <c r="G5270" s="238" t="s">
        <v>66</v>
      </c>
      <c r="I5270" s="269"/>
    </row>
    <row r="5271" spans="1:9">
      <c r="A5271" s="842" t="str">
        <f>IF(I5270=0,"",VLOOKUP(I5270,EQUIPOS,2,FALSE))</f>
        <v/>
      </c>
      <c r="B5271" s="843"/>
      <c r="C5271" s="187"/>
      <c r="D5271" s="186"/>
      <c r="E5271" s="240">
        <f>IF(I5270=0,0,VLOOKUP(I5270,EQUIPOS,4,FALSE))</f>
        <v>0</v>
      </c>
      <c r="F5271" s="218">
        <f>C5271*D5271*E5271</f>
        <v>0</v>
      </c>
      <c r="G5271" s="219"/>
      <c r="I5271" s="269"/>
    </row>
    <row r="5272" spans="1:9">
      <c r="A5272" s="842" t="str">
        <f>IF(I5271=0,"",VLOOKUP(I5271,EQUIPOS,2,FALSE))</f>
        <v/>
      </c>
      <c r="B5272" s="843"/>
      <c r="C5272" s="187"/>
      <c r="D5272" s="186"/>
      <c r="E5272" s="240">
        <f>IF(I5271=0,0,VLOOKUP(I5271,EQUIPOS,4,FALSE))</f>
        <v>0</v>
      </c>
      <c r="F5272" s="218">
        <f t="shared" ref="F5272:F5275" si="930">C5272*D5272*E5272</f>
        <v>0</v>
      </c>
      <c r="G5272" s="220"/>
      <c r="I5272" s="269"/>
    </row>
    <row r="5273" spans="1:9">
      <c r="A5273" s="842" t="str">
        <f>IF(I5272=0,"",VLOOKUP(I5272,EQUIPOS,2,FALSE))</f>
        <v/>
      </c>
      <c r="B5273" s="843"/>
      <c r="C5273" s="187"/>
      <c r="D5273" s="186"/>
      <c r="E5273" s="240">
        <f>IF(I5272=0,0,VLOOKUP(I5272,EQUIPOS,4,FALSE))</f>
        <v>0</v>
      </c>
      <c r="F5273" s="218">
        <f t="shared" si="930"/>
        <v>0</v>
      </c>
      <c r="G5273" s="220"/>
      <c r="I5273" s="269"/>
    </row>
    <row r="5274" spans="1:9">
      <c r="A5274" s="842" t="str">
        <f>IF(I5273=0,"",VLOOKUP(I5273,EQUIPOS,2,FALSE))</f>
        <v/>
      </c>
      <c r="B5274" s="843"/>
      <c r="C5274" s="187"/>
      <c r="D5274" s="186"/>
      <c r="E5274" s="240">
        <f>IF(I5273=0,0,VLOOKUP(I5273,EQUIPOS,4,FALSE))</f>
        <v>0</v>
      </c>
      <c r="F5274" s="218">
        <f t="shared" si="930"/>
        <v>0</v>
      </c>
      <c r="G5274" s="220"/>
      <c r="I5274" s="269"/>
    </row>
    <row r="5275" spans="1:9" ht="30.75" customHeight="1">
      <c r="A5275" s="842" t="str">
        <f>IF(I5274=0,"",VLOOKUP(I5274,EQUIPOS,2,FALSE))</f>
        <v/>
      </c>
      <c r="B5275" s="843"/>
      <c r="C5275" s="187"/>
      <c r="D5275" s="186"/>
      <c r="E5275" s="240">
        <f>IF(I5274=0,0,VLOOKUP(I5274,EQUIPOS,4,FALSE))</f>
        <v>0</v>
      </c>
      <c r="F5275" s="218">
        <f t="shared" si="930"/>
        <v>0</v>
      </c>
      <c r="G5275" s="221"/>
      <c r="I5275" s="308"/>
    </row>
    <row r="5276" spans="1:9" ht="13.5" thickBot="1">
      <c r="A5276" s="222"/>
      <c r="B5276" s="223"/>
      <c r="C5276" s="223"/>
      <c r="D5276" s="225"/>
      <c r="E5276" s="249"/>
      <c r="F5276" s="226" t="s">
        <v>78</v>
      </c>
      <c r="G5276" s="250">
        <f>SUM(F5271:F5275)</f>
        <v>0</v>
      </c>
      <c r="I5276" s="308"/>
    </row>
    <row r="5277" spans="1:9" ht="13.5" thickTop="1">
      <c r="A5277" s="228" t="s">
        <v>69</v>
      </c>
      <c r="B5277" s="229"/>
      <c r="C5277" s="229"/>
      <c r="D5277" s="231"/>
      <c r="E5277" s="231"/>
      <c r="F5277" s="230"/>
      <c r="G5277" s="232"/>
      <c r="H5277" s="209"/>
      <c r="I5277" s="307"/>
    </row>
    <row r="5278" spans="1:9" ht="26">
      <c r="A5278" s="233" t="s">
        <v>53</v>
      </c>
      <c r="B5278" s="235" t="s">
        <v>54</v>
      </c>
      <c r="C5278" s="235" t="s">
        <v>64</v>
      </c>
      <c r="D5278" s="298" t="s">
        <v>70</v>
      </c>
      <c r="E5278" s="236" t="s">
        <v>65</v>
      </c>
      <c r="F5278" s="237" t="s">
        <v>75</v>
      </c>
      <c r="G5278" s="238" t="s">
        <v>66</v>
      </c>
      <c r="I5278" s="269"/>
    </row>
    <row r="5279" spans="1:9">
      <c r="A5279" s="251" t="str">
        <f t="shared" ref="A5279:A5290" si="931">IF(I5278=0,"",VLOOKUP(I5278,MANOOBRA,2,FALSE))</f>
        <v/>
      </c>
      <c r="B5279" s="239" t="str">
        <f t="shared" ref="B5279:B5290" si="932">IF(I5278=0,"",VLOOKUP(I5278,MANOOBRA,3,FALSE))</f>
        <v/>
      </c>
      <c r="C5279" s="187"/>
      <c r="D5279" s="187"/>
      <c r="E5279" s="240">
        <f t="shared" ref="E5279:E5290" si="933">IF(I5278=0,0,VLOOKUP(I5278,MANOOBRA,4,FALSE))</f>
        <v>0</v>
      </c>
      <c r="F5279" s="218">
        <f>IF(D5279=0,0,C5279*E5279/D5279)</f>
        <v>0</v>
      </c>
      <c r="G5279" s="219"/>
      <c r="I5279" s="269"/>
    </row>
    <row r="5280" spans="1:9">
      <c r="A5280" s="251" t="str">
        <f t="shared" si="931"/>
        <v/>
      </c>
      <c r="B5280" s="239" t="str">
        <f t="shared" si="932"/>
        <v/>
      </c>
      <c r="C5280" s="187"/>
      <c r="D5280" s="187"/>
      <c r="E5280" s="240">
        <f t="shared" si="933"/>
        <v>0</v>
      </c>
      <c r="F5280" s="218">
        <f t="shared" ref="F5280:F5290" si="934">IF(D5280=0,0,C5280*E5280/D5280)</f>
        <v>0</v>
      </c>
      <c r="G5280" s="220"/>
      <c r="I5280" s="269"/>
    </row>
    <row r="5281" spans="1:19">
      <c r="A5281" s="251" t="str">
        <f t="shared" si="931"/>
        <v/>
      </c>
      <c r="B5281" s="239" t="str">
        <f t="shared" si="932"/>
        <v/>
      </c>
      <c r="C5281" s="187"/>
      <c r="D5281" s="290"/>
      <c r="E5281" s="240">
        <f t="shared" si="933"/>
        <v>0</v>
      </c>
      <c r="F5281" s="218">
        <f t="shared" si="934"/>
        <v>0</v>
      </c>
      <c r="G5281" s="220"/>
      <c r="I5281" s="269"/>
    </row>
    <row r="5282" spans="1:19">
      <c r="A5282" s="251" t="str">
        <f t="shared" si="931"/>
        <v/>
      </c>
      <c r="B5282" s="239" t="str">
        <f t="shared" si="932"/>
        <v/>
      </c>
      <c r="C5282" s="187"/>
      <c r="D5282" s="187"/>
      <c r="E5282" s="240">
        <f t="shared" si="933"/>
        <v>0</v>
      </c>
      <c r="F5282" s="218">
        <f t="shared" si="934"/>
        <v>0</v>
      </c>
      <c r="G5282" s="220"/>
      <c r="I5282" s="269"/>
    </row>
    <row r="5283" spans="1:19">
      <c r="A5283" s="251" t="str">
        <f t="shared" si="931"/>
        <v/>
      </c>
      <c r="B5283" s="239" t="str">
        <f t="shared" si="932"/>
        <v/>
      </c>
      <c r="C5283" s="187"/>
      <c r="D5283" s="187"/>
      <c r="E5283" s="240">
        <f t="shared" si="933"/>
        <v>0</v>
      </c>
      <c r="F5283" s="218">
        <f t="shared" si="934"/>
        <v>0</v>
      </c>
      <c r="G5283" s="220"/>
      <c r="I5283" s="269"/>
    </row>
    <row r="5284" spans="1:19">
      <c r="A5284" s="251" t="str">
        <f t="shared" si="931"/>
        <v/>
      </c>
      <c r="B5284" s="239" t="str">
        <f t="shared" si="932"/>
        <v/>
      </c>
      <c r="C5284" s="187"/>
      <c r="D5284" s="187"/>
      <c r="E5284" s="240">
        <f t="shared" si="933"/>
        <v>0</v>
      </c>
      <c r="F5284" s="218">
        <f t="shared" si="934"/>
        <v>0</v>
      </c>
      <c r="G5284" s="220"/>
      <c r="I5284" s="269"/>
    </row>
    <row r="5285" spans="1:19">
      <c r="A5285" s="251" t="str">
        <f t="shared" si="931"/>
        <v/>
      </c>
      <c r="B5285" s="239" t="str">
        <f t="shared" si="932"/>
        <v/>
      </c>
      <c r="C5285" s="187"/>
      <c r="D5285" s="187"/>
      <c r="E5285" s="240">
        <f t="shared" si="933"/>
        <v>0</v>
      </c>
      <c r="F5285" s="218">
        <f t="shared" si="934"/>
        <v>0</v>
      </c>
      <c r="G5285" s="220"/>
      <c r="I5285" s="269"/>
    </row>
    <row r="5286" spans="1:19">
      <c r="A5286" s="251" t="str">
        <f t="shared" si="931"/>
        <v/>
      </c>
      <c r="B5286" s="239" t="str">
        <f t="shared" si="932"/>
        <v/>
      </c>
      <c r="C5286" s="187"/>
      <c r="D5286" s="187"/>
      <c r="E5286" s="240">
        <f t="shared" si="933"/>
        <v>0</v>
      </c>
      <c r="F5286" s="218">
        <f t="shared" si="934"/>
        <v>0</v>
      </c>
      <c r="G5286" s="220"/>
      <c r="I5286" s="269"/>
    </row>
    <row r="5287" spans="1:19">
      <c r="A5287" s="251" t="str">
        <f t="shared" si="931"/>
        <v/>
      </c>
      <c r="B5287" s="239" t="str">
        <f t="shared" si="932"/>
        <v/>
      </c>
      <c r="C5287" s="187"/>
      <c r="D5287" s="187"/>
      <c r="E5287" s="240">
        <f t="shared" si="933"/>
        <v>0</v>
      </c>
      <c r="F5287" s="218">
        <f t="shared" si="934"/>
        <v>0</v>
      </c>
      <c r="G5287" s="220"/>
      <c r="I5287" s="269"/>
    </row>
    <row r="5288" spans="1:19">
      <c r="A5288" s="251" t="str">
        <f t="shared" si="931"/>
        <v/>
      </c>
      <c r="B5288" s="239" t="str">
        <f t="shared" si="932"/>
        <v/>
      </c>
      <c r="C5288" s="187"/>
      <c r="D5288" s="187"/>
      <c r="E5288" s="240">
        <f t="shared" si="933"/>
        <v>0</v>
      </c>
      <c r="F5288" s="218">
        <f t="shared" si="934"/>
        <v>0</v>
      </c>
      <c r="G5288" s="220"/>
      <c r="I5288" s="269"/>
    </row>
    <row r="5289" spans="1:19">
      <c r="A5289" s="251" t="str">
        <f t="shared" si="931"/>
        <v/>
      </c>
      <c r="B5289" s="239" t="str">
        <f t="shared" si="932"/>
        <v/>
      </c>
      <c r="C5289" s="187"/>
      <c r="D5289" s="187"/>
      <c r="E5289" s="240">
        <f t="shared" si="933"/>
        <v>0</v>
      </c>
      <c r="F5289" s="218">
        <f t="shared" si="934"/>
        <v>0</v>
      </c>
      <c r="G5289" s="220"/>
      <c r="I5289" s="269"/>
    </row>
    <row r="5290" spans="1:19" ht="31.5" customHeight="1">
      <c r="A5290" s="251" t="str">
        <f t="shared" si="931"/>
        <v/>
      </c>
      <c r="B5290" s="239" t="str">
        <f t="shared" si="932"/>
        <v/>
      </c>
      <c r="C5290" s="187"/>
      <c r="D5290" s="187"/>
      <c r="E5290" s="240">
        <f t="shared" si="933"/>
        <v>0</v>
      </c>
      <c r="F5290" s="218">
        <f t="shared" si="934"/>
        <v>0</v>
      </c>
      <c r="G5290" s="221"/>
      <c r="I5290" s="308"/>
    </row>
    <row r="5291" spans="1:19" ht="13.5" thickBot="1">
      <c r="A5291" s="222"/>
      <c r="B5291" s="223"/>
      <c r="C5291" s="223"/>
      <c r="D5291" s="225"/>
      <c r="E5291" s="225"/>
      <c r="F5291" s="226" t="s">
        <v>79</v>
      </c>
      <c r="G5291" s="250">
        <f>SUM(F5279:F5290)</f>
        <v>0</v>
      </c>
      <c r="I5291" s="308"/>
    </row>
    <row r="5292" spans="1:19" ht="13.5" thickTop="1">
      <c r="A5292" s="179" t="s">
        <v>72</v>
      </c>
      <c r="B5292" s="229"/>
      <c r="C5292" s="229"/>
      <c r="D5292" s="231"/>
      <c r="E5292" s="231"/>
      <c r="F5292" s="230"/>
      <c r="G5292" s="232"/>
      <c r="H5292" s="209"/>
      <c r="I5292" s="307"/>
    </row>
    <row r="5293" spans="1:19">
      <c r="A5293" s="233" t="s">
        <v>53</v>
      </c>
      <c r="B5293" s="234"/>
      <c r="C5293" s="234"/>
      <c r="D5293" s="299"/>
      <c r="E5293" s="236" t="s">
        <v>73</v>
      </c>
      <c r="F5293" s="237" t="s">
        <v>74</v>
      </c>
      <c r="G5293" s="252" t="s">
        <v>73</v>
      </c>
      <c r="I5293" s="308"/>
    </row>
    <row r="5294" spans="1:19">
      <c r="A5294" s="178" t="s">
        <v>86</v>
      </c>
      <c r="B5294" s="253"/>
      <c r="C5294" s="253"/>
      <c r="D5294" s="300"/>
      <c r="E5294" s="217">
        <f>SUM(G5253,G5268,G5276,G5291)</f>
        <v>0</v>
      </c>
      <c r="F5294" s="254">
        <f>A</f>
        <v>0</v>
      </c>
      <c r="G5294" s="255">
        <f>E5294*F5294</f>
        <v>0</v>
      </c>
      <c r="I5294" s="308"/>
    </row>
    <row r="5295" spans="1:19">
      <c r="A5295" s="178" t="s">
        <v>84</v>
      </c>
      <c r="B5295" s="253"/>
      <c r="C5295" s="253"/>
      <c r="D5295" s="300"/>
      <c r="E5295" s="217">
        <f>SUM(G5253,G5268,G5276,G5291)</f>
        <v>0</v>
      </c>
      <c r="F5295" s="254">
        <f>I</f>
        <v>0</v>
      </c>
      <c r="G5295" s="255">
        <f>E5295*F5295</f>
        <v>0</v>
      </c>
      <c r="I5295" s="308"/>
    </row>
    <row r="5296" spans="1:19" ht="33" customHeight="1">
      <c r="A5296" s="178" t="s">
        <v>85</v>
      </c>
      <c r="B5296" s="253"/>
      <c r="C5296" s="253"/>
      <c r="D5296" s="300"/>
      <c r="E5296" s="217">
        <f>SUM(G5253,G5268,G5276,G5291)</f>
        <v>0</v>
      </c>
      <c r="F5296" s="254">
        <f>U</f>
        <v>0</v>
      </c>
      <c r="G5296" s="255">
        <f>E5296*F5296</f>
        <v>0</v>
      </c>
      <c r="I5296" s="308"/>
      <c r="J5296" s="281"/>
      <c r="K5296" s="281"/>
      <c r="L5296" s="281"/>
      <c r="M5296" s="281"/>
      <c r="N5296" s="281"/>
      <c r="O5296" s="281"/>
      <c r="P5296" s="281"/>
      <c r="Q5296" s="281"/>
      <c r="R5296" s="281"/>
      <c r="S5296" s="281"/>
    </row>
    <row r="5297" spans="1:20" s="201" customFormat="1" ht="13.5" thickBot="1">
      <c r="A5297" s="222"/>
      <c r="B5297" s="223"/>
      <c r="C5297" s="223"/>
      <c r="D5297" s="225"/>
      <c r="E5297" s="225"/>
      <c r="F5297" s="256" t="s">
        <v>83</v>
      </c>
      <c r="G5297" s="250">
        <f>SUM(G5294:G5296)</f>
        <v>0</v>
      </c>
      <c r="I5297" s="309"/>
      <c r="J5297" s="201" t="str">
        <f>B5237</f>
        <v>7,3</v>
      </c>
      <c r="K5297" s="261">
        <f>E5294</f>
        <v>0</v>
      </c>
      <c r="L5297" s="261">
        <f>+G5253</f>
        <v>0</v>
      </c>
      <c r="M5297" s="261">
        <f>+G5268</f>
        <v>0</v>
      </c>
      <c r="N5297" s="261">
        <f>+G5276</f>
        <v>0</v>
      </c>
      <c r="O5297" s="261">
        <f>+G5291</f>
        <v>0</v>
      </c>
      <c r="P5297" s="280">
        <f>G5294</f>
        <v>0</v>
      </c>
      <c r="Q5297" s="280">
        <f>G5295</f>
        <v>0</v>
      </c>
      <c r="R5297" s="280">
        <f>G5296</f>
        <v>0</v>
      </c>
      <c r="S5297" s="283">
        <f>SUM(K5297:R5297)</f>
        <v>0</v>
      </c>
      <c r="T5297" s="280"/>
    </row>
    <row r="5298" spans="1:20" ht="14" thickTop="1" thickBot="1">
      <c r="A5298" s="257"/>
      <c r="B5298" s="201"/>
      <c r="C5298" s="201"/>
      <c r="D5298" s="301"/>
      <c r="E5298" s="258" t="s">
        <v>88</v>
      </c>
      <c r="F5298" s="259"/>
      <c r="G5298" s="260">
        <f>ROUND(SUM(G5253,G5268,G5276,G5291,G5297),0)</f>
        <v>0</v>
      </c>
      <c r="I5298" s="308"/>
      <c r="T5298" s="280"/>
    </row>
    <row r="5299" spans="1:20" ht="13.5" thickTop="1">
      <c r="A5299" s="262" t="s">
        <v>95</v>
      </c>
      <c r="D5299" s="206"/>
      <c r="E5299" s="206"/>
      <c r="F5299" s="205"/>
      <c r="G5299" s="208"/>
      <c r="I5299" s="308"/>
      <c r="T5299" s="280"/>
    </row>
    <row r="5300" spans="1:20">
      <c r="A5300" s="262"/>
      <c r="B5300" s="263"/>
      <c r="C5300" s="263"/>
      <c r="D5300" s="302"/>
      <c r="E5300" s="206"/>
      <c r="F5300" s="205"/>
      <c r="G5300" s="264">
        <f ca="1">TODAY()</f>
        <v>45189</v>
      </c>
      <c r="I5300" s="308"/>
      <c r="T5300" s="280"/>
    </row>
    <row r="5301" spans="1:20" s="191" customFormat="1" ht="13.5" thickBot="1">
      <c r="A5301" s="222"/>
      <c r="B5301" s="223"/>
      <c r="C5301" s="223"/>
      <c r="D5301" s="225"/>
      <c r="E5301" s="225"/>
      <c r="F5301" s="224"/>
      <c r="G5301" s="265"/>
      <c r="I5301" s="303"/>
      <c r="S5301" s="282"/>
    </row>
    <row r="5302" spans="1:20" s="191" customFormat="1" ht="13.5" thickTop="1">
      <c r="A5302" s="188" t="s">
        <v>124</v>
      </c>
      <c r="B5302" s="188"/>
      <c r="C5302" s="188"/>
      <c r="D5302" s="190"/>
      <c r="E5302" s="190"/>
      <c r="F5302" s="189"/>
      <c r="G5302" s="189"/>
      <c r="I5302" s="303"/>
      <c r="S5302" s="282"/>
    </row>
    <row r="5303" spans="1:20" s="191" customFormat="1">
      <c r="A5303" s="188" t="str">
        <f>CONCATENATE('Prestaciones y AIU'!A4872," ANALISIS DE PRECIOS UNITARIOS")</f>
        <v xml:space="preserve"> ANALISIS DE PRECIOS UNITARIOS</v>
      </c>
      <c r="B5303" s="188"/>
      <c r="C5303" s="188"/>
      <c r="D5303" s="190"/>
      <c r="E5303" s="190"/>
      <c r="F5303" s="189"/>
      <c r="G5303" s="189"/>
      <c r="I5303" s="303"/>
      <c r="S5303" s="282"/>
    </row>
    <row r="5304" spans="1:20" s="191" customFormat="1">
      <c r="A5304" s="188" t="str">
        <f>Objeto_LIC</f>
        <v>OBJETO PROCESO COMPETITIVO</v>
      </c>
      <c r="B5304" s="188"/>
      <c r="C5304" s="188"/>
      <c r="D5304" s="190"/>
      <c r="E5304" s="190"/>
      <c r="F5304" s="189"/>
      <c r="G5304" s="189"/>
      <c r="I5304" s="303"/>
      <c r="S5304" s="282"/>
    </row>
    <row r="5305" spans="1:20">
      <c r="A5305" s="188"/>
      <c r="B5305" s="188"/>
      <c r="C5305" s="188"/>
      <c r="D5305" s="190"/>
      <c r="E5305" s="190"/>
      <c r="F5305" s="189"/>
      <c r="G5305" s="189"/>
    </row>
    <row r="5306" spans="1:20" s="201" customFormat="1" ht="13.5" thickBot="1">
      <c r="A5306" s="192"/>
      <c r="B5306" s="192"/>
      <c r="C5306" s="192"/>
      <c r="D5306" s="194"/>
      <c r="E5306" s="194"/>
      <c r="F5306" s="193"/>
      <c r="G5306" s="193"/>
      <c r="I5306" s="305"/>
      <c r="S5306" s="282"/>
    </row>
    <row r="5307" spans="1:20" ht="13.5" thickTop="1">
      <c r="A5307" s="196"/>
      <c r="B5307" s="197"/>
      <c r="C5307" s="197"/>
      <c r="D5307" s="199"/>
      <c r="E5307" s="199"/>
      <c r="F5307" s="198"/>
      <c r="G5307" s="200" t="s">
        <v>125</v>
      </c>
    </row>
    <row r="5308" spans="1:20">
      <c r="A5308" s="202" t="s">
        <v>58</v>
      </c>
      <c r="B5308" s="844" t="str">
        <f>Proponente</f>
        <v>INDICAR NOMBRE DE CONTRATISTA</v>
      </c>
      <c r="C5308" s="844"/>
      <c r="D5308" s="844"/>
      <c r="E5308" s="844"/>
      <c r="F5308" s="844"/>
      <c r="G5308" s="845"/>
    </row>
    <row r="5309" spans="1:20">
      <c r="A5309" s="202" t="s">
        <v>59</v>
      </c>
      <c r="B5309" s="203" t="str">
        <f>Presupuesto!$A$82</f>
        <v>7,4</v>
      </c>
      <c r="C5309" s="844" t="str">
        <f>Presupuesto!$B$82</f>
        <v>Ladrillo a la vista tipo Santa Fe o similar</v>
      </c>
      <c r="D5309" s="844"/>
      <c r="E5309" s="844"/>
      <c r="F5309" s="844"/>
      <c r="G5309" s="845"/>
    </row>
    <row r="5310" spans="1:20">
      <c r="A5310" s="204"/>
      <c r="D5310" s="206"/>
      <c r="E5310" s="206"/>
      <c r="F5310" s="192" t="s">
        <v>87</v>
      </c>
      <c r="G5310" s="207" t="str">
        <f>Presupuesto!$C$82</f>
        <v>m2</v>
      </c>
      <c r="I5310" s="306"/>
      <c r="J5310" s="281"/>
      <c r="K5310" s="281"/>
      <c r="L5310" s="281"/>
      <c r="M5310" s="281"/>
      <c r="N5310" s="281"/>
      <c r="O5310" s="281"/>
      <c r="P5310" s="281"/>
      <c r="Q5310" s="281"/>
      <c r="R5310" s="281"/>
      <c r="S5310" s="281"/>
    </row>
    <row r="5311" spans="1:20" s="209" customFormat="1" ht="13.5" thickBot="1">
      <c r="A5311" s="202" t="s">
        <v>60</v>
      </c>
      <c r="B5311" s="195"/>
      <c r="C5311" s="195"/>
      <c r="D5311" s="206"/>
      <c r="E5311" s="206"/>
      <c r="F5311" s="205"/>
      <c r="G5311" s="208"/>
      <c r="I5311" s="307"/>
      <c r="S5311" s="281"/>
    </row>
    <row r="5312" spans="1:20" ht="13.5" thickTop="1">
      <c r="A5312" s="210" t="s">
        <v>53</v>
      </c>
      <c r="B5312" s="211" t="s">
        <v>61</v>
      </c>
      <c r="C5312" s="211" t="s">
        <v>62</v>
      </c>
      <c r="D5312" s="212" t="s">
        <v>70</v>
      </c>
      <c r="E5312" s="213" t="s">
        <v>98</v>
      </c>
      <c r="F5312" s="213" t="s">
        <v>75</v>
      </c>
      <c r="G5312" s="214" t="s">
        <v>66</v>
      </c>
      <c r="I5312" s="269"/>
    </row>
    <row r="5313" spans="1:19">
      <c r="A5313" s="215" t="str">
        <f t="shared" ref="A5313:A5324" si="935">IF(I5312=0,"-",VLOOKUP(I5312,EQUIPOS,2,FALSE))</f>
        <v>-</v>
      </c>
      <c r="B5313" s="216"/>
      <c r="C5313" s="216"/>
      <c r="D5313" s="186"/>
      <c r="E5313" s="217">
        <f t="shared" ref="E5313:E5324" si="936">IF(I5312=0,0,VLOOKUP(I5312,EQUIPOS,4,FALSE))</f>
        <v>0</v>
      </c>
      <c r="F5313" s="218">
        <f t="shared" ref="F5313:F5324" si="937">IF(D5313=0,0,E5313/D5313)</f>
        <v>0</v>
      </c>
      <c r="G5313" s="219"/>
      <c r="I5313" s="269"/>
    </row>
    <row r="5314" spans="1:19">
      <c r="A5314" s="215" t="str">
        <f t="shared" si="935"/>
        <v>-</v>
      </c>
      <c r="B5314" s="216"/>
      <c r="C5314" s="216"/>
      <c r="D5314" s="186"/>
      <c r="E5314" s="217">
        <f t="shared" si="936"/>
        <v>0</v>
      </c>
      <c r="F5314" s="218">
        <f t="shared" si="937"/>
        <v>0</v>
      </c>
      <c r="G5314" s="220"/>
      <c r="I5314" s="269"/>
    </row>
    <row r="5315" spans="1:19">
      <c r="A5315" s="215" t="str">
        <f t="shared" si="935"/>
        <v>-</v>
      </c>
      <c r="B5315" s="216"/>
      <c r="C5315" s="216"/>
      <c r="D5315" s="186"/>
      <c r="E5315" s="217">
        <f t="shared" si="936"/>
        <v>0</v>
      </c>
      <c r="F5315" s="218">
        <f t="shared" si="937"/>
        <v>0</v>
      </c>
      <c r="G5315" s="220"/>
      <c r="I5315" s="269"/>
    </row>
    <row r="5316" spans="1:19">
      <c r="A5316" s="215" t="str">
        <f t="shared" si="935"/>
        <v>-</v>
      </c>
      <c r="B5316" s="216"/>
      <c r="C5316" s="216"/>
      <c r="D5316" s="186"/>
      <c r="E5316" s="217">
        <f t="shared" si="936"/>
        <v>0</v>
      </c>
      <c r="F5316" s="218">
        <f t="shared" si="937"/>
        <v>0</v>
      </c>
      <c r="G5316" s="220"/>
      <c r="I5316" s="269"/>
    </row>
    <row r="5317" spans="1:19">
      <c r="A5317" s="215" t="str">
        <f t="shared" si="935"/>
        <v>-</v>
      </c>
      <c r="B5317" s="216"/>
      <c r="C5317" s="216"/>
      <c r="D5317" s="186"/>
      <c r="E5317" s="217">
        <f t="shared" si="936"/>
        <v>0</v>
      </c>
      <c r="F5317" s="218">
        <f t="shared" si="937"/>
        <v>0</v>
      </c>
      <c r="G5317" s="220"/>
      <c r="I5317" s="269"/>
    </row>
    <row r="5318" spans="1:19">
      <c r="A5318" s="215" t="str">
        <f t="shared" si="935"/>
        <v>-</v>
      </c>
      <c r="B5318" s="216"/>
      <c r="C5318" s="216"/>
      <c r="D5318" s="186"/>
      <c r="E5318" s="217">
        <f t="shared" si="936"/>
        <v>0</v>
      </c>
      <c r="F5318" s="218">
        <f t="shared" si="937"/>
        <v>0</v>
      </c>
      <c r="G5318" s="220"/>
      <c r="I5318" s="269"/>
    </row>
    <row r="5319" spans="1:19">
      <c r="A5319" s="215" t="str">
        <f t="shared" si="935"/>
        <v>-</v>
      </c>
      <c r="B5319" s="216"/>
      <c r="C5319" s="216"/>
      <c r="D5319" s="186"/>
      <c r="E5319" s="217">
        <f t="shared" si="936"/>
        <v>0</v>
      </c>
      <c r="F5319" s="218">
        <f t="shared" si="937"/>
        <v>0</v>
      </c>
      <c r="G5319" s="220"/>
      <c r="I5319" s="269"/>
    </row>
    <row r="5320" spans="1:19">
      <c r="A5320" s="215" t="str">
        <f t="shared" si="935"/>
        <v>-</v>
      </c>
      <c r="B5320" s="216"/>
      <c r="C5320" s="216"/>
      <c r="D5320" s="186"/>
      <c r="E5320" s="217">
        <f t="shared" si="936"/>
        <v>0</v>
      </c>
      <c r="F5320" s="218">
        <f t="shared" si="937"/>
        <v>0</v>
      </c>
      <c r="G5320" s="220"/>
      <c r="I5320" s="269"/>
    </row>
    <row r="5321" spans="1:19">
      <c r="A5321" s="215" t="str">
        <f t="shared" si="935"/>
        <v>-</v>
      </c>
      <c r="B5321" s="216"/>
      <c r="C5321" s="216"/>
      <c r="D5321" s="186"/>
      <c r="E5321" s="217">
        <f t="shared" si="936"/>
        <v>0</v>
      </c>
      <c r="F5321" s="218">
        <f t="shared" si="937"/>
        <v>0</v>
      </c>
      <c r="G5321" s="220"/>
      <c r="I5321" s="269"/>
    </row>
    <row r="5322" spans="1:19">
      <c r="A5322" s="215" t="str">
        <f t="shared" si="935"/>
        <v>-</v>
      </c>
      <c r="B5322" s="216"/>
      <c r="C5322" s="216"/>
      <c r="D5322" s="186"/>
      <c r="E5322" s="217">
        <f t="shared" si="936"/>
        <v>0</v>
      </c>
      <c r="F5322" s="218">
        <f t="shared" si="937"/>
        <v>0</v>
      </c>
      <c r="G5322" s="220"/>
      <c r="I5322" s="269"/>
    </row>
    <row r="5323" spans="1:19">
      <c r="A5323" s="215" t="str">
        <f t="shared" si="935"/>
        <v>-</v>
      </c>
      <c r="B5323" s="216"/>
      <c r="C5323" s="216"/>
      <c r="D5323" s="186"/>
      <c r="E5323" s="217">
        <f t="shared" si="936"/>
        <v>0</v>
      </c>
      <c r="F5323" s="218">
        <f t="shared" si="937"/>
        <v>0</v>
      </c>
      <c r="G5323" s="220"/>
      <c r="I5323" s="269"/>
    </row>
    <row r="5324" spans="1:19">
      <c r="A5324" s="215" t="str">
        <f t="shared" si="935"/>
        <v>-</v>
      </c>
      <c r="B5324" s="216"/>
      <c r="C5324" s="216"/>
      <c r="D5324" s="186"/>
      <c r="E5324" s="217">
        <f t="shared" si="936"/>
        <v>0</v>
      </c>
      <c r="F5324" s="218">
        <f t="shared" si="937"/>
        <v>0</v>
      </c>
      <c r="G5324" s="220"/>
      <c r="I5324" s="308"/>
    </row>
    <row r="5325" spans="1:19" ht="13.5" thickBot="1">
      <c r="A5325" s="222"/>
      <c r="B5325" s="223"/>
      <c r="C5325" s="223"/>
      <c r="D5325" s="225"/>
      <c r="E5325" s="225"/>
      <c r="F5325" s="226" t="s">
        <v>76</v>
      </c>
      <c r="G5325" s="227">
        <f>SUM(F5313:F5324)</f>
        <v>0</v>
      </c>
      <c r="I5325" s="308"/>
    </row>
    <row r="5326" spans="1:19" s="209" customFormat="1" ht="13.5" thickTop="1">
      <c r="A5326" s="228" t="s">
        <v>63</v>
      </c>
      <c r="B5326" s="229"/>
      <c r="C5326" s="229"/>
      <c r="D5326" s="231"/>
      <c r="E5326" s="231"/>
      <c r="F5326" s="230"/>
      <c r="G5326" s="232"/>
      <c r="I5326" s="307"/>
      <c r="S5326" s="281"/>
    </row>
    <row r="5327" spans="1:19" ht="26">
      <c r="A5327" s="233" t="s">
        <v>53</v>
      </c>
      <c r="B5327" s="234"/>
      <c r="C5327" s="235" t="s">
        <v>54</v>
      </c>
      <c r="D5327" s="298" t="s">
        <v>64</v>
      </c>
      <c r="E5327" s="236" t="s">
        <v>65</v>
      </c>
      <c r="F5327" s="237" t="s">
        <v>75</v>
      </c>
      <c r="G5327" s="238" t="s">
        <v>66</v>
      </c>
      <c r="I5327" s="269"/>
    </row>
    <row r="5328" spans="1:19">
      <c r="A5328" s="842" t="str">
        <f t="shared" ref="A5328:A5339" si="938">IF(I5327=0,"",VLOOKUP(I5327,MATERIALES,2,FALSE))</f>
        <v/>
      </c>
      <c r="B5328" s="843"/>
      <c r="C5328" s="239" t="str">
        <f t="shared" ref="C5328:C5336" si="939">IF(I5327=0,"",VLOOKUP(I5327,MATERIALES,3,FALSE))</f>
        <v/>
      </c>
      <c r="D5328" s="186"/>
      <c r="E5328" s="240">
        <f t="shared" ref="E5328:E5339" si="940">IF(I5327=0,0,VLOOKUP(I5327,MATERIALES,4,FALSE))</f>
        <v>0</v>
      </c>
      <c r="F5328" s="218">
        <f>D5328*E5328</f>
        <v>0</v>
      </c>
      <c r="G5328" s="219"/>
      <c r="I5328" s="269"/>
    </row>
    <row r="5329" spans="1:9">
      <c r="A5329" s="842" t="str">
        <f t="shared" si="938"/>
        <v/>
      </c>
      <c r="B5329" s="843"/>
      <c r="C5329" s="239" t="str">
        <f t="shared" si="939"/>
        <v/>
      </c>
      <c r="D5329" s="186"/>
      <c r="E5329" s="240">
        <f t="shared" si="940"/>
        <v>0</v>
      </c>
      <c r="F5329" s="218">
        <f t="shared" ref="F5329:F5339" si="941">D5329*E5329</f>
        <v>0</v>
      </c>
      <c r="G5329" s="220"/>
      <c r="I5329" s="269"/>
    </row>
    <row r="5330" spans="1:9">
      <c r="A5330" s="842" t="str">
        <f t="shared" si="938"/>
        <v/>
      </c>
      <c r="B5330" s="843"/>
      <c r="C5330" s="239" t="str">
        <f t="shared" si="939"/>
        <v/>
      </c>
      <c r="D5330" s="186"/>
      <c r="E5330" s="240">
        <f t="shared" si="940"/>
        <v>0</v>
      </c>
      <c r="F5330" s="218">
        <f t="shared" si="941"/>
        <v>0</v>
      </c>
      <c r="G5330" s="220"/>
      <c r="I5330" s="269"/>
    </row>
    <row r="5331" spans="1:9">
      <c r="A5331" s="842" t="str">
        <f t="shared" si="938"/>
        <v/>
      </c>
      <c r="B5331" s="843"/>
      <c r="C5331" s="239" t="str">
        <f t="shared" si="939"/>
        <v/>
      </c>
      <c r="D5331" s="186"/>
      <c r="E5331" s="240">
        <f t="shared" si="940"/>
        <v>0</v>
      </c>
      <c r="F5331" s="218">
        <f t="shared" si="941"/>
        <v>0</v>
      </c>
      <c r="G5331" s="220"/>
      <c r="I5331" s="269"/>
    </row>
    <row r="5332" spans="1:9">
      <c r="A5332" s="842" t="str">
        <f t="shared" si="938"/>
        <v/>
      </c>
      <c r="B5332" s="843"/>
      <c r="C5332" s="239" t="str">
        <f t="shared" si="939"/>
        <v/>
      </c>
      <c r="D5332" s="186"/>
      <c r="E5332" s="240">
        <f t="shared" si="940"/>
        <v>0</v>
      </c>
      <c r="F5332" s="218">
        <f t="shared" si="941"/>
        <v>0</v>
      </c>
      <c r="G5332" s="220"/>
      <c r="I5332" s="269"/>
    </row>
    <row r="5333" spans="1:9">
      <c r="A5333" s="842" t="str">
        <f t="shared" si="938"/>
        <v/>
      </c>
      <c r="B5333" s="843"/>
      <c r="C5333" s="239" t="str">
        <f t="shared" si="939"/>
        <v/>
      </c>
      <c r="D5333" s="186"/>
      <c r="E5333" s="240">
        <f t="shared" si="940"/>
        <v>0</v>
      </c>
      <c r="F5333" s="218">
        <f t="shared" si="941"/>
        <v>0</v>
      </c>
      <c r="G5333" s="220"/>
      <c r="I5333" s="269"/>
    </row>
    <row r="5334" spans="1:9">
      <c r="A5334" s="842" t="str">
        <f t="shared" si="938"/>
        <v/>
      </c>
      <c r="B5334" s="843"/>
      <c r="C5334" s="239" t="str">
        <f t="shared" si="939"/>
        <v/>
      </c>
      <c r="D5334" s="186"/>
      <c r="E5334" s="240">
        <f t="shared" si="940"/>
        <v>0</v>
      </c>
      <c r="F5334" s="218">
        <f t="shared" si="941"/>
        <v>0</v>
      </c>
      <c r="G5334" s="220"/>
      <c r="I5334" s="269"/>
    </row>
    <row r="5335" spans="1:9">
      <c r="A5335" s="842" t="str">
        <f t="shared" si="938"/>
        <v/>
      </c>
      <c r="B5335" s="843"/>
      <c r="C5335" s="239" t="str">
        <f t="shared" si="939"/>
        <v/>
      </c>
      <c r="D5335" s="186"/>
      <c r="E5335" s="240">
        <f t="shared" si="940"/>
        <v>0</v>
      </c>
      <c r="F5335" s="218">
        <f t="shared" si="941"/>
        <v>0</v>
      </c>
      <c r="G5335" s="241"/>
      <c r="I5335" s="269"/>
    </row>
    <row r="5336" spans="1:9">
      <c r="A5336" s="842" t="str">
        <f t="shared" si="938"/>
        <v/>
      </c>
      <c r="B5336" s="843"/>
      <c r="C5336" s="239" t="str">
        <f t="shared" si="939"/>
        <v/>
      </c>
      <c r="D5336" s="186"/>
      <c r="E5336" s="240">
        <f t="shared" si="940"/>
        <v>0</v>
      </c>
      <c r="F5336" s="218">
        <f t="shared" si="941"/>
        <v>0</v>
      </c>
      <c r="G5336" s="220"/>
      <c r="I5336" s="269"/>
    </row>
    <row r="5337" spans="1:9">
      <c r="A5337" s="842" t="str">
        <f t="shared" si="938"/>
        <v/>
      </c>
      <c r="B5337" s="843"/>
      <c r="C5337" s="239"/>
      <c r="D5337" s="186"/>
      <c r="E5337" s="240">
        <f t="shared" si="940"/>
        <v>0</v>
      </c>
      <c r="F5337" s="218">
        <f t="shared" si="941"/>
        <v>0</v>
      </c>
      <c r="G5337" s="220"/>
      <c r="I5337" s="269"/>
    </row>
    <row r="5338" spans="1:9">
      <c r="A5338" s="842" t="str">
        <f t="shared" si="938"/>
        <v/>
      </c>
      <c r="B5338" s="843"/>
      <c r="C5338" s="239"/>
      <c r="D5338" s="186"/>
      <c r="E5338" s="240">
        <f t="shared" si="940"/>
        <v>0</v>
      </c>
      <c r="F5338" s="218">
        <f t="shared" si="941"/>
        <v>0</v>
      </c>
      <c r="G5338" s="220"/>
      <c r="I5338" s="269"/>
    </row>
    <row r="5339" spans="1:9" ht="26.25" customHeight="1">
      <c r="A5339" s="842" t="str">
        <f t="shared" si="938"/>
        <v/>
      </c>
      <c r="B5339" s="843"/>
      <c r="C5339" s="239" t="str">
        <f t="shared" ref="C5339" si="942">IF(I5338=0,"",VLOOKUP(I5338,MATERIALES,3,FALSE))</f>
        <v/>
      </c>
      <c r="D5339" s="186"/>
      <c r="E5339" s="240">
        <f t="shared" si="940"/>
        <v>0</v>
      </c>
      <c r="F5339" s="218">
        <f t="shared" si="941"/>
        <v>0</v>
      </c>
      <c r="G5339" s="221"/>
      <c r="I5339" s="308"/>
    </row>
    <row r="5340" spans="1:9" ht="13.5" thickBot="1">
      <c r="A5340" s="204"/>
      <c r="D5340" s="206"/>
      <c r="E5340" s="242"/>
      <c r="F5340" s="243" t="s">
        <v>77</v>
      </c>
      <c r="G5340" s="241">
        <f>SUM(F5328:F5339)</f>
        <v>0</v>
      </c>
      <c r="I5340" s="308"/>
    </row>
    <row r="5341" spans="1:9" ht="14" thickTop="1" thickBot="1">
      <c r="A5341" s="244" t="s">
        <v>68</v>
      </c>
      <c r="B5341" s="245"/>
      <c r="C5341" s="245"/>
      <c r="D5341" s="247"/>
      <c r="E5341" s="247"/>
      <c r="F5341" s="246"/>
      <c r="G5341" s="248"/>
      <c r="I5341" s="308"/>
    </row>
    <row r="5342" spans="1:9" ht="13.5" thickTop="1">
      <c r="A5342" s="233" t="s">
        <v>53</v>
      </c>
      <c r="B5342" s="234"/>
      <c r="C5342" s="236" t="s">
        <v>67</v>
      </c>
      <c r="D5342" s="298" t="s">
        <v>71</v>
      </c>
      <c r="E5342" s="236" t="s">
        <v>96</v>
      </c>
      <c r="F5342" s="237" t="s">
        <v>75</v>
      </c>
      <c r="G5342" s="238" t="s">
        <v>66</v>
      </c>
      <c r="I5342" s="269"/>
    </row>
    <row r="5343" spans="1:9">
      <c r="A5343" s="842" t="str">
        <f>IF(I5342=0,"",VLOOKUP(I5342,EQUIPOS,2,FALSE))</f>
        <v/>
      </c>
      <c r="B5343" s="843"/>
      <c r="C5343" s="187"/>
      <c r="D5343" s="186"/>
      <c r="E5343" s="240">
        <f>IF(I5342=0,0,VLOOKUP(I5342,EQUIPOS,4,FALSE))</f>
        <v>0</v>
      </c>
      <c r="F5343" s="218">
        <f>C5343*D5343*E5343</f>
        <v>0</v>
      </c>
      <c r="G5343" s="219"/>
      <c r="I5343" s="269"/>
    </row>
    <row r="5344" spans="1:9">
      <c r="A5344" s="842" t="str">
        <f>IF(I5343=0,"",VLOOKUP(I5343,EQUIPOS,2,FALSE))</f>
        <v/>
      </c>
      <c r="B5344" s="843"/>
      <c r="C5344" s="187"/>
      <c r="D5344" s="186"/>
      <c r="E5344" s="240">
        <f>IF(I5343=0,0,VLOOKUP(I5343,EQUIPOS,4,FALSE))</f>
        <v>0</v>
      </c>
      <c r="F5344" s="218">
        <f t="shared" ref="F5344:F5347" si="943">C5344*D5344*E5344</f>
        <v>0</v>
      </c>
      <c r="G5344" s="220"/>
      <c r="I5344" s="269"/>
    </row>
    <row r="5345" spans="1:9">
      <c r="A5345" s="842" t="str">
        <f>IF(I5344=0,"",VLOOKUP(I5344,EQUIPOS,2,FALSE))</f>
        <v/>
      </c>
      <c r="B5345" s="843"/>
      <c r="C5345" s="187"/>
      <c r="D5345" s="186"/>
      <c r="E5345" s="240">
        <f>IF(I5344=0,0,VLOOKUP(I5344,EQUIPOS,4,FALSE))</f>
        <v>0</v>
      </c>
      <c r="F5345" s="218">
        <f t="shared" si="943"/>
        <v>0</v>
      </c>
      <c r="G5345" s="220"/>
      <c r="I5345" s="269"/>
    </row>
    <row r="5346" spans="1:9">
      <c r="A5346" s="842" t="str">
        <f>IF(I5345=0,"",VLOOKUP(I5345,EQUIPOS,2,FALSE))</f>
        <v/>
      </c>
      <c r="B5346" s="843"/>
      <c r="C5346" s="187"/>
      <c r="D5346" s="186"/>
      <c r="E5346" s="240">
        <f>IF(I5345=0,0,VLOOKUP(I5345,EQUIPOS,4,FALSE))</f>
        <v>0</v>
      </c>
      <c r="F5346" s="218">
        <f t="shared" si="943"/>
        <v>0</v>
      </c>
      <c r="G5346" s="220"/>
      <c r="I5346" s="269"/>
    </row>
    <row r="5347" spans="1:9" ht="30.75" customHeight="1">
      <c r="A5347" s="842" t="str">
        <f>IF(I5346=0,"",VLOOKUP(I5346,EQUIPOS,2,FALSE))</f>
        <v/>
      </c>
      <c r="B5347" s="843"/>
      <c r="C5347" s="187"/>
      <c r="D5347" s="186"/>
      <c r="E5347" s="240">
        <f>IF(I5346=0,0,VLOOKUP(I5346,EQUIPOS,4,FALSE))</f>
        <v>0</v>
      </c>
      <c r="F5347" s="218">
        <f t="shared" si="943"/>
        <v>0</v>
      </c>
      <c r="G5347" s="221"/>
      <c r="I5347" s="308"/>
    </row>
    <row r="5348" spans="1:9" ht="13.5" thickBot="1">
      <c r="A5348" s="222"/>
      <c r="B5348" s="223"/>
      <c r="C5348" s="223"/>
      <c r="D5348" s="225"/>
      <c r="E5348" s="249"/>
      <c r="F5348" s="226" t="s">
        <v>78</v>
      </c>
      <c r="G5348" s="250">
        <f>SUM(F5343:F5347)</f>
        <v>0</v>
      </c>
      <c r="I5348" s="308"/>
    </row>
    <row r="5349" spans="1:9" ht="13.5" thickTop="1">
      <c r="A5349" s="228" t="s">
        <v>69</v>
      </c>
      <c r="B5349" s="229"/>
      <c r="C5349" s="229"/>
      <c r="D5349" s="231"/>
      <c r="E5349" s="231"/>
      <c r="F5349" s="230"/>
      <c r="G5349" s="232"/>
      <c r="H5349" s="209"/>
      <c r="I5349" s="307"/>
    </row>
    <row r="5350" spans="1:9" ht="26">
      <c r="A5350" s="233" t="s">
        <v>53</v>
      </c>
      <c r="B5350" s="235" t="s">
        <v>54</v>
      </c>
      <c r="C5350" s="235" t="s">
        <v>64</v>
      </c>
      <c r="D5350" s="298" t="s">
        <v>70</v>
      </c>
      <c r="E5350" s="236" t="s">
        <v>65</v>
      </c>
      <c r="F5350" s="237" t="s">
        <v>75</v>
      </c>
      <c r="G5350" s="238" t="s">
        <v>66</v>
      </c>
      <c r="I5350" s="269"/>
    </row>
    <row r="5351" spans="1:9">
      <c r="A5351" s="251" t="str">
        <f t="shared" ref="A5351:A5362" si="944">IF(I5350=0,"",VLOOKUP(I5350,MANOOBRA,2,FALSE))</f>
        <v/>
      </c>
      <c r="B5351" s="239" t="str">
        <f t="shared" ref="B5351:B5362" si="945">IF(I5350=0,"",VLOOKUP(I5350,MANOOBRA,3,FALSE))</f>
        <v/>
      </c>
      <c r="C5351" s="187"/>
      <c r="D5351" s="187"/>
      <c r="E5351" s="240">
        <f t="shared" ref="E5351:E5362" si="946">IF(I5350=0,0,VLOOKUP(I5350,MANOOBRA,4,FALSE))</f>
        <v>0</v>
      </c>
      <c r="F5351" s="218">
        <f>IF(D5351=0,0,C5351*E5351/D5351)</f>
        <v>0</v>
      </c>
      <c r="G5351" s="219"/>
      <c r="I5351" s="269"/>
    </row>
    <row r="5352" spans="1:9">
      <c r="A5352" s="251" t="str">
        <f t="shared" si="944"/>
        <v/>
      </c>
      <c r="B5352" s="239" t="str">
        <f t="shared" si="945"/>
        <v/>
      </c>
      <c r="C5352" s="187"/>
      <c r="D5352" s="187"/>
      <c r="E5352" s="240">
        <f t="shared" si="946"/>
        <v>0</v>
      </c>
      <c r="F5352" s="218">
        <f t="shared" ref="F5352:F5362" si="947">IF(D5352=0,0,C5352*E5352/D5352)</f>
        <v>0</v>
      </c>
      <c r="G5352" s="220"/>
      <c r="I5352" s="269"/>
    </row>
    <row r="5353" spans="1:9">
      <c r="A5353" s="251" t="str">
        <f t="shared" si="944"/>
        <v/>
      </c>
      <c r="B5353" s="239" t="str">
        <f t="shared" si="945"/>
        <v/>
      </c>
      <c r="C5353" s="187"/>
      <c r="D5353" s="290"/>
      <c r="E5353" s="240">
        <f t="shared" si="946"/>
        <v>0</v>
      </c>
      <c r="F5353" s="218">
        <f t="shared" si="947"/>
        <v>0</v>
      </c>
      <c r="G5353" s="220"/>
      <c r="I5353" s="269"/>
    </row>
    <row r="5354" spans="1:9">
      <c r="A5354" s="251" t="str">
        <f t="shared" si="944"/>
        <v/>
      </c>
      <c r="B5354" s="239" t="str">
        <f t="shared" si="945"/>
        <v/>
      </c>
      <c r="C5354" s="187"/>
      <c r="D5354" s="187"/>
      <c r="E5354" s="240">
        <f t="shared" si="946"/>
        <v>0</v>
      </c>
      <c r="F5354" s="218">
        <f t="shared" si="947"/>
        <v>0</v>
      </c>
      <c r="G5354" s="220"/>
      <c r="I5354" s="269"/>
    </row>
    <row r="5355" spans="1:9">
      <c r="A5355" s="251" t="str">
        <f t="shared" si="944"/>
        <v/>
      </c>
      <c r="B5355" s="239" t="str">
        <f t="shared" si="945"/>
        <v/>
      </c>
      <c r="C5355" s="187"/>
      <c r="D5355" s="187"/>
      <c r="E5355" s="240">
        <f t="shared" si="946"/>
        <v>0</v>
      </c>
      <c r="F5355" s="218">
        <f t="shared" si="947"/>
        <v>0</v>
      </c>
      <c r="G5355" s="220"/>
      <c r="I5355" s="269"/>
    </row>
    <row r="5356" spans="1:9">
      <c r="A5356" s="251" t="str">
        <f t="shared" si="944"/>
        <v/>
      </c>
      <c r="B5356" s="239" t="str">
        <f t="shared" si="945"/>
        <v/>
      </c>
      <c r="C5356" s="187"/>
      <c r="D5356" s="187"/>
      <c r="E5356" s="240">
        <f t="shared" si="946"/>
        <v>0</v>
      </c>
      <c r="F5356" s="218">
        <f t="shared" si="947"/>
        <v>0</v>
      </c>
      <c r="G5356" s="220"/>
      <c r="I5356" s="269"/>
    </row>
    <row r="5357" spans="1:9">
      <c r="A5357" s="251" t="str">
        <f t="shared" si="944"/>
        <v/>
      </c>
      <c r="B5357" s="239" t="str">
        <f t="shared" si="945"/>
        <v/>
      </c>
      <c r="C5357" s="187"/>
      <c r="D5357" s="187"/>
      <c r="E5357" s="240">
        <f t="shared" si="946"/>
        <v>0</v>
      </c>
      <c r="F5357" s="218">
        <f t="shared" si="947"/>
        <v>0</v>
      </c>
      <c r="G5357" s="220"/>
      <c r="I5357" s="269"/>
    </row>
    <row r="5358" spans="1:9">
      <c r="A5358" s="251" t="str">
        <f t="shared" si="944"/>
        <v/>
      </c>
      <c r="B5358" s="239" t="str">
        <f t="shared" si="945"/>
        <v/>
      </c>
      <c r="C5358" s="187"/>
      <c r="D5358" s="187"/>
      <c r="E5358" s="240">
        <f t="shared" si="946"/>
        <v>0</v>
      </c>
      <c r="F5358" s="218">
        <f t="shared" si="947"/>
        <v>0</v>
      </c>
      <c r="G5358" s="220"/>
      <c r="I5358" s="269"/>
    </row>
    <row r="5359" spans="1:9">
      <c r="A5359" s="251" t="str">
        <f t="shared" si="944"/>
        <v/>
      </c>
      <c r="B5359" s="239" t="str">
        <f t="shared" si="945"/>
        <v/>
      </c>
      <c r="C5359" s="187"/>
      <c r="D5359" s="187"/>
      <c r="E5359" s="240">
        <f t="shared" si="946"/>
        <v>0</v>
      </c>
      <c r="F5359" s="218">
        <f t="shared" si="947"/>
        <v>0</v>
      </c>
      <c r="G5359" s="220"/>
      <c r="I5359" s="269"/>
    </row>
    <row r="5360" spans="1:9">
      <c r="A5360" s="251" t="str">
        <f t="shared" si="944"/>
        <v/>
      </c>
      <c r="B5360" s="239" t="str">
        <f t="shared" si="945"/>
        <v/>
      </c>
      <c r="C5360" s="187"/>
      <c r="D5360" s="187"/>
      <c r="E5360" s="240">
        <f t="shared" si="946"/>
        <v>0</v>
      </c>
      <c r="F5360" s="218">
        <f t="shared" si="947"/>
        <v>0</v>
      </c>
      <c r="G5360" s="220"/>
      <c r="I5360" s="269"/>
    </row>
    <row r="5361" spans="1:20">
      <c r="A5361" s="251" t="str">
        <f t="shared" si="944"/>
        <v/>
      </c>
      <c r="B5361" s="239" t="str">
        <f t="shared" si="945"/>
        <v/>
      </c>
      <c r="C5361" s="187"/>
      <c r="D5361" s="187"/>
      <c r="E5361" s="240">
        <f t="shared" si="946"/>
        <v>0</v>
      </c>
      <c r="F5361" s="218">
        <f t="shared" si="947"/>
        <v>0</v>
      </c>
      <c r="G5361" s="220"/>
      <c r="I5361" s="269"/>
    </row>
    <row r="5362" spans="1:20" ht="31.5" customHeight="1">
      <c r="A5362" s="251" t="str">
        <f t="shared" si="944"/>
        <v/>
      </c>
      <c r="B5362" s="239" t="str">
        <f t="shared" si="945"/>
        <v/>
      </c>
      <c r="C5362" s="187"/>
      <c r="D5362" s="187"/>
      <c r="E5362" s="240">
        <f t="shared" si="946"/>
        <v>0</v>
      </c>
      <c r="F5362" s="218">
        <f t="shared" si="947"/>
        <v>0</v>
      </c>
      <c r="G5362" s="221"/>
      <c r="I5362" s="308"/>
    </row>
    <row r="5363" spans="1:20" ht="13.5" thickBot="1">
      <c r="A5363" s="222"/>
      <c r="B5363" s="223"/>
      <c r="C5363" s="223"/>
      <c r="D5363" s="225"/>
      <c r="E5363" s="225"/>
      <c r="F5363" s="226" t="s">
        <v>79</v>
      </c>
      <c r="G5363" s="250">
        <f>SUM(F5351:F5362)</f>
        <v>0</v>
      </c>
      <c r="I5363" s="308"/>
    </row>
    <row r="5364" spans="1:20" ht="13.5" thickTop="1">
      <c r="A5364" s="179" t="s">
        <v>72</v>
      </c>
      <c r="B5364" s="229"/>
      <c r="C5364" s="229"/>
      <c r="D5364" s="231"/>
      <c r="E5364" s="231"/>
      <c r="F5364" s="230"/>
      <c r="G5364" s="232"/>
      <c r="H5364" s="209"/>
      <c r="I5364" s="307"/>
    </row>
    <row r="5365" spans="1:20">
      <c r="A5365" s="233" t="s">
        <v>53</v>
      </c>
      <c r="B5365" s="234"/>
      <c r="C5365" s="234"/>
      <c r="D5365" s="299"/>
      <c r="E5365" s="236" t="s">
        <v>73</v>
      </c>
      <c r="F5365" s="237" t="s">
        <v>74</v>
      </c>
      <c r="G5365" s="252" t="s">
        <v>73</v>
      </c>
      <c r="I5365" s="308"/>
    </row>
    <row r="5366" spans="1:20">
      <c r="A5366" s="178" t="s">
        <v>86</v>
      </c>
      <c r="B5366" s="253"/>
      <c r="C5366" s="253"/>
      <c r="D5366" s="300"/>
      <c r="E5366" s="217">
        <f>SUM(G5325,G5340,G5348,G5363)</f>
        <v>0</v>
      </c>
      <c r="F5366" s="254">
        <f>A</f>
        <v>0</v>
      </c>
      <c r="G5366" s="255">
        <f>E5366*F5366</f>
        <v>0</v>
      </c>
      <c r="I5366" s="308"/>
    </row>
    <row r="5367" spans="1:20">
      <c r="A5367" s="178" t="s">
        <v>84</v>
      </c>
      <c r="B5367" s="253"/>
      <c r="C5367" s="253"/>
      <c r="D5367" s="300"/>
      <c r="E5367" s="217">
        <f>SUM(G5325,G5340,G5348,G5363)</f>
        <v>0</v>
      </c>
      <c r="F5367" s="254">
        <f>I</f>
        <v>0</v>
      </c>
      <c r="G5367" s="255">
        <f>E5367*F5367</f>
        <v>0</v>
      </c>
      <c r="I5367" s="308"/>
    </row>
    <row r="5368" spans="1:20" ht="33" customHeight="1">
      <c r="A5368" s="178" t="s">
        <v>85</v>
      </c>
      <c r="B5368" s="253"/>
      <c r="C5368" s="253"/>
      <c r="D5368" s="300"/>
      <c r="E5368" s="217">
        <f>SUM(G5325,G5340,G5348,G5363)</f>
        <v>0</v>
      </c>
      <c r="F5368" s="254">
        <f>U</f>
        <v>0</v>
      </c>
      <c r="G5368" s="255">
        <f>E5368*F5368</f>
        <v>0</v>
      </c>
      <c r="I5368" s="308"/>
      <c r="J5368" s="281"/>
      <c r="K5368" s="281"/>
      <c r="L5368" s="281"/>
      <c r="M5368" s="281"/>
      <c r="N5368" s="281"/>
      <c r="O5368" s="281"/>
      <c r="P5368" s="281"/>
      <c r="Q5368" s="281"/>
      <c r="R5368" s="281"/>
      <c r="S5368" s="281"/>
    </row>
    <row r="5369" spans="1:20" s="201" customFormat="1" ht="13.5" thickBot="1">
      <c r="A5369" s="222"/>
      <c r="B5369" s="223"/>
      <c r="C5369" s="223"/>
      <c r="D5369" s="225"/>
      <c r="E5369" s="225"/>
      <c r="F5369" s="256" t="s">
        <v>83</v>
      </c>
      <c r="G5369" s="250">
        <f>SUM(G5366:G5368)</f>
        <v>0</v>
      </c>
      <c r="I5369" s="309"/>
      <c r="J5369" s="201" t="str">
        <f>B5309</f>
        <v>7,4</v>
      </c>
      <c r="K5369" s="261">
        <f>E5366</f>
        <v>0</v>
      </c>
      <c r="L5369" s="261">
        <f>+G5325</f>
        <v>0</v>
      </c>
      <c r="M5369" s="261">
        <f>+G5340</f>
        <v>0</v>
      </c>
      <c r="N5369" s="261">
        <f>+G5348</f>
        <v>0</v>
      </c>
      <c r="O5369" s="261">
        <f>+G5363</f>
        <v>0</v>
      </c>
      <c r="P5369" s="280">
        <f>G5366</f>
        <v>0</v>
      </c>
      <c r="Q5369" s="280">
        <f>G5367</f>
        <v>0</v>
      </c>
      <c r="R5369" s="280">
        <f>G5368</f>
        <v>0</v>
      </c>
      <c r="S5369" s="283">
        <f>SUM(K5369:R5369)</f>
        <v>0</v>
      </c>
      <c r="T5369" s="280"/>
    </row>
    <row r="5370" spans="1:20" ht="14" thickTop="1" thickBot="1">
      <c r="A5370" s="257"/>
      <c r="B5370" s="201"/>
      <c r="C5370" s="201"/>
      <c r="D5370" s="301"/>
      <c r="E5370" s="258" t="s">
        <v>88</v>
      </c>
      <c r="F5370" s="259"/>
      <c r="G5370" s="260">
        <f>ROUND(SUM(G5325,G5340,G5348,G5363,G5369),0)</f>
        <v>0</v>
      </c>
      <c r="I5370" s="308"/>
      <c r="T5370" s="280"/>
    </row>
    <row r="5371" spans="1:20" ht="13.5" thickTop="1">
      <c r="A5371" s="262" t="s">
        <v>95</v>
      </c>
      <c r="D5371" s="206"/>
      <c r="E5371" s="206"/>
      <c r="F5371" s="205"/>
      <c r="G5371" s="208"/>
      <c r="I5371" s="308"/>
      <c r="T5371" s="280"/>
    </row>
    <row r="5372" spans="1:20">
      <c r="A5372" s="262"/>
      <c r="B5372" s="263"/>
      <c r="C5372" s="263"/>
      <c r="D5372" s="302"/>
      <c r="E5372" s="206"/>
      <c r="F5372" s="205"/>
      <c r="G5372" s="264">
        <f ca="1">TODAY()</f>
        <v>45189</v>
      </c>
      <c r="I5372" s="308"/>
      <c r="T5372" s="280"/>
    </row>
    <row r="5373" spans="1:20" s="191" customFormat="1" ht="13.5" thickBot="1">
      <c r="A5373" s="222"/>
      <c r="B5373" s="223"/>
      <c r="C5373" s="223"/>
      <c r="D5373" s="225"/>
      <c r="E5373" s="225"/>
      <c r="F5373" s="224"/>
      <c r="G5373" s="265"/>
      <c r="I5373" s="303"/>
      <c r="S5373" s="282"/>
    </row>
    <row r="5374" spans="1:20" s="191" customFormat="1" ht="13.5" thickTop="1">
      <c r="A5374" s="188" t="s">
        <v>124</v>
      </c>
      <c r="B5374" s="188"/>
      <c r="C5374" s="188"/>
      <c r="D5374" s="190"/>
      <c r="E5374" s="190"/>
      <c r="F5374" s="189"/>
      <c r="G5374" s="189"/>
      <c r="I5374" s="303"/>
      <c r="S5374" s="282"/>
    </row>
    <row r="5375" spans="1:20" s="191" customFormat="1">
      <c r="A5375" s="188" t="str">
        <f>CONCATENATE('Prestaciones y AIU'!A4944," ANALISIS DE PRECIOS UNITARIOS")</f>
        <v xml:space="preserve"> ANALISIS DE PRECIOS UNITARIOS</v>
      </c>
      <c r="B5375" s="188"/>
      <c r="C5375" s="188"/>
      <c r="D5375" s="190"/>
      <c r="E5375" s="190"/>
      <c r="F5375" s="189"/>
      <c r="G5375" s="189"/>
      <c r="I5375" s="303"/>
      <c r="S5375" s="282"/>
    </row>
    <row r="5376" spans="1:20" s="191" customFormat="1">
      <c r="A5376" s="188" t="str">
        <f>Objeto_LIC</f>
        <v>OBJETO PROCESO COMPETITIVO</v>
      </c>
      <c r="B5376" s="188"/>
      <c r="C5376" s="188"/>
      <c r="D5376" s="190"/>
      <c r="E5376" s="190"/>
      <c r="F5376" s="189"/>
      <c r="G5376" s="189"/>
      <c r="I5376" s="303"/>
      <c r="S5376" s="282"/>
    </row>
    <row r="5377" spans="1:19">
      <c r="A5377" s="188"/>
      <c r="B5377" s="188"/>
      <c r="C5377" s="188"/>
      <c r="D5377" s="190"/>
      <c r="E5377" s="190"/>
      <c r="F5377" s="189"/>
      <c r="G5377" s="189"/>
    </row>
    <row r="5378" spans="1:19" s="201" customFormat="1" ht="13.5" thickBot="1">
      <c r="A5378" s="192"/>
      <c r="B5378" s="192"/>
      <c r="C5378" s="192"/>
      <c r="D5378" s="194"/>
      <c r="E5378" s="194"/>
      <c r="F5378" s="193"/>
      <c r="G5378" s="193"/>
      <c r="I5378" s="305"/>
      <c r="S5378" s="282"/>
    </row>
    <row r="5379" spans="1:19" ht="13.5" thickTop="1">
      <c r="A5379" s="196"/>
      <c r="B5379" s="197"/>
      <c r="C5379" s="197"/>
      <c r="D5379" s="199"/>
      <c r="E5379" s="199"/>
      <c r="F5379" s="198"/>
      <c r="G5379" s="200" t="s">
        <v>125</v>
      </c>
    </row>
    <row r="5380" spans="1:19">
      <c r="A5380" s="202" t="s">
        <v>58</v>
      </c>
      <c r="B5380" s="844" t="str">
        <f>Proponente</f>
        <v>INDICAR NOMBRE DE CONTRATISTA</v>
      </c>
      <c r="C5380" s="844"/>
      <c r="D5380" s="844"/>
      <c r="E5380" s="844"/>
      <c r="F5380" s="844"/>
      <c r="G5380" s="845"/>
    </row>
    <row r="5381" spans="1:19">
      <c r="A5381" s="202" t="s">
        <v>59</v>
      </c>
      <c r="B5381" s="203" t="str">
        <f>Presupuesto!$A$83</f>
        <v>7,5</v>
      </c>
      <c r="C5381" s="844" t="str">
        <f>Presupuesto!$B$83</f>
        <v>Pañete liso impermeabilizado sobre muro (Mortero 1:3 incluye filos y dilataciones)</v>
      </c>
      <c r="D5381" s="844"/>
      <c r="E5381" s="844"/>
      <c r="F5381" s="844"/>
      <c r="G5381" s="845"/>
    </row>
    <row r="5382" spans="1:19">
      <c r="A5382" s="204"/>
      <c r="D5382" s="206"/>
      <c r="E5382" s="206"/>
      <c r="F5382" s="192" t="s">
        <v>87</v>
      </c>
      <c r="G5382" s="207" t="str">
        <f>Presupuesto!$C$83</f>
        <v>m2</v>
      </c>
      <c r="I5382" s="306"/>
      <c r="J5382" s="281"/>
      <c r="K5382" s="281"/>
      <c r="L5382" s="281"/>
      <c r="M5382" s="281"/>
      <c r="N5382" s="281"/>
      <c r="O5382" s="281"/>
      <c r="P5382" s="281"/>
      <c r="Q5382" s="281"/>
      <c r="R5382" s="281"/>
      <c r="S5382" s="281"/>
    </row>
    <row r="5383" spans="1:19" s="209" customFormat="1" ht="13.5" thickBot="1">
      <c r="A5383" s="202" t="s">
        <v>60</v>
      </c>
      <c r="B5383" s="195"/>
      <c r="C5383" s="195"/>
      <c r="D5383" s="206"/>
      <c r="E5383" s="206"/>
      <c r="F5383" s="205"/>
      <c r="G5383" s="208"/>
      <c r="I5383" s="307"/>
      <c r="S5383" s="281"/>
    </row>
    <row r="5384" spans="1:19" ht="13.5" thickTop="1">
      <c r="A5384" s="210" t="s">
        <v>53</v>
      </c>
      <c r="B5384" s="211" t="s">
        <v>61</v>
      </c>
      <c r="C5384" s="211" t="s">
        <v>62</v>
      </c>
      <c r="D5384" s="212" t="s">
        <v>70</v>
      </c>
      <c r="E5384" s="213" t="s">
        <v>98</v>
      </c>
      <c r="F5384" s="213" t="s">
        <v>75</v>
      </c>
      <c r="G5384" s="214" t="s">
        <v>66</v>
      </c>
      <c r="I5384" s="269"/>
    </row>
    <row r="5385" spans="1:19">
      <c r="A5385" s="215" t="str">
        <f t="shared" ref="A5385:A5396" si="948">IF(I5384=0,"-",VLOOKUP(I5384,EQUIPOS,2,FALSE))</f>
        <v>-</v>
      </c>
      <c r="B5385" s="216"/>
      <c r="C5385" s="216"/>
      <c r="D5385" s="186"/>
      <c r="E5385" s="217">
        <f t="shared" ref="E5385:E5396" si="949">IF(I5384=0,0,VLOOKUP(I5384,EQUIPOS,4,FALSE))</f>
        <v>0</v>
      </c>
      <c r="F5385" s="218">
        <f t="shared" ref="F5385:F5396" si="950">IF(D5385=0,0,E5385/D5385)</f>
        <v>0</v>
      </c>
      <c r="G5385" s="219"/>
      <c r="I5385" s="269"/>
    </row>
    <row r="5386" spans="1:19">
      <c r="A5386" s="215" t="str">
        <f t="shared" si="948"/>
        <v>-</v>
      </c>
      <c r="B5386" s="216"/>
      <c r="C5386" s="216"/>
      <c r="D5386" s="186"/>
      <c r="E5386" s="217">
        <f t="shared" si="949"/>
        <v>0</v>
      </c>
      <c r="F5386" s="218">
        <f t="shared" si="950"/>
        <v>0</v>
      </c>
      <c r="G5386" s="220"/>
      <c r="I5386" s="269"/>
    </row>
    <row r="5387" spans="1:19">
      <c r="A5387" s="215" t="str">
        <f t="shared" si="948"/>
        <v>-</v>
      </c>
      <c r="B5387" s="216"/>
      <c r="C5387" s="216"/>
      <c r="D5387" s="186"/>
      <c r="E5387" s="217">
        <f t="shared" si="949"/>
        <v>0</v>
      </c>
      <c r="F5387" s="218">
        <f t="shared" si="950"/>
        <v>0</v>
      </c>
      <c r="G5387" s="220"/>
      <c r="I5387" s="269"/>
    </row>
    <row r="5388" spans="1:19">
      <c r="A5388" s="215" t="str">
        <f t="shared" si="948"/>
        <v>-</v>
      </c>
      <c r="B5388" s="216"/>
      <c r="C5388" s="216"/>
      <c r="D5388" s="186"/>
      <c r="E5388" s="217">
        <f t="shared" si="949"/>
        <v>0</v>
      </c>
      <c r="F5388" s="218">
        <f t="shared" si="950"/>
        <v>0</v>
      </c>
      <c r="G5388" s="220"/>
      <c r="I5388" s="269"/>
    </row>
    <row r="5389" spans="1:19">
      <c r="A5389" s="215" t="str">
        <f t="shared" si="948"/>
        <v>-</v>
      </c>
      <c r="B5389" s="216"/>
      <c r="C5389" s="216"/>
      <c r="D5389" s="186"/>
      <c r="E5389" s="217">
        <f t="shared" si="949"/>
        <v>0</v>
      </c>
      <c r="F5389" s="218">
        <f t="shared" si="950"/>
        <v>0</v>
      </c>
      <c r="G5389" s="220"/>
      <c r="I5389" s="269"/>
    </row>
    <row r="5390" spans="1:19">
      <c r="A5390" s="215" t="str">
        <f t="shared" si="948"/>
        <v>-</v>
      </c>
      <c r="B5390" s="216"/>
      <c r="C5390" s="216"/>
      <c r="D5390" s="186"/>
      <c r="E5390" s="217">
        <f t="shared" si="949"/>
        <v>0</v>
      </c>
      <c r="F5390" s="218">
        <f t="shared" si="950"/>
        <v>0</v>
      </c>
      <c r="G5390" s="220"/>
      <c r="I5390" s="269"/>
    </row>
    <row r="5391" spans="1:19">
      <c r="A5391" s="215" t="str">
        <f t="shared" si="948"/>
        <v>-</v>
      </c>
      <c r="B5391" s="216"/>
      <c r="C5391" s="216"/>
      <c r="D5391" s="186"/>
      <c r="E5391" s="217">
        <f t="shared" si="949"/>
        <v>0</v>
      </c>
      <c r="F5391" s="218">
        <f t="shared" si="950"/>
        <v>0</v>
      </c>
      <c r="G5391" s="220"/>
      <c r="I5391" s="269"/>
    </row>
    <row r="5392" spans="1:19">
      <c r="A5392" s="215" t="str">
        <f t="shared" si="948"/>
        <v>-</v>
      </c>
      <c r="B5392" s="216"/>
      <c r="C5392" s="216"/>
      <c r="D5392" s="186"/>
      <c r="E5392" s="217">
        <f t="shared" si="949"/>
        <v>0</v>
      </c>
      <c r="F5392" s="218">
        <f t="shared" si="950"/>
        <v>0</v>
      </c>
      <c r="G5392" s="220"/>
      <c r="I5392" s="269"/>
    </row>
    <row r="5393" spans="1:19">
      <c r="A5393" s="215" t="str">
        <f t="shared" si="948"/>
        <v>-</v>
      </c>
      <c r="B5393" s="216"/>
      <c r="C5393" s="216"/>
      <c r="D5393" s="186"/>
      <c r="E5393" s="217">
        <f t="shared" si="949"/>
        <v>0</v>
      </c>
      <c r="F5393" s="218">
        <f t="shared" si="950"/>
        <v>0</v>
      </c>
      <c r="G5393" s="220"/>
      <c r="I5393" s="269"/>
    </row>
    <row r="5394" spans="1:19">
      <c r="A5394" s="215" t="str">
        <f t="shared" si="948"/>
        <v>-</v>
      </c>
      <c r="B5394" s="216"/>
      <c r="C5394" s="216"/>
      <c r="D5394" s="186"/>
      <c r="E5394" s="217">
        <f t="shared" si="949"/>
        <v>0</v>
      </c>
      <c r="F5394" s="218">
        <f t="shared" si="950"/>
        <v>0</v>
      </c>
      <c r="G5394" s="220"/>
      <c r="I5394" s="269"/>
    </row>
    <row r="5395" spans="1:19">
      <c r="A5395" s="215" t="str">
        <f t="shared" si="948"/>
        <v>-</v>
      </c>
      <c r="B5395" s="216"/>
      <c r="C5395" s="216"/>
      <c r="D5395" s="186"/>
      <c r="E5395" s="217">
        <f t="shared" si="949"/>
        <v>0</v>
      </c>
      <c r="F5395" s="218">
        <f t="shared" si="950"/>
        <v>0</v>
      </c>
      <c r="G5395" s="220"/>
      <c r="I5395" s="269"/>
    </row>
    <row r="5396" spans="1:19">
      <c r="A5396" s="215" t="str">
        <f t="shared" si="948"/>
        <v>-</v>
      </c>
      <c r="B5396" s="216"/>
      <c r="C5396" s="216"/>
      <c r="D5396" s="186"/>
      <c r="E5396" s="217">
        <f t="shared" si="949"/>
        <v>0</v>
      </c>
      <c r="F5396" s="218">
        <f t="shared" si="950"/>
        <v>0</v>
      </c>
      <c r="G5396" s="220"/>
      <c r="I5396" s="308"/>
    </row>
    <row r="5397" spans="1:19" ht="13.5" thickBot="1">
      <c r="A5397" s="222"/>
      <c r="B5397" s="223"/>
      <c r="C5397" s="223"/>
      <c r="D5397" s="225"/>
      <c r="E5397" s="225"/>
      <c r="F5397" s="226" t="s">
        <v>76</v>
      </c>
      <c r="G5397" s="227">
        <f>SUM(F5385:F5396)</f>
        <v>0</v>
      </c>
      <c r="I5397" s="308"/>
    </row>
    <row r="5398" spans="1:19" s="209" customFormat="1" ht="13.5" thickTop="1">
      <c r="A5398" s="228" t="s">
        <v>63</v>
      </c>
      <c r="B5398" s="229"/>
      <c r="C5398" s="229"/>
      <c r="D5398" s="231"/>
      <c r="E5398" s="231"/>
      <c r="F5398" s="230"/>
      <c r="G5398" s="232"/>
      <c r="I5398" s="307"/>
      <c r="S5398" s="281"/>
    </row>
    <row r="5399" spans="1:19" ht="26">
      <c r="A5399" s="233" t="s">
        <v>53</v>
      </c>
      <c r="B5399" s="234"/>
      <c r="C5399" s="235" t="s">
        <v>54</v>
      </c>
      <c r="D5399" s="298" t="s">
        <v>64</v>
      </c>
      <c r="E5399" s="236" t="s">
        <v>65</v>
      </c>
      <c r="F5399" s="237" t="s">
        <v>75</v>
      </c>
      <c r="G5399" s="238" t="s">
        <v>66</v>
      </c>
      <c r="I5399" s="269"/>
    </row>
    <row r="5400" spans="1:19">
      <c r="A5400" s="842" t="str">
        <f t="shared" ref="A5400:A5411" si="951">IF(I5399=0,"",VLOOKUP(I5399,MATERIALES,2,FALSE))</f>
        <v/>
      </c>
      <c r="B5400" s="843"/>
      <c r="C5400" s="239" t="str">
        <f t="shared" ref="C5400:C5408" si="952">IF(I5399=0,"",VLOOKUP(I5399,MATERIALES,3,FALSE))</f>
        <v/>
      </c>
      <c r="D5400" s="186"/>
      <c r="E5400" s="240">
        <f t="shared" ref="E5400:E5411" si="953">IF(I5399=0,0,VLOOKUP(I5399,MATERIALES,4,FALSE))</f>
        <v>0</v>
      </c>
      <c r="F5400" s="218">
        <f>D5400*E5400</f>
        <v>0</v>
      </c>
      <c r="G5400" s="219"/>
      <c r="I5400" s="269"/>
    </row>
    <row r="5401" spans="1:19">
      <c r="A5401" s="842" t="str">
        <f t="shared" si="951"/>
        <v/>
      </c>
      <c r="B5401" s="843"/>
      <c r="C5401" s="239" t="str">
        <f t="shared" si="952"/>
        <v/>
      </c>
      <c r="D5401" s="186"/>
      <c r="E5401" s="240">
        <f t="shared" si="953"/>
        <v>0</v>
      </c>
      <c r="F5401" s="218">
        <f t="shared" ref="F5401:F5411" si="954">D5401*E5401</f>
        <v>0</v>
      </c>
      <c r="G5401" s="220"/>
      <c r="I5401" s="269"/>
    </row>
    <row r="5402" spans="1:19">
      <c r="A5402" s="842" t="str">
        <f t="shared" si="951"/>
        <v/>
      </c>
      <c r="B5402" s="843"/>
      <c r="C5402" s="239" t="str">
        <f t="shared" si="952"/>
        <v/>
      </c>
      <c r="D5402" s="186"/>
      <c r="E5402" s="240">
        <f t="shared" si="953"/>
        <v>0</v>
      </c>
      <c r="F5402" s="218">
        <f t="shared" si="954"/>
        <v>0</v>
      </c>
      <c r="G5402" s="220"/>
      <c r="I5402" s="269"/>
    </row>
    <row r="5403" spans="1:19">
      <c r="A5403" s="842" t="str">
        <f t="shared" si="951"/>
        <v/>
      </c>
      <c r="B5403" s="843"/>
      <c r="C5403" s="239" t="str">
        <f t="shared" si="952"/>
        <v/>
      </c>
      <c r="D5403" s="186"/>
      <c r="E5403" s="240">
        <f t="shared" si="953"/>
        <v>0</v>
      </c>
      <c r="F5403" s="218">
        <f t="shared" si="954"/>
        <v>0</v>
      </c>
      <c r="G5403" s="220"/>
      <c r="I5403" s="269"/>
    </row>
    <row r="5404" spans="1:19">
      <c r="A5404" s="842" t="str">
        <f t="shared" si="951"/>
        <v/>
      </c>
      <c r="B5404" s="843"/>
      <c r="C5404" s="239" t="str">
        <f t="shared" si="952"/>
        <v/>
      </c>
      <c r="D5404" s="186"/>
      <c r="E5404" s="240">
        <f t="shared" si="953"/>
        <v>0</v>
      </c>
      <c r="F5404" s="218">
        <f t="shared" si="954"/>
        <v>0</v>
      </c>
      <c r="G5404" s="220"/>
      <c r="I5404" s="269"/>
    </row>
    <row r="5405" spans="1:19">
      <c r="A5405" s="842" t="str">
        <f t="shared" si="951"/>
        <v/>
      </c>
      <c r="B5405" s="843"/>
      <c r="C5405" s="239" t="str">
        <f t="shared" si="952"/>
        <v/>
      </c>
      <c r="D5405" s="186"/>
      <c r="E5405" s="240">
        <f t="shared" si="953"/>
        <v>0</v>
      </c>
      <c r="F5405" s="218">
        <f t="shared" si="954"/>
        <v>0</v>
      </c>
      <c r="G5405" s="220"/>
      <c r="I5405" s="269"/>
    </row>
    <row r="5406" spans="1:19">
      <c r="A5406" s="842" t="str">
        <f t="shared" si="951"/>
        <v/>
      </c>
      <c r="B5406" s="843"/>
      <c r="C5406" s="239" t="str">
        <f t="shared" si="952"/>
        <v/>
      </c>
      <c r="D5406" s="186"/>
      <c r="E5406" s="240">
        <f t="shared" si="953"/>
        <v>0</v>
      </c>
      <c r="F5406" s="218">
        <f t="shared" si="954"/>
        <v>0</v>
      </c>
      <c r="G5406" s="220"/>
      <c r="I5406" s="269"/>
    </row>
    <row r="5407" spans="1:19">
      <c r="A5407" s="842" t="str">
        <f t="shared" si="951"/>
        <v/>
      </c>
      <c r="B5407" s="843"/>
      <c r="C5407" s="239" t="str">
        <f t="shared" si="952"/>
        <v/>
      </c>
      <c r="D5407" s="186"/>
      <c r="E5407" s="240">
        <f t="shared" si="953"/>
        <v>0</v>
      </c>
      <c r="F5407" s="218">
        <f t="shared" si="954"/>
        <v>0</v>
      </c>
      <c r="G5407" s="241"/>
      <c r="I5407" s="269"/>
    </row>
    <row r="5408" spans="1:19">
      <c r="A5408" s="842" t="str">
        <f t="shared" si="951"/>
        <v/>
      </c>
      <c r="B5408" s="843"/>
      <c r="C5408" s="239" t="str">
        <f t="shared" si="952"/>
        <v/>
      </c>
      <c r="D5408" s="186"/>
      <c r="E5408" s="240">
        <f t="shared" si="953"/>
        <v>0</v>
      </c>
      <c r="F5408" s="218">
        <f t="shared" si="954"/>
        <v>0</v>
      </c>
      <c r="G5408" s="220"/>
      <c r="I5408" s="269"/>
    </row>
    <row r="5409" spans="1:9">
      <c r="A5409" s="842" t="str">
        <f t="shared" si="951"/>
        <v/>
      </c>
      <c r="B5409" s="843"/>
      <c r="C5409" s="239"/>
      <c r="D5409" s="186"/>
      <c r="E5409" s="240">
        <f t="shared" si="953"/>
        <v>0</v>
      </c>
      <c r="F5409" s="218">
        <f t="shared" si="954"/>
        <v>0</v>
      </c>
      <c r="G5409" s="220"/>
      <c r="I5409" s="269"/>
    </row>
    <row r="5410" spans="1:9">
      <c r="A5410" s="842" t="str">
        <f t="shared" si="951"/>
        <v/>
      </c>
      <c r="B5410" s="843"/>
      <c r="C5410" s="239"/>
      <c r="D5410" s="186"/>
      <c r="E5410" s="240">
        <f t="shared" si="953"/>
        <v>0</v>
      </c>
      <c r="F5410" s="218">
        <f t="shared" si="954"/>
        <v>0</v>
      </c>
      <c r="G5410" s="220"/>
      <c r="I5410" s="269"/>
    </row>
    <row r="5411" spans="1:9" ht="26.25" customHeight="1">
      <c r="A5411" s="842" t="str">
        <f t="shared" si="951"/>
        <v/>
      </c>
      <c r="B5411" s="843"/>
      <c r="C5411" s="239" t="str">
        <f t="shared" ref="C5411" si="955">IF(I5410=0,"",VLOOKUP(I5410,MATERIALES,3,FALSE))</f>
        <v/>
      </c>
      <c r="D5411" s="186"/>
      <c r="E5411" s="240">
        <f t="shared" si="953"/>
        <v>0</v>
      </c>
      <c r="F5411" s="218">
        <f t="shared" si="954"/>
        <v>0</v>
      </c>
      <c r="G5411" s="221"/>
      <c r="I5411" s="308"/>
    </row>
    <row r="5412" spans="1:9" ht="13.5" thickBot="1">
      <c r="A5412" s="204"/>
      <c r="D5412" s="206"/>
      <c r="E5412" s="242"/>
      <c r="F5412" s="243" t="s">
        <v>77</v>
      </c>
      <c r="G5412" s="241">
        <f>SUM(F5400:F5411)</f>
        <v>0</v>
      </c>
      <c r="I5412" s="308"/>
    </row>
    <row r="5413" spans="1:9" ht="14" thickTop="1" thickBot="1">
      <c r="A5413" s="244" t="s">
        <v>68</v>
      </c>
      <c r="B5413" s="245"/>
      <c r="C5413" s="245"/>
      <c r="D5413" s="247"/>
      <c r="E5413" s="247"/>
      <c r="F5413" s="246"/>
      <c r="G5413" s="248"/>
      <c r="I5413" s="308"/>
    </row>
    <row r="5414" spans="1:9" ht="13.5" thickTop="1">
      <c r="A5414" s="233" t="s">
        <v>53</v>
      </c>
      <c r="B5414" s="234"/>
      <c r="C5414" s="236" t="s">
        <v>67</v>
      </c>
      <c r="D5414" s="298" t="s">
        <v>71</v>
      </c>
      <c r="E5414" s="236" t="s">
        <v>96</v>
      </c>
      <c r="F5414" s="237" t="s">
        <v>75</v>
      </c>
      <c r="G5414" s="238" t="s">
        <v>66</v>
      </c>
      <c r="I5414" s="269"/>
    </row>
    <row r="5415" spans="1:9">
      <c r="A5415" s="842" t="str">
        <f>IF(I5414=0,"",VLOOKUP(I5414,EQUIPOS,2,FALSE))</f>
        <v/>
      </c>
      <c r="B5415" s="843"/>
      <c r="C5415" s="187"/>
      <c r="D5415" s="186"/>
      <c r="E5415" s="240">
        <f>IF(I5414=0,0,VLOOKUP(I5414,EQUIPOS,4,FALSE))</f>
        <v>0</v>
      </c>
      <c r="F5415" s="218">
        <f>C5415*D5415*E5415</f>
        <v>0</v>
      </c>
      <c r="G5415" s="219"/>
      <c r="I5415" s="269"/>
    </row>
    <row r="5416" spans="1:9">
      <c r="A5416" s="842" t="str">
        <f>IF(I5415=0,"",VLOOKUP(I5415,EQUIPOS,2,FALSE))</f>
        <v/>
      </c>
      <c r="B5416" s="843"/>
      <c r="C5416" s="187"/>
      <c r="D5416" s="186"/>
      <c r="E5416" s="240">
        <f>IF(I5415=0,0,VLOOKUP(I5415,EQUIPOS,4,FALSE))</f>
        <v>0</v>
      </c>
      <c r="F5416" s="218">
        <f t="shared" ref="F5416:F5419" si="956">C5416*D5416*E5416</f>
        <v>0</v>
      </c>
      <c r="G5416" s="220"/>
      <c r="I5416" s="269"/>
    </row>
    <row r="5417" spans="1:9">
      <c r="A5417" s="842" t="str">
        <f>IF(I5416=0,"",VLOOKUP(I5416,EQUIPOS,2,FALSE))</f>
        <v/>
      </c>
      <c r="B5417" s="843"/>
      <c r="C5417" s="187"/>
      <c r="D5417" s="186"/>
      <c r="E5417" s="240">
        <f>IF(I5416=0,0,VLOOKUP(I5416,EQUIPOS,4,FALSE))</f>
        <v>0</v>
      </c>
      <c r="F5417" s="218">
        <f t="shared" si="956"/>
        <v>0</v>
      </c>
      <c r="G5417" s="220"/>
      <c r="I5417" s="269"/>
    </row>
    <row r="5418" spans="1:9">
      <c r="A5418" s="842" t="str">
        <f>IF(I5417=0,"",VLOOKUP(I5417,EQUIPOS,2,FALSE))</f>
        <v/>
      </c>
      <c r="B5418" s="843"/>
      <c r="C5418" s="187"/>
      <c r="D5418" s="186"/>
      <c r="E5418" s="240">
        <f>IF(I5417=0,0,VLOOKUP(I5417,EQUIPOS,4,FALSE))</f>
        <v>0</v>
      </c>
      <c r="F5418" s="218">
        <f t="shared" si="956"/>
        <v>0</v>
      </c>
      <c r="G5418" s="220"/>
      <c r="I5418" s="269"/>
    </row>
    <row r="5419" spans="1:9" ht="30.75" customHeight="1">
      <c r="A5419" s="842" t="str">
        <f>IF(I5418=0,"",VLOOKUP(I5418,EQUIPOS,2,FALSE))</f>
        <v/>
      </c>
      <c r="B5419" s="843"/>
      <c r="C5419" s="187"/>
      <c r="D5419" s="186"/>
      <c r="E5419" s="240">
        <f>IF(I5418=0,0,VLOOKUP(I5418,EQUIPOS,4,FALSE))</f>
        <v>0</v>
      </c>
      <c r="F5419" s="218">
        <f t="shared" si="956"/>
        <v>0</v>
      </c>
      <c r="G5419" s="221"/>
      <c r="I5419" s="308"/>
    </row>
    <row r="5420" spans="1:9" ht="13.5" thickBot="1">
      <c r="A5420" s="222"/>
      <c r="B5420" s="223"/>
      <c r="C5420" s="223"/>
      <c r="D5420" s="225"/>
      <c r="E5420" s="249"/>
      <c r="F5420" s="226" t="s">
        <v>78</v>
      </c>
      <c r="G5420" s="250">
        <f>SUM(F5415:F5419)</f>
        <v>0</v>
      </c>
      <c r="I5420" s="308"/>
    </row>
    <row r="5421" spans="1:9" ht="13.5" thickTop="1">
      <c r="A5421" s="228" t="s">
        <v>69</v>
      </c>
      <c r="B5421" s="229"/>
      <c r="C5421" s="229"/>
      <c r="D5421" s="231"/>
      <c r="E5421" s="231"/>
      <c r="F5421" s="230"/>
      <c r="G5421" s="232"/>
      <c r="H5421" s="209"/>
      <c r="I5421" s="307"/>
    </row>
    <row r="5422" spans="1:9" ht="26">
      <c r="A5422" s="233" t="s">
        <v>53</v>
      </c>
      <c r="B5422" s="235" t="s">
        <v>54</v>
      </c>
      <c r="C5422" s="235" t="s">
        <v>64</v>
      </c>
      <c r="D5422" s="298" t="s">
        <v>70</v>
      </c>
      <c r="E5422" s="236" t="s">
        <v>65</v>
      </c>
      <c r="F5422" s="237" t="s">
        <v>75</v>
      </c>
      <c r="G5422" s="238" t="s">
        <v>66</v>
      </c>
      <c r="I5422" s="269"/>
    </row>
    <row r="5423" spans="1:9">
      <c r="A5423" s="251" t="str">
        <f t="shared" ref="A5423:A5434" si="957">IF(I5422=0,"",VLOOKUP(I5422,MANOOBRA,2,FALSE))</f>
        <v/>
      </c>
      <c r="B5423" s="239" t="str">
        <f t="shared" ref="B5423:B5434" si="958">IF(I5422=0,"",VLOOKUP(I5422,MANOOBRA,3,FALSE))</f>
        <v/>
      </c>
      <c r="C5423" s="187"/>
      <c r="D5423" s="187"/>
      <c r="E5423" s="240">
        <f t="shared" ref="E5423:E5434" si="959">IF(I5422=0,0,VLOOKUP(I5422,MANOOBRA,4,FALSE))</f>
        <v>0</v>
      </c>
      <c r="F5423" s="218">
        <f>IF(D5423=0,0,C5423*E5423/D5423)</f>
        <v>0</v>
      </c>
      <c r="G5423" s="219"/>
      <c r="I5423" s="269"/>
    </row>
    <row r="5424" spans="1:9">
      <c r="A5424" s="251" t="str">
        <f t="shared" si="957"/>
        <v/>
      </c>
      <c r="B5424" s="239" t="str">
        <f t="shared" si="958"/>
        <v/>
      </c>
      <c r="C5424" s="187"/>
      <c r="D5424" s="187"/>
      <c r="E5424" s="240">
        <f t="shared" si="959"/>
        <v>0</v>
      </c>
      <c r="F5424" s="218">
        <f t="shared" ref="F5424:F5434" si="960">IF(D5424=0,0,C5424*E5424/D5424)</f>
        <v>0</v>
      </c>
      <c r="G5424" s="220"/>
      <c r="I5424" s="269"/>
    </row>
    <row r="5425" spans="1:19">
      <c r="A5425" s="251" t="str">
        <f t="shared" si="957"/>
        <v/>
      </c>
      <c r="B5425" s="239" t="str">
        <f t="shared" si="958"/>
        <v/>
      </c>
      <c r="C5425" s="187"/>
      <c r="D5425" s="290"/>
      <c r="E5425" s="240">
        <f t="shared" si="959"/>
        <v>0</v>
      </c>
      <c r="F5425" s="218">
        <f t="shared" si="960"/>
        <v>0</v>
      </c>
      <c r="G5425" s="220"/>
      <c r="I5425" s="269"/>
    </row>
    <row r="5426" spans="1:19">
      <c r="A5426" s="251" t="str">
        <f t="shared" si="957"/>
        <v/>
      </c>
      <c r="B5426" s="239" t="str">
        <f t="shared" si="958"/>
        <v/>
      </c>
      <c r="C5426" s="187"/>
      <c r="D5426" s="187"/>
      <c r="E5426" s="240">
        <f t="shared" si="959"/>
        <v>0</v>
      </c>
      <c r="F5426" s="218">
        <f t="shared" si="960"/>
        <v>0</v>
      </c>
      <c r="G5426" s="220"/>
      <c r="I5426" s="269"/>
    </row>
    <row r="5427" spans="1:19">
      <c r="A5427" s="251" t="str">
        <f t="shared" si="957"/>
        <v/>
      </c>
      <c r="B5427" s="239" t="str">
        <f t="shared" si="958"/>
        <v/>
      </c>
      <c r="C5427" s="187"/>
      <c r="D5427" s="187"/>
      <c r="E5427" s="240">
        <f t="shared" si="959"/>
        <v>0</v>
      </c>
      <c r="F5427" s="218">
        <f t="shared" si="960"/>
        <v>0</v>
      </c>
      <c r="G5427" s="220"/>
      <c r="I5427" s="269"/>
    </row>
    <row r="5428" spans="1:19">
      <c r="A5428" s="251" t="str">
        <f t="shared" si="957"/>
        <v/>
      </c>
      <c r="B5428" s="239" t="str">
        <f t="shared" si="958"/>
        <v/>
      </c>
      <c r="C5428" s="187"/>
      <c r="D5428" s="187"/>
      <c r="E5428" s="240">
        <f t="shared" si="959"/>
        <v>0</v>
      </c>
      <c r="F5428" s="218">
        <f t="shared" si="960"/>
        <v>0</v>
      </c>
      <c r="G5428" s="220"/>
      <c r="I5428" s="269"/>
    </row>
    <row r="5429" spans="1:19">
      <c r="A5429" s="251" t="str">
        <f t="shared" si="957"/>
        <v/>
      </c>
      <c r="B5429" s="239" t="str">
        <f t="shared" si="958"/>
        <v/>
      </c>
      <c r="C5429" s="187"/>
      <c r="D5429" s="187"/>
      <c r="E5429" s="240">
        <f t="shared" si="959"/>
        <v>0</v>
      </c>
      <c r="F5429" s="218">
        <f t="shared" si="960"/>
        <v>0</v>
      </c>
      <c r="G5429" s="220"/>
      <c r="I5429" s="269"/>
    </row>
    <row r="5430" spans="1:19">
      <c r="A5430" s="251" t="str">
        <f t="shared" si="957"/>
        <v/>
      </c>
      <c r="B5430" s="239" t="str">
        <f t="shared" si="958"/>
        <v/>
      </c>
      <c r="C5430" s="187"/>
      <c r="D5430" s="187"/>
      <c r="E5430" s="240">
        <f t="shared" si="959"/>
        <v>0</v>
      </c>
      <c r="F5430" s="218">
        <f t="shared" si="960"/>
        <v>0</v>
      </c>
      <c r="G5430" s="220"/>
      <c r="I5430" s="269"/>
    </row>
    <row r="5431" spans="1:19">
      <c r="A5431" s="251" t="str">
        <f t="shared" si="957"/>
        <v/>
      </c>
      <c r="B5431" s="239" t="str">
        <f t="shared" si="958"/>
        <v/>
      </c>
      <c r="C5431" s="187"/>
      <c r="D5431" s="187"/>
      <c r="E5431" s="240">
        <f t="shared" si="959"/>
        <v>0</v>
      </c>
      <c r="F5431" s="218">
        <f t="shared" si="960"/>
        <v>0</v>
      </c>
      <c r="G5431" s="220"/>
      <c r="I5431" s="269"/>
    </row>
    <row r="5432" spans="1:19">
      <c r="A5432" s="251" t="str">
        <f t="shared" si="957"/>
        <v/>
      </c>
      <c r="B5432" s="239" t="str">
        <f t="shared" si="958"/>
        <v/>
      </c>
      <c r="C5432" s="187"/>
      <c r="D5432" s="187"/>
      <c r="E5432" s="240">
        <f t="shared" si="959"/>
        <v>0</v>
      </c>
      <c r="F5432" s="218">
        <f t="shared" si="960"/>
        <v>0</v>
      </c>
      <c r="G5432" s="220"/>
      <c r="I5432" s="269"/>
    </row>
    <row r="5433" spans="1:19">
      <c r="A5433" s="251" t="str">
        <f t="shared" si="957"/>
        <v/>
      </c>
      <c r="B5433" s="239" t="str">
        <f t="shared" si="958"/>
        <v/>
      </c>
      <c r="C5433" s="187"/>
      <c r="D5433" s="187"/>
      <c r="E5433" s="240">
        <f t="shared" si="959"/>
        <v>0</v>
      </c>
      <c r="F5433" s="218">
        <f t="shared" si="960"/>
        <v>0</v>
      </c>
      <c r="G5433" s="220"/>
      <c r="I5433" s="269"/>
    </row>
    <row r="5434" spans="1:19" ht="31.5" customHeight="1">
      <c r="A5434" s="251" t="str">
        <f t="shared" si="957"/>
        <v/>
      </c>
      <c r="B5434" s="239" t="str">
        <f t="shared" si="958"/>
        <v/>
      </c>
      <c r="C5434" s="187"/>
      <c r="D5434" s="187"/>
      <c r="E5434" s="240">
        <f t="shared" si="959"/>
        <v>0</v>
      </c>
      <c r="F5434" s="218">
        <f t="shared" si="960"/>
        <v>0</v>
      </c>
      <c r="G5434" s="221"/>
      <c r="I5434" s="308"/>
    </row>
    <row r="5435" spans="1:19" ht="13.5" thickBot="1">
      <c r="A5435" s="222"/>
      <c r="B5435" s="223"/>
      <c r="C5435" s="223"/>
      <c r="D5435" s="225"/>
      <c r="E5435" s="225"/>
      <c r="F5435" s="226" t="s">
        <v>79</v>
      </c>
      <c r="G5435" s="250">
        <f>SUM(F5423:F5434)</f>
        <v>0</v>
      </c>
      <c r="I5435" s="308"/>
    </row>
    <row r="5436" spans="1:19" ht="13.5" thickTop="1">
      <c r="A5436" s="179" t="s">
        <v>72</v>
      </c>
      <c r="B5436" s="229"/>
      <c r="C5436" s="229"/>
      <c r="D5436" s="231"/>
      <c r="E5436" s="231"/>
      <c r="F5436" s="230"/>
      <c r="G5436" s="232"/>
      <c r="H5436" s="209"/>
      <c r="I5436" s="307"/>
    </row>
    <row r="5437" spans="1:19">
      <c r="A5437" s="233" t="s">
        <v>53</v>
      </c>
      <c r="B5437" s="234"/>
      <c r="C5437" s="234"/>
      <c r="D5437" s="299"/>
      <c r="E5437" s="236" t="s">
        <v>73</v>
      </c>
      <c r="F5437" s="237" t="s">
        <v>74</v>
      </c>
      <c r="G5437" s="252" t="s">
        <v>73</v>
      </c>
      <c r="I5437" s="308"/>
    </row>
    <row r="5438" spans="1:19">
      <c r="A5438" s="178" t="s">
        <v>86</v>
      </c>
      <c r="B5438" s="253"/>
      <c r="C5438" s="253"/>
      <c r="D5438" s="300"/>
      <c r="E5438" s="217">
        <f>SUM(G5397,G5412,G5420,G5435)</f>
        <v>0</v>
      </c>
      <c r="F5438" s="254">
        <f>A</f>
        <v>0</v>
      </c>
      <c r="G5438" s="255">
        <f>E5438*F5438</f>
        <v>0</v>
      </c>
      <c r="I5438" s="308"/>
    </row>
    <row r="5439" spans="1:19">
      <c r="A5439" s="178" t="s">
        <v>84</v>
      </c>
      <c r="B5439" s="253"/>
      <c r="C5439" s="253"/>
      <c r="D5439" s="300"/>
      <c r="E5439" s="217">
        <f>SUM(G5397,G5412,G5420,G5435)</f>
        <v>0</v>
      </c>
      <c r="F5439" s="254">
        <f>I</f>
        <v>0</v>
      </c>
      <c r="G5439" s="255">
        <f>E5439*F5439</f>
        <v>0</v>
      </c>
      <c r="I5439" s="308"/>
    </row>
    <row r="5440" spans="1:19" ht="33" customHeight="1">
      <c r="A5440" s="178" t="s">
        <v>85</v>
      </c>
      <c r="B5440" s="253"/>
      <c r="C5440" s="253"/>
      <c r="D5440" s="300"/>
      <c r="E5440" s="217">
        <f>SUM(G5397,G5412,G5420,G5435)</f>
        <v>0</v>
      </c>
      <c r="F5440" s="254">
        <f>U</f>
        <v>0</v>
      </c>
      <c r="G5440" s="255">
        <f>E5440*F5440</f>
        <v>0</v>
      </c>
      <c r="I5440" s="308"/>
      <c r="J5440" s="281"/>
      <c r="K5440" s="281"/>
      <c r="L5440" s="281"/>
      <c r="M5440" s="281"/>
      <c r="N5440" s="281"/>
      <c r="O5440" s="281"/>
      <c r="P5440" s="281"/>
      <c r="Q5440" s="281"/>
      <c r="R5440" s="281"/>
      <c r="S5440" s="281"/>
    </row>
    <row r="5441" spans="1:20" s="201" customFormat="1" ht="13.5" thickBot="1">
      <c r="A5441" s="222"/>
      <c r="B5441" s="223"/>
      <c r="C5441" s="223"/>
      <c r="D5441" s="225"/>
      <c r="E5441" s="225"/>
      <c r="F5441" s="256" t="s">
        <v>83</v>
      </c>
      <c r="G5441" s="250">
        <f>SUM(G5438:G5440)</f>
        <v>0</v>
      </c>
      <c r="I5441" s="309"/>
      <c r="J5441" s="201" t="str">
        <f>B5381</f>
        <v>7,5</v>
      </c>
      <c r="K5441" s="261">
        <f>E5438</f>
        <v>0</v>
      </c>
      <c r="L5441" s="261">
        <f>+G5397</f>
        <v>0</v>
      </c>
      <c r="M5441" s="261">
        <f>+G5412</f>
        <v>0</v>
      </c>
      <c r="N5441" s="261">
        <f>+G5420</f>
        <v>0</v>
      </c>
      <c r="O5441" s="261">
        <f>+G5435</f>
        <v>0</v>
      </c>
      <c r="P5441" s="280">
        <f>G5438</f>
        <v>0</v>
      </c>
      <c r="Q5441" s="280">
        <f>G5439</f>
        <v>0</v>
      </c>
      <c r="R5441" s="280">
        <f>G5440</f>
        <v>0</v>
      </c>
      <c r="S5441" s="283">
        <f>SUM(K5441:R5441)</f>
        <v>0</v>
      </c>
      <c r="T5441" s="280"/>
    </row>
    <row r="5442" spans="1:20" ht="14" thickTop="1" thickBot="1">
      <c r="A5442" s="257"/>
      <c r="B5442" s="201"/>
      <c r="C5442" s="201"/>
      <c r="D5442" s="301"/>
      <c r="E5442" s="258" t="s">
        <v>88</v>
      </c>
      <c r="F5442" s="259"/>
      <c r="G5442" s="260">
        <f>ROUND(SUM(G5397,G5412,G5420,G5435,G5441),0)</f>
        <v>0</v>
      </c>
      <c r="I5442" s="308"/>
      <c r="T5442" s="280"/>
    </row>
    <row r="5443" spans="1:20" ht="13.5" thickTop="1">
      <c r="A5443" s="262" t="s">
        <v>95</v>
      </c>
      <c r="D5443" s="206"/>
      <c r="E5443" s="206"/>
      <c r="F5443" s="205"/>
      <c r="G5443" s="208"/>
      <c r="I5443" s="308"/>
      <c r="T5443" s="280"/>
    </row>
    <row r="5444" spans="1:20">
      <c r="A5444" s="262"/>
      <c r="B5444" s="263"/>
      <c r="C5444" s="263"/>
      <c r="D5444" s="302"/>
      <c r="E5444" s="206"/>
      <c r="F5444" s="205"/>
      <c r="G5444" s="264">
        <f ca="1">TODAY()</f>
        <v>45189</v>
      </c>
      <c r="I5444" s="308"/>
      <c r="T5444" s="280"/>
    </row>
    <row r="5445" spans="1:20" s="191" customFormat="1" ht="13.5" thickBot="1">
      <c r="A5445" s="222"/>
      <c r="B5445" s="223"/>
      <c r="C5445" s="223"/>
      <c r="D5445" s="225"/>
      <c r="E5445" s="225"/>
      <c r="F5445" s="224"/>
      <c r="G5445" s="265"/>
      <c r="I5445" s="303"/>
      <c r="S5445" s="282"/>
    </row>
    <row r="5446" spans="1:20" s="191" customFormat="1" ht="13.5" thickTop="1">
      <c r="A5446" s="188" t="s">
        <v>124</v>
      </c>
      <c r="B5446" s="188"/>
      <c r="C5446" s="188"/>
      <c r="D5446" s="190"/>
      <c r="E5446" s="190"/>
      <c r="F5446" s="189"/>
      <c r="G5446" s="189"/>
      <c r="I5446" s="303"/>
      <c r="S5446" s="282"/>
    </row>
    <row r="5447" spans="1:20" s="191" customFormat="1">
      <c r="A5447" s="188" t="str">
        <f>CONCATENATE('Prestaciones y AIU'!A5016," ANALISIS DE PRECIOS UNITARIOS")</f>
        <v xml:space="preserve"> ANALISIS DE PRECIOS UNITARIOS</v>
      </c>
      <c r="B5447" s="188"/>
      <c r="C5447" s="188"/>
      <c r="D5447" s="190"/>
      <c r="E5447" s="190"/>
      <c r="F5447" s="189"/>
      <c r="G5447" s="189"/>
      <c r="I5447" s="303"/>
      <c r="S5447" s="282"/>
    </row>
    <row r="5448" spans="1:20" s="191" customFormat="1">
      <c r="A5448" s="188" t="str">
        <f>Objeto_LIC</f>
        <v>OBJETO PROCESO COMPETITIVO</v>
      </c>
      <c r="B5448" s="188"/>
      <c r="C5448" s="188"/>
      <c r="D5448" s="190"/>
      <c r="E5448" s="190"/>
      <c r="F5448" s="189"/>
      <c r="G5448" s="189"/>
      <c r="I5448" s="303"/>
      <c r="S5448" s="282"/>
    </row>
    <row r="5449" spans="1:20">
      <c r="A5449" s="188"/>
      <c r="B5449" s="188"/>
      <c r="C5449" s="188"/>
      <c r="D5449" s="190"/>
      <c r="E5449" s="190"/>
      <c r="F5449" s="189"/>
      <c r="G5449" s="189"/>
    </row>
    <row r="5450" spans="1:20" s="201" customFormat="1" ht="13.5" thickBot="1">
      <c r="A5450" s="192"/>
      <c r="B5450" s="192"/>
      <c r="C5450" s="192"/>
      <c r="D5450" s="194"/>
      <c r="E5450" s="194"/>
      <c r="F5450" s="193"/>
      <c r="G5450" s="193"/>
      <c r="I5450" s="305"/>
      <c r="S5450" s="282"/>
    </row>
    <row r="5451" spans="1:20" ht="13.5" thickTop="1">
      <c r="A5451" s="196"/>
      <c r="B5451" s="197"/>
      <c r="C5451" s="197"/>
      <c r="D5451" s="199"/>
      <c r="E5451" s="199"/>
      <c r="F5451" s="198"/>
      <c r="G5451" s="200" t="s">
        <v>125</v>
      </c>
    </row>
    <row r="5452" spans="1:20">
      <c r="A5452" s="202" t="s">
        <v>58</v>
      </c>
      <c r="B5452" s="844" t="str">
        <f>Proponente</f>
        <v>INDICAR NOMBRE DE CONTRATISTA</v>
      </c>
      <c r="C5452" s="844"/>
      <c r="D5452" s="844"/>
      <c r="E5452" s="844"/>
      <c r="F5452" s="844"/>
      <c r="G5452" s="845"/>
    </row>
    <row r="5453" spans="1:20">
      <c r="A5453" s="202" t="s">
        <v>59</v>
      </c>
      <c r="B5453" s="203" t="str">
        <f>Presupuesto!$A$84</f>
        <v>7,6</v>
      </c>
      <c r="C5453" s="844" t="str">
        <f>Presupuesto!$B$84</f>
        <v>Pañete liso sobre muro (Mortero 1:3 incluye filos y dilataciones)</v>
      </c>
      <c r="D5453" s="844"/>
      <c r="E5453" s="844"/>
      <c r="F5453" s="844"/>
      <c r="G5453" s="845"/>
    </row>
    <row r="5454" spans="1:20">
      <c r="A5454" s="204"/>
      <c r="D5454" s="206"/>
      <c r="E5454" s="206"/>
      <c r="F5454" s="192" t="s">
        <v>87</v>
      </c>
      <c r="G5454" s="207" t="str">
        <f>Presupuesto!$C$84</f>
        <v>m2</v>
      </c>
      <c r="I5454" s="306"/>
      <c r="J5454" s="281"/>
      <c r="K5454" s="281"/>
      <c r="L5454" s="281"/>
      <c r="M5454" s="281"/>
      <c r="N5454" s="281"/>
      <c r="O5454" s="281"/>
      <c r="P5454" s="281"/>
      <c r="Q5454" s="281"/>
      <c r="R5454" s="281"/>
      <c r="S5454" s="281"/>
    </row>
    <row r="5455" spans="1:20" s="209" customFormat="1" ht="13.5" thickBot="1">
      <c r="A5455" s="202" t="s">
        <v>60</v>
      </c>
      <c r="B5455" s="195"/>
      <c r="C5455" s="195"/>
      <c r="D5455" s="206"/>
      <c r="E5455" s="206"/>
      <c r="F5455" s="205"/>
      <c r="G5455" s="208"/>
      <c r="I5455" s="307"/>
      <c r="S5455" s="281"/>
    </row>
    <row r="5456" spans="1:20" ht="13.5" thickTop="1">
      <c r="A5456" s="210" t="s">
        <v>53</v>
      </c>
      <c r="B5456" s="211" t="s">
        <v>61</v>
      </c>
      <c r="C5456" s="211" t="s">
        <v>62</v>
      </c>
      <c r="D5456" s="212" t="s">
        <v>70</v>
      </c>
      <c r="E5456" s="213" t="s">
        <v>98</v>
      </c>
      <c r="F5456" s="213" t="s">
        <v>75</v>
      </c>
      <c r="G5456" s="214" t="s">
        <v>66</v>
      </c>
      <c r="I5456" s="269"/>
    </row>
    <row r="5457" spans="1:19">
      <c r="A5457" s="215" t="str">
        <f t="shared" ref="A5457:A5468" si="961">IF(I5456=0,"-",VLOOKUP(I5456,EQUIPOS,2,FALSE))</f>
        <v>-</v>
      </c>
      <c r="B5457" s="216"/>
      <c r="C5457" s="216"/>
      <c r="D5457" s="186"/>
      <c r="E5457" s="217">
        <f t="shared" ref="E5457:E5468" si="962">IF(I5456=0,0,VLOOKUP(I5456,EQUIPOS,4,FALSE))</f>
        <v>0</v>
      </c>
      <c r="F5457" s="218">
        <f t="shared" ref="F5457:F5468" si="963">IF(D5457=0,0,E5457/D5457)</f>
        <v>0</v>
      </c>
      <c r="G5457" s="219"/>
      <c r="I5457" s="269"/>
    </row>
    <row r="5458" spans="1:19">
      <c r="A5458" s="215" t="str">
        <f t="shared" si="961"/>
        <v>-</v>
      </c>
      <c r="B5458" s="216"/>
      <c r="C5458" s="216"/>
      <c r="D5458" s="186"/>
      <c r="E5458" s="217">
        <f t="shared" si="962"/>
        <v>0</v>
      </c>
      <c r="F5458" s="218">
        <f t="shared" si="963"/>
        <v>0</v>
      </c>
      <c r="G5458" s="220"/>
      <c r="I5458" s="269"/>
    </row>
    <row r="5459" spans="1:19">
      <c r="A5459" s="215" t="str">
        <f t="shared" si="961"/>
        <v>-</v>
      </c>
      <c r="B5459" s="216"/>
      <c r="C5459" s="216"/>
      <c r="D5459" s="186"/>
      <c r="E5459" s="217">
        <f t="shared" si="962"/>
        <v>0</v>
      </c>
      <c r="F5459" s="218">
        <f t="shared" si="963"/>
        <v>0</v>
      </c>
      <c r="G5459" s="220"/>
      <c r="I5459" s="269"/>
    </row>
    <row r="5460" spans="1:19">
      <c r="A5460" s="215" t="str">
        <f t="shared" si="961"/>
        <v>-</v>
      </c>
      <c r="B5460" s="216"/>
      <c r="C5460" s="216"/>
      <c r="D5460" s="186"/>
      <c r="E5460" s="217">
        <f t="shared" si="962"/>
        <v>0</v>
      </c>
      <c r="F5460" s="218">
        <f t="shared" si="963"/>
        <v>0</v>
      </c>
      <c r="G5460" s="220"/>
      <c r="I5460" s="269"/>
    </row>
    <row r="5461" spans="1:19">
      <c r="A5461" s="215" t="str">
        <f t="shared" si="961"/>
        <v>-</v>
      </c>
      <c r="B5461" s="216"/>
      <c r="C5461" s="216"/>
      <c r="D5461" s="186"/>
      <c r="E5461" s="217">
        <f t="shared" si="962"/>
        <v>0</v>
      </c>
      <c r="F5461" s="218">
        <f t="shared" si="963"/>
        <v>0</v>
      </c>
      <c r="G5461" s="220"/>
      <c r="I5461" s="269"/>
    </row>
    <row r="5462" spans="1:19">
      <c r="A5462" s="215" t="str">
        <f t="shared" si="961"/>
        <v>-</v>
      </c>
      <c r="B5462" s="216"/>
      <c r="C5462" s="216"/>
      <c r="D5462" s="186"/>
      <c r="E5462" s="217">
        <f t="shared" si="962"/>
        <v>0</v>
      </c>
      <c r="F5462" s="218">
        <f t="shared" si="963"/>
        <v>0</v>
      </c>
      <c r="G5462" s="220"/>
      <c r="I5462" s="269"/>
    </row>
    <row r="5463" spans="1:19">
      <c r="A5463" s="215" t="str">
        <f t="shared" si="961"/>
        <v>-</v>
      </c>
      <c r="B5463" s="216"/>
      <c r="C5463" s="216"/>
      <c r="D5463" s="186"/>
      <c r="E5463" s="217">
        <f t="shared" si="962"/>
        <v>0</v>
      </c>
      <c r="F5463" s="218">
        <f t="shared" si="963"/>
        <v>0</v>
      </c>
      <c r="G5463" s="220"/>
      <c r="I5463" s="269"/>
    </row>
    <row r="5464" spans="1:19">
      <c r="A5464" s="215" t="str">
        <f t="shared" si="961"/>
        <v>-</v>
      </c>
      <c r="B5464" s="216"/>
      <c r="C5464" s="216"/>
      <c r="D5464" s="186"/>
      <c r="E5464" s="217">
        <f t="shared" si="962"/>
        <v>0</v>
      </c>
      <c r="F5464" s="218">
        <f t="shared" si="963"/>
        <v>0</v>
      </c>
      <c r="G5464" s="220"/>
      <c r="I5464" s="269"/>
    </row>
    <row r="5465" spans="1:19">
      <c r="A5465" s="215" t="str">
        <f t="shared" si="961"/>
        <v>-</v>
      </c>
      <c r="B5465" s="216"/>
      <c r="C5465" s="216"/>
      <c r="D5465" s="186"/>
      <c r="E5465" s="217">
        <f t="shared" si="962"/>
        <v>0</v>
      </c>
      <c r="F5465" s="218">
        <f t="shared" si="963"/>
        <v>0</v>
      </c>
      <c r="G5465" s="220"/>
      <c r="I5465" s="269"/>
    </row>
    <row r="5466" spans="1:19">
      <c r="A5466" s="215" t="str">
        <f t="shared" si="961"/>
        <v>-</v>
      </c>
      <c r="B5466" s="216"/>
      <c r="C5466" s="216"/>
      <c r="D5466" s="186"/>
      <c r="E5466" s="217">
        <f t="shared" si="962"/>
        <v>0</v>
      </c>
      <c r="F5466" s="218">
        <f t="shared" si="963"/>
        <v>0</v>
      </c>
      <c r="G5466" s="220"/>
      <c r="I5466" s="269"/>
    </row>
    <row r="5467" spans="1:19">
      <c r="A5467" s="215" t="str">
        <f t="shared" si="961"/>
        <v>-</v>
      </c>
      <c r="B5467" s="216"/>
      <c r="C5467" s="216"/>
      <c r="D5467" s="186"/>
      <c r="E5467" s="217">
        <f t="shared" si="962"/>
        <v>0</v>
      </c>
      <c r="F5467" s="218">
        <f t="shared" si="963"/>
        <v>0</v>
      </c>
      <c r="G5467" s="220"/>
      <c r="I5467" s="269"/>
    </row>
    <row r="5468" spans="1:19">
      <c r="A5468" s="215" t="str">
        <f t="shared" si="961"/>
        <v>-</v>
      </c>
      <c r="B5468" s="216"/>
      <c r="C5468" s="216"/>
      <c r="D5468" s="186"/>
      <c r="E5468" s="217">
        <f t="shared" si="962"/>
        <v>0</v>
      </c>
      <c r="F5468" s="218">
        <f t="shared" si="963"/>
        <v>0</v>
      </c>
      <c r="G5468" s="220"/>
      <c r="I5468" s="308"/>
    </row>
    <row r="5469" spans="1:19" ht="13.5" thickBot="1">
      <c r="A5469" s="222"/>
      <c r="B5469" s="223"/>
      <c r="C5469" s="223"/>
      <c r="D5469" s="225"/>
      <c r="E5469" s="225"/>
      <c r="F5469" s="226" t="s">
        <v>76</v>
      </c>
      <c r="G5469" s="227">
        <f>SUM(F5457:F5468)</f>
        <v>0</v>
      </c>
      <c r="I5469" s="308"/>
    </row>
    <row r="5470" spans="1:19" s="209" customFormat="1" ht="13.5" thickTop="1">
      <c r="A5470" s="228" t="s">
        <v>63</v>
      </c>
      <c r="B5470" s="229"/>
      <c r="C5470" s="229"/>
      <c r="D5470" s="231"/>
      <c r="E5470" s="231"/>
      <c r="F5470" s="230"/>
      <c r="G5470" s="232"/>
      <c r="I5470" s="307"/>
      <c r="S5470" s="281"/>
    </row>
    <row r="5471" spans="1:19" ht="26">
      <c r="A5471" s="233" t="s">
        <v>53</v>
      </c>
      <c r="B5471" s="234"/>
      <c r="C5471" s="235" t="s">
        <v>54</v>
      </c>
      <c r="D5471" s="298" t="s">
        <v>64</v>
      </c>
      <c r="E5471" s="236" t="s">
        <v>65</v>
      </c>
      <c r="F5471" s="237" t="s">
        <v>75</v>
      </c>
      <c r="G5471" s="238" t="s">
        <v>66</v>
      </c>
      <c r="I5471" s="269"/>
    </row>
    <row r="5472" spans="1:19">
      <c r="A5472" s="842" t="str">
        <f t="shared" ref="A5472:A5483" si="964">IF(I5471=0,"",VLOOKUP(I5471,MATERIALES,2,FALSE))</f>
        <v/>
      </c>
      <c r="B5472" s="843"/>
      <c r="C5472" s="239" t="str">
        <f t="shared" ref="C5472:C5480" si="965">IF(I5471=0,"",VLOOKUP(I5471,MATERIALES,3,FALSE))</f>
        <v/>
      </c>
      <c r="D5472" s="186"/>
      <c r="E5472" s="240">
        <f t="shared" ref="E5472:E5483" si="966">IF(I5471=0,0,VLOOKUP(I5471,MATERIALES,4,FALSE))</f>
        <v>0</v>
      </c>
      <c r="F5472" s="218">
        <f>D5472*E5472</f>
        <v>0</v>
      </c>
      <c r="G5472" s="219"/>
      <c r="I5472" s="269"/>
    </row>
    <row r="5473" spans="1:9">
      <c r="A5473" s="842" t="str">
        <f t="shared" si="964"/>
        <v/>
      </c>
      <c r="B5473" s="843"/>
      <c r="C5473" s="239" t="str">
        <f t="shared" si="965"/>
        <v/>
      </c>
      <c r="D5473" s="186"/>
      <c r="E5473" s="240">
        <f t="shared" si="966"/>
        <v>0</v>
      </c>
      <c r="F5473" s="218">
        <f t="shared" ref="F5473:F5483" si="967">D5473*E5473</f>
        <v>0</v>
      </c>
      <c r="G5473" s="220"/>
      <c r="I5473" s="269"/>
    </row>
    <row r="5474" spans="1:9">
      <c r="A5474" s="842" t="str">
        <f t="shared" si="964"/>
        <v/>
      </c>
      <c r="B5474" s="843"/>
      <c r="C5474" s="239" t="str">
        <f t="shared" si="965"/>
        <v/>
      </c>
      <c r="D5474" s="186"/>
      <c r="E5474" s="240">
        <f t="shared" si="966"/>
        <v>0</v>
      </c>
      <c r="F5474" s="218">
        <f t="shared" si="967"/>
        <v>0</v>
      </c>
      <c r="G5474" s="220"/>
      <c r="I5474" s="269"/>
    </row>
    <row r="5475" spans="1:9">
      <c r="A5475" s="842" t="str">
        <f t="shared" si="964"/>
        <v/>
      </c>
      <c r="B5475" s="843"/>
      <c r="C5475" s="239" t="str">
        <f t="shared" si="965"/>
        <v/>
      </c>
      <c r="D5475" s="186"/>
      <c r="E5475" s="240">
        <f t="shared" si="966"/>
        <v>0</v>
      </c>
      <c r="F5475" s="218">
        <f t="shared" si="967"/>
        <v>0</v>
      </c>
      <c r="G5475" s="220"/>
      <c r="I5475" s="269"/>
    </row>
    <row r="5476" spans="1:9">
      <c r="A5476" s="842" t="str">
        <f t="shared" si="964"/>
        <v/>
      </c>
      <c r="B5476" s="843"/>
      <c r="C5476" s="239" t="str">
        <f t="shared" si="965"/>
        <v/>
      </c>
      <c r="D5476" s="186"/>
      <c r="E5476" s="240">
        <f t="shared" si="966"/>
        <v>0</v>
      </c>
      <c r="F5476" s="218">
        <f t="shared" si="967"/>
        <v>0</v>
      </c>
      <c r="G5476" s="220"/>
      <c r="I5476" s="269"/>
    </row>
    <row r="5477" spans="1:9">
      <c r="A5477" s="842" t="str">
        <f t="shared" si="964"/>
        <v/>
      </c>
      <c r="B5477" s="843"/>
      <c r="C5477" s="239" t="str">
        <f t="shared" si="965"/>
        <v/>
      </c>
      <c r="D5477" s="186"/>
      <c r="E5477" s="240">
        <f t="shared" si="966"/>
        <v>0</v>
      </c>
      <c r="F5477" s="218">
        <f t="shared" si="967"/>
        <v>0</v>
      </c>
      <c r="G5477" s="220"/>
      <c r="I5477" s="269"/>
    </row>
    <row r="5478" spans="1:9">
      <c r="A5478" s="842" t="str">
        <f t="shared" si="964"/>
        <v/>
      </c>
      <c r="B5478" s="843"/>
      <c r="C5478" s="239" t="str">
        <f t="shared" si="965"/>
        <v/>
      </c>
      <c r="D5478" s="186"/>
      <c r="E5478" s="240">
        <f t="shared" si="966"/>
        <v>0</v>
      </c>
      <c r="F5478" s="218">
        <f t="shared" si="967"/>
        <v>0</v>
      </c>
      <c r="G5478" s="220"/>
      <c r="I5478" s="269"/>
    </row>
    <row r="5479" spans="1:9">
      <c r="A5479" s="842" t="str">
        <f t="shared" si="964"/>
        <v/>
      </c>
      <c r="B5479" s="843"/>
      <c r="C5479" s="239" t="str">
        <f t="shared" si="965"/>
        <v/>
      </c>
      <c r="D5479" s="186"/>
      <c r="E5479" s="240">
        <f t="shared" si="966"/>
        <v>0</v>
      </c>
      <c r="F5479" s="218">
        <f t="shared" si="967"/>
        <v>0</v>
      </c>
      <c r="G5479" s="241"/>
      <c r="I5479" s="269"/>
    </row>
    <row r="5480" spans="1:9">
      <c r="A5480" s="842" t="str">
        <f t="shared" si="964"/>
        <v/>
      </c>
      <c r="B5480" s="843"/>
      <c r="C5480" s="239" t="str">
        <f t="shared" si="965"/>
        <v/>
      </c>
      <c r="D5480" s="186"/>
      <c r="E5480" s="240">
        <f t="shared" si="966"/>
        <v>0</v>
      </c>
      <c r="F5480" s="218">
        <f t="shared" si="967"/>
        <v>0</v>
      </c>
      <c r="G5480" s="220"/>
      <c r="I5480" s="269"/>
    </row>
    <row r="5481" spans="1:9">
      <c r="A5481" s="842" t="str">
        <f t="shared" si="964"/>
        <v/>
      </c>
      <c r="B5481" s="843"/>
      <c r="C5481" s="239"/>
      <c r="D5481" s="186"/>
      <c r="E5481" s="240">
        <f t="shared" si="966"/>
        <v>0</v>
      </c>
      <c r="F5481" s="218">
        <f t="shared" si="967"/>
        <v>0</v>
      </c>
      <c r="G5481" s="220"/>
      <c r="I5481" s="269"/>
    </row>
    <row r="5482" spans="1:9">
      <c r="A5482" s="842" t="str">
        <f t="shared" si="964"/>
        <v/>
      </c>
      <c r="B5482" s="843"/>
      <c r="C5482" s="239"/>
      <c r="D5482" s="186"/>
      <c r="E5482" s="240">
        <f t="shared" si="966"/>
        <v>0</v>
      </c>
      <c r="F5482" s="218">
        <f t="shared" si="967"/>
        <v>0</v>
      </c>
      <c r="G5482" s="220"/>
      <c r="I5482" s="269"/>
    </row>
    <row r="5483" spans="1:9" ht="26.25" customHeight="1">
      <c r="A5483" s="842" t="str">
        <f t="shared" si="964"/>
        <v/>
      </c>
      <c r="B5483" s="843"/>
      <c r="C5483" s="239" t="str">
        <f t="shared" ref="C5483" si="968">IF(I5482=0,"",VLOOKUP(I5482,MATERIALES,3,FALSE))</f>
        <v/>
      </c>
      <c r="D5483" s="186"/>
      <c r="E5483" s="240">
        <f t="shared" si="966"/>
        <v>0</v>
      </c>
      <c r="F5483" s="218">
        <f t="shared" si="967"/>
        <v>0</v>
      </c>
      <c r="G5483" s="221"/>
      <c r="I5483" s="308"/>
    </row>
    <row r="5484" spans="1:9" ht="13.5" thickBot="1">
      <c r="A5484" s="204"/>
      <c r="D5484" s="206"/>
      <c r="E5484" s="242"/>
      <c r="F5484" s="243" t="s">
        <v>77</v>
      </c>
      <c r="G5484" s="241">
        <f>SUM(F5472:F5483)</f>
        <v>0</v>
      </c>
      <c r="I5484" s="308"/>
    </row>
    <row r="5485" spans="1:9" ht="14" thickTop="1" thickBot="1">
      <c r="A5485" s="244" t="s">
        <v>68</v>
      </c>
      <c r="B5485" s="245"/>
      <c r="C5485" s="245"/>
      <c r="D5485" s="247"/>
      <c r="E5485" s="247"/>
      <c r="F5485" s="246"/>
      <c r="G5485" s="248"/>
      <c r="I5485" s="308"/>
    </row>
    <row r="5486" spans="1:9" ht="13.5" thickTop="1">
      <c r="A5486" s="233" t="s">
        <v>53</v>
      </c>
      <c r="B5486" s="234"/>
      <c r="C5486" s="236" t="s">
        <v>67</v>
      </c>
      <c r="D5486" s="298" t="s">
        <v>71</v>
      </c>
      <c r="E5486" s="236" t="s">
        <v>96</v>
      </c>
      <c r="F5486" s="237" t="s">
        <v>75</v>
      </c>
      <c r="G5486" s="238" t="s">
        <v>66</v>
      </c>
      <c r="I5486" s="269"/>
    </row>
    <row r="5487" spans="1:9">
      <c r="A5487" s="842" t="str">
        <f>IF(I5486=0,"",VLOOKUP(I5486,EQUIPOS,2,FALSE))</f>
        <v/>
      </c>
      <c r="B5487" s="843"/>
      <c r="C5487" s="187"/>
      <c r="D5487" s="186"/>
      <c r="E5487" s="240">
        <f>IF(I5486=0,0,VLOOKUP(I5486,EQUIPOS,4,FALSE))</f>
        <v>0</v>
      </c>
      <c r="F5487" s="218">
        <f>C5487*D5487*E5487</f>
        <v>0</v>
      </c>
      <c r="G5487" s="219"/>
      <c r="I5487" s="269"/>
    </row>
    <row r="5488" spans="1:9">
      <c r="A5488" s="842" t="str">
        <f>IF(I5487=0,"",VLOOKUP(I5487,EQUIPOS,2,FALSE))</f>
        <v/>
      </c>
      <c r="B5488" s="843"/>
      <c r="C5488" s="187"/>
      <c r="D5488" s="186"/>
      <c r="E5488" s="240">
        <f>IF(I5487=0,0,VLOOKUP(I5487,EQUIPOS,4,FALSE))</f>
        <v>0</v>
      </c>
      <c r="F5488" s="218">
        <f t="shared" ref="F5488:F5491" si="969">C5488*D5488*E5488</f>
        <v>0</v>
      </c>
      <c r="G5488" s="220"/>
      <c r="I5488" s="269"/>
    </row>
    <row r="5489" spans="1:9">
      <c r="A5489" s="842" t="str">
        <f>IF(I5488=0,"",VLOOKUP(I5488,EQUIPOS,2,FALSE))</f>
        <v/>
      </c>
      <c r="B5489" s="843"/>
      <c r="C5489" s="187"/>
      <c r="D5489" s="186"/>
      <c r="E5489" s="240">
        <f>IF(I5488=0,0,VLOOKUP(I5488,EQUIPOS,4,FALSE))</f>
        <v>0</v>
      </c>
      <c r="F5489" s="218">
        <f t="shared" si="969"/>
        <v>0</v>
      </c>
      <c r="G5489" s="220"/>
      <c r="I5489" s="269"/>
    </row>
    <row r="5490" spans="1:9">
      <c r="A5490" s="842" t="str">
        <f>IF(I5489=0,"",VLOOKUP(I5489,EQUIPOS,2,FALSE))</f>
        <v/>
      </c>
      <c r="B5490" s="843"/>
      <c r="C5490" s="187"/>
      <c r="D5490" s="186"/>
      <c r="E5490" s="240">
        <f>IF(I5489=0,0,VLOOKUP(I5489,EQUIPOS,4,FALSE))</f>
        <v>0</v>
      </c>
      <c r="F5490" s="218">
        <f t="shared" si="969"/>
        <v>0</v>
      </c>
      <c r="G5490" s="220"/>
      <c r="I5490" s="269"/>
    </row>
    <row r="5491" spans="1:9" ht="30.75" customHeight="1">
      <c r="A5491" s="842" t="str">
        <f>IF(I5490=0,"",VLOOKUP(I5490,EQUIPOS,2,FALSE))</f>
        <v/>
      </c>
      <c r="B5491" s="843"/>
      <c r="C5491" s="187"/>
      <c r="D5491" s="186"/>
      <c r="E5491" s="240">
        <f>IF(I5490=0,0,VLOOKUP(I5490,EQUIPOS,4,FALSE))</f>
        <v>0</v>
      </c>
      <c r="F5491" s="218">
        <f t="shared" si="969"/>
        <v>0</v>
      </c>
      <c r="G5491" s="221"/>
      <c r="I5491" s="308"/>
    </row>
    <row r="5492" spans="1:9" ht="13.5" thickBot="1">
      <c r="A5492" s="222"/>
      <c r="B5492" s="223"/>
      <c r="C5492" s="223"/>
      <c r="D5492" s="225"/>
      <c r="E5492" s="249"/>
      <c r="F5492" s="226" t="s">
        <v>78</v>
      </c>
      <c r="G5492" s="250">
        <f>SUM(F5487:F5491)</f>
        <v>0</v>
      </c>
      <c r="I5492" s="308"/>
    </row>
    <row r="5493" spans="1:9" ht="13.5" thickTop="1">
      <c r="A5493" s="228" t="s">
        <v>69</v>
      </c>
      <c r="B5493" s="229"/>
      <c r="C5493" s="229"/>
      <c r="D5493" s="231"/>
      <c r="E5493" s="231"/>
      <c r="F5493" s="230"/>
      <c r="G5493" s="232"/>
      <c r="H5493" s="209"/>
      <c r="I5493" s="307"/>
    </row>
    <row r="5494" spans="1:9" ht="26">
      <c r="A5494" s="233" t="s">
        <v>53</v>
      </c>
      <c r="B5494" s="235" t="s">
        <v>54</v>
      </c>
      <c r="C5494" s="235" t="s">
        <v>64</v>
      </c>
      <c r="D5494" s="298" t="s">
        <v>70</v>
      </c>
      <c r="E5494" s="236" t="s">
        <v>65</v>
      </c>
      <c r="F5494" s="237" t="s">
        <v>75</v>
      </c>
      <c r="G5494" s="238" t="s">
        <v>66</v>
      </c>
      <c r="I5494" s="269"/>
    </row>
    <row r="5495" spans="1:9">
      <c r="A5495" s="251" t="str">
        <f t="shared" ref="A5495:A5506" si="970">IF(I5494=0,"",VLOOKUP(I5494,MANOOBRA,2,FALSE))</f>
        <v/>
      </c>
      <c r="B5495" s="239" t="str">
        <f t="shared" ref="B5495:B5506" si="971">IF(I5494=0,"",VLOOKUP(I5494,MANOOBRA,3,FALSE))</f>
        <v/>
      </c>
      <c r="C5495" s="187"/>
      <c r="D5495" s="187"/>
      <c r="E5495" s="240">
        <f t="shared" ref="E5495:E5506" si="972">IF(I5494=0,0,VLOOKUP(I5494,MANOOBRA,4,FALSE))</f>
        <v>0</v>
      </c>
      <c r="F5495" s="218">
        <f>IF(D5495=0,0,C5495*E5495/D5495)</f>
        <v>0</v>
      </c>
      <c r="G5495" s="219"/>
      <c r="I5495" s="269"/>
    </row>
    <row r="5496" spans="1:9">
      <c r="A5496" s="251" t="str">
        <f t="shared" si="970"/>
        <v/>
      </c>
      <c r="B5496" s="239" t="str">
        <f t="shared" si="971"/>
        <v/>
      </c>
      <c r="C5496" s="187"/>
      <c r="D5496" s="187"/>
      <c r="E5496" s="240">
        <f t="shared" si="972"/>
        <v>0</v>
      </c>
      <c r="F5496" s="218">
        <f t="shared" ref="F5496:F5506" si="973">IF(D5496=0,0,C5496*E5496/D5496)</f>
        <v>0</v>
      </c>
      <c r="G5496" s="220"/>
      <c r="I5496" s="269"/>
    </row>
    <row r="5497" spans="1:9">
      <c r="A5497" s="251" t="str">
        <f t="shared" si="970"/>
        <v/>
      </c>
      <c r="B5497" s="239" t="str">
        <f t="shared" si="971"/>
        <v/>
      </c>
      <c r="C5497" s="187"/>
      <c r="D5497" s="290"/>
      <c r="E5497" s="240">
        <f t="shared" si="972"/>
        <v>0</v>
      </c>
      <c r="F5497" s="218">
        <f t="shared" si="973"/>
        <v>0</v>
      </c>
      <c r="G5497" s="220"/>
      <c r="I5497" s="269"/>
    </row>
    <row r="5498" spans="1:9">
      <c r="A5498" s="251" t="str">
        <f t="shared" si="970"/>
        <v/>
      </c>
      <c r="B5498" s="239" t="str">
        <f t="shared" si="971"/>
        <v/>
      </c>
      <c r="C5498" s="187"/>
      <c r="D5498" s="187"/>
      <c r="E5498" s="240">
        <f t="shared" si="972"/>
        <v>0</v>
      </c>
      <c r="F5498" s="218">
        <f t="shared" si="973"/>
        <v>0</v>
      </c>
      <c r="G5498" s="220"/>
      <c r="I5498" s="269"/>
    </row>
    <row r="5499" spans="1:9">
      <c r="A5499" s="251" t="str">
        <f t="shared" si="970"/>
        <v/>
      </c>
      <c r="B5499" s="239" t="str">
        <f t="shared" si="971"/>
        <v/>
      </c>
      <c r="C5499" s="187"/>
      <c r="D5499" s="187"/>
      <c r="E5499" s="240">
        <f t="shared" si="972"/>
        <v>0</v>
      </c>
      <c r="F5499" s="218">
        <f t="shared" si="973"/>
        <v>0</v>
      </c>
      <c r="G5499" s="220"/>
      <c r="I5499" s="269"/>
    </row>
    <row r="5500" spans="1:9">
      <c r="A5500" s="251" t="str">
        <f t="shared" si="970"/>
        <v/>
      </c>
      <c r="B5500" s="239" t="str">
        <f t="shared" si="971"/>
        <v/>
      </c>
      <c r="C5500" s="187"/>
      <c r="D5500" s="187"/>
      <c r="E5500" s="240">
        <f t="shared" si="972"/>
        <v>0</v>
      </c>
      <c r="F5500" s="218">
        <f t="shared" si="973"/>
        <v>0</v>
      </c>
      <c r="G5500" s="220"/>
      <c r="I5500" s="269"/>
    </row>
    <row r="5501" spans="1:9">
      <c r="A5501" s="251" t="str">
        <f t="shared" si="970"/>
        <v/>
      </c>
      <c r="B5501" s="239" t="str">
        <f t="shared" si="971"/>
        <v/>
      </c>
      <c r="C5501" s="187"/>
      <c r="D5501" s="187"/>
      <c r="E5501" s="240">
        <f t="shared" si="972"/>
        <v>0</v>
      </c>
      <c r="F5501" s="218">
        <f t="shared" si="973"/>
        <v>0</v>
      </c>
      <c r="G5501" s="220"/>
      <c r="I5501" s="269"/>
    </row>
    <row r="5502" spans="1:9">
      <c r="A5502" s="251" t="str">
        <f t="shared" si="970"/>
        <v/>
      </c>
      <c r="B5502" s="239" t="str">
        <f t="shared" si="971"/>
        <v/>
      </c>
      <c r="C5502" s="187"/>
      <c r="D5502" s="187"/>
      <c r="E5502" s="240">
        <f t="shared" si="972"/>
        <v>0</v>
      </c>
      <c r="F5502" s="218">
        <f t="shared" si="973"/>
        <v>0</v>
      </c>
      <c r="G5502" s="220"/>
      <c r="I5502" s="269"/>
    </row>
    <row r="5503" spans="1:9">
      <c r="A5503" s="251" t="str">
        <f t="shared" si="970"/>
        <v/>
      </c>
      <c r="B5503" s="239" t="str">
        <f t="shared" si="971"/>
        <v/>
      </c>
      <c r="C5503" s="187"/>
      <c r="D5503" s="187"/>
      <c r="E5503" s="240">
        <f t="shared" si="972"/>
        <v>0</v>
      </c>
      <c r="F5503" s="218">
        <f t="shared" si="973"/>
        <v>0</v>
      </c>
      <c r="G5503" s="220"/>
      <c r="I5503" s="269"/>
    </row>
    <row r="5504" spans="1:9">
      <c r="A5504" s="251" t="str">
        <f t="shared" si="970"/>
        <v/>
      </c>
      <c r="B5504" s="239" t="str">
        <f t="shared" si="971"/>
        <v/>
      </c>
      <c r="C5504" s="187"/>
      <c r="D5504" s="187"/>
      <c r="E5504" s="240">
        <f t="shared" si="972"/>
        <v>0</v>
      </c>
      <c r="F5504" s="218">
        <f t="shared" si="973"/>
        <v>0</v>
      </c>
      <c r="G5504" s="220"/>
      <c r="I5504" s="269"/>
    </row>
    <row r="5505" spans="1:20">
      <c r="A5505" s="251" t="str">
        <f t="shared" si="970"/>
        <v/>
      </c>
      <c r="B5505" s="239" t="str">
        <f t="shared" si="971"/>
        <v/>
      </c>
      <c r="C5505" s="187"/>
      <c r="D5505" s="187"/>
      <c r="E5505" s="240">
        <f t="shared" si="972"/>
        <v>0</v>
      </c>
      <c r="F5505" s="218">
        <f t="shared" si="973"/>
        <v>0</v>
      </c>
      <c r="G5505" s="220"/>
      <c r="I5505" s="269"/>
    </row>
    <row r="5506" spans="1:20" ht="31.5" customHeight="1">
      <c r="A5506" s="251" t="str">
        <f t="shared" si="970"/>
        <v/>
      </c>
      <c r="B5506" s="239" t="str">
        <f t="shared" si="971"/>
        <v/>
      </c>
      <c r="C5506" s="187"/>
      <c r="D5506" s="187"/>
      <c r="E5506" s="240">
        <f t="shared" si="972"/>
        <v>0</v>
      </c>
      <c r="F5506" s="218">
        <f t="shared" si="973"/>
        <v>0</v>
      </c>
      <c r="G5506" s="221"/>
      <c r="I5506" s="308"/>
    </row>
    <row r="5507" spans="1:20" ht="13.5" thickBot="1">
      <c r="A5507" s="222"/>
      <c r="B5507" s="223"/>
      <c r="C5507" s="223"/>
      <c r="D5507" s="225"/>
      <c r="E5507" s="225"/>
      <c r="F5507" s="226" t="s">
        <v>79</v>
      </c>
      <c r="G5507" s="250">
        <f>SUM(F5495:F5506)</f>
        <v>0</v>
      </c>
      <c r="I5507" s="308"/>
    </row>
    <row r="5508" spans="1:20" ht="13.5" thickTop="1">
      <c r="A5508" s="179" t="s">
        <v>72</v>
      </c>
      <c r="B5508" s="229"/>
      <c r="C5508" s="229"/>
      <c r="D5508" s="231"/>
      <c r="E5508" s="231"/>
      <c r="F5508" s="230"/>
      <c r="G5508" s="232"/>
      <c r="H5508" s="209"/>
      <c r="I5508" s="307"/>
    </row>
    <row r="5509" spans="1:20">
      <c r="A5509" s="233" t="s">
        <v>53</v>
      </c>
      <c r="B5509" s="234"/>
      <c r="C5509" s="234"/>
      <c r="D5509" s="299"/>
      <c r="E5509" s="236" t="s">
        <v>73</v>
      </c>
      <c r="F5509" s="237" t="s">
        <v>74</v>
      </c>
      <c r="G5509" s="252" t="s">
        <v>73</v>
      </c>
      <c r="I5509" s="308"/>
    </row>
    <row r="5510" spans="1:20">
      <c r="A5510" s="178" t="s">
        <v>86</v>
      </c>
      <c r="B5510" s="253"/>
      <c r="C5510" s="253"/>
      <c r="D5510" s="300"/>
      <c r="E5510" s="217">
        <f>SUM(G5469,G5484,G5492,G5507)</f>
        <v>0</v>
      </c>
      <c r="F5510" s="254">
        <f>A</f>
        <v>0</v>
      </c>
      <c r="G5510" s="255">
        <f>E5510*F5510</f>
        <v>0</v>
      </c>
      <c r="I5510" s="308"/>
    </row>
    <row r="5511" spans="1:20">
      <c r="A5511" s="178" t="s">
        <v>84</v>
      </c>
      <c r="B5511" s="253"/>
      <c r="C5511" s="253"/>
      <c r="D5511" s="300"/>
      <c r="E5511" s="217">
        <f>SUM(G5469,G5484,G5492,G5507)</f>
        <v>0</v>
      </c>
      <c r="F5511" s="254">
        <f>I</f>
        <v>0</v>
      </c>
      <c r="G5511" s="255">
        <f>E5511*F5511</f>
        <v>0</v>
      </c>
      <c r="I5511" s="308"/>
    </row>
    <row r="5512" spans="1:20" ht="33" customHeight="1">
      <c r="A5512" s="178" t="s">
        <v>85</v>
      </c>
      <c r="B5512" s="253"/>
      <c r="C5512" s="253"/>
      <c r="D5512" s="300"/>
      <c r="E5512" s="217">
        <f>SUM(G5469,G5484,G5492,G5507)</f>
        <v>0</v>
      </c>
      <c r="F5512" s="254">
        <f>U</f>
        <v>0</v>
      </c>
      <c r="G5512" s="255">
        <f>E5512*F5512</f>
        <v>0</v>
      </c>
      <c r="I5512" s="308"/>
      <c r="J5512" s="281"/>
      <c r="K5512" s="281"/>
      <c r="L5512" s="281"/>
      <c r="M5512" s="281"/>
      <c r="N5512" s="281"/>
      <c r="O5512" s="281"/>
      <c r="P5512" s="281"/>
      <c r="Q5512" s="281"/>
      <c r="R5512" s="281"/>
      <c r="S5512" s="281"/>
    </row>
    <row r="5513" spans="1:20" s="201" customFormat="1" ht="13.5" thickBot="1">
      <c r="A5513" s="222"/>
      <c r="B5513" s="223"/>
      <c r="C5513" s="223"/>
      <c r="D5513" s="225"/>
      <c r="E5513" s="225"/>
      <c r="F5513" s="256" t="s">
        <v>83</v>
      </c>
      <c r="G5513" s="250">
        <f>SUM(G5510:G5512)</f>
        <v>0</v>
      </c>
      <c r="I5513" s="309"/>
      <c r="J5513" s="201" t="str">
        <f>B5453</f>
        <v>7,6</v>
      </c>
      <c r="K5513" s="261">
        <f>E5510</f>
        <v>0</v>
      </c>
      <c r="L5513" s="261">
        <f>+G5469</f>
        <v>0</v>
      </c>
      <c r="M5513" s="261">
        <f>+G5484</f>
        <v>0</v>
      </c>
      <c r="N5513" s="261">
        <f>+G5492</f>
        <v>0</v>
      </c>
      <c r="O5513" s="261">
        <f>+G5507</f>
        <v>0</v>
      </c>
      <c r="P5513" s="280">
        <f>G5510</f>
        <v>0</v>
      </c>
      <c r="Q5513" s="280">
        <f>G5511</f>
        <v>0</v>
      </c>
      <c r="R5513" s="280">
        <f>G5512</f>
        <v>0</v>
      </c>
      <c r="S5513" s="283">
        <f>SUM(K5513:R5513)</f>
        <v>0</v>
      </c>
      <c r="T5513" s="280"/>
    </row>
    <row r="5514" spans="1:20" ht="14" thickTop="1" thickBot="1">
      <c r="A5514" s="257"/>
      <c r="B5514" s="201"/>
      <c r="C5514" s="201"/>
      <c r="D5514" s="301"/>
      <c r="E5514" s="258" t="s">
        <v>88</v>
      </c>
      <c r="F5514" s="259"/>
      <c r="G5514" s="260">
        <f>ROUND(SUM(G5469,G5484,G5492,G5507,G5513),0)</f>
        <v>0</v>
      </c>
      <c r="I5514" s="308"/>
      <c r="T5514" s="280"/>
    </row>
    <row r="5515" spans="1:20" ht="13.5" thickTop="1">
      <c r="A5515" s="262" t="s">
        <v>95</v>
      </c>
      <c r="D5515" s="206"/>
      <c r="E5515" s="206"/>
      <c r="F5515" s="205"/>
      <c r="G5515" s="208"/>
      <c r="I5515" s="308"/>
      <c r="T5515" s="280"/>
    </row>
    <row r="5516" spans="1:20">
      <c r="A5516" s="262"/>
      <c r="B5516" s="263"/>
      <c r="C5516" s="263"/>
      <c r="D5516" s="302"/>
      <c r="E5516" s="206"/>
      <c r="F5516" s="205"/>
      <c r="G5516" s="264">
        <f ca="1">TODAY()</f>
        <v>45189</v>
      </c>
      <c r="I5516" s="308"/>
      <c r="T5516" s="280"/>
    </row>
    <row r="5517" spans="1:20" s="191" customFormat="1" ht="13.5" thickBot="1">
      <c r="A5517" s="222"/>
      <c r="B5517" s="223"/>
      <c r="C5517" s="223"/>
      <c r="D5517" s="225"/>
      <c r="E5517" s="225"/>
      <c r="F5517" s="224"/>
      <c r="G5517" s="265"/>
      <c r="I5517" s="303"/>
      <c r="S5517" s="282"/>
    </row>
    <row r="5518" spans="1:20" s="191" customFormat="1" ht="13.5" thickTop="1">
      <c r="A5518" s="188" t="s">
        <v>124</v>
      </c>
      <c r="B5518" s="188"/>
      <c r="C5518" s="188"/>
      <c r="D5518" s="190"/>
      <c r="E5518" s="190"/>
      <c r="F5518" s="189"/>
      <c r="G5518" s="189"/>
      <c r="I5518" s="303"/>
      <c r="S5518" s="282"/>
    </row>
    <row r="5519" spans="1:20" s="191" customFormat="1">
      <c r="A5519" s="188" t="str">
        <f>CONCATENATE('Prestaciones y AIU'!A5088," ANALISIS DE PRECIOS UNITARIOS")</f>
        <v xml:space="preserve"> ANALISIS DE PRECIOS UNITARIOS</v>
      </c>
      <c r="B5519" s="188"/>
      <c r="C5519" s="188"/>
      <c r="D5519" s="190"/>
      <c r="E5519" s="190"/>
      <c r="F5519" s="189"/>
      <c r="G5519" s="189"/>
      <c r="I5519" s="303"/>
      <c r="S5519" s="282"/>
    </row>
    <row r="5520" spans="1:20" s="191" customFormat="1">
      <c r="A5520" s="188" t="str">
        <f>Objeto_LIC</f>
        <v>OBJETO PROCESO COMPETITIVO</v>
      </c>
      <c r="B5520" s="188"/>
      <c r="C5520" s="188"/>
      <c r="D5520" s="190"/>
      <c r="E5520" s="190"/>
      <c r="F5520" s="189"/>
      <c r="G5520" s="189"/>
      <c r="I5520" s="303"/>
      <c r="S5520" s="282"/>
    </row>
    <row r="5521" spans="1:19">
      <c r="A5521" s="188"/>
      <c r="B5521" s="188"/>
      <c r="C5521" s="188"/>
      <c r="D5521" s="190"/>
      <c r="E5521" s="190"/>
      <c r="F5521" s="189"/>
      <c r="G5521" s="189"/>
    </row>
    <row r="5522" spans="1:19" s="201" customFormat="1" ht="13.5" thickBot="1">
      <c r="A5522" s="192"/>
      <c r="B5522" s="192"/>
      <c r="C5522" s="192"/>
      <c r="D5522" s="194"/>
      <c r="E5522" s="194"/>
      <c r="F5522" s="193"/>
      <c r="G5522" s="193"/>
      <c r="I5522" s="305"/>
      <c r="S5522" s="282"/>
    </row>
    <row r="5523" spans="1:19" ht="13.5" thickTop="1">
      <c r="A5523" s="196"/>
      <c r="B5523" s="197"/>
      <c r="C5523" s="197"/>
      <c r="D5523" s="199"/>
      <c r="E5523" s="199"/>
      <c r="F5523" s="198"/>
      <c r="G5523" s="200" t="s">
        <v>125</v>
      </c>
    </row>
    <row r="5524" spans="1:19">
      <c r="A5524" s="202" t="s">
        <v>58</v>
      </c>
      <c r="B5524" s="844" t="str">
        <f>Proponente</f>
        <v>INDICAR NOMBRE DE CONTRATISTA</v>
      </c>
      <c r="C5524" s="844"/>
      <c r="D5524" s="844"/>
      <c r="E5524" s="844"/>
      <c r="F5524" s="844"/>
      <c r="G5524" s="845"/>
    </row>
    <row r="5525" spans="1:19">
      <c r="A5525" s="202" t="s">
        <v>59</v>
      </c>
      <c r="B5525" s="203" t="str">
        <f>Presupuesto!$A$86</f>
        <v>8,1</v>
      </c>
      <c r="C5525" s="844" t="str">
        <f>Presupuesto!$B$86</f>
        <v>Servicio de hincado e instalación de tubería Menor a 4"</v>
      </c>
      <c r="D5525" s="844"/>
      <c r="E5525" s="844"/>
      <c r="F5525" s="844"/>
      <c r="G5525" s="845"/>
    </row>
    <row r="5526" spans="1:19">
      <c r="A5526" s="204"/>
      <c r="D5526" s="206"/>
      <c r="E5526" s="206"/>
      <c r="F5526" s="192" t="s">
        <v>87</v>
      </c>
      <c r="G5526" s="207" t="str">
        <f>Presupuesto!$C$86</f>
        <v>m</v>
      </c>
      <c r="I5526" s="306"/>
      <c r="J5526" s="281"/>
      <c r="K5526" s="281"/>
      <c r="L5526" s="281"/>
      <c r="M5526" s="281"/>
      <c r="N5526" s="281"/>
      <c r="O5526" s="281"/>
      <c r="P5526" s="281"/>
      <c r="Q5526" s="281"/>
      <c r="R5526" s="281"/>
      <c r="S5526" s="281"/>
    </row>
    <row r="5527" spans="1:19" s="209" customFormat="1" ht="13.5" thickBot="1">
      <c r="A5527" s="202" t="s">
        <v>60</v>
      </c>
      <c r="B5527" s="195"/>
      <c r="C5527" s="195"/>
      <c r="D5527" s="206"/>
      <c r="E5527" s="206"/>
      <c r="F5527" s="205"/>
      <c r="G5527" s="208"/>
      <c r="I5527" s="307"/>
      <c r="S5527" s="281"/>
    </row>
    <row r="5528" spans="1:19" ht="13.5" thickTop="1">
      <c r="A5528" s="210" t="s">
        <v>53</v>
      </c>
      <c r="B5528" s="211" t="s">
        <v>61</v>
      </c>
      <c r="C5528" s="211" t="s">
        <v>62</v>
      </c>
      <c r="D5528" s="212" t="s">
        <v>70</v>
      </c>
      <c r="E5528" s="213" t="s">
        <v>98</v>
      </c>
      <c r="F5528" s="213" t="s">
        <v>75</v>
      </c>
      <c r="G5528" s="214" t="s">
        <v>66</v>
      </c>
      <c r="I5528" s="269"/>
    </row>
    <row r="5529" spans="1:19">
      <c r="A5529" s="215" t="str">
        <f t="shared" ref="A5529:A5540" si="974">IF(I5528=0,"-",VLOOKUP(I5528,EQUIPOS,2,FALSE))</f>
        <v>-</v>
      </c>
      <c r="B5529" s="216"/>
      <c r="C5529" s="216"/>
      <c r="D5529" s="186"/>
      <c r="E5529" s="217">
        <f t="shared" ref="E5529:E5540" si="975">IF(I5528=0,0,VLOOKUP(I5528,EQUIPOS,4,FALSE))</f>
        <v>0</v>
      </c>
      <c r="F5529" s="218">
        <f t="shared" ref="F5529:F5540" si="976">IF(D5529=0,0,E5529/D5529)</f>
        <v>0</v>
      </c>
      <c r="G5529" s="219"/>
      <c r="I5529" s="269"/>
    </row>
    <row r="5530" spans="1:19">
      <c r="A5530" s="215" t="str">
        <f t="shared" si="974"/>
        <v>-</v>
      </c>
      <c r="B5530" s="216"/>
      <c r="C5530" s="216"/>
      <c r="D5530" s="186"/>
      <c r="E5530" s="217">
        <f t="shared" si="975"/>
        <v>0</v>
      </c>
      <c r="F5530" s="218">
        <f t="shared" si="976"/>
        <v>0</v>
      </c>
      <c r="G5530" s="220"/>
      <c r="I5530" s="269"/>
    </row>
    <row r="5531" spans="1:19">
      <c r="A5531" s="215" t="str">
        <f t="shared" si="974"/>
        <v>-</v>
      </c>
      <c r="B5531" s="216"/>
      <c r="C5531" s="216"/>
      <c r="D5531" s="186"/>
      <c r="E5531" s="217">
        <f t="shared" si="975"/>
        <v>0</v>
      </c>
      <c r="F5531" s="218">
        <f t="shared" si="976"/>
        <v>0</v>
      </c>
      <c r="G5531" s="220"/>
      <c r="I5531" s="269"/>
    </row>
    <row r="5532" spans="1:19">
      <c r="A5532" s="215" t="str">
        <f t="shared" si="974"/>
        <v>-</v>
      </c>
      <c r="B5532" s="216"/>
      <c r="C5532" s="216"/>
      <c r="D5532" s="186"/>
      <c r="E5532" s="217">
        <f t="shared" si="975"/>
        <v>0</v>
      </c>
      <c r="F5532" s="218">
        <f t="shared" si="976"/>
        <v>0</v>
      </c>
      <c r="G5532" s="220"/>
      <c r="I5532" s="269"/>
    </row>
    <row r="5533" spans="1:19">
      <c r="A5533" s="215" t="str">
        <f t="shared" si="974"/>
        <v>-</v>
      </c>
      <c r="B5533" s="216"/>
      <c r="C5533" s="216"/>
      <c r="D5533" s="186"/>
      <c r="E5533" s="217">
        <f t="shared" si="975"/>
        <v>0</v>
      </c>
      <c r="F5533" s="218">
        <f t="shared" si="976"/>
        <v>0</v>
      </c>
      <c r="G5533" s="220"/>
      <c r="I5533" s="269"/>
    </row>
    <row r="5534" spans="1:19">
      <c r="A5534" s="215" t="str">
        <f t="shared" si="974"/>
        <v>-</v>
      </c>
      <c r="B5534" s="216"/>
      <c r="C5534" s="216"/>
      <c r="D5534" s="186"/>
      <c r="E5534" s="217">
        <f t="shared" si="975"/>
        <v>0</v>
      </c>
      <c r="F5534" s="218">
        <f t="shared" si="976"/>
        <v>0</v>
      </c>
      <c r="G5534" s="220"/>
      <c r="I5534" s="269"/>
    </row>
    <row r="5535" spans="1:19">
      <c r="A5535" s="215" t="str">
        <f t="shared" si="974"/>
        <v>-</v>
      </c>
      <c r="B5535" s="216"/>
      <c r="C5535" s="216"/>
      <c r="D5535" s="186"/>
      <c r="E5535" s="217">
        <f t="shared" si="975"/>
        <v>0</v>
      </c>
      <c r="F5535" s="218">
        <f t="shared" si="976"/>
        <v>0</v>
      </c>
      <c r="G5535" s="220"/>
      <c r="I5535" s="269"/>
    </row>
    <row r="5536" spans="1:19">
      <c r="A5536" s="215" t="str">
        <f t="shared" si="974"/>
        <v>-</v>
      </c>
      <c r="B5536" s="216"/>
      <c r="C5536" s="216"/>
      <c r="D5536" s="186"/>
      <c r="E5536" s="217">
        <f t="shared" si="975"/>
        <v>0</v>
      </c>
      <c r="F5536" s="218">
        <f t="shared" si="976"/>
        <v>0</v>
      </c>
      <c r="G5536" s="220"/>
      <c r="I5536" s="269"/>
    </row>
    <row r="5537" spans="1:19">
      <c r="A5537" s="215" t="str">
        <f t="shared" si="974"/>
        <v>-</v>
      </c>
      <c r="B5537" s="216"/>
      <c r="C5537" s="216"/>
      <c r="D5537" s="186"/>
      <c r="E5537" s="217">
        <f t="shared" si="975"/>
        <v>0</v>
      </c>
      <c r="F5537" s="218">
        <f t="shared" si="976"/>
        <v>0</v>
      </c>
      <c r="G5537" s="220"/>
      <c r="I5537" s="269"/>
    </row>
    <row r="5538" spans="1:19">
      <c r="A5538" s="215" t="str">
        <f t="shared" si="974"/>
        <v>-</v>
      </c>
      <c r="B5538" s="216"/>
      <c r="C5538" s="216"/>
      <c r="D5538" s="186"/>
      <c r="E5538" s="217">
        <f t="shared" si="975"/>
        <v>0</v>
      </c>
      <c r="F5538" s="218">
        <f t="shared" si="976"/>
        <v>0</v>
      </c>
      <c r="G5538" s="220"/>
      <c r="I5538" s="269"/>
    </row>
    <row r="5539" spans="1:19">
      <c r="A5539" s="215" t="str">
        <f t="shared" si="974"/>
        <v>-</v>
      </c>
      <c r="B5539" s="216"/>
      <c r="C5539" s="216"/>
      <c r="D5539" s="186"/>
      <c r="E5539" s="217">
        <f t="shared" si="975"/>
        <v>0</v>
      </c>
      <c r="F5539" s="218">
        <f t="shared" si="976"/>
        <v>0</v>
      </c>
      <c r="G5539" s="220"/>
      <c r="I5539" s="269"/>
    </row>
    <row r="5540" spans="1:19">
      <c r="A5540" s="215" t="str">
        <f t="shared" si="974"/>
        <v>-</v>
      </c>
      <c r="B5540" s="216"/>
      <c r="C5540" s="216"/>
      <c r="D5540" s="186"/>
      <c r="E5540" s="217">
        <f t="shared" si="975"/>
        <v>0</v>
      </c>
      <c r="F5540" s="218">
        <f t="shared" si="976"/>
        <v>0</v>
      </c>
      <c r="G5540" s="220"/>
      <c r="I5540" s="308"/>
    </row>
    <row r="5541" spans="1:19" ht="13.5" thickBot="1">
      <c r="A5541" s="222"/>
      <c r="B5541" s="223"/>
      <c r="C5541" s="223"/>
      <c r="D5541" s="225"/>
      <c r="E5541" s="225"/>
      <c r="F5541" s="226" t="s">
        <v>76</v>
      </c>
      <c r="G5541" s="227">
        <f>SUM(F5529:F5540)</f>
        <v>0</v>
      </c>
      <c r="I5541" s="308"/>
    </row>
    <row r="5542" spans="1:19" s="209" customFormat="1" ht="13.5" thickTop="1">
      <c r="A5542" s="228" t="s">
        <v>63</v>
      </c>
      <c r="B5542" s="229"/>
      <c r="C5542" s="229"/>
      <c r="D5542" s="231"/>
      <c r="E5542" s="231"/>
      <c r="F5542" s="230"/>
      <c r="G5542" s="232"/>
      <c r="I5542" s="307"/>
      <c r="S5542" s="281"/>
    </row>
    <row r="5543" spans="1:19" ht="26">
      <c r="A5543" s="233" t="s">
        <v>53</v>
      </c>
      <c r="B5543" s="234"/>
      <c r="C5543" s="235" t="s">
        <v>54</v>
      </c>
      <c r="D5543" s="298" t="s">
        <v>64</v>
      </c>
      <c r="E5543" s="236" t="s">
        <v>65</v>
      </c>
      <c r="F5543" s="237" t="s">
        <v>75</v>
      </c>
      <c r="G5543" s="238" t="s">
        <v>66</v>
      </c>
      <c r="I5543" s="269"/>
    </row>
    <row r="5544" spans="1:19">
      <c r="A5544" s="842" t="str">
        <f t="shared" ref="A5544:A5555" si="977">IF(I5543=0,"",VLOOKUP(I5543,MATERIALES,2,FALSE))</f>
        <v/>
      </c>
      <c r="B5544" s="843"/>
      <c r="C5544" s="239" t="str">
        <f t="shared" ref="C5544:C5552" si="978">IF(I5543=0,"",VLOOKUP(I5543,MATERIALES,3,FALSE))</f>
        <v/>
      </c>
      <c r="D5544" s="186"/>
      <c r="E5544" s="240">
        <f t="shared" ref="E5544:E5555" si="979">IF(I5543=0,0,VLOOKUP(I5543,MATERIALES,4,FALSE))</f>
        <v>0</v>
      </c>
      <c r="F5544" s="218">
        <f>D5544*E5544</f>
        <v>0</v>
      </c>
      <c r="G5544" s="219"/>
      <c r="I5544" s="269"/>
    </row>
    <row r="5545" spans="1:19">
      <c r="A5545" s="842" t="str">
        <f t="shared" si="977"/>
        <v/>
      </c>
      <c r="B5545" s="843"/>
      <c r="C5545" s="239" t="str">
        <f t="shared" si="978"/>
        <v/>
      </c>
      <c r="D5545" s="186"/>
      <c r="E5545" s="240">
        <f t="shared" si="979"/>
        <v>0</v>
      </c>
      <c r="F5545" s="218">
        <f t="shared" ref="F5545:F5555" si="980">D5545*E5545</f>
        <v>0</v>
      </c>
      <c r="G5545" s="220"/>
      <c r="I5545" s="269"/>
    </row>
    <row r="5546" spans="1:19">
      <c r="A5546" s="842" t="str">
        <f t="shared" si="977"/>
        <v/>
      </c>
      <c r="B5546" s="843"/>
      <c r="C5546" s="239" t="str">
        <f t="shared" si="978"/>
        <v/>
      </c>
      <c r="D5546" s="186"/>
      <c r="E5546" s="240">
        <f t="shared" si="979"/>
        <v>0</v>
      </c>
      <c r="F5546" s="218">
        <f t="shared" si="980"/>
        <v>0</v>
      </c>
      <c r="G5546" s="220"/>
      <c r="I5546" s="269"/>
    </row>
    <row r="5547" spans="1:19">
      <c r="A5547" s="842" t="str">
        <f t="shared" si="977"/>
        <v/>
      </c>
      <c r="B5547" s="843"/>
      <c r="C5547" s="239" t="str">
        <f t="shared" si="978"/>
        <v/>
      </c>
      <c r="D5547" s="186"/>
      <c r="E5547" s="240">
        <f t="shared" si="979"/>
        <v>0</v>
      </c>
      <c r="F5547" s="218">
        <f t="shared" si="980"/>
        <v>0</v>
      </c>
      <c r="G5547" s="220"/>
      <c r="I5547" s="269"/>
    </row>
    <row r="5548" spans="1:19">
      <c r="A5548" s="842" t="str">
        <f t="shared" si="977"/>
        <v/>
      </c>
      <c r="B5548" s="843"/>
      <c r="C5548" s="239" t="str">
        <f t="shared" si="978"/>
        <v/>
      </c>
      <c r="D5548" s="186"/>
      <c r="E5548" s="240">
        <f t="shared" si="979"/>
        <v>0</v>
      </c>
      <c r="F5548" s="218">
        <f t="shared" si="980"/>
        <v>0</v>
      </c>
      <c r="G5548" s="220"/>
      <c r="I5548" s="269"/>
    </row>
    <row r="5549" spans="1:19">
      <c r="A5549" s="842" t="str">
        <f t="shared" si="977"/>
        <v/>
      </c>
      <c r="B5549" s="843"/>
      <c r="C5549" s="239" t="str">
        <f t="shared" si="978"/>
        <v/>
      </c>
      <c r="D5549" s="186"/>
      <c r="E5549" s="240">
        <f t="shared" si="979"/>
        <v>0</v>
      </c>
      <c r="F5549" s="218">
        <f t="shared" si="980"/>
        <v>0</v>
      </c>
      <c r="G5549" s="220"/>
      <c r="I5549" s="269"/>
    </row>
    <row r="5550" spans="1:19">
      <c r="A5550" s="842" t="str">
        <f t="shared" si="977"/>
        <v/>
      </c>
      <c r="B5550" s="843"/>
      <c r="C5550" s="239" t="str">
        <f t="shared" si="978"/>
        <v/>
      </c>
      <c r="D5550" s="186"/>
      <c r="E5550" s="240">
        <f t="shared" si="979"/>
        <v>0</v>
      </c>
      <c r="F5550" s="218">
        <f t="shared" si="980"/>
        <v>0</v>
      </c>
      <c r="G5550" s="220"/>
      <c r="I5550" s="269"/>
    </row>
    <row r="5551" spans="1:19">
      <c r="A5551" s="842" t="str">
        <f t="shared" si="977"/>
        <v/>
      </c>
      <c r="B5551" s="843"/>
      <c r="C5551" s="239" t="str">
        <f t="shared" si="978"/>
        <v/>
      </c>
      <c r="D5551" s="186"/>
      <c r="E5551" s="240">
        <f t="shared" si="979"/>
        <v>0</v>
      </c>
      <c r="F5551" s="218">
        <f t="shared" si="980"/>
        <v>0</v>
      </c>
      <c r="G5551" s="241"/>
      <c r="I5551" s="269"/>
    </row>
    <row r="5552" spans="1:19">
      <c r="A5552" s="842" t="str">
        <f t="shared" si="977"/>
        <v/>
      </c>
      <c r="B5552" s="843"/>
      <c r="C5552" s="239" t="str">
        <f t="shared" si="978"/>
        <v/>
      </c>
      <c r="D5552" s="186"/>
      <c r="E5552" s="240">
        <f t="shared" si="979"/>
        <v>0</v>
      </c>
      <c r="F5552" s="218">
        <f t="shared" si="980"/>
        <v>0</v>
      </c>
      <c r="G5552" s="220"/>
      <c r="I5552" s="269"/>
    </row>
    <row r="5553" spans="1:9">
      <c r="A5553" s="842" t="str">
        <f t="shared" si="977"/>
        <v/>
      </c>
      <c r="B5553" s="843"/>
      <c r="C5553" s="239"/>
      <c r="D5553" s="186"/>
      <c r="E5553" s="240">
        <f t="shared" si="979"/>
        <v>0</v>
      </c>
      <c r="F5553" s="218">
        <f t="shared" si="980"/>
        <v>0</v>
      </c>
      <c r="G5553" s="220"/>
      <c r="I5553" s="269"/>
    </row>
    <row r="5554" spans="1:9">
      <c r="A5554" s="842" t="str">
        <f t="shared" si="977"/>
        <v/>
      </c>
      <c r="B5554" s="843"/>
      <c r="C5554" s="239"/>
      <c r="D5554" s="186"/>
      <c r="E5554" s="240">
        <f t="shared" si="979"/>
        <v>0</v>
      </c>
      <c r="F5554" s="218">
        <f t="shared" si="980"/>
        <v>0</v>
      </c>
      <c r="G5554" s="220"/>
      <c r="I5554" s="269"/>
    </row>
    <row r="5555" spans="1:9" ht="26.25" customHeight="1">
      <c r="A5555" s="842" t="str">
        <f t="shared" si="977"/>
        <v/>
      </c>
      <c r="B5555" s="843"/>
      <c r="C5555" s="239" t="str">
        <f t="shared" ref="C5555" si="981">IF(I5554=0,"",VLOOKUP(I5554,MATERIALES,3,FALSE))</f>
        <v/>
      </c>
      <c r="D5555" s="186"/>
      <c r="E5555" s="240">
        <f t="shared" si="979"/>
        <v>0</v>
      </c>
      <c r="F5555" s="218">
        <f t="shared" si="980"/>
        <v>0</v>
      </c>
      <c r="G5555" s="221"/>
      <c r="I5555" s="308"/>
    </row>
    <row r="5556" spans="1:9" ht="13.5" thickBot="1">
      <c r="A5556" s="204"/>
      <c r="D5556" s="206"/>
      <c r="E5556" s="242"/>
      <c r="F5556" s="243" t="s">
        <v>77</v>
      </c>
      <c r="G5556" s="241">
        <f>SUM(F5544:F5555)</f>
        <v>0</v>
      </c>
      <c r="I5556" s="308"/>
    </row>
    <row r="5557" spans="1:9" ht="14" thickTop="1" thickBot="1">
      <c r="A5557" s="244" t="s">
        <v>68</v>
      </c>
      <c r="B5557" s="245"/>
      <c r="C5557" s="245"/>
      <c r="D5557" s="247"/>
      <c r="E5557" s="247"/>
      <c r="F5557" s="246"/>
      <c r="G5557" s="248"/>
      <c r="I5557" s="308"/>
    </row>
    <row r="5558" spans="1:9" ht="13.5" thickTop="1">
      <c r="A5558" s="233" t="s">
        <v>53</v>
      </c>
      <c r="B5558" s="234"/>
      <c r="C5558" s="236" t="s">
        <v>67</v>
      </c>
      <c r="D5558" s="298" t="s">
        <v>71</v>
      </c>
      <c r="E5558" s="236" t="s">
        <v>96</v>
      </c>
      <c r="F5558" s="237" t="s">
        <v>75</v>
      </c>
      <c r="G5558" s="238" t="s">
        <v>66</v>
      </c>
      <c r="I5558" s="269"/>
    </row>
    <row r="5559" spans="1:9">
      <c r="A5559" s="842" t="str">
        <f>IF(I5558=0,"",VLOOKUP(I5558,EQUIPOS,2,FALSE))</f>
        <v/>
      </c>
      <c r="B5559" s="843"/>
      <c r="C5559" s="187"/>
      <c r="D5559" s="186"/>
      <c r="E5559" s="240">
        <f>IF(I5558=0,0,VLOOKUP(I5558,EQUIPOS,4,FALSE))</f>
        <v>0</v>
      </c>
      <c r="F5559" s="218">
        <f>C5559*D5559*E5559</f>
        <v>0</v>
      </c>
      <c r="G5559" s="219"/>
      <c r="I5559" s="269"/>
    </row>
    <row r="5560" spans="1:9">
      <c r="A5560" s="842" t="str">
        <f>IF(I5559=0,"",VLOOKUP(I5559,EQUIPOS,2,FALSE))</f>
        <v/>
      </c>
      <c r="B5560" s="843"/>
      <c r="C5560" s="187"/>
      <c r="D5560" s="186"/>
      <c r="E5560" s="240">
        <f>IF(I5559=0,0,VLOOKUP(I5559,EQUIPOS,4,FALSE))</f>
        <v>0</v>
      </c>
      <c r="F5560" s="218">
        <f t="shared" ref="F5560:F5563" si="982">C5560*D5560*E5560</f>
        <v>0</v>
      </c>
      <c r="G5560" s="220"/>
      <c r="I5560" s="269"/>
    </row>
    <row r="5561" spans="1:9">
      <c r="A5561" s="842" t="str">
        <f>IF(I5560=0,"",VLOOKUP(I5560,EQUIPOS,2,FALSE))</f>
        <v/>
      </c>
      <c r="B5561" s="843"/>
      <c r="C5561" s="187"/>
      <c r="D5561" s="186"/>
      <c r="E5561" s="240">
        <f>IF(I5560=0,0,VLOOKUP(I5560,EQUIPOS,4,FALSE))</f>
        <v>0</v>
      </c>
      <c r="F5561" s="218">
        <f t="shared" si="982"/>
        <v>0</v>
      </c>
      <c r="G5561" s="220"/>
      <c r="I5561" s="269"/>
    </row>
    <row r="5562" spans="1:9">
      <c r="A5562" s="842" t="str">
        <f>IF(I5561=0,"",VLOOKUP(I5561,EQUIPOS,2,FALSE))</f>
        <v/>
      </c>
      <c r="B5562" s="843"/>
      <c r="C5562" s="187"/>
      <c r="D5562" s="186"/>
      <c r="E5562" s="240">
        <f>IF(I5561=0,0,VLOOKUP(I5561,EQUIPOS,4,FALSE))</f>
        <v>0</v>
      </c>
      <c r="F5562" s="218">
        <f t="shared" si="982"/>
        <v>0</v>
      </c>
      <c r="G5562" s="220"/>
      <c r="I5562" s="269"/>
    </row>
    <row r="5563" spans="1:9" ht="30.75" customHeight="1">
      <c r="A5563" s="842" t="str">
        <f>IF(I5562=0,"",VLOOKUP(I5562,EQUIPOS,2,FALSE))</f>
        <v/>
      </c>
      <c r="B5563" s="843"/>
      <c r="C5563" s="187"/>
      <c r="D5563" s="186"/>
      <c r="E5563" s="240">
        <f>IF(I5562=0,0,VLOOKUP(I5562,EQUIPOS,4,FALSE))</f>
        <v>0</v>
      </c>
      <c r="F5563" s="218">
        <f t="shared" si="982"/>
        <v>0</v>
      </c>
      <c r="G5563" s="221"/>
      <c r="I5563" s="308"/>
    </row>
    <row r="5564" spans="1:9" ht="13.5" thickBot="1">
      <c r="A5564" s="222"/>
      <c r="B5564" s="223"/>
      <c r="C5564" s="223"/>
      <c r="D5564" s="225"/>
      <c r="E5564" s="249"/>
      <c r="F5564" s="226" t="s">
        <v>78</v>
      </c>
      <c r="G5564" s="250">
        <f>SUM(F5559:F5563)</f>
        <v>0</v>
      </c>
      <c r="I5564" s="308"/>
    </row>
    <row r="5565" spans="1:9" ht="13.5" thickTop="1">
      <c r="A5565" s="228" t="s">
        <v>69</v>
      </c>
      <c r="B5565" s="229"/>
      <c r="C5565" s="229"/>
      <c r="D5565" s="231"/>
      <c r="E5565" s="231"/>
      <c r="F5565" s="230"/>
      <c r="G5565" s="232"/>
      <c r="H5565" s="209"/>
      <c r="I5565" s="307"/>
    </row>
    <row r="5566" spans="1:9" ht="26">
      <c r="A5566" s="233" t="s">
        <v>53</v>
      </c>
      <c r="B5566" s="235" t="s">
        <v>54</v>
      </c>
      <c r="C5566" s="235" t="s">
        <v>64</v>
      </c>
      <c r="D5566" s="298" t="s">
        <v>70</v>
      </c>
      <c r="E5566" s="236" t="s">
        <v>65</v>
      </c>
      <c r="F5566" s="237" t="s">
        <v>75</v>
      </c>
      <c r="G5566" s="238" t="s">
        <v>66</v>
      </c>
      <c r="I5566" s="269"/>
    </row>
    <row r="5567" spans="1:9">
      <c r="A5567" s="251" t="str">
        <f t="shared" ref="A5567:A5578" si="983">IF(I5566=0,"",VLOOKUP(I5566,MANOOBRA,2,FALSE))</f>
        <v/>
      </c>
      <c r="B5567" s="239" t="str">
        <f t="shared" ref="B5567:B5578" si="984">IF(I5566=0,"",VLOOKUP(I5566,MANOOBRA,3,FALSE))</f>
        <v/>
      </c>
      <c r="C5567" s="187"/>
      <c r="D5567" s="187"/>
      <c r="E5567" s="240">
        <f t="shared" ref="E5567:E5578" si="985">IF(I5566=0,0,VLOOKUP(I5566,MANOOBRA,4,FALSE))</f>
        <v>0</v>
      </c>
      <c r="F5567" s="218">
        <f>IF(D5567=0,0,C5567*E5567/D5567)</f>
        <v>0</v>
      </c>
      <c r="G5567" s="219"/>
      <c r="I5567" s="269"/>
    </row>
    <row r="5568" spans="1:9">
      <c r="A5568" s="251" t="str">
        <f t="shared" si="983"/>
        <v/>
      </c>
      <c r="B5568" s="239" t="str">
        <f t="shared" si="984"/>
        <v/>
      </c>
      <c r="C5568" s="187"/>
      <c r="D5568" s="187"/>
      <c r="E5568" s="240">
        <f t="shared" si="985"/>
        <v>0</v>
      </c>
      <c r="F5568" s="218">
        <f t="shared" ref="F5568:F5578" si="986">IF(D5568=0,0,C5568*E5568/D5568)</f>
        <v>0</v>
      </c>
      <c r="G5568" s="220"/>
      <c r="I5568" s="269"/>
    </row>
    <row r="5569" spans="1:19">
      <c r="A5569" s="251" t="str">
        <f t="shared" si="983"/>
        <v/>
      </c>
      <c r="B5569" s="239" t="str">
        <f t="shared" si="984"/>
        <v/>
      </c>
      <c r="C5569" s="187"/>
      <c r="D5569" s="290"/>
      <c r="E5569" s="240">
        <f t="shared" si="985"/>
        <v>0</v>
      </c>
      <c r="F5569" s="218">
        <f t="shared" si="986"/>
        <v>0</v>
      </c>
      <c r="G5569" s="220"/>
      <c r="I5569" s="269"/>
    </row>
    <row r="5570" spans="1:19">
      <c r="A5570" s="251" t="str">
        <f t="shared" si="983"/>
        <v/>
      </c>
      <c r="B5570" s="239" t="str">
        <f t="shared" si="984"/>
        <v/>
      </c>
      <c r="C5570" s="187"/>
      <c r="D5570" s="187"/>
      <c r="E5570" s="240">
        <f t="shared" si="985"/>
        <v>0</v>
      </c>
      <c r="F5570" s="218">
        <f t="shared" si="986"/>
        <v>0</v>
      </c>
      <c r="G5570" s="220"/>
      <c r="I5570" s="269"/>
    </row>
    <row r="5571" spans="1:19">
      <c r="A5571" s="251" t="str">
        <f t="shared" si="983"/>
        <v/>
      </c>
      <c r="B5571" s="239" t="str">
        <f t="shared" si="984"/>
        <v/>
      </c>
      <c r="C5571" s="187"/>
      <c r="D5571" s="187"/>
      <c r="E5571" s="240">
        <f t="shared" si="985"/>
        <v>0</v>
      </c>
      <c r="F5571" s="218">
        <f t="shared" si="986"/>
        <v>0</v>
      </c>
      <c r="G5571" s="220"/>
      <c r="I5571" s="269"/>
    </row>
    <row r="5572" spans="1:19">
      <c r="A5572" s="251" t="str">
        <f t="shared" si="983"/>
        <v/>
      </c>
      <c r="B5572" s="239" t="str">
        <f t="shared" si="984"/>
        <v/>
      </c>
      <c r="C5572" s="187"/>
      <c r="D5572" s="187"/>
      <c r="E5572" s="240">
        <f t="shared" si="985"/>
        <v>0</v>
      </c>
      <c r="F5572" s="218">
        <f t="shared" si="986"/>
        <v>0</v>
      </c>
      <c r="G5572" s="220"/>
      <c r="I5572" s="269"/>
    </row>
    <row r="5573" spans="1:19">
      <c r="A5573" s="251" t="str">
        <f t="shared" si="983"/>
        <v/>
      </c>
      <c r="B5573" s="239" t="str">
        <f t="shared" si="984"/>
        <v/>
      </c>
      <c r="C5573" s="187"/>
      <c r="D5573" s="187"/>
      <c r="E5573" s="240">
        <f t="shared" si="985"/>
        <v>0</v>
      </c>
      <c r="F5573" s="218">
        <f t="shared" si="986"/>
        <v>0</v>
      </c>
      <c r="G5573" s="220"/>
      <c r="I5573" s="269"/>
    </row>
    <row r="5574" spans="1:19">
      <c r="A5574" s="251" t="str">
        <f t="shared" si="983"/>
        <v/>
      </c>
      <c r="B5574" s="239" t="str">
        <f t="shared" si="984"/>
        <v/>
      </c>
      <c r="C5574" s="187"/>
      <c r="D5574" s="187"/>
      <c r="E5574" s="240">
        <f t="shared" si="985"/>
        <v>0</v>
      </c>
      <c r="F5574" s="218">
        <f t="shared" si="986"/>
        <v>0</v>
      </c>
      <c r="G5574" s="220"/>
      <c r="I5574" s="269"/>
    </row>
    <row r="5575" spans="1:19">
      <c r="A5575" s="251" t="str">
        <f t="shared" si="983"/>
        <v/>
      </c>
      <c r="B5575" s="239" t="str">
        <f t="shared" si="984"/>
        <v/>
      </c>
      <c r="C5575" s="187"/>
      <c r="D5575" s="187"/>
      <c r="E5575" s="240">
        <f t="shared" si="985"/>
        <v>0</v>
      </c>
      <c r="F5575" s="218">
        <f t="shared" si="986"/>
        <v>0</v>
      </c>
      <c r="G5575" s="220"/>
      <c r="I5575" s="269"/>
    </row>
    <row r="5576" spans="1:19">
      <c r="A5576" s="251" t="str">
        <f t="shared" si="983"/>
        <v/>
      </c>
      <c r="B5576" s="239" t="str">
        <f t="shared" si="984"/>
        <v/>
      </c>
      <c r="C5576" s="187"/>
      <c r="D5576" s="187"/>
      <c r="E5576" s="240">
        <f t="shared" si="985"/>
        <v>0</v>
      </c>
      <c r="F5576" s="218">
        <f t="shared" si="986"/>
        <v>0</v>
      </c>
      <c r="G5576" s="220"/>
      <c r="I5576" s="269"/>
    </row>
    <row r="5577" spans="1:19">
      <c r="A5577" s="251" t="str">
        <f t="shared" si="983"/>
        <v/>
      </c>
      <c r="B5577" s="239" t="str">
        <f t="shared" si="984"/>
        <v/>
      </c>
      <c r="C5577" s="187"/>
      <c r="D5577" s="187"/>
      <c r="E5577" s="240">
        <f t="shared" si="985"/>
        <v>0</v>
      </c>
      <c r="F5577" s="218">
        <f t="shared" si="986"/>
        <v>0</v>
      </c>
      <c r="G5577" s="220"/>
      <c r="I5577" s="269"/>
    </row>
    <row r="5578" spans="1:19" ht="31.5" customHeight="1">
      <c r="A5578" s="251" t="str">
        <f t="shared" si="983"/>
        <v/>
      </c>
      <c r="B5578" s="239" t="str">
        <f t="shared" si="984"/>
        <v/>
      </c>
      <c r="C5578" s="187"/>
      <c r="D5578" s="187"/>
      <c r="E5578" s="240">
        <f t="shared" si="985"/>
        <v>0</v>
      </c>
      <c r="F5578" s="218">
        <f t="shared" si="986"/>
        <v>0</v>
      </c>
      <c r="G5578" s="221"/>
      <c r="I5578" s="308"/>
    </row>
    <row r="5579" spans="1:19" ht="13.5" thickBot="1">
      <c r="A5579" s="222"/>
      <c r="B5579" s="223"/>
      <c r="C5579" s="223"/>
      <c r="D5579" s="225"/>
      <c r="E5579" s="225"/>
      <c r="F5579" s="226" t="s">
        <v>79</v>
      </c>
      <c r="G5579" s="250">
        <f>SUM(F5567:F5578)</f>
        <v>0</v>
      </c>
      <c r="I5579" s="308"/>
    </row>
    <row r="5580" spans="1:19" ht="13.5" thickTop="1">
      <c r="A5580" s="179" t="s">
        <v>72</v>
      </c>
      <c r="B5580" s="229"/>
      <c r="C5580" s="229"/>
      <c r="D5580" s="231"/>
      <c r="E5580" s="231"/>
      <c r="F5580" s="230"/>
      <c r="G5580" s="232"/>
      <c r="H5580" s="209"/>
      <c r="I5580" s="307"/>
    </row>
    <row r="5581" spans="1:19">
      <c r="A5581" s="233" t="s">
        <v>53</v>
      </c>
      <c r="B5581" s="234"/>
      <c r="C5581" s="234"/>
      <c r="D5581" s="299"/>
      <c r="E5581" s="236" t="s">
        <v>73</v>
      </c>
      <c r="F5581" s="237" t="s">
        <v>74</v>
      </c>
      <c r="G5581" s="252" t="s">
        <v>73</v>
      </c>
      <c r="I5581" s="308"/>
    </row>
    <row r="5582" spans="1:19">
      <c r="A5582" s="178" t="s">
        <v>86</v>
      </c>
      <c r="B5582" s="253"/>
      <c r="C5582" s="253"/>
      <c r="D5582" s="300"/>
      <c r="E5582" s="217">
        <f>SUM(G5541,G5556,G5564,G5579)</f>
        <v>0</v>
      </c>
      <c r="F5582" s="254">
        <f>A</f>
        <v>0</v>
      </c>
      <c r="G5582" s="255">
        <f>E5582*F5582</f>
        <v>0</v>
      </c>
      <c r="I5582" s="308"/>
    </row>
    <row r="5583" spans="1:19">
      <c r="A5583" s="178" t="s">
        <v>84</v>
      </c>
      <c r="B5583" s="253"/>
      <c r="C5583" s="253"/>
      <c r="D5583" s="300"/>
      <c r="E5583" s="217">
        <f>SUM(G5541,G5556,G5564,G5579)</f>
        <v>0</v>
      </c>
      <c r="F5583" s="254">
        <f>I</f>
        <v>0</v>
      </c>
      <c r="G5583" s="255">
        <f>E5583*F5583</f>
        <v>0</v>
      </c>
      <c r="I5583" s="308"/>
    </row>
    <row r="5584" spans="1:19" ht="33" customHeight="1">
      <c r="A5584" s="178" t="s">
        <v>85</v>
      </c>
      <c r="B5584" s="253"/>
      <c r="C5584" s="253"/>
      <c r="D5584" s="300"/>
      <c r="E5584" s="217">
        <f>SUM(G5541,G5556,G5564,G5579)</f>
        <v>0</v>
      </c>
      <c r="F5584" s="254">
        <f>U</f>
        <v>0</v>
      </c>
      <c r="G5584" s="255">
        <f>E5584*F5584</f>
        <v>0</v>
      </c>
      <c r="I5584" s="308"/>
      <c r="J5584" s="281"/>
      <c r="K5584" s="281"/>
      <c r="L5584" s="281"/>
      <c r="M5584" s="281"/>
      <c r="N5584" s="281"/>
      <c r="O5584" s="281"/>
      <c r="P5584" s="281"/>
      <c r="Q5584" s="281"/>
      <c r="R5584" s="281"/>
      <c r="S5584" s="281"/>
    </row>
    <row r="5585" spans="1:20" s="201" customFormat="1" ht="13.5" thickBot="1">
      <c r="A5585" s="222"/>
      <c r="B5585" s="223"/>
      <c r="C5585" s="223"/>
      <c r="D5585" s="225"/>
      <c r="E5585" s="225"/>
      <c r="F5585" s="256" t="s">
        <v>83</v>
      </c>
      <c r="G5585" s="250">
        <f>SUM(G5582:G5584)</f>
        <v>0</v>
      </c>
      <c r="I5585" s="309"/>
      <c r="J5585" s="201" t="str">
        <f>B5525</f>
        <v>8,1</v>
      </c>
      <c r="K5585" s="261">
        <f>E5582</f>
        <v>0</v>
      </c>
      <c r="L5585" s="261">
        <f>+G5541</f>
        <v>0</v>
      </c>
      <c r="M5585" s="261">
        <f>+G5556</f>
        <v>0</v>
      </c>
      <c r="N5585" s="261">
        <f>+G5564</f>
        <v>0</v>
      </c>
      <c r="O5585" s="261">
        <f>+G5579</f>
        <v>0</v>
      </c>
      <c r="P5585" s="280">
        <f>G5582</f>
        <v>0</v>
      </c>
      <c r="Q5585" s="280">
        <f>G5583</f>
        <v>0</v>
      </c>
      <c r="R5585" s="280">
        <f>G5584</f>
        <v>0</v>
      </c>
      <c r="S5585" s="283">
        <f>SUM(K5585:R5585)</f>
        <v>0</v>
      </c>
      <c r="T5585" s="280"/>
    </row>
    <row r="5586" spans="1:20" ht="14" thickTop="1" thickBot="1">
      <c r="A5586" s="257"/>
      <c r="B5586" s="201"/>
      <c r="C5586" s="201"/>
      <c r="D5586" s="301"/>
      <c r="E5586" s="258" t="s">
        <v>88</v>
      </c>
      <c r="F5586" s="259"/>
      <c r="G5586" s="260">
        <f>ROUND(SUM(G5541,G5556,G5564,G5579,G5585),0)</f>
        <v>0</v>
      </c>
      <c r="I5586" s="308"/>
      <c r="T5586" s="280"/>
    </row>
    <row r="5587" spans="1:20" ht="13.5" thickTop="1">
      <c r="A5587" s="262" t="s">
        <v>95</v>
      </c>
      <c r="D5587" s="206"/>
      <c r="E5587" s="206"/>
      <c r="F5587" s="205"/>
      <c r="G5587" s="208"/>
      <c r="I5587" s="308"/>
      <c r="T5587" s="280"/>
    </row>
    <row r="5588" spans="1:20">
      <c r="A5588" s="262"/>
      <c r="B5588" s="263"/>
      <c r="C5588" s="263"/>
      <c r="D5588" s="302"/>
      <c r="E5588" s="206"/>
      <c r="F5588" s="205"/>
      <c r="G5588" s="264">
        <f ca="1">TODAY()</f>
        <v>45189</v>
      </c>
      <c r="I5588" s="308"/>
      <c r="T5588" s="280"/>
    </row>
    <row r="5589" spans="1:20" ht="13.5" thickBot="1">
      <c r="A5589" s="222"/>
      <c r="B5589" s="223"/>
      <c r="C5589" s="223"/>
      <c r="D5589" s="225"/>
      <c r="E5589" s="225"/>
      <c r="F5589" s="224"/>
      <c r="G5589" s="265"/>
      <c r="T5589" s="280"/>
    </row>
    <row r="5590" spans="1:20" s="191" customFormat="1" ht="13.5" thickTop="1">
      <c r="A5590" s="195"/>
      <c r="B5590" s="195"/>
      <c r="C5590" s="195"/>
      <c r="D5590" s="206"/>
      <c r="E5590" s="206"/>
      <c r="F5590" s="205"/>
      <c r="G5590" s="205"/>
      <c r="I5590" s="303"/>
      <c r="S5590" s="282"/>
    </row>
    <row r="5591" spans="1:20" s="191" customFormat="1">
      <c r="A5591" s="188" t="s">
        <v>124</v>
      </c>
      <c r="B5591" s="188"/>
      <c r="C5591" s="188"/>
      <c r="D5591" s="190"/>
      <c r="E5591" s="190"/>
      <c r="F5591" s="189"/>
      <c r="G5591" s="189"/>
      <c r="I5591" s="303"/>
      <c r="S5591" s="282"/>
    </row>
    <row r="5592" spans="1:20" s="191" customFormat="1">
      <c r="A5592" s="188" t="str">
        <f>CONCATENATE('Prestaciones y AIU'!A5161," ANALISIS DE PRECIOS UNITARIOS")</f>
        <v xml:space="preserve"> ANALISIS DE PRECIOS UNITARIOS</v>
      </c>
      <c r="B5592" s="188"/>
      <c r="C5592" s="188"/>
      <c r="D5592" s="190"/>
      <c r="E5592" s="190"/>
      <c r="F5592" s="189"/>
      <c r="G5592" s="189"/>
      <c r="I5592" s="303"/>
      <c r="S5592" s="282"/>
    </row>
    <row r="5593" spans="1:20" s="191" customFormat="1">
      <c r="A5593" s="188" t="str">
        <f>Objeto_LIC</f>
        <v>OBJETO PROCESO COMPETITIVO</v>
      </c>
      <c r="B5593" s="188"/>
      <c r="C5593" s="188"/>
      <c r="D5593" s="190"/>
      <c r="E5593" s="190"/>
      <c r="F5593" s="189"/>
      <c r="G5593" s="189"/>
      <c r="I5593" s="303"/>
      <c r="S5593" s="282"/>
    </row>
    <row r="5594" spans="1:20">
      <c r="A5594" s="188"/>
      <c r="B5594" s="188"/>
      <c r="C5594" s="188"/>
      <c r="D5594" s="190"/>
      <c r="E5594" s="190"/>
      <c r="F5594" s="189"/>
      <c r="G5594" s="189"/>
    </row>
    <row r="5595" spans="1:20" s="201" customFormat="1" ht="13.5" thickBot="1">
      <c r="A5595" s="192"/>
      <c r="B5595" s="192"/>
      <c r="C5595" s="192"/>
      <c r="D5595" s="194"/>
      <c r="E5595" s="194"/>
      <c r="F5595" s="193"/>
      <c r="G5595" s="193"/>
      <c r="I5595" s="305"/>
      <c r="S5595" s="282"/>
    </row>
    <row r="5596" spans="1:20" ht="13.5" thickTop="1">
      <c r="A5596" s="196"/>
      <c r="B5596" s="197"/>
      <c r="C5596" s="197"/>
      <c r="D5596" s="199"/>
      <c r="E5596" s="199"/>
      <c r="F5596" s="198"/>
      <c r="G5596" s="200" t="s">
        <v>125</v>
      </c>
    </row>
    <row r="5597" spans="1:20">
      <c r="A5597" s="202" t="s">
        <v>58</v>
      </c>
      <c r="B5597" s="844" t="str">
        <f>Proponente</f>
        <v>INDICAR NOMBRE DE CONTRATISTA</v>
      </c>
      <c r="C5597" s="844"/>
      <c r="D5597" s="844"/>
      <c r="E5597" s="844"/>
      <c r="F5597" s="844"/>
      <c r="G5597" s="845"/>
    </row>
    <row r="5598" spans="1:20">
      <c r="A5598" s="202" t="s">
        <v>59</v>
      </c>
      <c r="B5598" s="203" t="str">
        <f>Presupuesto!$A$87</f>
        <v>8,2</v>
      </c>
      <c r="C5598" s="846" t="str">
        <f>Presupuesto!$B$87</f>
        <v>Servicio de hincado e instalación de tubería entre 4" y 8"</v>
      </c>
      <c r="D5598" s="844"/>
      <c r="E5598" s="844"/>
      <c r="F5598" s="844"/>
      <c r="G5598" s="845"/>
    </row>
    <row r="5599" spans="1:20">
      <c r="A5599" s="204"/>
      <c r="D5599" s="206"/>
      <c r="E5599" s="206"/>
      <c r="F5599" s="192" t="s">
        <v>87</v>
      </c>
      <c r="G5599" s="207" t="str">
        <f>Presupuesto!$C$87</f>
        <v>m</v>
      </c>
      <c r="I5599" s="306"/>
      <c r="J5599" s="281"/>
      <c r="K5599" s="281"/>
      <c r="L5599" s="281"/>
      <c r="M5599" s="281"/>
      <c r="N5599" s="281"/>
      <c r="O5599" s="281"/>
      <c r="P5599" s="281"/>
      <c r="Q5599" s="281"/>
      <c r="R5599" s="281"/>
      <c r="S5599" s="281"/>
    </row>
    <row r="5600" spans="1:20" s="209" customFormat="1" ht="13.5" thickBot="1">
      <c r="A5600" s="202" t="s">
        <v>60</v>
      </c>
      <c r="B5600" s="195"/>
      <c r="C5600" s="195"/>
      <c r="D5600" s="206"/>
      <c r="E5600" s="206"/>
      <c r="F5600" s="205"/>
      <c r="G5600" s="208"/>
      <c r="I5600" s="307"/>
      <c r="S5600" s="281"/>
    </row>
    <row r="5601" spans="1:19" ht="13.5" thickTop="1">
      <c r="A5601" s="210" t="s">
        <v>53</v>
      </c>
      <c r="B5601" s="211" t="s">
        <v>61</v>
      </c>
      <c r="C5601" s="211" t="s">
        <v>62</v>
      </c>
      <c r="D5601" s="212" t="s">
        <v>70</v>
      </c>
      <c r="E5601" s="213" t="s">
        <v>98</v>
      </c>
      <c r="F5601" s="213" t="s">
        <v>75</v>
      </c>
      <c r="G5601" s="214" t="s">
        <v>66</v>
      </c>
      <c r="I5601" s="269"/>
    </row>
    <row r="5602" spans="1:19">
      <c r="A5602" s="215" t="str">
        <f t="shared" ref="A5602:A5613" si="987">IF(I5601=0,"-",VLOOKUP(I5601,EQUIPOS,2,FALSE))</f>
        <v>-</v>
      </c>
      <c r="B5602" s="216"/>
      <c r="C5602" s="216"/>
      <c r="D5602" s="186"/>
      <c r="E5602" s="217">
        <f t="shared" ref="E5602:E5613" si="988">IF(I5601=0,0,VLOOKUP(I5601,EQUIPOS,4,FALSE))</f>
        <v>0</v>
      </c>
      <c r="F5602" s="218">
        <f t="shared" ref="F5602:F5613" si="989">IF(D5602=0,0,E5602/D5602)</f>
        <v>0</v>
      </c>
      <c r="G5602" s="219"/>
      <c r="I5602" s="269"/>
    </row>
    <row r="5603" spans="1:19">
      <c r="A5603" s="215" t="str">
        <f t="shared" si="987"/>
        <v>-</v>
      </c>
      <c r="B5603" s="216"/>
      <c r="C5603" s="216"/>
      <c r="D5603" s="186"/>
      <c r="E5603" s="217">
        <f t="shared" si="988"/>
        <v>0</v>
      </c>
      <c r="F5603" s="218">
        <f t="shared" si="989"/>
        <v>0</v>
      </c>
      <c r="G5603" s="220"/>
      <c r="I5603" s="269"/>
    </row>
    <row r="5604" spans="1:19">
      <c r="A5604" s="215" t="str">
        <f t="shared" si="987"/>
        <v>-</v>
      </c>
      <c r="B5604" s="216"/>
      <c r="C5604" s="216"/>
      <c r="D5604" s="186"/>
      <c r="E5604" s="217">
        <f t="shared" si="988"/>
        <v>0</v>
      </c>
      <c r="F5604" s="218">
        <f t="shared" si="989"/>
        <v>0</v>
      </c>
      <c r="G5604" s="220"/>
      <c r="I5604" s="269"/>
    </row>
    <row r="5605" spans="1:19">
      <c r="A5605" s="215" t="str">
        <f t="shared" si="987"/>
        <v>-</v>
      </c>
      <c r="B5605" s="216"/>
      <c r="C5605" s="216"/>
      <c r="D5605" s="186"/>
      <c r="E5605" s="217">
        <f t="shared" si="988"/>
        <v>0</v>
      </c>
      <c r="F5605" s="218">
        <f t="shared" si="989"/>
        <v>0</v>
      </c>
      <c r="G5605" s="220"/>
      <c r="I5605" s="269"/>
    </row>
    <row r="5606" spans="1:19">
      <c r="A5606" s="215" t="str">
        <f t="shared" si="987"/>
        <v>-</v>
      </c>
      <c r="B5606" s="216"/>
      <c r="C5606" s="216"/>
      <c r="D5606" s="186"/>
      <c r="E5606" s="217">
        <f t="shared" si="988"/>
        <v>0</v>
      </c>
      <c r="F5606" s="218">
        <f t="shared" si="989"/>
        <v>0</v>
      </c>
      <c r="G5606" s="220"/>
      <c r="I5606" s="269"/>
    </row>
    <row r="5607" spans="1:19">
      <c r="A5607" s="215" t="str">
        <f t="shared" si="987"/>
        <v>-</v>
      </c>
      <c r="B5607" s="216"/>
      <c r="C5607" s="216"/>
      <c r="D5607" s="186"/>
      <c r="E5607" s="217">
        <f t="shared" si="988"/>
        <v>0</v>
      </c>
      <c r="F5607" s="218">
        <f t="shared" si="989"/>
        <v>0</v>
      </c>
      <c r="G5607" s="220"/>
      <c r="I5607" s="269"/>
    </row>
    <row r="5608" spans="1:19">
      <c r="A5608" s="215" t="str">
        <f t="shared" si="987"/>
        <v>-</v>
      </c>
      <c r="B5608" s="216"/>
      <c r="C5608" s="216"/>
      <c r="D5608" s="186"/>
      <c r="E5608" s="217">
        <f t="shared" si="988"/>
        <v>0</v>
      </c>
      <c r="F5608" s="218">
        <f t="shared" si="989"/>
        <v>0</v>
      </c>
      <c r="G5608" s="220"/>
      <c r="I5608" s="269"/>
    </row>
    <row r="5609" spans="1:19">
      <c r="A5609" s="215" t="str">
        <f t="shared" si="987"/>
        <v>-</v>
      </c>
      <c r="B5609" s="216"/>
      <c r="C5609" s="216"/>
      <c r="D5609" s="186"/>
      <c r="E5609" s="217">
        <f t="shared" si="988"/>
        <v>0</v>
      </c>
      <c r="F5609" s="218">
        <f t="shared" si="989"/>
        <v>0</v>
      </c>
      <c r="G5609" s="220"/>
      <c r="I5609" s="269"/>
    </row>
    <row r="5610" spans="1:19">
      <c r="A5610" s="215" t="str">
        <f t="shared" si="987"/>
        <v>-</v>
      </c>
      <c r="B5610" s="216"/>
      <c r="C5610" s="216"/>
      <c r="D5610" s="186"/>
      <c r="E5610" s="217">
        <f t="shared" si="988"/>
        <v>0</v>
      </c>
      <c r="F5610" s="218">
        <f t="shared" si="989"/>
        <v>0</v>
      </c>
      <c r="G5610" s="220"/>
      <c r="I5610" s="269"/>
    </row>
    <row r="5611" spans="1:19">
      <c r="A5611" s="215" t="str">
        <f t="shared" si="987"/>
        <v>-</v>
      </c>
      <c r="B5611" s="216"/>
      <c r="C5611" s="216"/>
      <c r="D5611" s="186"/>
      <c r="E5611" s="217">
        <f t="shared" si="988"/>
        <v>0</v>
      </c>
      <c r="F5611" s="218">
        <f t="shared" si="989"/>
        <v>0</v>
      </c>
      <c r="G5611" s="220"/>
      <c r="I5611" s="269"/>
    </row>
    <row r="5612" spans="1:19">
      <c r="A5612" s="215" t="str">
        <f t="shared" si="987"/>
        <v>-</v>
      </c>
      <c r="B5612" s="216"/>
      <c r="C5612" s="216"/>
      <c r="D5612" s="186"/>
      <c r="E5612" s="217">
        <f t="shared" si="988"/>
        <v>0</v>
      </c>
      <c r="F5612" s="218">
        <f t="shared" si="989"/>
        <v>0</v>
      </c>
      <c r="G5612" s="220"/>
      <c r="I5612" s="269"/>
    </row>
    <row r="5613" spans="1:19">
      <c r="A5613" s="215" t="str">
        <f t="shared" si="987"/>
        <v>-</v>
      </c>
      <c r="B5613" s="216"/>
      <c r="C5613" s="216"/>
      <c r="D5613" s="186"/>
      <c r="E5613" s="217">
        <f t="shared" si="988"/>
        <v>0</v>
      </c>
      <c r="F5613" s="218">
        <f t="shared" si="989"/>
        <v>0</v>
      </c>
      <c r="G5613" s="220"/>
      <c r="I5613" s="308"/>
    </row>
    <row r="5614" spans="1:19" ht="13.5" thickBot="1">
      <c r="A5614" s="222"/>
      <c r="B5614" s="223"/>
      <c r="C5614" s="223"/>
      <c r="D5614" s="225"/>
      <c r="E5614" s="225"/>
      <c r="F5614" s="226" t="s">
        <v>76</v>
      </c>
      <c r="G5614" s="227">
        <f>SUM(F5602:F5613)</f>
        <v>0</v>
      </c>
      <c r="I5614" s="308"/>
    </row>
    <row r="5615" spans="1:19" s="209" customFormat="1" ht="13.5" thickTop="1">
      <c r="A5615" s="228" t="s">
        <v>63</v>
      </c>
      <c r="B5615" s="229"/>
      <c r="C5615" s="229"/>
      <c r="D5615" s="231"/>
      <c r="E5615" s="231"/>
      <c r="F5615" s="230"/>
      <c r="G5615" s="232"/>
      <c r="I5615" s="307"/>
      <c r="S5615" s="281"/>
    </row>
    <row r="5616" spans="1:19" ht="26">
      <c r="A5616" s="233" t="s">
        <v>53</v>
      </c>
      <c r="B5616" s="234"/>
      <c r="C5616" s="235" t="s">
        <v>54</v>
      </c>
      <c r="D5616" s="298" t="s">
        <v>64</v>
      </c>
      <c r="E5616" s="236" t="s">
        <v>65</v>
      </c>
      <c r="F5616" s="237" t="s">
        <v>75</v>
      </c>
      <c r="G5616" s="238" t="s">
        <v>66</v>
      </c>
      <c r="I5616" s="269"/>
    </row>
    <row r="5617" spans="1:9">
      <c r="A5617" s="842" t="str">
        <f t="shared" ref="A5617:A5628" si="990">IF(I5616=0,"",VLOOKUP(I5616,MATERIALES,2,FALSE))</f>
        <v/>
      </c>
      <c r="B5617" s="843"/>
      <c r="C5617" s="239" t="str">
        <f t="shared" ref="C5617:C5625" si="991">IF(I5616=0,"",VLOOKUP(I5616,MATERIALES,3,FALSE))</f>
        <v/>
      </c>
      <c r="D5617" s="186"/>
      <c r="E5617" s="240">
        <f t="shared" ref="E5617:E5628" si="992">IF(I5616=0,0,VLOOKUP(I5616,MATERIALES,4,FALSE))</f>
        <v>0</v>
      </c>
      <c r="F5617" s="218">
        <f>D5617*E5617</f>
        <v>0</v>
      </c>
      <c r="G5617" s="219"/>
      <c r="I5617" s="269"/>
    </row>
    <row r="5618" spans="1:9">
      <c r="A5618" s="842" t="str">
        <f t="shared" si="990"/>
        <v/>
      </c>
      <c r="B5618" s="843"/>
      <c r="C5618" s="239" t="str">
        <f t="shared" si="991"/>
        <v/>
      </c>
      <c r="D5618" s="186"/>
      <c r="E5618" s="240">
        <f t="shared" si="992"/>
        <v>0</v>
      </c>
      <c r="F5618" s="218">
        <f t="shared" ref="F5618:F5628" si="993">D5618*E5618</f>
        <v>0</v>
      </c>
      <c r="G5618" s="220"/>
      <c r="I5618" s="269"/>
    </row>
    <row r="5619" spans="1:9">
      <c r="A5619" s="842" t="str">
        <f t="shared" si="990"/>
        <v/>
      </c>
      <c r="B5619" s="843"/>
      <c r="C5619" s="239" t="str">
        <f t="shared" si="991"/>
        <v/>
      </c>
      <c r="D5619" s="186"/>
      <c r="E5619" s="240">
        <f t="shared" si="992"/>
        <v>0</v>
      </c>
      <c r="F5619" s="218">
        <f t="shared" si="993"/>
        <v>0</v>
      </c>
      <c r="G5619" s="220"/>
      <c r="I5619" s="269"/>
    </row>
    <row r="5620" spans="1:9">
      <c r="A5620" s="842" t="str">
        <f t="shared" si="990"/>
        <v/>
      </c>
      <c r="B5620" s="843"/>
      <c r="C5620" s="239" t="str">
        <f t="shared" si="991"/>
        <v/>
      </c>
      <c r="D5620" s="186"/>
      <c r="E5620" s="240">
        <f t="shared" si="992"/>
        <v>0</v>
      </c>
      <c r="F5620" s="218">
        <f t="shared" si="993"/>
        <v>0</v>
      </c>
      <c r="G5620" s="220"/>
      <c r="I5620" s="269"/>
    </row>
    <row r="5621" spans="1:9">
      <c r="A5621" s="842" t="str">
        <f t="shared" si="990"/>
        <v/>
      </c>
      <c r="B5621" s="843"/>
      <c r="C5621" s="239" t="str">
        <f t="shared" si="991"/>
        <v/>
      </c>
      <c r="D5621" s="186"/>
      <c r="E5621" s="240">
        <f t="shared" si="992"/>
        <v>0</v>
      </c>
      <c r="F5621" s="218">
        <f t="shared" si="993"/>
        <v>0</v>
      </c>
      <c r="G5621" s="220"/>
      <c r="I5621" s="269"/>
    </row>
    <row r="5622" spans="1:9">
      <c r="A5622" s="842" t="str">
        <f t="shared" si="990"/>
        <v/>
      </c>
      <c r="B5622" s="843"/>
      <c r="C5622" s="239" t="str">
        <f t="shared" si="991"/>
        <v/>
      </c>
      <c r="D5622" s="186"/>
      <c r="E5622" s="240">
        <f t="shared" si="992"/>
        <v>0</v>
      </c>
      <c r="F5622" s="218">
        <f t="shared" si="993"/>
        <v>0</v>
      </c>
      <c r="G5622" s="220"/>
      <c r="I5622" s="269"/>
    </row>
    <row r="5623" spans="1:9">
      <c r="A5623" s="842" t="str">
        <f t="shared" si="990"/>
        <v/>
      </c>
      <c r="B5623" s="843"/>
      <c r="C5623" s="239" t="str">
        <f t="shared" si="991"/>
        <v/>
      </c>
      <c r="D5623" s="186"/>
      <c r="E5623" s="240">
        <f t="shared" si="992"/>
        <v>0</v>
      </c>
      <c r="F5623" s="218">
        <f t="shared" si="993"/>
        <v>0</v>
      </c>
      <c r="G5623" s="220"/>
      <c r="I5623" s="269"/>
    </row>
    <row r="5624" spans="1:9">
      <c r="A5624" s="842" t="str">
        <f t="shared" si="990"/>
        <v/>
      </c>
      <c r="B5624" s="843"/>
      <c r="C5624" s="239" t="str">
        <f t="shared" si="991"/>
        <v/>
      </c>
      <c r="D5624" s="186"/>
      <c r="E5624" s="240">
        <f t="shared" si="992"/>
        <v>0</v>
      </c>
      <c r="F5624" s="218">
        <f t="shared" si="993"/>
        <v>0</v>
      </c>
      <c r="G5624" s="241"/>
      <c r="I5624" s="269"/>
    </row>
    <row r="5625" spans="1:9">
      <c r="A5625" s="842" t="str">
        <f t="shared" si="990"/>
        <v/>
      </c>
      <c r="B5625" s="843"/>
      <c r="C5625" s="239" t="str">
        <f t="shared" si="991"/>
        <v/>
      </c>
      <c r="D5625" s="186"/>
      <c r="E5625" s="240">
        <f t="shared" si="992"/>
        <v>0</v>
      </c>
      <c r="F5625" s="218">
        <f t="shared" si="993"/>
        <v>0</v>
      </c>
      <c r="G5625" s="220"/>
      <c r="I5625" s="269"/>
    </row>
    <row r="5626" spans="1:9">
      <c r="A5626" s="842" t="str">
        <f t="shared" si="990"/>
        <v/>
      </c>
      <c r="B5626" s="843"/>
      <c r="C5626" s="239"/>
      <c r="D5626" s="186"/>
      <c r="E5626" s="240">
        <f t="shared" si="992"/>
        <v>0</v>
      </c>
      <c r="F5626" s="218">
        <f t="shared" si="993"/>
        <v>0</v>
      </c>
      <c r="G5626" s="220"/>
      <c r="I5626" s="269"/>
    </row>
    <row r="5627" spans="1:9">
      <c r="A5627" s="842" t="str">
        <f t="shared" si="990"/>
        <v/>
      </c>
      <c r="B5627" s="843"/>
      <c r="C5627" s="239"/>
      <c r="D5627" s="186"/>
      <c r="E5627" s="240">
        <f t="shared" si="992"/>
        <v>0</v>
      </c>
      <c r="F5627" s="218">
        <f t="shared" si="993"/>
        <v>0</v>
      </c>
      <c r="G5627" s="220"/>
      <c r="I5627" s="269"/>
    </row>
    <row r="5628" spans="1:9" ht="26.25" customHeight="1">
      <c r="A5628" s="842" t="str">
        <f t="shared" si="990"/>
        <v/>
      </c>
      <c r="B5628" s="843"/>
      <c r="C5628" s="239" t="str">
        <f t="shared" ref="C5628" si="994">IF(I5627=0,"",VLOOKUP(I5627,MATERIALES,3,FALSE))</f>
        <v/>
      </c>
      <c r="D5628" s="186"/>
      <c r="E5628" s="240">
        <f t="shared" si="992"/>
        <v>0</v>
      </c>
      <c r="F5628" s="218">
        <f t="shared" si="993"/>
        <v>0</v>
      </c>
      <c r="G5628" s="221"/>
      <c r="I5628" s="308"/>
    </row>
    <row r="5629" spans="1:9" ht="13.5" thickBot="1">
      <c r="A5629" s="204"/>
      <c r="D5629" s="206"/>
      <c r="E5629" s="242"/>
      <c r="F5629" s="243" t="s">
        <v>77</v>
      </c>
      <c r="G5629" s="241">
        <f>SUM(F5617:F5628)</f>
        <v>0</v>
      </c>
      <c r="I5629" s="308"/>
    </row>
    <row r="5630" spans="1:9" ht="14" thickTop="1" thickBot="1">
      <c r="A5630" s="244" t="s">
        <v>68</v>
      </c>
      <c r="B5630" s="245"/>
      <c r="C5630" s="245"/>
      <c r="D5630" s="247"/>
      <c r="E5630" s="247"/>
      <c r="F5630" s="246"/>
      <c r="G5630" s="248"/>
      <c r="I5630" s="308"/>
    </row>
    <row r="5631" spans="1:9" ht="13.5" thickTop="1">
      <c r="A5631" s="233" t="s">
        <v>53</v>
      </c>
      <c r="B5631" s="234"/>
      <c r="C5631" s="236" t="s">
        <v>67</v>
      </c>
      <c r="D5631" s="298" t="s">
        <v>71</v>
      </c>
      <c r="E5631" s="236" t="s">
        <v>96</v>
      </c>
      <c r="F5631" s="237" t="s">
        <v>75</v>
      </c>
      <c r="G5631" s="238" t="s">
        <v>66</v>
      </c>
      <c r="I5631" s="269"/>
    </row>
    <row r="5632" spans="1:9">
      <c r="A5632" s="842" t="str">
        <f>IF(I5631=0,"",VLOOKUP(I5631,EQUIPOS,2,FALSE))</f>
        <v/>
      </c>
      <c r="B5632" s="843"/>
      <c r="C5632" s="187"/>
      <c r="D5632" s="186"/>
      <c r="E5632" s="240">
        <f>IF(I5631=0,0,VLOOKUP(I5631,EQUIPOS,4,FALSE))</f>
        <v>0</v>
      </c>
      <c r="F5632" s="218">
        <f>C5632*D5632*E5632</f>
        <v>0</v>
      </c>
      <c r="G5632" s="219"/>
      <c r="I5632" s="269"/>
    </row>
    <row r="5633" spans="1:9">
      <c r="A5633" s="842" t="str">
        <f>IF(I5632=0,"",VLOOKUP(I5632,EQUIPOS,2,FALSE))</f>
        <v/>
      </c>
      <c r="B5633" s="843"/>
      <c r="C5633" s="187"/>
      <c r="D5633" s="186"/>
      <c r="E5633" s="240">
        <f>IF(I5632=0,0,VLOOKUP(I5632,EQUIPOS,4,FALSE))</f>
        <v>0</v>
      </c>
      <c r="F5633" s="218">
        <f t="shared" ref="F5633:F5636" si="995">C5633*D5633*E5633</f>
        <v>0</v>
      </c>
      <c r="G5633" s="220"/>
      <c r="I5633" s="269"/>
    </row>
    <row r="5634" spans="1:9">
      <c r="A5634" s="842" t="str">
        <f>IF(I5633=0,"",VLOOKUP(I5633,EQUIPOS,2,FALSE))</f>
        <v/>
      </c>
      <c r="B5634" s="843"/>
      <c r="C5634" s="187"/>
      <c r="D5634" s="186"/>
      <c r="E5634" s="240">
        <f>IF(I5633=0,0,VLOOKUP(I5633,EQUIPOS,4,FALSE))</f>
        <v>0</v>
      </c>
      <c r="F5634" s="218">
        <f t="shared" si="995"/>
        <v>0</v>
      </c>
      <c r="G5634" s="220"/>
      <c r="I5634" s="269"/>
    </row>
    <row r="5635" spans="1:9">
      <c r="A5635" s="842" t="str">
        <f>IF(I5634=0,"",VLOOKUP(I5634,EQUIPOS,2,FALSE))</f>
        <v/>
      </c>
      <c r="B5635" s="843"/>
      <c r="C5635" s="187"/>
      <c r="D5635" s="186"/>
      <c r="E5635" s="240">
        <f>IF(I5634=0,0,VLOOKUP(I5634,EQUIPOS,4,FALSE))</f>
        <v>0</v>
      </c>
      <c r="F5635" s="218">
        <f t="shared" si="995"/>
        <v>0</v>
      </c>
      <c r="G5635" s="220"/>
      <c r="I5635" s="269"/>
    </row>
    <row r="5636" spans="1:9" ht="30.75" customHeight="1">
      <c r="A5636" s="842" t="str">
        <f>IF(I5635=0,"",VLOOKUP(I5635,EQUIPOS,2,FALSE))</f>
        <v/>
      </c>
      <c r="B5636" s="843"/>
      <c r="C5636" s="187"/>
      <c r="D5636" s="186"/>
      <c r="E5636" s="240">
        <f>IF(I5635=0,0,VLOOKUP(I5635,EQUIPOS,4,FALSE))</f>
        <v>0</v>
      </c>
      <c r="F5636" s="218">
        <f t="shared" si="995"/>
        <v>0</v>
      </c>
      <c r="G5636" s="221"/>
      <c r="I5636" s="308"/>
    </row>
    <row r="5637" spans="1:9" ht="13.5" thickBot="1">
      <c r="A5637" s="222"/>
      <c r="B5637" s="223"/>
      <c r="C5637" s="223"/>
      <c r="D5637" s="225"/>
      <c r="E5637" s="249"/>
      <c r="F5637" s="226" t="s">
        <v>78</v>
      </c>
      <c r="G5637" s="250">
        <f>SUM(F5632:F5636)</f>
        <v>0</v>
      </c>
      <c r="I5637" s="308"/>
    </row>
    <row r="5638" spans="1:9" ht="13.5" thickTop="1">
      <c r="A5638" s="228" t="s">
        <v>69</v>
      </c>
      <c r="B5638" s="229"/>
      <c r="C5638" s="229"/>
      <c r="D5638" s="231"/>
      <c r="E5638" s="231"/>
      <c r="F5638" s="230"/>
      <c r="G5638" s="232"/>
      <c r="H5638" s="209"/>
      <c r="I5638" s="307"/>
    </row>
    <row r="5639" spans="1:9" ht="26">
      <c r="A5639" s="233" t="s">
        <v>53</v>
      </c>
      <c r="B5639" s="235" t="s">
        <v>54</v>
      </c>
      <c r="C5639" s="235" t="s">
        <v>64</v>
      </c>
      <c r="D5639" s="298" t="s">
        <v>70</v>
      </c>
      <c r="E5639" s="236" t="s">
        <v>65</v>
      </c>
      <c r="F5639" s="237" t="s">
        <v>75</v>
      </c>
      <c r="G5639" s="238" t="s">
        <v>66</v>
      </c>
      <c r="I5639" s="269"/>
    </row>
    <row r="5640" spans="1:9">
      <c r="A5640" s="251" t="str">
        <f t="shared" ref="A5640:A5651" si="996">IF(I5639=0,"",VLOOKUP(I5639,MANOOBRA,2,FALSE))</f>
        <v/>
      </c>
      <c r="B5640" s="239" t="str">
        <f t="shared" ref="B5640:B5651" si="997">IF(I5639=0,"",VLOOKUP(I5639,MANOOBRA,3,FALSE))</f>
        <v/>
      </c>
      <c r="C5640" s="187"/>
      <c r="D5640" s="187"/>
      <c r="E5640" s="240">
        <f t="shared" ref="E5640:E5651" si="998">IF(I5639=0,0,VLOOKUP(I5639,MANOOBRA,4,FALSE))</f>
        <v>0</v>
      </c>
      <c r="F5640" s="218">
        <f>IF(D5640=0,0,C5640*E5640/D5640)</f>
        <v>0</v>
      </c>
      <c r="G5640" s="219"/>
      <c r="I5640" s="269"/>
    </row>
    <row r="5641" spans="1:9">
      <c r="A5641" s="251" t="str">
        <f t="shared" si="996"/>
        <v/>
      </c>
      <c r="B5641" s="239" t="str">
        <f t="shared" si="997"/>
        <v/>
      </c>
      <c r="C5641" s="187"/>
      <c r="D5641" s="187"/>
      <c r="E5641" s="240">
        <f t="shared" si="998"/>
        <v>0</v>
      </c>
      <c r="F5641" s="218">
        <f t="shared" ref="F5641:F5651" si="999">IF(D5641=0,0,C5641*E5641/D5641)</f>
        <v>0</v>
      </c>
      <c r="G5641" s="220"/>
      <c r="I5641" s="269"/>
    </row>
    <row r="5642" spans="1:9">
      <c r="A5642" s="251" t="str">
        <f t="shared" si="996"/>
        <v/>
      </c>
      <c r="B5642" s="239" t="str">
        <f t="shared" si="997"/>
        <v/>
      </c>
      <c r="C5642" s="187"/>
      <c r="D5642" s="290"/>
      <c r="E5642" s="240">
        <f t="shared" si="998"/>
        <v>0</v>
      </c>
      <c r="F5642" s="218">
        <f t="shared" si="999"/>
        <v>0</v>
      </c>
      <c r="G5642" s="220"/>
      <c r="I5642" s="269"/>
    </row>
    <row r="5643" spans="1:9">
      <c r="A5643" s="251" t="str">
        <f t="shared" si="996"/>
        <v/>
      </c>
      <c r="B5643" s="239" t="str">
        <f t="shared" si="997"/>
        <v/>
      </c>
      <c r="C5643" s="187"/>
      <c r="D5643" s="187"/>
      <c r="E5643" s="240">
        <f t="shared" si="998"/>
        <v>0</v>
      </c>
      <c r="F5643" s="218">
        <f t="shared" si="999"/>
        <v>0</v>
      </c>
      <c r="G5643" s="220"/>
      <c r="I5643" s="269"/>
    </row>
    <row r="5644" spans="1:9">
      <c r="A5644" s="251" t="str">
        <f t="shared" si="996"/>
        <v/>
      </c>
      <c r="B5644" s="239" t="str">
        <f t="shared" si="997"/>
        <v/>
      </c>
      <c r="C5644" s="187"/>
      <c r="D5644" s="187"/>
      <c r="E5644" s="240">
        <f t="shared" si="998"/>
        <v>0</v>
      </c>
      <c r="F5644" s="218">
        <f t="shared" si="999"/>
        <v>0</v>
      </c>
      <c r="G5644" s="220"/>
      <c r="I5644" s="269"/>
    </row>
    <row r="5645" spans="1:9">
      <c r="A5645" s="251" t="str">
        <f t="shared" si="996"/>
        <v/>
      </c>
      <c r="B5645" s="239" t="str">
        <f t="shared" si="997"/>
        <v/>
      </c>
      <c r="C5645" s="187"/>
      <c r="D5645" s="187"/>
      <c r="E5645" s="240">
        <f t="shared" si="998"/>
        <v>0</v>
      </c>
      <c r="F5645" s="218">
        <f t="shared" si="999"/>
        <v>0</v>
      </c>
      <c r="G5645" s="220"/>
      <c r="I5645" s="269"/>
    </row>
    <row r="5646" spans="1:9">
      <c r="A5646" s="251" t="str">
        <f t="shared" si="996"/>
        <v/>
      </c>
      <c r="B5646" s="239" t="str">
        <f t="shared" si="997"/>
        <v/>
      </c>
      <c r="C5646" s="187"/>
      <c r="D5646" s="187"/>
      <c r="E5646" s="240">
        <f t="shared" si="998"/>
        <v>0</v>
      </c>
      <c r="F5646" s="218">
        <f t="shared" si="999"/>
        <v>0</v>
      </c>
      <c r="G5646" s="220"/>
      <c r="I5646" s="269"/>
    </row>
    <row r="5647" spans="1:9">
      <c r="A5647" s="251" t="str">
        <f t="shared" si="996"/>
        <v/>
      </c>
      <c r="B5647" s="239" t="str">
        <f t="shared" si="997"/>
        <v/>
      </c>
      <c r="C5647" s="187"/>
      <c r="D5647" s="187"/>
      <c r="E5647" s="240">
        <f t="shared" si="998"/>
        <v>0</v>
      </c>
      <c r="F5647" s="218">
        <f t="shared" si="999"/>
        <v>0</v>
      </c>
      <c r="G5647" s="220"/>
      <c r="I5647" s="269"/>
    </row>
    <row r="5648" spans="1:9">
      <c r="A5648" s="251" t="str">
        <f t="shared" si="996"/>
        <v/>
      </c>
      <c r="B5648" s="239" t="str">
        <f t="shared" si="997"/>
        <v/>
      </c>
      <c r="C5648" s="187"/>
      <c r="D5648" s="187"/>
      <c r="E5648" s="240">
        <f t="shared" si="998"/>
        <v>0</v>
      </c>
      <c r="F5648" s="218">
        <f t="shared" si="999"/>
        <v>0</v>
      </c>
      <c r="G5648" s="220"/>
      <c r="I5648" s="269"/>
    </row>
    <row r="5649" spans="1:20">
      <c r="A5649" s="251" t="str">
        <f t="shared" si="996"/>
        <v/>
      </c>
      <c r="B5649" s="239" t="str">
        <f t="shared" si="997"/>
        <v/>
      </c>
      <c r="C5649" s="187"/>
      <c r="D5649" s="187"/>
      <c r="E5649" s="240">
        <f t="shared" si="998"/>
        <v>0</v>
      </c>
      <c r="F5649" s="218">
        <f t="shared" si="999"/>
        <v>0</v>
      </c>
      <c r="G5649" s="220"/>
      <c r="I5649" s="269"/>
    </row>
    <row r="5650" spans="1:20">
      <c r="A5650" s="251" t="str">
        <f t="shared" si="996"/>
        <v/>
      </c>
      <c r="B5650" s="239" t="str">
        <f t="shared" si="997"/>
        <v/>
      </c>
      <c r="C5650" s="187"/>
      <c r="D5650" s="187"/>
      <c r="E5650" s="240">
        <f t="shared" si="998"/>
        <v>0</v>
      </c>
      <c r="F5650" s="218">
        <f t="shared" si="999"/>
        <v>0</v>
      </c>
      <c r="G5650" s="220"/>
      <c r="I5650" s="269"/>
    </row>
    <row r="5651" spans="1:20" ht="31.5" customHeight="1">
      <c r="A5651" s="251" t="str">
        <f t="shared" si="996"/>
        <v/>
      </c>
      <c r="B5651" s="239" t="str">
        <f t="shared" si="997"/>
        <v/>
      </c>
      <c r="C5651" s="187"/>
      <c r="D5651" s="187"/>
      <c r="E5651" s="240">
        <f t="shared" si="998"/>
        <v>0</v>
      </c>
      <c r="F5651" s="218">
        <f t="shared" si="999"/>
        <v>0</v>
      </c>
      <c r="G5651" s="221"/>
      <c r="I5651" s="308"/>
    </row>
    <row r="5652" spans="1:20" ht="13.5" thickBot="1">
      <c r="A5652" s="222"/>
      <c r="B5652" s="223"/>
      <c r="C5652" s="223"/>
      <c r="D5652" s="225"/>
      <c r="E5652" s="225"/>
      <c r="F5652" s="226" t="s">
        <v>79</v>
      </c>
      <c r="G5652" s="250">
        <f>SUM(F5640:F5651)</f>
        <v>0</v>
      </c>
      <c r="I5652" s="308"/>
    </row>
    <row r="5653" spans="1:20" ht="13.5" thickTop="1">
      <c r="A5653" s="179" t="s">
        <v>72</v>
      </c>
      <c r="B5653" s="229"/>
      <c r="C5653" s="229"/>
      <c r="D5653" s="231"/>
      <c r="E5653" s="231"/>
      <c r="F5653" s="230"/>
      <c r="G5653" s="232"/>
      <c r="H5653" s="209"/>
      <c r="I5653" s="307"/>
    </row>
    <row r="5654" spans="1:20">
      <c r="A5654" s="233" t="s">
        <v>53</v>
      </c>
      <c r="B5654" s="234"/>
      <c r="C5654" s="234"/>
      <c r="D5654" s="299"/>
      <c r="E5654" s="236" t="s">
        <v>73</v>
      </c>
      <c r="F5654" s="237" t="s">
        <v>74</v>
      </c>
      <c r="G5654" s="252" t="s">
        <v>73</v>
      </c>
      <c r="I5654" s="308"/>
    </row>
    <row r="5655" spans="1:20">
      <c r="A5655" s="178" t="s">
        <v>86</v>
      </c>
      <c r="B5655" s="253"/>
      <c r="C5655" s="253"/>
      <c r="D5655" s="300"/>
      <c r="E5655" s="217">
        <f>SUM(G5614,G5629,G5637,G5652)</f>
        <v>0</v>
      </c>
      <c r="F5655" s="254">
        <f>A</f>
        <v>0</v>
      </c>
      <c r="G5655" s="255">
        <f>E5655*F5655</f>
        <v>0</v>
      </c>
      <c r="I5655" s="308"/>
    </row>
    <row r="5656" spans="1:20">
      <c r="A5656" s="178" t="s">
        <v>84</v>
      </c>
      <c r="B5656" s="253"/>
      <c r="C5656" s="253"/>
      <c r="D5656" s="300"/>
      <c r="E5656" s="217">
        <f>SUM(G5614,G5629,G5637,G5652)</f>
        <v>0</v>
      </c>
      <c r="F5656" s="254">
        <f>I</f>
        <v>0</v>
      </c>
      <c r="G5656" s="255">
        <f>E5656*F5656</f>
        <v>0</v>
      </c>
      <c r="I5656" s="308"/>
    </row>
    <row r="5657" spans="1:20" ht="33" customHeight="1">
      <c r="A5657" s="178" t="s">
        <v>85</v>
      </c>
      <c r="B5657" s="253"/>
      <c r="C5657" s="253"/>
      <c r="D5657" s="300"/>
      <c r="E5657" s="217">
        <f>SUM(G5614,G5629,G5637,G5652)</f>
        <v>0</v>
      </c>
      <c r="F5657" s="254">
        <f>U</f>
        <v>0</v>
      </c>
      <c r="G5657" s="255">
        <f>E5657*F5657</f>
        <v>0</v>
      </c>
      <c r="I5657" s="308"/>
      <c r="J5657" s="281"/>
      <c r="K5657" s="281"/>
      <c r="L5657" s="281"/>
      <c r="M5657" s="281"/>
      <c r="N5657" s="281"/>
      <c r="O5657" s="281"/>
      <c r="P5657" s="281"/>
      <c r="Q5657" s="281"/>
      <c r="R5657" s="281"/>
      <c r="S5657" s="281"/>
    </row>
    <row r="5658" spans="1:20" s="201" customFormat="1" ht="13.5" thickBot="1">
      <c r="A5658" s="222"/>
      <c r="B5658" s="223"/>
      <c r="C5658" s="223"/>
      <c r="D5658" s="225"/>
      <c r="E5658" s="225"/>
      <c r="F5658" s="256" t="s">
        <v>83</v>
      </c>
      <c r="G5658" s="250">
        <f>SUM(G5655:G5657)</f>
        <v>0</v>
      </c>
      <c r="I5658" s="309"/>
      <c r="J5658" s="201" t="str">
        <f>B5598</f>
        <v>8,2</v>
      </c>
      <c r="K5658" s="261">
        <f>E5655</f>
        <v>0</v>
      </c>
      <c r="L5658" s="261">
        <f>+G5614</f>
        <v>0</v>
      </c>
      <c r="M5658" s="261">
        <f>+G5629</f>
        <v>0</v>
      </c>
      <c r="N5658" s="261">
        <f>+G5637</f>
        <v>0</v>
      </c>
      <c r="O5658" s="261">
        <f>+G5652</f>
        <v>0</v>
      </c>
      <c r="P5658" s="280">
        <f>G5655</f>
        <v>0</v>
      </c>
      <c r="Q5658" s="280">
        <f>G5656</f>
        <v>0</v>
      </c>
      <c r="R5658" s="280">
        <f>G5657</f>
        <v>0</v>
      </c>
      <c r="S5658" s="283">
        <f>SUM(K5658:R5658)</f>
        <v>0</v>
      </c>
      <c r="T5658" s="280"/>
    </row>
    <row r="5659" spans="1:20" ht="14" thickTop="1" thickBot="1">
      <c r="A5659" s="257"/>
      <c r="B5659" s="201"/>
      <c r="C5659" s="201"/>
      <c r="D5659" s="301"/>
      <c r="E5659" s="258" t="s">
        <v>88</v>
      </c>
      <c r="F5659" s="259"/>
      <c r="G5659" s="260">
        <f>ROUND(SUM(G5614,G5629,G5637,G5652,G5658),0)</f>
        <v>0</v>
      </c>
      <c r="I5659" s="308"/>
      <c r="T5659" s="280"/>
    </row>
    <row r="5660" spans="1:20" ht="13.5" thickTop="1">
      <c r="A5660" s="262" t="s">
        <v>95</v>
      </c>
      <c r="D5660" s="206"/>
      <c r="E5660" s="206"/>
      <c r="F5660" s="205"/>
      <c r="G5660" s="208"/>
      <c r="I5660" s="308"/>
      <c r="T5660" s="280"/>
    </row>
    <row r="5661" spans="1:20">
      <c r="A5661" s="262"/>
      <c r="B5661" s="263"/>
      <c r="C5661" s="263"/>
      <c r="D5661" s="302"/>
      <c r="E5661" s="206"/>
      <c r="F5661" s="205"/>
      <c r="G5661" s="264">
        <f ca="1">TODAY()</f>
        <v>45189</v>
      </c>
      <c r="I5661" s="308"/>
      <c r="T5661" s="280"/>
    </row>
    <row r="5662" spans="1:20" ht="13.5" thickBot="1">
      <c r="A5662" s="222"/>
      <c r="B5662" s="223"/>
      <c r="C5662" s="223"/>
      <c r="D5662" s="225"/>
      <c r="E5662" s="225"/>
      <c r="F5662" s="224"/>
      <c r="G5662" s="265"/>
      <c r="T5662" s="280"/>
    </row>
    <row r="5663" spans="1:20" s="191" customFormat="1" ht="13.5" thickTop="1">
      <c r="A5663" s="195"/>
      <c r="B5663" s="195"/>
      <c r="C5663" s="195"/>
      <c r="D5663" s="206"/>
      <c r="E5663" s="206"/>
      <c r="F5663" s="205"/>
      <c r="G5663" s="205"/>
      <c r="I5663" s="303"/>
      <c r="S5663" s="282"/>
    </row>
    <row r="5664" spans="1:20" s="191" customFormat="1">
      <c r="A5664" s="188" t="s">
        <v>124</v>
      </c>
      <c r="B5664" s="188"/>
      <c r="C5664" s="188"/>
      <c r="D5664" s="190"/>
      <c r="E5664" s="190"/>
      <c r="F5664" s="189"/>
      <c r="G5664" s="189"/>
      <c r="I5664" s="303"/>
      <c r="S5664" s="282"/>
    </row>
    <row r="5665" spans="1:19" s="191" customFormat="1">
      <c r="A5665" s="188" t="str">
        <f>CONCATENATE('Prestaciones y AIU'!A5234," ANALISIS DE PRECIOS UNITARIOS")</f>
        <v xml:space="preserve"> ANALISIS DE PRECIOS UNITARIOS</v>
      </c>
      <c r="B5665" s="188"/>
      <c r="C5665" s="188"/>
      <c r="D5665" s="190"/>
      <c r="E5665" s="190"/>
      <c r="F5665" s="189"/>
      <c r="G5665" s="189"/>
      <c r="I5665" s="303"/>
      <c r="S5665" s="282"/>
    </row>
    <row r="5666" spans="1:19" s="191" customFormat="1">
      <c r="A5666" s="188" t="str">
        <f>Objeto_LIC</f>
        <v>OBJETO PROCESO COMPETITIVO</v>
      </c>
      <c r="B5666" s="188"/>
      <c r="C5666" s="188"/>
      <c r="D5666" s="190"/>
      <c r="E5666" s="190"/>
      <c r="F5666" s="189"/>
      <c r="G5666" s="189"/>
      <c r="I5666" s="303"/>
      <c r="S5666" s="282"/>
    </row>
    <row r="5667" spans="1:19">
      <c r="A5667" s="188"/>
      <c r="B5667" s="188"/>
      <c r="C5667" s="188"/>
      <c r="D5667" s="190"/>
      <c r="E5667" s="190"/>
      <c r="F5667" s="189"/>
      <c r="G5667" s="189"/>
    </row>
    <row r="5668" spans="1:19" s="201" customFormat="1" ht="13.5" thickBot="1">
      <c r="A5668" s="192"/>
      <c r="B5668" s="192"/>
      <c r="C5668" s="192"/>
      <c r="D5668" s="194"/>
      <c r="E5668" s="194"/>
      <c r="F5668" s="193"/>
      <c r="G5668" s="193"/>
      <c r="I5668" s="305"/>
      <c r="S5668" s="282"/>
    </row>
    <row r="5669" spans="1:19" ht="13.5" thickTop="1">
      <c r="A5669" s="196"/>
      <c r="B5669" s="197"/>
      <c r="C5669" s="197"/>
      <c r="D5669" s="199"/>
      <c r="E5669" s="199"/>
      <c r="F5669" s="198"/>
      <c r="G5669" s="200" t="s">
        <v>125</v>
      </c>
    </row>
    <row r="5670" spans="1:19">
      <c r="A5670" s="202" t="s">
        <v>58</v>
      </c>
      <c r="B5670" s="844" t="str">
        <f>Proponente</f>
        <v>INDICAR NOMBRE DE CONTRATISTA</v>
      </c>
      <c r="C5670" s="844"/>
      <c r="D5670" s="844"/>
      <c r="E5670" s="844"/>
      <c r="F5670" s="844"/>
      <c r="G5670" s="845"/>
    </row>
    <row r="5671" spans="1:19">
      <c r="A5671" s="202" t="s">
        <v>59</v>
      </c>
      <c r="B5671" s="203" t="str">
        <f>Presupuesto!$A$88</f>
        <v>8,3</v>
      </c>
      <c r="C5671" s="846" t="str">
        <f>Presupuesto!$B$88</f>
        <v>Servicio de hincado e instalación de tubería entre 8" y 12"</v>
      </c>
      <c r="D5671" s="844"/>
      <c r="E5671" s="844"/>
      <c r="F5671" s="844"/>
      <c r="G5671" s="845"/>
    </row>
    <row r="5672" spans="1:19">
      <c r="A5672" s="204"/>
      <c r="D5672" s="206"/>
      <c r="E5672" s="206"/>
      <c r="F5672" s="192" t="s">
        <v>87</v>
      </c>
      <c r="G5672" s="207" t="str">
        <f>Presupuesto!$C$88</f>
        <v>m</v>
      </c>
      <c r="I5672" s="306"/>
      <c r="J5672" s="281"/>
      <c r="K5672" s="281"/>
      <c r="L5672" s="281"/>
      <c r="M5672" s="281"/>
      <c r="N5672" s="281"/>
      <c r="O5672" s="281"/>
      <c r="P5672" s="281"/>
      <c r="Q5672" s="281"/>
      <c r="R5672" s="281"/>
      <c r="S5672" s="281"/>
    </row>
    <row r="5673" spans="1:19" s="209" customFormat="1" ht="13.5" thickBot="1">
      <c r="A5673" s="202" t="s">
        <v>60</v>
      </c>
      <c r="B5673" s="195"/>
      <c r="C5673" s="195"/>
      <c r="D5673" s="206"/>
      <c r="E5673" s="206"/>
      <c r="F5673" s="205"/>
      <c r="G5673" s="208"/>
      <c r="I5673" s="307"/>
      <c r="S5673" s="281"/>
    </row>
    <row r="5674" spans="1:19" ht="13.5" thickTop="1">
      <c r="A5674" s="210" t="s">
        <v>53</v>
      </c>
      <c r="B5674" s="211" t="s">
        <v>61</v>
      </c>
      <c r="C5674" s="211" t="s">
        <v>62</v>
      </c>
      <c r="D5674" s="212" t="s">
        <v>70</v>
      </c>
      <c r="E5674" s="213" t="s">
        <v>98</v>
      </c>
      <c r="F5674" s="213" t="s">
        <v>75</v>
      </c>
      <c r="G5674" s="214" t="s">
        <v>66</v>
      </c>
      <c r="I5674" s="269"/>
    </row>
    <row r="5675" spans="1:19">
      <c r="A5675" s="215" t="str">
        <f t="shared" ref="A5675:A5686" si="1000">IF(I5674=0,"-",VLOOKUP(I5674,EQUIPOS,2,FALSE))</f>
        <v>-</v>
      </c>
      <c r="B5675" s="216"/>
      <c r="C5675" s="216"/>
      <c r="D5675" s="186"/>
      <c r="E5675" s="217">
        <f t="shared" ref="E5675:E5686" si="1001">IF(I5674=0,0,VLOOKUP(I5674,EQUIPOS,4,FALSE))</f>
        <v>0</v>
      </c>
      <c r="F5675" s="218">
        <f t="shared" ref="F5675:F5686" si="1002">IF(D5675=0,0,E5675/D5675)</f>
        <v>0</v>
      </c>
      <c r="G5675" s="219"/>
      <c r="I5675" s="269"/>
    </row>
    <row r="5676" spans="1:19">
      <c r="A5676" s="215" t="str">
        <f t="shared" si="1000"/>
        <v>-</v>
      </c>
      <c r="B5676" s="216"/>
      <c r="C5676" s="216"/>
      <c r="D5676" s="186"/>
      <c r="E5676" s="217">
        <f t="shared" si="1001"/>
        <v>0</v>
      </c>
      <c r="F5676" s="218">
        <f t="shared" si="1002"/>
        <v>0</v>
      </c>
      <c r="G5676" s="220"/>
      <c r="I5676" s="269"/>
    </row>
    <row r="5677" spans="1:19">
      <c r="A5677" s="215" t="str">
        <f t="shared" si="1000"/>
        <v>-</v>
      </c>
      <c r="B5677" s="216"/>
      <c r="C5677" s="216"/>
      <c r="D5677" s="186"/>
      <c r="E5677" s="217">
        <f t="shared" si="1001"/>
        <v>0</v>
      </c>
      <c r="F5677" s="218">
        <f t="shared" si="1002"/>
        <v>0</v>
      </c>
      <c r="G5677" s="220"/>
      <c r="I5677" s="269"/>
    </row>
    <row r="5678" spans="1:19">
      <c r="A5678" s="215" t="str">
        <f t="shared" si="1000"/>
        <v>-</v>
      </c>
      <c r="B5678" s="216"/>
      <c r="C5678" s="216"/>
      <c r="D5678" s="186"/>
      <c r="E5678" s="217">
        <f t="shared" si="1001"/>
        <v>0</v>
      </c>
      <c r="F5678" s="218">
        <f t="shared" si="1002"/>
        <v>0</v>
      </c>
      <c r="G5678" s="220"/>
      <c r="I5678" s="269"/>
    </row>
    <row r="5679" spans="1:19">
      <c r="A5679" s="215" t="str">
        <f t="shared" si="1000"/>
        <v>-</v>
      </c>
      <c r="B5679" s="216"/>
      <c r="C5679" s="216"/>
      <c r="D5679" s="186"/>
      <c r="E5679" s="217">
        <f t="shared" si="1001"/>
        <v>0</v>
      </c>
      <c r="F5679" s="218">
        <f t="shared" si="1002"/>
        <v>0</v>
      </c>
      <c r="G5679" s="220"/>
      <c r="I5679" s="269"/>
    </row>
    <row r="5680" spans="1:19">
      <c r="A5680" s="215" t="str">
        <f t="shared" si="1000"/>
        <v>-</v>
      </c>
      <c r="B5680" s="216"/>
      <c r="C5680" s="216"/>
      <c r="D5680" s="186"/>
      <c r="E5680" s="217">
        <f t="shared" si="1001"/>
        <v>0</v>
      </c>
      <c r="F5680" s="218">
        <f t="shared" si="1002"/>
        <v>0</v>
      </c>
      <c r="G5680" s="220"/>
      <c r="I5680" s="269"/>
    </row>
    <row r="5681" spans="1:19">
      <c r="A5681" s="215" t="str">
        <f t="shared" si="1000"/>
        <v>-</v>
      </c>
      <c r="B5681" s="216"/>
      <c r="C5681" s="216"/>
      <c r="D5681" s="186"/>
      <c r="E5681" s="217">
        <f t="shared" si="1001"/>
        <v>0</v>
      </c>
      <c r="F5681" s="218">
        <f t="shared" si="1002"/>
        <v>0</v>
      </c>
      <c r="G5681" s="220"/>
      <c r="I5681" s="269"/>
    </row>
    <row r="5682" spans="1:19">
      <c r="A5682" s="215" t="str">
        <f t="shared" si="1000"/>
        <v>-</v>
      </c>
      <c r="B5682" s="216"/>
      <c r="C5682" s="216"/>
      <c r="D5682" s="186"/>
      <c r="E5682" s="217">
        <f t="shared" si="1001"/>
        <v>0</v>
      </c>
      <c r="F5682" s="218">
        <f t="shared" si="1002"/>
        <v>0</v>
      </c>
      <c r="G5682" s="220"/>
      <c r="I5682" s="269"/>
    </row>
    <row r="5683" spans="1:19">
      <c r="A5683" s="215" t="str">
        <f t="shared" si="1000"/>
        <v>-</v>
      </c>
      <c r="B5683" s="216"/>
      <c r="C5683" s="216"/>
      <c r="D5683" s="186"/>
      <c r="E5683" s="217">
        <f t="shared" si="1001"/>
        <v>0</v>
      </c>
      <c r="F5683" s="218">
        <f t="shared" si="1002"/>
        <v>0</v>
      </c>
      <c r="G5683" s="220"/>
      <c r="I5683" s="269"/>
    </row>
    <row r="5684" spans="1:19">
      <c r="A5684" s="215" t="str">
        <f t="shared" si="1000"/>
        <v>-</v>
      </c>
      <c r="B5684" s="216"/>
      <c r="C5684" s="216"/>
      <c r="D5684" s="186"/>
      <c r="E5684" s="217">
        <f t="shared" si="1001"/>
        <v>0</v>
      </c>
      <c r="F5684" s="218">
        <f t="shared" si="1002"/>
        <v>0</v>
      </c>
      <c r="G5684" s="220"/>
      <c r="I5684" s="269"/>
    </row>
    <row r="5685" spans="1:19">
      <c r="A5685" s="215" t="str">
        <f t="shared" si="1000"/>
        <v>-</v>
      </c>
      <c r="B5685" s="216"/>
      <c r="C5685" s="216"/>
      <c r="D5685" s="186"/>
      <c r="E5685" s="217">
        <f t="shared" si="1001"/>
        <v>0</v>
      </c>
      <c r="F5685" s="218">
        <f t="shared" si="1002"/>
        <v>0</v>
      </c>
      <c r="G5685" s="220"/>
      <c r="I5685" s="269"/>
    </row>
    <row r="5686" spans="1:19">
      <c r="A5686" s="215" t="str">
        <f t="shared" si="1000"/>
        <v>-</v>
      </c>
      <c r="B5686" s="216"/>
      <c r="C5686" s="216"/>
      <c r="D5686" s="186"/>
      <c r="E5686" s="217">
        <f t="shared" si="1001"/>
        <v>0</v>
      </c>
      <c r="F5686" s="218">
        <f t="shared" si="1002"/>
        <v>0</v>
      </c>
      <c r="G5686" s="220"/>
      <c r="I5686" s="308"/>
    </row>
    <row r="5687" spans="1:19" ht="13.5" thickBot="1">
      <c r="A5687" s="222"/>
      <c r="B5687" s="223"/>
      <c r="C5687" s="223"/>
      <c r="D5687" s="225"/>
      <c r="E5687" s="225"/>
      <c r="F5687" s="226" t="s">
        <v>76</v>
      </c>
      <c r="G5687" s="227">
        <f>SUM(F5675:F5686)</f>
        <v>0</v>
      </c>
      <c r="I5687" s="308"/>
    </row>
    <row r="5688" spans="1:19" s="209" customFormat="1" ht="13.5" thickTop="1">
      <c r="A5688" s="228" t="s">
        <v>63</v>
      </c>
      <c r="B5688" s="229"/>
      <c r="C5688" s="229"/>
      <c r="D5688" s="231"/>
      <c r="E5688" s="231"/>
      <c r="F5688" s="230"/>
      <c r="G5688" s="232"/>
      <c r="I5688" s="307"/>
      <c r="S5688" s="281"/>
    </row>
    <row r="5689" spans="1:19" ht="26">
      <c r="A5689" s="233" t="s">
        <v>53</v>
      </c>
      <c r="B5689" s="234"/>
      <c r="C5689" s="235" t="s">
        <v>54</v>
      </c>
      <c r="D5689" s="298" t="s">
        <v>64</v>
      </c>
      <c r="E5689" s="236" t="s">
        <v>65</v>
      </c>
      <c r="F5689" s="237" t="s">
        <v>75</v>
      </c>
      <c r="G5689" s="238" t="s">
        <v>66</v>
      </c>
      <c r="I5689" s="269"/>
    </row>
    <row r="5690" spans="1:19">
      <c r="A5690" s="842" t="str">
        <f t="shared" ref="A5690:A5701" si="1003">IF(I5689=0,"",VLOOKUP(I5689,MATERIALES,2,FALSE))</f>
        <v/>
      </c>
      <c r="B5690" s="843"/>
      <c r="C5690" s="239" t="str">
        <f t="shared" ref="C5690:C5698" si="1004">IF(I5689=0,"",VLOOKUP(I5689,MATERIALES,3,FALSE))</f>
        <v/>
      </c>
      <c r="D5690" s="186"/>
      <c r="E5690" s="240">
        <f t="shared" ref="E5690:E5701" si="1005">IF(I5689=0,0,VLOOKUP(I5689,MATERIALES,4,FALSE))</f>
        <v>0</v>
      </c>
      <c r="F5690" s="218">
        <f>D5690*E5690</f>
        <v>0</v>
      </c>
      <c r="G5690" s="219"/>
      <c r="I5690" s="269"/>
    </row>
    <row r="5691" spans="1:19">
      <c r="A5691" s="842" t="str">
        <f t="shared" si="1003"/>
        <v/>
      </c>
      <c r="B5691" s="843"/>
      <c r="C5691" s="239" t="str">
        <f t="shared" si="1004"/>
        <v/>
      </c>
      <c r="D5691" s="186"/>
      <c r="E5691" s="240">
        <f t="shared" si="1005"/>
        <v>0</v>
      </c>
      <c r="F5691" s="218">
        <f t="shared" ref="F5691:F5701" si="1006">D5691*E5691</f>
        <v>0</v>
      </c>
      <c r="G5691" s="220"/>
      <c r="I5691" s="269"/>
    </row>
    <row r="5692" spans="1:19">
      <c r="A5692" s="842" t="str">
        <f t="shared" si="1003"/>
        <v/>
      </c>
      <c r="B5692" s="843"/>
      <c r="C5692" s="239" t="str">
        <f t="shared" si="1004"/>
        <v/>
      </c>
      <c r="D5692" s="186"/>
      <c r="E5692" s="240">
        <f t="shared" si="1005"/>
        <v>0</v>
      </c>
      <c r="F5692" s="218">
        <f t="shared" si="1006"/>
        <v>0</v>
      </c>
      <c r="G5692" s="220"/>
      <c r="I5692" s="269"/>
    </row>
    <row r="5693" spans="1:19">
      <c r="A5693" s="842" t="str">
        <f t="shared" si="1003"/>
        <v/>
      </c>
      <c r="B5693" s="843"/>
      <c r="C5693" s="239" t="str">
        <f t="shared" si="1004"/>
        <v/>
      </c>
      <c r="D5693" s="186"/>
      <c r="E5693" s="240">
        <f t="shared" si="1005"/>
        <v>0</v>
      </c>
      <c r="F5693" s="218">
        <f t="shared" si="1006"/>
        <v>0</v>
      </c>
      <c r="G5693" s="220"/>
      <c r="I5693" s="269"/>
    </row>
    <row r="5694" spans="1:19">
      <c r="A5694" s="842" t="str">
        <f t="shared" si="1003"/>
        <v/>
      </c>
      <c r="B5694" s="843"/>
      <c r="C5694" s="239" t="str">
        <f t="shared" si="1004"/>
        <v/>
      </c>
      <c r="D5694" s="186"/>
      <c r="E5694" s="240">
        <f t="shared" si="1005"/>
        <v>0</v>
      </c>
      <c r="F5694" s="218">
        <f t="shared" si="1006"/>
        <v>0</v>
      </c>
      <c r="G5694" s="220"/>
      <c r="I5694" s="269"/>
    </row>
    <row r="5695" spans="1:19">
      <c r="A5695" s="842" t="str">
        <f t="shared" si="1003"/>
        <v/>
      </c>
      <c r="B5695" s="843"/>
      <c r="C5695" s="239" t="str">
        <f t="shared" si="1004"/>
        <v/>
      </c>
      <c r="D5695" s="186"/>
      <c r="E5695" s="240">
        <f t="shared" si="1005"/>
        <v>0</v>
      </c>
      <c r="F5695" s="218">
        <f t="shared" si="1006"/>
        <v>0</v>
      </c>
      <c r="G5695" s="220"/>
      <c r="I5695" s="269"/>
    </row>
    <row r="5696" spans="1:19">
      <c r="A5696" s="842" t="str">
        <f t="shared" si="1003"/>
        <v/>
      </c>
      <c r="B5696" s="843"/>
      <c r="C5696" s="239" t="str">
        <f t="shared" si="1004"/>
        <v/>
      </c>
      <c r="D5696" s="186"/>
      <c r="E5696" s="240">
        <f t="shared" si="1005"/>
        <v>0</v>
      </c>
      <c r="F5696" s="218">
        <f t="shared" si="1006"/>
        <v>0</v>
      </c>
      <c r="G5696" s="220"/>
      <c r="I5696" s="269"/>
    </row>
    <row r="5697" spans="1:9">
      <c r="A5697" s="842" t="str">
        <f t="shared" si="1003"/>
        <v/>
      </c>
      <c r="B5697" s="843"/>
      <c r="C5697" s="239" t="str">
        <f t="shared" si="1004"/>
        <v/>
      </c>
      <c r="D5697" s="186"/>
      <c r="E5697" s="240">
        <f t="shared" si="1005"/>
        <v>0</v>
      </c>
      <c r="F5697" s="218">
        <f t="shared" si="1006"/>
        <v>0</v>
      </c>
      <c r="G5697" s="241"/>
      <c r="I5697" s="269"/>
    </row>
    <row r="5698" spans="1:9">
      <c r="A5698" s="842" t="str">
        <f t="shared" si="1003"/>
        <v/>
      </c>
      <c r="B5698" s="843"/>
      <c r="C5698" s="239" t="str">
        <f t="shared" si="1004"/>
        <v/>
      </c>
      <c r="D5698" s="186"/>
      <c r="E5698" s="240">
        <f t="shared" si="1005"/>
        <v>0</v>
      </c>
      <c r="F5698" s="218">
        <f t="shared" si="1006"/>
        <v>0</v>
      </c>
      <c r="G5698" s="220"/>
      <c r="I5698" s="269"/>
    </row>
    <row r="5699" spans="1:9">
      <c r="A5699" s="842" t="str">
        <f t="shared" si="1003"/>
        <v/>
      </c>
      <c r="B5699" s="843"/>
      <c r="C5699" s="239"/>
      <c r="D5699" s="186"/>
      <c r="E5699" s="240">
        <f t="shared" si="1005"/>
        <v>0</v>
      </c>
      <c r="F5699" s="218">
        <f t="shared" si="1006"/>
        <v>0</v>
      </c>
      <c r="G5699" s="220"/>
      <c r="I5699" s="269"/>
    </row>
    <row r="5700" spans="1:9">
      <c r="A5700" s="842" t="str">
        <f t="shared" si="1003"/>
        <v/>
      </c>
      <c r="B5700" s="843"/>
      <c r="C5700" s="239"/>
      <c r="D5700" s="186"/>
      <c r="E5700" s="240">
        <f t="shared" si="1005"/>
        <v>0</v>
      </c>
      <c r="F5700" s="218">
        <f t="shared" si="1006"/>
        <v>0</v>
      </c>
      <c r="G5700" s="220"/>
      <c r="I5700" s="269"/>
    </row>
    <row r="5701" spans="1:9" ht="26.25" customHeight="1">
      <c r="A5701" s="842" t="str">
        <f t="shared" si="1003"/>
        <v/>
      </c>
      <c r="B5701" s="843"/>
      <c r="C5701" s="239" t="str">
        <f t="shared" ref="C5701" si="1007">IF(I5700=0,"",VLOOKUP(I5700,MATERIALES,3,FALSE))</f>
        <v/>
      </c>
      <c r="D5701" s="186"/>
      <c r="E5701" s="240">
        <f t="shared" si="1005"/>
        <v>0</v>
      </c>
      <c r="F5701" s="218">
        <f t="shared" si="1006"/>
        <v>0</v>
      </c>
      <c r="G5701" s="221"/>
      <c r="I5701" s="308"/>
    </row>
    <row r="5702" spans="1:9" ht="13.5" thickBot="1">
      <c r="A5702" s="204"/>
      <c r="D5702" s="206"/>
      <c r="E5702" s="242"/>
      <c r="F5702" s="243" t="s">
        <v>77</v>
      </c>
      <c r="G5702" s="241">
        <f>SUM(F5690:F5701)</f>
        <v>0</v>
      </c>
      <c r="I5702" s="308"/>
    </row>
    <row r="5703" spans="1:9" ht="14" thickTop="1" thickBot="1">
      <c r="A5703" s="244" t="s">
        <v>68</v>
      </c>
      <c r="B5703" s="245"/>
      <c r="C5703" s="245"/>
      <c r="D5703" s="247"/>
      <c r="E5703" s="247"/>
      <c r="F5703" s="246"/>
      <c r="G5703" s="248"/>
      <c r="I5703" s="308"/>
    </row>
    <row r="5704" spans="1:9" ht="13.5" thickTop="1">
      <c r="A5704" s="233" t="s">
        <v>53</v>
      </c>
      <c r="B5704" s="234"/>
      <c r="C5704" s="236" t="s">
        <v>67</v>
      </c>
      <c r="D5704" s="298" t="s">
        <v>71</v>
      </c>
      <c r="E5704" s="236" t="s">
        <v>96</v>
      </c>
      <c r="F5704" s="237" t="s">
        <v>75</v>
      </c>
      <c r="G5704" s="238" t="s">
        <v>66</v>
      </c>
      <c r="I5704" s="269"/>
    </row>
    <row r="5705" spans="1:9">
      <c r="A5705" s="842" t="str">
        <f>IF(I5704=0,"",VLOOKUP(I5704,EQUIPOS,2,FALSE))</f>
        <v/>
      </c>
      <c r="B5705" s="843"/>
      <c r="C5705" s="187"/>
      <c r="D5705" s="186"/>
      <c r="E5705" s="240">
        <f>IF(I5704=0,0,VLOOKUP(I5704,EQUIPOS,4,FALSE))</f>
        <v>0</v>
      </c>
      <c r="F5705" s="218">
        <f>C5705*D5705*E5705</f>
        <v>0</v>
      </c>
      <c r="G5705" s="219"/>
      <c r="I5705" s="269"/>
    </row>
    <row r="5706" spans="1:9">
      <c r="A5706" s="842" t="str">
        <f>IF(I5705=0,"",VLOOKUP(I5705,EQUIPOS,2,FALSE))</f>
        <v/>
      </c>
      <c r="B5706" s="843"/>
      <c r="C5706" s="187"/>
      <c r="D5706" s="186"/>
      <c r="E5706" s="240">
        <f>IF(I5705=0,0,VLOOKUP(I5705,EQUIPOS,4,FALSE))</f>
        <v>0</v>
      </c>
      <c r="F5706" s="218">
        <f t="shared" ref="F5706:F5709" si="1008">C5706*D5706*E5706</f>
        <v>0</v>
      </c>
      <c r="G5706" s="220"/>
      <c r="I5706" s="269"/>
    </row>
    <row r="5707" spans="1:9">
      <c r="A5707" s="842" t="str">
        <f>IF(I5706=0,"",VLOOKUP(I5706,EQUIPOS,2,FALSE))</f>
        <v/>
      </c>
      <c r="B5707" s="843"/>
      <c r="C5707" s="187"/>
      <c r="D5707" s="186"/>
      <c r="E5707" s="240">
        <f>IF(I5706=0,0,VLOOKUP(I5706,EQUIPOS,4,FALSE))</f>
        <v>0</v>
      </c>
      <c r="F5707" s="218">
        <f t="shared" si="1008"/>
        <v>0</v>
      </c>
      <c r="G5707" s="220"/>
      <c r="I5707" s="269"/>
    </row>
    <row r="5708" spans="1:9">
      <c r="A5708" s="842" t="str">
        <f>IF(I5707=0,"",VLOOKUP(I5707,EQUIPOS,2,FALSE))</f>
        <v/>
      </c>
      <c r="B5708" s="843"/>
      <c r="C5708" s="187"/>
      <c r="D5708" s="186"/>
      <c r="E5708" s="240">
        <f>IF(I5707=0,0,VLOOKUP(I5707,EQUIPOS,4,FALSE))</f>
        <v>0</v>
      </c>
      <c r="F5708" s="218">
        <f t="shared" si="1008"/>
        <v>0</v>
      </c>
      <c r="G5708" s="220"/>
      <c r="I5708" s="269"/>
    </row>
    <row r="5709" spans="1:9" ht="30.75" customHeight="1">
      <c r="A5709" s="842" t="str">
        <f>IF(I5708=0,"",VLOOKUP(I5708,EQUIPOS,2,FALSE))</f>
        <v/>
      </c>
      <c r="B5709" s="843"/>
      <c r="C5709" s="187"/>
      <c r="D5709" s="186"/>
      <c r="E5709" s="240">
        <f>IF(I5708=0,0,VLOOKUP(I5708,EQUIPOS,4,FALSE))</f>
        <v>0</v>
      </c>
      <c r="F5709" s="218">
        <f t="shared" si="1008"/>
        <v>0</v>
      </c>
      <c r="G5709" s="221"/>
      <c r="I5709" s="308"/>
    </row>
    <row r="5710" spans="1:9" ht="13.5" thickBot="1">
      <c r="A5710" s="222"/>
      <c r="B5710" s="223"/>
      <c r="C5710" s="223"/>
      <c r="D5710" s="225"/>
      <c r="E5710" s="249"/>
      <c r="F5710" s="226" t="s">
        <v>78</v>
      </c>
      <c r="G5710" s="250">
        <f>SUM(F5705:F5709)</f>
        <v>0</v>
      </c>
      <c r="I5710" s="308"/>
    </row>
    <row r="5711" spans="1:9" ht="13.5" thickTop="1">
      <c r="A5711" s="228" t="s">
        <v>69</v>
      </c>
      <c r="B5711" s="229"/>
      <c r="C5711" s="229"/>
      <c r="D5711" s="231"/>
      <c r="E5711" s="231"/>
      <c r="F5711" s="230"/>
      <c r="G5711" s="232"/>
      <c r="H5711" s="209"/>
      <c r="I5711" s="307"/>
    </row>
    <row r="5712" spans="1:9" ht="26">
      <c r="A5712" s="233" t="s">
        <v>53</v>
      </c>
      <c r="B5712" s="235" t="s">
        <v>54</v>
      </c>
      <c r="C5712" s="235" t="s">
        <v>64</v>
      </c>
      <c r="D5712" s="298" t="s">
        <v>70</v>
      </c>
      <c r="E5712" s="236" t="s">
        <v>65</v>
      </c>
      <c r="F5712" s="237" t="s">
        <v>75</v>
      </c>
      <c r="G5712" s="238" t="s">
        <v>66</v>
      </c>
      <c r="I5712" s="269"/>
    </row>
    <row r="5713" spans="1:9">
      <c r="A5713" s="251" t="str">
        <f t="shared" ref="A5713:A5724" si="1009">IF(I5712=0,"",VLOOKUP(I5712,MANOOBRA,2,FALSE))</f>
        <v/>
      </c>
      <c r="B5713" s="239" t="str">
        <f t="shared" ref="B5713:B5724" si="1010">IF(I5712=0,"",VLOOKUP(I5712,MANOOBRA,3,FALSE))</f>
        <v/>
      </c>
      <c r="C5713" s="187"/>
      <c r="D5713" s="187"/>
      <c r="E5713" s="240">
        <f t="shared" ref="E5713:E5724" si="1011">IF(I5712=0,0,VLOOKUP(I5712,MANOOBRA,4,FALSE))</f>
        <v>0</v>
      </c>
      <c r="F5713" s="218">
        <f>IF(D5713=0,0,C5713*E5713/D5713)</f>
        <v>0</v>
      </c>
      <c r="G5713" s="219"/>
      <c r="I5713" s="269"/>
    </row>
    <row r="5714" spans="1:9">
      <c r="A5714" s="251" t="str">
        <f t="shared" si="1009"/>
        <v/>
      </c>
      <c r="B5714" s="239" t="str">
        <f t="shared" si="1010"/>
        <v/>
      </c>
      <c r="C5714" s="187"/>
      <c r="D5714" s="187"/>
      <c r="E5714" s="240">
        <f t="shared" si="1011"/>
        <v>0</v>
      </c>
      <c r="F5714" s="218">
        <f t="shared" ref="F5714:F5724" si="1012">IF(D5714=0,0,C5714*E5714/D5714)</f>
        <v>0</v>
      </c>
      <c r="G5714" s="220"/>
      <c r="I5714" s="269"/>
    </row>
    <row r="5715" spans="1:9">
      <c r="A5715" s="251" t="str">
        <f t="shared" si="1009"/>
        <v/>
      </c>
      <c r="B5715" s="239" t="str">
        <f t="shared" si="1010"/>
        <v/>
      </c>
      <c r="C5715" s="187"/>
      <c r="D5715" s="290"/>
      <c r="E5715" s="240">
        <f t="shared" si="1011"/>
        <v>0</v>
      </c>
      <c r="F5715" s="218">
        <f t="shared" si="1012"/>
        <v>0</v>
      </c>
      <c r="G5715" s="220"/>
      <c r="I5715" s="269"/>
    </row>
    <row r="5716" spans="1:9">
      <c r="A5716" s="251" t="str">
        <f t="shared" si="1009"/>
        <v/>
      </c>
      <c r="B5716" s="239" t="str">
        <f t="shared" si="1010"/>
        <v/>
      </c>
      <c r="C5716" s="187"/>
      <c r="D5716" s="187"/>
      <c r="E5716" s="240">
        <f t="shared" si="1011"/>
        <v>0</v>
      </c>
      <c r="F5716" s="218">
        <f t="shared" si="1012"/>
        <v>0</v>
      </c>
      <c r="G5716" s="220"/>
      <c r="I5716" s="269"/>
    </row>
    <row r="5717" spans="1:9">
      <c r="A5717" s="251" t="str">
        <f t="shared" si="1009"/>
        <v/>
      </c>
      <c r="B5717" s="239" t="str">
        <f t="shared" si="1010"/>
        <v/>
      </c>
      <c r="C5717" s="187"/>
      <c r="D5717" s="187"/>
      <c r="E5717" s="240">
        <f t="shared" si="1011"/>
        <v>0</v>
      </c>
      <c r="F5717" s="218">
        <f t="shared" si="1012"/>
        <v>0</v>
      </c>
      <c r="G5717" s="220"/>
      <c r="I5717" s="269"/>
    </row>
    <row r="5718" spans="1:9">
      <c r="A5718" s="251" t="str">
        <f t="shared" si="1009"/>
        <v/>
      </c>
      <c r="B5718" s="239" t="str">
        <f t="shared" si="1010"/>
        <v/>
      </c>
      <c r="C5718" s="187"/>
      <c r="D5718" s="187"/>
      <c r="E5718" s="240">
        <f t="shared" si="1011"/>
        <v>0</v>
      </c>
      <c r="F5718" s="218">
        <f t="shared" si="1012"/>
        <v>0</v>
      </c>
      <c r="G5718" s="220"/>
      <c r="I5718" s="269"/>
    </row>
    <row r="5719" spans="1:9">
      <c r="A5719" s="251" t="str">
        <f t="shared" si="1009"/>
        <v/>
      </c>
      <c r="B5719" s="239" t="str">
        <f t="shared" si="1010"/>
        <v/>
      </c>
      <c r="C5719" s="187"/>
      <c r="D5719" s="187"/>
      <c r="E5719" s="240">
        <f t="shared" si="1011"/>
        <v>0</v>
      </c>
      <c r="F5719" s="218">
        <f t="shared" si="1012"/>
        <v>0</v>
      </c>
      <c r="G5719" s="220"/>
      <c r="I5719" s="269"/>
    </row>
    <row r="5720" spans="1:9">
      <c r="A5720" s="251" t="str">
        <f t="shared" si="1009"/>
        <v/>
      </c>
      <c r="B5720" s="239" t="str">
        <f t="shared" si="1010"/>
        <v/>
      </c>
      <c r="C5720" s="187"/>
      <c r="D5720" s="187"/>
      <c r="E5720" s="240">
        <f t="shared" si="1011"/>
        <v>0</v>
      </c>
      <c r="F5720" s="218">
        <f t="shared" si="1012"/>
        <v>0</v>
      </c>
      <c r="G5720" s="220"/>
      <c r="I5720" s="269"/>
    </row>
    <row r="5721" spans="1:9">
      <c r="A5721" s="251" t="str">
        <f t="shared" si="1009"/>
        <v/>
      </c>
      <c r="B5721" s="239" t="str">
        <f t="shared" si="1010"/>
        <v/>
      </c>
      <c r="C5721" s="187"/>
      <c r="D5721" s="187"/>
      <c r="E5721" s="240">
        <f t="shared" si="1011"/>
        <v>0</v>
      </c>
      <c r="F5721" s="218">
        <f t="shared" si="1012"/>
        <v>0</v>
      </c>
      <c r="G5721" s="220"/>
      <c r="I5721" s="269"/>
    </row>
    <row r="5722" spans="1:9">
      <c r="A5722" s="251" t="str">
        <f t="shared" si="1009"/>
        <v/>
      </c>
      <c r="B5722" s="239" t="str">
        <f t="shared" si="1010"/>
        <v/>
      </c>
      <c r="C5722" s="187"/>
      <c r="D5722" s="187"/>
      <c r="E5722" s="240">
        <f t="shared" si="1011"/>
        <v>0</v>
      </c>
      <c r="F5722" s="218">
        <f t="shared" si="1012"/>
        <v>0</v>
      </c>
      <c r="G5722" s="220"/>
      <c r="I5722" s="269"/>
    </row>
    <row r="5723" spans="1:9">
      <c r="A5723" s="251" t="str">
        <f t="shared" si="1009"/>
        <v/>
      </c>
      <c r="B5723" s="239" t="str">
        <f t="shared" si="1010"/>
        <v/>
      </c>
      <c r="C5723" s="187"/>
      <c r="D5723" s="187"/>
      <c r="E5723" s="240">
        <f t="shared" si="1011"/>
        <v>0</v>
      </c>
      <c r="F5723" s="218">
        <f t="shared" si="1012"/>
        <v>0</v>
      </c>
      <c r="G5723" s="220"/>
      <c r="I5723" s="269"/>
    </row>
    <row r="5724" spans="1:9" ht="31.5" customHeight="1">
      <c r="A5724" s="251" t="str">
        <f t="shared" si="1009"/>
        <v/>
      </c>
      <c r="B5724" s="239" t="str">
        <f t="shared" si="1010"/>
        <v/>
      </c>
      <c r="C5724" s="187"/>
      <c r="D5724" s="187"/>
      <c r="E5724" s="240">
        <f t="shared" si="1011"/>
        <v>0</v>
      </c>
      <c r="F5724" s="218">
        <f t="shared" si="1012"/>
        <v>0</v>
      </c>
      <c r="G5724" s="221"/>
      <c r="I5724" s="308"/>
    </row>
    <row r="5725" spans="1:9" ht="13.5" thickBot="1">
      <c r="A5725" s="222"/>
      <c r="B5725" s="223"/>
      <c r="C5725" s="223"/>
      <c r="D5725" s="225"/>
      <c r="E5725" s="225"/>
      <c r="F5725" s="226" t="s">
        <v>79</v>
      </c>
      <c r="G5725" s="250">
        <f>SUM(F5713:F5724)</f>
        <v>0</v>
      </c>
      <c r="I5725" s="308"/>
    </row>
    <row r="5726" spans="1:9" ht="13.5" thickTop="1">
      <c r="A5726" s="179" t="s">
        <v>72</v>
      </c>
      <c r="B5726" s="229"/>
      <c r="C5726" s="229"/>
      <c r="D5726" s="231"/>
      <c r="E5726" s="231"/>
      <c r="F5726" s="230"/>
      <c r="G5726" s="232"/>
      <c r="H5726" s="209"/>
      <c r="I5726" s="307"/>
    </row>
    <row r="5727" spans="1:9">
      <c r="A5727" s="233" t="s">
        <v>53</v>
      </c>
      <c r="B5727" s="234"/>
      <c r="C5727" s="234"/>
      <c r="D5727" s="299"/>
      <c r="E5727" s="236" t="s">
        <v>73</v>
      </c>
      <c r="F5727" s="237" t="s">
        <v>74</v>
      </c>
      <c r="G5727" s="252" t="s">
        <v>73</v>
      </c>
      <c r="I5727" s="308"/>
    </row>
    <row r="5728" spans="1:9">
      <c r="A5728" s="178" t="s">
        <v>86</v>
      </c>
      <c r="B5728" s="253"/>
      <c r="C5728" s="253"/>
      <c r="D5728" s="300"/>
      <c r="E5728" s="217">
        <f>SUM(G5687,G5702,G5710,G5725)</f>
        <v>0</v>
      </c>
      <c r="F5728" s="254">
        <f>A</f>
        <v>0</v>
      </c>
      <c r="G5728" s="255">
        <f>E5728*F5728</f>
        <v>0</v>
      </c>
      <c r="I5728" s="308"/>
    </row>
    <row r="5729" spans="1:20">
      <c r="A5729" s="178" t="s">
        <v>84</v>
      </c>
      <c r="B5729" s="253"/>
      <c r="C5729" s="253"/>
      <c r="D5729" s="300"/>
      <c r="E5729" s="217">
        <f>SUM(G5687,G5702,G5710,G5725)</f>
        <v>0</v>
      </c>
      <c r="F5729" s="254">
        <f>I</f>
        <v>0</v>
      </c>
      <c r="G5729" s="255">
        <f>E5729*F5729</f>
        <v>0</v>
      </c>
      <c r="I5729" s="308"/>
    </row>
    <row r="5730" spans="1:20" ht="33" customHeight="1">
      <c r="A5730" s="178" t="s">
        <v>85</v>
      </c>
      <c r="B5730" s="253"/>
      <c r="C5730" s="253"/>
      <c r="D5730" s="300"/>
      <c r="E5730" s="217">
        <f>SUM(G5687,G5702,G5710,G5725)</f>
        <v>0</v>
      </c>
      <c r="F5730" s="254">
        <f>U</f>
        <v>0</v>
      </c>
      <c r="G5730" s="255">
        <f>E5730*F5730</f>
        <v>0</v>
      </c>
      <c r="I5730" s="308"/>
      <c r="J5730" s="281"/>
      <c r="K5730" s="281"/>
      <c r="L5730" s="281"/>
      <c r="M5730" s="281"/>
      <c r="N5730" s="281"/>
      <c r="O5730" s="281"/>
      <c r="P5730" s="281"/>
      <c r="Q5730" s="281"/>
      <c r="R5730" s="281"/>
      <c r="S5730" s="281"/>
    </row>
    <row r="5731" spans="1:20" s="201" customFormat="1" ht="13.5" thickBot="1">
      <c r="A5731" s="222"/>
      <c r="B5731" s="223"/>
      <c r="C5731" s="223"/>
      <c r="D5731" s="225"/>
      <c r="E5731" s="225"/>
      <c r="F5731" s="256" t="s">
        <v>83</v>
      </c>
      <c r="G5731" s="250">
        <f>SUM(G5728:G5730)</f>
        <v>0</v>
      </c>
      <c r="I5731" s="309"/>
      <c r="J5731" s="201" t="str">
        <f>B5671</f>
        <v>8,3</v>
      </c>
      <c r="K5731" s="261">
        <f>E5728</f>
        <v>0</v>
      </c>
      <c r="L5731" s="261">
        <f>+G5687</f>
        <v>0</v>
      </c>
      <c r="M5731" s="261">
        <f>+G5702</f>
        <v>0</v>
      </c>
      <c r="N5731" s="261">
        <f>+G5710</f>
        <v>0</v>
      </c>
      <c r="O5731" s="261">
        <f>+G5725</f>
        <v>0</v>
      </c>
      <c r="P5731" s="280">
        <f>G5728</f>
        <v>0</v>
      </c>
      <c r="Q5731" s="280">
        <f>G5729</f>
        <v>0</v>
      </c>
      <c r="R5731" s="280">
        <f>G5730</f>
        <v>0</v>
      </c>
      <c r="S5731" s="283">
        <f>SUM(K5731:R5731)</f>
        <v>0</v>
      </c>
      <c r="T5731" s="280"/>
    </row>
    <row r="5732" spans="1:20" ht="14" thickTop="1" thickBot="1">
      <c r="A5732" s="257"/>
      <c r="B5732" s="201"/>
      <c r="C5732" s="201"/>
      <c r="D5732" s="301"/>
      <c r="E5732" s="258" t="s">
        <v>88</v>
      </c>
      <c r="F5732" s="259"/>
      <c r="G5732" s="260">
        <f>ROUND(SUM(G5687,G5702,G5710,G5725,G5731),0)</f>
        <v>0</v>
      </c>
      <c r="I5732" s="308"/>
      <c r="T5732" s="280"/>
    </row>
    <row r="5733" spans="1:20" ht="13.5" thickTop="1">
      <c r="A5733" s="262" t="s">
        <v>95</v>
      </c>
      <c r="D5733" s="206"/>
      <c r="E5733" s="206"/>
      <c r="F5733" s="205"/>
      <c r="G5733" s="208"/>
      <c r="I5733" s="308"/>
      <c r="T5733" s="280"/>
    </row>
    <row r="5734" spans="1:20">
      <c r="A5734" s="262"/>
      <c r="B5734" s="263"/>
      <c r="C5734" s="263"/>
      <c r="D5734" s="302"/>
      <c r="E5734" s="206"/>
      <c r="F5734" s="205"/>
      <c r="G5734" s="264">
        <f ca="1">TODAY()</f>
        <v>45189</v>
      </c>
      <c r="I5734" s="308"/>
      <c r="T5734" s="280"/>
    </row>
    <row r="5735" spans="1:20" ht="13.5" thickBot="1">
      <c r="A5735" s="222"/>
      <c r="B5735" s="223"/>
      <c r="C5735" s="223"/>
      <c r="D5735" s="225"/>
      <c r="E5735" s="225"/>
      <c r="F5735" s="224"/>
      <c r="G5735" s="265"/>
      <c r="T5735" s="280"/>
    </row>
    <row r="5736" spans="1:20" s="191" customFormat="1" ht="13.5" thickTop="1">
      <c r="A5736" s="195"/>
      <c r="B5736" s="195"/>
      <c r="C5736" s="195"/>
      <c r="D5736" s="206"/>
      <c r="E5736" s="206"/>
      <c r="F5736" s="205"/>
      <c r="G5736" s="205"/>
      <c r="I5736" s="303"/>
      <c r="S5736" s="282"/>
    </row>
    <row r="5737" spans="1:20" s="191" customFormat="1">
      <c r="A5737" s="188" t="s">
        <v>124</v>
      </c>
      <c r="B5737" s="188"/>
      <c r="C5737" s="188"/>
      <c r="D5737" s="190"/>
      <c r="E5737" s="190"/>
      <c r="F5737" s="189"/>
      <c r="G5737" s="189"/>
      <c r="I5737" s="303"/>
      <c r="S5737" s="282"/>
    </row>
    <row r="5738" spans="1:20" s="191" customFormat="1">
      <c r="A5738" s="188" t="str">
        <f>CONCATENATE('Prestaciones y AIU'!A5308," ANALISIS DE PRECIOS UNITARIOS")</f>
        <v xml:space="preserve"> ANALISIS DE PRECIOS UNITARIOS</v>
      </c>
      <c r="B5738" s="188"/>
      <c r="C5738" s="188"/>
      <c r="D5738" s="190"/>
      <c r="E5738" s="190"/>
      <c r="F5738" s="189"/>
      <c r="G5738" s="189"/>
      <c r="I5738" s="303"/>
      <c r="S5738" s="282"/>
    </row>
    <row r="5739" spans="1:20" s="191" customFormat="1">
      <c r="A5739" s="188" t="str">
        <f>Objeto_LIC</f>
        <v>OBJETO PROCESO COMPETITIVO</v>
      </c>
      <c r="B5739" s="188"/>
      <c r="C5739" s="188"/>
      <c r="D5739" s="190"/>
      <c r="E5739" s="190"/>
      <c r="F5739" s="189"/>
      <c r="G5739" s="189"/>
      <c r="I5739" s="303"/>
      <c r="S5739" s="282"/>
    </row>
    <row r="5740" spans="1:20">
      <c r="A5740" s="188"/>
      <c r="B5740" s="188"/>
      <c r="C5740" s="188"/>
      <c r="D5740" s="190"/>
      <c r="E5740" s="190"/>
      <c r="F5740" s="189"/>
      <c r="G5740" s="189"/>
    </row>
    <row r="5741" spans="1:20" s="201" customFormat="1" ht="13.5" thickBot="1">
      <c r="A5741" s="192"/>
      <c r="B5741" s="192"/>
      <c r="C5741" s="192"/>
      <c r="D5741" s="194"/>
      <c r="E5741" s="194"/>
      <c r="F5741" s="193"/>
      <c r="G5741" s="193"/>
      <c r="I5741" s="305"/>
      <c r="S5741" s="282"/>
    </row>
    <row r="5742" spans="1:20" ht="13.5" thickTop="1">
      <c r="A5742" s="196"/>
      <c r="B5742" s="197"/>
      <c r="C5742" s="197"/>
      <c r="D5742" s="199"/>
      <c r="E5742" s="199"/>
      <c r="F5742" s="198"/>
      <c r="G5742" s="200" t="s">
        <v>125</v>
      </c>
    </row>
    <row r="5743" spans="1:20">
      <c r="A5743" s="202" t="s">
        <v>58</v>
      </c>
      <c r="B5743" s="844" t="str">
        <f>Proponente</f>
        <v>INDICAR NOMBRE DE CONTRATISTA</v>
      </c>
      <c r="C5743" s="844"/>
      <c r="D5743" s="844"/>
      <c r="E5743" s="844"/>
      <c r="F5743" s="844"/>
      <c r="G5743" s="845"/>
    </row>
    <row r="5744" spans="1:20">
      <c r="A5744" s="202" t="s">
        <v>59</v>
      </c>
      <c r="B5744" s="203" t="str">
        <f>Presupuesto!$A$89</f>
        <v>8,4</v>
      </c>
      <c r="C5744" s="846" t="str">
        <f>Presupuesto!$B$89</f>
        <v>Servicio de hincado e instalación de tubería entre 12" y 16"</v>
      </c>
      <c r="D5744" s="844"/>
      <c r="E5744" s="844"/>
      <c r="F5744" s="844"/>
      <c r="G5744" s="845"/>
    </row>
    <row r="5745" spans="1:19">
      <c r="A5745" s="204"/>
      <c r="D5745" s="206"/>
      <c r="E5745" s="206"/>
      <c r="F5745" s="192" t="s">
        <v>87</v>
      </c>
      <c r="G5745" s="207" t="str">
        <f>Presupuesto!$C$89</f>
        <v>m</v>
      </c>
      <c r="I5745" s="306"/>
      <c r="J5745" s="281"/>
      <c r="K5745" s="281"/>
      <c r="L5745" s="281"/>
      <c r="M5745" s="281"/>
      <c r="N5745" s="281"/>
      <c r="O5745" s="281"/>
      <c r="P5745" s="281"/>
      <c r="Q5745" s="281"/>
      <c r="R5745" s="281"/>
      <c r="S5745" s="281"/>
    </row>
    <row r="5746" spans="1:19" s="209" customFormat="1" ht="13.5" thickBot="1">
      <c r="A5746" s="202" t="s">
        <v>60</v>
      </c>
      <c r="B5746" s="195"/>
      <c r="C5746" s="195"/>
      <c r="D5746" s="206"/>
      <c r="E5746" s="206"/>
      <c r="F5746" s="205"/>
      <c r="G5746" s="208"/>
      <c r="I5746" s="307"/>
      <c r="S5746" s="281"/>
    </row>
    <row r="5747" spans="1:19" ht="13.5" thickTop="1">
      <c r="A5747" s="210" t="s">
        <v>53</v>
      </c>
      <c r="B5747" s="211" t="s">
        <v>61</v>
      </c>
      <c r="C5747" s="211" t="s">
        <v>62</v>
      </c>
      <c r="D5747" s="212" t="s">
        <v>70</v>
      </c>
      <c r="E5747" s="213" t="s">
        <v>98</v>
      </c>
      <c r="F5747" s="213" t="s">
        <v>75</v>
      </c>
      <c r="G5747" s="214" t="s">
        <v>66</v>
      </c>
      <c r="I5747" s="269"/>
    </row>
    <row r="5748" spans="1:19">
      <c r="A5748" s="215" t="str">
        <f t="shared" ref="A5748:A5759" si="1013">IF(I5747=0,"-",VLOOKUP(I5747,EQUIPOS,2,FALSE))</f>
        <v>-</v>
      </c>
      <c r="B5748" s="216"/>
      <c r="C5748" s="216"/>
      <c r="D5748" s="186"/>
      <c r="E5748" s="217">
        <f t="shared" ref="E5748:E5759" si="1014">IF(I5747=0,0,VLOOKUP(I5747,EQUIPOS,4,FALSE))</f>
        <v>0</v>
      </c>
      <c r="F5748" s="218">
        <f t="shared" ref="F5748:F5759" si="1015">IF(D5748=0,0,E5748/D5748)</f>
        <v>0</v>
      </c>
      <c r="G5748" s="219"/>
      <c r="I5748" s="269"/>
    </row>
    <row r="5749" spans="1:19">
      <c r="A5749" s="215" t="str">
        <f t="shared" si="1013"/>
        <v>-</v>
      </c>
      <c r="B5749" s="216"/>
      <c r="C5749" s="216"/>
      <c r="D5749" s="186"/>
      <c r="E5749" s="217">
        <f t="shared" si="1014"/>
        <v>0</v>
      </c>
      <c r="F5749" s="218">
        <f t="shared" si="1015"/>
        <v>0</v>
      </c>
      <c r="G5749" s="220"/>
      <c r="I5749" s="269"/>
    </row>
    <row r="5750" spans="1:19">
      <c r="A5750" s="215" t="str">
        <f t="shared" si="1013"/>
        <v>-</v>
      </c>
      <c r="B5750" s="216"/>
      <c r="C5750" s="216"/>
      <c r="D5750" s="186"/>
      <c r="E5750" s="217">
        <f t="shared" si="1014"/>
        <v>0</v>
      </c>
      <c r="F5750" s="218">
        <f t="shared" si="1015"/>
        <v>0</v>
      </c>
      <c r="G5750" s="220"/>
      <c r="I5750" s="269"/>
    </row>
    <row r="5751" spans="1:19">
      <c r="A5751" s="215" t="str">
        <f t="shared" si="1013"/>
        <v>-</v>
      </c>
      <c r="B5751" s="216"/>
      <c r="C5751" s="216"/>
      <c r="D5751" s="186"/>
      <c r="E5751" s="217">
        <f t="shared" si="1014"/>
        <v>0</v>
      </c>
      <c r="F5751" s="218">
        <f t="shared" si="1015"/>
        <v>0</v>
      </c>
      <c r="G5751" s="220"/>
      <c r="I5751" s="269"/>
    </row>
    <row r="5752" spans="1:19">
      <c r="A5752" s="215" t="str">
        <f t="shared" si="1013"/>
        <v>-</v>
      </c>
      <c r="B5752" s="216"/>
      <c r="C5752" s="216"/>
      <c r="D5752" s="186"/>
      <c r="E5752" s="217">
        <f t="shared" si="1014"/>
        <v>0</v>
      </c>
      <c r="F5752" s="218">
        <f t="shared" si="1015"/>
        <v>0</v>
      </c>
      <c r="G5752" s="220"/>
      <c r="I5752" s="269"/>
    </row>
    <row r="5753" spans="1:19">
      <c r="A5753" s="215" t="str">
        <f t="shared" si="1013"/>
        <v>-</v>
      </c>
      <c r="B5753" s="216"/>
      <c r="C5753" s="216"/>
      <c r="D5753" s="186"/>
      <c r="E5753" s="217">
        <f t="shared" si="1014"/>
        <v>0</v>
      </c>
      <c r="F5753" s="218">
        <f t="shared" si="1015"/>
        <v>0</v>
      </c>
      <c r="G5753" s="220"/>
      <c r="I5753" s="269"/>
    </row>
    <row r="5754" spans="1:19">
      <c r="A5754" s="215" t="str">
        <f t="shared" si="1013"/>
        <v>-</v>
      </c>
      <c r="B5754" s="216"/>
      <c r="C5754" s="216"/>
      <c r="D5754" s="186"/>
      <c r="E5754" s="217">
        <f t="shared" si="1014"/>
        <v>0</v>
      </c>
      <c r="F5754" s="218">
        <f t="shared" si="1015"/>
        <v>0</v>
      </c>
      <c r="G5754" s="220"/>
      <c r="I5754" s="269"/>
    </row>
    <row r="5755" spans="1:19">
      <c r="A5755" s="215" t="str">
        <f t="shared" si="1013"/>
        <v>-</v>
      </c>
      <c r="B5755" s="216"/>
      <c r="C5755" s="216"/>
      <c r="D5755" s="186"/>
      <c r="E5755" s="217">
        <f t="shared" si="1014"/>
        <v>0</v>
      </c>
      <c r="F5755" s="218">
        <f t="shared" si="1015"/>
        <v>0</v>
      </c>
      <c r="G5755" s="220"/>
      <c r="I5755" s="269"/>
    </row>
    <row r="5756" spans="1:19">
      <c r="A5756" s="215" t="str">
        <f t="shared" si="1013"/>
        <v>-</v>
      </c>
      <c r="B5756" s="216"/>
      <c r="C5756" s="216"/>
      <c r="D5756" s="186"/>
      <c r="E5756" s="217">
        <f t="shared" si="1014"/>
        <v>0</v>
      </c>
      <c r="F5756" s="218">
        <f t="shared" si="1015"/>
        <v>0</v>
      </c>
      <c r="G5756" s="220"/>
      <c r="I5756" s="269"/>
    </row>
    <row r="5757" spans="1:19">
      <c r="A5757" s="215" t="str">
        <f t="shared" si="1013"/>
        <v>-</v>
      </c>
      <c r="B5757" s="216"/>
      <c r="C5757" s="216"/>
      <c r="D5757" s="186"/>
      <c r="E5757" s="217">
        <f t="shared" si="1014"/>
        <v>0</v>
      </c>
      <c r="F5757" s="218">
        <f t="shared" si="1015"/>
        <v>0</v>
      </c>
      <c r="G5757" s="220"/>
      <c r="I5757" s="269"/>
    </row>
    <row r="5758" spans="1:19">
      <c r="A5758" s="215" t="str">
        <f t="shared" si="1013"/>
        <v>-</v>
      </c>
      <c r="B5758" s="216"/>
      <c r="C5758" s="216"/>
      <c r="D5758" s="186"/>
      <c r="E5758" s="217">
        <f t="shared" si="1014"/>
        <v>0</v>
      </c>
      <c r="F5758" s="218">
        <f t="shared" si="1015"/>
        <v>0</v>
      </c>
      <c r="G5758" s="220"/>
      <c r="I5758" s="269"/>
    </row>
    <row r="5759" spans="1:19">
      <c r="A5759" s="215" t="str">
        <f t="shared" si="1013"/>
        <v>-</v>
      </c>
      <c r="B5759" s="216"/>
      <c r="C5759" s="216"/>
      <c r="D5759" s="186"/>
      <c r="E5759" s="217">
        <f t="shared" si="1014"/>
        <v>0</v>
      </c>
      <c r="F5759" s="218">
        <f t="shared" si="1015"/>
        <v>0</v>
      </c>
      <c r="G5759" s="220"/>
      <c r="I5759" s="308"/>
    </row>
    <row r="5760" spans="1:19" ht="13.5" thickBot="1">
      <c r="A5760" s="222"/>
      <c r="B5760" s="223"/>
      <c r="C5760" s="223"/>
      <c r="D5760" s="225"/>
      <c r="E5760" s="225"/>
      <c r="F5760" s="226" t="s">
        <v>76</v>
      </c>
      <c r="G5760" s="227">
        <f>SUM(F5748:F5759)</f>
        <v>0</v>
      </c>
      <c r="I5760" s="308"/>
    </row>
    <row r="5761" spans="1:19" s="209" customFormat="1" ht="13.5" thickTop="1">
      <c r="A5761" s="228" t="s">
        <v>63</v>
      </c>
      <c r="B5761" s="229"/>
      <c r="C5761" s="229"/>
      <c r="D5761" s="231"/>
      <c r="E5761" s="231"/>
      <c r="F5761" s="230"/>
      <c r="G5761" s="232"/>
      <c r="I5761" s="307"/>
      <c r="S5761" s="281"/>
    </row>
    <row r="5762" spans="1:19" ht="26">
      <c r="A5762" s="233" t="s">
        <v>53</v>
      </c>
      <c r="B5762" s="234"/>
      <c r="C5762" s="235" t="s">
        <v>54</v>
      </c>
      <c r="D5762" s="298" t="s">
        <v>64</v>
      </c>
      <c r="E5762" s="236" t="s">
        <v>65</v>
      </c>
      <c r="F5762" s="237" t="s">
        <v>75</v>
      </c>
      <c r="G5762" s="238" t="s">
        <v>66</v>
      </c>
      <c r="I5762" s="269"/>
    </row>
    <row r="5763" spans="1:19">
      <c r="A5763" s="842" t="str">
        <f t="shared" ref="A5763:A5774" si="1016">IF(I5762=0,"",VLOOKUP(I5762,MATERIALES,2,FALSE))</f>
        <v/>
      </c>
      <c r="B5763" s="843"/>
      <c r="C5763" s="239" t="str">
        <f t="shared" ref="C5763:C5771" si="1017">IF(I5762=0,"",VLOOKUP(I5762,MATERIALES,3,FALSE))</f>
        <v/>
      </c>
      <c r="D5763" s="186"/>
      <c r="E5763" s="240">
        <f t="shared" ref="E5763:E5774" si="1018">IF(I5762=0,0,VLOOKUP(I5762,MATERIALES,4,FALSE))</f>
        <v>0</v>
      </c>
      <c r="F5763" s="218">
        <f>D5763*E5763</f>
        <v>0</v>
      </c>
      <c r="G5763" s="219"/>
      <c r="I5763" s="269"/>
    </row>
    <row r="5764" spans="1:19">
      <c r="A5764" s="842" t="str">
        <f t="shared" si="1016"/>
        <v/>
      </c>
      <c r="B5764" s="843"/>
      <c r="C5764" s="239" t="str">
        <f t="shared" si="1017"/>
        <v/>
      </c>
      <c r="D5764" s="186"/>
      <c r="E5764" s="240">
        <f t="shared" si="1018"/>
        <v>0</v>
      </c>
      <c r="F5764" s="218">
        <f t="shared" ref="F5764:F5774" si="1019">D5764*E5764</f>
        <v>0</v>
      </c>
      <c r="G5764" s="220"/>
      <c r="I5764" s="269"/>
    </row>
    <row r="5765" spans="1:19">
      <c r="A5765" s="842" t="str">
        <f t="shared" si="1016"/>
        <v/>
      </c>
      <c r="B5765" s="843"/>
      <c r="C5765" s="239" t="str">
        <f t="shared" si="1017"/>
        <v/>
      </c>
      <c r="D5765" s="186"/>
      <c r="E5765" s="240">
        <f t="shared" si="1018"/>
        <v>0</v>
      </c>
      <c r="F5765" s="218">
        <f t="shared" si="1019"/>
        <v>0</v>
      </c>
      <c r="G5765" s="220"/>
      <c r="I5765" s="269"/>
    </row>
    <row r="5766" spans="1:19">
      <c r="A5766" s="842" t="str">
        <f t="shared" si="1016"/>
        <v/>
      </c>
      <c r="B5766" s="843"/>
      <c r="C5766" s="239" t="str">
        <f t="shared" si="1017"/>
        <v/>
      </c>
      <c r="D5766" s="186"/>
      <c r="E5766" s="240">
        <f t="shared" si="1018"/>
        <v>0</v>
      </c>
      <c r="F5766" s="218">
        <f t="shared" si="1019"/>
        <v>0</v>
      </c>
      <c r="G5766" s="220"/>
      <c r="I5766" s="269"/>
    </row>
    <row r="5767" spans="1:19">
      <c r="A5767" s="842" t="str">
        <f t="shared" si="1016"/>
        <v/>
      </c>
      <c r="B5767" s="843"/>
      <c r="C5767" s="239" t="str">
        <f t="shared" si="1017"/>
        <v/>
      </c>
      <c r="D5767" s="186"/>
      <c r="E5767" s="240">
        <f t="shared" si="1018"/>
        <v>0</v>
      </c>
      <c r="F5767" s="218">
        <f t="shared" si="1019"/>
        <v>0</v>
      </c>
      <c r="G5767" s="220"/>
      <c r="I5767" s="269"/>
    </row>
    <row r="5768" spans="1:19">
      <c r="A5768" s="842" t="str">
        <f t="shared" si="1016"/>
        <v/>
      </c>
      <c r="B5768" s="843"/>
      <c r="C5768" s="239" t="str">
        <f t="shared" si="1017"/>
        <v/>
      </c>
      <c r="D5768" s="186"/>
      <c r="E5768" s="240">
        <f t="shared" si="1018"/>
        <v>0</v>
      </c>
      <c r="F5768" s="218">
        <f t="shared" si="1019"/>
        <v>0</v>
      </c>
      <c r="G5768" s="220"/>
      <c r="I5768" s="269"/>
    </row>
    <row r="5769" spans="1:19">
      <c r="A5769" s="842" t="str">
        <f t="shared" si="1016"/>
        <v/>
      </c>
      <c r="B5769" s="843"/>
      <c r="C5769" s="239" t="str">
        <f t="shared" si="1017"/>
        <v/>
      </c>
      <c r="D5769" s="186"/>
      <c r="E5769" s="240">
        <f t="shared" si="1018"/>
        <v>0</v>
      </c>
      <c r="F5769" s="218">
        <f t="shared" si="1019"/>
        <v>0</v>
      </c>
      <c r="G5769" s="220"/>
      <c r="I5769" s="269"/>
    </row>
    <row r="5770" spans="1:19">
      <c r="A5770" s="842" t="str">
        <f t="shared" si="1016"/>
        <v/>
      </c>
      <c r="B5770" s="843"/>
      <c r="C5770" s="239" t="str">
        <f t="shared" si="1017"/>
        <v/>
      </c>
      <c r="D5770" s="186"/>
      <c r="E5770" s="240">
        <f t="shared" si="1018"/>
        <v>0</v>
      </c>
      <c r="F5770" s="218">
        <f t="shared" si="1019"/>
        <v>0</v>
      </c>
      <c r="G5770" s="241"/>
      <c r="I5770" s="269"/>
    </row>
    <row r="5771" spans="1:19">
      <c r="A5771" s="842" t="str">
        <f t="shared" si="1016"/>
        <v/>
      </c>
      <c r="B5771" s="843"/>
      <c r="C5771" s="239" t="str">
        <f t="shared" si="1017"/>
        <v/>
      </c>
      <c r="D5771" s="186"/>
      <c r="E5771" s="240">
        <f t="shared" si="1018"/>
        <v>0</v>
      </c>
      <c r="F5771" s="218">
        <f t="shared" si="1019"/>
        <v>0</v>
      </c>
      <c r="G5771" s="220"/>
      <c r="I5771" s="269"/>
    </row>
    <row r="5772" spans="1:19">
      <c r="A5772" s="842" t="str">
        <f t="shared" si="1016"/>
        <v/>
      </c>
      <c r="B5772" s="843"/>
      <c r="C5772" s="239"/>
      <c r="D5772" s="186"/>
      <c r="E5772" s="240">
        <f t="shared" si="1018"/>
        <v>0</v>
      </c>
      <c r="F5772" s="218">
        <f t="shared" si="1019"/>
        <v>0</v>
      </c>
      <c r="G5772" s="220"/>
      <c r="I5772" s="269"/>
    </row>
    <row r="5773" spans="1:19">
      <c r="A5773" s="842" t="str">
        <f t="shared" si="1016"/>
        <v/>
      </c>
      <c r="B5773" s="843"/>
      <c r="C5773" s="239"/>
      <c r="D5773" s="186"/>
      <c r="E5773" s="240">
        <f t="shared" si="1018"/>
        <v>0</v>
      </c>
      <c r="F5773" s="218">
        <f t="shared" si="1019"/>
        <v>0</v>
      </c>
      <c r="G5773" s="220"/>
      <c r="I5773" s="269"/>
    </row>
    <row r="5774" spans="1:19" ht="26.25" customHeight="1">
      <c r="A5774" s="842" t="str">
        <f t="shared" si="1016"/>
        <v/>
      </c>
      <c r="B5774" s="843"/>
      <c r="C5774" s="239" t="str">
        <f t="shared" ref="C5774" si="1020">IF(I5773=0,"",VLOOKUP(I5773,MATERIALES,3,FALSE))</f>
        <v/>
      </c>
      <c r="D5774" s="186"/>
      <c r="E5774" s="240">
        <f t="shared" si="1018"/>
        <v>0</v>
      </c>
      <c r="F5774" s="218">
        <f t="shared" si="1019"/>
        <v>0</v>
      </c>
      <c r="G5774" s="221"/>
      <c r="I5774" s="308"/>
    </row>
    <row r="5775" spans="1:19" ht="13.5" thickBot="1">
      <c r="A5775" s="204"/>
      <c r="D5775" s="206"/>
      <c r="E5775" s="242"/>
      <c r="F5775" s="243" t="s">
        <v>77</v>
      </c>
      <c r="G5775" s="241">
        <f>SUM(F5763:F5774)</f>
        <v>0</v>
      </c>
      <c r="I5775" s="308"/>
    </row>
    <row r="5776" spans="1:19" ht="14" thickTop="1" thickBot="1">
      <c r="A5776" s="244" t="s">
        <v>68</v>
      </c>
      <c r="B5776" s="245"/>
      <c r="C5776" s="245"/>
      <c r="D5776" s="247"/>
      <c r="E5776" s="247"/>
      <c r="F5776" s="246"/>
      <c r="G5776" s="248"/>
      <c r="I5776" s="308"/>
    </row>
    <row r="5777" spans="1:9" ht="13.5" thickTop="1">
      <c r="A5777" s="233" t="s">
        <v>53</v>
      </c>
      <c r="B5777" s="234"/>
      <c r="C5777" s="236" t="s">
        <v>67</v>
      </c>
      <c r="D5777" s="298" t="s">
        <v>71</v>
      </c>
      <c r="E5777" s="236" t="s">
        <v>96</v>
      </c>
      <c r="F5777" s="237" t="s">
        <v>75</v>
      </c>
      <c r="G5777" s="238" t="s">
        <v>66</v>
      </c>
      <c r="I5777" s="269"/>
    </row>
    <row r="5778" spans="1:9">
      <c r="A5778" s="842" t="str">
        <f>IF(I5777=0,"",VLOOKUP(I5777,EQUIPOS,2,FALSE))</f>
        <v/>
      </c>
      <c r="B5778" s="843"/>
      <c r="C5778" s="187"/>
      <c r="D5778" s="186"/>
      <c r="E5778" s="240">
        <f>IF(I5777=0,0,VLOOKUP(I5777,EQUIPOS,4,FALSE))</f>
        <v>0</v>
      </c>
      <c r="F5778" s="218">
        <f>C5778*D5778*E5778</f>
        <v>0</v>
      </c>
      <c r="G5778" s="219"/>
      <c r="I5778" s="269"/>
    </row>
    <row r="5779" spans="1:9">
      <c r="A5779" s="842" t="str">
        <f>IF(I5778=0,"",VLOOKUP(I5778,EQUIPOS,2,FALSE))</f>
        <v/>
      </c>
      <c r="B5779" s="843"/>
      <c r="C5779" s="187"/>
      <c r="D5779" s="186"/>
      <c r="E5779" s="240">
        <f>IF(I5778=0,0,VLOOKUP(I5778,EQUIPOS,4,FALSE))</f>
        <v>0</v>
      </c>
      <c r="F5779" s="218">
        <f t="shared" ref="F5779:F5782" si="1021">C5779*D5779*E5779</f>
        <v>0</v>
      </c>
      <c r="G5779" s="220"/>
      <c r="I5779" s="269"/>
    </row>
    <row r="5780" spans="1:9">
      <c r="A5780" s="842" t="str">
        <f>IF(I5779=0,"",VLOOKUP(I5779,EQUIPOS,2,FALSE))</f>
        <v/>
      </c>
      <c r="B5780" s="843"/>
      <c r="C5780" s="187"/>
      <c r="D5780" s="186"/>
      <c r="E5780" s="240">
        <f>IF(I5779=0,0,VLOOKUP(I5779,EQUIPOS,4,FALSE))</f>
        <v>0</v>
      </c>
      <c r="F5780" s="218">
        <f t="shared" si="1021"/>
        <v>0</v>
      </c>
      <c r="G5780" s="220"/>
      <c r="I5780" s="269"/>
    </row>
    <row r="5781" spans="1:9">
      <c r="A5781" s="842" t="str">
        <f>IF(I5780=0,"",VLOOKUP(I5780,EQUIPOS,2,FALSE))</f>
        <v/>
      </c>
      <c r="B5781" s="843"/>
      <c r="C5781" s="187"/>
      <c r="D5781" s="186"/>
      <c r="E5781" s="240">
        <f>IF(I5780=0,0,VLOOKUP(I5780,EQUIPOS,4,FALSE))</f>
        <v>0</v>
      </c>
      <c r="F5781" s="218">
        <f t="shared" si="1021"/>
        <v>0</v>
      </c>
      <c r="G5781" s="220"/>
      <c r="I5781" s="269"/>
    </row>
    <row r="5782" spans="1:9" ht="30.75" customHeight="1">
      <c r="A5782" s="842" t="str">
        <f>IF(I5781=0,"",VLOOKUP(I5781,EQUIPOS,2,FALSE))</f>
        <v/>
      </c>
      <c r="B5782" s="843"/>
      <c r="C5782" s="187"/>
      <c r="D5782" s="186"/>
      <c r="E5782" s="240">
        <f>IF(I5781=0,0,VLOOKUP(I5781,EQUIPOS,4,FALSE))</f>
        <v>0</v>
      </c>
      <c r="F5782" s="218">
        <f t="shared" si="1021"/>
        <v>0</v>
      </c>
      <c r="G5782" s="221"/>
      <c r="I5782" s="308"/>
    </row>
    <row r="5783" spans="1:9" ht="13.5" thickBot="1">
      <c r="A5783" s="222"/>
      <c r="B5783" s="223"/>
      <c r="C5783" s="223"/>
      <c r="D5783" s="225"/>
      <c r="E5783" s="249"/>
      <c r="F5783" s="226" t="s">
        <v>78</v>
      </c>
      <c r="G5783" s="250">
        <f>SUM(F5778:F5782)</f>
        <v>0</v>
      </c>
      <c r="I5783" s="308"/>
    </row>
    <row r="5784" spans="1:9" ht="13.5" thickTop="1">
      <c r="A5784" s="228" t="s">
        <v>69</v>
      </c>
      <c r="B5784" s="229"/>
      <c r="C5784" s="229"/>
      <c r="D5784" s="231"/>
      <c r="E5784" s="231"/>
      <c r="F5784" s="230"/>
      <c r="G5784" s="232"/>
      <c r="H5784" s="209"/>
      <c r="I5784" s="307"/>
    </row>
    <row r="5785" spans="1:9" ht="26">
      <c r="A5785" s="233" t="s">
        <v>53</v>
      </c>
      <c r="B5785" s="235" t="s">
        <v>54</v>
      </c>
      <c r="C5785" s="235" t="s">
        <v>64</v>
      </c>
      <c r="D5785" s="298" t="s">
        <v>70</v>
      </c>
      <c r="E5785" s="236" t="s">
        <v>65</v>
      </c>
      <c r="F5785" s="237" t="s">
        <v>75</v>
      </c>
      <c r="G5785" s="238" t="s">
        <v>66</v>
      </c>
      <c r="I5785" s="269"/>
    </row>
    <row r="5786" spans="1:9">
      <c r="A5786" s="251" t="str">
        <f t="shared" ref="A5786:A5797" si="1022">IF(I5785=0,"",VLOOKUP(I5785,MANOOBRA,2,FALSE))</f>
        <v/>
      </c>
      <c r="B5786" s="239" t="str">
        <f t="shared" ref="B5786:B5797" si="1023">IF(I5785=0,"",VLOOKUP(I5785,MANOOBRA,3,FALSE))</f>
        <v/>
      </c>
      <c r="C5786" s="187"/>
      <c r="D5786" s="187"/>
      <c r="E5786" s="240">
        <f t="shared" ref="E5786:E5797" si="1024">IF(I5785=0,0,VLOOKUP(I5785,MANOOBRA,4,FALSE))</f>
        <v>0</v>
      </c>
      <c r="F5786" s="218">
        <f>IF(D5786=0,0,C5786*E5786/D5786)</f>
        <v>0</v>
      </c>
      <c r="G5786" s="219"/>
      <c r="I5786" s="269"/>
    </row>
    <row r="5787" spans="1:9">
      <c r="A5787" s="251" t="str">
        <f t="shared" si="1022"/>
        <v/>
      </c>
      <c r="B5787" s="239" t="str">
        <f t="shared" si="1023"/>
        <v/>
      </c>
      <c r="C5787" s="187"/>
      <c r="D5787" s="187"/>
      <c r="E5787" s="240">
        <f t="shared" si="1024"/>
        <v>0</v>
      </c>
      <c r="F5787" s="218">
        <f t="shared" ref="F5787:F5797" si="1025">IF(D5787=0,0,C5787*E5787/D5787)</f>
        <v>0</v>
      </c>
      <c r="G5787" s="220"/>
      <c r="I5787" s="269"/>
    </row>
    <row r="5788" spans="1:9">
      <c r="A5788" s="251" t="str">
        <f t="shared" si="1022"/>
        <v/>
      </c>
      <c r="B5788" s="239" t="str">
        <f t="shared" si="1023"/>
        <v/>
      </c>
      <c r="C5788" s="187"/>
      <c r="D5788" s="290"/>
      <c r="E5788" s="240">
        <f t="shared" si="1024"/>
        <v>0</v>
      </c>
      <c r="F5788" s="218">
        <f t="shared" si="1025"/>
        <v>0</v>
      </c>
      <c r="G5788" s="220"/>
      <c r="I5788" s="269"/>
    </row>
    <row r="5789" spans="1:9">
      <c r="A5789" s="251" t="str">
        <f t="shared" si="1022"/>
        <v/>
      </c>
      <c r="B5789" s="239" t="str">
        <f t="shared" si="1023"/>
        <v/>
      </c>
      <c r="C5789" s="187"/>
      <c r="D5789" s="187"/>
      <c r="E5789" s="240">
        <f t="shared" si="1024"/>
        <v>0</v>
      </c>
      <c r="F5789" s="218">
        <f t="shared" si="1025"/>
        <v>0</v>
      </c>
      <c r="G5789" s="220"/>
      <c r="I5789" s="269"/>
    </row>
    <row r="5790" spans="1:9">
      <c r="A5790" s="251" t="str">
        <f t="shared" si="1022"/>
        <v/>
      </c>
      <c r="B5790" s="239" t="str">
        <f t="shared" si="1023"/>
        <v/>
      </c>
      <c r="C5790" s="187"/>
      <c r="D5790" s="187"/>
      <c r="E5790" s="240">
        <f t="shared" si="1024"/>
        <v>0</v>
      </c>
      <c r="F5790" s="218">
        <f t="shared" si="1025"/>
        <v>0</v>
      </c>
      <c r="G5790" s="220"/>
      <c r="I5790" s="269"/>
    </row>
    <row r="5791" spans="1:9">
      <c r="A5791" s="251" t="str">
        <f t="shared" si="1022"/>
        <v/>
      </c>
      <c r="B5791" s="239" t="str">
        <f t="shared" si="1023"/>
        <v/>
      </c>
      <c r="C5791" s="187"/>
      <c r="D5791" s="187"/>
      <c r="E5791" s="240">
        <f t="shared" si="1024"/>
        <v>0</v>
      </c>
      <c r="F5791" s="218">
        <f t="shared" si="1025"/>
        <v>0</v>
      </c>
      <c r="G5791" s="220"/>
      <c r="I5791" s="269"/>
    </row>
    <row r="5792" spans="1:9">
      <c r="A5792" s="251" t="str">
        <f t="shared" si="1022"/>
        <v/>
      </c>
      <c r="B5792" s="239" t="str">
        <f t="shared" si="1023"/>
        <v/>
      </c>
      <c r="C5792" s="187"/>
      <c r="D5792" s="187"/>
      <c r="E5792" s="240">
        <f t="shared" si="1024"/>
        <v>0</v>
      </c>
      <c r="F5792" s="218">
        <f t="shared" si="1025"/>
        <v>0</v>
      </c>
      <c r="G5792" s="220"/>
      <c r="I5792" s="269"/>
    </row>
    <row r="5793" spans="1:20">
      <c r="A5793" s="251" t="str">
        <f t="shared" si="1022"/>
        <v/>
      </c>
      <c r="B5793" s="239" t="str">
        <f t="shared" si="1023"/>
        <v/>
      </c>
      <c r="C5793" s="187"/>
      <c r="D5793" s="187"/>
      <c r="E5793" s="240">
        <f t="shared" si="1024"/>
        <v>0</v>
      </c>
      <c r="F5793" s="218">
        <f t="shared" si="1025"/>
        <v>0</v>
      </c>
      <c r="G5793" s="220"/>
      <c r="I5793" s="269"/>
    </row>
    <row r="5794" spans="1:20">
      <c r="A5794" s="251" t="str">
        <f t="shared" si="1022"/>
        <v/>
      </c>
      <c r="B5794" s="239" t="str">
        <f t="shared" si="1023"/>
        <v/>
      </c>
      <c r="C5794" s="187"/>
      <c r="D5794" s="187"/>
      <c r="E5794" s="240">
        <f t="shared" si="1024"/>
        <v>0</v>
      </c>
      <c r="F5794" s="218">
        <f t="shared" si="1025"/>
        <v>0</v>
      </c>
      <c r="G5794" s="220"/>
      <c r="I5794" s="269"/>
    </row>
    <row r="5795" spans="1:20">
      <c r="A5795" s="251" t="str">
        <f t="shared" si="1022"/>
        <v/>
      </c>
      <c r="B5795" s="239" t="str">
        <f t="shared" si="1023"/>
        <v/>
      </c>
      <c r="C5795" s="187"/>
      <c r="D5795" s="187"/>
      <c r="E5795" s="240">
        <f t="shared" si="1024"/>
        <v>0</v>
      </c>
      <c r="F5795" s="218">
        <f t="shared" si="1025"/>
        <v>0</v>
      </c>
      <c r="G5795" s="220"/>
      <c r="I5795" s="269"/>
    </row>
    <row r="5796" spans="1:20">
      <c r="A5796" s="251" t="str">
        <f t="shared" si="1022"/>
        <v/>
      </c>
      <c r="B5796" s="239" t="str">
        <f t="shared" si="1023"/>
        <v/>
      </c>
      <c r="C5796" s="187"/>
      <c r="D5796" s="187"/>
      <c r="E5796" s="240">
        <f t="shared" si="1024"/>
        <v>0</v>
      </c>
      <c r="F5796" s="218">
        <f t="shared" si="1025"/>
        <v>0</v>
      </c>
      <c r="G5796" s="220"/>
      <c r="I5796" s="269"/>
    </row>
    <row r="5797" spans="1:20" ht="31.5" customHeight="1">
      <c r="A5797" s="251" t="str">
        <f t="shared" si="1022"/>
        <v/>
      </c>
      <c r="B5797" s="239" t="str">
        <f t="shared" si="1023"/>
        <v/>
      </c>
      <c r="C5797" s="187"/>
      <c r="D5797" s="187"/>
      <c r="E5797" s="240">
        <f t="shared" si="1024"/>
        <v>0</v>
      </c>
      <c r="F5797" s="218">
        <f t="shared" si="1025"/>
        <v>0</v>
      </c>
      <c r="G5797" s="221"/>
      <c r="I5797" s="308"/>
    </row>
    <row r="5798" spans="1:20" ht="13.5" thickBot="1">
      <c r="A5798" s="222"/>
      <c r="B5798" s="223"/>
      <c r="C5798" s="223"/>
      <c r="D5798" s="225"/>
      <c r="E5798" s="225"/>
      <c r="F5798" s="226" t="s">
        <v>79</v>
      </c>
      <c r="G5798" s="250">
        <f>SUM(F5786:F5797)</f>
        <v>0</v>
      </c>
      <c r="I5798" s="308"/>
    </row>
    <row r="5799" spans="1:20" ht="13.5" thickTop="1">
      <c r="A5799" s="179" t="s">
        <v>72</v>
      </c>
      <c r="B5799" s="229"/>
      <c r="C5799" s="229"/>
      <c r="D5799" s="231"/>
      <c r="E5799" s="231"/>
      <c r="F5799" s="230"/>
      <c r="G5799" s="232"/>
      <c r="H5799" s="209"/>
      <c r="I5799" s="307"/>
    </row>
    <row r="5800" spans="1:20">
      <c r="A5800" s="233" t="s">
        <v>53</v>
      </c>
      <c r="B5800" s="234"/>
      <c r="C5800" s="234"/>
      <c r="D5800" s="299"/>
      <c r="E5800" s="236" t="s">
        <v>73</v>
      </c>
      <c r="F5800" s="237" t="s">
        <v>74</v>
      </c>
      <c r="G5800" s="252" t="s">
        <v>73</v>
      </c>
      <c r="I5800" s="308"/>
    </row>
    <row r="5801" spans="1:20">
      <c r="A5801" s="178" t="s">
        <v>86</v>
      </c>
      <c r="B5801" s="253"/>
      <c r="C5801" s="253"/>
      <c r="D5801" s="300"/>
      <c r="E5801" s="217">
        <f>SUM(G5760,G5775,G5783,G5798)</f>
        <v>0</v>
      </c>
      <c r="F5801" s="254">
        <f>A</f>
        <v>0</v>
      </c>
      <c r="G5801" s="255">
        <f>E5801*F5801</f>
        <v>0</v>
      </c>
      <c r="I5801" s="308"/>
    </row>
    <row r="5802" spans="1:20">
      <c r="A5802" s="178" t="s">
        <v>84</v>
      </c>
      <c r="B5802" s="253"/>
      <c r="C5802" s="253"/>
      <c r="D5802" s="300"/>
      <c r="E5802" s="217">
        <f>SUM(G5760,G5775,G5783,G5798)</f>
        <v>0</v>
      </c>
      <c r="F5802" s="254">
        <f>I</f>
        <v>0</v>
      </c>
      <c r="G5802" s="255">
        <f>E5802*F5802</f>
        <v>0</v>
      </c>
      <c r="I5802" s="308"/>
    </row>
    <row r="5803" spans="1:20" ht="33" customHeight="1">
      <c r="A5803" s="178" t="s">
        <v>85</v>
      </c>
      <c r="B5803" s="253"/>
      <c r="C5803" s="253"/>
      <c r="D5803" s="300"/>
      <c r="E5803" s="217">
        <f>SUM(G5760,G5775,G5783,G5798)</f>
        <v>0</v>
      </c>
      <c r="F5803" s="254">
        <f>U</f>
        <v>0</v>
      </c>
      <c r="G5803" s="255">
        <f>E5803*F5803</f>
        <v>0</v>
      </c>
      <c r="I5803" s="308"/>
      <c r="J5803" s="281"/>
      <c r="K5803" s="281"/>
      <c r="L5803" s="281"/>
      <c r="M5803" s="281"/>
      <c r="N5803" s="281"/>
      <c r="O5803" s="281"/>
      <c r="P5803" s="281"/>
      <c r="Q5803" s="281"/>
      <c r="R5803" s="281"/>
      <c r="S5803" s="281"/>
    </row>
    <row r="5804" spans="1:20" s="201" customFormat="1" ht="13.5" thickBot="1">
      <c r="A5804" s="222"/>
      <c r="B5804" s="223"/>
      <c r="C5804" s="223"/>
      <c r="D5804" s="225"/>
      <c r="E5804" s="225"/>
      <c r="F5804" s="256" t="s">
        <v>83</v>
      </c>
      <c r="G5804" s="250">
        <f>SUM(G5801:G5803)</f>
        <v>0</v>
      </c>
      <c r="I5804" s="309"/>
      <c r="J5804" s="201" t="str">
        <f>B5744</f>
        <v>8,4</v>
      </c>
      <c r="K5804" s="261">
        <f>E5801</f>
        <v>0</v>
      </c>
      <c r="L5804" s="261">
        <f>+G5760</f>
        <v>0</v>
      </c>
      <c r="M5804" s="261">
        <f>+G5775</f>
        <v>0</v>
      </c>
      <c r="N5804" s="261">
        <f>+G5783</f>
        <v>0</v>
      </c>
      <c r="O5804" s="261">
        <f>+G5798</f>
        <v>0</v>
      </c>
      <c r="P5804" s="280">
        <f>G5801</f>
        <v>0</v>
      </c>
      <c r="Q5804" s="280">
        <f>G5802</f>
        <v>0</v>
      </c>
      <c r="R5804" s="280">
        <f>G5803</f>
        <v>0</v>
      </c>
      <c r="S5804" s="283">
        <f>SUM(K5804:R5804)</f>
        <v>0</v>
      </c>
      <c r="T5804" s="280"/>
    </row>
    <row r="5805" spans="1:20" ht="14" thickTop="1" thickBot="1">
      <c r="A5805" s="257"/>
      <c r="B5805" s="201"/>
      <c r="C5805" s="201"/>
      <c r="D5805" s="301"/>
      <c r="E5805" s="258" t="s">
        <v>88</v>
      </c>
      <c r="F5805" s="259"/>
      <c r="G5805" s="260">
        <f>ROUND(SUM(G5760,G5775,G5783,G5798,G5804),0)</f>
        <v>0</v>
      </c>
      <c r="I5805" s="308"/>
      <c r="T5805" s="280"/>
    </row>
    <row r="5806" spans="1:20" ht="13.5" thickTop="1">
      <c r="A5806" s="262" t="s">
        <v>95</v>
      </c>
      <c r="D5806" s="206"/>
      <c r="E5806" s="206"/>
      <c r="F5806" s="205"/>
      <c r="G5806" s="208"/>
      <c r="I5806" s="308"/>
      <c r="T5806" s="280"/>
    </row>
    <row r="5807" spans="1:20">
      <c r="A5807" s="262"/>
      <c r="B5807" s="263"/>
      <c r="C5807" s="263"/>
      <c r="D5807" s="302"/>
      <c r="E5807" s="206"/>
      <c r="F5807" s="205"/>
      <c r="G5807" s="264">
        <f ca="1">TODAY()</f>
        <v>45189</v>
      </c>
      <c r="I5807" s="308"/>
      <c r="T5807" s="280"/>
    </row>
    <row r="5808" spans="1:20" ht="13.5" thickBot="1">
      <c r="A5808" s="222"/>
      <c r="B5808" s="223"/>
      <c r="C5808" s="223"/>
      <c r="D5808" s="225"/>
      <c r="E5808" s="225"/>
      <c r="F5808" s="224"/>
      <c r="G5808" s="265"/>
      <c r="T5808" s="280"/>
    </row>
    <row r="5809" spans="1:19" s="191" customFormat="1" ht="13.5" thickTop="1">
      <c r="A5809" s="195"/>
      <c r="B5809" s="195"/>
      <c r="C5809" s="195"/>
      <c r="D5809" s="206"/>
      <c r="E5809" s="206"/>
      <c r="F5809" s="205"/>
      <c r="G5809" s="205"/>
      <c r="I5809" s="303"/>
      <c r="S5809" s="282"/>
    </row>
    <row r="5810" spans="1:19" s="191" customFormat="1">
      <c r="A5810" s="453" t="s">
        <v>124</v>
      </c>
      <c r="B5810" s="453"/>
      <c r="C5810" s="453"/>
      <c r="D5810" s="454"/>
      <c r="E5810" s="454"/>
      <c r="F5810" s="455"/>
      <c r="G5810" s="455"/>
      <c r="I5810" s="303"/>
      <c r="S5810" s="282"/>
    </row>
    <row r="5811" spans="1:19" s="191" customFormat="1">
      <c r="A5811" s="453" t="str">
        <f>CONCATENATE('Prestaciones y AIU'!A5160," ANALISIS DE PRECIOS UNITARIOS")</f>
        <v xml:space="preserve"> ANALISIS DE PRECIOS UNITARIOS</v>
      </c>
      <c r="B5811" s="453"/>
      <c r="C5811" s="453"/>
      <c r="D5811" s="454"/>
      <c r="E5811" s="454"/>
      <c r="F5811" s="455"/>
      <c r="G5811" s="455"/>
      <c r="I5811" s="303"/>
      <c r="S5811" s="282"/>
    </row>
    <row r="5812" spans="1:19" s="191" customFormat="1">
      <c r="A5812" s="453" t="str">
        <f>Objeto_LIC</f>
        <v>OBJETO PROCESO COMPETITIVO</v>
      </c>
      <c r="B5812" s="453"/>
      <c r="C5812" s="453"/>
      <c r="D5812" s="454"/>
      <c r="E5812" s="454"/>
      <c r="F5812" s="455"/>
      <c r="G5812" s="455"/>
      <c r="I5812" s="303"/>
      <c r="S5812" s="282"/>
    </row>
    <row r="5813" spans="1:19">
      <c r="A5813" s="453"/>
      <c r="B5813" s="453"/>
      <c r="C5813" s="453"/>
      <c r="D5813" s="454"/>
      <c r="E5813" s="454"/>
      <c r="F5813" s="455"/>
      <c r="G5813" s="455"/>
    </row>
    <row r="5814" spans="1:19" s="201" customFormat="1" ht="13.5" thickBot="1">
      <c r="A5814" s="192"/>
      <c r="B5814" s="192"/>
      <c r="C5814" s="192"/>
      <c r="D5814" s="194"/>
      <c r="E5814" s="194"/>
      <c r="F5814" s="193"/>
      <c r="G5814" s="193"/>
      <c r="I5814" s="305"/>
      <c r="S5814" s="282"/>
    </row>
    <row r="5815" spans="1:19" ht="12.75" customHeight="1" thickTop="1">
      <c r="A5815" s="196"/>
      <c r="B5815" s="197"/>
      <c r="C5815" s="197"/>
      <c r="D5815" s="199"/>
      <c r="E5815" s="199"/>
      <c r="F5815" s="198"/>
      <c r="G5815" s="200" t="s">
        <v>125</v>
      </c>
    </row>
    <row r="5816" spans="1:19" ht="12.75" customHeight="1">
      <c r="A5816" s="202" t="s">
        <v>58</v>
      </c>
      <c r="B5816" s="844" t="str">
        <f>Proponente</f>
        <v>INDICAR NOMBRE DE CONTRATISTA</v>
      </c>
      <c r="C5816" s="844"/>
      <c r="D5816" s="844"/>
      <c r="E5816" s="844"/>
      <c r="F5816" s="844"/>
      <c r="G5816" s="845"/>
    </row>
    <row r="5817" spans="1:19">
      <c r="A5817" s="202" t="s">
        <v>59</v>
      </c>
      <c r="B5817" s="203" t="str">
        <f>Presupuesto!$A$90</f>
        <v>8,5</v>
      </c>
      <c r="C5817" s="844" t="str">
        <f>Presupuesto!$B$90</f>
        <v>Servicio de hincado e instalación de tubería entre 16" y 24"</v>
      </c>
      <c r="D5817" s="844"/>
      <c r="E5817" s="844"/>
      <c r="F5817" s="844"/>
      <c r="G5817" s="845"/>
    </row>
    <row r="5818" spans="1:19">
      <c r="A5818" s="204"/>
      <c r="D5818" s="206"/>
      <c r="E5818" s="206"/>
      <c r="F5818" s="192" t="s">
        <v>87</v>
      </c>
      <c r="G5818" s="207" t="str">
        <f>Presupuesto!$C$90</f>
        <v>m</v>
      </c>
      <c r="I5818" s="306"/>
      <c r="J5818" s="281"/>
      <c r="K5818" s="281"/>
      <c r="L5818" s="281"/>
      <c r="M5818" s="281"/>
      <c r="N5818" s="281"/>
      <c r="O5818" s="281"/>
      <c r="P5818" s="281"/>
      <c r="Q5818" s="281"/>
      <c r="R5818" s="281"/>
      <c r="S5818" s="281"/>
    </row>
    <row r="5819" spans="1:19" s="209" customFormat="1" ht="13.5" thickBot="1">
      <c r="A5819" s="202" t="s">
        <v>60</v>
      </c>
      <c r="B5819" s="195"/>
      <c r="C5819" s="195"/>
      <c r="D5819" s="206"/>
      <c r="E5819" s="206"/>
      <c r="F5819" s="205"/>
      <c r="G5819" s="208"/>
      <c r="I5819" s="307"/>
      <c r="S5819" s="281"/>
    </row>
    <row r="5820" spans="1:19" ht="13.5" thickTop="1">
      <c r="A5820" s="210" t="s">
        <v>53</v>
      </c>
      <c r="B5820" s="211" t="s">
        <v>61</v>
      </c>
      <c r="C5820" s="211" t="s">
        <v>62</v>
      </c>
      <c r="D5820" s="212" t="s">
        <v>70</v>
      </c>
      <c r="E5820" s="213" t="s">
        <v>98</v>
      </c>
      <c r="F5820" s="213" t="s">
        <v>75</v>
      </c>
      <c r="G5820" s="214" t="s">
        <v>66</v>
      </c>
      <c r="I5820" s="269"/>
    </row>
    <row r="5821" spans="1:19">
      <c r="A5821" s="215" t="str">
        <f t="shared" ref="A5821:A5832" si="1026">IF(I5820=0,"-",VLOOKUP(I5820,EQUIPOS,2,FALSE))</f>
        <v>-</v>
      </c>
      <c r="B5821" s="216"/>
      <c r="C5821" s="216"/>
      <c r="D5821" s="186"/>
      <c r="E5821" s="217">
        <f t="shared" ref="E5821:E5832" si="1027">IF(I5820=0,0,VLOOKUP(I5820,EQUIPOS,4,FALSE))</f>
        <v>0</v>
      </c>
      <c r="F5821" s="218">
        <f t="shared" ref="F5821:F5832" si="1028">IF(D5821=0,0,E5821/D5821)</f>
        <v>0</v>
      </c>
      <c r="G5821" s="219"/>
      <c r="I5821" s="269"/>
    </row>
    <row r="5822" spans="1:19">
      <c r="A5822" s="215" t="str">
        <f t="shared" si="1026"/>
        <v>-</v>
      </c>
      <c r="B5822" s="216"/>
      <c r="C5822" s="216"/>
      <c r="D5822" s="186"/>
      <c r="E5822" s="217">
        <f t="shared" si="1027"/>
        <v>0</v>
      </c>
      <c r="F5822" s="218">
        <f t="shared" si="1028"/>
        <v>0</v>
      </c>
      <c r="G5822" s="220"/>
      <c r="I5822" s="269"/>
    </row>
    <row r="5823" spans="1:19">
      <c r="A5823" s="215" t="str">
        <f t="shared" si="1026"/>
        <v>-</v>
      </c>
      <c r="B5823" s="216"/>
      <c r="C5823" s="216"/>
      <c r="D5823" s="186"/>
      <c r="E5823" s="217">
        <f t="shared" si="1027"/>
        <v>0</v>
      </c>
      <c r="F5823" s="218">
        <f t="shared" si="1028"/>
        <v>0</v>
      </c>
      <c r="G5823" s="220"/>
      <c r="I5823" s="269"/>
    </row>
    <row r="5824" spans="1:19">
      <c r="A5824" s="215" t="str">
        <f t="shared" si="1026"/>
        <v>-</v>
      </c>
      <c r="B5824" s="216"/>
      <c r="C5824" s="216"/>
      <c r="D5824" s="186"/>
      <c r="E5824" s="217">
        <f t="shared" si="1027"/>
        <v>0</v>
      </c>
      <c r="F5824" s="218">
        <f t="shared" si="1028"/>
        <v>0</v>
      </c>
      <c r="G5824" s="220"/>
      <c r="I5824" s="269"/>
    </row>
    <row r="5825" spans="1:19">
      <c r="A5825" s="215" t="str">
        <f t="shared" si="1026"/>
        <v>-</v>
      </c>
      <c r="B5825" s="216"/>
      <c r="C5825" s="216"/>
      <c r="D5825" s="186"/>
      <c r="E5825" s="217">
        <f t="shared" si="1027"/>
        <v>0</v>
      </c>
      <c r="F5825" s="218">
        <f t="shared" si="1028"/>
        <v>0</v>
      </c>
      <c r="G5825" s="220"/>
      <c r="I5825" s="269"/>
    </row>
    <row r="5826" spans="1:19">
      <c r="A5826" s="215" t="str">
        <f t="shared" si="1026"/>
        <v>-</v>
      </c>
      <c r="B5826" s="216"/>
      <c r="C5826" s="216"/>
      <c r="D5826" s="186"/>
      <c r="E5826" s="217">
        <f t="shared" si="1027"/>
        <v>0</v>
      </c>
      <c r="F5826" s="218">
        <f t="shared" si="1028"/>
        <v>0</v>
      </c>
      <c r="G5826" s="220"/>
      <c r="I5826" s="269"/>
    </row>
    <row r="5827" spans="1:19">
      <c r="A5827" s="215" t="str">
        <f t="shared" si="1026"/>
        <v>-</v>
      </c>
      <c r="B5827" s="216"/>
      <c r="C5827" s="216"/>
      <c r="D5827" s="186"/>
      <c r="E5827" s="217">
        <f t="shared" si="1027"/>
        <v>0</v>
      </c>
      <c r="F5827" s="218">
        <f t="shared" si="1028"/>
        <v>0</v>
      </c>
      <c r="G5827" s="220"/>
      <c r="I5827" s="269"/>
    </row>
    <row r="5828" spans="1:19">
      <c r="A5828" s="215" t="str">
        <f t="shared" si="1026"/>
        <v>-</v>
      </c>
      <c r="B5828" s="216"/>
      <c r="C5828" s="216"/>
      <c r="D5828" s="186"/>
      <c r="E5828" s="217">
        <f t="shared" si="1027"/>
        <v>0</v>
      </c>
      <c r="F5828" s="218">
        <f t="shared" si="1028"/>
        <v>0</v>
      </c>
      <c r="G5828" s="220"/>
      <c r="I5828" s="269"/>
    </row>
    <row r="5829" spans="1:19">
      <c r="A5829" s="215" t="str">
        <f t="shared" si="1026"/>
        <v>-</v>
      </c>
      <c r="B5829" s="216"/>
      <c r="C5829" s="216"/>
      <c r="D5829" s="186"/>
      <c r="E5829" s="217">
        <f t="shared" si="1027"/>
        <v>0</v>
      </c>
      <c r="F5829" s="218">
        <f t="shared" si="1028"/>
        <v>0</v>
      </c>
      <c r="G5829" s="220"/>
      <c r="I5829" s="269"/>
    </row>
    <row r="5830" spans="1:19">
      <c r="A5830" s="215" t="str">
        <f t="shared" si="1026"/>
        <v>-</v>
      </c>
      <c r="B5830" s="216"/>
      <c r="C5830" s="216"/>
      <c r="D5830" s="186"/>
      <c r="E5830" s="217">
        <f t="shared" si="1027"/>
        <v>0</v>
      </c>
      <c r="F5830" s="218">
        <f t="shared" si="1028"/>
        <v>0</v>
      </c>
      <c r="G5830" s="220"/>
      <c r="I5830" s="269"/>
    </row>
    <row r="5831" spans="1:19">
      <c r="A5831" s="215" t="str">
        <f t="shared" si="1026"/>
        <v>-</v>
      </c>
      <c r="B5831" s="216"/>
      <c r="C5831" s="216"/>
      <c r="D5831" s="186"/>
      <c r="E5831" s="217">
        <f t="shared" si="1027"/>
        <v>0</v>
      </c>
      <c r="F5831" s="218">
        <f t="shared" si="1028"/>
        <v>0</v>
      </c>
      <c r="G5831" s="220"/>
      <c r="I5831" s="269"/>
    </row>
    <row r="5832" spans="1:19">
      <c r="A5832" s="215" t="str">
        <f t="shared" si="1026"/>
        <v>-</v>
      </c>
      <c r="B5832" s="216"/>
      <c r="C5832" s="216"/>
      <c r="D5832" s="186"/>
      <c r="E5832" s="217">
        <f t="shared" si="1027"/>
        <v>0</v>
      </c>
      <c r="F5832" s="218">
        <f t="shared" si="1028"/>
        <v>0</v>
      </c>
      <c r="G5832" s="220"/>
      <c r="I5832" s="308"/>
    </row>
    <row r="5833" spans="1:19" ht="13.5" thickBot="1">
      <c r="A5833" s="222"/>
      <c r="B5833" s="223"/>
      <c r="C5833" s="223"/>
      <c r="D5833" s="225"/>
      <c r="E5833" s="225"/>
      <c r="F5833" s="226" t="s">
        <v>76</v>
      </c>
      <c r="G5833" s="227">
        <f>SUM(F5821:F5832)</f>
        <v>0</v>
      </c>
      <c r="I5833" s="308"/>
    </row>
    <row r="5834" spans="1:19" s="209" customFormat="1" ht="13.5" thickTop="1">
      <c r="A5834" s="228" t="s">
        <v>63</v>
      </c>
      <c r="B5834" s="229"/>
      <c r="C5834" s="229"/>
      <c r="D5834" s="231"/>
      <c r="E5834" s="231"/>
      <c r="F5834" s="230"/>
      <c r="G5834" s="232"/>
      <c r="I5834" s="307"/>
      <c r="S5834" s="281"/>
    </row>
    <row r="5835" spans="1:19" ht="26">
      <c r="A5835" s="233" t="s">
        <v>53</v>
      </c>
      <c r="B5835" s="234"/>
      <c r="C5835" s="235" t="s">
        <v>54</v>
      </c>
      <c r="D5835" s="298" t="s">
        <v>64</v>
      </c>
      <c r="E5835" s="236" t="s">
        <v>65</v>
      </c>
      <c r="F5835" s="237" t="s">
        <v>75</v>
      </c>
      <c r="G5835" s="238" t="s">
        <v>66</v>
      </c>
      <c r="I5835" s="269"/>
    </row>
    <row r="5836" spans="1:19">
      <c r="A5836" s="842" t="str">
        <f t="shared" ref="A5836:A5847" si="1029">IF(I5835=0,"",VLOOKUP(I5835,MATERIALES,2,FALSE))</f>
        <v/>
      </c>
      <c r="B5836" s="843"/>
      <c r="C5836" s="239" t="str">
        <f t="shared" ref="C5836:C5844" si="1030">IF(I5835=0,"",VLOOKUP(I5835,MATERIALES,3,FALSE))</f>
        <v/>
      </c>
      <c r="D5836" s="186"/>
      <c r="E5836" s="240">
        <f t="shared" ref="E5836:E5847" si="1031">IF(I5835=0,0,VLOOKUP(I5835,MATERIALES,4,FALSE))</f>
        <v>0</v>
      </c>
      <c r="F5836" s="218">
        <f>D5836*E5836</f>
        <v>0</v>
      </c>
      <c r="G5836" s="219"/>
      <c r="I5836" s="269"/>
    </row>
    <row r="5837" spans="1:19">
      <c r="A5837" s="842" t="str">
        <f t="shared" si="1029"/>
        <v/>
      </c>
      <c r="B5837" s="843"/>
      <c r="C5837" s="239" t="str">
        <f t="shared" si="1030"/>
        <v/>
      </c>
      <c r="D5837" s="186"/>
      <c r="E5837" s="240">
        <f t="shared" si="1031"/>
        <v>0</v>
      </c>
      <c r="F5837" s="218">
        <f t="shared" ref="F5837:F5847" si="1032">D5837*E5837</f>
        <v>0</v>
      </c>
      <c r="G5837" s="220"/>
      <c r="I5837" s="269"/>
    </row>
    <row r="5838" spans="1:19">
      <c r="A5838" s="842" t="str">
        <f t="shared" si="1029"/>
        <v/>
      </c>
      <c r="B5838" s="843"/>
      <c r="C5838" s="239" t="str">
        <f t="shared" si="1030"/>
        <v/>
      </c>
      <c r="D5838" s="186"/>
      <c r="E5838" s="240">
        <f t="shared" si="1031"/>
        <v>0</v>
      </c>
      <c r="F5838" s="218">
        <f t="shared" si="1032"/>
        <v>0</v>
      </c>
      <c r="G5838" s="220"/>
      <c r="I5838" s="269"/>
    </row>
    <row r="5839" spans="1:19">
      <c r="A5839" s="842" t="str">
        <f t="shared" si="1029"/>
        <v/>
      </c>
      <c r="B5839" s="843"/>
      <c r="C5839" s="239" t="str">
        <f t="shared" si="1030"/>
        <v/>
      </c>
      <c r="D5839" s="186"/>
      <c r="E5839" s="240">
        <f t="shared" si="1031"/>
        <v>0</v>
      </c>
      <c r="F5839" s="218">
        <f t="shared" si="1032"/>
        <v>0</v>
      </c>
      <c r="G5839" s="220"/>
      <c r="I5839" s="269"/>
    </row>
    <row r="5840" spans="1:19">
      <c r="A5840" s="842" t="str">
        <f t="shared" si="1029"/>
        <v/>
      </c>
      <c r="B5840" s="843"/>
      <c r="C5840" s="239" t="str">
        <f t="shared" si="1030"/>
        <v/>
      </c>
      <c r="D5840" s="186"/>
      <c r="E5840" s="240">
        <f t="shared" si="1031"/>
        <v>0</v>
      </c>
      <c r="F5840" s="218">
        <f t="shared" si="1032"/>
        <v>0</v>
      </c>
      <c r="G5840" s="220"/>
      <c r="I5840" s="269"/>
    </row>
    <row r="5841" spans="1:9">
      <c r="A5841" s="842" t="str">
        <f t="shared" si="1029"/>
        <v/>
      </c>
      <c r="B5841" s="843"/>
      <c r="C5841" s="239" t="str">
        <f t="shared" si="1030"/>
        <v/>
      </c>
      <c r="D5841" s="186"/>
      <c r="E5841" s="240">
        <f t="shared" si="1031"/>
        <v>0</v>
      </c>
      <c r="F5841" s="218">
        <f t="shared" si="1032"/>
        <v>0</v>
      </c>
      <c r="G5841" s="220"/>
      <c r="I5841" s="269"/>
    </row>
    <row r="5842" spans="1:9">
      <c r="A5842" s="842" t="str">
        <f t="shared" si="1029"/>
        <v/>
      </c>
      <c r="B5842" s="843"/>
      <c r="C5842" s="239" t="str">
        <f t="shared" si="1030"/>
        <v/>
      </c>
      <c r="D5842" s="186"/>
      <c r="E5842" s="240">
        <f t="shared" si="1031"/>
        <v>0</v>
      </c>
      <c r="F5842" s="218">
        <f t="shared" si="1032"/>
        <v>0</v>
      </c>
      <c r="G5842" s="220"/>
      <c r="I5842" s="269"/>
    </row>
    <row r="5843" spans="1:9">
      <c r="A5843" s="842" t="str">
        <f t="shared" si="1029"/>
        <v/>
      </c>
      <c r="B5843" s="843"/>
      <c r="C5843" s="239" t="str">
        <f t="shared" si="1030"/>
        <v/>
      </c>
      <c r="D5843" s="186"/>
      <c r="E5843" s="240">
        <f t="shared" si="1031"/>
        <v>0</v>
      </c>
      <c r="F5843" s="218">
        <f t="shared" si="1032"/>
        <v>0</v>
      </c>
      <c r="G5843" s="241"/>
      <c r="I5843" s="269"/>
    </row>
    <row r="5844" spans="1:9">
      <c r="A5844" s="842" t="str">
        <f t="shared" si="1029"/>
        <v/>
      </c>
      <c r="B5844" s="843"/>
      <c r="C5844" s="239" t="str">
        <f t="shared" si="1030"/>
        <v/>
      </c>
      <c r="D5844" s="186"/>
      <c r="E5844" s="240">
        <f t="shared" si="1031"/>
        <v>0</v>
      </c>
      <c r="F5844" s="218">
        <f t="shared" si="1032"/>
        <v>0</v>
      </c>
      <c r="G5844" s="220"/>
      <c r="I5844" s="269"/>
    </row>
    <row r="5845" spans="1:9">
      <c r="A5845" s="842" t="str">
        <f t="shared" si="1029"/>
        <v/>
      </c>
      <c r="B5845" s="843"/>
      <c r="C5845" s="239"/>
      <c r="D5845" s="186"/>
      <c r="E5845" s="240">
        <f t="shared" si="1031"/>
        <v>0</v>
      </c>
      <c r="F5845" s="218">
        <f t="shared" si="1032"/>
        <v>0</v>
      </c>
      <c r="G5845" s="220"/>
      <c r="I5845" s="269"/>
    </row>
    <row r="5846" spans="1:9">
      <c r="A5846" s="842" t="str">
        <f t="shared" si="1029"/>
        <v/>
      </c>
      <c r="B5846" s="843"/>
      <c r="C5846" s="239"/>
      <c r="D5846" s="186"/>
      <c r="E5846" s="240">
        <f t="shared" si="1031"/>
        <v>0</v>
      </c>
      <c r="F5846" s="218">
        <f t="shared" si="1032"/>
        <v>0</v>
      </c>
      <c r="G5846" s="220"/>
      <c r="I5846" s="269"/>
    </row>
    <row r="5847" spans="1:9" ht="26.25" customHeight="1">
      <c r="A5847" s="842" t="str">
        <f t="shared" si="1029"/>
        <v/>
      </c>
      <c r="B5847" s="843"/>
      <c r="C5847" s="239" t="str">
        <f t="shared" ref="C5847" si="1033">IF(I5846=0,"",VLOOKUP(I5846,MATERIALES,3,FALSE))</f>
        <v/>
      </c>
      <c r="D5847" s="186"/>
      <c r="E5847" s="240">
        <f t="shared" si="1031"/>
        <v>0</v>
      </c>
      <c r="F5847" s="218">
        <f t="shared" si="1032"/>
        <v>0</v>
      </c>
      <c r="G5847" s="221"/>
      <c r="I5847" s="308"/>
    </row>
    <row r="5848" spans="1:9" ht="13.5" thickBot="1">
      <c r="A5848" s="204"/>
      <c r="D5848" s="206"/>
      <c r="E5848" s="242"/>
      <c r="F5848" s="243" t="s">
        <v>77</v>
      </c>
      <c r="G5848" s="241">
        <f>SUM(F5836:F5847)</f>
        <v>0</v>
      </c>
      <c r="I5848" s="308"/>
    </row>
    <row r="5849" spans="1:9" ht="14" thickTop="1" thickBot="1">
      <c r="A5849" s="244" t="s">
        <v>68</v>
      </c>
      <c r="B5849" s="245"/>
      <c r="C5849" s="245"/>
      <c r="D5849" s="247"/>
      <c r="E5849" s="247"/>
      <c r="F5849" s="246"/>
      <c r="G5849" s="248"/>
      <c r="I5849" s="308"/>
    </row>
    <row r="5850" spans="1:9" ht="13.5" thickTop="1">
      <c r="A5850" s="233" t="s">
        <v>53</v>
      </c>
      <c r="B5850" s="234"/>
      <c r="C5850" s="236" t="s">
        <v>67</v>
      </c>
      <c r="D5850" s="298" t="s">
        <v>71</v>
      </c>
      <c r="E5850" s="236" t="s">
        <v>96</v>
      </c>
      <c r="F5850" s="237" t="s">
        <v>75</v>
      </c>
      <c r="G5850" s="238" t="s">
        <v>66</v>
      </c>
      <c r="I5850" s="269"/>
    </row>
    <row r="5851" spans="1:9">
      <c r="A5851" s="842" t="str">
        <f>IF(I5850=0,"",VLOOKUP(I5850,EQUIPOS,2,FALSE))</f>
        <v/>
      </c>
      <c r="B5851" s="843"/>
      <c r="C5851" s="187"/>
      <c r="D5851" s="186"/>
      <c r="E5851" s="240">
        <f>IF(I5850=0,0,VLOOKUP(I5850,EQUIPOS,4,FALSE))</f>
        <v>0</v>
      </c>
      <c r="F5851" s="218">
        <f>C5851*D5851*E5851</f>
        <v>0</v>
      </c>
      <c r="G5851" s="219"/>
      <c r="I5851" s="269"/>
    </row>
    <row r="5852" spans="1:9">
      <c r="A5852" s="842" t="str">
        <f>IF(I5851=0,"",VLOOKUP(I5851,EQUIPOS,2,FALSE))</f>
        <v/>
      </c>
      <c r="B5852" s="843"/>
      <c r="C5852" s="187"/>
      <c r="D5852" s="186"/>
      <c r="E5852" s="240">
        <f>IF(I5851=0,0,VLOOKUP(I5851,EQUIPOS,4,FALSE))</f>
        <v>0</v>
      </c>
      <c r="F5852" s="218">
        <f t="shared" ref="F5852:F5855" si="1034">C5852*D5852*E5852</f>
        <v>0</v>
      </c>
      <c r="G5852" s="220"/>
      <c r="I5852" s="269"/>
    </row>
    <row r="5853" spans="1:9">
      <c r="A5853" s="842" t="str">
        <f>IF(I5852=0,"",VLOOKUP(I5852,EQUIPOS,2,FALSE))</f>
        <v/>
      </c>
      <c r="B5853" s="843"/>
      <c r="C5853" s="187"/>
      <c r="D5853" s="186"/>
      <c r="E5853" s="240">
        <f>IF(I5852=0,0,VLOOKUP(I5852,EQUIPOS,4,FALSE))</f>
        <v>0</v>
      </c>
      <c r="F5853" s="218">
        <f t="shared" si="1034"/>
        <v>0</v>
      </c>
      <c r="G5853" s="220"/>
      <c r="I5853" s="269"/>
    </row>
    <row r="5854" spans="1:9">
      <c r="A5854" s="842" t="str">
        <f>IF(I5853=0,"",VLOOKUP(I5853,EQUIPOS,2,FALSE))</f>
        <v/>
      </c>
      <c r="B5854" s="843"/>
      <c r="C5854" s="187"/>
      <c r="D5854" s="186"/>
      <c r="E5854" s="240">
        <f>IF(I5853=0,0,VLOOKUP(I5853,EQUIPOS,4,FALSE))</f>
        <v>0</v>
      </c>
      <c r="F5854" s="218">
        <f t="shared" si="1034"/>
        <v>0</v>
      </c>
      <c r="G5854" s="220"/>
      <c r="I5854" s="269"/>
    </row>
    <row r="5855" spans="1:9" ht="30.75" customHeight="1">
      <c r="A5855" s="842" t="str">
        <f>IF(I5854=0,"",VLOOKUP(I5854,EQUIPOS,2,FALSE))</f>
        <v/>
      </c>
      <c r="B5855" s="843"/>
      <c r="C5855" s="187"/>
      <c r="D5855" s="186"/>
      <c r="E5855" s="240">
        <f>IF(I5854=0,0,VLOOKUP(I5854,EQUIPOS,4,FALSE))</f>
        <v>0</v>
      </c>
      <c r="F5855" s="218">
        <f t="shared" si="1034"/>
        <v>0</v>
      </c>
      <c r="G5855" s="221"/>
      <c r="I5855" s="308"/>
    </row>
    <row r="5856" spans="1:9" ht="13.5" thickBot="1">
      <c r="A5856" s="222"/>
      <c r="B5856" s="223"/>
      <c r="C5856" s="223"/>
      <c r="D5856" s="225"/>
      <c r="E5856" s="249"/>
      <c r="F5856" s="226" t="s">
        <v>78</v>
      </c>
      <c r="G5856" s="250">
        <f>SUM(F5851:F5855)</f>
        <v>0</v>
      </c>
      <c r="I5856" s="308"/>
    </row>
    <row r="5857" spans="1:9" ht="13.5" thickTop="1">
      <c r="A5857" s="228" t="s">
        <v>69</v>
      </c>
      <c r="B5857" s="229"/>
      <c r="C5857" s="229"/>
      <c r="D5857" s="231"/>
      <c r="E5857" s="231"/>
      <c r="F5857" s="230"/>
      <c r="G5857" s="232"/>
      <c r="H5857" s="209"/>
      <c r="I5857" s="307"/>
    </row>
    <row r="5858" spans="1:9" ht="26">
      <c r="A5858" s="233" t="s">
        <v>53</v>
      </c>
      <c r="B5858" s="235" t="s">
        <v>54</v>
      </c>
      <c r="C5858" s="235" t="s">
        <v>64</v>
      </c>
      <c r="D5858" s="298" t="s">
        <v>70</v>
      </c>
      <c r="E5858" s="236" t="s">
        <v>65</v>
      </c>
      <c r="F5858" s="237" t="s">
        <v>75</v>
      </c>
      <c r="G5858" s="238" t="s">
        <v>66</v>
      </c>
      <c r="I5858" s="269"/>
    </row>
    <row r="5859" spans="1:9">
      <c r="A5859" s="251" t="str">
        <f t="shared" ref="A5859:A5870" si="1035">IF(I5858=0,"",VLOOKUP(I5858,MANOOBRA,2,FALSE))</f>
        <v/>
      </c>
      <c r="B5859" s="239" t="str">
        <f t="shared" ref="B5859:B5870" si="1036">IF(I5858=0,"",VLOOKUP(I5858,MANOOBRA,3,FALSE))</f>
        <v/>
      </c>
      <c r="C5859" s="187"/>
      <c r="D5859" s="187"/>
      <c r="E5859" s="240">
        <f t="shared" ref="E5859:E5870" si="1037">IF(I5858=0,0,VLOOKUP(I5858,MANOOBRA,4,FALSE))</f>
        <v>0</v>
      </c>
      <c r="F5859" s="218">
        <f>IF(D5859=0,0,C5859*E5859/D5859)</f>
        <v>0</v>
      </c>
      <c r="G5859" s="219"/>
      <c r="I5859" s="269"/>
    </row>
    <row r="5860" spans="1:9">
      <c r="A5860" s="251" t="str">
        <f t="shared" si="1035"/>
        <v/>
      </c>
      <c r="B5860" s="239" t="str">
        <f t="shared" si="1036"/>
        <v/>
      </c>
      <c r="C5860" s="187"/>
      <c r="D5860" s="187"/>
      <c r="E5860" s="240">
        <f t="shared" si="1037"/>
        <v>0</v>
      </c>
      <c r="F5860" s="218">
        <f t="shared" ref="F5860:F5870" si="1038">IF(D5860=0,0,C5860*E5860/D5860)</f>
        <v>0</v>
      </c>
      <c r="G5860" s="220"/>
      <c r="I5860" s="269"/>
    </row>
    <row r="5861" spans="1:9">
      <c r="A5861" s="251" t="str">
        <f t="shared" si="1035"/>
        <v/>
      </c>
      <c r="B5861" s="239" t="str">
        <f t="shared" si="1036"/>
        <v/>
      </c>
      <c r="C5861" s="187"/>
      <c r="D5861" s="290"/>
      <c r="E5861" s="240">
        <f t="shared" si="1037"/>
        <v>0</v>
      </c>
      <c r="F5861" s="218">
        <f t="shared" si="1038"/>
        <v>0</v>
      </c>
      <c r="G5861" s="220"/>
      <c r="I5861" s="269"/>
    </row>
    <row r="5862" spans="1:9">
      <c r="A5862" s="251" t="str">
        <f t="shared" si="1035"/>
        <v/>
      </c>
      <c r="B5862" s="239" t="str">
        <f t="shared" si="1036"/>
        <v/>
      </c>
      <c r="C5862" s="187"/>
      <c r="D5862" s="187"/>
      <c r="E5862" s="240">
        <f t="shared" si="1037"/>
        <v>0</v>
      </c>
      <c r="F5862" s="218">
        <f t="shared" si="1038"/>
        <v>0</v>
      </c>
      <c r="G5862" s="220"/>
      <c r="I5862" s="269"/>
    </row>
    <row r="5863" spans="1:9">
      <c r="A5863" s="251" t="str">
        <f t="shared" si="1035"/>
        <v/>
      </c>
      <c r="B5863" s="239" t="str">
        <f t="shared" si="1036"/>
        <v/>
      </c>
      <c r="C5863" s="187"/>
      <c r="D5863" s="187"/>
      <c r="E5863" s="240">
        <f t="shared" si="1037"/>
        <v>0</v>
      </c>
      <c r="F5863" s="218">
        <f t="shared" si="1038"/>
        <v>0</v>
      </c>
      <c r="G5863" s="220"/>
      <c r="I5863" s="269"/>
    </row>
    <row r="5864" spans="1:9">
      <c r="A5864" s="251" t="str">
        <f t="shared" si="1035"/>
        <v/>
      </c>
      <c r="B5864" s="239" t="str">
        <f t="shared" si="1036"/>
        <v/>
      </c>
      <c r="C5864" s="187"/>
      <c r="D5864" s="187"/>
      <c r="E5864" s="240">
        <f t="shared" si="1037"/>
        <v>0</v>
      </c>
      <c r="F5864" s="218">
        <f t="shared" si="1038"/>
        <v>0</v>
      </c>
      <c r="G5864" s="220"/>
      <c r="I5864" s="269"/>
    </row>
    <row r="5865" spans="1:9">
      <c r="A5865" s="251" t="str">
        <f t="shared" si="1035"/>
        <v/>
      </c>
      <c r="B5865" s="239" t="str">
        <f t="shared" si="1036"/>
        <v/>
      </c>
      <c r="C5865" s="187"/>
      <c r="D5865" s="187"/>
      <c r="E5865" s="240">
        <f t="shared" si="1037"/>
        <v>0</v>
      </c>
      <c r="F5865" s="218">
        <f t="shared" si="1038"/>
        <v>0</v>
      </c>
      <c r="G5865" s="220"/>
      <c r="I5865" s="269"/>
    </row>
    <row r="5866" spans="1:9">
      <c r="A5866" s="251" t="str">
        <f t="shared" si="1035"/>
        <v/>
      </c>
      <c r="B5866" s="239" t="str">
        <f t="shared" si="1036"/>
        <v/>
      </c>
      <c r="C5866" s="187"/>
      <c r="D5866" s="187"/>
      <c r="E5866" s="240">
        <f t="shared" si="1037"/>
        <v>0</v>
      </c>
      <c r="F5866" s="218">
        <f t="shared" si="1038"/>
        <v>0</v>
      </c>
      <c r="G5866" s="220"/>
      <c r="I5866" s="269"/>
    </row>
    <row r="5867" spans="1:9">
      <c r="A5867" s="251" t="str">
        <f t="shared" si="1035"/>
        <v/>
      </c>
      <c r="B5867" s="239" t="str">
        <f t="shared" si="1036"/>
        <v/>
      </c>
      <c r="C5867" s="187"/>
      <c r="D5867" s="187"/>
      <c r="E5867" s="240">
        <f t="shared" si="1037"/>
        <v>0</v>
      </c>
      <c r="F5867" s="218">
        <f t="shared" si="1038"/>
        <v>0</v>
      </c>
      <c r="G5867" s="220"/>
      <c r="I5867" s="269"/>
    </row>
    <row r="5868" spans="1:9">
      <c r="A5868" s="251" t="str">
        <f t="shared" si="1035"/>
        <v/>
      </c>
      <c r="B5868" s="239" t="str">
        <f t="shared" si="1036"/>
        <v/>
      </c>
      <c r="C5868" s="187"/>
      <c r="D5868" s="187"/>
      <c r="E5868" s="240">
        <f t="shared" si="1037"/>
        <v>0</v>
      </c>
      <c r="F5868" s="218">
        <f t="shared" si="1038"/>
        <v>0</v>
      </c>
      <c r="G5868" s="220"/>
      <c r="I5868" s="269"/>
    </row>
    <row r="5869" spans="1:9">
      <c r="A5869" s="251" t="str">
        <f t="shared" si="1035"/>
        <v/>
      </c>
      <c r="B5869" s="239" t="str">
        <f t="shared" si="1036"/>
        <v/>
      </c>
      <c r="C5869" s="187"/>
      <c r="D5869" s="187"/>
      <c r="E5869" s="240">
        <f t="shared" si="1037"/>
        <v>0</v>
      </c>
      <c r="F5869" s="218">
        <f t="shared" si="1038"/>
        <v>0</v>
      </c>
      <c r="G5869" s="220"/>
      <c r="I5869" s="269"/>
    </row>
    <row r="5870" spans="1:9" ht="31.5" customHeight="1">
      <c r="A5870" s="251" t="str">
        <f t="shared" si="1035"/>
        <v/>
      </c>
      <c r="B5870" s="239" t="str">
        <f t="shared" si="1036"/>
        <v/>
      </c>
      <c r="C5870" s="187"/>
      <c r="D5870" s="187"/>
      <c r="E5870" s="240">
        <f t="shared" si="1037"/>
        <v>0</v>
      </c>
      <c r="F5870" s="218">
        <f t="shared" si="1038"/>
        <v>0</v>
      </c>
      <c r="G5870" s="221"/>
      <c r="I5870" s="308"/>
    </row>
    <row r="5871" spans="1:9" ht="13.5" thickBot="1">
      <c r="A5871" s="222"/>
      <c r="B5871" s="223"/>
      <c r="C5871" s="223"/>
      <c r="D5871" s="225"/>
      <c r="E5871" s="225"/>
      <c r="F5871" s="226" t="s">
        <v>79</v>
      </c>
      <c r="G5871" s="250">
        <f>SUM(F5859:F5870)</f>
        <v>0</v>
      </c>
      <c r="I5871" s="308"/>
    </row>
    <row r="5872" spans="1:9" ht="13.5" thickTop="1">
      <c r="A5872" s="179" t="s">
        <v>72</v>
      </c>
      <c r="B5872" s="229"/>
      <c r="C5872" s="229"/>
      <c r="D5872" s="231"/>
      <c r="E5872" s="231"/>
      <c r="F5872" s="230"/>
      <c r="G5872" s="232"/>
      <c r="H5872" s="209"/>
      <c r="I5872" s="307"/>
    </row>
    <row r="5873" spans="1:20">
      <c r="A5873" s="233" t="s">
        <v>53</v>
      </c>
      <c r="B5873" s="234"/>
      <c r="C5873" s="234"/>
      <c r="D5873" s="299"/>
      <c r="E5873" s="236" t="s">
        <v>73</v>
      </c>
      <c r="F5873" s="237" t="s">
        <v>74</v>
      </c>
      <c r="G5873" s="252" t="s">
        <v>73</v>
      </c>
      <c r="I5873" s="308"/>
    </row>
    <row r="5874" spans="1:20">
      <c r="A5874" s="178" t="s">
        <v>86</v>
      </c>
      <c r="B5874" s="253"/>
      <c r="C5874" s="253"/>
      <c r="D5874" s="300"/>
      <c r="E5874" s="217">
        <f>SUM(G5833,G5848,G5856,G5871)</f>
        <v>0</v>
      </c>
      <c r="F5874" s="254">
        <f>A</f>
        <v>0</v>
      </c>
      <c r="G5874" s="255">
        <f>E5874*F5874</f>
        <v>0</v>
      </c>
      <c r="I5874" s="308"/>
    </row>
    <row r="5875" spans="1:20">
      <c r="A5875" s="178" t="s">
        <v>84</v>
      </c>
      <c r="B5875" s="253"/>
      <c r="C5875" s="253"/>
      <c r="D5875" s="300"/>
      <c r="E5875" s="217">
        <f>SUM(G5833,G5848,G5856,G5871)</f>
        <v>0</v>
      </c>
      <c r="F5875" s="254">
        <f>I</f>
        <v>0</v>
      </c>
      <c r="G5875" s="255">
        <f>E5875*F5875</f>
        <v>0</v>
      </c>
      <c r="I5875" s="308"/>
    </row>
    <row r="5876" spans="1:20" ht="33" customHeight="1">
      <c r="A5876" s="178" t="s">
        <v>85</v>
      </c>
      <c r="B5876" s="253"/>
      <c r="C5876" s="253"/>
      <c r="D5876" s="300"/>
      <c r="E5876" s="217">
        <f>SUM(G5833,G5848,G5856,G5871)</f>
        <v>0</v>
      </c>
      <c r="F5876" s="254">
        <f>U</f>
        <v>0</v>
      </c>
      <c r="G5876" s="255">
        <f>E5876*F5876</f>
        <v>0</v>
      </c>
      <c r="I5876" s="308"/>
      <c r="J5876" s="281"/>
      <c r="K5876" s="281"/>
      <c r="L5876" s="281"/>
      <c r="M5876" s="281"/>
      <c r="N5876" s="281"/>
      <c r="O5876" s="281"/>
      <c r="P5876" s="281"/>
      <c r="Q5876" s="281"/>
      <c r="R5876" s="281"/>
      <c r="S5876" s="281"/>
    </row>
    <row r="5877" spans="1:20" s="201" customFormat="1" ht="13.5" thickBot="1">
      <c r="A5877" s="222"/>
      <c r="B5877" s="223"/>
      <c r="C5877" s="223"/>
      <c r="D5877" s="225"/>
      <c r="E5877" s="225"/>
      <c r="F5877" s="256" t="s">
        <v>83</v>
      </c>
      <c r="G5877" s="250">
        <f>SUM(G5874:G5876)</f>
        <v>0</v>
      </c>
      <c r="I5877" s="309"/>
      <c r="J5877" s="201" t="str">
        <f>B5817</f>
        <v>8,5</v>
      </c>
      <c r="K5877" s="261">
        <f>E5874</f>
        <v>0</v>
      </c>
      <c r="L5877" s="261">
        <f>+G5833</f>
        <v>0</v>
      </c>
      <c r="M5877" s="261">
        <f>+G5848</f>
        <v>0</v>
      </c>
      <c r="N5877" s="261">
        <f>+G5856</f>
        <v>0</v>
      </c>
      <c r="O5877" s="261">
        <f>+G5871</f>
        <v>0</v>
      </c>
      <c r="P5877" s="280">
        <f>G5874</f>
        <v>0</v>
      </c>
      <c r="Q5877" s="280">
        <f>G5875</f>
        <v>0</v>
      </c>
      <c r="R5877" s="280">
        <f>G5876</f>
        <v>0</v>
      </c>
      <c r="S5877" s="283">
        <f>SUM(K5877:R5877)</f>
        <v>0</v>
      </c>
      <c r="T5877" s="280"/>
    </row>
    <row r="5878" spans="1:20" ht="14" thickTop="1" thickBot="1">
      <c r="A5878" s="257"/>
      <c r="B5878" s="201"/>
      <c r="C5878" s="201"/>
      <c r="D5878" s="301"/>
      <c r="E5878" s="258" t="s">
        <v>88</v>
      </c>
      <c r="F5878" s="259"/>
      <c r="G5878" s="260">
        <f>ROUND(SUM(G5833,G5848,G5856,G5871,G5877),0)</f>
        <v>0</v>
      </c>
      <c r="I5878" s="308"/>
      <c r="T5878" s="280"/>
    </row>
    <row r="5879" spans="1:20" ht="13.5" thickTop="1">
      <c r="A5879" s="262" t="s">
        <v>95</v>
      </c>
      <c r="D5879" s="206"/>
      <c r="E5879" s="206"/>
      <c r="F5879" s="205"/>
      <c r="G5879" s="208"/>
      <c r="I5879" s="308"/>
      <c r="T5879" s="280"/>
    </row>
    <row r="5880" spans="1:20">
      <c r="A5880" s="262"/>
      <c r="B5880" s="263"/>
      <c r="C5880" s="263"/>
      <c r="D5880" s="302"/>
      <c r="E5880" s="206"/>
      <c r="F5880" s="205"/>
      <c r="G5880" s="264">
        <f ca="1">TODAY()</f>
        <v>45189</v>
      </c>
      <c r="I5880" s="308"/>
      <c r="T5880" s="280"/>
    </row>
    <row r="5881" spans="1:20" s="191" customFormat="1" ht="13.5" thickBot="1">
      <c r="A5881" s="222"/>
      <c r="B5881" s="223"/>
      <c r="C5881" s="223"/>
      <c r="D5881" s="225"/>
      <c r="E5881" s="225"/>
      <c r="F5881" s="224"/>
      <c r="G5881" s="265"/>
      <c r="I5881" s="303"/>
      <c r="S5881" s="282"/>
    </row>
    <row r="5882" spans="1:20" s="191" customFormat="1" ht="13.5" thickTop="1">
      <c r="A5882" s="188" t="s">
        <v>124</v>
      </c>
      <c r="B5882" s="188"/>
      <c r="C5882" s="188"/>
      <c r="D5882" s="190"/>
      <c r="E5882" s="190"/>
      <c r="F5882" s="189"/>
      <c r="G5882" s="189"/>
      <c r="I5882" s="303"/>
      <c r="S5882" s="282"/>
    </row>
    <row r="5883" spans="1:20" s="191" customFormat="1">
      <c r="A5883" s="188" t="str">
        <f>CONCATENATE('Prestaciones y AIU'!A5232," ANALISIS DE PRECIOS UNITARIOS")</f>
        <v xml:space="preserve"> ANALISIS DE PRECIOS UNITARIOS</v>
      </c>
      <c r="B5883" s="188"/>
      <c r="C5883" s="188"/>
      <c r="D5883" s="190"/>
      <c r="E5883" s="190"/>
      <c r="F5883" s="189"/>
      <c r="G5883" s="189"/>
      <c r="I5883" s="303"/>
      <c r="S5883" s="282"/>
    </row>
    <row r="5884" spans="1:20" s="191" customFormat="1">
      <c r="A5884" s="188" t="str">
        <f>Objeto_LIC</f>
        <v>OBJETO PROCESO COMPETITIVO</v>
      </c>
      <c r="B5884" s="188"/>
      <c r="C5884" s="188"/>
      <c r="D5884" s="190"/>
      <c r="E5884" s="190"/>
      <c r="F5884" s="189"/>
      <c r="G5884" s="189"/>
      <c r="I5884" s="303"/>
      <c r="S5884" s="282"/>
    </row>
    <row r="5885" spans="1:20">
      <c r="A5885" s="188"/>
      <c r="B5885" s="188"/>
      <c r="C5885" s="188"/>
      <c r="D5885" s="190"/>
      <c r="E5885" s="190"/>
      <c r="F5885" s="189"/>
      <c r="G5885" s="189"/>
    </row>
    <row r="5886" spans="1:20" s="201" customFormat="1" ht="13.5" thickBot="1">
      <c r="A5886" s="192"/>
      <c r="B5886" s="192"/>
      <c r="C5886" s="192"/>
      <c r="D5886" s="194"/>
      <c r="E5886" s="194"/>
      <c r="F5886" s="193"/>
      <c r="G5886" s="193"/>
      <c r="I5886" s="305"/>
      <c r="S5886" s="282"/>
    </row>
    <row r="5887" spans="1:20" ht="13.5" thickTop="1">
      <c r="A5887" s="196"/>
      <c r="B5887" s="197"/>
      <c r="C5887" s="197"/>
      <c r="D5887" s="199"/>
      <c r="E5887" s="199"/>
      <c r="F5887" s="198"/>
      <c r="G5887" s="200" t="s">
        <v>125</v>
      </c>
    </row>
    <row r="5888" spans="1:20">
      <c r="A5888" s="202" t="s">
        <v>58</v>
      </c>
      <c r="B5888" s="844" t="str">
        <f>Proponente</f>
        <v>INDICAR NOMBRE DE CONTRATISTA</v>
      </c>
      <c r="C5888" s="844"/>
      <c r="D5888" s="844"/>
      <c r="E5888" s="844"/>
      <c r="F5888" s="844"/>
      <c r="G5888" s="845"/>
    </row>
    <row r="5889" spans="1:19">
      <c r="A5889" s="202" t="s">
        <v>59</v>
      </c>
      <c r="B5889" s="203" t="str">
        <f>Presupuesto!$A$91</f>
        <v>8,6</v>
      </c>
      <c r="C5889" s="844" t="str">
        <f>Presupuesto!$B$91</f>
        <v>Servicio de hincado e instalación de tubería de 30" o mayor</v>
      </c>
      <c r="D5889" s="844"/>
      <c r="E5889" s="844"/>
      <c r="F5889" s="844"/>
      <c r="G5889" s="845"/>
    </row>
    <row r="5890" spans="1:19">
      <c r="A5890" s="204"/>
      <c r="D5890" s="206"/>
      <c r="E5890" s="206"/>
      <c r="F5890" s="192" t="s">
        <v>87</v>
      </c>
      <c r="G5890" s="207" t="str">
        <f>Presupuesto!$C$91</f>
        <v>m</v>
      </c>
      <c r="I5890" s="306"/>
      <c r="J5890" s="281"/>
      <c r="K5890" s="281"/>
      <c r="L5890" s="281"/>
      <c r="M5890" s="281"/>
      <c r="N5890" s="281"/>
      <c r="O5890" s="281"/>
      <c r="P5890" s="281"/>
      <c r="Q5890" s="281"/>
      <c r="R5890" s="281"/>
      <c r="S5890" s="281"/>
    </row>
    <row r="5891" spans="1:19" s="209" customFormat="1" ht="13.5" thickBot="1">
      <c r="A5891" s="202" t="s">
        <v>60</v>
      </c>
      <c r="B5891" s="195"/>
      <c r="C5891" s="195"/>
      <c r="D5891" s="206"/>
      <c r="E5891" s="206"/>
      <c r="F5891" s="205"/>
      <c r="G5891" s="208"/>
      <c r="I5891" s="307"/>
      <c r="S5891" s="281"/>
    </row>
    <row r="5892" spans="1:19" ht="13.5" thickTop="1">
      <c r="A5892" s="210" t="s">
        <v>53</v>
      </c>
      <c r="B5892" s="211" t="s">
        <v>61</v>
      </c>
      <c r="C5892" s="211" t="s">
        <v>62</v>
      </c>
      <c r="D5892" s="212" t="s">
        <v>70</v>
      </c>
      <c r="E5892" s="213" t="s">
        <v>98</v>
      </c>
      <c r="F5892" s="213" t="s">
        <v>75</v>
      </c>
      <c r="G5892" s="214" t="s">
        <v>66</v>
      </c>
      <c r="I5892" s="269"/>
    </row>
    <row r="5893" spans="1:19">
      <c r="A5893" s="215" t="str">
        <f t="shared" ref="A5893:A5904" si="1039">IF(I5892=0,"-",VLOOKUP(I5892,EQUIPOS,2,FALSE))</f>
        <v>-</v>
      </c>
      <c r="B5893" s="216"/>
      <c r="C5893" s="216"/>
      <c r="D5893" s="186"/>
      <c r="E5893" s="217">
        <f t="shared" ref="E5893:E5904" si="1040">IF(I5892=0,0,VLOOKUP(I5892,EQUIPOS,4,FALSE))</f>
        <v>0</v>
      </c>
      <c r="F5893" s="218">
        <f t="shared" ref="F5893:F5904" si="1041">IF(D5893=0,0,E5893/D5893)</f>
        <v>0</v>
      </c>
      <c r="G5893" s="219"/>
      <c r="I5893" s="269"/>
    </row>
    <row r="5894" spans="1:19">
      <c r="A5894" s="215" t="str">
        <f t="shared" si="1039"/>
        <v>-</v>
      </c>
      <c r="B5894" s="216"/>
      <c r="C5894" s="216"/>
      <c r="D5894" s="186"/>
      <c r="E5894" s="217">
        <f t="shared" si="1040"/>
        <v>0</v>
      </c>
      <c r="F5894" s="218">
        <f t="shared" si="1041"/>
        <v>0</v>
      </c>
      <c r="G5894" s="220"/>
      <c r="I5894" s="269"/>
    </row>
    <row r="5895" spans="1:19">
      <c r="A5895" s="215" t="str">
        <f t="shared" si="1039"/>
        <v>-</v>
      </c>
      <c r="B5895" s="216"/>
      <c r="C5895" s="216"/>
      <c r="D5895" s="186"/>
      <c r="E5895" s="217">
        <f t="shared" si="1040"/>
        <v>0</v>
      </c>
      <c r="F5895" s="218">
        <f t="shared" si="1041"/>
        <v>0</v>
      </c>
      <c r="G5895" s="220"/>
      <c r="I5895" s="269"/>
    </row>
    <row r="5896" spans="1:19">
      <c r="A5896" s="215" t="str">
        <f t="shared" si="1039"/>
        <v>-</v>
      </c>
      <c r="B5896" s="216"/>
      <c r="C5896" s="216"/>
      <c r="D5896" s="186"/>
      <c r="E5896" s="217">
        <f t="shared" si="1040"/>
        <v>0</v>
      </c>
      <c r="F5896" s="218">
        <f t="shared" si="1041"/>
        <v>0</v>
      </c>
      <c r="G5896" s="220"/>
      <c r="I5896" s="269"/>
    </row>
    <row r="5897" spans="1:19">
      <c r="A5897" s="215" t="str">
        <f t="shared" si="1039"/>
        <v>-</v>
      </c>
      <c r="B5897" s="216"/>
      <c r="C5897" s="216"/>
      <c r="D5897" s="186"/>
      <c r="E5897" s="217">
        <f t="shared" si="1040"/>
        <v>0</v>
      </c>
      <c r="F5897" s="218">
        <f t="shared" si="1041"/>
        <v>0</v>
      </c>
      <c r="G5897" s="220"/>
      <c r="I5897" s="269"/>
    </row>
    <row r="5898" spans="1:19">
      <c r="A5898" s="215" t="str">
        <f t="shared" si="1039"/>
        <v>-</v>
      </c>
      <c r="B5898" s="216"/>
      <c r="C5898" s="216"/>
      <c r="D5898" s="186"/>
      <c r="E5898" s="217">
        <f t="shared" si="1040"/>
        <v>0</v>
      </c>
      <c r="F5898" s="218">
        <f t="shared" si="1041"/>
        <v>0</v>
      </c>
      <c r="G5898" s="220"/>
      <c r="I5898" s="269"/>
    </row>
    <row r="5899" spans="1:19">
      <c r="A5899" s="215" t="str">
        <f t="shared" si="1039"/>
        <v>-</v>
      </c>
      <c r="B5899" s="216"/>
      <c r="C5899" s="216"/>
      <c r="D5899" s="186"/>
      <c r="E5899" s="217">
        <f t="shared" si="1040"/>
        <v>0</v>
      </c>
      <c r="F5899" s="218">
        <f t="shared" si="1041"/>
        <v>0</v>
      </c>
      <c r="G5899" s="220"/>
      <c r="I5899" s="269"/>
    </row>
    <row r="5900" spans="1:19">
      <c r="A5900" s="215" t="str">
        <f t="shared" si="1039"/>
        <v>-</v>
      </c>
      <c r="B5900" s="216"/>
      <c r="C5900" s="216"/>
      <c r="D5900" s="186"/>
      <c r="E5900" s="217">
        <f t="shared" si="1040"/>
        <v>0</v>
      </c>
      <c r="F5900" s="218">
        <f t="shared" si="1041"/>
        <v>0</v>
      </c>
      <c r="G5900" s="220"/>
      <c r="I5900" s="269"/>
    </row>
    <row r="5901" spans="1:19">
      <c r="A5901" s="215" t="str">
        <f t="shared" si="1039"/>
        <v>-</v>
      </c>
      <c r="B5901" s="216"/>
      <c r="C5901" s="216"/>
      <c r="D5901" s="186"/>
      <c r="E5901" s="217">
        <f t="shared" si="1040"/>
        <v>0</v>
      </c>
      <c r="F5901" s="218">
        <f t="shared" si="1041"/>
        <v>0</v>
      </c>
      <c r="G5901" s="220"/>
      <c r="I5901" s="269"/>
    </row>
    <row r="5902" spans="1:19">
      <c r="A5902" s="215" t="str">
        <f t="shared" si="1039"/>
        <v>-</v>
      </c>
      <c r="B5902" s="216"/>
      <c r="C5902" s="216"/>
      <c r="D5902" s="186"/>
      <c r="E5902" s="217">
        <f t="shared" si="1040"/>
        <v>0</v>
      </c>
      <c r="F5902" s="218">
        <f t="shared" si="1041"/>
        <v>0</v>
      </c>
      <c r="G5902" s="220"/>
      <c r="I5902" s="269"/>
    </row>
    <row r="5903" spans="1:19">
      <c r="A5903" s="215" t="str">
        <f t="shared" si="1039"/>
        <v>-</v>
      </c>
      <c r="B5903" s="216"/>
      <c r="C5903" s="216"/>
      <c r="D5903" s="186"/>
      <c r="E5903" s="217">
        <f t="shared" si="1040"/>
        <v>0</v>
      </c>
      <c r="F5903" s="218">
        <f t="shared" si="1041"/>
        <v>0</v>
      </c>
      <c r="G5903" s="220"/>
      <c r="I5903" s="269"/>
    </row>
    <row r="5904" spans="1:19">
      <c r="A5904" s="215" t="str">
        <f t="shared" si="1039"/>
        <v>-</v>
      </c>
      <c r="B5904" s="216"/>
      <c r="C5904" s="216"/>
      <c r="D5904" s="186"/>
      <c r="E5904" s="217">
        <f t="shared" si="1040"/>
        <v>0</v>
      </c>
      <c r="F5904" s="218">
        <f t="shared" si="1041"/>
        <v>0</v>
      </c>
      <c r="G5904" s="220"/>
      <c r="I5904" s="308"/>
    </row>
    <row r="5905" spans="1:19" ht="13.5" thickBot="1">
      <c r="A5905" s="222"/>
      <c r="B5905" s="223"/>
      <c r="C5905" s="223"/>
      <c r="D5905" s="225"/>
      <c r="E5905" s="225"/>
      <c r="F5905" s="226" t="s">
        <v>76</v>
      </c>
      <c r="G5905" s="227">
        <f>SUM(F5893:F5904)</f>
        <v>0</v>
      </c>
      <c r="I5905" s="308"/>
    </row>
    <row r="5906" spans="1:19" s="209" customFormat="1" ht="13.5" thickTop="1">
      <c r="A5906" s="228" t="s">
        <v>63</v>
      </c>
      <c r="B5906" s="229"/>
      <c r="C5906" s="229"/>
      <c r="D5906" s="231"/>
      <c r="E5906" s="231"/>
      <c r="F5906" s="230"/>
      <c r="G5906" s="232"/>
      <c r="I5906" s="307"/>
      <c r="S5906" s="281"/>
    </row>
    <row r="5907" spans="1:19" ht="26">
      <c r="A5907" s="233" t="s">
        <v>53</v>
      </c>
      <c r="B5907" s="234"/>
      <c r="C5907" s="235" t="s">
        <v>54</v>
      </c>
      <c r="D5907" s="298" t="s">
        <v>64</v>
      </c>
      <c r="E5907" s="236" t="s">
        <v>65</v>
      </c>
      <c r="F5907" s="237" t="s">
        <v>75</v>
      </c>
      <c r="G5907" s="238" t="s">
        <v>66</v>
      </c>
      <c r="I5907" s="269"/>
    </row>
    <row r="5908" spans="1:19">
      <c r="A5908" s="842" t="str">
        <f t="shared" ref="A5908:A5919" si="1042">IF(I5907=0,"",VLOOKUP(I5907,MATERIALES,2,FALSE))</f>
        <v/>
      </c>
      <c r="B5908" s="843"/>
      <c r="C5908" s="239" t="str">
        <f t="shared" ref="C5908:C5916" si="1043">IF(I5907=0,"",VLOOKUP(I5907,MATERIALES,3,FALSE))</f>
        <v/>
      </c>
      <c r="D5908" s="186"/>
      <c r="E5908" s="240">
        <f t="shared" ref="E5908:E5919" si="1044">IF(I5907=0,0,VLOOKUP(I5907,MATERIALES,4,FALSE))</f>
        <v>0</v>
      </c>
      <c r="F5908" s="218">
        <f>D5908*E5908</f>
        <v>0</v>
      </c>
      <c r="G5908" s="219"/>
      <c r="I5908" s="269"/>
    </row>
    <row r="5909" spans="1:19">
      <c r="A5909" s="842" t="str">
        <f t="shared" si="1042"/>
        <v/>
      </c>
      <c r="B5909" s="843"/>
      <c r="C5909" s="239" t="str">
        <f t="shared" si="1043"/>
        <v/>
      </c>
      <c r="D5909" s="186"/>
      <c r="E5909" s="240">
        <f t="shared" si="1044"/>
        <v>0</v>
      </c>
      <c r="F5909" s="218">
        <f t="shared" ref="F5909:F5919" si="1045">D5909*E5909</f>
        <v>0</v>
      </c>
      <c r="G5909" s="220"/>
      <c r="I5909" s="269"/>
    </row>
    <row r="5910" spans="1:19">
      <c r="A5910" s="842" t="str">
        <f t="shared" si="1042"/>
        <v/>
      </c>
      <c r="B5910" s="843"/>
      <c r="C5910" s="239" t="str">
        <f t="shared" si="1043"/>
        <v/>
      </c>
      <c r="D5910" s="186"/>
      <c r="E5910" s="240">
        <f t="shared" si="1044"/>
        <v>0</v>
      </c>
      <c r="F5910" s="218">
        <f t="shared" si="1045"/>
        <v>0</v>
      </c>
      <c r="G5910" s="220"/>
      <c r="I5910" s="269"/>
    </row>
    <row r="5911" spans="1:19">
      <c r="A5911" s="842" t="str">
        <f t="shared" si="1042"/>
        <v/>
      </c>
      <c r="B5911" s="843"/>
      <c r="C5911" s="239" t="str">
        <f t="shared" si="1043"/>
        <v/>
      </c>
      <c r="D5911" s="186"/>
      <c r="E5911" s="240">
        <f t="shared" si="1044"/>
        <v>0</v>
      </c>
      <c r="F5911" s="218">
        <f t="shared" si="1045"/>
        <v>0</v>
      </c>
      <c r="G5911" s="220"/>
      <c r="I5911" s="269"/>
    </row>
    <row r="5912" spans="1:19">
      <c r="A5912" s="842" t="str">
        <f t="shared" si="1042"/>
        <v/>
      </c>
      <c r="B5912" s="843"/>
      <c r="C5912" s="239" t="str">
        <f t="shared" si="1043"/>
        <v/>
      </c>
      <c r="D5912" s="186"/>
      <c r="E5912" s="240">
        <f t="shared" si="1044"/>
        <v>0</v>
      </c>
      <c r="F5912" s="218">
        <f t="shared" si="1045"/>
        <v>0</v>
      </c>
      <c r="G5912" s="220"/>
      <c r="I5912" s="269"/>
    </row>
    <row r="5913" spans="1:19">
      <c r="A5913" s="842" t="str">
        <f t="shared" si="1042"/>
        <v/>
      </c>
      <c r="B5913" s="843"/>
      <c r="C5913" s="239" t="str">
        <f t="shared" si="1043"/>
        <v/>
      </c>
      <c r="D5913" s="186"/>
      <c r="E5913" s="240">
        <f t="shared" si="1044"/>
        <v>0</v>
      </c>
      <c r="F5913" s="218">
        <f t="shared" si="1045"/>
        <v>0</v>
      </c>
      <c r="G5913" s="220"/>
      <c r="I5913" s="269"/>
    </row>
    <row r="5914" spans="1:19">
      <c r="A5914" s="842" t="str">
        <f t="shared" si="1042"/>
        <v/>
      </c>
      <c r="B5914" s="843"/>
      <c r="C5914" s="239" t="str">
        <f t="shared" si="1043"/>
        <v/>
      </c>
      <c r="D5914" s="186"/>
      <c r="E5914" s="240">
        <f t="shared" si="1044"/>
        <v>0</v>
      </c>
      <c r="F5914" s="218">
        <f t="shared" si="1045"/>
        <v>0</v>
      </c>
      <c r="G5914" s="220"/>
      <c r="I5914" s="269"/>
    </row>
    <row r="5915" spans="1:19">
      <c r="A5915" s="842" t="str">
        <f t="shared" si="1042"/>
        <v/>
      </c>
      <c r="B5915" s="843"/>
      <c r="C5915" s="239" t="str">
        <f t="shared" si="1043"/>
        <v/>
      </c>
      <c r="D5915" s="186"/>
      <c r="E5915" s="240">
        <f t="shared" si="1044"/>
        <v>0</v>
      </c>
      <c r="F5915" s="218">
        <f t="shared" si="1045"/>
        <v>0</v>
      </c>
      <c r="G5915" s="241"/>
      <c r="I5915" s="269"/>
    </row>
    <row r="5916" spans="1:19">
      <c r="A5916" s="842" t="str">
        <f t="shared" si="1042"/>
        <v/>
      </c>
      <c r="B5916" s="843"/>
      <c r="C5916" s="239" t="str">
        <f t="shared" si="1043"/>
        <v/>
      </c>
      <c r="D5916" s="186"/>
      <c r="E5916" s="240">
        <f t="shared" si="1044"/>
        <v>0</v>
      </c>
      <c r="F5916" s="218">
        <f t="shared" si="1045"/>
        <v>0</v>
      </c>
      <c r="G5916" s="220"/>
      <c r="I5916" s="269"/>
    </row>
    <row r="5917" spans="1:19">
      <c r="A5917" s="842" t="str">
        <f t="shared" si="1042"/>
        <v/>
      </c>
      <c r="B5917" s="843"/>
      <c r="C5917" s="239"/>
      <c r="D5917" s="186"/>
      <c r="E5917" s="240">
        <f t="shared" si="1044"/>
        <v>0</v>
      </c>
      <c r="F5917" s="218">
        <f t="shared" si="1045"/>
        <v>0</v>
      </c>
      <c r="G5917" s="220"/>
      <c r="I5917" s="269"/>
    </row>
    <row r="5918" spans="1:19">
      <c r="A5918" s="842" t="str">
        <f t="shared" si="1042"/>
        <v/>
      </c>
      <c r="B5918" s="843"/>
      <c r="C5918" s="239"/>
      <c r="D5918" s="186"/>
      <c r="E5918" s="240">
        <f t="shared" si="1044"/>
        <v>0</v>
      </c>
      <c r="F5918" s="218">
        <f t="shared" si="1045"/>
        <v>0</v>
      </c>
      <c r="G5918" s="220"/>
      <c r="I5918" s="269"/>
    </row>
    <row r="5919" spans="1:19" ht="26.25" customHeight="1">
      <c r="A5919" s="842" t="str">
        <f t="shared" si="1042"/>
        <v/>
      </c>
      <c r="B5919" s="843"/>
      <c r="C5919" s="239" t="str">
        <f t="shared" ref="C5919" si="1046">IF(I5918=0,"",VLOOKUP(I5918,MATERIALES,3,FALSE))</f>
        <v/>
      </c>
      <c r="D5919" s="186"/>
      <c r="E5919" s="240">
        <f t="shared" si="1044"/>
        <v>0</v>
      </c>
      <c r="F5919" s="218">
        <f t="shared" si="1045"/>
        <v>0</v>
      </c>
      <c r="G5919" s="221"/>
      <c r="I5919" s="308"/>
    </row>
    <row r="5920" spans="1:19" ht="13.5" thickBot="1">
      <c r="A5920" s="204"/>
      <c r="D5920" s="206"/>
      <c r="E5920" s="242"/>
      <c r="F5920" s="243" t="s">
        <v>77</v>
      </c>
      <c r="G5920" s="241">
        <f>SUM(F5908:F5919)</f>
        <v>0</v>
      </c>
      <c r="I5920" s="308"/>
    </row>
    <row r="5921" spans="1:9" ht="14" thickTop="1" thickBot="1">
      <c r="A5921" s="244" t="s">
        <v>68</v>
      </c>
      <c r="B5921" s="245"/>
      <c r="C5921" s="245"/>
      <c r="D5921" s="247"/>
      <c r="E5921" s="247"/>
      <c r="F5921" s="246"/>
      <c r="G5921" s="248"/>
      <c r="I5921" s="308"/>
    </row>
    <row r="5922" spans="1:9" ht="13.5" thickTop="1">
      <c r="A5922" s="233" t="s">
        <v>53</v>
      </c>
      <c r="B5922" s="234"/>
      <c r="C5922" s="236" t="s">
        <v>67</v>
      </c>
      <c r="D5922" s="298" t="s">
        <v>71</v>
      </c>
      <c r="E5922" s="236" t="s">
        <v>96</v>
      </c>
      <c r="F5922" s="237" t="s">
        <v>75</v>
      </c>
      <c r="G5922" s="238" t="s">
        <v>66</v>
      </c>
      <c r="I5922" s="269"/>
    </row>
    <row r="5923" spans="1:9">
      <c r="A5923" s="842" t="str">
        <f>IF(I5922=0,"",VLOOKUP(I5922,EQUIPOS,2,FALSE))</f>
        <v/>
      </c>
      <c r="B5923" s="843"/>
      <c r="C5923" s="187"/>
      <c r="D5923" s="186"/>
      <c r="E5923" s="240">
        <f>IF(I5922=0,0,VLOOKUP(I5922,EQUIPOS,4,FALSE))</f>
        <v>0</v>
      </c>
      <c r="F5923" s="218">
        <f>C5923*D5923*E5923</f>
        <v>0</v>
      </c>
      <c r="G5923" s="219"/>
      <c r="I5923" s="269"/>
    </row>
    <row r="5924" spans="1:9">
      <c r="A5924" s="842" t="str">
        <f>IF(I5923=0,"",VLOOKUP(I5923,EQUIPOS,2,FALSE))</f>
        <v/>
      </c>
      <c r="B5924" s="843"/>
      <c r="C5924" s="187"/>
      <c r="D5924" s="186"/>
      <c r="E5924" s="240">
        <f>IF(I5923=0,0,VLOOKUP(I5923,EQUIPOS,4,FALSE))</f>
        <v>0</v>
      </c>
      <c r="F5924" s="218">
        <f t="shared" ref="F5924:F5927" si="1047">C5924*D5924*E5924</f>
        <v>0</v>
      </c>
      <c r="G5924" s="220"/>
      <c r="I5924" s="269"/>
    </row>
    <row r="5925" spans="1:9">
      <c r="A5925" s="842" t="str">
        <f>IF(I5924=0,"",VLOOKUP(I5924,EQUIPOS,2,FALSE))</f>
        <v/>
      </c>
      <c r="B5925" s="843"/>
      <c r="C5925" s="187"/>
      <c r="D5925" s="186"/>
      <c r="E5925" s="240">
        <f>IF(I5924=0,0,VLOOKUP(I5924,EQUIPOS,4,FALSE))</f>
        <v>0</v>
      </c>
      <c r="F5925" s="218">
        <f t="shared" si="1047"/>
        <v>0</v>
      </c>
      <c r="G5925" s="220"/>
      <c r="I5925" s="269"/>
    </row>
    <row r="5926" spans="1:9">
      <c r="A5926" s="842" t="str">
        <f>IF(I5925=0,"",VLOOKUP(I5925,EQUIPOS,2,FALSE))</f>
        <v/>
      </c>
      <c r="B5926" s="843"/>
      <c r="C5926" s="187"/>
      <c r="D5926" s="186"/>
      <c r="E5926" s="240">
        <f>IF(I5925=0,0,VLOOKUP(I5925,EQUIPOS,4,FALSE))</f>
        <v>0</v>
      </c>
      <c r="F5926" s="218">
        <f t="shared" si="1047"/>
        <v>0</v>
      </c>
      <c r="G5926" s="220"/>
      <c r="I5926" s="269"/>
    </row>
    <row r="5927" spans="1:9" ht="30.75" customHeight="1">
      <c r="A5927" s="842" t="str">
        <f>IF(I5926=0,"",VLOOKUP(I5926,EQUIPOS,2,FALSE))</f>
        <v/>
      </c>
      <c r="B5927" s="843"/>
      <c r="C5927" s="187"/>
      <c r="D5927" s="186"/>
      <c r="E5927" s="240">
        <f>IF(I5926=0,0,VLOOKUP(I5926,EQUIPOS,4,FALSE))</f>
        <v>0</v>
      </c>
      <c r="F5927" s="218">
        <f t="shared" si="1047"/>
        <v>0</v>
      </c>
      <c r="G5927" s="221"/>
      <c r="I5927" s="308"/>
    </row>
    <row r="5928" spans="1:9" ht="13.5" thickBot="1">
      <c r="A5928" s="222"/>
      <c r="B5928" s="223"/>
      <c r="C5928" s="223"/>
      <c r="D5928" s="225"/>
      <c r="E5928" s="249"/>
      <c r="F5928" s="226" t="s">
        <v>78</v>
      </c>
      <c r="G5928" s="250">
        <f>SUM(F5923:F5927)</f>
        <v>0</v>
      </c>
      <c r="I5928" s="308"/>
    </row>
    <row r="5929" spans="1:9" ht="13.5" thickTop="1">
      <c r="A5929" s="228" t="s">
        <v>69</v>
      </c>
      <c r="B5929" s="229"/>
      <c r="C5929" s="229"/>
      <c r="D5929" s="231"/>
      <c r="E5929" s="231"/>
      <c r="F5929" s="230"/>
      <c r="G5929" s="232"/>
      <c r="H5929" s="209"/>
      <c r="I5929" s="307"/>
    </row>
    <row r="5930" spans="1:9" ht="26">
      <c r="A5930" s="233" t="s">
        <v>53</v>
      </c>
      <c r="B5930" s="235" t="s">
        <v>54</v>
      </c>
      <c r="C5930" s="235" t="s">
        <v>64</v>
      </c>
      <c r="D5930" s="298" t="s">
        <v>70</v>
      </c>
      <c r="E5930" s="236" t="s">
        <v>65</v>
      </c>
      <c r="F5930" s="237" t="s">
        <v>75</v>
      </c>
      <c r="G5930" s="238" t="s">
        <v>66</v>
      </c>
      <c r="I5930" s="269"/>
    </row>
    <row r="5931" spans="1:9">
      <c r="A5931" s="251" t="str">
        <f t="shared" ref="A5931:A5942" si="1048">IF(I5930=0,"",VLOOKUP(I5930,MANOOBRA,2,FALSE))</f>
        <v/>
      </c>
      <c r="B5931" s="239" t="str">
        <f t="shared" ref="B5931:B5942" si="1049">IF(I5930=0,"",VLOOKUP(I5930,MANOOBRA,3,FALSE))</f>
        <v/>
      </c>
      <c r="C5931" s="187"/>
      <c r="D5931" s="187"/>
      <c r="E5931" s="240">
        <f t="shared" ref="E5931:E5942" si="1050">IF(I5930=0,0,VLOOKUP(I5930,MANOOBRA,4,FALSE))</f>
        <v>0</v>
      </c>
      <c r="F5931" s="218">
        <f>IF(D5931=0,0,C5931*E5931/D5931)</f>
        <v>0</v>
      </c>
      <c r="G5931" s="219"/>
      <c r="I5931" s="269"/>
    </row>
    <row r="5932" spans="1:9">
      <c r="A5932" s="251" t="str">
        <f t="shared" si="1048"/>
        <v/>
      </c>
      <c r="B5932" s="239" t="str">
        <f t="shared" si="1049"/>
        <v/>
      </c>
      <c r="C5932" s="187"/>
      <c r="D5932" s="187"/>
      <c r="E5932" s="240">
        <f t="shared" si="1050"/>
        <v>0</v>
      </c>
      <c r="F5932" s="218">
        <f t="shared" ref="F5932:F5942" si="1051">IF(D5932=0,0,C5932*E5932/D5932)</f>
        <v>0</v>
      </c>
      <c r="G5932" s="220"/>
      <c r="I5932" s="269"/>
    </row>
    <row r="5933" spans="1:9">
      <c r="A5933" s="251" t="str">
        <f t="shared" si="1048"/>
        <v/>
      </c>
      <c r="B5933" s="239" t="str">
        <f t="shared" si="1049"/>
        <v/>
      </c>
      <c r="C5933" s="187"/>
      <c r="D5933" s="290"/>
      <c r="E5933" s="240">
        <f t="shared" si="1050"/>
        <v>0</v>
      </c>
      <c r="F5933" s="218">
        <f t="shared" si="1051"/>
        <v>0</v>
      </c>
      <c r="G5933" s="220"/>
      <c r="I5933" s="269"/>
    </row>
    <row r="5934" spans="1:9">
      <c r="A5934" s="251" t="str">
        <f t="shared" si="1048"/>
        <v/>
      </c>
      <c r="B5934" s="239" t="str">
        <f t="shared" si="1049"/>
        <v/>
      </c>
      <c r="C5934" s="187"/>
      <c r="D5934" s="187"/>
      <c r="E5934" s="240">
        <f t="shared" si="1050"/>
        <v>0</v>
      </c>
      <c r="F5934" s="218">
        <f t="shared" si="1051"/>
        <v>0</v>
      </c>
      <c r="G5934" s="220"/>
      <c r="I5934" s="269"/>
    </row>
    <row r="5935" spans="1:9">
      <c r="A5935" s="251" t="str">
        <f t="shared" si="1048"/>
        <v/>
      </c>
      <c r="B5935" s="239" t="str">
        <f t="shared" si="1049"/>
        <v/>
      </c>
      <c r="C5935" s="187"/>
      <c r="D5935" s="187"/>
      <c r="E5935" s="240">
        <f t="shared" si="1050"/>
        <v>0</v>
      </c>
      <c r="F5935" s="218">
        <f t="shared" si="1051"/>
        <v>0</v>
      </c>
      <c r="G5935" s="220"/>
      <c r="I5935" s="269"/>
    </row>
    <row r="5936" spans="1:9">
      <c r="A5936" s="251" t="str">
        <f t="shared" si="1048"/>
        <v/>
      </c>
      <c r="B5936" s="239" t="str">
        <f t="shared" si="1049"/>
        <v/>
      </c>
      <c r="C5936" s="187"/>
      <c r="D5936" s="187"/>
      <c r="E5936" s="240">
        <f t="shared" si="1050"/>
        <v>0</v>
      </c>
      <c r="F5936" s="218">
        <f t="shared" si="1051"/>
        <v>0</v>
      </c>
      <c r="G5936" s="220"/>
      <c r="I5936" s="269"/>
    </row>
    <row r="5937" spans="1:20">
      <c r="A5937" s="251" t="str">
        <f t="shared" si="1048"/>
        <v/>
      </c>
      <c r="B5937" s="239" t="str">
        <f t="shared" si="1049"/>
        <v/>
      </c>
      <c r="C5937" s="187"/>
      <c r="D5937" s="187"/>
      <c r="E5937" s="240">
        <f t="shared" si="1050"/>
        <v>0</v>
      </c>
      <c r="F5937" s="218">
        <f t="shared" si="1051"/>
        <v>0</v>
      </c>
      <c r="G5937" s="220"/>
      <c r="I5937" s="269"/>
    </row>
    <row r="5938" spans="1:20">
      <c r="A5938" s="251" t="str">
        <f t="shared" si="1048"/>
        <v/>
      </c>
      <c r="B5938" s="239" t="str">
        <f t="shared" si="1049"/>
        <v/>
      </c>
      <c r="C5938" s="187"/>
      <c r="D5938" s="187"/>
      <c r="E5938" s="240">
        <f t="shared" si="1050"/>
        <v>0</v>
      </c>
      <c r="F5938" s="218">
        <f t="shared" si="1051"/>
        <v>0</v>
      </c>
      <c r="G5938" s="220"/>
      <c r="I5938" s="269"/>
    </row>
    <row r="5939" spans="1:20">
      <c r="A5939" s="251" t="str">
        <f t="shared" si="1048"/>
        <v/>
      </c>
      <c r="B5939" s="239" t="str">
        <f t="shared" si="1049"/>
        <v/>
      </c>
      <c r="C5939" s="187"/>
      <c r="D5939" s="187"/>
      <c r="E5939" s="240">
        <f t="shared" si="1050"/>
        <v>0</v>
      </c>
      <c r="F5939" s="218">
        <f t="shared" si="1051"/>
        <v>0</v>
      </c>
      <c r="G5939" s="220"/>
      <c r="I5939" s="269"/>
    </row>
    <row r="5940" spans="1:20">
      <c r="A5940" s="251" t="str">
        <f t="shared" si="1048"/>
        <v/>
      </c>
      <c r="B5940" s="239" t="str">
        <f t="shared" si="1049"/>
        <v/>
      </c>
      <c r="C5940" s="187"/>
      <c r="D5940" s="187"/>
      <c r="E5940" s="240">
        <f t="shared" si="1050"/>
        <v>0</v>
      </c>
      <c r="F5940" s="218">
        <f t="shared" si="1051"/>
        <v>0</v>
      </c>
      <c r="G5940" s="220"/>
      <c r="I5940" s="269"/>
    </row>
    <row r="5941" spans="1:20">
      <c r="A5941" s="251" t="str">
        <f t="shared" si="1048"/>
        <v/>
      </c>
      <c r="B5941" s="239" t="str">
        <f t="shared" si="1049"/>
        <v/>
      </c>
      <c r="C5941" s="187"/>
      <c r="D5941" s="187"/>
      <c r="E5941" s="240">
        <f t="shared" si="1050"/>
        <v>0</v>
      </c>
      <c r="F5941" s="218">
        <f t="shared" si="1051"/>
        <v>0</v>
      </c>
      <c r="G5941" s="220"/>
      <c r="I5941" s="269"/>
    </row>
    <row r="5942" spans="1:20" ht="31.5" customHeight="1">
      <c r="A5942" s="251" t="str">
        <f t="shared" si="1048"/>
        <v/>
      </c>
      <c r="B5942" s="239" t="str">
        <f t="shared" si="1049"/>
        <v/>
      </c>
      <c r="C5942" s="187"/>
      <c r="D5942" s="187"/>
      <c r="E5942" s="240">
        <f t="shared" si="1050"/>
        <v>0</v>
      </c>
      <c r="F5942" s="218">
        <f t="shared" si="1051"/>
        <v>0</v>
      </c>
      <c r="G5942" s="221"/>
      <c r="I5942" s="308"/>
    </row>
    <row r="5943" spans="1:20" ht="13.5" thickBot="1">
      <c r="A5943" s="222"/>
      <c r="B5943" s="223"/>
      <c r="C5943" s="223"/>
      <c r="D5943" s="225"/>
      <c r="E5943" s="225"/>
      <c r="F5943" s="226" t="s">
        <v>79</v>
      </c>
      <c r="G5943" s="250">
        <f>SUM(F5931:F5942)</f>
        <v>0</v>
      </c>
      <c r="I5943" s="308"/>
    </row>
    <row r="5944" spans="1:20" ht="13.5" thickTop="1">
      <c r="A5944" s="179" t="s">
        <v>72</v>
      </c>
      <c r="B5944" s="229"/>
      <c r="C5944" s="229"/>
      <c r="D5944" s="231"/>
      <c r="E5944" s="231"/>
      <c r="F5944" s="230"/>
      <c r="G5944" s="232"/>
      <c r="H5944" s="209"/>
      <c r="I5944" s="307"/>
    </row>
    <row r="5945" spans="1:20">
      <c r="A5945" s="233" t="s">
        <v>53</v>
      </c>
      <c r="B5945" s="234"/>
      <c r="C5945" s="234"/>
      <c r="D5945" s="299"/>
      <c r="E5945" s="236" t="s">
        <v>73</v>
      </c>
      <c r="F5945" s="237" t="s">
        <v>74</v>
      </c>
      <c r="G5945" s="252" t="s">
        <v>73</v>
      </c>
      <c r="I5945" s="308"/>
    </row>
    <row r="5946" spans="1:20">
      <c r="A5946" s="178" t="s">
        <v>86</v>
      </c>
      <c r="B5946" s="253"/>
      <c r="C5946" s="253"/>
      <c r="D5946" s="300"/>
      <c r="E5946" s="217">
        <f>SUM(G5905,G5920,G5928,G5943)</f>
        <v>0</v>
      </c>
      <c r="F5946" s="254">
        <f>A</f>
        <v>0</v>
      </c>
      <c r="G5946" s="255">
        <f>E5946*F5946</f>
        <v>0</v>
      </c>
      <c r="I5946" s="308"/>
    </row>
    <row r="5947" spans="1:20">
      <c r="A5947" s="178" t="s">
        <v>84</v>
      </c>
      <c r="B5947" s="253"/>
      <c r="C5947" s="253"/>
      <c r="D5947" s="300"/>
      <c r="E5947" s="217">
        <f>SUM(G5905,G5920,G5928,G5943)</f>
        <v>0</v>
      </c>
      <c r="F5947" s="254">
        <f>I</f>
        <v>0</v>
      </c>
      <c r="G5947" s="255">
        <f>E5947*F5947</f>
        <v>0</v>
      </c>
      <c r="I5947" s="308"/>
    </row>
    <row r="5948" spans="1:20" ht="33" customHeight="1">
      <c r="A5948" s="178" t="s">
        <v>85</v>
      </c>
      <c r="B5948" s="253"/>
      <c r="C5948" s="253"/>
      <c r="D5948" s="300"/>
      <c r="E5948" s="217">
        <f>SUM(G5905,G5920,G5928,G5943)</f>
        <v>0</v>
      </c>
      <c r="F5948" s="254">
        <f>U</f>
        <v>0</v>
      </c>
      <c r="G5948" s="255">
        <f>E5948*F5948</f>
        <v>0</v>
      </c>
      <c r="I5948" s="308"/>
      <c r="J5948" s="281"/>
      <c r="K5948" s="281"/>
      <c r="L5948" s="281"/>
      <c r="M5948" s="281"/>
      <c r="N5948" s="281"/>
      <c r="O5948" s="281"/>
      <c r="P5948" s="281"/>
      <c r="Q5948" s="281"/>
      <c r="R5948" s="281"/>
      <c r="S5948" s="281"/>
    </row>
    <row r="5949" spans="1:20" s="201" customFormat="1" ht="13.5" thickBot="1">
      <c r="A5949" s="222"/>
      <c r="B5949" s="223"/>
      <c r="C5949" s="223"/>
      <c r="D5949" s="225"/>
      <c r="E5949" s="225"/>
      <c r="F5949" s="256" t="s">
        <v>83</v>
      </c>
      <c r="G5949" s="250">
        <f>SUM(G5946:G5948)</f>
        <v>0</v>
      </c>
      <c r="I5949" s="309"/>
      <c r="J5949" s="201" t="str">
        <f>B5889</f>
        <v>8,6</v>
      </c>
      <c r="K5949" s="261">
        <f>E5946</f>
        <v>0</v>
      </c>
      <c r="L5949" s="261">
        <f>+G5905</f>
        <v>0</v>
      </c>
      <c r="M5949" s="261">
        <f>+G5920</f>
        <v>0</v>
      </c>
      <c r="N5949" s="261">
        <f>+G5928</f>
        <v>0</v>
      </c>
      <c r="O5949" s="261">
        <f>+G5943</f>
        <v>0</v>
      </c>
      <c r="P5949" s="280">
        <f>G5946</f>
        <v>0</v>
      </c>
      <c r="Q5949" s="280">
        <f>G5947</f>
        <v>0</v>
      </c>
      <c r="R5949" s="280">
        <f>G5948</f>
        <v>0</v>
      </c>
      <c r="S5949" s="283">
        <f>SUM(K5949:R5949)</f>
        <v>0</v>
      </c>
      <c r="T5949" s="280"/>
    </row>
    <row r="5950" spans="1:20" ht="14" thickTop="1" thickBot="1">
      <c r="A5950" s="257"/>
      <c r="B5950" s="201"/>
      <c r="C5950" s="201"/>
      <c r="D5950" s="301"/>
      <c r="E5950" s="258" t="s">
        <v>88</v>
      </c>
      <c r="F5950" s="259"/>
      <c r="G5950" s="260">
        <f>ROUND(SUM(G5905,G5920,G5928,G5943,G5949),0)</f>
        <v>0</v>
      </c>
      <c r="I5950" s="308"/>
      <c r="T5950" s="280"/>
    </row>
    <row r="5951" spans="1:20" ht="13.5" thickTop="1">
      <c r="A5951" s="262" t="s">
        <v>95</v>
      </c>
      <c r="D5951" s="206"/>
      <c r="E5951" s="206"/>
      <c r="F5951" s="205"/>
      <c r="G5951" s="208"/>
      <c r="I5951" s="308"/>
      <c r="T5951" s="280"/>
    </row>
    <row r="5952" spans="1:20">
      <c r="A5952" s="262"/>
      <c r="B5952" s="263"/>
      <c r="C5952" s="263"/>
      <c r="D5952" s="302"/>
      <c r="E5952" s="206"/>
      <c r="F5952" s="205"/>
      <c r="G5952" s="264">
        <f ca="1">TODAY()</f>
        <v>45189</v>
      </c>
      <c r="I5952" s="308"/>
      <c r="T5952" s="280"/>
    </row>
    <row r="5953" spans="1:19" s="191" customFormat="1" ht="13.5" thickBot="1">
      <c r="A5953" s="222"/>
      <c r="B5953" s="223"/>
      <c r="C5953" s="223"/>
      <c r="D5953" s="225"/>
      <c r="E5953" s="225"/>
      <c r="F5953" s="224"/>
      <c r="G5953" s="265"/>
      <c r="I5953" s="303"/>
      <c r="S5953" s="282"/>
    </row>
    <row r="5954" spans="1:19" s="191" customFormat="1" ht="13.5" thickTop="1">
      <c r="A5954" s="188" t="s">
        <v>124</v>
      </c>
      <c r="B5954" s="188"/>
      <c r="C5954" s="188"/>
      <c r="D5954" s="190"/>
      <c r="E5954" s="190"/>
      <c r="F5954" s="189"/>
      <c r="G5954" s="189"/>
      <c r="I5954" s="303"/>
      <c r="S5954" s="282"/>
    </row>
    <row r="5955" spans="1:19" s="191" customFormat="1">
      <c r="A5955" s="188" t="str">
        <f>CONCATENATE('Prestaciones y AIU'!A5304," ANALISIS DE PRECIOS UNITARIOS")</f>
        <v xml:space="preserve"> ANALISIS DE PRECIOS UNITARIOS</v>
      </c>
      <c r="B5955" s="188"/>
      <c r="C5955" s="188"/>
      <c r="D5955" s="190"/>
      <c r="E5955" s="190"/>
      <c r="F5955" s="189"/>
      <c r="G5955" s="189"/>
      <c r="I5955" s="303"/>
      <c r="S5955" s="282"/>
    </row>
    <row r="5956" spans="1:19" s="191" customFormat="1">
      <c r="A5956" s="188" t="str">
        <f>Objeto_LIC</f>
        <v>OBJETO PROCESO COMPETITIVO</v>
      </c>
      <c r="B5956" s="188"/>
      <c r="C5956" s="188"/>
      <c r="D5956" s="190"/>
      <c r="E5956" s="190"/>
      <c r="F5956" s="189"/>
      <c r="G5956" s="189"/>
      <c r="I5956" s="303"/>
      <c r="S5956" s="282"/>
    </row>
    <row r="5957" spans="1:19">
      <c r="A5957" s="188"/>
      <c r="B5957" s="188"/>
      <c r="C5957" s="188"/>
      <c r="D5957" s="190"/>
      <c r="E5957" s="190"/>
      <c r="F5957" s="189"/>
      <c r="G5957" s="189"/>
    </row>
    <row r="5958" spans="1:19" s="201" customFormat="1" ht="13.5" thickBot="1">
      <c r="A5958" s="192"/>
      <c r="B5958" s="192"/>
      <c r="C5958" s="192"/>
      <c r="D5958" s="194"/>
      <c r="E5958" s="194"/>
      <c r="F5958" s="193"/>
      <c r="G5958" s="193"/>
      <c r="I5958" s="305"/>
      <c r="S5958" s="282"/>
    </row>
    <row r="5959" spans="1:19" ht="13.5" thickTop="1">
      <c r="A5959" s="196"/>
      <c r="B5959" s="197"/>
      <c r="C5959" s="197"/>
      <c r="D5959" s="199"/>
      <c r="E5959" s="199"/>
      <c r="F5959" s="198"/>
      <c r="G5959" s="200" t="s">
        <v>125</v>
      </c>
    </row>
    <row r="5960" spans="1:19">
      <c r="A5960" s="202" t="s">
        <v>58</v>
      </c>
      <c r="B5960" s="844" t="str">
        <f>Proponente</f>
        <v>INDICAR NOMBRE DE CONTRATISTA</v>
      </c>
      <c r="C5960" s="844"/>
      <c r="D5960" s="844"/>
      <c r="E5960" s="844"/>
      <c r="F5960" s="844"/>
      <c r="G5960" s="845"/>
    </row>
    <row r="5961" spans="1:19">
      <c r="A5961" s="202" t="s">
        <v>59</v>
      </c>
      <c r="B5961" s="203" t="str">
        <f>Presupuesto!$A$92</f>
        <v>8,7</v>
      </c>
      <c r="C5961" s="844" t="str">
        <f>Presupuesto!$B$92</f>
        <v>Movilización de equipo de hincado e instalación distancia menor o igual a 20 Km</v>
      </c>
      <c r="D5961" s="844"/>
      <c r="E5961" s="844"/>
      <c r="F5961" s="844"/>
      <c r="G5961" s="845"/>
    </row>
    <row r="5962" spans="1:19">
      <c r="A5962" s="204"/>
      <c r="D5962" s="206"/>
      <c r="E5962" s="206"/>
      <c r="F5962" s="192" t="s">
        <v>87</v>
      </c>
      <c r="G5962" s="207" t="str">
        <f>Presupuesto!$C$92</f>
        <v>Glb</v>
      </c>
      <c r="I5962" s="306"/>
      <c r="J5962" s="281"/>
      <c r="K5962" s="281"/>
      <c r="L5962" s="281"/>
      <c r="M5962" s="281"/>
      <c r="N5962" s="281"/>
      <c r="O5962" s="281"/>
      <c r="P5962" s="281"/>
      <c r="Q5962" s="281"/>
      <c r="R5962" s="281"/>
      <c r="S5962" s="281"/>
    </row>
    <row r="5963" spans="1:19" s="209" customFormat="1" ht="13.5" thickBot="1">
      <c r="A5963" s="202" t="s">
        <v>60</v>
      </c>
      <c r="B5963" s="195"/>
      <c r="C5963" s="195"/>
      <c r="D5963" s="206"/>
      <c r="E5963" s="206"/>
      <c r="F5963" s="205"/>
      <c r="G5963" s="208"/>
      <c r="I5963" s="307"/>
      <c r="S5963" s="281"/>
    </row>
    <row r="5964" spans="1:19" ht="13.5" thickTop="1">
      <c r="A5964" s="210" t="s">
        <v>53</v>
      </c>
      <c r="B5964" s="211" t="s">
        <v>61</v>
      </c>
      <c r="C5964" s="211" t="s">
        <v>62</v>
      </c>
      <c r="D5964" s="212" t="s">
        <v>70</v>
      </c>
      <c r="E5964" s="213" t="s">
        <v>98</v>
      </c>
      <c r="F5964" s="213" t="s">
        <v>75</v>
      </c>
      <c r="G5964" s="214" t="s">
        <v>66</v>
      </c>
      <c r="I5964" s="269"/>
    </row>
    <row r="5965" spans="1:19">
      <c r="A5965" s="215" t="str">
        <f t="shared" ref="A5965:A5976" si="1052">IF(I5964=0,"-",VLOOKUP(I5964,EQUIPOS,2,FALSE))</f>
        <v>-</v>
      </c>
      <c r="B5965" s="216"/>
      <c r="C5965" s="216"/>
      <c r="D5965" s="186"/>
      <c r="E5965" s="217">
        <f t="shared" ref="E5965:E5976" si="1053">IF(I5964=0,0,VLOOKUP(I5964,EQUIPOS,4,FALSE))</f>
        <v>0</v>
      </c>
      <c r="F5965" s="218">
        <f t="shared" ref="F5965:F5976" si="1054">IF(D5965=0,0,E5965/D5965)</f>
        <v>0</v>
      </c>
      <c r="G5965" s="219"/>
      <c r="I5965" s="269"/>
    </row>
    <row r="5966" spans="1:19">
      <c r="A5966" s="215" t="str">
        <f t="shared" si="1052"/>
        <v>-</v>
      </c>
      <c r="B5966" s="216"/>
      <c r="C5966" s="216"/>
      <c r="D5966" s="186"/>
      <c r="E5966" s="217">
        <f t="shared" si="1053"/>
        <v>0</v>
      </c>
      <c r="F5966" s="218">
        <f t="shared" si="1054"/>
        <v>0</v>
      </c>
      <c r="G5966" s="220"/>
      <c r="I5966" s="269"/>
    </row>
    <row r="5967" spans="1:19">
      <c r="A5967" s="215" t="str">
        <f t="shared" si="1052"/>
        <v>-</v>
      </c>
      <c r="B5967" s="216"/>
      <c r="C5967" s="216"/>
      <c r="D5967" s="186"/>
      <c r="E5967" s="217">
        <f t="shared" si="1053"/>
        <v>0</v>
      </c>
      <c r="F5967" s="218">
        <f t="shared" si="1054"/>
        <v>0</v>
      </c>
      <c r="G5967" s="220"/>
      <c r="I5967" s="269"/>
    </row>
    <row r="5968" spans="1:19">
      <c r="A5968" s="215" t="str">
        <f t="shared" si="1052"/>
        <v>-</v>
      </c>
      <c r="B5968" s="216"/>
      <c r="C5968" s="216"/>
      <c r="D5968" s="186"/>
      <c r="E5968" s="217">
        <f t="shared" si="1053"/>
        <v>0</v>
      </c>
      <c r="F5968" s="218">
        <f t="shared" si="1054"/>
        <v>0</v>
      </c>
      <c r="G5968" s="220"/>
      <c r="I5968" s="269"/>
    </row>
    <row r="5969" spans="1:19">
      <c r="A5969" s="215" t="str">
        <f t="shared" si="1052"/>
        <v>-</v>
      </c>
      <c r="B5969" s="216"/>
      <c r="C5969" s="216"/>
      <c r="D5969" s="186"/>
      <c r="E5969" s="217">
        <f t="shared" si="1053"/>
        <v>0</v>
      </c>
      <c r="F5969" s="218">
        <f t="shared" si="1054"/>
        <v>0</v>
      </c>
      <c r="G5969" s="220"/>
      <c r="I5969" s="269"/>
    </row>
    <row r="5970" spans="1:19">
      <c r="A5970" s="215" t="str">
        <f t="shared" si="1052"/>
        <v>-</v>
      </c>
      <c r="B5970" s="216"/>
      <c r="C5970" s="216"/>
      <c r="D5970" s="186"/>
      <c r="E5970" s="217">
        <f t="shared" si="1053"/>
        <v>0</v>
      </c>
      <c r="F5970" s="218">
        <f t="shared" si="1054"/>
        <v>0</v>
      </c>
      <c r="G5970" s="220"/>
      <c r="I5970" s="269"/>
    </row>
    <row r="5971" spans="1:19">
      <c r="A5971" s="215" t="str">
        <f t="shared" si="1052"/>
        <v>-</v>
      </c>
      <c r="B5971" s="216"/>
      <c r="C5971" s="216"/>
      <c r="D5971" s="186"/>
      <c r="E5971" s="217">
        <f t="shared" si="1053"/>
        <v>0</v>
      </c>
      <c r="F5971" s="218">
        <f t="shared" si="1054"/>
        <v>0</v>
      </c>
      <c r="G5971" s="220"/>
      <c r="I5971" s="269"/>
    </row>
    <row r="5972" spans="1:19">
      <c r="A5972" s="215" t="str">
        <f t="shared" si="1052"/>
        <v>-</v>
      </c>
      <c r="B5972" s="216"/>
      <c r="C5972" s="216"/>
      <c r="D5972" s="186"/>
      <c r="E5972" s="217">
        <f t="shared" si="1053"/>
        <v>0</v>
      </c>
      <c r="F5972" s="218">
        <f t="shared" si="1054"/>
        <v>0</v>
      </c>
      <c r="G5972" s="220"/>
      <c r="I5972" s="269"/>
    </row>
    <row r="5973" spans="1:19">
      <c r="A5973" s="215" t="str">
        <f t="shared" si="1052"/>
        <v>-</v>
      </c>
      <c r="B5973" s="216"/>
      <c r="C5973" s="216"/>
      <c r="D5973" s="186"/>
      <c r="E5973" s="217">
        <f t="shared" si="1053"/>
        <v>0</v>
      </c>
      <c r="F5973" s="218">
        <f t="shared" si="1054"/>
        <v>0</v>
      </c>
      <c r="G5973" s="220"/>
      <c r="I5973" s="269"/>
    </row>
    <row r="5974" spans="1:19">
      <c r="A5974" s="215" t="str">
        <f t="shared" si="1052"/>
        <v>-</v>
      </c>
      <c r="B5974" s="216"/>
      <c r="C5974" s="216"/>
      <c r="D5974" s="186"/>
      <c r="E5974" s="217">
        <f t="shared" si="1053"/>
        <v>0</v>
      </c>
      <c r="F5974" s="218">
        <f t="shared" si="1054"/>
        <v>0</v>
      </c>
      <c r="G5974" s="220"/>
      <c r="I5974" s="269"/>
    </row>
    <row r="5975" spans="1:19">
      <c r="A5975" s="215" t="str">
        <f t="shared" si="1052"/>
        <v>-</v>
      </c>
      <c r="B5975" s="216"/>
      <c r="C5975" s="216"/>
      <c r="D5975" s="186"/>
      <c r="E5975" s="217">
        <f t="shared" si="1053"/>
        <v>0</v>
      </c>
      <c r="F5975" s="218">
        <f t="shared" si="1054"/>
        <v>0</v>
      </c>
      <c r="G5975" s="220"/>
      <c r="I5975" s="269"/>
    </row>
    <row r="5976" spans="1:19">
      <c r="A5976" s="215" t="str">
        <f t="shared" si="1052"/>
        <v>-</v>
      </c>
      <c r="B5976" s="216"/>
      <c r="C5976" s="216"/>
      <c r="D5976" s="186"/>
      <c r="E5976" s="217">
        <f t="shared" si="1053"/>
        <v>0</v>
      </c>
      <c r="F5976" s="218">
        <f t="shared" si="1054"/>
        <v>0</v>
      </c>
      <c r="G5976" s="220"/>
      <c r="I5976" s="308"/>
    </row>
    <row r="5977" spans="1:19" ht="13.5" thickBot="1">
      <c r="A5977" s="222"/>
      <c r="B5977" s="223"/>
      <c r="C5977" s="223"/>
      <c r="D5977" s="225"/>
      <c r="E5977" s="225"/>
      <c r="F5977" s="226" t="s">
        <v>76</v>
      </c>
      <c r="G5977" s="227">
        <f>SUM(F5965:F5976)</f>
        <v>0</v>
      </c>
      <c r="I5977" s="308"/>
    </row>
    <row r="5978" spans="1:19" s="209" customFormat="1" ht="13.5" thickTop="1">
      <c r="A5978" s="228" t="s">
        <v>63</v>
      </c>
      <c r="B5978" s="229"/>
      <c r="C5978" s="229"/>
      <c r="D5978" s="231"/>
      <c r="E5978" s="231"/>
      <c r="F5978" s="230"/>
      <c r="G5978" s="232"/>
      <c r="I5978" s="307"/>
      <c r="S5978" s="281"/>
    </row>
    <row r="5979" spans="1:19" ht="26">
      <c r="A5979" s="233" t="s">
        <v>53</v>
      </c>
      <c r="B5979" s="234"/>
      <c r="C5979" s="235" t="s">
        <v>54</v>
      </c>
      <c r="D5979" s="298" t="s">
        <v>64</v>
      </c>
      <c r="E5979" s="236" t="s">
        <v>65</v>
      </c>
      <c r="F5979" s="237" t="s">
        <v>75</v>
      </c>
      <c r="G5979" s="238" t="s">
        <v>66</v>
      </c>
      <c r="I5979" s="269"/>
    </row>
    <row r="5980" spans="1:19">
      <c r="A5980" s="842" t="str">
        <f t="shared" ref="A5980:A5991" si="1055">IF(I5979=0,"",VLOOKUP(I5979,MATERIALES,2,FALSE))</f>
        <v/>
      </c>
      <c r="B5980" s="843"/>
      <c r="C5980" s="239" t="str">
        <f t="shared" ref="C5980:C5988" si="1056">IF(I5979=0,"",VLOOKUP(I5979,MATERIALES,3,FALSE))</f>
        <v/>
      </c>
      <c r="D5980" s="186"/>
      <c r="E5980" s="240">
        <f t="shared" ref="E5980:E5991" si="1057">IF(I5979=0,0,VLOOKUP(I5979,MATERIALES,4,FALSE))</f>
        <v>0</v>
      </c>
      <c r="F5980" s="218">
        <f>D5980*E5980</f>
        <v>0</v>
      </c>
      <c r="G5980" s="219"/>
      <c r="I5980" s="269"/>
    </row>
    <row r="5981" spans="1:19">
      <c r="A5981" s="842" t="str">
        <f t="shared" si="1055"/>
        <v/>
      </c>
      <c r="B5981" s="843"/>
      <c r="C5981" s="239" t="str">
        <f t="shared" si="1056"/>
        <v/>
      </c>
      <c r="D5981" s="186"/>
      <c r="E5981" s="240">
        <f t="shared" si="1057"/>
        <v>0</v>
      </c>
      <c r="F5981" s="218">
        <f t="shared" ref="F5981:F5991" si="1058">D5981*E5981</f>
        <v>0</v>
      </c>
      <c r="G5981" s="220"/>
      <c r="I5981" s="269"/>
    </row>
    <row r="5982" spans="1:19">
      <c r="A5982" s="842" t="str">
        <f t="shared" si="1055"/>
        <v/>
      </c>
      <c r="B5982" s="843"/>
      <c r="C5982" s="239" t="str">
        <f t="shared" si="1056"/>
        <v/>
      </c>
      <c r="D5982" s="186"/>
      <c r="E5982" s="240">
        <f t="shared" si="1057"/>
        <v>0</v>
      </c>
      <c r="F5982" s="218">
        <f t="shared" si="1058"/>
        <v>0</v>
      </c>
      <c r="G5982" s="220"/>
      <c r="I5982" s="269"/>
    </row>
    <row r="5983" spans="1:19">
      <c r="A5983" s="842" t="str">
        <f t="shared" si="1055"/>
        <v/>
      </c>
      <c r="B5983" s="843"/>
      <c r="C5983" s="239" t="str">
        <f t="shared" si="1056"/>
        <v/>
      </c>
      <c r="D5983" s="186"/>
      <c r="E5983" s="240">
        <f t="shared" si="1057"/>
        <v>0</v>
      </c>
      <c r="F5983" s="218">
        <f t="shared" si="1058"/>
        <v>0</v>
      </c>
      <c r="G5983" s="220"/>
      <c r="I5983" s="269"/>
    </row>
    <row r="5984" spans="1:19">
      <c r="A5984" s="842" t="str">
        <f t="shared" si="1055"/>
        <v/>
      </c>
      <c r="B5984" s="843"/>
      <c r="C5984" s="239" t="str">
        <f t="shared" si="1056"/>
        <v/>
      </c>
      <c r="D5984" s="186"/>
      <c r="E5984" s="240">
        <f t="shared" si="1057"/>
        <v>0</v>
      </c>
      <c r="F5984" s="218">
        <f t="shared" si="1058"/>
        <v>0</v>
      </c>
      <c r="G5984" s="220"/>
      <c r="I5984" s="269"/>
    </row>
    <row r="5985" spans="1:9">
      <c r="A5985" s="842" t="str">
        <f t="shared" si="1055"/>
        <v/>
      </c>
      <c r="B5985" s="843"/>
      <c r="C5985" s="239" t="str">
        <f t="shared" si="1056"/>
        <v/>
      </c>
      <c r="D5985" s="186"/>
      <c r="E5985" s="240">
        <f t="shared" si="1057"/>
        <v>0</v>
      </c>
      <c r="F5985" s="218">
        <f t="shared" si="1058"/>
        <v>0</v>
      </c>
      <c r="G5985" s="220"/>
      <c r="I5985" s="269"/>
    </row>
    <row r="5986" spans="1:9">
      <c r="A5986" s="842" t="str">
        <f t="shared" si="1055"/>
        <v/>
      </c>
      <c r="B5986" s="843"/>
      <c r="C5986" s="239" t="str">
        <f t="shared" si="1056"/>
        <v/>
      </c>
      <c r="D5986" s="186"/>
      <c r="E5986" s="240">
        <f t="shared" si="1057"/>
        <v>0</v>
      </c>
      <c r="F5986" s="218">
        <f t="shared" si="1058"/>
        <v>0</v>
      </c>
      <c r="G5986" s="220"/>
      <c r="I5986" s="269"/>
    </row>
    <row r="5987" spans="1:9">
      <c r="A5987" s="842" t="str">
        <f t="shared" si="1055"/>
        <v/>
      </c>
      <c r="B5987" s="843"/>
      <c r="C5987" s="239" t="str">
        <f t="shared" si="1056"/>
        <v/>
      </c>
      <c r="D5987" s="186"/>
      <c r="E5987" s="240">
        <f t="shared" si="1057"/>
        <v>0</v>
      </c>
      <c r="F5987" s="218">
        <f t="shared" si="1058"/>
        <v>0</v>
      </c>
      <c r="G5987" s="241"/>
      <c r="I5987" s="269"/>
    </row>
    <row r="5988" spans="1:9">
      <c r="A5988" s="842" t="str">
        <f t="shared" si="1055"/>
        <v/>
      </c>
      <c r="B5988" s="843"/>
      <c r="C5988" s="239" t="str">
        <f t="shared" si="1056"/>
        <v/>
      </c>
      <c r="D5988" s="186"/>
      <c r="E5988" s="240">
        <f t="shared" si="1057"/>
        <v>0</v>
      </c>
      <c r="F5988" s="218">
        <f t="shared" si="1058"/>
        <v>0</v>
      </c>
      <c r="G5988" s="220"/>
      <c r="I5988" s="269"/>
    </row>
    <row r="5989" spans="1:9">
      <c r="A5989" s="842" t="str">
        <f t="shared" si="1055"/>
        <v/>
      </c>
      <c r="B5989" s="843"/>
      <c r="C5989" s="239"/>
      <c r="D5989" s="186"/>
      <c r="E5989" s="240">
        <f t="shared" si="1057"/>
        <v>0</v>
      </c>
      <c r="F5989" s="218">
        <f t="shared" si="1058"/>
        <v>0</v>
      </c>
      <c r="G5989" s="220"/>
      <c r="I5989" s="269"/>
    </row>
    <row r="5990" spans="1:9">
      <c r="A5990" s="842" t="str">
        <f t="shared" si="1055"/>
        <v/>
      </c>
      <c r="B5990" s="843"/>
      <c r="C5990" s="239"/>
      <c r="D5990" s="186"/>
      <c r="E5990" s="240">
        <f t="shared" si="1057"/>
        <v>0</v>
      </c>
      <c r="F5990" s="218">
        <f t="shared" si="1058"/>
        <v>0</v>
      </c>
      <c r="G5990" s="220"/>
      <c r="I5990" s="269"/>
    </row>
    <row r="5991" spans="1:9" ht="26.25" customHeight="1">
      <c r="A5991" s="842" t="str">
        <f t="shared" si="1055"/>
        <v/>
      </c>
      <c r="B5991" s="843"/>
      <c r="C5991" s="239" t="str">
        <f t="shared" ref="C5991" si="1059">IF(I5990=0,"",VLOOKUP(I5990,MATERIALES,3,FALSE))</f>
        <v/>
      </c>
      <c r="D5991" s="186"/>
      <c r="E5991" s="240">
        <f t="shared" si="1057"/>
        <v>0</v>
      </c>
      <c r="F5991" s="218">
        <f t="shared" si="1058"/>
        <v>0</v>
      </c>
      <c r="G5991" s="221"/>
      <c r="I5991" s="308"/>
    </row>
    <row r="5992" spans="1:9" ht="13.5" thickBot="1">
      <c r="A5992" s="204"/>
      <c r="D5992" s="206"/>
      <c r="E5992" s="242"/>
      <c r="F5992" s="243" t="s">
        <v>77</v>
      </c>
      <c r="G5992" s="241">
        <f>SUM(F5980:F5991)</f>
        <v>0</v>
      </c>
      <c r="I5992" s="308"/>
    </row>
    <row r="5993" spans="1:9" ht="14" thickTop="1" thickBot="1">
      <c r="A5993" s="244" t="s">
        <v>68</v>
      </c>
      <c r="B5993" s="245"/>
      <c r="C5993" s="245"/>
      <c r="D5993" s="247"/>
      <c r="E5993" s="247"/>
      <c r="F5993" s="246"/>
      <c r="G5993" s="248"/>
      <c r="I5993" s="308"/>
    </row>
    <row r="5994" spans="1:9" ht="13.5" thickTop="1">
      <c r="A5994" s="233" t="s">
        <v>53</v>
      </c>
      <c r="B5994" s="234"/>
      <c r="C5994" s="236" t="s">
        <v>67</v>
      </c>
      <c r="D5994" s="298" t="s">
        <v>71</v>
      </c>
      <c r="E5994" s="236" t="s">
        <v>96</v>
      </c>
      <c r="F5994" s="237" t="s">
        <v>75</v>
      </c>
      <c r="G5994" s="238" t="s">
        <v>66</v>
      </c>
      <c r="I5994" s="269"/>
    </row>
    <row r="5995" spans="1:9">
      <c r="A5995" s="842" t="str">
        <f>IF(I5994=0,"",VLOOKUP(I5994,EQUIPOS,2,FALSE))</f>
        <v/>
      </c>
      <c r="B5995" s="843"/>
      <c r="C5995" s="187"/>
      <c r="D5995" s="186"/>
      <c r="E5995" s="240">
        <f>IF(I5994=0,0,VLOOKUP(I5994,EQUIPOS,4,FALSE))</f>
        <v>0</v>
      </c>
      <c r="F5995" s="218">
        <f>C5995*D5995*E5995</f>
        <v>0</v>
      </c>
      <c r="G5995" s="219"/>
      <c r="I5995" s="269"/>
    </row>
    <row r="5996" spans="1:9">
      <c r="A5996" s="842" t="str">
        <f>IF(I5995=0,"",VLOOKUP(I5995,EQUIPOS,2,FALSE))</f>
        <v/>
      </c>
      <c r="B5996" s="843"/>
      <c r="C5996" s="187"/>
      <c r="D5996" s="186"/>
      <c r="E5996" s="240">
        <f>IF(I5995=0,0,VLOOKUP(I5995,EQUIPOS,4,FALSE))</f>
        <v>0</v>
      </c>
      <c r="F5996" s="218">
        <f t="shared" ref="F5996:F5999" si="1060">C5996*D5996*E5996</f>
        <v>0</v>
      </c>
      <c r="G5996" s="220"/>
      <c r="I5996" s="269"/>
    </row>
    <row r="5997" spans="1:9">
      <c r="A5997" s="842" t="str">
        <f>IF(I5996=0,"",VLOOKUP(I5996,EQUIPOS,2,FALSE))</f>
        <v/>
      </c>
      <c r="B5997" s="843"/>
      <c r="C5997" s="187"/>
      <c r="D5997" s="186"/>
      <c r="E5997" s="240">
        <f>IF(I5996=0,0,VLOOKUP(I5996,EQUIPOS,4,FALSE))</f>
        <v>0</v>
      </c>
      <c r="F5997" s="218">
        <f t="shared" si="1060"/>
        <v>0</v>
      </c>
      <c r="G5997" s="220"/>
      <c r="I5997" s="269"/>
    </row>
    <row r="5998" spans="1:9">
      <c r="A5998" s="842" t="str">
        <f>IF(I5997=0,"",VLOOKUP(I5997,EQUIPOS,2,FALSE))</f>
        <v/>
      </c>
      <c r="B5998" s="843"/>
      <c r="C5998" s="187"/>
      <c r="D5998" s="186"/>
      <c r="E5998" s="240">
        <f>IF(I5997=0,0,VLOOKUP(I5997,EQUIPOS,4,FALSE))</f>
        <v>0</v>
      </c>
      <c r="F5998" s="218">
        <f t="shared" si="1060"/>
        <v>0</v>
      </c>
      <c r="G5998" s="220"/>
      <c r="I5998" s="269"/>
    </row>
    <row r="5999" spans="1:9" ht="30.75" customHeight="1">
      <c r="A5999" s="842" t="str">
        <f>IF(I5998=0,"",VLOOKUP(I5998,EQUIPOS,2,FALSE))</f>
        <v/>
      </c>
      <c r="B5999" s="843"/>
      <c r="C5999" s="187"/>
      <c r="D5999" s="186"/>
      <c r="E5999" s="240">
        <f>IF(I5998=0,0,VLOOKUP(I5998,EQUIPOS,4,FALSE))</f>
        <v>0</v>
      </c>
      <c r="F5999" s="218">
        <f t="shared" si="1060"/>
        <v>0</v>
      </c>
      <c r="G5999" s="221"/>
      <c r="I5999" s="308"/>
    </row>
    <row r="6000" spans="1:9" ht="13.5" thickBot="1">
      <c r="A6000" s="222"/>
      <c r="B6000" s="223"/>
      <c r="C6000" s="223"/>
      <c r="D6000" s="225"/>
      <c r="E6000" s="249"/>
      <c r="F6000" s="226" t="s">
        <v>78</v>
      </c>
      <c r="G6000" s="250">
        <f>SUM(F5995:F5999)</f>
        <v>0</v>
      </c>
      <c r="I6000" s="308"/>
    </row>
    <row r="6001" spans="1:9" ht="13.5" thickTop="1">
      <c r="A6001" s="228" t="s">
        <v>69</v>
      </c>
      <c r="B6001" s="229"/>
      <c r="C6001" s="229"/>
      <c r="D6001" s="231"/>
      <c r="E6001" s="231"/>
      <c r="F6001" s="230"/>
      <c r="G6001" s="232"/>
      <c r="H6001" s="209"/>
      <c r="I6001" s="307"/>
    </row>
    <row r="6002" spans="1:9" ht="26">
      <c r="A6002" s="233" t="s">
        <v>53</v>
      </c>
      <c r="B6002" s="235" t="s">
        <v>54</v>
      </c>
      <c r="C6002" s="235" t="s">
        <v>64</v>
      </c>
      <c r="D6002" s="298" t="s">
        <v>70</v>
      </c>
      <c r="E6002" s="236" t="s">
        <v>65</v>
      </c>
      <c r="F6002" s="237" t="s">
        <v>75</v>
      </c>
      <c r="G6002" s="238" t="s">
        <v>66</v>
      </c>
      <c r="I6002" s="269"/>
    </row>
    <row r="6003" spans="1:9">
      <c r="A6003" s="251" t="str">
        <f t="shared" ref="A6003:A6014" si="1061">IF(I6002=0,"",VLOOKUP(I6002,MANOOBRA,2,FALSE))</f>
        <v/>
      </c>
      <c r="B6003" s="239" t="str">
        <f t="shared" ref="B6003:B6014" si="1062">IF(I6002=0,"",VLOOKUP(I6002,MANOOBRA,3,FALSE))</f>
        <v/>
      </c>
      <c r="C6003" s="187"/>
      <c r="D6003" s="187"/>
      <c r="E6003" s="240">
        <f t="shared" ref="E6003:E6014" si="1063">IF(I6002=0,0,VLOOKUP(I6002,MANOOBRA,4,FALSE))</f>
        <v>0</v>
      </c>
      <c r="F6003" s="218">
        <f>IF(D6003=0,0,C6003*E6003/D6003)</f>
        <v>0</v>
      </c>
      <c r="G6003" s="219"/>
      <c r="I6003" s="269"/>
    </row>
    <row r="6004" spans="1:9">
      <c r="A6004" s="251" t="str">
        <f t="shared" si="1061"/>
        <v/>
      </c>
      <c r="B6004" s="239" t="str">
        <f t="shared" si="1062"/>
        <v/>
      </c>
      <c r="C6004" s="187"/>
      <c r="D6004" s="187"/>
      <c r="E6004" s="240">
        <f t="shared" si="1063"/>
        <v>0</v>
      </c>
      <c r="F6004" s="218">
        <f t="shared" ref="F6004:F6014" si="1064">IF(D6004=0,0,C6004*E6004/D6004)</f>
        <v>0</v>
      </c>
      <c r="G6004" s="220"/>
      <c r="I6004" s="269"/>
    </row>
    <row r="6005" spans="1:9">
      <c r="A6005" s="251" t="str">
        <f t="shared" si="1061"/>
        <v/>
      </c>
      <c r="B6005" s="239" t="str">
        <f t="shared" si="1062"/>
        <v/>
      </c>
      <c r="C6005" s="187"/>
      <c r="D6005" s="290"/>
      <c r="E6005" s="240">
        <f t="shared" si="1063"/>
        <v>0</v>
      </c>
      <c r="F6005" s="218">
        <f t="shared" si="1064"/>
        <v>0</v>
      </c>
      <c r="G6005" s="220"/>
      <c r="I6005" s="269"/>
    </row>
    <row r="6006" spans="1:9">
      <c r="A6006" s="251" t="str">
        <f t="shared" si="1061"/>
        <v/>
      </c>
      <c r="B6006" s="239" t="str">
        <f t="shared" si="1062"/>
        <v/>
      </c>
      <c r="C6006" s="187"/>
      <c r="D6006" s="187"/>
      <c r="E6006" s="240">
        <f t="shared" si="1063"/>
        <v>0</v>
      </c>
      <c r="F6006" s="218">
        <f t="shared" si="1064"/>
        <v>0</v>
      </c>
      <c r="G6006" s="220"/>
      <c r="I6006" s="269"/>
    </row>
    <row r="6007" spans="1:9">
      <c r="A6007" s="251" t="str">
        <f t="shared" si="1061"/>
        <v/>
      </c>
      <c r="B6007" s="239" t="str">
        <f t="shared" si="1062"/>
        <v/>
      </c>
      <c r="C6007" s="187"/>
      <c r="D6007" s="187"/>
      <c r="E6007" s="240">
        <f t="shared" si="1063"/>
        <v>0</v>
      </c>
      <c r="F6007" s="218">
        <f t="shared" si="1064"/>
        <v>0</v>
      </c>
      <c r="G6007" s="220"/>
      <c r="I6007" s="269"/>
    </row>
    <row r="6008" spans="1:9">
      <c r="A6008" s="251" t="str">
        <f t="shared" si="1061"/>
        <v/>
      </c>
      <c r="B6008" s="239" t="str">
        <f t="shared" si="1062"/>
        <v/>
      </c>
      <c r="C6008" s="187"/>
      <c r="D6008" s="187"/>
      <c r="E6008" s="240">
        <f t="shared" si="1063"/>
        <v>0</v>
      </c>
      <c r="F6008" s="218">
        <f t="shared" si="1064"/>
        <v>0</v>
      </c>
      <c r="G6008" s="220"/>
      <c r="I6008" s="269"/>
    </row>
    <row r="6009" spans="1:9">
      <c r="A6009" s="251" t="str">
        <f t="shared" si="1061"/>
        <v/>
      </c>
      <c r="B6009" s="239" t="str">
        <f t="shared" si="1062"/>
        <v/>
      </c>
      <c r="C6009" s="187"/>
      <c r="D6009" s="187"/>
      <c r="E6009" s="240">
        <f t="shared" si="1063"/>
        <v>0</v>
      </c>
      <c r="F6009" s="218">
        <f t="shared" si="1064"/>
        <v>0</v>
      </c>
      <c r="G6009" s="220"/>
      <c r="I6009" s="269"/>
    </row>
    <row r="6010" spans="1:9">
      <c r="A6010" s="251" t="str">
        <f t="shared" si="1061"/>
        <v/>
      </c>
      <c r="B6010" s="239" t="str">
        <f t="shared" si="1062"/>
        <v/>
      </c>
      <c r="C6010" s="187"/>
      <c r="D6010" s="187"/>
      <c r="E6010" s="240">
        <f t="shared" si="1063"/>
        <v>0</v>
      </c>
      <c r="F6010" s="218">
        <f t="shared" si="1064"/>
        <v>0</v>
      </c>
      <c r="G6010" s="220"/>
      <c r="I6010" s="269"/>
    </row>
    <row r="6011" spans="1:9">
      <c r="A6011" s="251" t="str">
        <f t="shared" si="1061"/>
        <v/>
      </c>
      <c r="B6011" s="239" t="str">
        <f t="shared" si="1062"/>
        <v/>
      </c>
      <c r="C6011" s="187"/>
      <c r="D6011" s="187"/>
      <c r="E6011" s="240">
        <f t="shared" si="1063"/>
        <v>0</v>
      </c>
      <c r="F6011" s="218">
        <f t="shared" si="1064"/>
        <v>0</v>
      </c>
      <c r="G6011" s="220"/>
      <c r="I6011" s="269"/>
    </row>
    <row r="6012" spans="1:9">
      <c r="A6012" s="251" t="str">
        <f t="shared" si="1061"/>
        <v/>
      </c>
      <c r="B6012" s="239" t="str">
        <f t="shared" si="1062"/>
        <v/>
      </c>
      <c r="C6012" s="187"/>
      <c r="D6012" s="187"/>
      <c r="E6012" s="240">
        <f t="shared" si="1063"/>
        <v>0</v>
      </c>
      <c r="F6012" s="218">
        <f t="shared" si="1064"/>
        <v>0</v>
      </c>
      <c r="G6012" s="220"/>
      <c r="I6012" s="269"/>
    </row>
    <row r="6013" spans="1:9">
      <c r="A6013" s="251" t="str">
        <f t="shared" si="1061"/>
        <v/>
      </c>
      <c r="B6013" s="239" t="str">
        <f t="shared" si="1062"/>
        <v/>
      </c>
      <c r="C6013" s="187"/>
      <c r="D6013" s="187"/>
      <c r="E6013" s="240">
        <f t="shared" si="1063"/>
        <v>0</v>
      </c>
      <c r="F6013" s="218">
        <f t="shared" si="1064"/>
        <v>0</v>
      </c>
      <c r="G6013" s="220"/>
      <c r="I6013" s="269"/>
    </row>
    <row r="6014" spans="1:9" ht="31.5" customHeight="1">
      <c r="A6014" s="251" t="str">
        <f t="shared" si="1061"/>
        <v/>
      </c>
      <c r="B6014" s="239" t="str">
        <f t="shared" si="1062"/>
        <v/>
      </c>
      <c r="C6014" s="187"/>
      <c r="D6014" s="187"/>
      <c r="E6014" s="240">
        <f t="shared" si="1063"/>
        <v>0</v>
      </c>
      <c r="F6014" s="218">
        <f t="shared" si="1064"/>
        <v>0</v>
      </c>
      <c r="G6014" s="221"/>
      <c r="I6014" s="308"/>
    </row>
    <row r="6015" spans="1:9" ht="13.5" thickBot="1">
      <c r="A6015" s="222"/>
      <c r="B6015" s="223"/>
      <c r="C6015" s="223"/>
      <c r="D6015" s="225"/>
      <c r="E6015" s="225"/>
      <c r="F6015" s="226" t="s">
        <v>79</v>
      </c>
      <c r="G6015" s="250">
        <f>SUM(F6003:F6014)</f>
        <v>0</v>
      </c>
      <c r="I6015" s="308"/>
    </row>
    <row r="6016" spans="1:9" ht="13.5" thickTop="1">
      <c r="A6016" s="179" t="s">
        <v>72</v>
      </c>
      <c r="B6016" s="229"/>
      <c r="C6016" s="229"/>
      <c r="D6016" s="231"/>
      <c r="E6016" s="231"/>
      <c r="F6016" s="230"/>
      <c r="G6016" s="232"/>
      <c r="H6016" s="209"/>
      <c r="I6016" s="307"/>
    </row>
    <row r="6017" spans="1:20">
      <c r="A6017" s="233" t="s">
        <v>53</v>
      </c>
      <c r="B6017" s="234"/>
      <c r="C6017" s="234"/>
      <c r="D6017" s="299"/>
      <c r="E6017" s="236" t="s">
        <v>73</v>
      </c>
      <c r="F6017" s="237" t="s">
        <v>74</v>
      </c>
      <c r="G6017" s="252" t="s">
        <v>73</v>
      </c>
      <c r="I6017" s="308"/>
    </row>
    <row r="6018" spans="1:20">
      <c r="A6018" s="178" t="s">
        <v>86</v>
      </c>
      <c r="B6018" s="253"/>
      <c r="C6018" s="253"/>
      <c r="D6018" s="300"/>
      <c r="E6018" s="217">
        <f>SUM(G5977,G5992,G6000,G6015)</f>
        <v>0</v>
      </c>
      <c r="F6018" s="254">
        <f>A</f>
        <v>0</v>
      </c>
      <c r="G6018" s="255">
        <f>E6018*F6018</f>
        <v>0</v>
      </c>
      <c r="I6018" s="308"/>
    </row>
    <row r="6019" spans="1:20">
      <c r="A6019" s="178" t="s">
        <v>84</v>
      </c>
      <c r="B6019" s="253"/>
      <c r="C6019" s="253"/>
      <c r="D6019" s="300"/>
      <c r="E6019" s="217">
        <f>SUM(G5977,G5992,G6000,G6015)</f>
        <v>0</v>
      </c>
      <c r="F6019" s="254">
        <f>I</f>
        <v>0</v>
      </c>
      <c r="G6019" s="255">
        <f>E6019*F6019</f>
        <v>0</v>
      </c>
      <c r="I6019" s="308"/>
    </row>
    <row r="6020" spans="1:20" ht="33" customHeight="1">
      <c r="A6020" s="178" t="s">
        <v>85</v>
      </c>
      <c r="B6020" s="253"/>
      <c r="C6020" s="253"/>
      <c r="D6020" s="300"/>
      <c r="E6020" s="217">
        <f>SUM(G5977,G5992,G6000,G6015)</f>
        <v>0</v>
      </c>
      <c r="F6020" s="254">
        <f>U</f>
        <v>0</v>
      </c>
      <c r="G6020" s="255">
        <f>E6020*F6020</f>
        <v>0</v>
      </c>
      <c r="I6020" s="308"/>
      <c r="J6020" s="281"/>
      <c r="K6020" s="281"/>
      <c r="L6020" s="281"/>
      <c r="M6020" s="281"/>
      <c r="N6020" s="281"/>
      <c r="O6020" s="281"/>
      <c r="P6020" s="281"/>
      <c r="Q6020" s="281"/>
      <c r="R6020" s="281"/>
      <c r="S6020" s="281"/>
    </row>
    <row r="6021" spans="1:20" s="201" customFormat="1" ht="13.5" thickBot="1">
      <c r="A6021" s="222"/>
      <c r="B6021" s="223"/>
      <c r="C6021" s="223"/>
      <c r="D6021" s="225"/>
      <c r="E6021" s="225"/>
      <c r="F6021" s="256" t="s">
        <v>83</v>
      </c>
      <c r="G6021" s="250">
        <f>SUM(G6018:G6020)</f>
        <v>0</v>
      </c>
      <c r="I6021" s="309"/>
      <c r="J6021" s="201" t="str">
        <f>B5961</f>
        <v>8,7</v>
      </c>
      <c r="K6021" s="261">
        <f>E6018</f>
        <v>0</v>
      </c>
      <c r="L6021" s="261">
        <f>+G5977</f>
        <v>0</v>
      </c>
      <c r="M6021" s="261">
        <f>+G5992</f>
        <v>0</v>
      </c>
      <c r="N6021" s="261">
        <f>+G6000</f>
        <v>0</v>
      </c>
      <c r="O6021" s="261">
        <f>+G6015</f>
        <v>0</v>
      </c>
      <c r="P6021" s="280">
        <f>G6018</f>
        <v>0</v>
      </c>
      <c r="Q6021" s="280">
        <f>G6019</f>
        <v>0</v>
      </c>
      <c r="R6021" s="280">
        <f>G6020</f>
        <v>0</v>
      </c>
      <c r="S6021" s="283">
        <f>SUM(K6021:R6021)</f>
        <v>0</v>
      </c>
      <c r="T6021" s="280"/>
    </row>
    <row r="6022" spans="1:20" ht="14" thickTop="1" thickBot="1">
      <c r="A6022" s="257"/>
      <c r="B6022" s="201"/>
      <c r="C6022" s="201"/>
      <c r="D6022" s="301"/>
      <c r="E6022" s="258" t="s">
        <v>88</v>
      </c>
      <c r="F6022" s="259"/>
      <c r="G6022" s="260">
        <f>ROUND(SUM(G5977,G5992,G6000,G6015,G6021),0)</f>
        <v>0</v>
      </c>
      <c r="I6022" s="308"/>
      <c r="T6022" s="280"/>
    </row>
    <row r="6023" spans="1:20" ht="13.5" thickTop="1">
      <c r="A6023" s="262" t="s">
        <v>95</v>
      </c>
      <c r="D6023" s="206"/>
      <c r="E6023" s="206"/>
      <c r="F6023" s="205"/>
      <c r="G6023" s="208"/>
      <c r="I6023" s="308"/>
      <c r="T6023" s="280"/>
    </row>
    <row r="6024" spans="1:20">
      <c r="A6024" s="262"/>
      <c r="B6024" s="263"/>
      <c r="C6024" s="263"/>
      <c r="D6024" s="302"/>
      <c r="E6024" s="206"/>
      <c r="F6024" s="205"/>
      <c r="G6024" s="264">
        <f ca="1">TODAY()</f>
        <v>45189</v>
      </c>
      <c r="I6024" s="308"/>
      <c r="T6024" s="280"/>
    </row>
    <row r="6025" spans="1:20" s="191" customFormat="1" ht="13.5" thickBot="1">
      <c r="A6025" s="222"/>
      <c r="B6025" s="223"/>
      <c r="C6025" s="223"/>
      <c r="D6025" s="225"/>
      <c r="E6025" s="225"/>
      <c r="F6025" s="224"/>
      <c r="G6025" s="265"/>
      <c r="I6025" s="303"/>
      <c r="S6025" s="282"/>
    </row>
    <row r="6026" spans="1:20" s="191" customFormat="1" ht="13.5" thickTop="1">
      <c r="A6026" s="188" t="s">
        <v>124</v>
      </c>
      <c r="B6026" s="188"/>
      <c r="C6026" s="188"/>
      <c r="D6026" s="190"/>
      <c r="E6026" s="190"/>
      <c r="F6026" s="189"/>
      <c r="G6026" s="189"/>
      <c r="I6026" s="303"/>
      <c r="S6026" s="282"/>
    </row>
    <row r="6027" spans="1:20" s="191" customFormat="1">
      <c r="A6027" s="188" t="str">
        <f>CONCATENATE('Prestaciones y AIU'!A5376," ANALISIS DE PRECIOS UNITARIOS")</f>
        <v xml:space="preserve"> ANALISIS DE PRECIOS UNITARIOS</v>
      </c>
      <c r="B6027" s="188"/>
      <c r="C6027" s="188"/>
      <c r="D6027" s="190"/>
      <c r="E6027" s="190"/>
      <c r="F6027" s="189"/>
      <c r="G6027" s="189"/>
      <c r="I6027" s="303"/>
      <c r="S6027" s="282"/>
    </row>
    <row r="6028" spans="1:20" s="191" customFormat="1">
      <c r="A6028" s="188" t="str">
        <f>Objeto_LIC</f>
        <v>OBJETO PROCESO COMPETITIVO</v>
      </c>
      <c r="B6028" s="188"/>
      <c r="C6028" s="188"/>
      <c r="D6028" s="190"/>
      <c r="E6028" s="190"/>
      <c r="F6028" s="189"/>
      <c r="G6028" s="189"/>
      <c r="I6028" s="303"/>
      <c r="S6028" s="282"/>
    </row>
    <row r="6029" spans="1:20">
      <c r="A6029" s="188"/>
      <c r="B6029" s="188"/>
      <c r="C6029" s="188"/>
      <c r="D6029" s="190"/>
      <c r="E6029" s="190"/>
      <c r="F6029" s="189"/>
      <c r="G6029" s="189"/>
    </row>
    <row r="6030" spans="1:20" s="201" customFormat="1" ht="13.5" thickBot="1">
      <c r="A6030" s="192"/>
      <c r="B6030" s="192"/>
      <c r="C6030" s="192"/>
      <c r="D6030" s="194"/>
      <c r="E6030" s="194"/>
      <c r="F6030" s="193"/>
      <c r="G6030" s="193"/>
      <c r="I6030" s="305"/>
      <c r="S6030" s="282"/>
    </row>
    <row r="6031" spans="1:20" ht="13.5" thickTop="1">
      <c r="A6031" s="196"/>
      <c r="B6031" s="197"/>
      <c r="C6031" s="197"/>
      <c r="D6031" s="199"/>
      <c r="E6031" s="199"/>
      <c r="F6031" s="198"/>
      <c r="G6031" s="200" t="s">
        <v>125</v>
      </c>
    </row>
    <row r="6032" spans="1:20">
      <c r="A6032" s="202" t="s">
        <v>58</v>
      </c>
      <c r="B6032" s="844" t="str">
        <f>Proponente</f>
        <v>INDICAR NOMBRE DE CONTRATISTA</v>
      </c>
      <c r="C6032" s="844"/>
      <c r="D6032" s="844"/>
      <c r="E6032" s="844"/>
      <c r="F6032" s="844"/>
      <c r="G6032" s="845"/>
    </row>
    <row r="6033" spans="1:19">
      <c r="A6033" s="202" t="s">
        <v>59</v>
      </c>
      <c r="B6033" s="203" t="str">
        <f>Presupuesto!$A$93</f>
        <v>8,8</v>
      </c>
      <c r="C6033" s="844" t="str">
        <f>Presupuesto!$B$93</f>
        <v>Movilización de equipo de hincado e instalación distancia entre 21 Km a 50 Km</v>
      </c>
      <c r="D6033" s="844"/>
      <c r="E6033" s="844"/>
      <c r="F6033" s="844"/>
      <c r="G6033" s="845"/>
    </row>
    <row r="6034" spans="1:19">
      <c r="A6034" s="204"/>
      <c r="D6034" s="206"/>
      <c r="E6034" s="206"/>
      <c r="F6034" s="192" t="s">
        <v>87</v>
      </c>
      <c r="G6034" s="207" t="str">
        <f>Presupuesto!$C$93</f>
        <v>Glb</v>
      </c>
      <c r="I6034" s="306"/>
      <c r="J6034" s="281"/>
      <c r="K6034" s="281"/>
      <c r="L6034" s="281"/>
      <c r="M6034" s="281"/>
      <c r="N6034" s="281"/>
      <c r="O6034" s="281"/>
      <c r="P6034" s="281"/>
      <c r="Q6034" s="281"/>
      <c r="R6034" s="281"/>
      <c r="S6034" s="281"/>
    </row>
    <row r="6035" spans="1:19" s="209" customFormat="1" ht="13.5" thickBot="1">
      <c r="A6035" s="202" t="s">
        <v>60</v>
      </c>
      <c r="B6035" s="195"/>
      <c r="C6035" s="195"/>
      <c r="D6035" s="206"/>
      <c r="E6035" s="206"/>
      <c r="F6035" s="205"/>
      <c r="G6035" s="208"/>
      <c r="I6035" s="307"/>
      <c r="S6035" s="281"/>
    </row>
    <row r="6036" spans="1:19" ht="13.5" thickTop="1">
      <c r="A6036" s="210" t="s">
        <v>53</v>
      </c>
      <c r="B6036" s="211" t="s">
        <v>61</v>
      </c>
      <c r="C6036" s="211" t="s">
        <v>62</v>
      </c>
      <c r="D6036" s="212" t="s">
        <v>70</v>
      </c>
      <c r="E6036" s="213" t="s">
        <v>98</v>
      </c>
      <c r="F6036" s="213" t="s">
        <v>75</v>
      </c>
      <c r="G6036" s="214" t="s">
        <v>66</v>
      </c>
      <c r="I6036" s="269"/>
    </row>
    <row r="6037" spans="1:19">
      <c r="A6037" s="215" t="str">
        <f t="shared" ref="A6037:A6048" si="1065">IF(I6036=0,"-",VLOOKUP(I6036,EQUIPOS,2,FALSE))</f>
        <v>-</v>
      </c>
      <c r="B6037" s="216"/>
      <c r="C6037" s="216"/>
      <c r="D6037" s="186"/>
      <c r="E6037" s="217">
        <f t="shared" ref="E6037:E6048" si="1066">IF(I6036=0,0,VLOOKUP(I6036,EQUIPOS,4,FALSE))</f>
        <v>0</v>
      </c>
      <c r="F6037" s="218">
        <f t="shared" ref="F6037:F6048" si="1067">IF(D6037=0,0,E6037/D6037)</f>
        <v>0</v>
      </c>
      <c r="G6037" s="219"/>
      <c r="I6037" s="269"/>
    </row>
    <row r="6038" spans="1:19">
      <c r="A6038" s="215" t="str">
        <f t="shared" si="1065"/>
        <v>-</v>
      </c>
      <c r="B6038" s="216"/>
      <c r="C6038" s="216"/>
      <c r="D6038" s="186"/>
      <c r="E6038" s="217">
        <f t="shared" si="1066"/>
        <v>0</v>
      </c>
      <c r="F6038" s="218">
        <f t="shared" si="1067"/>
        <v>0</v>
      </c>
      <c r="G6038" s="220"/>
      <c r="I6038" s="269"/>
    </row>
    <row r="6039" spans="1:19">
      <c r="A6039" s="215" t="str">
        <f t="shared" si="1065"/>
        <v>-</v>
      </c>
      <c r="B6039" s="216"/>
      <c r="C6039" s="216"/>
      <c r="D6039" s="186"/>
      <c r="E6039" s="217">
        <f t="shared" si="1066"/>
        <v>0</v>
      </c>
      <c r="F6039" s="218">
        <f t="shared" si="1067"/>
        <v>0</v>
      </c>
      <c r="G6039" s="220"/>
      <c r="I6039" s="269"/>
    </row>
    <row r="6040" spans="1:19">
      <c r="A6040" s="215" t="str">
        <f t="shared" si="1065"/>
        <v>-</v>
      </c>
      <c r="B6040" s="216"/>
      <c r="C6040" s="216"/>
      <c r="D6040" s="186"/>
      <c r="E6040" s="217">
        <f t="shared" si="1066"/>
        <v>0</v>
      </c>
      <c r="F6040" s="218">
        <f t="shared" si="1067"/>
        <v>0</v>
      </c>
      <c r="G6040" s="220"/>
      <c r="I6040" s="269"/>
    </row>
    <row r="6041" spans="1:19">
      <c r="A6041" s="215" t="str">
        <f t="shared" si="1065"/>
        <v>-</v>
      </c>
      <c r="B6041" s="216"/>
      <c r="C6041" s="216"/>
      <c r="D6041" s="186"/>
      <c r="E6041" s="217">
        <f t="shared" si="1066"/>
        <v>0</v>
      </c>
      <c r="F6041" s="218">
        <f t="shared" si="1067"/>
        <v>0</v>
      </c>
      <c r="G6041" s="220"/>
      <c r="I6041" s="269"/>
    </row>
    <row r="6042" spans="1:19">
      <c r="A6042" s="215" t="str">
        <f t="shared" si="1065"/>
        <v>-</v>
      </c>
      <c r="B6042" s="216"/>
      <c r="C6042" s="216"/>
      <c r="D6042" s="186"/>
      <c r="E6042" s="217">
        <f t="shared" si="1066"/>
        <v>0</v>
      </c>
      <c r="F6042" s="218">
        <f t="shared" si="1067"/>
        <v>0</v>
      </c>
      <c r="G6042" s="220"/>
      <c r="I6042" s="269"/>
    </row>
    <row r="6043" spans="1:19">
      <c r="A6043" s="215" t="str">
        <f t="shared" si="1065"/>
        <v>-</v>
      </c>
      <c r="B6043" s="216"/>
      <c r="C6043" s="216"/>
      <c r="D6043" s="186"/>
      <c r="E6043" s="217">
        <f t="shared" si="1066"/>
        <v>0</v>
      </c>
      <c r="F6043" s="218">
        <f t="shared" si="1067"/>
        <v>0</v>
      </c>
      <c r="G6043" s="220"/>
      <c r="I6043" s="269"/>
    </row>
    <row r="6044" spans="1:19">
      <c r="A6044" s="215" t="str">
        <f t="shared" si="1065"/>
        <v>-</v>
      </c>
      <c r="B6044" s="216"/>
      <c r="C6044" s="216"/>
      <c r="D6044" s="186"/>
      <c r="E6044" s="217">
        <f t="shared" si="1066"/>
        <v>0</v>
      </c>
      <c r="F6044" s="218">
        <f t="shared" si="1067"/>
        <v>0</v>
      </c>
      <c r="G6044" s="220"/>
      <c r="I6044" s="269"/>
    </row>
    <row r="6045" spans="1:19">
      <c r="A6045" s="215" t="str">
        <f t="shared" si="1065"/>
        <v>-</v>
      </c>
      <c r="B6045" s="216"/>
      <c r="C6045" s="216"/>
      <c r="D6045" s="186"/>
      <c r="E6045" s="217">
        <f t="shared" si="1066"/>
        <v>0</v>
      </c>
      <c r="F6045" s="218">
        <f t="shared" si="1067"/>
        <v>0</v>
      </c>
      <c r="G6045" s="220"/>
      <c r="I6045" s="269"/>
    </row>
    <row r="6046" spans="1:19">
      <c r="A6046" s="215" t="str">
        <f t="shared" si="1065"/>
        <v>-</v>
      </c>
      <c r="B6046" s="216"/>
      <c r="C6046" s="216"/>
      <c r="D6046" s="186"/>
      <c r="E6046" s="217">
        <f t="shared" si="1066"/>
        <v>0</v>
      </c>
      <c r="F6046" s="218">
        <f t="shared" si="1067"/>
        <v>0</v>
      </c>
      <c r="G6046" s="220"/>
      <c r="I6046" s="269"/>
    </row>
    <row r="6047" spans="1:19">
      <c r="A6047" s="215" t="str">
        <f t="shared" si="1065"/>
        <v>-</v>
      </c>
      <c r="B6047" s="216"/>
      <c r="C6047" s="216"/>
      <c r="D6047" s="186"/>
      <c r="E6047" s="217">
        <f t="shared" si="1066"/>
        <v>0</v>
      </c>
      <c r="F6047" s="218">
        <f t="shared" si="1067"/>
        <v>0</v>
      </c>
      <c r="G6047" s="220"/>
      <c r="I6047" s="269"/>
    </row>
    <row r="6048" spans="1:19">
      <c r="A6048" s="215" t="str">
        <f t="shared" si="1065"/>
        <v>-</v>
      </c>
      <c r="B6048" s="216"/>
      <c r="C6048" s="216"/>
      <c r="D6048" s="186"/>
      <c r="E6048" s="217">
        <f t="shared" si="1066"/>
        <v>0</v>
      </c>
      <c r="F6048" s="218">
        <f t="shared" si="1067"/>
        <v>0</v>
      </c>
      <c r="G6048" s="220"/>
      <c r="I6048" s="308"/>
    </row>
    <row r="6049" spans="1:19" ht="13.5" thickBot="1">
      <c r="A6049" s="222"/>
      <c r="B6049" s="223"/>
      <c r="C6049" s="223"/>
      <c r="D6049" s="225"/>
      <c r="E6049" s="225"/>
      <c r="F6049" s="226" t="s">
        <v>76</v>
      </c>
      <c r="G6049" s="227">
        <f>SUM(F6037:F6048)</f>
        <v>0</v>
      </c>
      <c r="I6049" s="308"/>
    </row>
    <row r="6050" spans="1:19" s="209" customFormat="1" ht="13.5" thickTop="1">
      <c r="A6050" s="228" t="s">
        <v>63</v>
      </c>
      <c r="B6050" s="229"/>
      <c r="C6050" s="229"/>
      <c r="D6050" s="231"/>
      <c r="E6050" s="231"/>
      <c r="F6050" s="230"/>
      <c r="G6050" s="232"/>
      <c r="I6050" s="307"/>
      <c r="S6050" s="281"/>
    </row>
    <row r="6051" spans="1:19" ht="26">
      <c r="A6051" s="233" t="s">
        <v>53</v>
      </c>
      <c r="B6051" s="234"/>
      <c r="C6051" s="235" t="s">
        <v>54</v>
      </c>
      <c r="D6051" s="298" t="s">
        <v>64</v>
      </c>
      <c r="E6051" s="236" t="s">
        <v>65</v>
      </c>
      <c r="F6051" s="237" t="s">
        <v>75</v>
      </c>
      <c r="G6051" s="238" t="s">
        <v>66</v>
      </c>
      <c r="I6051" s="269"/>
    </row>
    <row r="6052" spans="1:19">
      <c r="A6052" s="842" t="str">
        <f t="shared" ref="A6052:A6063" si="1068">IF(I6051=0,"",VLOOKUP(I6051,MATERIALES,2,FALSE))</f>
        <v/>
      </c>
      <c r="B6052" s="843"/>
      <c r="C6052" s="239" t="str">
        <f t="shared" ref="C6052:C6060" si="1069">IF(I6051=0,"",VLOOKUP(I6051,MATERIALES,3,FALSE))</f>
        <v/>
      </c>
      <c r="D6052" s="186"/>
      <c r="E6052" s="240">
        <f t="shared" ref="E6052:E6063" si="1070">IF(I6051=0,0,VLOOKUP(I6051,MATERIALES,4,FALSE))</f>
        <v>0</v>
      </c>
      <c r="F6052" s="218">
        <f>D6052*E6052</f>
        <v>0</v>
      </c>
      <c r="G6052" s="219"/>
      <c r="I6052" s="269"/>
    </row>
    <row r="6053" spans="1:19">
      <c r="A6053" s="842" t="str">
        <f t="shared" si="1068"/>
        <v/>
      </c>
      <c r="B6053" s="843"/>
      <c r="C6053" s="239" t="str">
        <f t="shared" si="1069"/>
        <v/>
      </c>
      <c r="D6053" s="186"/>
      <c r="E6053" s="240">
        <f t="shared" si="1070"/>
        <v>0</v>
      </c>
      <c r="F6053" s="218">
        <f t="shared" ref="F6053:F6063" si="1071">D6053*E6053</f>
        <v>0</v>
      </c>
      <c r="G6053" s="220"/>
      <c r="I6053" s="269"/>
    </row>
    <row r="6054" spans="1:19">
      <c r="A6054" s="842" t="str">
        <f t="shared" si="1068"/>
        <v/>
      </c>
      <c r="B6054" s="843"/>
      <c r="C6054" s="239" t="str">
        <f t="shared" si="1069"/>
        <v/>
      </c>
      <c r="D6054" s="186"/>
      <c r="E6054" s="240">
        <f t="shared" si="1070"/>
        <v>0</v>
      </c>
      <c r="F6054" s="218">
        <f t="shared" si="1071"/>
        <v>0</v>
      </c>
      <c r="G6054" s="220"/>
      <c r="I6054" s="269"/>
    </row>
    <row r="6055" spans="1:19">
      <c r="A6055" s="842" t="str">
        <f t="shared" si="1068"/>
        <v/>
      </c>
      <c r="B6055" s="843"/>
      <c r="C6055" s="239" t="str">
        <f t="shared" si="1069"/>
        <v/>
      </c>
      <c r="D6055" s="186"/>
      <c r="E6055" s="240">
        <f t="shared" si="1070"/>
        <v>0</v>
      </c>
      <c r="F6055" s="218">
        <f t="shared" si="1071"/>
        <v>0</v>
      </c>
      <c r="G6055" s="220"/>
      <c r="I6055" s="269"/>
    </row>
    <row r="6056" spans="1:19">
      <c r="A6056" s="842" t="str">
        <f t="shared" si="1068"/>
        <v/>
      </c>
      <c r="B6056" s="843"/>
      <c r="C6056" s="239" t="str">
        <f t="shared" si="1069"/>
        <v/>
      </c>
      <c r="D6056" s="186"/>
      <c r="E6056" s="240">
        <f t="shared" si="1070"/>
        <v>0</v>
      </c>
      <c r="F6056" s="218">
        <f t="shared" si="1071"/>
        <v>0</v>
      </c>
      <c r="G6056" s="220"/>
      <c r="I6056" s="269"/>
    </row>
    <row r="6057" spans="1:19">
      <c r="A6057" s="842" t="str">
        <f t="shared" si="1068"/>
        <v/>
      </c>
      <c r="B6057" s="843"/>
      <c r="C6057" s="239" t="str">
        <f t="shared" si="1069"/>
        <v/>
      </c>
      <c r="D6057" s="186"/>
      <c r="E6057" s="240">
        <f t="shared" si="1070"/>
        <v>0</v>
      </c>
      <c r="F6057" s="218">
        <f t="shared" si="1071"/>
        <v>0</v>
      </c>
      <c r="G6057" s="220"/>
      <c r="I6057" s="269"/>
    </row>
    <row r="6058" spans="1:19">
      <c r="A6058" s="842" t="str">
        <f t="shared" si="1068"/>
        <v/>
      </c>
      <c r="B6058" s="843"/>
      <c r="C6058" s="239" t="str">
        <f t="shared" si="1069"/>
        <v/>
      </c>
      <c r="D6058" s="186"/>
      <c r="E6058" s="240">
        <f t="shared" si="1070"/>
        <v>0</v>
      </c>
      <c r="F6058" s="218">
        <f t="shared" si="1071"/>
        <v>0</v>
      </c>
      <c r="G6058" s="220"/>
      <c r="I6058" s="269"/>
    </row>
    <row r="6059" spans="1:19">
      <c r="A6059" s="842" t="str">
        <f t="shared" si="1068"/>
        <v/>
      </c>
      <c r="B6059" s="843"/>
      <c r="C6059" s="239" t="str">
        <f t="shared" si="1069"/>
        <v/>
      </c>
      <c r="D6059" s="186"/>
      <c r="E6059" s="240">
        <f t="shared" si="1070"/>
        <v>0</v>
      </c>
      <c r="F6059" s="218">
        <f t="shared" si="1071"/>
        <v>0</v>
      </c>
      <c r="G6059" s="241"/>
      <c r="I6059" s="269"/>
    </row>
    <row r="6060" spans="1:19">
      <c r="A6060" s="842" t="str">
        <f t="shared" si="1068"/>
        <v/>
      </c>
      <c r="B6060" s="843"/>
      <c r="C6060" s="239" t="str">
        <f t="shared" si="1069"/>
        <v/>
      </c>
      <c r="D6060" s="186"/>
      <c r="E6060" s="240">
        <f t="shared" si="1070"/>
        <v>0</v>
      </c>
      <c r="F6060" s="218">
        <f t="shared" si="1071"/>
        <v>0</v>
      </c>
      <c r="G6060" s="220"/>
      <c r="I6060" s="269"/>
    </row>
    <row r="6061" spans="1:19">
      <c r="A6061" s="842" t="str">
        <f t="shared" si="1068"/>
        <v/>
      </c>
      <c r="B6061" s="843"/>
      <c r="C6061" s="239"/>
      <c r="D6061" s="186"/>
      <c r="E6061" s="240">
        <f t="shared" si="1070"/>
        <v>0</v>
      </c>
      <c r="F6061" s="218">
        <f t="shared" si="1071"/>
        <v>0</v>
      </c>
      <c r="G6061" s="220"/>
      <c r="I6061" s="269"/>
    </row>
    <row r="6062" spans="1:19">
      <c r="A6062" s="842" t="str">
        <f t="shared" si="1068"/>
        <v/>
      </c>
      <c r="B6062" s="843"/>
      <c r="C6062" s="239"/>
      <c r="D6062" s="186"/>
      <c r="E6062" s="240">
        <f t="shared" si="1070"/>
        <v>0</v>
      </c>
      <c r="F6062" s="218">
        <f t="shared" si="1071"/>
        <v>0</v>
      </c>
      <c r="G6062" s="220"/>
      <c r="I6062" s="269"/>
    </row>
    <row r="6063" spans="1:19" ht="26.25" customHeight="1">
      <c r="A6063" s="842" t="str">
        <f t="shared" si="1068"/>
        <v/>
      </c>
      <c r="B6063" s="843"/>
      <c r="C6063" s="239" t="str">
        <f t="shared" ref="C6063" si="1072">IF(I6062=0,"",VLOOKUP(I6062,MATERIALES,3,FALSE))</f>
        <v/>
      </c>
      <c r="D6063" s="186"/>
      <c r="E6063" s="240">
        <f t="shared" si="1070"/>
        <v>0</v>
      </c>
      <c r="F6063" s="218">
        <f t="shared" si="1071"/>
        <v>0</v>
      </c>
      <c r="G6063" s="221"/>
      <c r="I6063" s="308"/>
    </row>
    <row r="6064" spans="1:19" ht="13.5" thickBot="1">
      <c r="A6064" s="204"/>
      <c r="D6064" s="206"/>
      <c r="E6064" s="242"/>
      <c r="F6064" s="243" t="s">
        <v>77</v>
      </c>
      <c r="G6064" s="241">
        <f>SUM(F6052:F6063)</f>
        <v>0</v>
      </c>
      <c r="I6064" s="308"/>
    </row>
    <row r="6065" spans="1:9" ht="14" thickTop="1" thickBot="1">
      <c r="A6065" s="244" t="s">
        <v>68</v>
      </c>
      <c r="B6065" s="245"/>
      <c r="C6065" s="245"/>
      <c r="D6065" s="247"/>
      <c r="E6065" s="247"/>
      <c r="F6065" s="246"/>
      <c r="G6065" s="248"/>
      <c r="I6065" s="308"/>
    </row>
    <row r="6066" spans="1:9" ht="13.5" thickTop="1">
      <c r="A6066" s="233" t="s">
        <v>53</v>
      </c>
      <c r="B6066" s="234"/>
      <c r="C6066" s="236" t="s">
        <v>67</v>
      </c>
      <c r="D6066" s="298" t="s">
        <v>71</v>
      </c>
      <c r="E6066" s="236" t="s">
        <v>96</v>
      </c>
      <c r="F6066" s="237" t="s">
        <v>75</v>
      </c>
      <c r="G6066" s="238" t="s">
        <v>66</v>
      </c>
      <c r="I6066" s="269"/>
    </row>
    <row r="6067" spans="1:9">
      <c r="A6067" s="842" t="str">
        <f>IF(I6066=0,"",VLOOKUP(I6066,EQUIPOS,2,FALSE))</f>
        <v/>
      </c>
      <c r="B6067" s="843"/>
      <c r="C6067" s="187"/>
      <c r="D6067" s="186"/>
      <c r="E6067" s="240">
        <f>IF(I6066=0,0,VLOOKUP(I6066,EQUIPOS,4,FALSE))</f>
        <v>0</v>
      </c>
      <c r="F6067" s="218">
        <f>C6067*D6067*E6067</f>
        <v>0</v>
      </c>
      <c r="G6067" s="219"/>
      <c r="I6067" s="269"/>
    </row>
    <row r="6068" spans="1:9">
      <c r="A6068" s="842" t="str">
        <f>IF(I6067=0,"",VLOOKUP(I6067,EQUIPOS,2,FALSE))</f>
        <v/>
      </c>
      <c r="B6068" s="843"/>
      <c r="C6068" s="187"/>
      <c r="D6068" s="186"/>
      <c r="E6068" s="240">
        <f>IF(I6067=0,0,VLOOKUP(I6067,EQUIPOS,4,FALSE))</f>
        <v>0</v>
      </c>
      <c r="F6068" s="218">
        <f t="shared" ref="F6068:F6071" si="1073">C6068*D6068*E6068</f>
        <v>0</v>
      </c>
      <c r="G6068" s="220"/>
      <c r="I6068" s="269"/>
    </row>
    <row r="6069" spans="1:9">
      <c r="A6069" s="842" t="str">
        <f>IF(I6068=0,"",VLOOKUP(I6068,EQUIPOS,2,FALSE))</f>
        <v/>
      </c>
      <c r="B6069" s="843"/>
      <c r="C6069" s="187"/>
      <c r="D6069" s="186"/>
      <c r="E6069" s="240">
        <f>IF(I6068=0,0,VLOOKUP(I6068,EQUIPOS,4,FALSE))</f>
        <v>0</v>
      </c>
      <c r="F6069" s="218">
        <f t="shared" si="1073"/>
        <v>0</v>
      </c>
      <c r="G6069" s="220"/>
      <c r="I6069" s="269"/>
    </row>
    <row r="6070" spans="1:9">
      <c r="A6070" s="842" t="str">
        <f>IF(I6069=0,"",VLOOKUP(I6069,EQUIPOS,2,FALSE))</f>
        <v/>
      </c>
      <c r="B6070" s="843"/>
      <c r="C6070" s="187"/>
      <c r="D6070" s="186"/>
      <c r="E6070" s="240">
        <f>IF(I6069=0,0,VLOOKUP(I6069,EQUIPOS,4,FALSE))</f>
        <v>0</v>
      </c>
      <c r="F6070" s="218">
        <f t="shared" si="1073"/>
        <v>0</v>
      </c>
      <c r="G6070" s="220"/>
      <c r="I6070" s="269"/>
    </row>
    <row r="6071" spans="1:9" ht="30.75" customHeight="1">
      <c r="A6071" s="842" t="str">
        <f>IF(I6070=0,"",VLOOKUP(I6070,EQUIPOS,2,FALSE))</f>
        <v/>
      </c>
      <c r="B6071" s="843"/>
      <c r="C6071" s="187"/>
      <c r="D6071" s="186"/>
      <c r="E6071" s="240">
        <f>IF(I6070=0,0,VLOOKUP(I6070,EQUIPOS,4,FALSE))</f>
        <v>0</v>
      </c>
      <c r="F6071" s="218">
        <f t="shared" si="1073"/>
        <v>0</v>
      </c>
      <c r="G6071" s="221"/>
      <c r="I6071" s="308"/>
    </row>
    <row r="6072" spans="1:9" ht="13.5" thickBot="1">
      <c r="A6072" s="222"/>
      <c r="B6072" s="223"/>
      <c r="C6072" s="223"/>
      <c r="D6072" s="225"/>
      <c r="E6072" s="249"/>
      <c r="F6072" s="226" t="s">
        <v>78</v>
      </c>
      <c r="G6072" s="250">
        <f>SUM(F6067:F6071)</f>
        <v>0</v>
      </c>
      <c r="I6072" s="308"/>
    </row>
    <row r="6073" spans="1:9" ht="13.5" thickTop="1">
      <c r="A6073" s="228" t="s">
        <v>69</v>
      </c>
      <c r="B6073" s="229"/>
      <c r="C6073" s="229"/>
      <c r="D6073" s="231"/>
      <c r="E6073" s="231"/>
      <c r="F6073" s="230"/>
      <c r="G6073" s="232"/>
      <c r="H6073" s="209"/>
      <c r="I6073" s="307"/>
    </row>
    <row r="6074" spans="1:9" ht="26">
      <c r="A6074" s="233" t="s">
        <v>53</v>
      </c>
      <c r="B6074" s="235" t="s">
        <v>54</v>
      </c>
      <c r="C6074" s="235" t="s">
        <v>64</v>
      </c>
      <c r="D6074" s="298" t="s">
        <v>70</v>
      </c>
      <c r="E6074" s="236" t="s">
        <v>65</v>
      </c>
      <c r="F6074" s="237" t="s">
        <v>75</v>
      </c>
      <c r="G6074" s="238" t="s">
        <v>66</v>
      </c>
      <c r="I6074" s="269"/>
    </row>
    <row r="6075" spans="1:9">
      <c r="A6075" s="251" t="str">
        <f t="shared" ref="A6075:A6086" si="1074">IF(I6074=0,"",VLOOKUP(I6074,MANOOBRA,2,FALSE))</f>
        <v/>
      </c>
      <c r="B6075" s="239" t="str">
        <f t="shared" ref="B6075:B6086" si="1075">IF(I6074=0,"",VLOOKUP(I6074,MANOOBRA,3,FALSE))</f>
        <v/>
      </c>
      <c r="C6075" s="187"/>
      <c r="D6075" s="187"/>
      <c r="E6075" s="240">
        <f t="shared" ref="E6075:E6086" si="1076">IF(I6074=0,0,VLOOKUP(I6074,MANOOBRA,4,FALSE))</f>
        <v>0</v>
      </c>
      <c r="F6075" s="218">
        <f>IF(D6075=0,0,C6075*E6075/D6075)</f>
        <v>0</v>
      </c>
      <c r="G6075" s="219"/>
      <c r="I6075" s="269"/>
    </row>
    <row r="6076" spans="1:9">
      <c r="A6076" s="251" t="str">
        <f t="shared" si="1074"/>
        <v/>
      </c>
      <c r="B6076" s="239" t="str">
        <f t="shared" si="1075"/>
        <v/>
      </c>
      <c r="C6076" s="187"/>
      <c r="D6076" s="187"/>
      <c r="E6076" s="240">
        <f t="shared" si="1076"/>
        <v>0</v>
      </c>
      <c r="F6076" s="218">
        <f t="shared" ref="F6076:F6086" si="1077">IF(D6076=0,0,C6076*E6076/D6076)</f>
        <v>0</v>
      </c>
      <c r="G6076" s="220"/>
      <c r="I6076" s="269"/>
    </row>
    <row r="6077" spans="1:9">
      <c r="A6077" s="251" t="str">
        <f t="shared" si="1074"/>
        <v/>
      </c>
      <c r="B6077" s="239" t="str">
        <f t="shared" si="1075"/>
        <v/>
      </c>
      <c r="C6077" s="187"/>
      <c r="D6077" s="290"/>
      <c r="E6077" s="240">
        <f t="shared" si="1076"/>
        <v>0</v>
      </c>
      <c r="F6077" s="218">
        <f t="shared" si="1077"/>
        <v>0</v>
      </c>
      <c r="G6077" s="220"/>
      <c r="I6077" s="269"/>
    </row>
    <row r="6078" spans="1:9">
      <c r="A6078" s="251" t="str">
        <f t="shared" si="1074"/>
        <v/>
      </c>
      <c r="B6078" s="239" t="str">
        <f t="shared" si="1075"/>
        <v/>
      </c>
      <c r="C6078" s="187"/>
      <c r="D6078" s="187"/>
      <c r="E6078" s="240">
        <f t="shared" si="1076"/>
        <v>0</v>
      </c>
      <c r="F6078" s="218">
        <f t="shared" si="1077"/>
        <v>0</v>
      </c>
      <c r="G6078" s="220"/>
      <c r="I6078" s="269"/>
    </row>
    <row r="6079" spans="1:9">
      <c r="A6079" s="251" t="str">
        <f t="shared" si="1074"/>
        <v/>
      </c>
      <c r="B6079" s="239" t="str">
        <f t="shared" si="1075"/>
        <v/>
      </c>
      <c r="C6079" s="187"/>
      <c r="D6079" s="187"/>
      <c r="E6079" s="240">
        <f t="shared" si="1076"/>
        <v>0</v>
      </c>
      <c r="F6079" s="218">
        <f t="shared" si="1077"/>
        <v>0</v>
      </c>
      <c r="G6079" s="220"/>
      <c r="I6079" s="269"/>
    </row>
    <row r="6080" spans="1:9">
      <c r="A6080" s="251" t="str">
        <f t="shared" si="1074"/>
        <v/>
      </c>
      <c r="B6080" s="239" t="str">
        <f t="shared" si="1075"/>
        <v/>
      </c>
      <c r="C6080" s="187"/>
      <c r="D6080" s="187"/>
      <c r="E6080" s="240">
        <f t="shared" si="1076"/>
        <v>0</v>
      </c>
      <c r="F6080" s="218">
        <f t="shared" si="1077"/>
        <v>0</v>
      </c>
      <c r="G6080" s="220"/>
      <c r="I6080" s="269"/>
    </row>
    <row r="6081" spans="1:20">
      <c r="A6081" s="251" t="str">
        <f t="shared" si="1074"/>
        <v/>
      </c>
      <c r="B6081" s="239" t="str">
        <f t="shared" si="1075"/>
        <v/>
      </c>
      <c r="C6081" s="187"/>
      <c r="D6081" s="187"/>
      <c r="E6081" s="240">
        <f t="shared" si="1076"/>
        <v>0</v>
      </c>
      <c r="F6081" s="218">
        <f t="shared" si="1077"/>
        <v>0</v>
      </c>
      <c r="G6081" s="220"/>
      <c r="I6081" s="269"/>
    </row>
    <row r="6082" spans="1:20">
      <c r="A6082" s="251" t="str">
        <f t="shared" si="1074"/>
        <v/>
      </c>
      <c r="B6082" s="239" t="str">
        <f t="shared" si="1075"/>
        <v/>
      </c>
      <c r="C6082" s="187"/>
      <c r="D6082" s="187"/>
      <c r="E6082" s="240">
        <f t="shared" si="1076"/>
        <v>0</v>
      </c>
      <c r="F6082" s="218">
        <f t="shared" si="1077"/>
        <v>0</v>
      </c>
      <c r="G6082" s="220"/>
      <c r="I6082" s="269"/>
    </row>
    <row r="6083" spans="1:20">
      <c r="A6083" s="251" t="str">
        <f t="shared" si="1074"/>
        <v/>
      </c>
      <c r="B6083" s="239" t="str">
        <f t="shared" si="1075"/>
        <v/>
      </c>
      <c r="C6083" s="187"/>
      <c r="D6083" s="187"/>
      <c r="E6083" s="240">
        <f t="shared" si="1076"/>
        <v>0</v>
      </c>
      <c r="F6083" s="218">
        <f t="shared" si="1077"/>
        <v>0</v>
      </c>
      <c r="G6083" s="220"/>
      <c r="I6083" s="269"/>
    </row>
    <row r="6084" spans="1:20">
      <c r="A6084" s="251" t="str">
        <f t="shared" si="1074"/>
        <v/>
      </c>
      <c r="B6084" s="239" t="str">
        <f t="shared" si="1075"/>
        <v/>
      </c>
      <c r="C6084" s="187"/>
      <c r="D6084" s="187"/>
      <c r="E6084" s="240">
        <f t="shared" si="1076"/>
        <v>0</v>
      </c>
      <c r="F6084" s="218">
        <f t="shared" si="1077"/>
        <v>0</v>
      </c>
      <c r="G6084" s="220"/>
      <c r="I6084" s="269"/>
    </row>
    <row r="6085" spans="1:20">
      <c r="A6085" s="251" t="str">
        <f t="shared" si="1074"/>
        <v/>
      </c>
      <c r="B6085" s="239" t="str">
        <f t="shared" si="1075"/>
        <v/>
      </c>
      <c r="C6085" s="187"/>
      <c r="D6085" s="187"/>
      <c r="E6085" s="240">
        <f t="shared" si="1076"/>
        <v>0</v>
      </c>
      <c r="F6085" s="218">
        <f t="shared" si="1077"/>
        <v>0</v>
      </c>
      <c r="G6085" s="220"/>
      <c r="I6085" s="269"/>
    </row>
    <row r="6086" spans="1:20" ht="31.5" customHeight="1">
      <c r="A6086" s="251" t="str">
        <f t="shared" si="1074"/>
        <v/>
      </c>
      <c r="B6086" s="239" t="str">
        <f t="shared" si="1075"/>
        <v/>
      </c>
      <c r="C6086" s="187"/>
      <c r="D6086" s="187"/>
      <c r="E6086" s="240">
        <f t="shared" si="1076"/>
        <v>0</v>
      </c>
      <c r="F6086" s="218">
        <f t="shared" si="1077"/>
        <v>0</v>
      </c>
      <c r="G6086" s="221"/>
      <c r="I6086" s="308"/>
    </row>
    <row r="6087" spans="1:20" ht="13.5" thickBot="1">
      <c r="A6087" s="222"/>
      <c r="B6087" s="223"/>
      <c r="C6087" s="223"/>
      <c r="D6087" s="225"/>
      <c r="E6087" s="225"/>
      <c r="F6087" s="226" t="s">
        <v>79</v>
      </c>
      <c r="G6087" s="250">
        <f>SUM(F6075:F6086)</f>
        <v>0</v>
      </c>
      <c r="I6087" s="308"/>
    </row>
    <row r="6088" spans="1:20" ht="13.5" thickTop="1">
      <c r="A6088" s="179" t="s">
        <v>72</v>
      </c>
      <c r="B6088" s="229"/>
      <c r="C6088" s="229"/>
      <c r="D6088" s="231"/>
      <c r="E6088" s="231"/>
      <c r="F6088" s="230"/>
      <c r="G6088" s="232"/>
      <c r="H6088" s="209"/>
      <c r="I6088" s="307"/>
    </row>
    <row r="6089" spans="1:20">
      <c r="A6089" s="233" t="s">
        <v>53</v>
      </c>
      <c r="B6089" s="234"/>
      <c r="C6089" s="234"/>
      <c r="D6089" s="299"/>
      <c r="E6089" s="236" t="s">
        <v>73</v>
      </c>
      <c r="F6089" s="237" t="s">
        <v>74</v>
      </c>
      <c r="G6089" s="252" t="s">
        <v>73</v>
      </c>
      <c r="I6089" s="308"/>
    </row>
    <row r="6090" spans="1:20">
      <c r="A6090" s="178" t="s">
        <v>86</v>
      </c>
      <c r="B6090" s="253"/>
      <c r="C6090" s="253"/>
      <c r="D6090" s="300"/>
      <c r="E6090" s="217">
        <f>SUM(G6049,G6064,G6072,G6087)</f>
        <v>0</v>
      </c>
      <c r="F6090" s="254">
        <f>A</f>
        <v>0</v>
      </c>
      <c r="G6090" s="255">
        <f>E6090*F6090</f>
        <v>0</v>
      </c>
      <c r="I6090" s="308"/>
    </row>
    <row r="6091" spans="1:20">
      <c r="A6091" s="178" t="s">
        <v>84</v>
      </c>
      <c r="B6091" s="253"/>
      <c r="C6091" s="253"/>
      <c r="D6091" s="300"/>
      <c r="E6091" s="217">
        <f>SUM(G6049,G6064,G6072,G6087)</f>
        <v>0</v>
      </c>
      <c r="F6091" s="254">
        <f>I</f>
        <v>0</v>
      </c>
      <c r="G6091" s="255">
        <f>E6091*F6091</f>
        <v>0</v>
      </c>
      <c r="I6091" s="308"/>
    </row>
    <row r="6092" spans="1:20" ht="33" customHeight="1">
      <c r="A6092" s="178" t="s">
        <v>85</v>
      </c>
      <c r="B6092" s="253"/>
      <c r="C6092" s="253"/>
      <c r="D6092" s="300"/>
      <c r="E6092" s="217">
        <f>SUM(G6049,G6064,G6072,G6087)</f>
        <v>0</v>
      </c>
      <c r="F6092" s="254">
        <f>U</f>
        <v>0</v>
      </c>
      <c r="G6092" s="255">
        <f>E6092*F6092</f>
        <v>0</v>
      </c>
      <c r="I6092" s="308"/>
      <c r="J6092" s="281"/>
      <c r="K6092" s="281"/>
      <c r="L6092" s="281"/>
      <c r="M6092" s="281"/>
      <c r="N6092" s="281"/>
      <c r="O6092" s="281"/>
      <c r="P6092" s="281"/>
      <c r="Q6092" s="281"/>
      <c r="R6092" s="281"/>
      <c r="S6092" s="281"/>
    </row>
    <row r="6093" spans="1:20" s="201" customFormat="1" ht="13.5" thickBot="1">
      <c r="A6093" s="222"/>
      <c r="B6093" s="223"/>
      <c r="C6093" s="223"/>
      <c r="D6093" s="225"/>
      <c r="E6093" s="225"/>
      <c r="F6093" s="256" t="s">
        <v>83</v>
      </c>
      <c r="G6093" s="250">
        <f>SUM(G6090:G6092)</f>
        <v>0</v>
      </c>
      <c r="I6093" s="309"/>
      <c r="J6093" s="201" t="str">
        <f>B6033</f>
        <v>8,8</v>
      </c>
      <c r="K6093" s="261">
        <f>E6090</f>
        <v>0</v>
      </c>
      <c r="L6093" s="261">
        <f>+G6049</f>
        <v>0</v>
      </c>
      <c r="M6093" s="261">
        <f>+G6064</f>
        <v>0</v>
      </c>
      <c r="N6093" s="261">
        <f>+G6072</f>
        <v>0</v>
      </c>
      <c r="O6093" s="261">
        <f>+G6087</f>
        <v>0</v>
      </c>
      <c r="P6093" s="280">
        <f>G6090</f>
        <v>0</v>
      </c>
      <c r="Q6093" s="280">
        <f>G6091</f>
        <v>0</v>
      </c>
      <c r="R6093" s="280">
        <f>G6092</f>
        <v>0</v>
      </c>
      <c r="S6093" s="283">
        <f>SUM(K6093:R6093)</f>
        <v>0</v>
      </c>
      <c r="T6093" s="280"/>
    </row>
    <row r="6094" spans="1:20" ht="14" thickTop="1" thickBot="1">
      <c r="A6094" s="257"/>
      <c r="B6094" s="201"/>
      <c r="C6094" s="201"/>
      <c r="D6094" s="301"/>
      <c r="E6094" s="258" t="s">
        <v>88</v>
      </c>
      <c r="F6094" s="259"/>
      <c r="G6094" s="260">
        <f>ROUND(SUM(G6049,G6064,G6072,G6087,G6093),0)</f>
        <v>0</v>
      </c>
      <c r="I6094" s="308"/>
      <c r="T6094" s="280"/>
    </row>
    <row r="6095" spans="1:20" ht="13.5" thickTop="1">
      <c r="A6095" s="262" t="s">
        <v>95</v>
      </c>
      <c r="D6095" s="206"/>
      <c r="E6095" s="206"/>
      <c r="F6095" s="205"/>
      <c r="G6095" s="208"/>
      <c r="I6095" s="308"/>
      <c r="T6095" s="280"/>
    </row>
    <row r="6096" spans="1:20">
      <c r="A6096" s="262"/>
      <c r="B6096" s="263"/>
      <c r="C6096" s="263"/>
      <c r="D6096" s="302"/>
      <c r="E6096" s="206"/>
      <c r="F6096" s="205"/>
      <c r="G6096" s="264">
        <f ca="1">TODAY()</f>
        <v>45189</v>
      </c>
      <c r="I6096" s="308"/>
      <c r="T6096" s="280"/>
    </row>
    <row r="6097" spans="1:19" s="191" customFormat="1" ht="13.5" thickBot="1">
      <c r="A6097" s="222"/>
      <c r="B6097" s="223"/>
      <c r="C6097" s="223"/>
      <c r="D6097" s="225"/>
      <c r="E6097" s="225"/>
      <c r="F6097" s="224"/>
      <c r="G6097" s="265"/>
      <c r="I6097" s="303"/>
      <c r="S6097" s="282"/>
    </row>
    <row r="6098" spans="1:19" s="191" customFormat="1" ht="13.5" thickTop="1">
      <c r="A6098" s="188" t="s">
        <v>124</v>
      </c>
      <c r="B6098" s="188"/>
      <c r="C6098" s="188"/>
      <c r="D6098" s="190"/>
      <c r="E6098" s="190"/>
      <c r="F6098" s="189"/>
      <c r="G6098" s="189"/>
      <c r="I6098" s="303"/>
      <c r="S6098" s="282"/>
    </row>
    <row r="6099" spans="1:19" s="191" customFormat="1">
      <c r="A6099" s="188" t="str">
        <f>CONCATENATE('Prestaciones y AIU'!A5448," ANALISIS DE PRECIOS UNITARIOS")</f>
        <v xml:space="preserve"> ANALISIS DE PRECIOS UNITARIOS</v>
      </c>
      <c r="B6099" s="188"/>
      <c r="C6099" s="188"/>
      <c r="D6099" s="190"/>
      <c r="E6099" s="190"/>
      <c r="F6099" s="189"/>
      <c r="G6099" s="189"/>
      <c r="I6099" s="303"/>
      <c r="S6099" s="282"/>
    </row>
    <row r="6100" spans="1:19" s="191" customFormat="1">
      <c r="A6100" s="188" t="str">
        <f>Objeto_LIC</f>
        <v>OBJETO PROCESO COMPETITIVO</v>
      </c>
      <c r="B6100" s="188"/>
      <c r="C6100" s="188"/>
      <c r="D6100" s="190"/>
      <c r="E6100" s="190"/>
      <c r="F6100" s="189"/>
      <c r="G6100" s="189"/>
      <c r="I6100" s="303"/>
      <c r="S6100" s="282"/>
    </row>
    <row r="6101" spans="1:19">
      <c r="A6101" s="188"/>
      <c r="B6101" s="188"/>
      <c r="C6101" s="188"/>
      <c r="D6101" s="190"/>
      <c r="E6101" s="190"/>
      <c r="F6101" s="189"/>
      <c r="G6101" s="189"/>
    </row>
    <row r="6102" spans="1:19" s="201" customFormat="1" ht="13.5" thickBot="1">
      <c r="A6102" s="192"/>
      <c r="B6102" s="192"/>
      <c r="C6102" s="192"/>
      <c r="D6102" s="194"/>
      <c r="E6102" s="194"/>
      <c r="F6102" s="193"/>
      <c r="G6102" s="193"/>
      <c r="I6102" s="305"/>
      <c r="S6102" s="282"/>
    </row>
    <row r="6103" spans="1:19" ht="13.5" thickTop="1">
      <c r="A6103" s="196"/>
      <c r="B6103" s="197"/>
      <c r="C6103" s="197"/>
      <c r="D6103" s="199"/>
      <c r="E6103" s="199"/>
      <c r="F6103" s="198"/>
      <c r="G6103" s="200" t="s">
        <v>125</v>
      </c>
    </row>
    <row r="6104" spans="1:19">
      <c r="A6104" s="202" t="s">
        <v>58</v>
      </c>
      <c r="B6104" s="844" t="str">
        <f>Proponente</f>
        <v>INDICAR NOMBRE DE CONTRATISTA</v>
      </c>
      <c r="C6104" s="844"/>
      <c r="D6104" s="844"/>
      <c r="E6104" s="844"/>
      <c r="F6104" s="844"/>
      <c r="G6104" s="845"/>
    </row>
    <row r="6105" spans="1:19">
      <c r="A6105" s="202" t="s">
        <v>59</v>
      </c>
      <c r="B6105" s="203" t="str">
        <f>Presupuesto!$A$94</f>
        <v>8,9</v>
      </c>
      <c r="C6105" s="844" t="str">
        <f>Presupuesto!$B$94</f>
        <v>Movilización de equipo de hincado e instalación distancia entre 51 Km a 100 Km</v>
      </c>
      <c r="D6105" s="844"/>
      <c r="E6105" s="844"/>
      <c r="F6105" s="844"/>
      <c r="G6105" s="845"/>
    </row>
    <row r="6106" spans="1:19">
      <c r="A6106" s="204"/>
      <c r="D6106" s="206"/>
      <c r="E6106" s="206"/>
      <c r="F6106" s="192" t="s">
        <v>87</v>
      </c>
      <c r="G6106" s="207" t="str">
        <f>Presupuesto!$C$94</f>
        <v>Glb</v>
      </c>
      <c r="I6106" s="306"/>
      <c r="J6106" s="281"/>
      <c r="K6106" s="281"/>
      <c r="L6106" s="281"/>
      <c r="M6106" s="281"/>
      <c r="N6106" s="281"/>
      <c r="O6106" s="281"/>
      <c r="P6106" s="281"/>
      <c r="Q6106" s="281"/>
      <c r="R6106" s="281"/>
      <c r="S6106" s="281"/>
    </row>
    <row r="6107" spans="1:19" s="209" customFormat="1" ht="13.5" thickBot="1">
      <c r="A6107" s="202" t="s">
        <v>60</v>
      </c>
      <c r="B6107" s="195"/>
      <c r="C6107" s="195"/>
      <c r="D6107" s="206"/>
      <c r="E6107" s="206"/>
      <c r="F6107" s="205"/>
      <c r="G6107" s="208"/>
      <c r="I6107" s="307"/>
      <c r="S6107" s="281"/>
    </row>
    <row r="6108" spans="1:19" ht="13.5" thickTop="1">
      <c r="A6108" s="210" t="s">
        <v>53</v>
      </c>
      <c r="B6108" s="211" t="s">
        <v>61</v>
      </c>
      <c r="C6108" s="211" t="s">
        <v>62</v>
      </c>
      <c r="D6108" s="212" t="s">
        <v>70</v>
      </c>
      <c r="E6108" s="213" t="s">
        <v>98</v>
      </c>
      <c r="F6108" s="213" t="s">
        <v>75</v>
      </c>
      <c r="G6108" s="214" t="s">
        <v>66</v>
      </c>
      <c r="I6108" s="269"/>
    </row>
    <row r="6109" spans="1:19">
      <c r="A6109" s="215" t="str">
        <f t="shared" ref="A6109:A6120" si="1078">IF(I6108=0,"-",VLOOKUP(I6108,EQUIPOS,2,FALSE))</f>
        <v>-</v>
      </c>
      <c r="B6109" s="216"/>
      <c r="C6109" s="216"/>
      <c r="D6109" s="186"/>
      <c r="E6109" s="217">
        <f t="shared" ref="E6109:E6120" si="1079">IF(I6108=0,0,VLOOKUP(I6108,EQUIPOS,4,FALSE))</f>
        <v>0</v>
      </c>
      <c r="F6109" s="218">
        <f t="shared" ref="F6109:F6120" si="1080">IF(D6109=0,0,E6109/D6109)</f>
        <v>0</v>
      </c>
      <c r="G6109" s="219"/>
      <c r="I6109" s="269"/>
    </row>
    <row r="6110" spans="1:19">
      <c r="A6110" s="215" t="str">
        <f t="shared" si="1078"/>
        <v>-</v>
      </c>
      <c r="B6110" s="216"/>
      <c r="C6110" s="216"/>
      <c r="D6110" s="186"/>
      <c r="E6110" s="217">
        <f t="shared" si="1079"/>
        <v>0</v>
      </c>
      <c r="F6110" s="218">
        <f t="shared" si="1080"/>
        <v>0</v>
      </c>
      <c r="G6110" s="220"/>
      <c r="I6110" s="269"/>
    </row>
    <row r="6111" spans="1:19">
      <c r="A6111" s="215" t="str">
        <f t="shared" si="1078"/>
        <v>-</v>
      </c>
      <c r="B6111" s="216"/>
      <c r="C6111" s="216"/>
      <c r="D6111" s="186"/>
      <c r="E6111" s="217">
        <f t="shared" si="1079"/>
        <v>0</v>
      </c>
      <c r="F6111" s="218">
        <f t="shared" si="1080"/>
        <v>0</v>
      </c>
      <c r="G6111" s="220"/>
      <c r="I6111" s="269"/>
    </row>
    <row r="6112" spans="1:19">
      <c r="A6112" s="215" t="str">
        <f t="shared" si="1078"/>
        <v>-</v>
      </c>
      <c r="B6112" s="216"/>
      <c r="C6112" s="216"/>
      <c r="D6112" s="186"/>
      <c r="E6112" s="217">
        <f t="shared" si="1079"/>
        <v>0</v>
      </c>
      <c r="F6112" s="218">
        <f t="shared" si="1080"/>
        <v>0</v>
      </c>
      <c r="G6112" s="220"/>
      <c r="I6112" s="269"/>
    </row>
    <row r="6113" spans="1:19">
      <c r="A6113" s="215" t="str">
        <f t="shared" si="1078"/>
        <v>-</v>
      </c>
      <c r="B6113" s="216"/>
      <c r="C6113" s="216"/>
      <c r="D6113" s="186"/>
      <c r="E6113" s="217">
        <f t="shared" si="1079"/>
        <v>0</v>
      </c>
      <c r="F6113" s="218">
        <f t="shared" si="1080"/>
        <v>0</v>
      </c>
      <c r="G6113" s="220"/>
      <c r="I6113" s="269"/>
    </row>
    <row r="6114" spans="1:19">
      <c r="A6114" s="215" t="str">
        <f t="shared" si="1078"/>
        <v>-</v>
      </c>
      <c r="B6114" s="216"/>
      <c r="C6114" s="216"/>
      <c r="D6114" s="186"/>
      <c r="E6114" s="217">
        <f t="shared" si="1079"/>
        <v>0</v>
      </c>
      <c r="F6114" s="218">
        <f t="shared" si="1080"/>
        <v>0</v>
      </c>
      <c r="G6114" s="220"/>
      <c r="I6114" s="269"/>
    </row>
    <row r="6115" spans="1:19">
      <c r="A6115" s="215" t="str">
        <f t="shared" si="1078"/>
        <v>-</v>
      </c>
      <c r="B6115" s="216"/>
      <c r="C6115" s="216"/>
      <c r="D6115" s="186"/>
      <c r="E6115" s="217">
        <f t="shared" si="1079"/>
        <v>0</v>
      </c>
      <c r="F6115" s="218">
        <f t="shared" si="1080"/>
        <v>0</v>
      </c>
      <c r="G6115" s="220"/>
      <c r="I6115" s="269"/>
    </row>
    <row r="6116" spans="1:19">
      <c r="A6116" s="215" t="str">
        <f t="shared" si="1078"/>
        <v>-</v>
      </c>
      <c r="B6116" s="216"/>
      <c r="C6116" s="216"/>
      <c r="D6116" s="186"/>
      <c r="E6116" s="217">
        <f t="shared" si="1079"/>
        <v>0</v>
      </c>
      <c r="F6116" s="218">
        <f t="shared" si="1080"/>
        <v>0</v>
      </c>
      <c r="G6116" s="220"/>
      <c r="I6116" s="269"/>
    </row>
    <row r="6117" spans="1:19">
      <c r="A6117" s="215" t="str">
        <f t="shared" si="1078"/>
        <v>-</v>
      </c>
      <c r="B6117" s="216"/>
      <c r="C6117" s="216"/>
      <c r="D6117" s="186"/>
      <c r="E6117" s="217">
        <f t="shared" si="1079"/>
        <v>0</v>
      </c>
      <c r="F6117" s="218">
        <f t="shared" si="1080"/>
        <v>0</v>
      </c>
      <c r="G6117" s="220"/>
      <c r="I6117" s="269"/>
    </row>
    <row r="6118" spans="1:19">
      <c r="A6118" s="215" t="str">
        <f t="shared" si="1078"/>
        <v>-</v>
      </c>
      <c r="B6118" s="216"/>
      <c r="C6118" s="216"/>
      <c r="D6118" s="186"/>
      <c r="E6118" s="217">
        <f t="shared" si="1079"/>
        <v>0</v>
      </c>
      <c r="F6118" s="218">
        <f t="shared" si="1080"/>
        <v>0</v>
      </c>
      <c r="G6118" s="220"/>
      <c r="I6118" s="269"/>
    </row>
    <row r="6119" spans="1:19">
      <c r="A6119" s="215" t="str">
        <f t="shared" si="1078"/>
        <v>-</v>
      </c>
      <c r="B6119" s="216"/>
      <c r="C6119" s="216"/>
      <c r="D6119" s="186"/>
      <c r="E6119" s="217">
        <f t="shared" si="1079"/>
        <v>0</v>
      </c>
      <c r="F6119" s="218">
        <f t="shared" si="1080"/>
        <v>0</v>
      </c>
      <c r="G6119" s="220"/>
      <c r="I6119" s="269"/>
    </row>
    <row r="6120" spans="1:19">
      <c r="A6120" s="215" t="str">
        <f t="shared" si="1078"/>
        <v>-</v>
      </c>
      <c r="B6120" s="216"/>
      <c r="C6120" s="216"/>
      <c r="D6120" s="186"/>
      <c r="E6120" s="217">
        <f t="shared" si="1079"/>
        <v>0</v>
      </c>
      <c r="F6120" s="218">
        <f t="shared" si="1080"/>
        <v>0</v>
      </c>
      <c r="G6120" s="220"/>
      <c r="I6120" s="308"/>
    </row>
    <row r="6121" spans="1:19" ht="13.5" thickBot="1">
      <c r="A6121" s="222"/>
      <c r="B6121" s="223"/>
      <c r="C6121" s="223"/>
      <c r="D6121" s="225"/>
      <c r="E6121" s="225"/>
      <c r="F6121" s="226" t="s">
        <v>76</v>
      </c>
      <c r="G6121" s="227">
        <f>SUM(F6109:F6120)</f>
        <v>0</v>
      </c>
      <c r="I6121" s="308"/>
    </row>
    <row r="6122" spans="1:19" s="209" customFormat="1" ht="13.5" thickTop="1">
      <c r="A6122" s="228" t="s">
        <v>63</v>
      </c>
      <c r="B6122" s="229"/>
      <c r="C6122" s="229"/>
      <c r="D6122" s="231"/>
      <c r="E6122" s="231"/>
      <c r="F6122" s="230"/>
      <c r="G6122" s="232"/>
      <c r="I6122" s="307"/>
      <c r="S6122" s="281"/>
    </row>
    <row r="6123" spans="1:19" ht="26">
      <c r="A6123" s="233" t="s">
        <v>53</v>
      </c>
      <c r="B6123" s="234"/>
      <c r="C6123" s="235" t="s">
        <v>54</v>
      </c>
      <c r="D6123" s="298" t="s">
        <v>64</v>
      </c>
      <c r="E6123" s="236" t="s">
        <v>65</v>
      </c>
      <c r="F6123" s="237" t="s">
        <v>75</v>
      </c>
      <c r="G6123" s="238" t="s">
        <v>66</v>
      </c>
      <c r="I6123" s="269"/>
    </row>
    <row r="6124" spans="1:19">
      <c r="A6124" s="842" t="str">
        <f t="shared" ref="A6124:A6135" si="1081">IF(I6123=0,"",VLOOKUP(I6123,MATERIALES,2,FALSE))</f>
        <v/>
      </c>
      <c r="B6124" s="843"/>
      <c r="C6124" s="239" t="str">
        <f t="shared" ref="C6124:C6132" si="1082">IF(I6123=0,"",VLOOKUP(I6123,MATERIALES,3,FALSE))</f>
        <v/>
      </c>
      <c r="D6124" s="186"/>
      <c r="E6124" s="240">
        <f t="shared" ref="E6124:E6135" si="1083">IF(I6123=0,0,VLOOKUP(I6123,MATERIALES,4,FALSE))</f>
        <v>0</v>
      </c>
      <c r="F6124" s="218">
        <f>D6124*E6124</f>
        <v>0</v>
      </c>
      <c r="G6124" s="219"/>
      <c r="I6124" s="269"/>
    </row>
    <row r="6125" spans="1:19">
      <c r="A6125" s="842" t="str">
        <f t="shared" si="1081"/>
        <v/>
      </c>
      <c r="B6125" s="843"/>
      <c r="C6125" s="239" t="str">
        <f t="shared" si="1082"/>
        <v/>
      </c>
      <c r="D6125" s="186"/>
      <c r="E6125" s="240">
        <f t="shared" si="1083"/>
        <v>0</v>
      </c>
      <c r="F6125" s="218">
        <f t="shared" ref="F6125:F6135" si="1084">D6125*E6125</f>
        <v>0</v>
      </c>
      <c r="G6125" s="220"/>
      <c r="I6125" s="269"/>
    </row>
    <row r="6126" spans="1:19">
      <c r="A6126" s="842" t="str">
        <f t="shared" si="1081"/>
        <v/>
      </c>
      <c r="B6126" s="843"/>
      <c r="C6126" s="239" t="str">
        <f t="shared" si="1082"/>
        <v/>
      </c>
      <c r="D6126" s="186"/>
      <c r="E6126" s="240">
        <f t="shared" si="1083"/>
        <v>0</v>
      </c>
      <c r="F6126" s="218">
        <f t="shared" si="1084"/>
        <v>0</v>
      </c>
      <c r="G6126" s="220"/>
      <c r="I6126" s="269"/>
    </row>
    <row r="6127" spans="1:19">
      <c r="A6127" s="842" t="str">
        <f t="shared" si="1081"/>
        <v/>
      </c>
      <c r="B6127" s="843"/>
      <c r="C6127" s="239" t="str">
        <f t="shared" si="1082"/>
        <v/>
      </c>
      <c r="D6127" s="186"/>
      <c r="E6127" s="240">
        <f t="shared" si="1083"/>
        <v>0</v>
      </c>
      <c r="F6127" s="218">
        <f t="shared" si="1084"/>
        <v>0</v>
      </c>
      <c r="G6127" s="220"/>
      <c r="I6127" s="269"/>
    </row>
    <row r="6128" spans="1:19">
      <c r="A6128" s="842" t="str">
        <f t="shared" si="1081"/>
        <v/>
      </c>
      <c r="B6128" s="843"/>
      <c r="C6128" s="239" t="str">
        <f t="shared" si="1082"/>
        <v/>
      </c>
      <c r="D6128" s="186"/>
      <c r="E6128" s="240">
        <f t="shared" si="1083"/>
        <v>0</v>
      </c>
      <c r="F6128" s="218">
        <f t="shared" si="1084"/>
        <v>0</v>
      </c>
      <c r="G6128" s="220"/>
      <c r="I6128" s="269"/>
    </row>
    <row r="6129" spans="1:9">
      <c r="A6129" s="842" t="str">
        <f t="shared" si="1081"/>
        <v/>
      </c>
      <c r="B6129" s="843"/>
      <c r="C6129" s="239" t="str">
        <f t="shared" si="1082"/>
        <v/>
      </c>
      <c r="D6129" s="186"/>
      <c r="E6129" s="240">
        <f t="shared" si="1083"/>
        <v>0</v>
      </c>
      <c r="F6129" s="218">
        <f t="shared" si="1084"/>
        <v>0</v>
      </c>
      <c r="G6129" s="220"/>
      <c r="I6129" s="269"/>
    </row>
    <row r="6130" spans="1:9">
      <c r="A6130" s="842" t="str">
        <f t="shared" si="1081"/>
        <v/>
      </c>
      <c r="B6130" s="843"/>
      <c r="C6130" s="239" t="str">
        <f t="shared" si="1082"/>
        <v/>
      </c>
      <c r="D6130" s="186"/>
      <c r="E6130" s="240">
        <f t="shared" si="1083"/>
        <v>0</v>
      </c>
      <c r="F6130" s="218">
        <f t="shared" si="1084"/>
        <v>0</v>
      </c>
      <c r="G6130" s="220"/>
      <c r="I6130" s="269"/>
    </row>
    <row r="6131" spans="1:9">
      <c r="A6131" s="842" t="str">
        <f t="shared" si="1081"/>
        <v/>
      </c>
      <c r="B6131" s="843"/>
      <c r="C6131" s="239" t="str">
        <f t="shared" si="1082"/>
        <v/>
      </c>
      <c r="D6131" s="186"/>
      <c r="E6131" s="240">
        <f t="shared" si="1083"/>
        <v>0</v>
      </c>
      <c r="F6131" s="218">
        <f t="shared" si="1084"/>
        <v>0</v>
      </c>
      <c r="G6131" s="241"/>
      <c r="I6131" s="269"/>
    </row>
    <row r="6132" spans="1:9">
      <c r="A6132" s="842" t="str">
        <f t="shared" si="1081"/>
        <v/>
      </c>
      <c r="B6132" s="843"/>
      <c r="C6132" s="239" t="str">
        <f t="shared" si="1082"/>
        <v/>
      </c>
      <c r="D6132" s="186"/>
      <c r="E6132" s="240">
        <f t="shared" si="1083"/>
        <v>0</v>
      </c>
      <c r="F6132" s="218">
        <f t="shared" si="1084"/>
        <v>0</v>
      </c>
      <c r="G6132" s="220"/>
      <c r="I6132" s="269"/>
    </row>
    <row r="6133" spans="1:9">
      <c r="A6133" s="842" t="str">
        <f t="shared" si="1081"/>
        <v/>
      </c>
      <c r="B6133" s="843"/>
      <c r="C6133" s="239"/>
      <c r="D6133" s="186"/>
      <c r="E6133" s="240">
        <f t="shared" si="1083"/>
        <v>0</v>
      </c>
      <c r="F6133" s="218">
        <f t="shared" si="1084"/>
        <v>0</v>
      </c>
      <c r="G6133" s="220"/>
      <c r="I6133" s="269"/>
    </row>
    <row r="6134" spans="1:9">
      <c r="A6134" s="842" t="str">
        <f t="shared" si="1081"/>
        <v/>
      </c>
      <c r="B6134" s="843"/>
      <c r="C6134" s="239"/>
      <c r="D6134" s="186"/>
      <c r="E6134" s="240">
        <f t="shared" si="1083"/>
        <v>0</v>
      </c>
      <c r="F6134" s="218">
        <f t="shared" si="1084"/>
        <v>0</v>
      </c>
      <c r="G6134" s="220"/>
      <c r="I6134" s="269"/>
    </row>
    <row r="6135" spans="1:9" ht="26.25" customHeight="1">
      <c r="A6135" s="842" t="str">
        <f t="shared" si="1081"/>
        <v/>
      </c>
      <c r="B6135" s="843"/>
      <c r="C6135" s="239" t="str">
        <f t="shared" ref="C6135" si="1085">IF(I6134=0,"",VLOOKUP(I6134,MATERIALES,3,FALSE))</f>
        <v/>
      </c>
      <c r="D6135" s="186"/>
      <c r="E6135" s="240">
        <f t="shared" si="1083"/>
        <v>0</v>
      </c>
      <c r="F6135" s="218">
        <f t="shared" si="1084"/>
        <v>0</v>
      </c>
      <c r="G6135" s="221"/>
      <c r="I6135" s="308"/>
    </row>
    <row r="6136" spans="1:9" ht="13.5" thickBot="1">
      <c r="A6136" s="204"/>
      <c r="D6136" s="206"/>
      <c r="E6136" s="242"/>
      <c r="F6136" s="243" t="s">
        <v>77</v>
      </c>
      <c r="G6136" s="241">
        <f>SUM(F6124:F6135)</f>
        <v>0</v>
      </c>
      <c r="I6136" s="308"/>
    </row>
    <row r="6137" spans="1:9" ht="14" thickTop="1" thickBot="1">
      <c r="A6137" s="244" t="s">
        <v>68</v>
      </c>
      <c r="B6137" s="245"/>
      <c r="C6137" s="245"/>
      <c r="D6137" s="247"/>
      <c r="E6137" s="247"/>
      <c r="F6137" s="246"/>
      <c r="G6137" s="248"/>
      <c r="I6137" s="308"/>
    </row>
    <row r="6138" spans="1:9" ht="13.5" thickTop="1">
      <c r="A6138" s="233" t="s">
        <v>53</v>
      </c>
      <c r="B6138" s="234"/>
      <c r="C6138" s="236" t="s">
        <v>67</v>
      </c>
      <c r="D6138" s="298" t="s">
        <v>71</v>
      </c>
      <c r="E6138" s="236" t="s">
        <v>96</v>
      </c>
      <c r="F6138" s="237" t="s">
        <v>75</v>
      </c>
      <c r="G6138" s="238" t="s">
        <v>66</v>
      </c>
      <c r="I6138" s="269"/>
    </row>
    <row r="6139" spans="1:9">
      <c r="A6139" s="842" t="str">
        <f>IF(I6138=0,"",VLOOKUP(I6138,EQUIPOS,2,FALSE))</f>
        <v/>
      </c>
      <c r="B6139" s="843"/>
      <c r="C6139" s="187"/>
      <c r="D6139" s="186"/>
      <c r="E6139" s="240">
        <f>IF(I6138=0,0,VLOOKUP(I6138,EQUIPOS,4,FALSE))</f>
        <v>0</v>
      </c>
      <c r="F6139" s="218">
        <f>C6139*D6139*E6139</f>
        <v>0</v>
      </c>
      <c r="G6139" s="219"/>
      <c r="I6139" s="269"/>
    </row>
    <row r="6140" spans="1:9">
      <c r="A6140" s="842" t="str">
        <f>IF(I6139=0,"",VLOOKUP(I6139,EQUIPOS,2,FALSE))</f>
        <v/>
      </c>
      <c r="B6140" s="843"/>
      <c r="C6140" s="187"/>
      <c r="D6140" s="186"/>
      <c r="E6140" s="240">
        <f>IF(I6139=0,0,VLOOKUP(I6139,EQUIPOS,4,FALSE))</f>
        <v>0</v>
      </c>
      <c r="F6140" s="218">
        <f t="shared" ref="F6140:F6143" si="1086">C6140*D6140*E6140</f>
        <v>0</v>
      </c>
      <c r="G6140" s="220"/>
      <c r="I6140" s="269"/>
    </row>
    <row r="6141" spans="1:9">
      <c r="A6141" s="842" t="str">
        <f>IF(I6140=0,"",VLOOKUP(I6140,EQUIPOS,2,FALSE))</f>
        <v/>
      </c>
      <c r="B6141" s="843"/>
      <c r="C6141" s="187"/>
      <c r="D6141" s="186"/>
      <c r="E6141" s="240">
        <f>IF(I6140=0,0,VLOOKUP(I6140,EQUIPOS,4,FALSE))</f>
        <v>0</v>
      </c>
      <c r="F6141" s="218">
        <f t="shared" si="1086"/>
        <v>0</v>
      </c>
      <c r="G6141" s="220"/>
      <c r="I6141" s="269"/>
    </row>
    <row r="6142" spans="1:9">
      <c r="A6142" s="842" t="str">
        <f>IF(I6141=0,"",VLOOKUP(I6141,EQUIPOS,2,FALSE))</f>
        <v/>
      </c>
      <c r="B6142" s="843"/>
      <c r="C6142" s="187"/>
      <c r="D6142" s="186"/>
      <c r="E6142" s="240">
        <f>IF(I6141=0,0,VLOOKUP(I6141,EQUIPOS,4,FALSE))</f>
        <v>0</v>
      </c>
      <c r="F6142" s="218">
        <f t="shared" si="1086"/>
        <v>0</v>
      </c>
      <c r="G6142" s="220"/>
      <c r="I6142" s="269"/>
    </row>
    <row r="6143" spans="1:9" ht="30.75" customHeight="1">
      <c r="A6143" s="842" t="str">
        <f>IF(I6142=0,"",VLOOKUP(I6142,EQUIPOS,2,FALSE))</f>
        <v/>
      </c>
      <c r="B6143" s="843"/>
      <c r="C6143" s="187"/>
      <c r="D6143" s="186"/>
      <c r="E6143" s="240">
        <f>IF(I6142=0,0,VLOOKUP(I6142,EQUIPOS,4,FALSE))</f>
        <v>0</v>
      </c>
      <c r="F6143" s="218">
        <f t="shared" si="1086"/>
        <v>0</v>
      </c>
      <c r="G6143" s="221"/>
      <c r="I6143" s="308"/>
    </row>
    <row r="6144" spans="1:9" ht="13.5" thickBot="1">
      <c r="A6144" s="222"/>
      <c r="B6144" s="223"/>
      <c r="C6144" s="223"/>
      <c r="D6144" s="225"/>
      <c r="E6144" s="249"/>
      <c r="F6144" s="226" t="s">
        <v>78</v>
      </c>
      <c r="G6144" s="250">
        <f>SUM(F6139:F6143)</f>
        <v>0</v>
      </c>
      <c r="I6144" s="308"/>
    </row>
    <row r="6145" spans="1:9" ht="13.5" thickTop="1">
      <c r="A6145" s="228" t="s">
        <v>69</v>
      </c>
      <c r="B6145" s="229"/>
      <c r="C6145" s="229"/>
      <c r="D6145" s="231"/>
      <c r="E6145" s="231"/>
      <c r="F6145" s="230"/>
      <c r="G6145" s="232"/>
      <c r="H6145" s="209"/>
      <c r="I6145" s="307"/>
    </row>
    <row r="6146" spans="1:9" ht="26">
      <c r="A6146" s="233" t="s">
        <v>53</v>
      </c>
      <c r="B6146" s="235" t="s">
        <v>54</v>
      </c>
      <c r="C6146" s="235" t="s">
        <v>64</v>
      </c>
      <c r="D6146" s="298" t="s">
        <v>70</v>
      </c>
      <c r="E6146" s="236" t="s">
        <v>65</v>
      </c>
      <c r="F6146" s="237" t="s">
        <v>75</v>
      </c>
      <c r="G6146" s="238" t="s">
        <v>66</v>
      </c>
      <c r="I6146" s="269"/>
    </row>
    <row r="6147" spans="1:9">
      <c r="A6147" s="251" t="str">
        <f t="shared" ref="A6147:A6158" si="1087">IF(I6146=0,"",VLOOKUP(I6146,MANOOBRA,2,FALSE))</f>
        <v/>
      </c>
      <c r="B6147" s="239" t="str">
        <f t="shared" ref="B6147:B6158" si="1088">IF(I6146=0,"",VLOOKUP(I6146,MANOOBRA,3,FALSE))</f>
        <v/>
      </c>
      <c r="C6147" s="187"/>
      <c r="D6147" s="187"/>
      <c r="E6147" s="240">
        <f t="shared" ref="E6147:E6158" si="1089">IF(I6146=0,0,VLOOKUP(I6146,MANOOBRA,4,FALSE))</f>
        <v>0</v>
      </c>
      <c r="F6147" s="218">
        <f>IF(D6147=0,0,C6147*E6147/D6147)</f>
        <v>0</v>
      </c>
      <c r="G6147" s="219"/>
      <c r="I6147" s="269"/>
    </row>
    <row r="6148" spans="1:9">
      <c r="A6148" s="251" t="str">
        <f t="shared" si="1087"/>
        <v/>
      </c>
      <c r="B6148" s="239" t="str">
        <f t="shared" si="1088"/>
        <v/>
      </c>
      <c r="C6148" s="187"/>
      <c r="D6148" s="187"/>
      <c r="E6148" s="240">
        <f t="shared" si="1089"/>
        <v>0</v>
      </c>
      <c r="F6148" s="218">
        <f t="shared" ref="F6148:F6158" si="1090">IF(D6148=0,0,C6148*E6148/D6148)</f>
        <v>0</v>
      </c>
      <c r="G6148" s="220"/>
      <c r="I6148" s="269"/>
    </row>
    <row r="6149" spans="1:9">
      <c r="A6149" s="251" t="str">
        <f t="shared" si="1087"/>
        <v/>
      </c>
      <c r="B6149" s="239" t="str">
        <f t="shared" si="1088"/>
        <v/>
      </c>
      <c r="C6149" s="187"/>
      <c r="D6149" s="290"/>
      <c r="E6149" s="240">
        <f t="shared" si="1089"/>
        <v>0</v>
      </c>
      <c r="F6149" s="218">
        <f t="shared" si="1090"/>
        <v>0</v>
      </c>
      <c r="G6149" s="220"/>
      <c r="I6149" s="269"/>
    </row>
    <row r="6150" spans="1:9">
      <c r="A6150" s="251" t="str">
        <f t="shared" si="1087"/>
        <v/>
      </c>
      <c r="B6150" s="239" t="str">
        <f t="shared" si="1088"/>
        <v/>
      </c>
      <c r="C6150" s="187"/>
      <c r="D6150" s="187"/>
      <c r="E6150" s="240">
        <f t="shared" si="1089"/>
        <v>0</v>
      </c>
      <c r="F6150" s="218">
        <f t="shared" si="1090"/>
        <v>0</v>
      </c>
      <c r="G6150" s="220"/>
      <c r="I6150" s="269"/>
    </row>
    <row r="6151" spans="1:9">
      <c r="A6151" s="251" t="str">
        <f t="shared" si="1087"/>
        <v/>
      </c>
      <c r="B6151" s="239" t="str">
        <f t="shared" si="1088"/>
        <v/>
      </c>
      <c r="C6151" s="187"/>
      <c r="D6151" s="187"/>
      <c r="E6151" s="240">
        <f t="shared" si="1089"/>
        <v>0</v>
      </c>
      <c r="F6151" s="218">
        <f t="shared" si="1090"/>
        <v>0</v>
      </c>
      <c r="G6151" s="220"/>
      <c r="I6151" s="269"/>
    </row>
    <row r="6152" spans="1:9">
      <c r="A6152" s="251" t="str">
        <f t="shared" si="1087"/>
        <v/>
      </c>
      <c r="B6152" s="239" t="str">
        <f t="shared" si="1088"/>
        <v/>
      </c>
      <c r="C6152" s="187"/>
      <c r="D6152" s="187"/>
      <c r="E6152" s="240">
        <f t="shared" si="1089"/>
        <v>0</v>
      </c>
      <c r="F6152" s="218">
        <f t="shared" si="1090"/>
        <v>0</v>
      </c>
      <c r="G6152" s="220"/>
      <c r="I6152" s="269"/>
    </row>
    <row r="6153" spans="1:9">
      <c r="A6153" s="251" t="str">
        <f t="shared" si="1087"/>
        <v/>
      </c>
      <c r="B6153" s="239" t="str">
        <f t="shared" si="1088"/>
        <v/>
      </c>
      <c r="C6153" s="187"/>
      <c r="D6153" s="187"/>
      <c r="E6153" s="240">
        <f t="shared" si="1089"/>
        <v>0</v>
      </c>
      <c r="F6153" s="218">
        <f t="shared" si="1090"/>
        <v>0</v>
      </c>
      <c r="G6153" s="220"/>
      <c r="I6153" s="269"/>
    </row>
    <row r="6154" spans="1:9">
      <c r="A6154" s="251" t="str">
        <f t="shared" si="1087"/>
        <v/>
      </c>
      <c r="B6154" s="239" t="str">
        <f t="shared" si="1088"/>
        <v/>
      </c>
      <c r="C6154" s="187"/>
      <c r="D6154" s="187"/>
      <c r="E6154" s="240">
        <f t="shared" si="1089"/>
        <v>0</v>
      </c>
      <c r="F6154" s="218">
        <f t="shared" si="1090"/>
        <v>0</v>
      </c>
      <c r="G6154" s="220"/>
      <c r="I6154" s="269"/>
    </row>
    <row r="6155" spans="1:9">
      <c r="A6155" s="251" t="str">
        <f t="shared" si="1087"/>
        <v/>
      </c>
      <c r="B6155" s="239" t="str">
        <f t="shared" si="1088"/>
        <v/>
      </c>
      <c r="C6155" s="187"/>
      <c r="D6155" s="187"/>
      <c r="E6155" s="240">
        <f t="shared" si="1089"/>
        <v>0</v>
      </c>
      <c r="F6155" s="218">
        <f t="shared" si="1090"/>
        <v>0</v>
      </c>
      <c r="G6155" s="220"/>
      <c r="I6155" s="269"/>
    </row>
    <row r="6156" spans="1:9">
      <c r="A6156" s="251" t="str">
        <f t="shared" si="1087"/>
        <v/>
      </c>
      <c r="B6156" s="239" t="str">
        <f t="shared" si="1088"/>
        <v/>
      </c>
      <c r="C6156" s="187"/>
      <c r="D6156" s="187"/>
      <c r="E6156" s="240">
        <f t="shared" si="1089"/>
        <v>0</v>
      </c>
      <c r="F6156" s="218">
        <f t="shared" si="1090"/>
        <v>0</v>
      </c>
      <c r="G6156" s="220"/>
      <c r="I6156" s="269"/>
    </row>
    <row r="6157" spans="1:9">
      <c r="A6157" s="251" t="str">
        <f t="shared" si="1087"/>
        <v/>
      </c>
      <c r="B6157" s="239" t="str">
        <f t="shared" si="1088"/>
        <v/>
      </c>
      <c r="C6157" s="187"/>
      <c r="D6157" s="187"/>
      <c r="E6157" s="240">
        <f t="shared" si="1089"/>
        <v>0</v>
      </c>
      <c r="F6157" s="218">
        <f t="shared" si="1090"/>
        <v>0</v>
      </c>
      <c r="G6157" s="220"/>
      <c r="I6157" s="269"/>
    </row>
    <row r="6158" spans="1:9" ht="31.5" customHeight="1">
      <c r="A6158" s="251" t="str">
        <f t="shared" si="1087"/>
        <v/>
      </c>
      <c r="B6158" s="239" t="str">
        <f t="shared" si="1088"/>
        <v/>
      </c>
      <c r="C6158" s="187"/>
      <c r="D6158" s="187"/>
      <c r="E6158" s="240">
        <f t="shared" si="1089"/>
        <v>0</v>
      </c>
      <c r="F6158" s="218">
        <f t="shared" si="1090"/>
        <v>0</v>
      </c>
      <c r="G6158" s="221"/>
      <c r="I6158" s="308"/>
    </row>
    <row r="6159" spans="1:9" ht="13.5" thickBot="1">
      <c r="A6159" s="222"/>
      <c r="B6159" s="223"/>
      <c r="C6159" s="223"/>
      <c r="D6159" s="225"/>
      <c r="E6159" s="225"/>
      <c r="F6159" s="226" t="s">
        <v>79</v>
      </c>
      <c r="G6159" s="250">
        <f>SUM(F6147:F6158)</f>
        <v>0</v>
      </c>
      <c r="I6159" s="308"/>
    </row>
    <row r="6160" spans="1:9" ht="13.5" thickTop="1">
      <c r="A6160" s="179" t="s">
        <v>72</v>
      </c>
      <c r="B6160" s="229"/>
      <c r="C6160" s="229"/>
      <c r="D6160" s="231"/>
      <c r="E6160" s="231"/>
      <c r="F6160" s="230"/>
      <c r="G6160" s="232"/>
      <c r="H6160" s="209"/>
      <c r="I6160" s="307"/>
    </row>
    <row r="6161" spans="1:20">
      <c r="A6161" s="233" t="s">
        <v>53</v>
      </c>
      <c r="B6161" s="234"/>
      <c r="C6161" s="234"/>
      <c r="D6161" s="299"/>
      <c r="E6161" s="236" t="s">
        <v>73</v>
      </c>
      <c r="F6161" s="237" t="s">
        <v>74</v>
      </c>
      <c r="G6161" s="252" t="s">
        <v>73</v>
      </c>
      <c r="I6161" s="308"/>
    </row>
    <row r="6162" spans="1:20">
      <c r="A6162" s="178" t="s">
        <v>86</v>
      </c>
      <c r="B6162" s="253"/>
      <c r="C6162" s="253"/>
      <c r="D6162" s="300"/>
      <c r="E6162" s="217">
        <f>SUM(G6121,G6136,G6144,G6159)</f>
        <v>0</v>
      </c>
      <c r="F6162" s="254">
        <f>A</f>
        <v>0</v>
      </c>
      <c r="G6162" s="255">
        <f>E6162*F6162</f>
        <v>0</v>
      </c>
      <c r="I6162" s="308"/>
    </row>
    <row r="6163" spans="1:20">
      <c r="A6163" s="178" t="s">
        <v>84</v>
      </c>
      <c r="B6163" s="253"/>
      <c r="C6163" s="253"/>
      <c r="D6163" s="300"/>
      <c r="E6163" s="217">
        <f>SUM(G6121,G6136,G6144,G6159)</f>
        <v>0</v>
      </c>
      <c r="F6163" s="254">
        <f>I</f>
        <v>0</v>
      </c>
      <c r="G6163" s="255">
        <f>E6163*F6163</f>
        <v>0</v>
      </c>
      <c r="I6163" s="308"/>
    </row>
    <row r="6164" spans="1:20" ht="33" customHeight="1">
      <c r="A6164" s="178" t="s">
        <v>85</v>
      </c>
      <c r="B6164" s="253"/>
      <c r="C6164" s="253"/>
      <c r="D6164" s="300"/>
      <c r="E6164" s="217">
        <f>SUM(G6121,G6136,G6144,G6159)</f>
        <v>0</v>
      </c>
      <c r="F6164" s="254">
        <f>U</f>
        <v>0</v>
      </c>
      <c r="G6164" s="255">
        <f>E6164*F6164</f>
        <v>0</v>
      </c>
      <c r="I6164" s="308"/>
      <c r="J6164" s="281"/>
      <c r="K6164" s="281"/>
      <c r="L6164" s="281"/>
      <c r="M6164" s="281"/>
      <c r="N6164" s="281"/>
      <c r="O6164" s="281"/>
      <c r="P6164" s="281"/>
      <c r="Q6164" s="281"/>
      <c r="R6164" s="281"/>
      <c r="S6164" s="281"/>
    </row>
    <row r="6165" spans="1:20" s="201" customFormat="1" ht="13.5" thickBot="1">
      <c r="A6165" s="222"/>
      <c r="B6165" s="223"/>
      <c r="C6165" s="223"/>
      <c r="D6165" s="225"/>
      <c r="E6165" s="225"/>
      <c r="F6165" s="256" t="s">
        <v>83</v>
      </c>
      <c r="G6165" s="250">
        <f>SUM(G6162:G6164)</f>
        <v>0</v>
      </c>
      <c r="I6165" s="309"/>
      <c r="J6165" s="201" t="str">
        <f>B6105</f>
        <v>8,9</v>
      </c>
      <c r="K6165" s="261">
        <f>E6162</f>
        <v>0</v>
      </c>
      <c r="L6165" s="261">
        <f>+G6121</f>
        <v>0</v>
      </c>
      <c r="M6165" s="261">
        <f>+G6136</f>
        <v>0</v>
      </c>
      <c r="N6165" s="261">
        <f>+G6144</f>
        <v>0</v>
      </c>
      <c r="O6165" s="261">
        <f>+G6159</f>
        <v>0</v>
      </c>
      <c r="P6165" s="280">
        <f>G6162</f>
        <v>0</v>
      </c>
      <c r="Q6165" s="280">
        <f>G6163</f>
        <v>0</v>
      </c>
      <c r="R6165" s="280">
        <f>G6164</f>
        <v>0</v>
      </c>
      <c r="S6165" s="283">
        <f>SUM(K6165:R6165)</f>
        <v>0</v>
      </c>
      <c r="T6165" s="280"/>
    </row>
    <row r="6166" spans="1:20" ht="14" thickTop="1" thickBot="1">
      <c r="A6166" s="257"/>
      <c r="B6166" s="201"/>
      <c r="C6166" s="201"/>
      <c r="D6166" s="301"/>
      <c r="E6166" s="258" t="s">
        <v>88</v>
      </c>
      <c r="F6166" s="259"/>
      <c r="G6166" s="260">
        <f>ROUND(SUM(G6121,G6136,G6144,G6159,G6165),0)</f>
        <v>0</v>
      </c>
      <c r="I6166" s="308"/>
      <c r="T6166" s="280"/>
    </row>
    <row r="6167" spans="1:20" ht="13.5" thickTop="1">
      <c r="A6167" s="262" t="s">
        <v>95</v>
      </c>
      <c r="D6167" s="206"/>
      <c r="E6167" s="206"/>
      <c r="F6167" s="205"/>
      <c r="G6167" s="208"/>
      <c r="I6167" s="308"/>
      <c r="T6167" s="280"/>
    </row>
    <row r="6168" spans="1:20">
      <c r="A6168" s="262"/>
      <c r="B6168" s="263"/>
      <c r="C6168" s="263"/>
      <c r="D6168" s="302"/>
      <c r="E6168" s="206"/>
      <c r="F6168" s="205"/>
      <c r="G6168" s="264">
        <f ca="1">TODAY()</f>
        <v>45189</v>
      </c>
      <c r="I6168" s="308"/>
      <c r="T6168" s="280"/>
    </row>
    <row r="6169" spans="1:20" s="191" customFormat="1" ht="13.5" thickBot="1">
      <c r="A6169" s="222"/>
      <c r="B6169" s="223"/>
      <c r="C6169" s="223"/>
      <c r="D6169" s="225"/>
      <c r="E6169" s="225"/>
      <c r="F6169" s="224"/>
      <c r="G6169" s="265"/>
      <c r="I6169" s="303"/>
      <c r="S6169" s="282"/>
    </row>
    <row r="6170" spans="1:20" s="191" customFormat="1" ht="13.5" thickTop="1">
      <c r="A6170" s="188" t="s">
        <v>124</v>
      </c>
      <c r="B6170" s="188"/>
      <c r="C6170" s="188"/>
      <c r="D6170" s="190"/>
      <c r="E6170" s="190"/>
      <c r="F6170" s="189"/>
      <c r="G6170" s="189"/>
      <c r="I6170" s="303"/>
      <c r="S6170" s="282"/>
    </row>
    <row r="6171" spans="1:20" s="191" customFormat="1">
      <c r="A6171" s="188" t="str">
        <f>CONCATENATE('Prestaciones y AIU'!A5520," ANALISIS DE PRECIOS UNITARIOS")</f>
        <v xml:space="preserve"> ANALISIS DE PRECIOS UNITARIOS</v>
      </c>
      <c r="B6171" s="188"/>
      <c r="C6171" s="188"/>
      <c r="D6171" s="190"/>
      <c r="E6171" s="190"/>
      <c r="F6171" s="189"/>
      <c r="G6171" s="189"/>
      <c r="I6171" s="303"/>
      <c r="S6171" s="282"/>
    </row>
    <row r="6172" spans="1:20" s="191" customFormat="1">
      <c r="A6172" s="188" t="str">
        <f>Objeto_LIC</f>
        <v>OBJETO PROCESO COMPETITIVO</v>
      </c>
      <c r="B6172" s="188"/>
      <c r="C6172" s="188"/>
      <c r="D6172" s="190"/>
      <c r="E6172" s="190"/>
      <c r="F6172" s="189"/>
      <c r="G6172" s="189"/>
      <c r="I6172" s="303"/>
      <c r="S6172" s="282"/>
    </row>
    <row r="6173" spans="1:20">
      <c r="A6173" s="188"/>
      <c r="B6173" s="188"/>
      <c r="C6173" s="188"/>
      <c r="D6173" s="190"/>
      <c r="E6173" s="190"/>
      <c r="F6173" s="189"/>
      <c r="G6173" s="189"/>
    </row>
    <row r="6174" spans="1:20" s="201" customFormat="1" ht="13.5" thickBot="1">
      <c r="A6174" s="192"/>
      <c r="B6174" s="192"/>
      <c r="C6174" s="192"/>
      <c r="D6174" s="194"/>
      <c r="E6174" s="194"/>
      <c r="F6174" s="193"/>
      <c r="G6174" s="193"/>
      <c r="I6174" s="305"/>
      <c r="S6174" s="282"/>
    </row>
    <row r="6175" spans="1:20" ht="13.5" thickTop="1">
      <c r="A6175" s="196"/>
      <c r="B6175" s="197"/>
      <c r="C6175" s="197"/>
      <c r="D6175" s="199"/>
      <c r="E6175" s="199"/>
      <c r="F6175" s="198"/>
      <c r="G6175" s="200" t="s">
        <v>125</v>
      </c>
    </row>
    <row r="6176" spans="1:20">
      <c r="A6176" s="202" t="s">
        <v>58</v>
      </c>
      <c r="B6176" s="844" t="str">
        <f>Proponente</f>
        <v>INDICAR NOMBRE DE CONTRATISTA</v>
      </c>
      <c r="C6176" s="844"/>
      <c r="D6176" s="844"/>
      <c r="E6176" s="844"/>
      <c r="F6176" s="844"/>
      <c r="G6176" s="845"/>
    </row>
    <row r="6177" spans="1:19">
      <c r="A6177" s="202" t="s">
        <v>59</v>
      </c>
      <c r="B6177" s="203" t="str">
        <f>Presupuesto!$A$95</f>
        <v>8,10</v>
      </c>
      <c r="C6177" s="844" t="str">
        <f>Presupuesto!$B$95</f>
        <v>Movilización de equipo de hincado e instalación distancia entre 101 Km a 150 Km</v>
      </c>
      <c r="D6177" s="844"/>
      <c r="E6177" s="844"/>
      <c r="F6177" s="844"/>
      <c r="G6177" s="845"/>
    </row>
    <row r="6178" spans="1:19">
      <c r="A6178" s="204"/>
      <c r="D6178" s="206"/>
      <c r="E6178" s="206"/>
      <c r="F6178" s="192" t="s">
        <v>87</v>
      </c>
      <c r="G6178" s="207" t="str">
        <f>Presupuesto!$C$95</f>
        <v>Glb</v>
      </c>
      <c r="I6178" s="306"/>
      <c r="J6178" s="281"/>
      <c r="K6178" s="281"/>
      <c r="L6178" s="281"/>
      <c r="M6178" s="281"/>
      <c r="N6178" s="281"/>
      <c r="O6178" s="281"/>
      <c r="P6178" s="281"/>
      <c r="Q6178" s="281"/>
      <c r="R6178" s="281"/>
      <c r="S6178" s="281"/>
    </row>
    <row r="6179" spans="1:19" s="209" customFormat="1" ht="13.5" thickBot="1">
      <c r="A6179" s="202" t="s">
        <v>60</v>
      </c>
      <c r="B6179" s="195"/>
      <c r="C6179" s="195"/>
      <c r="D6179" s="206"/>
      <c r="E6179" s="206"/>
      <c r="F6179" s="205"/>
      <c r="G6179" s="208"/>
      <c r="I6179" s="307"/>
      <c r="S6179" s="281"/>
    </row>
    <row r="6180" spans="1:19" ht="13.5" thickTop="1">
      <c r="A6180" s="210" t="s">
        <v>53</v>
      </c>
      <c r="B6180" s="211" t="s">
        <v>61</v>
      </c>
      <c r="C6180" s="211" t="s">
        <v>62</v>
      </c>
      <c r="D6180" s="212" t="s">
        <v>70</v>
      </c>
      <c r="E6180" s="213" t="s">
        <v>98</v>
      </c>
      <c r="F6180" s="213" t="s">
        <v>75</v>
      </c>
      <c r="G6180" s="214" t="s">
        <v>66</v>
      </c>
      <c r="I6180" s="269"/>
    </row>
    <row r="6181" spans="1:19">
      <c r="A6181" s="215" t="str">
        <f t="shared" ref="A6181:A6192" si="1091">IF(I6180=0,"-",VLOOKUP(I6180,EQUIPOS,2,FALSE))</f>
        <v>-</v>
      </c>
      <c r="B6181" s="216"/>
      <c r="C6181" s="216"/>
      <c r="D6181" s="186"/>
      <c r="E6181" s="217">
        <f t="shared" ref="E6181:E6192" si="1092">IF(I6180=0,0,VLOOKUP(I6180,EQUIPOS,4,FALSE))</f>
        <v>0</v>
      </c>
      <c r="F6181" s="218">
        <f t="shared" ref="F6181:F6192" si="1093">IF(D6181=0,0,E6181/D6181)</f>
        <v>0</v>
      </c>
      <c r="G6181" s="219"/>
      <c r="I6181" s="269"/>
    </row>
    <row r="6182" spans="1:19">
      <c r="A6182" s="215" t="str">
        <f t="shared" si="1091"/>
        <v>-</v>
      </c>
      <c r="B6182" s="216"/>
      <c r="C6182" s="216"/>
      <c r="D6182" s="186"/>
      <c r="E6182" s="217">
        <f t="shared" si="1092"/>
        <v>0</v>
      </c>
      <c r="F6182" s="218">
        <f t="shared" si="1093"/>
        <v>0</v>
      </c>
      <c r="G6182" s="220"/>
      <c r="I6182" s="269"/>
    </row>
    <row r="6183" spans="1:19">
      <c r="A6183" s="215" t="str">
        <f t="shared" si="1091"/>
        <v>-</v>
      </c>
      <c r="B6183" s="216"/>
      <c r="C6183" s="216"/>
      <c r="D6183" s="186"/>
      <c r="E6183" s="217">
        <f t="shared" si="1092"/>
        <v>0</v>
      </c>
      <c r="F6183" s="218">
        <f t="shared" si="1093"/>
        <v>0</v>
      </c>
      <c r="G6183" s="220"/>
      <c r="I6183" s="269"/>
    </row>
    <row r="6184" spans="1:19">
      <c r="A6184" s="215" t="str">
        <f t="shared" si="1091"/>
        <v>-</v>
      </c>
      <c r="B6184" s="216"/>
      <c r="C6184" s="216"/>
      <c r="D6184" s="186"/>
      <c r="E6184" s="217">
        <f t="shared" si="1092"/>
        <v>0</v>
      </c>
      <c r="F6184" s="218">
        <f t="shared" si="1093"/>
        <v>0</v>
      </c>
      <c r="G6184" s="220"/>
      <c r="I6184" s="269"/>
    </row>
    <row r="6185" spans="1:19">
      <c r="A6185" s="215" t="str">
        <f t="shared" si="1091"/>
        <v>-</v>
      </c>
      <c r="B6185" s="216"/>
      <c r="C6185" s="216"/>
      <c r="D6185" s="186"/>
      <c r="E6185" s="217">
        <f t="shared" si="1092"/>
        <v>0</v>
      </c>
      <c r="F6185" s="218">
        <f t="shared" si="1093"/>
        <v>0</v>
      </c>
      <c r="G6185" s="220"/>
      <c r="I6185" s="269"/>
    </row>
    <row r="6186" spans="1:19">
      <c r="A6186" s="215" t="str">
        <f t="shared" si="1091"/>
        <v>-</v>
      </c>
      <c r="B6186" s="216"/>
      <c r="C6186" s="216"/>
      <c r="D6186" s="186"/>
      <c r="E6186" s="217">
        <f t="shared" si="1092"/>
        <v>0</v>
      </c>
      <c r="F6186" s="218">
        <f t="shared" si="1093"/>
        <v>0</v>
      </c>
      <c r="G6186" s="220"/>
      <c r="I6186" s="269"/>
    </row>
    <row r="6187" spans="1:19">
      <c r="A6187" s="215" t="str">
        <f t="shared" si="1091"/>
        <v>-</v>
      </c>
      <c r="B6187" s="216"/>
      <c r="C6187" s="216"/>
      <c r="D6187" s="186"/>
      <c r="E6187" s="217">
        <f t="shared" si="1092"/>
        <v>0</v>
      </c>
      <c r="F6187" s="218">
        <f t="shared" si="1093"/>
        <v>0</v>
      </c>
      <c r="G6187" s="220"/>
      <c r="I6187" s="269"/>
    </row>
    <row r="6188" spans="1:19">
      <c r="A6188" s="215" t="str">
        <f t="shared" si="1091"/>
        <v>-</v>
      </c>
      <c r="B6188" s="216"/>
      <c r="C6188" s="216"/>
      <c r="D6188" s="186"/>
      <c r="E6188" s="217">
        <f t="shared" si="1092"/>
        <v>0</v>
      </c>
      <c r="F6188" s="218">
        <f t="shared" si="1093"/>
        <v>0</v>
      </c>
      <c r="G6188" s="220"/>
      <c r="I6188" s="269"/>
    </row>
    <row r="6189" spans="1:19">
      <c r="A6189" s="215" t="str">
        <f t="shared" si="1091"/>
        <v>-</v>
      </c>
      <c r="B6189" s="216"/>
      <c r="C6189" s="216"/>
      <c r="D6189" s="186"/>
      <c r="E6189" s="217">
        <f t="shared" si="1092"/>
        <v>0</v>
      </c>
      <c r="F6189" s="218">
        <f t="shared" si="1093"/>
        <v>0</v>
      </c>
      <c r="G6189" s="220"/>
      <c r="I6189" s="269"/>
    </row>
    <row r="6190" spans="1:19">
      <c r="A6190" s="215" t="str">
        <f t="shared" si="1091"/>
        <v>-</v>
      </c>
      <c r="B6190" s="216"/>
      <c r="C6190" s="216"/>
      <c r="D6190" s="186"/>
      <c r="E6190" s="217">
        <f t="shared" si="1092"/>
        <v>0</v>
      </c>
      <c r="F6190" s="218">
        <f t="shared" si="1093"/>
        <v>0</v>
      </c>
      <c r="G6190" s="220"/>
      <c r="I6190" s="269"/>
    </row>
    <row r="6191" spans="1:19">
      <c r="A6191" s="215" t="str">
        <f t="shared" si="1091"/>
        <v>-</v>
      </c>
      <c r="B6191" s="216"/>
      <c r="C6191" s="216"/>
      <c r="D6191" s="186"/>
      <c r="E6191" s="217">
        <f t="shared" si="1092"/>
        <v>0</v>
      </c>
      <c r="F6191" s="218">
        <f t="shared" si="1093"/>
        <v>0</v>
      </c>
      <c r="G6191" s="220"/>
      <c r="I6191" s="269"/>
    </row>
    <row r="6192" spans="1:19">
      <c r="A6192" s="215" t="str">
        <f t="shared" si="1091"/>
        <v>-</v>
      </c>
      <c r="B6192" s="216"/>
      <c r="C6192" s="216"/>
      <c r="D6192" s="186"/>
      <c r="E6192" s="217">
        <f t="shared" si="1092"/>
        <v>0</v>
      </c>
      <c r="F6192" s="218">
        <f t="shared" si="1093"/>
        <v>0</v>
      </c>
      <c r="G6192" s="220"/>
      <c r="I6192" s="308"/>
    </row>
    <row r="6193" spans="1:19" ht="13.5" thickBot="1">
      <c r="A6193" s="222"/>
      <c r="B6193" s="223"/>
      <c r="C6193" s="223"/>
      <c r="D6193" s="225"/>
      <c r="E6193" s="225"/>
      <c r="F6193" s="226" t="s">
        <v>76</v>
      </c>
      <c r="G6193" s="227">
        <f>SUM(F6181:F6192)</f>
        <v>0</v>
      </c>
      <c r="I6193" s="308"/>
    </row>
    <row r="6194" spans="1:19" s="209" customFormat="1" ht="13.5" thickTop="1">
      <c r="A6194" s="228" t="s">
        <v>63</v>
      </c>
      <c r="B6194" s="229"/>
      <c r="C6194" s="229"/>
      <c r="D6194" s="231"/>
      <c r="E6194" s="231"/>
      <c r="F6194" s="230"/>
      <c r="G6194" s="232"/>
      <c r="I6194" s="307"/>
      <c r="S6194" s="281"/>
    </row>
    <row r="6195" spans="1:19" ht="26">
      <c r="A6195" s="233" t="s">
        <v>53</v>
      </c>
      <c r="B6195" s="234"/>
      <c r="C6195" s="235" t="s">
        <v>54</v>
      </c>
      <c r="D6195" s="298" t="s">
        <v>64</v>
      </c>
      <c r="E6195" s="236" t="s">
        <v>65</v>
      </c>
      <c r="F6195" s="237" t="s">
        <v>75</v>
      </c>
      <c r="G6195" s="238" t="s">
        <v>66</v>
      </c>
      <c r="I6195" s="269"/>
    </row>
    <row r="6196" spans="1:19">
      <c r="A6196" s="842" t="str">
        <f t="shared" ref="A6196:A6207" si="1094">IF(I6195=0,"",VLOOKUP(I6195,MATERIALES,2,FALSE))</f>
        <v/>
      </c>
      <c r="B6196" s="843"/>
      <c r="C6196" s="239" t="str">
        <f t="shared" ref="C6196:C6204" si="1095">IF(I6195=0,"",VLOOKUP(I6195,MATERIALES,3,FALSE))</f>
        <v/>
      </c>
      <c r="D6196" s="186"/>
      <c r="E6196" s="240">
        <f t="shared" ref="E6196:E6207" si="1096">IF(I6195=0,0,VLOOKUP(I6195,MATERIALES,4,FALSE))</f>
        <v>0</v>
      </c>
      <c r="F6196" s="218">
        <f>D6196*E6196</f>
        <v>0</v>
      </c>
      <c r="G6196" s="219"/>
      <c r="I6196" s="269"/>
    </row>
    <row r="6197" spans="1:19">
      <c r="A6197" s="842" t="str">
        <f t="shared" si="1094"/>
        <v/>
      </c>
      <c r="B6197" s="843"/>
      <c r="C6197" s="239" t="str">
        <f t="shared" si="1095"/>
        <v/>
      </c>
      <c r="D6197" s="186"/>
      <c r="E6197" s="240">
        <f t="shared" si="1096"/>
        <v>0</v>
      </c>
      <c r="F6197" s="218">
        <f t="shared" ref="F6197:F6207" si="1097">D6197*E6197</f>
        <v>0</v>
      </c>
      <c r="G6197" s="220"/>
      <c r="I6197" s="269"/>
    </row>
    <row r="6198" spans="1:19">
      <c r="A6198" s="842" t="str">
        <f t="shared" si="1094"/>
        <v/>
      </c>
      <c r="B6198" s="843"/>
      <c r="C6198" s="239" t="str">
        <f t="shared" si="1095"/>
        <v/>
      </c>
      <c r="D6198" s="186"/>
      <c r="E6198" s="240">
        <f t="shared" si="1096"/>
        <v>0</v>
      </c>
      <c r="F6198" s="218">
        <f t="shared" si="1097"/>
        <v>0</v>
      </c>
      <c r="G6198" s="220"/>
      <c r="I6198" s="269"/>
    </row>
    <row r="6199" spans="1:19">
      <c r="A6199" s="842" t="str">
        <f t="shared" si="1094"/>
        <v/>
      </c>
      <c r="B6199" s="843"/>
      <c r="C6199" s="239" t="str">
        <f t="shared" si="1095"/>
        <v/>
      </c>
      <c r="D6199" s="186"/>
      <c r="E6199" s="240">
        <f t="shared" si="1096"/>
        <v>0</v>
      </c>
      <c r="F6199" s="218">
        <f t="shared" si="1097"/>
        <v>0</v>
      </c>
      <c r="G6199" s="220"/>
      <c r="I6199" s="269"/>
    </row>
    <row r="6200" spans="1:19">
      <c r="A6200" s="842" t="str">
        <f t="shared" si="1094"/>
        <v/>
      </c>
      <c r="B6200" s="843"/>
      <c r="C6200" s="239" t="str">
        <f t="shared" si="1095"/>
        <v/>
      </c>
      <c r="D6200" s="186"/>
      <c r="E6200" s="240">
        <f t="shared" si="1096"/>
        <v>0</v>
      </c>
      <c r="F6200" s="218">
        <f t="shared" si="1097"/>
        <v>0</v>
      </c>
      <c r="G6200" s="220"/>
      <c r="I6200" s="269"/>
    </row>
    <row r="6201" spans="1:19">
      <c r="A6201" s="842" t="str">
        <f t="shared" si="1094"/>
        <v/>
      </c>
      <c r="B6201" s="843"/>
      <c r="C6201" s="239" t="str">
        <f t="shared" si="1095"/>
        <v/>
      </c>
      <c r="D6201" s="186"/>
      <c r="E6201" s="240">
        <f t="shared" si="1096"/>
        <v>0</v>
      </c>
      <c r="F6201" s="218">
        <f t="shared" si="1097"/>
        <v>0</v>
      </c>
      <c r="G6201" s="220"/>
      <c r="I6201" s="269"/>
    </row>
    <row r="6202" spans="1:19">
      <c r="A6202" s="842" t="str">
        <f t="shared" si="1094"/>
        <v/>
      </c>
      <c r="B6202" s="843"/>
      <c r="C6202" s="239" t="str">
        <f t="shared" si="1095"/>
        <v/>
      </c>
      <c r="D6202" s="186"/>
      <c r="E6202" s="240">
        <f t="shared" si="1096"/>
        <v>0</v>
      </c>
      <c r="F6202" s="218">
        <f t="shared" si="1097"/>
        <v>0</v>
      </c>
      <c r="G6202" s="220"/>
      <c r="I6202" s="269"/>
    </row>
    <row r="6203" spans="1:19">
      <c r="A6203" s="842" t="str">
        <f t="shared" si="1094"/>
        <v/>
      </c>
      <c r="B6203" s="843"/>
      <c r="C6203" s="239" t="str">
        <f t="shared" si="1095"/>
        <v/>
      </c>
      <c r="D6203" s="186"/>
      <c r="E6203" s="240">
        <f t="shared" si="1096"/>
        <v>0</v>
      </c>
      <c r="F6203" s="218">
        <f t="shared" si="1097"/>
        <v>0</v>
      </c>
      <c r="G6203" s="241"/>
      <c r="I6203" s="269"/>
    </row>
    <row r="6204" spans="1:19">
      <c r="A6204" s="842" t="str">
        <f t="shared" si="1094"/>
        <v/>
      </c>
      <c r="B6204" s="843"/>
      <c r="C6204" s="239" t="str">
        <f t="shared" si="1095"/>
        <v/>
      </c>
      <c r="D6204" s="186"/>
      <c r="E6204" s="240">
        <f t="shared" si="1096"/>
        <v>0</v>
      </c>
      <c r="F6204" s="218">
        <f t="shared" si="1097"/>
        <v>0</v>
      </c>
      <c r="G6204" s="220"/>
      <c r="I6204" s="269"/>
    </row>
    <row r="6205" spans="1:19">
      <c r="A6205" s="842" t="str">
        <f t="shared" si="1094"/>
        <v/>
      </c>
      <c r="B6205" s="843"/>
      <c r="C6205" s="239"/>
      <c r="D6205" s="186"/>
      <c r="E6205" s="240">
        <f t="shared" si="1096"/>
        <v>0</v>
      </c>
      <c r="F6205" s="218">
        <f t="shared" si="1097"/>
        <v>0</v>
      </c>
      <c r="G6205" s="220"/>
      <c r="I6205" s="269"/>
    </row>
    <row r="6206" spans="1:19">
      <c r="A6206" s="842" t="str">
        <f t="shared" si="1094"/>
        <v/>
      </c>
      <c r="B6206" s="843"/>
      <c r="C6206" s="239"/>
      <c r="D6206" s="186"/>
      <c r="E6206" s="240">
        <f t="shared" si="1096"/>
        <v>0</v>
      </c>
      <c r="F6206" s="218">
        <f t="shared" si="1097"/>
        <v>0</v>
      </c>
      <c r="G6206" s="220"/>
      <c r="I6206" s="269"/>
    </row>
    <row r="6207" spans="1:19" ht="26.25" customHeight="1">
      <c r="A6207" s="842" t="str">
        <f t="shared" si="1094"/>
        <v/>
      </c>
      <c r="B6207" s="843"/>
      <c r="C6207" s="239" t="str">
        <f t="shared" ref="C6207" si="1098">IF(I6206=0,"",VLOOKUP(I6206,MATERIALES,3,FALSE))</f>
        <v/>
      </c>
      <c r="D6207" s="186"/>
      <c r="E6207" s="240">
        <f t="shared" si="1096"/>
        <v>0</v>
      </c>
      <c r="F6207" s="218">
        <f t="shared" si="1097"/>
        <v>0</v>
      </c>
      <c r="G6207" s="221"/>
      <c r="I6207" s="308"/>
    </row>
    <row r="6208" spans="1:19" ht="13.5" thickBot="1">
      <c r="A6208" s="204"/>
      <c r="D6208" s="206"/>
      <c r="E6208" s="242"/>
      <c r="F6208" s="243" t="s">
        <v>77</v>
      </c>
      <c r="G6208" s="241">
        <f>SUM(F6196:F6207)</f>
        <v>0</v>
      </c>
      <c r="I6208" s="308"/>
    </row>
    <row r="6209" spans="1:9" ht="14" thickTop="1" thickBot="1">
      <c r="A6209" s="244" t="s">
        <v>68</v>
      </c>
      <c r="B6209" s="245"/>
      <c r="C6209" s="245"/>
      <c r="D6209" s="247"/>
      <c r="E6209" s="247"/>
      <c r="F6209" s="246"/>
      <c r="G6209" s="248"/>
      <c r="I6209" s="308"/>
    </row>
    <row r="6210" spans="1:9" ht="13.5" thickTop="1">
      <c r="A6210" s="233" t="s">
        <v>53</v>
      </c>
      <c r="B6210" s="234"/>
      <c r="C6210" s="236" t="s">
        <v>67</v>
      </c>
      <c r="D6210" s="298" t="s">
        <v>71</v>
      </c>
      <c r="E6210" s="236" t="s">
        <v>96</v>
      </c>
      <c r="F6210" s="237" t="s">
        <v>75</v>
      </c>
      <c r="G6210" s="238" t="s">
        <v>66</v>
      </c>
      <c r="I6210" s="269"/>
    </row>
    <row r="6211" spans="1:9">
      <c r="A6211" s="842" t="str">
        <f>IF(I6210=0,"",VLOOKUP(I6210,EQUIPOS,2,FALSE))</f>
        <v/>
      </c>
      <c r="B6211" s="843"/>
      <c r="C6211" s="187"/>
      <c r="D6211" s="186"/>
      <c r="E6211" s="240">
        <f>IF(I6210=0,0,VLOOKUP(I6210,EQUIPOS,4,FALSE))</f>
        <v>0</v>
      </c>
      <c r="F6211" s="218">
        <f>C6211*D6211*E6211</f>
        <v>0</v>
      </c>
      <c r="G6211" s="219"/>
      <c r="I6211" s="269"/>
    </row>
    <row r="6212" spans="1:9">
      <c r="A6212" s="842" t="str">
        <f>IF(I6211=0,"",VLOOKUP(I6211,EQUIPOS,2,FALSE))</f>
        <v/>
      </c>
      <c r="B6212" s="843"/>
      <c r="C6212" s="187"/>
      <c r="D6212" s="186"/>
      <c r="E6212" s="240">
        <f>IF(I6211=0,0,VLOOKUP(I6211,EQUIPOS,4,FALSE))</f>
        <v>0</v>
      </c>
      <c r="F6212" s="218">
        <f t="shared" ref="F6212:F6215" si="1099">C6212*D6212*E6212</f>
        <v>0</v>
      </c>
      <c r="G6212" s="220"/>
      <c r="I6212" s="269"/>
    </row>
    <row r="6213" spans="1:9">
      <c r="A6213" s="842" t="str">
        <f>IF(I6212=0,"",VLOOKUP(I6212,EQUIPOS,2,FALSE))</f>
        <v/>
      </c>
      <c r="B6213" s="843"/>
      <c r="C6213" s="187"/>
      <c r="D6213" s="186"/>
      <c r="E6213" s="240">
        <f>IF(I6212=0,0,VLOOKUP(I6212,EQUIPOS,4,FALSE))</f>
        <v>0</v>
      </c>
      <c r="F6213" s="218">
        <f t="shared" si="1099"/>
        <v>0</v>
      </c>
      <c r="G6213" s="220"/>
      <c r="I6213" s="269"/>
    </row>
    <row r="6214" spans="1:9">
      <c r="A6214" s="842" t="str">
        <f>IF(I6213=0,"",VLOOKUP(I6213,EQUIPOS,2,FALSE))</f>
        <v/>
      </c>
      <c r="B6214" s="843"/>
      <c r="C6214" s="187"/>
      <c r="D6214" s="186"/>
      <c r="E6214" s="240">
        <f>IF(I6213=0,0,VLOOKUP(I6213,EQUIPOS,4,FALSE))</f>
        <v>0</v>
      </c>
      <c r="F6214" s="218">
        <f t="shared" si="1099"/>
        <v>0</v>
      </c>
      <c r="G6214" s="220"/>
      <c r="I6214" s="269"/>
    </row>
    <row r="6215" spans="1:9" ht="30.75" customHeight="1">
      <c r="A6215" s="842" t="str">
        <f>IF(I6214=0,"",VLOOKUP(I6214,EQUIPOS,2,FALSE))</f>
        <v/>
      </c>
      <c r="B6215" s="843"/>
      <c r="C6215" s="187"/>
      <c r="D6215" s="186"/>
      <c r="E6215" s="240">
        <f>IF(I6214=0,0,VLOOKUP(I6214,EQUIPOS,4,FALSE))</f>
        <v>0</v>
      </c>
      <c r="F6215" s="218">
        <f t="shared" si="1099"/>
        <v>0</v>
      </c>
      <c r="G6215" s="221"/>
      <c r="I6215" s="308"/>
    </row>
    <row r="6216" spans="1:9" ht="13.5" thickBot="1">
      <c r="A6216" s="222"/>
      <c r="B6216" s="223"/>
      <c r="C6216" s="223"/>
      <c r="D6216" s="225"/>
      <c r="E6216" s="249"/>
      <c r="F6216" s="226" t="s">
        <v>78</v>
      </c>
      <c r="G6216" s="250">
        <f>SUM(F6211:F6215)</f>
        <v>0</v>
      </c>
      <c r="I6216" s="308"/>
    </row>
    <row r="6217" spans="1:9" ht="13.5" thickTop="1">
      <c r="A6217" s="228" t="s">
        <v>69</v>
      </c>
      <c r="B6217" s="229"/>
      <c r="C6217" s="229"/>
      <c r="D6217" s="231"/>
      <c r="E6217" s="231"/>
      <c r="F6217" s="230"/>
      <c r="G6217" s="232"/>
      <c r="H6217" s="209"/>
      <c r="I6217" s="307"/>
    </row>
    <row r="6218" spans="1:9" ht="26">
      <c r="A6218" s="233" t="s">
        <v>53</v>
      </c>
      <c r="B6218" s="235" t="s">
        <v>54</v>
      </c>
      <c r="C6218" s="235" t="s">
        <v>64</v>
      </c>
      <c r="D6218" s="298" t="s">
        <v>70</v>
      </c>
      <c r="E6218" s="236" t="s">
        <v>65</v>
      </c>
      <c r="F6218" s="237" t="s">
        <v>75</v>
      </c>
      <c r="G6218" s="238" t="s">
        <v>66</v>
      </c>
      <c r="I6218" s="269"/>
    </row>
    <row r="6219" spans="1:9">
      <c r="A6219" s="251" t="str">
        <f t="shared" ref="A6219:A6230" si="1100">IF(I6218=0,"",VLOOKUP(I6218,MANOOBRA,2,FALSE))</f>
        <v/>
      </c>
      <c r="B6219" s="239" t="str">
        <f t="shared" ref="B6219:B6230" si="1101">IF(I6218=0,"",VLOOKUP(I6218,MANOOBRA,3,FALSE))</f>
        <v/>
      </c>
      <c r="C6219" s="187"/>
      <c r="D6219" s="187"/>
      <c r="E6219" s="240">
        <f t="shared" ref="E6219:E6230" si="1102">IF(I6218=0,0,VLOOKUP(I6218,MANOOBRA,4,FALSE))</f>
        <v>0</v>
      </c>
      <c r="F6219" s="218">
        <f>IF(D6219=0,0,C6219*E6219/D6219)</f>
        <v>0</v>
      </c>
      <c r="G6219" s="219"/>
      <c r="I6219" s="269"/>
    </row>
    <row r="6220" spans="1:9">
      <c r="A6220" s="251" t="str">
        <f t="shared" si="1100"/>
        <v/>
      </c>
      <c r="B6220" s="239" t="str">
        <f t="shared" si="1101"/>
        <v/>
      </c>
      <c r="C6220" s="187"/>
      <c r="D6220" s="187"/>
      <c r="E6220" s="240">
        <f t="shared" si="1102"/>
        <v>0</v>
      </c>
      <c r="F6220" s="218">
        <f t="shared" ref="F6220:F6230" si="1103">IF(D6220=0,0,C6220*E6220/D6220)</f>
        <v>0</v>
      </c>
      <c r="G6220" s="220"/>
      <c r="I6220" s="269"/>
    </row>
    <row r="6221" spans="1:9">
      <c r="A6221" s="251" t="str">
        <f t="shared" si="1100"/>
        <v/>
      </c>
      <c r="B6221" s="239" t="str">
        <f t="shared" si="1101"/>
        <v/>
      </c>
      <c r="C6221" s="187"/>
      <c r="D6221" s="290"/>
      <c r="E6221" s="240">
        <f t="shared" si="1102"/>
        <v>0</v>
      </c>
      <c r="F6221" s="218">
        <f t="shared" si="1103"/>
        <v>0</v>
      </c>
      <c r="G6221" s="220"/>
      <c r="I6221" s="269"/>
    </row>
    <row r="6222" spans="1:9">
      <c r="A6222" s="251" t="str">
        <f t="shared" si="1100"/>
        <v/>
      </c>
      <c r="B6222" s="239" t="str">
        <f t="shared" si="1101"/>
        <v/>
      </c>
      <c r="C6222" s="187"/>
      <c r="D6222" s="187"/>
      <c r="E6222" s="240">
        <f t="shared" si="1102"/>
        <v>0</v>
      </c>
      <c r="F6222" s="218">
        <f t="shared" si="1103"/>
        <v>0</v>
      </c>
      <c r="G6222" s="220"/>
      <c r="I6222" s="269"/>
    </row>
    <row r="6223" spans="1:9">
      <c r="A6223" s="251" t="str">
        <f t="shared" si="1100"/>
        <v/>
      </c>
      <c r="B6223" s="239" t="str">
        <f t="shared" si="1101"/>
        <v/>
      </c>
      <c r="C6223" s="187"/>
      <c r="D6223" s="187"/>
      <c r="E6223" s="240">
        <f t="shared" si="1102"/>
        <v>0</v>
      </c>
      <c r="F6223" s="218">
        <f t="shared" si="1103"/>
        <v>0</v>
      </c>
      <c r="G6223" s="220"/>
      <c r="I6223" s="269"/>
    </row>
    <row r="6224" spans="1:9">
      <c r="A6224" s="251" t="str">
        <f t="shared" si="1100"/>
        <v/>
      </c>
      <c r="B6224" s="239" t="str">
        <f t="shared" si="1101"/>
        <v/>
      </c>
      <c r="C6224" s="187"/>
      <c r="D6224" s="187"/>
      <c r="E6224" s="240">
        <f t="shared" si="1102"/>
        <v>0</v>
      </c>
      <c r="F6224" s="218">
        <f t="shared" si="1103"/>
        <v>0</v>
      </c>
      <c r="G6224" s="220"/>
      <c r="I6224" s="269"/>
    </row>
    <row r="6225" spans="1:20">
      <c r="A6225" s="251" t="str">
        <f t="shared" si="1100"/>
        <v/>
      </c>
      <c r="B6225" s="239" t="str">
        <f t="shared" si="1101"/>
        <v/>
      </c>
      <c r="C6225" s="187"/>
      <c r="D6225" s="187"/>
      <c r="E6225" s="240">
        <f t="shared" si="1102"/>
        <v>0</v>
      </c>
      <c r="F6225" s="218">
        <f t="shared" si="1103"/>
        <v>0</v>
      </c>
      <c r="G6225" s="220"/>
      <c r="I6225" s="269"/>
    </row>
    <row r="6226" spans="1:20">
      <c r="A6226" s="251" t="str">
        <f t="shared" si="1100"/>
        <v/>
      </c>
      <c r="B6226" s="239" t="str">
        <f t="shared" si="1101"/>
        <v/>
      </c>
      <c r="C6226" s="187"/>
      <c r="D6226" s="187"/>
      <c r="E6226" s="240">
        <f t="shared" si="1102"/>
        <v>0</v>
      </c>
      <c r="F6226" s="218">
        <f t="shared" si="1103"/>
        <v>0</v>
      </c>
      <c r="G6226" s="220"/>
      <c r="I6226" s="269"/>
    </row>
    <row r="6227" spans="1:20">
      <c r="A6227" s="251" t="str">
        <f t="shared" si="1100"/>
        <v/>
      </c>
      <c r="B6227" s="239" t="str">
        <f t="shared" si="1101"/>
        <v/>
      </c>
      <c r="C6227" s="187"/>
      <c r="D6227" s="187"/>
      <c r="E6227" s="240">
        <f t="shared" si="1102"/>
        <v>0</v>
      </c>
      <c r="F6227" s="218">
        <f t="shared" si="1103"/>
        <v>0</v>
      </c>
      <c r="G6227" s="220"/>
      <c r="I6227" s="269"/>
    </row>
    <row r="6228" spans="1:20">
      <c r="A6228" s="251" t="str">
        <f t="shared" si="1100"/>
        <v/>
      </c>
      <c r="B6228" s="239" t="str">
        <f t="shared" si="1101"/>
        <v/>
      </c>
      <c r="C6228" s="187"/>
      <c r="D6228" s="187"/>
      <c r="E6228" s="240">
        <f t="shared" si="1102"/>
        <v>0</v>
      </c>
      <c r="F6228" s="218">
        <f t="shared" si="1103"/>
        <v>0</v>
      </c>
      <c r="G6228" s="220"/>
      <c r="I6228" s="269"/>
    </row>
    <row r="6229" spans="1:20">
      <c r="A6229" s="251" t="str">
        <f t="shared" si="1100"/>
        <v/>
      </c>
      <c r="B6229" s="239" t="str">
        <f t="shared" si="1101"/>
        <v/>
      </c>
      <c r="C6229" s="187"/>
      <c r="D6229" s="187"/>
      <c r="E6229" s="240">
        <f t="shared" si="1102"/>
        <v>0</v>
      </c>
      <c r="F6229" s="218">
        <f t="shared" si="1103"/>
        <v>0</v>
      </c>
      <c r="G6229" s="220"/>
      <c r="I6229" s="269"/>
    </row>
    <row r="6230" spans="1:20" ht="31.5" customHeight="1">
      <c r="A6230" s="251" t="str">
        <f t="shared" si="1100"/>
        <v/>
      </c>
      <c r="B6230" s="239" t="str">
        <f t="shared" si="1101"/>
        <v/>
      </c>
      <c r="C6230" s="187"/>
      <c r="D6230" s="187"/>
      <c r="E6230" s="240">
        <f t="shared" si="1102"/>
        <v>0</v>
      </c>
      <c r="F6230" s="218">
        <f t="shared" si="1103"/>
        <v>0</v>
      </c>
      <c r="G6230" s="221"/>
      <c r="I6230" s="308"/>
    </row>
    <row r="6231" spans="1:20" ht="13.5" thickBot="1">
      <c r="A6231" s="222"/>
      <c r="B6231" s="223"/>
      <c r="C6231" s="223"/>
      <c r="D6231" s="225"/>
      <c r="E6231" s="225"/>
      <c r="F6231" s="226" t="s">
        <v>79</v>
      </c>
      <c r="G6231" s="250">
        <f>SUM(F6219:F6230)</f>
        <v>0</v>
      </c>
      <c r="I6231" s="308"/>
    </row>
    <row r="6232" spans="1:20" ht="13.5" thickTop="1">
      <c r="A6232" s="179" t="s">
        <v>72</v>
      </c>
      <c r="B6232" s="229"/>
      <c r="C6232" s="229"/>
      <c r="D6232" s="231"/>
      <c r="E6232" s="231"/>
      <c r="F6232" s="230"/>
      <c r="G6232" s="232"/>
      <c r="H6232" s="209"/>
      <c r="I6232" s="307"/>
    </row>
    <row r="6233" spans="1:20">
      <c r="A6233" s="233" t="s">
        <v>53</v>
      </c>
      <c r="B6233" s="234"/>
      <c r="C6233" s="234"/>
      <c r="D6233" s="299"/>
      <c r="E6233" s="236" t="s">
        <v>73</v>
      </c>
      <c r="F6233" s="237" t="s">
        <v>74</v>
      </c>
      <c r="G6233" s="252" t="s">
        <v>73</v>
      </c>
      <c r="I6233" s="308"/>
    </row>
    <row r="6234" spans="1:20">
      <c r="A6234" s="178" t="s">
        <v>86</v>
      </c>
      <c r="B6234" s="253"/>
      <c r="C6234" s="253"/>
      <c r="D6234" s="300"/>
      <c r="E6234" s="217">
        <f>SUM(G6193,G6208,G6216,G6231)</f>
        <v>0</v>
      </c>
      <c r="F6234" s="254">
        <f>A</f>
        <v>0</v>
      </c>
      <c r="G6234" s="255">
        <f>E6234*F6234</f>
        <v>0</v>
      </c>
      <c r="I6234" s="308"/>
    </row>
    <row r="6235" spans="1:20">
      <c r="A6235" s="178" t="s">
        <v>84</v>
      </c>
      <c r="B6235" s="253"/>
      <c r="C6235" s="253"/>
      <c r="D6235" s="300"/>
      <c r="E6235" s="217">
        <f>SUM(G6193,G6208,G6216,G6231)</f>
        <v>0</v>
      </c>
      <c r="F6235" s="254">
        <f>I</f>
        <v>0</v>
      </c>
      <c r="G6235" s="255">
        <f>E6235*F6235</f>
        <v>0</v>
      </c>
      <c r="I6235" s="308"/>
    </row>
    <row r="6236" spans="1:20" ht="33" customHeight="1">
      <c r="A6236" s="178" t="s">
        <v>85</v>
      </c>
      <c r="B6236" s="253"/>
      <c r="C6236" s="253"/>
      <c r="D6236" s="300"/>
      <c r="E6236" s="217">
        <f>SUM(G6193,G6208,G6216,G6231)</f>
        <v>0</v>
      </c>
      <c r="F6236" s="254">
        <f>U</f>
        <v>0</v>
      </c>
      <c r="G6236" s="255">
        <f>E6236*F6236</f>
        <v>0</v>
      </c>
      <c r="I6236" s="308"/>
      <c r="J6236" s="281"/>
      <c r="K6236" s="281"/>
      <c r="L6236" s="281"/>
      <c r="M6236" s="281"/>
      <c r="N6236" s="281"/>
      <c r="O6236" s="281"/>
      <c r="P6236" s="281"/>
      <c r="Q6236" s="281"/>
      <c r="R6236" s="281"/>
      <c r="S6236" s="281"/>
    </row>
    <row r="6237" spans="1:20" s="201" customFormat="1" ht="13.5" thickBot="1">
      <c r="A6237" s="222"/>
      <c r="B6237" s="223"/>
      <c r="C6237" s="223"/>
      <c r="D6237" s="225"/>
      <c r="E6237" s="225"/>
      <c r="F6237" s="256" t="s">
        <v>83</v>
      </c>
      <c r="G6237" s="250">
        <f>SUM(G6234:G6236)</f>
        <v>0</v>
      </c>
      <c r="I6237" s="309"/>
      <c r="J6237" s="201" t="str">
        <f>B6177</f>
        <v>8,10</v>
      </c>
      <c r="K6237" s="261">
        <f>E6234</f>
        <v>0</v>
      </c>
      <c r="L6237" s="261">
        <f>+G6193</f>
        <v>0</v>
      </c>
      <c r="M6237" s="261">
        <f>+G6208</f>
        <v>0</v>
      </c>
      <c r="N6237" s="261">
        <f>+G6216</f>
        <v>0</v>
      </c>
      <c r="O6237" s="261">
        <f>+G6231</f>
        <v>0</v>
      </c>
      <c r="P6237" s="280">
        <f>G6234</f>
        <v>0</v>
      </c>
      <c r="Q6237" s="280">
        <f>G6235</f>
        <v>0</v>
      </c>
      <c r="R6237" s="280">
        <f>G6236</f>
        <v>0</v>
      </c>
      <c r="S6237" s="283">
        <f>SUM(K6237:R6237)</f>
        <v>0</v>
      </c>
      <c r="T6237" s="280"/>
    </row>
    <row r="6238" spans="1:20" ht="14" thickTop="1" thickBot="1">
      <c r="A6238" s="257"/>
      <c r="B6238" s="201"/>
      <c r="C6238" s="201"/>
      <c r="D6238" s="301"/>
      <c r="E6238" s="258" t="s">
        <v>88</v>
      </c>
      <c r="F6238" s="259"/>
      <c r="G6238" s="260">
        <f>ROUND(SUM(G6193,G6208,G6216,G6231,G6237),0)</f>
        <v>0</v>
      </c>
      <c r="I6238" s="308"/>
      <c r="T6238" s="280"/>
    </row>
    <row r="6239" spans="1:20" ht="13.5" thickTop="1">
      <c r="A6239" s="262" t="s">
        <v>95</v>
      </c>
      <c r="D6239" s="206"/>
      <c r="E6239" s="206"/>
      <c r="F6239" s="205"/>
      <c r="G6239" s="208"/>
      <c r="I6239" s="308"/>
      <c r="T6239" s="280"/>
    </row>
    <row r="6240" spans="1:20">
      <c r="A6240" s="262"/>
      <c r="B6240" s="263"/>
      <c r="C6240" s="263"/>
      <c r="D6240" s="302"/>
      <c r="E6240" s="206"/>
      <c r="F6240" s="205"/>
      <c r="G6240" s="264">
        <f ca="1">TODAY()</f>
        <v>45189</v>
      </c>
      <c r="I6240" s="308"/>
      <c r="T6240" s="280"/>
    </row>
    <row r="6241" spans="1:19" s="191" customFormat="1" ht="13.5" thickBot="1">
      <c r="A6241" s="222"/>
      <c r="B6241" s="223"/>
      <c r="C6241" s="223"/>
      <c r="D6241" s="225"/>
      <c r="E6241" s="225"/>
      <c r="F6241" s="224"/>
      <c r="G6241" s="265"/>
      <c r="I6241" s="303"/>
      <c r="S6241" s="282"/>
    </row>
    <row r="6242" spans="1:19" s="191" customFormat="1" ht="13.5" thickTop="1">
      <c r="A6242" s="188" t="s">
        <v>124</v>
      </c>
      <c r="B6242" s="188"/>
      <c r="C6242" s="188"/>
      <c r="D6242" s="190"/>
      <c r="E6242" s="190"/>
      <c r="F6242" s="189"/>
      <c r="G6242" s="189"/>
      <c r="I6242" s="303"/>
      <c r="S6242" s="282"/>
    </row>
    <row r="6243" spans="1:19" s="191" customFormat="1">
      <c r="A6243" s="188" t="str">
        <f>CONCATENATE('Prestaciones y AIU'!A5592," ANALISIS DE PRECIOS UNITARIOS")</f>
        <v xml:space="preserve"> ANALISIS DE PRECIOS UNITARIOS</v>
      </c>
      <c r="B6243" s="188"/>
      <c r="C6243" s="188"/>
      <c r="D6243" s="190"/>
      <c r="E6243" s="190"/>
      <c r="F6243" s="189"/>
      <c r="G6243" s="189"/>
      <c r="I6243" s="303"/>
      <c r="S6243" s="282"/>
    </row>
    <row r="6244" spans="1:19" s="191" customFormat="1">
      <c r="A6244" s="188" t="str">
        <f>Objeto_LIC</f>
        <v>OBJETO PROCESO COMPETITIVO</v>
      </c>
      <c r="B6244" s="188"/>
      <c r="C6244" s="188"/>
      <c r="D6244" s="190"/>
      <c r="E6244" s="190"/>
      <c r="F6244" s="189"/>
      <c r="G6244" s="189"/>
      <c r="I6244" s="303"/>
      <c r="S6244" s="282"/>
    </row>
    <row r="6245" spans="1:19">
      <c r="A6245" s="188"/>
      <c r="B6245" s="188"/>
      <c r="C6245" s="188"/>
      <c r="D6245" s="190"/>
      <c r="E6245" s="190"/>
      <c r="F6245" s="189"/>
      <c r="G6245" s="189"/>
    </row>
    <row r="6246" spans="1:19" s="201" customFormat="1" ht="13.5" thickBot="1">
      <c r="A6246" s="192"/>
      <c r="B6246" s="192"/>
      <c r="C6246" s="192"/>
      <c r="D6246" s="194"/>
      <c r="E6246" s="194"/>
      <c r="F6246" s="193"/>
      <c r="G6246" s="193"/>
      <c r="I6246" s="305"/>
      <c r="S6246" s="282"/>
    </row>
    <row r="6247" spans="1:19" ht="13.5" thickTop="1">
      <c r="A6247" s="196"/>
      <c r="B6247" s="197"/>
      <c r="C6247" s="197"/>
      <c r="D6247" s="199"/>
      <c r="E6247" s="199"/>
      <c r="F6247" s="198"/>
      <c r="G6247" s="200" t="s">
        <v>125</v>
      </c>
    </row>
    <row r="6248" spans="1:19">
      <c r="A6248" s="202" t="s">
        <v>58</v>
      </c>
      <c r="B6248" s="844" t="str">
        <f>Proponente</f>
        <v>INDICAR NOMBRE DE CONTRATISTA</v>
      </c>
      <c r="C6248" s="844"/>
      <c r="D6248" s="844"/>
      <c r="E6248" s="844"/>
      <c r="F6248" s="844"/>
      <c r="G6248" s="845"/>
    </row>
    <row r="6249" spans="1:19">
      <c r="A6249" s="202" t="s">
        <v>59</v>
      </c>
      <c r="B6249" s="203" t="str">
        <f>Presupuesto!$A$96</f>
        <v>8,11</v>
      </c>
      <c r="C6249" s="844" t="str">
        <f>Presupuesto!$B$96</f>
        <v>Movilización de equipo de hincado e instalación distancia entre 151 Km a 200 Km</v>
      </c>
      <c r="D6249" s="844"/>
      <c r="E6249" s="844"/>
      <c r="F6249" s="844"/>
      <c r="G6249" s="845"/>
    </row>
    <row r="6250" spans="1:19">
      <c r="A6250" s="204"/>
      <c r="D6250" s="206"/>
      <c r="E6250" s="206"/>
      <c r="F6250" s="192" t="s">
        <v>87</v>
      </c>
      <c r="G6250" s="207" t="str">
        <f>Presupuesto!$C$96</f>
        <v>Glb</v>
      </c>
      <c r="I6250" s="306"/>
      <c r="J6250" s="281"/>
      <c r="K6250" s="281"/>
      <c r="L6250" s="281"/>
      <c r="M6250" s="281"/>
      <c r="N6250" s="281"/>
      <c r="O6250" s="281"/>
      <c r="P6250" s="281"/>
      <c r="Q6250" s="281"/>
      <c r="R6250" s="281"/>
      <c r="S6250" s="281"/>
    </row>
    <row r="6251" spans="1:19" s="209" customFormat="1" ht="13.5" thickBot="1">
      <c r="A6251" s="202" t="s">
        <v>60</v>
      </c>
      <c r="B6251" s="195"/>
      <c r="C6251" s="195"/>
      <c r="D6251" s="206"/>
      <c r="E6251" s="206"/>
      <c r="F6251" s="205"/>
      <c r="G6251" s="208"/>
      <c r="I6251" s="307"/>
      <c r="S6251" s="281"/>
    </row>
    <row r="6252" spans="1:19" ht="13.5" thickTop="1">
      <c r="A6252" s="210" t="s">
        <v>53</v>
      </c>
      <c r="B6252" s="211" t="s">
        <v>61</v>
      </c>
      <c r="C6252" s="211" t="s">
        <v>62</v>
      </c>
      <c r="D6252" s="212" t="s">
        <v>70</v>
      </c>
      <c r="E6252" s="213" t="s">
        <v>98</v>
      </c>
      <c r="F6252" s="213" t="s">
        <v>75</v>
      </c>
      <c r="G6252" s="214" t="s">
        <v>66</v>
      </c>
      <c r="I6252" s="269"/>
    </row>
    <row r="6253" spans="1:19">
      <c r="A6253" s="215" t="str">
        <f t="shared" ref="A6253:A6264" si="1104">IF(I6252=0,"-",VLOOKUP(I6252,EQUIPOS,2,FALSE))</f>
        <v>-</v>
      </c>
      <c r="B6253" s="216"/>
      <c r="C6253" s="216"/>
      <c r="D6253" s="186"/>
      <c r="E6253" s="217">
        <f t="shared" ref="E6253:E6264" si="1105">IF(I6252=0,0,VLOOKUP(I6252,EQUIPOS,4,FALSE))</f>
        <v>0</v>
      </c>
      <c r="F6253" s="218">
        <f t="shared" ref="F6253:F6264" si="1106">IF(D6253=0,0,E6253/D6253)</f>
        <v>0</v>
      </c>
      <c r="G6253" s="219"/>
      <c r="I6253" s="269"/>
    </row>
    <row r="6254" spans="1:19">
      <c r="A6254" s="215" t="str">
        <f t="shared" si="1104"/>
        <v>-</v>
      </c>
      <c r="B6254" s="216"/>
      <c r="C6254" s="216"/>
      <c r="D6254" s="186"/>
      <c r="E6254" s="217">
        <f t="shared" si="1105"/>
        <v>0</v>
      </c>
      <c r="F6254" s="218">
        <f t="shared" si="1106"/>
        <v>0</v>
      </c>
      <c r="G6254" s="220"/>
      <c r="I6254" s="269"/>
    </row>
    <row r="6255" spans="1:19">
      <c r="A6255" s="215" t="str">
        <f t="shared" si="1104"/>
        <v>-</v>
      </c>
      <c r="B6255" s="216"/>
      <c r="C6255" s="216"/>
      <c r="D6255" s="186"/>
      <c r="E6255" s="217">
        <f t="shared" si="1105"/>
        <v>0</v>
      </c>
      <c r="F6255" s="218">
        <f t="shared" si="1106"/>
        <v>0</v>
      </c>
      <c r="G6255" s="220"/>
      <c r="I6255" s="269"/>
    </row>
    <row r="6256" spans="1:19">
      <c r="A6256" s="215" t="str">
        <f t="shared" si="1104"/>
        <v>-</v>
      </c>
      <c r="B6256" s="216"/>
      <c r="C6256" s="216"/>
      <c r="D6256" s="186"/>
      <c r="E6256" s="217">
        <f t="shared" si="1105"/>
        <v>0</v>
      </c>
      <c r="F6256" s="218">
        <f t="shared" si="1106"/>
        <v>0</v>
      </c>
      <c r="G6256" s="220"/>
      <c r="I6256" s="269"/>
    </row>
    <row r="6257" spans="1:19">
      <c r="A6257" s="215" t="str">
        <f t="shared" si="1104"/>
        <v>-</v>
      </c>
      <c r="B6257" s="216"/>
      <c r="C6257" s="216"/>
      <c r="D6257" s="186"/>
      <c r="E6257" s="217">
        <f t="shared" si="1105"/>
        <v>0</v>
      </c>
      <c r="F6257" s="218">
        <f t="shared" si="1106"/>
        <v>0</v>
      </c>
      <c r="G6257" s="220"/>
      <c r="I6257" s="269"/>
    </row>
    <row r="6258" spans="1:19">
      <c r="A6258" s="215" t="str">
        <f t="shared" si="1104"/>
        <v>-</v>
      </c>
      <c r="B6258" s="216"/>
      <c r="C6258" s="216"/>
      <c r="D6258" s="186"/>
      <c r="E6258" s="217">
        <f t="shared" si="1105"/>
        <v>0</v>
      </c>
      <c r="F6258" s="218">
        <f t="shared" si="1106"/>
        <v>0</v>
      </c>
      <c r="G6258" s="220"/>
      <c r="I6258" s="269"/>
    </row>
    <row r="6259" spans="1:19">
      <c r="A6259" s="215" t="str">
        <f t="shared" si="1104"/>
        <v>-</v>
      </c>
      <c r="B6259" s="216"/>
      <c r="C6259" s="216"/>
      <c r="D6259" s="186"/>
      <c r="E6259" s="217">
        <f t="shared" si="1105"/>
        <v>0</v>
      </c>
      <c r="F6259" s="218">
        <f t="shared" si="1106"/>
        <v>0</v>
      </c>
      <c r="G6259" s="220"/>
      <c r="I6259" s="269"/>
    </row>
    <row r="6260" spans="1:19">
      <c r="A6260" s="215" t="str">
        <f t="shared" si="1104"/>
        <v>-</v>
      </c>
      <c r="B6260" s="216"/>
      <c r="C6260" s="216"/>
      <c r="D6260" s="186"/>
      <c r="E6260" s="217">
        <f t="shared" si="1105"/>
        <v>0</v>
      </c>
      <c r="F6260" s="218">
        <f t="shared" si="1106"/>
        <v>0</v>
      </c>
      <c r="G6260" s="220"/>
      <c r="I6260" s="269"/>
    </row>
    <row r="6261" spans="1:19">
      <c r="A6261" s="215" t="str">
        <f t="shared" si="1104"/>
        <v>-</v>
      </c>
      <c r="B6261" s="216"/>
      <c r="C6261" s="216"/>
      <c r="D6261" s="186"/>
      <c r="E6261" s="217">
        <f t="shared" si="1105"/>
        <v>0</v>
      </c>
      <c r="F6261" s="218">
        <f t="shared" si="1106"/>
        <v>0</v>
      </c>
      <c r="G6261" s="220"/>
      <c r="I6261" s="269"/>
    </row>
    <row r="6262" spans="1:19">
      <c r="A6262" s="215" t="str">
        <f t="shared" si="1104"/>
        <v>-</v>
      </c>
      <c r="B6262" s="216"/>
      <c r="C6262" s="216"/>
      <c r="D6262" s="186"/>
      <c r="E6262" s="217">
        <f t="shared" si="1105"/>
        <v>0</v>
      </c>
      <c r="F6262" s="218">
        <f t="shared" si="1106"/>
        <v>0</v>
      </c>
      <c r="G6262" s="220"/>
      <c r="I6262" s="269"/>
    </row>
    <row r="6263" spans="1:19">
      <c r="A6263" s="215" t="str">
        <f t="shared" si="1104"/>
        <v>-</v>
      </c>
      <c r="B6263" s="216"/>
      <c r="C6263" s="216"/>
      <c r="D6263" s="186"/>
      <c r="E6263" s="217">
        <f t="shared" si="1105"/>
        <v>0</v>
      </c>
      <c r="F6263" s="218">
        <f t="shared" si="1106"/>
        <v>0</v>
      </c>
      <c r="G6263" s="220"/>
      <c r="I6263" s="269"/>
    </row>
    <row r="6264" spans="1:19">
      <c r="A6264" s="215" t="str">
        <f t="shared" si="1104"/>
        <v>-</v>
      </c>
      <c r="B6264" s="216"/>
      <c r="C6264" s="216"/>
      <c r="D6264" s="186"/>
      <c r="E6264" s="217">
        <f t="shared" si="1105"/>
        <v>0</v>
      </c>
      <c r="F6264" s="218">
        <f t="shared" si="1106"/>
        <v>0</v>
      </c>
      <c r="G6264" s="220"/>
      <c r="I6264" s="308"/>
    </row>
    <row r="6265" spans="1:19" ht="13.5" thickBot="1">
      <c r="A6265" s="222"/>
      <c r="B6265" s="223"/>
      <c r="C6265" s="223"/>
      <c r="D6265" s="225"/>
      <c r="E6265" s="225"/>
      <c r="F6265" s="226" t="s">
        <v>76</v>
      </c>
      <c r="G6265" s="227">
        <f>SUM(F6253:F6264)</f>
        <v>0</v>
      </c>
      <c r="I6265" s="308"/>
    </row>
    <row r="6266" spans="1:19" s="209" customFormat="1" ht="13.5" thickTop="1">
      <c r="A6266" s="228" t="s">
        <v>63</v>
      </c>
      <c r="B6266" s="229"/>
      <c r="C6266" s="229"/>
      <c r="D6266" s="231"/>
      <c r="E6266" s="231"/>
      <c r="F6266" s="230"/>
      <c r="G6266" s="232"/>
      <c r="I6266" s="307"/>
      <c r="S6266" s="281"/>
    </row>
    <row r="6267" spans="1:19" ht="26">
      <c r="A6267" s="233" t="s">
        <v>53</v>
      </c>
      <c r="B6267" s="234"/>
      <c r="C6267" s="235" t="s">
        <v>54</v>
      </c>
      <c r="D6267" s="298" t="s">
        <v>64</v>
      </c>
      <c r="E6267" s="236" t="s">
        <v>65</v>
      </c>
      <c r="F6267" s="237" t="s">
        <v>75</v>
      </c>
      <c r="G6267" s="238" t="s">
        <v>66</v>
      </c>
      <c r="I6267" s="269"/>
    </row>
    <row r="6268" spans="1:19">
      <c r="A6268" s="842" t="str">
        <f t="shared" ref="A6268:A6279" si="1107">IF(I6267=0,"",VLOOKUP(I6267,MATERIALES,2,FALSE))</f>
        <v/>
      </c>
      <c r="B6268" s="843"/>
      <c r="C6268" s="239" t="str">
        <f t="shared" ref="C6268:C6276" si="1108">IF(I6267=0,"",VLOOKUP(I6267,MATERIALES,3,FALSE))</f>
        <v/>
      </c>
      <c r="D6268" s="186"/>
      <c r="E6268" s="240">
        <f t="shared" ref="E6268:E6279" si="1109">IF(I6267=0,0,VLOOKUP(I6267,MATERIALES,4,FALSE))</f>
        <v>0</v>
      </c>
      <c r="F6268" s="218">
        <f>D6268*E6268</f>
        <v>0</v>
      </c>
      <c r="G6268" s="219"/>
      <c r="I6268" s="269"/>
    </row>
    <row r="6269" spans="1:19">
      <c r="A6269" s="842" t="str">
        <f t="shared" si="1107"/>
        <v/>
      </c>
      <c r="B6269" s="843"/>
      <c r="C6269" s="239" t="str">
        <f t="shared" si="1108"/>
        <v/>
      </c>
      <c r="D6269" s="186"/>
      <c r="E6269" s="240">
        <f t="shared" si="1109"/>
        <v>0</v>
      </c>
      <c r="F6269" s="218">
        <f t="shared" ref="F6269:F6279" si="1110">D6269*E6269</f>
        <v>0</v>
      </c>
      <c r="G6269" s="220"/>
      <c r="I6269" s="269"/>
    </row>
    <row r="6270" spans="1:19">
      <c r="A6270" s="842" t="str">
        <f t="shared" si="1107"/>
        <v/>
      </c>
      <c r="B6270" s="843"/>
      <c r="C6270" s="239" t="str">
        <f t="shared" si="1108"/>
        <v/>
      </c>
      <c r="D6270" s="186"/>
      <c r="E6270" s="240">
        <f t="shared" si="1109"/>
        <v>0</v>
      </c>
      <c r="F6270" s="218">
        <f t="shared" si="1110"/>
        <v>0</v>
      </c>
      <c r="G6270" s="220"/>
      <c r="I6270" s="269"/>
    </row>
    <row r="6271" spans="1:19">
      <c r="A6271" s="842" t="str">
        <f t="shared" si="1107"/>
        <v/>
      </c>
      <c r="B6271" s="843"/>
      <c r="C6271" s="239" t="str">
        <f t="shared" si="1108"/>
        <v/>
      </c>
      <c r="D6271" s="186"/>
      <c r="E6271" s="240">
        <f t="shared" si="1109"/>
        <v>0</v>
      </c>
      <c r="F6271" s="218">
        <f t="shared" si="1110"/>
        <v>0</v>
      </c>
      <c r="G6271" s="220"/>
      <c r="I6271" s="269"/>
    </row>
    <row r="6272" spans="1:19">
      <c r="A6272" s="842" t="str">
        <f t="shared" si="1107"/>
        <v/>
      </c>
      <c r="B6272" s="843"/>
      <c r="C6272" s="239" t="str">
        <f t="shared" si="1108"/>
        <v/>
      </c>
      <c r="D6272" s="186"/>
      <c r="E6272" s="240">
        <f t="shared" si="1109"/>
        <v>0</v>
      </c>
      <c r="F6272" s="218">
        <f t="shared" si="1110"/>
        <v>0</v>
      </c>
      <c r="G6272" s="220"/>
      <c r="I6272" s="269"/>
    </row>
    <row r="6273" spans="1:9">
      <c r="A6273" s="842" t="str">
        <f t="shared" si="1107"/>
        <v/>
      </c>
      <c r="B6273" s="843"/>
      <c r="C6273" s="239" t="str">
        <f t="shared" si="1108"/>
        <v/>
      </c>
      <c r="D6273" s="186"/>
      <c r="E6273" s="240">
        <f t="shared" si="1109"/>
        <v>0</v>
      </c>
      <c r="F6273" s="218">
        <f t="shared" si="1110"/>
        <v>0</v>
      </c>
      <c r="G6273" s="220"/>
      <c r="I6273" s="269"/>
    </row>
    <row r="6274" spans="1:9">
      <c r="A6274" s="842" t="str">
        <f t="shared" si="1107"/>
        <v/>
      </c>
      <c r="B6274" s="843"/>
      <c r="C6274" s="239" t="str">
        <f t="shared" si="1108"/>
        <v/>
      </c>
      <c r="D6274" s="186"/>
      <c r="E6274" s="240">
        <f t="shared" si="1109"/>
        <v>0</v>
      </c>
      <c r="F6274" s="218">
        <f t="shared" si="1110"/>
        <v>0</v>
      </c>
      <c r="G6274" s="220"/>
      <c r="I6274" s="269"/>
    </row>
    <row r="6275" spans="1:9">
      <c r="A6275" s="842" t="str">
        <f t="shared" si="1107"/>
        <v/>
      </c>
      <c r="B6275" s="843"/>
      <c r="C6275" s="239" t="str">
        <f t="shared" si="1108"/>
        <v/>
      </c>
      <c r="D6275" s="186"/>
      <c r="E6275" s="240">
        <f t="shared" si="1109"/>
        <v>0</v>
      </c>
      <c r="F6275" s="218">
        <f t="shared" si="1110"/>
        <v>0</v>
      </c>
      <c r="G6275" s="241"/>
      <c r="I6275" s="269"/>
    </row>
    <row r="6276" spans="1:9">
      <c r="A6276" s="842" t="str">
        <f t="shared" si="1107"/>
        <v/>
      </c>
      <c r="B6276" s="843"/>
      <c r="C6276" s="239" t="str">
        <f t="shared" si="1108"/>
        <v/>
      </c>
      <c r="D6276" s="186"/>
      <c r="E6276" s="240">
        <f t="shared" si="1109"/>
        <v>0</v>
      </c>
      <c r="F6276" s="218">
        <f t="shared" si="1110"/>
        <v>0</v>
      </c>
      <c r="G6276" s="220"/>
      <c r="I6276" s="269"/>
    </row>
    <row r="6277" spans="1:9">
      <c r="A6277" s="842" t="str">
        <f t="shared" si="1107"/>
        <v/>
      </c>
      <c r="B6277" s="843"/>
      <c r="C6277" s="239"/>
      <c r="D6277" s="186"/>
      <c r="E6277" s="240">
        <f t="shared" si="1109"/>
        <v>0</v>
      </c>
      <c r="F6277" s="218">
        <f t="shared" si="1110"/>
        <v>0</v>
      </c>
      <c r="G6277" s="220"/>
      <c r="I6277" s="269"/>
    </row>
    <row r="6278" spans="1:9">
      <c r="A6278" s="842" t="str">
        <f t="shared" si="1107"/>
        <v/>
      </c>
      <c r="B6278" s="843"/>
      <c r="C6278" s="239"/>
      <c r="D6278" s="186"/>
      <c r="E6278" s="240">
        <f t="shared" si="1109"/>
        <v>0</v>
      </c>
      <c r="F6278" s="218">
        <f t="shared" si="1110"/>
        <v>0</v>
      </c>
      <c r="G6278" s="220"/>
      <c r="I6278" s="269"/>
    </row>
    <row r="6279" spans="1:9" ht="26.25" customHeight="1">
      <c r="A6279" s="842" t="str">
        <f t="shared" si="1107"/>
        <v/>
      </c>
      <c r="B6279" s="843"/>
      <c r="C6279" s="239" t="str">
        <f t="shared" ref="C6279" si="1111">IF(I6278=0,"",VLOOKUP(I6278,MATERIALES,3,FALSE))</f>
        <v/>
      </c>
      <c r="D6279" s="186"/>
      <c r="E6279" s="240">
        <f t="shared" si="1109"/>
        <v>0</v>
      </c>
      <c r="F6279" s="218">
        <f t="shared" si="1110"/>
        <v>0</v>
      </c>
      <c r="G6279" s="221"/>
      <c r="I6279" s="308"/>
    </row>
    <row r="6280" spans="1:9" ht="13.5" thickBot="1">
      <c r="A6280" s="204"/>
      <c r="D6280" s="206"/>
      <c r="E6280" s="242"/>
      <c r="F6280" s="243" t="s">
        <v>77</v>
      </c>
      <c r="G6280" s="241">
        <f>SUM(F6268:F6279)</f>
        <v>0</v>
      </c>
      <c r="I6280" s="308"/>
    </row>
    <row r="6281" spans="1:9" ht="14" thickTop="1" thickBot="1">
      <c r="A6281" s="244" t="s">
        <v>68</v>
      </c>
      <c r="B6281" s="245"/>
      <c r="C6281" s="245"/>
      <c r="D6281" s="247"/>
      <c r="E6281" s="247"/>
      <c r="F6281" s="246"/>
      <c r="G6281" s="248"/>
      <c r="I6281" s="308"/>
    </row>
    <row r="6282" spans="1:9" ht="13.5" thickTop="1">
      <c r="A6282" s="233" t="s">
        <v>53</v>
      </c>
      <c r="B6282" s="234"/>
      <c r="C6282" s="236" t="s">
        <v>67</v>
      </c>
      <c r="D6282" s="298" t="s">
        <v>71</v>
      </c>
      <c r="E6282" s="236" t="s">
        <v>96</v>
      </c>
      <c r="F6282" s="237" t="s">
        <v>75</v>
      </c>
      <c r="G6282" s="238" t="s">
        <v>66</v>
      </c>
      <c r="I6282" s="269"/>
    </row>
    <row r="6283" spans="1:9">
      <c r="A6283" s="842" t="str">
        <f>IF(I6282=0,"",VLOOKUP(I6282,EQUIPOS,2,FALSE))</f>
        <v/>
      </c>
      <c r="B6283" s="843"/>
      <c r="C6283" s="187"/>
      <c r="D6283" s="186"/>
      <c r="E6283" s="240">
        <f>IF(I6282=0,0,VLOOKUP(I6282,EQUIPOS,4,FALSE))</f>
        <v>0</v>
      </c>
      <c r="F6283" s="218">
        <f>C6283*D6283*E6283</f>
        <v>0</v>
      </c>
      <c r="G6283" s="219"/>
      <c r="I6283" s="269"/>
    </row>
    <row r="6284" spans="1:9">
      <c r="A6284" s="842" t="str">
        <f>IF(I6283=0,"",VLOOKUP(I6283,EQUIPOS,2,FALSE))</f>
        <v/>
      </c>
      <c r="B6284" s="843"/>
      <c r="C6284" s="187"/>
      <c r="D6284" s="186"/>
      <c r="E6284" s="240">
        <f>IF(I6283=0,0,VLOOKUP(I6283,EQUIPOS,4,FALSE))</f>
        <v>0</v>
      </c>
      <c r="F6284" s="218">
        <f t="shared" ref="F6284:F6287" si="1112">C6284*D6284*E6284</f>
        <v>0</v>
      </c>
      <c r="G6284" s="220"/>
      <c r="I6284" s="269"/>
    </row>
    <row r="6285" spans="1:9">
      <c r="A6285" s="842" t="str">
        <f>IF(I6284=0,"",VLOOKUP(I6284,EQUIPOS,2,FALSE))</f>
        <v/>
      </c>
      <c r="B6285" s="843"/>
      <c r="C6285" s="187"/>
      <c r="D6285" s="186"/>
      <c r="E6285" s="240">
        <f>IF(I6284=0,0,VLOOKUP(I6284,EQUIPOS,4,FALSE))</f>
        <v>0</v>
      </c>
      <c r="F6285" s="218">
        <f t="shared" si="1112"/>
        <v>0</v>
      </c>
      <c r="G6285" s="220"/>
      <c r="I6285" s="269"/>
    </row>
    <row r="6286" spans="1:9">
      <c r="A6286" s="842" t="str">
        <f>IF(I6285=0,"",VLOOKUP(I6285,EQUIPOS,2,FALSE))</f>
        <v/>
      </c>
      <c r="B6286" s="843"/>
      <c r="C6286" s="187"/>
      <c r="D6286" s="186"/>
      <c r="E6286" s="240">
        <f>IF(I6285=0,0,VLOOKUP(I6285,EQUIPOS,4,FALSE))</f>
        <v>0</v>
      </c>
      <c r="F6286" s="218">
        <f t="shared" si="1112"/>
        <v>0</v>
      </c>
      <c r="G6286" s="220"/>
      <c r="I6286" s="269"/>
    </row>
    <row r="6287" spans="1:9" ht="30.75" customHeight="1">
      <c r="A6287" s="842" t="str">
        <f>IF(I6286=0,"",VLOOKUP(I6286,EQUIPOS,2,FALSE))</f>
        <v/>
      </c>
      <c r="B6287" s="843"/>
      <c r="C6287" s="187"/>
      <c r="D6287" s="186"/>
      <c r="E6287" s="240">
        <f>IF(I6286=0,0,VLOOKUP(I6286,EQUIPOS,4,FALSE))</f>
        <v>0</v>
      </c>
      <c r="F6287" s="218">
        <f t="shared" si="1112"/>
        <v>0</v>
      </c>
      <c r="G6287" s="221"/>
      <c r="I6287" s="308"/>
    </row>
    <row r="6288" spans="1:9" ht="13.5" thickBot="1">
      <c r="A6288" s="222"/>
      <c r="B6288" s="223"/>
      <c r="C6288" s="223"/>
      <c r="D6288" s="225"/>
      <c r="E6288" s="249"/>
      <c r="F6288" s="226" t="s">
        <v>78</v>
      </c>
      <c r="G6288" s="250">
        <f>SUM(F6283:F6287)</f>
        <v>0</v>
      </c>
      <c r="I6288" s="308"/>
    </row>
    <row r="6289" spans="1:9" ht="13.5" thickTop="1">
      <c r="A6289" s="228" t="s">
        <v>69</v>
      </c>
      <c r="B6289" s="229"/>
      <c r="C6289" s="229"/>
      <c r="D6289" s="231"/>
      <c r="E6289" s="231"/>
      <c r="F6289" s="230"/>
      <c r="G6289" s="232"/>
      <c r="H6289" s="209"/>
      <c r="I6289" s="307"/>
    </row>
    <row r="6290" spans="1:9" ht="26">
      <c r="A6290" s="233" t="s">
        <v>53</v>
      </c>
      <c r="B6290" s="235" t="s">
        <v>54</v>
      </c>
      <c r="C6290" s="235" t="s">
        <v>64</v>
      </c>
      <c r="D6290" s="298" t="s">
        <v>70</v>
      </c>
      <c r="E6290" s="236" t="s">
        <v>65</v>
      </c>
      <c r="F6290" s="237" t="s">
        <v>75</v>
      </c>
      <c r="G6290" s="238" t="s">
        <v>66</v>
      </c>
      <c r="I6290" s="269"/>
    </row>
    <row r="6291" spans="1:9">
      <c r="A6291" s="251" t="str">
        <f t="shared" ref="A6291:A6302" si="1113">IF(I6290=0,"",VLOOKUP(I6290,MANOOBRA,2,FALSE))</f>
        <v/>
      </c>
      <c r="B6291" s="239" t="str">
        <f t="shared" ref="B6291:B6302" si="1114">IF(I6290=0,"",VLOOKUP(I6290,MANOOBRA,3,FALSE))</f>
        <v/>
      </c>
      <c r="C6291" s="187"/>
      <c r="D6291" s="187"/>
      <c r="E6291" s="240">
        <f t="shared" ref="E6291:E6302" si="1115">IF(I6290=0,0,VLOOKUP(I6290,MANOOBRA,4,FALSE))</f>
        <v>0</v>
      </c>
      <c r="F6291" s="218">
        <f>IF(D6291=0,0,C6291*E6291/D6291)</f>
        <v>0</v>
      </c>
      <c r="G6291" s="219"/>
      <c r="I6291" s="269"/>
    </row>
    <row r="6292" spans="1:9">
      <c r="A6292" s="251" t="str">
        <f t="shared" si="1113"/>
        <v/>
      </c>
      <c r="B6292" s="239" t="str">
        <f t="shared" si="1114"/>
        <v/>
      </c>
      <c r="C6292" s="187"/>
      <c r="D6292" s="187"/>
      <c r="E6292" s="240">
        <f t="shared" si="1115"/>
        <v>0</v>
      </c>
      <c r="F6292" s="218">
        <f t="shared" ref="F6292:F6302" si="1116">IF(D6292=0,0,C6292*E6292/D6292)</f>
        <v>0</v>
      </c>
      <c r="G6292" s="220"/>
      <c r="I6292" s="269"/>
    </row>
    <row r="6293" spans="1:9">
      <c r="A6293" s="251" t="str">
        <f t="shared" si="1113"/>
        <v/>
      </c>
      <c r="B6293" s="239" t="str">
        <f t="shared" si="1114"/>
        <v/>
      </c>
      <c r="C6293" s="187"/>
      <c r="D6293" s="290"/>
      <c r="E6293" s="240">
        <f t="shared" si="1115"/>
        <v>0</v>
      </c>
      <c r="F6293" s="218">
        <f t="shared" si="1116"/>
        <v>0</v>
      </c>
      <c r="G6293" s="220"/>
      <c r="I6293" s="269"/>
    </row>
    <row r="6294" spans="1:9">
      <c r="A6294" s="251" t="str">
        <f t="shared" si="1113"/>
        <v/>
      </c>
      <c r="B6294" s="239" t="str">
        <f t="shared" si="1114"/>
        <v/>
      </c>
      <c r="C6294" s="187"/>
      <c r="D6294" s="187"/>
      <c r="E6294" s="240">
        <f t="shared" si="1115"/>
        <v>0</v>
      </c>
      <c r="F6294" s="218">
        <f t="shared" si="1116"/>
        <v>0</v>
      </c>
      <c r="G6294" s="220"/>
      <c r="I6294" s="269"/>
    </row>
    <row r="6295" spans="1:9">
      <c r="A6295" s="251" t="str">
        <f t="shared" si="1113"/>
        <v/>
      </c>
      <c r="B6295" s="239" t="str">
        <f t="shared" si="1114"/>
        <v/>
      </c>
      <c r="C6295" s="187"/>
      <c r="D6295" s="187"/>
      <c r="E6295" s="240">
        <f t="shared" si="1115"/>
        <v>0</v>
      </c>
      <c r="F6295" s="218">
        <f t="shared" si="1116"/>
        <v>0</v>
      </c>
      <c r="G6295" s="220"/>
      <c r="I6295" s="269"/>
    </row>
    <row r="6296" spans="1:9">
      <c r="A6296" s="251" t="str">
        <f t="shared" si="1113"/>
        <v/>
      </c>
      <c r="B6296" s="239" t="str">
        <f t="shared" si="1114"/>
        <v/>
      </c>
      <c r="C6296" s="187"/>
      <c r="D6296" s="187"/>
      <c r="E6296" s="240">
        <f t="shared" si="1115"/>
        <v>0</v>
      </c>
      <c r="F6296" s="218">
        <f t="shared" si="1116"/>
        <v>0</v>
      </c>
      <c r="G6296" s="220"/>
      <c r="I6296" s="269"/>
    </row>
    <row r="6297" spans="1:9">
      <c r="A6297" s="251" t="str">
        <f t="shared" si="1113"/>
        <v/>
      </c>
      <c r="B6297" s="239" t="str">
        <f t="shared" si="1114"/>
        <v/>
      </c>
      <c r="C6297" s="187"/>
      <c r="D6297" s="187"/>
      <c r="E6297" s="240">
        <f t="shared" si="1115"/>
        <v>0</v>
      </c>
      <c r="F6297" s="218">
        <f t="shared" si="1116"/>
        <v>0</v>
      </c>
      <c r="G6297" s="220"/>
      <c r="I6297" s="269"/>
    </row>
    <row r="6298" spans="1:9">
      <c r="A6298" s="251" t="str">
        <f t="shared" si="1113"/>
        <v/>
      </c>
      <c r="B6298" s="239" t="str">
        <f t="shared" si="1114"/>
        <v/>
      </c>
      <c r="C6298" s="187"/>
      <c r="D6298" s="187"/>
      <c r="E6298" s="240">
        <f t="shared" si="1115"/>
        <v>0</v>
      </c>
      <c r="F6298" s="218">
        <f t="shared" si="1116"/>
        <v>0</v>
      </c>
      <c r="G6298" s="220"/>
      <c r="I6298" s="269"/>
    </row>
    <row r="6299" spans="1:9">
      <c r="A6299" s="251" t="str">
        <f t="shared" si="1113"/>
        <v/>
      </c>
      <c r="B6299" s="239" t="str">
        <f t="shared" si="1114"/>
        <v/>
      </c>
      <c r="C6299" s="187"/>
      <c r="D6299" s="187"/>
      <c r="E6299" s="240">
        <f t="shared" si="1115"/>
        <v>0</v>
      </c>
      <c r="F6299" s="218">
        <f t="shared" si="1116"/>
        <v>0</v>
      </c>
      <c r="G6299" s="220"/>
      <c r="I6299" s="269"/>
    </row>
    <row r="6300" spans="1:9">
      <c r="A6300" s="251" t="str">
        <f t="shared" si="1113"/>
        <v/>
      </c>
      <c r="B6300" s="239" t="str">
        <f t="shared" si="1114"/>
        <v/>
      </c>
      <c r="C6300" s="187"/>
      <c r="D6300" s="187"/>
      <c r="E6300" s="240">
        <f t="shared" si="1115"/>
        <v>0</v>
      </c>
      <c r="F6300" s="218">
        <f t="shared" si="1116"/>
        <v>0</v>
      </c>
      <c r="G6300" s="220"/>
      <c r="I6300" s="269"/>
    </row>
    <row r="6301" spans="1:9">
      <c r="A6301" s="251" t="str">
        <f t="shared" si="1113"/>
        <v/>
      </c>
      <c r="B6301" s="239" t="str">
        <f t="shared" si="1114"/>
        <v/>
      </c>
      <c r="C6301" s="187"/>
      <c r="D6301" s="187"/>
      <c r="E6301" s="240">
        <f t="shared" si="1115"/>
        <v>0</v>
      </c>
      <c r="F6301" s="218">
        <f t="shared" si="1116"/>
        <v>0</v>
      </c>
      <c r="G6301" s="220"/>
      <c r="I6301" s="269"/>
    </row>
    <row r="6302" spans="1:9" ht="31.5" customHeight="1">
      <c r="A6302" s="251" t="str">
        <f t="shared" si="1113"/>
        <v/>
      </c>
      <c r="B6302" s="239" t="str">
        <f t="shared" si="1114"/>
        <v/>
      </c>
      <c r="C6302" s="187"/>
      <c r="D6302" s="187"/>
      <c r="E6302" s="240">
        <f t="shared" si="1115"/>
        <v>0</v>
      </c>
      <c r="F6302" s="218">
        <f t="shared" si="1116"/>
        <v>0</v>
      </c>
      <c r="G6302" s="221"/>
      <c r="I6302" s="308"/>
    </row>
    <row r="6303" spans="1:9" ht="13.5" thickBot="1">
      <c r="A6303" s="222"/>
      <c r="B6303" s="223"/>
      <c r="C6303" s="223"/>
      <c r="D6303" s="225"/>
      <c r="E6303" s="225"/>
      <c r="F6303" s="226" t="s">
        <v>79</v>
      </c>
      <c r="G6303" s="250">
        <f>SUM(F6291:F6302)</f>
        <v>0</v>
      </c>
      <c r="I6303" s="308"/>
    </row>
    <row r="6304" spans="1:9" ht="13.5" thickTop="1">
      <c r="A6304" s="179" t="s">
        <v>72</v>
      </c>
      <c r="B6304" s="229"/>
      <c r="C6304" s="229"/>
      <c r="D6304" s="231"/>
      <c r="E6304" s="231"/>
      <c r="F6304" s="230"/>
      <c r="G6304" s="232"/>
      <c r="H6304" s="209"/>
      <c r="I6304" s="307"/>
    </row>
    <row r="6305" spans="1:20">
      <c r="A6305" s="233" t="s">
        <v>53</v>
      </c>
      <c r="B6305" s="234"/>
      <c r="C6305" s="234"/>
      <c r="D6305" s="299"/>
      <c r="E6305" s="236" t="s">
        <v>73</v>
      </c>
      <c r="F6305" s="237" t="s">
        <v>74</v>
      </c>
      <c r="G6305" s="252" t="s">
        <v>73</v>
      </c>
      <c r="I6305" s="308"/>
    </row>
    <row r="6306" spans="1:20">
      <c r="A6306" s="178" t="s">
        <v>86</v>
      </c>
      <c r="B6306" s="253"/>
      <c r="C6306" s="253"/>
      <c r="D6306" s="300"/>
      <c r="E6306" s="217">
        <f>SUM(G6265,G6280,G6288,G6303)</f>
        <v>0</v>
      </c>
      <c r="F6306" s="254">
        <f>A</f>
        <v>0</v>
      </c>
      <c r="G6306" s="255">
        <f>E6306*F6306</f>
        <v>0</v>
      </c>
      <c r="I6306" s="308"/>
    </row>
    <row r="6307" spans="1:20">
      <c r="A6307" s="178" t="s">
        <v>84</v>
      </c>
      <c r="B6307" s="253"/>
      <c r="C6307" s="253"/>
      <c r="D6307" s="300"/>
      <c r="E6307" s="217">
        <f>SUM(G6265,G6280,G6288,G6303)</f>
        <v>0</v>
      </c>
      <c r="F6307" s="254">
        <f>I</f>
        <v>0</v>
      </c>
      <c r="G6307" s="255">
        <f>E6307*F6307</f>
        <v>0</v>
      </c>
      <c r="I6307" s="308"/>
    </row>
    <row r="6308" spans="1:20" ht="33" customHeight="1">
      <c r="A6308" s="178" t="s">
        <v>85</v>
      </c>
      <c r="B6308" s="253"/>
      <c r="C6308" s="253"/>
      <c r="D6308" s="300"/>
      <c r="E6308" s="217">
        <f>SUM(G6265,G6280,G6288,G6303)</f>
        <v>0</v>
      </c>
      <c r="F6308" s="254">
        <f>U</f>
        <v>0</v>
      </c>
      <c r="G6308" s="255">
        <f>E6308*F6308</f>
        <v>0</v>
      </c>
      <c r="I6308" s="308"/>
      <c r="J6308" s="281"/>
      <c r="K6308" s="281"/>
      <c r="L6308" s="281"/>
      <c r="M6308" s="281"/>
      <c r="N6308" s="281"/>
      <c r="O6308" s="281"/>
      <c r="P6308" s="281"/>
      <c r="Q6308" s="281"/>
      <c r="R6308" s="281"/>
      <c r="S6308" s="281"/>
    </row>
    <row r="6309" spans="1:20" s="201" customFormat="1" ht="13.5" thickBot="1">
      <c r="A6309" s="222"/>
      <c r="B6309" s="223"/>
      <c r="C6309" s="223"/>
      <c r="D6309" s="225"/>
      <c r="E6309" s="225"/>
      <c r="F6309" s="256" t="s">
        <v>83</v>
      </c>
      <c r="G6309" s="250">
        <f>SUM(G6306:G6308)</f>
        <v>0</v>
      </c>
      <c r="I6309" s="309"/>
      <c r="J6309" s="201" t="str">
        <f>B6249</f>
        <v>8,11</v>
      </c>
      <c r="K6309" s="261">
        <f>E6306</f>
        <v>0</v>
      </c>
      <c r="L6309" s="261">
        <f>+G6265</f>
        <v>0</v>
      </c>
      <c r="M6309" s="261">
        <f>+G6280</f>
        <v>0</v>
      </c>
      <c r="N6309" s="261">
        <f>+G6288</f>
        <v>0</v>
      </c>
      <c r="O6309" s="261">
        <f>+G6303</f>
        <v>0</v>
      </c>
      <c r="P6309" s="280">
        <f>G6306</f>
        <v>0</v>
      </c>
      <c r="Q6309" s="280">
        <f>G6307</f>
        <v>0</v>
      </c>
      <c r="R6309" s="280">
        <f>G6308</f>
        <v>0</v>
      </c>
      <c r="S6309" s="283">
        <f>SUM(K6309:R6309)</f>
        <v>0</v>
      </c>
      <c r="T6309" s="280"/>
    </row>
    <row r="6310" spans="1:20" ht="14" thickTop="1" thickBot="1">
      <c r="A6310" s="257"/>
      <c r="B6310" s="201"/>
      <c r="C6310" s="201"/>
      <c r="D6310" s="301"/>
      <c r="E6310" s="258" t="s">
        <v>88</v>
      </c>
      <c r="F6310" s="259"/>
      <c r="G6310" s="260">
        <f>ROUND(SUM(G6265,G6280,G6288,G6303,G6309),0)</f>
        <v>0</v>
      </c>
      <c r="I6310" s="308"/>
      <c r="T6310" s="280"/>
    </row>
    <row r="6311" spans="1:20" ht="13.5" thickTop="1">
      <c r="A6311" s="262" t="s">
        <v>95</v>
      </c>
      <c r="D6311" s="206"/>
      <c r="E6311" s="206"/>
      <c r="F6311" s="205"/>
      <c r="G6311" s="208"/>
      <c r="I6311" s="308"/>
      <c r="T6311" s="280"/>
    </row>
    <row r="6312" spans="1:20">
      <c r="A6312" s="262"/>
      <c r="B6312" s="263"/>
      <c r="C6312" s="263"/>
      <c r="D6312" s="302"/>
      <c r="E6312" s="206"/>
      <c r="F6312" s="205"/>
      <c r="G6312" s="264">
        <f ca="1">TODAY()</f>
        <v>45189</v>
      </c>
      <c r="I6312" s="308"/>
      <c r="T6312" s="280"/>
    </row>
    <row r="6313" spans="1:20" s="191" customFormat="1" ht="13.5" thickBot="1">
      <c r="A6313" s="222"/>
      <c r="B6313" s="223"/>
      <c r="C6313" s="223"/>
      <c r="D6313" s="225"/>
      <c r="E6313" s="225"/>
      <c r="F6313" s="224"/>
      <c r="G6313" s="265"/>
      <c r="I6313" s="303"/>
      <c r="S6313" s="282"/>
    </row>
    <row r="6314" spans="1:20" s="191" customFormat="1" ht="13.5" thickTop="1">
      <c r="A6314" s="188" t="s">
        <v>124</v>
      </c>
      <c r="B6314" s="188"/>
      <c r="C6314" s="188"/>
      <c r="D6314" s="190"/>
      <c r="E6314" s="190"/>
      <c r="F6314" s="189"/>
      <c r="G6314" s="189"/>
      <c r="I6314" s="303"/>
      <c r="S6314" s="282"/>
    </row>
    <row r="6315" spans="1:20" s="191" customFormat="1">
      <c r="A6315" s="188" t="str">
        <f>CONCATENATE('Prestaciones y AIU'!A5664," ANALISIS DE PRECIOS UNITARIOS")</f>
        <v xml:space="preserve"> ANALISIS DE PRECIOS UNITARIOS</v>
      </c>
      <c r="B6315" s="188"/>
      <c r="C6315" s="188"/>
      <c r="D6315" s="190"/>
      <c r="E6315" s="190"/>
      <c r="F6315" s="189"/>
      <c r="G6315" s="189"/>
      <c r="I6315" s="303"/>
      <c r="S6315" s="282"/>
    </row>
    <row r="6316" spans="1:20" s="191" customFormat="1">
      <c r="A6316" s="188" t="str">
        <f>Objeto_LIC</f>
        <v>OBJETO PROCESO COMPETITIVO</v>
      </c>
      <c r="B6316" s="188"/>
      <c r="C6316" s="188"/>
      <c r="D6316" s="190"/>
      <c r="E6316" s="190"/>
      <c r="F6316" s="189"/>
      <c r="G6316" s="189"/>
      <c r="I6316" s="303"/>
      <c r="S6316" s="282"/>
    </row>
    <row r="6317" spans="1:20">
      <c r="A6317" s="188"/>
      <c r="B6317" s="188"/>
      <c r="C6317" s="188"/>
      <c r="D6317" s="190"/>
      <c r="E6317" s="190"/>
      <c r="F6317" s="189"/>
      <c r="G6317" s="189"/>
    </row>
    <row r="6318" spans="1:20" s="201" customFormat="1" ht="13.5" thickBot="1">
      <c r="A6318" s="192"/>
      <c r="B6318" s="192"/>
      <c r="C6318" s="192"/>
      <c r="D6318" s="194"/>
      <c r="E6318" s="194"/>
      <c r="F6318" s="193"/>
      <c r="G6318" s="193"/>
      <c r="I6318" s="305"/>
      <c r="S6318" s="282"/>
    </row>
    <row r="6319" spans="1:20" ht="13.5" thickTop="1">
      <c r="A6319" s="196"/>
      <c r="B6319" s="197"/>
      <c r="C6319" s="197"/>
      <c r="D6319" s="199"/>
      <c r="E6319" s="199"/>
      <c r="F6319" s="198"/>
      <c r="G6319" s="200" t="s">
        <v>125</v>
      </c>
    </row>
    <row r="6320" spans="1:20">
      <c r="A6320" s="202" t="s">
        <v>58</v>
      </c>
      <c r="B6320" s="844" t="str">
        <f>Proponente</f>
        <v>INDICAR NOMBRE DE CONTRATISTA</v>
      </c>
      <c r="C6320" s="844"/>
      <c r="D6320" s="844"/>
      <c r="E6320" s="844"/>
      <c r="F6320" s="844"/>
      <c r="G6320" s="845"/>
    </row>
    <row r="6321" spans="1:19">
      <c r="A6321" s="202" t="s">
        <v>59</v>
      </c>
      <c r="B6321" s="203" t="str">
        <f>Presupuesto!$A$97</f>
        <v>8,12</v>
      </c>
      <c r="C6321" s="844" t="str">
        <f>Presupuesto!$B$97</f>
        <v>Movilización de equipo de hincado e instalación distancia mayor a 200 Km</v>
      </c>
      <c r="D6321" s="844"/>
      <c r="E6321" s="844"/>
      <c r="F6321" s="844"/>
      <c r="G6321" s="845"/>
    </row>
    <row r="6322" spans="1:19">
      <c r="A6322" s="204"/>
      <c r="D6322" s="206"/>
      <c r="E6322" s="206"/>
      <c r="F6322" s="192" t="s">
        <v>87</v>
      </c>
      <c r="G6322" s="207" t="str">
        <f>Presupuesto!$C$97</f>
        <v>Glb</v>
      </c>
      <c r="I6322" s="306"/>
      <c r="J6322" s="281"/>
      <c r="K6322" s="281"/>
      <c r="L6322" s="281"/>
      <c r="M6322" s="281"/>
      <c r="N6322" s="281"/>
      <c r="O6322" s="281"/>
      <c r="P6322" s="281"/>
      <c r="Q6322" s="281"/>
      <c r="R6322" s="281"/>
      <c r="S6322" s="281"/>
    </row>
    <row r="6323" spans="1:19" s="209" customFormat="1" ht="13.5" thickBot="1">
      <c r="A6323" s="202" t="s">
        <v>60</v>
      </c>
      <c r="B6323" s="195"/>
      <c r="C6323" s="195"/>
      <c r="D6323" s="206"/>
      <c r="E6323" s="206"/>
      <c r="F6323" s="205"/>
      <c r="G6323" s="208"/>
      <c r="I6323" s="307"/>
      <c r="S6323" s="281"/>
    </row>
    <row r="6324" spans="1:19" ht="13.5" thickTop="1">
      <c r="A6324" s="210" t="s">
        <v>53</v>
      </c>
      <c r="B6324" s="211" t="s">
        <v>61</v>
      </c>
      <c r="C6324" s="211" t="s">
        <v>62</v>
      </c>
      <c r="D6324" s="212" t="s">
        <v>70</v>
      </c>
      <c r="E6324" s="213" t="s">
        <v>98</v>
      </c>
      <c r="F6324" s="213" t="s">
        <v>75</v>
      </c>
      <c r="G6324" s="214" t="s">
        <v>66</v>
      </c>
      <c r="I6324" s="269"/>
    </row>
    <row r="6325" spans="1:19">
      <c r="A6325" s="215" t="str">
        <f t="shared" ref="A6325:A6336" si="1117">IF(I6324=0,"-",VLOOKUP(I6324,EQUIPOS,2,FALSE))</f>
        <v>-</v>
      </c>
      <c r="B6325" s="216"/>
      <c r="C6325" s="216"/>
      <c r="D6325" s="186"/>
      <c r="E6325" s="217">
        <f t="shared" ref="E6325:E6336" si="1118">IF(I6324=0,0,VLOOKUP(I6324,EQUIPOS,4,FALSE))</f>
        <v>0</v>
      </c>
      <c r="F6325" s="218">
        <f t="shared" ref="F6325:F6336" si="1119">IF(D6325=0,0,E6325/D6325)</f>
        <v>0</v>
      </c>
      <c r="G6325" s="219"/>
      <c r="I6325" s="269"/>
    </row>
    <row r="6326" spans="1:19">
      <c r="A6326" s="215" t="str">
        <f t="shared" si="1117"/>
        <v>-</v>
      </c>
      <c r="B6326" s="216"/>
      <c r="C6326" s="216"/>
      <c r="D6326" s="186"/>
      <c r="E6326" s="217">
        <f t="shared" si="1118"/>
        <v>0</v>
      </c>
      <c r="F6326" s="218">
        <f t="shared" si="1119"/>
        <v>0</v>
      </c>
      <c r="G6326" s="220"/>
      <c r="I6326" s="269"/>
    </row>
    <row r="6327" spans="1:19">
      <c r="A6327" s="215" t="str">
        <f t="shared" si="1117"/>
        <v>-</v>
      </c>
      <c r="B6327" s="216"/>
      <c r="C6327" s="216"/>
      <c r="D6327" s="186"/>
      <c r="E6327" s="217">
        <f t="shared" si="1118"/>
        <v>0</v>
      </c>
      <c r="F6327" s="218">
        <f t="shared" si="1119"/>
        <v>0</v>
      </c>
      <c r="G6327" s="220"/>
      <c r="I6327" s="269"/>
    </row>
    <row r="6328" spans="1:19">
      <c r="A6328" s="215" t="str">
        <f t="shared" si="1117"/>
        <v>-</v>
      </c>
      <c r="B6328" s="216"/>
      <c r="C6328" s="216"/>
      <c r="D6328" s="186"/>
      <c r="E6328" s="217">
        <f t="shared" si="1118"/>
        <v>0</v>
      </c>
      <c r="F6328" s="218">
        <f t="shared" si="1119"/>
        <v>0</v>
      </c>
      <c r="G6328" s="220"/>
      <c r="I6328" s="269"/>
    </row>
    <row r="6329" spans="1:19">
      <c r="A6329" s="215" t="str">
        <f t="shared" si="1117"/>
        <v>-</v>
      </c>
      <c r="B6329" s="216"/>
      <c r="C6329" s="216"/>
      <c r="D6329" s="186"/>
      <c r="E6329" s="217">
        <f t="shared" si="1118"/>
        <v>0</v>
      </c>
      <c r="F6329" s="218">
        <f t="shared" si="1119"/>
        <v>0</v>
      </c>
      <c r="G6329" s="220"/>
      <c r="I6329" s="269"/>
    </row>
    <row r="6330" spans="1:19">
      <c r="A6330" s="215" t="str">
        <f t="shared" si="1117"/>
        <v>-</v>
      </c>
      <c r="B6330" s="216"/>
      <c r="C6330" s="216"/>
      <c r="D6330" s="186"/>
      <c r="E6330" s="217">
        <f t="shared" si="1118"/>
        <v>0</v>
      </c>
      <c r="F6330" s="218">
        <f t="shared" si="1119"/>
        <v>0</v>
      </c>
      <c r="G6330" s="220"/>
      <c r="I6330" s="269"/>
    </row>
    <row r="6331" spans="1:19">
      <c r="A6331" s="215" t="str">
        <f t="shared" si="1117"/>
        <v>-</v>
      </c>
      <c r="B6331" s="216"/>
      <c r="C6331" s="216"/>
      <c r="D6331" s="186"/>
      <c r="E6331" s="217">
        <f t="shared" si="1118"/>
        <v>0</v>
      </c>
      <c r="F6331" s="218">
        <f t="shared" si="1119"/>
        <v>0</v>
      </c>
      <c r="G6331" s="220"/>
      <c r="I6331" s="269"/>
    </row>
    <row r="6332" spans="1:19">
      <c r="A6332" s="215" t="str">
        <f t="shared" si="1117"/>
        <v>-</v>
      </c>
      <c r="B6332" s="216"/>
      <c r="C6332" s="216"/>
      <c r="D6332" s="186"/>
      <c r="E6332" s="217">
        <f t="shared" si="1118"/>
        <v>0</v>
      </c>
      <c r="F6332" s="218">
        <f t="shared" si="1119"/>
        <v>0</v>
      </c>
      <c r="G6332" s="220"/>
      <c r="I6332" s="269"/>
    </row>
    <row r="6333" spans="1:19">
      <c r="A6333" s="215" t="str">
        <f t="shared" si="1117"/>
        <v>-</v>
      </c>
      <c r="B6333" s="216"/>
      <c r="C6333" s="216"/>
      <c r="D6333" s="186"/>
      <c r="E6333" s="217">
        <f t="shared" si="1118"/>
        <v>0</v>
      </c>
      <c r="F6333" s="218">
        <f t="shared" si="1119"/>
        <v>0</v>
      </c>
      <c r="G6333" s="220"/>
      <c r="I6333" s="269"/>
    </row>
    <row r="6334" spans="1:19">
      <c r="A6334" s="215" t="str">
        <f t="shared" si="1117"/>
        <v>-</v>
      </c>
      <c r="B6334" s="216"/>
      <c r="C6334" s="216"/>
      <c r="D6334" s="186"/>
      <c r="E6334" s="217">
        <f t="shared" si="1118"/>
        <v>0</v>
      </c>
      <c r="F6334" s="218">
        <f t="shared" si="1119"/>
        <v>0</v>
      </c>
      <c r="G6334" s="220"/>
      <c r="I6334" s="269"/>
    </row>
    <row r="6335" spans="1:19">
      <c r="A6335" s="215" t="str">
        <f t="shared" si="1117"/>
        <v>-</v>
      </c>
      <c r="B6335" s="216"/>
      <c r="C6335" s="216"/>
      <c r="D6335" s="186"/>
      <c r="E6335" s="217">
        <f t="shared" si="1118"/>
        <v>0</v>
      </c>
      <c r="F6335" s="218">
        <f t="shared" si="1119"/>
        <v>0</v>
      </c>
      <c r="G6335" s="220"/>
      <c r="I6335" s="269"/>
    </row>
    <row r="6336" spans="1:19">
      <c r="A6336" s="215" t="str">
        <f t="shared" si="1117"/>
        <v>-</v>
      </c>
      <c r="B6336" s="216"/>
      <c r="C6336" s="216"/>
      <c r="D6336" s="186"/>
      <c r="E6336" s="217">
        <f t="shared" si="1118"/>
        <v>0</v>
      </c>
      <c r="F6336" s="218">
        <f t="shared" si="1119"/>
        <v>0</v>
      </c>
      <c r="G6336" s="220"/>
      <c r="I6336" s="308"/>
    </row>
    <row r="6337" spans="1:19" ht="13.5" thickBot="1">
      <c r="A6337" s="222"/>
      <c r="B6337" s="223"/>
      <c r="C6337" s="223"/>
      <c r="D6337" s="225"/>
      <c r="E6337" s="225"/>
      <c r="F6337" s="226" t="s">
        <v>76</v>
      </c>
      <c r="G6337" s="227">
        <f>SUM(F6325:F6336)</f>
        <v>0</v>
      </c>
      <c r="I6337" s="308"/>
    </row>
    <row r="6338" spans="1:19" s="209" customFormat="1" ht="13.5" thickTop="1">
      <c r="A6338" s="228" t="s">
        <v>63</v>
      </c>
      <c r="B6338" s="229"/>
      <c r="C6338" s="229"/>
      <c r="D6338" s="231"/>
      <c r="E6338" s="231"/>
      <c r="F6338" s="230"/>
      <c r="G6338" s="232"/>
      <c r="I6338" s="307"/>
      <c r="S6338" s="281"/>
    </row>
    <row r="6339" spans="1:19" ht="26">
      <c r="A6339" s="233" t="s">
        <v>53</v>
      </c>
      <c r="B6339" s="234"/>
      <c r="C6339" s="235" t="s">
        <v>54</v>
      </c>
      <c r="D6339" s="298" t="s">
        <v>64</v>
      </c>
      <c r="E6339" s="236" t="s">
        <v>65</v>
      </c>
      <c r="F6339" s="237" t="s">
        <v>75</v>
      </c>
      <c r="G6339" s="238" t="s">
        <v>66</v>
      </c>
      <c r="I6339" s="269"/>
    </row>
    <row r="6340" spans="1:19">
      <c r="A6340" s="842" t="str">
        <f t="shared" ref="A6340:A6351" si="1120">IF(I6339=0,"",VLOOKUP(I6339,MATERIALES,2,FALSE))</f>
        <v/>
      </c>
      <c r="B6340" s="843"/>
      <c r="C6340" s="239" t="str">
        <f t="shared" ref="C6340:C6348" si="1121">IF(I6339=0,"",VLOOKUP(I6339,MATERIALES,3,FALSE))</f>
        <v/>
      </c>
      <c r="D6340" s="186"/>
      <c r="E6340" s="240">
        <f t="shared" ref="E6340:E6351" si="1122">IF(I6339=0,0,VLOOKUP(I6339,MATERIALES,4,FALSE))</f>
        <v>0</v>
      </c>
      <c r="F6340" s="218">
        <f>D6340*E6340</f>
        <v>0</v>
      </c>
      <c r="G6340" s="219"/>
      <c r="I6340" s="269"/>
    </row>
    <row r="6341" spans="1:19">
      <c r="A6341" s="842" t="str">
        <f t="shared" si="1120"/>
        <v/>
      </c>
      <c r="B6341" s="843"/>
      <c r="C6341" s="239" t="str">
        <f t="shared" si="1121"/>
        <v/>
      </c>
      <c r="D6341" s="186"/>
      <c r="E6341" s="240">
        <f t="shared" si="1122"/>
        <v>0</v>
      </c>
      <c r="F6341" s="218">
        <f t="shared" ref="F6341:F6351" si="1123">D6341*E6341</f>
        <v>0</v>
      </c>
      <c r="G6341" s="220"/>
      <c r="I6341" s="269"/>
    </row>
    <row r="6342" spans="1:19">
      <c r="A6342" s="842" t="str">
        <f t="shared" si="1120"/>
        <v/>
      </c>
      <c r="B6342" s="843"/>
      <c r="C6342" s="239" t="str">
        <f t="shared" si="1121"/>
        <v/>
      </c>
      <c r="D6342" s="186"/>
      <c r="E6342" s="240">
        <f t="shared" si="1122"/>
        <v>0</v>
      </c>
      <c r="F6342" s="218">
        <f t="shared" si="1123"/>
        <v>0</v>
      </c>
      <c r="G6342" s="220"/>
      <c r="I6342" s="269"/>
    </row>
    <row r="6343" spans="1:19">
      <c r="A6343" s="842" t="str">
        <f t="shared" si="1120"/>
        <v/>
      </c>
      <c r="B6343" s="843"/>
      <c r="C6343" s="239" t="str">
        <f t="shared" si="1121"/>
        <v/>
      </c>
      <c r="D6343" s="186"/>
      <c r="E6343" s="240">
        <f t="shared" si="1122"/>
        <v>0</v>
      </c>
      <c r="F6343" s="218">
        <f t="shared" si="1123"/>
        <v>0</v>
      </c>
      <c r="G6343" s="220"/>
      <c r="I6343" s="269"/>
    </row>
    <row r="6344" spans="1:19">
      <c r="A6344" s="842" t="str">
        <f t="shared" si="1120"/>
        <v/>
      </c>
      <c r="B6344" s="843"/>
      <c r="C6344" s="239" t="str">
        <f t="shared" si="1121"/>
        <v/>
      </c>
      <c r="D6344" s="186"/>
      <c r="E6344" s="240">
        <f t="shared" si="1122"/>
        <v>0</v>
      </c>
      <c r="F6344" s="218">
        <f t="shared" si="1123"/>
        <v>0</v>
      </c>
      <c r="G6344" s="220"/>
      <c r="I6344" s="269"/>
    </row>
    <row r="6345" spans="1:19">
      <c r="A6345" s="842" t="str">
        <f t="shared" si="1120"/>
        <v/>
      </c>
      <c r="B6345" s="843"/>
      <c r="C6345" s="239" t="str">
        <f t="shared" si="1121"/>
        <v/>
      </c>
      <c r="D6345" s="186"/>
      <c r="E6345" s="240">
        <f t="shared" si="1122"/>
        <v>0</v>
      </c>
      <c r="F6345" s="218">
        <f t="shared" si="1123"/>
        <v>0</v>
      </c>
      <c r="G6345" s="220"/>
      <c r="I6345" s="269"/>
    </row>
    <row r="6346" spans="1:19">
      <c r="A6346" s="842" t="str">
        <f t="shared" si="1120"/>
        <v/>
      </c>
      <c r="B6346" s="843"/>
      <c r="C6346" s="239" t="str">
        <f t="shared" si="1121"/>
        <v/>
      </c>
      <c r="D6346" s="186"/>
      <c r="E6346" s="240">
        <f t="shared" si="1122"/>
        <v>0</v>
      </c>
      <c r="F6346" s="218">
        <f t="shared" si="1123"/>
        <v>0</v>
      </c>
      <c r="G6346" s="220"/>
      <c r="I6346" s="269"/>
    </row>
    <row r="6347" spans="1:19">
      <c r="A6347" s="842" t="str">
        <f t="shared" si="1120"/>
        <v/>
      </c>
      <c r="B6347" s="843"/>
      <c r="C6347" s="239" t="str">
        <f t="shared" si="1121"/>
        <v/>
      </c>
      <c r="D6347" s="186"/>
      <c r="E6347" s="240">
        <f t="shared" si="1122"/>
        <v>0</v>
      </c>
      <c r="F6347" s="218">
        <f t="shared" si="1123"/>
        <v>0</v>
      </c>
      <c r="G6347" s="241"/>
      <c r="I6347" s="269"/>
    </row>
    <row r="6348" spans="1:19">
      <c r="A6348" s="842" t="str">
        <f t="shared" si="1120"/>
        <v/>
      </c>
      <c r="B6348" s="843"/>
      <c r="C6348" s="239" t="str">
        <f t="shared" si="1121"/>
        <v/>
      </c>
      <c r="D6348" s="186"/>
      <c r="E6348" s="240">
        <f t="shared" si="1122"/>
        <v>0</v>
      </c>
      <c r="F6348" s="218">
        <f t="shared" si="1123"/>
        <v>0</v>
      </c>
      <c r="G6348" s="220"/>
      <c r="I6348" s="269"/>
    </row>
    <row r="6349" spans="1:19">
      <c r="A6349" s="842" t="str">
        <f t="shared" si="1120"/>
        <v/>
      </c>
      <c r="B6349" s="843"/>
      <c r="C6349" s="239"/>
      <c r="D6349" s="186"/>
      <c r="E6349" s="240">
        <f t="shared" si="1122"/>
        <v>0</v>
      </c>
      <c r="F6349" s="218">
        <f t="shared" si="1123"/>
        <v>0</v>
      </c>
      <c r="G6349" s="220"/>
      <c r="I6349" s="269"/>
    </row>
    <row r="6350" spans="1:19">
      <c r="A6350" s="842" t="str">
        <f t="shared" si="1120"/>
        <v/>
      </c>
      <c r="B6350" s="843"/>
      <c r="C6350" s="239"/>
      <c r="D6350" s="186"/>
      <c r="E6350" s="240">
        <f t="shared" si="1122"/>
        <v>0</v>
      </c>
      <c r="F6350" s="218">
        <f t="shared" si="1123"/>
        <v>0</v>
      </c>
      <c r="G6350" s="220"/>
      <c r="I6350" s="269"/>
    </row>
    <row r="6351" spans="1:19" ht="26.25" customHeight="1">
      <c r="A6351" s="842" t="str">
        <f t="shared" si="1120"/>
        <v/>
      </c>
      <c r="B6351" s="843"/>
      <c r="C6351" s="239" t="str">
        <f t="shared" ref="C6351" si="1124">IF(I6350=0,"",VLOOKUP(I6350,MATERIALES,3,FALSE))</f>
        <v/>
      </c>
      <c r="D6351" s="186"/>
      <c r="E6351" s="240">
        <f t="shared" si="1122"/>
        <v>0</v>
      </c>
      <c r="F6351" s="218">
        <f t="shared" si="1123"/>
        <v>0</v>
      </c>
      <c r="G6351" s="221"/>
      <c r="I6351" s="308"/>
    </row>
    <row r="6352" spans="1:19" ht="13.5" thickBot="1">
      <c r="A6352" s="204"/>
      <c r="D6352" s="206"/>
      <c r="E6352" s="242"/>
      <c r="F6352" s="243" t="s">
        <v>77</v>
      </c>
      <c r="G6352" s="241">
        <f>SUM(F6340:F6351)</f>
        <v>0</v>
      </c>
      <c r="I6352" s="308"/>
    </row>
    <row r="6353" spans="1:9" ht="14" thickTop="1" thickBot="1">
      <c r="A6353" s="244" t="s">
        <v>68</v>
      </c>
      <c r="B6353" s="245"/>
      <c r="C6353" s="245"/>
      <c r="D6353" s="247"/>
      <c r="E6353" s="247"/>
      <c r="F6353" s="246"/>
      <c r="G6353" s="248"/>
      <c r="I6353" s="308"/>
    </row>
    <row r="6354" spans="1:9" ht="13.5" thickTop="1">
      <c r="A6354" s="233" t="s">
        <v>53</v>
      </c>
      <c r="B6354" s="234"/>
      <c r="C6354" s="236" t="s">
        <v>67</v>
      </c>
      <c r="D6354" s="298" t="s">
        <v>71</v>
      </c>
      <c r="E6354" s="236" t="s">
        <v>96</v>
      </c>
      <c r="F6354" s="237" t="s">
        <v>75</v>
      </c>
      <c r="G6354" s="238" t="s">
        <v>66</v>
      </c>
      <c r="I6354" s="269"/>
    </row>
    <row r="6355" spans="1:9">
      <c r="A6355" s="842" t="str">
        <f>IF(I6354=0,"",VLOOKUP(I6354,EQUIPOS,2,FALSE))</f>
        <v/>
      </c>
      <c r="B6355" s="843"/>
      <c r="C6355" s="187"/>
      <c r="D6355" s="186"/>
      <c r="E6355" s="240">
        <f>IF(I6354=0,0,VLOOKUP(I6354,EQUIPOS,4,FALSE))</f>
        <v>0</v>
      </c>
      <c r="F6355" s="218">
        <f>C6355*D6355*E6355</f>
        <v>0</v>
      </c>
      <c r="G6355" s="219"/>
      <c r="I6355" s="269"/>
    </row>
    <row r="6356" spans="1:9">
      <c r="A6356" s="842" t="str">
        <f>IF(I6355=0,"",VLOOKUP(I6355,EQUIPOS,2,FALSE))</f>
        <v/>
      </c>
      <c r="B6356" s="843"/>
      <c r="C6356" s="187"/>
      <c r="D6356" s="186"/>
      <c r="E6356" s="240">
        <f>IF(I6355=0,0,VLOOKUP(I6355,EQUIPOS,4,FALSE))</f>
        <v>0</v>
      </c>
      <c r="F6356" s="218">
        <f t="shared" ref="F6356:F6359" si="1125">C6356*D6356*E6356</f>
        <v>0</v>
      </c>
      <c r="G6356" s="220"/>
      <c r="I6356" s="269"/>
    </row>
    <row r="6357" spans="1:9">
      <c r="A6357" s="842" t="str">
        <f>IF(I6356=0,"",VLOOKUP(I6356,EQUIPOS,2,FALSE))</f>
        <v/>
      </c>
      <c r="B6357" s="843"/>
      <c r="C6357" s="187"/>
      <c r="D6357" s="186"/>
      <c r="E6357" s="240">
        <f>IF(I6356=0,0,VLOOKUP(I6356,EQUIPOS,4,FALSE))</f>
        <v>0</v>
      </c>
      <c r="F6357" s="218">
        <f t="shared" si="1125"/>
        <v>0</v>
      </c>
      <c r="G6357" s="220"/>
      <c r="I6357" s="269"/>
    </row>
    <row r="6358" spans="1:9">
      <c r="A6358" s="842" t="str">
        <f>IF(I6357=0,"",VLOOKUP(I6357,EQUIPOS,2,FALSE))</f>
        <v/>
      </c>
      <c r="B6358" s="843"/>
      <c r="C6358" s="187"/>
      <c r="D6358" s="186"/>
      <c r="E6358" s="240">
        <f>IF(I6357=0,0,VLOOKUP(I6357,EQUIPOS,4,FALSE))</f>
        <v>0</v>
      </c>
      <c r="F6358" s="218">
        <f t="shared" si="1125"/>
        <v>0</v>
      </c>
      <c r="G6358" s="220"/>
      <c r="I6358" s="269"/>
    </row>
    <row r="6359" spans="1:9" ht="30.75" customHeight="1">
      <c r="A6359" s="842" t="str">
        <f>IF(I6358=0,"",VLOOKUP(I6358,EQUIPOS,2,FALSE))</f>
        <v/>
      </c>
      <c r="B6359" s="843"/>
      <c r="C6359" s="187"/>
      <c r="D6359" s="186"/>
      <c r="E6359" s="240">
        <f>IF(I6358=0,0,VLOOKUP(I6358,EQUIPOS,4,FALSE))</f>
        <v>0</v>
      </c>
      <c r="F6359" s="218">
        <f t="shared" si="1125"/>
        <v>0</v>
      </c>
      <c r="G6359" s="221"/>
      <c r="I6359" s="308"/>
    </row>
    <row r="6360" spans="1:9" ht="13.5" thickBot="1">
      <c r="A6360" s="222"/>
      <c r="B6360" s="223"/>
      <c r="C6360" s="223"/>
      <c r="D6360" s="225"/>
      <c r="E6360" s="249"/>
      <c r="F6360" s="226" t="s">
        <v>78</v>
      </c>
      <c r="G6360" s="250">
        <f>SUM(F6355:F6359)</f>
        <v>0</v>
      </c>
      <c r="I6360" s="308"/>
    </row>
    <row r="6361" spans="1:9" ht="13.5" thickTop="1">
      <c r="A6361" s="228" t="s">
        <v>69</v>
      </c>
      <c r="B6361" s="229"/>
      <c r="C6361" s="229"/>
      <c r="D6361" s="231"/>
      <c r="E6361" s="231"/>
      <c r="F6361" s="230"/>
      <c r="G6361" s="232"/>
      <c r="H6361" s="209"/>
      <c r="I6361" s="307"/>
    </row>
    <row r="6362" spans="1:9" ht="26">
      <c r="A6362" s="233" t="s">
        <v>53</v>
      </c>
      <c r="B6362" s="235" t="s">
        <v>54</v>
      </c>
      <c r="C6362" s="235" t="s">
        <v>64</v>
      </c>
      <c r="D6362" s="298" t="s">
        <v>70</v>
      </c>
      <c r="E6362" s="236" t="s">
        <v>65</v>
      </c>
      <c r="F6362" s="237" t="s">
        <v>75</v>
      </c>
      <c r="G6362" s="238" t="s">
        <v>66</v>
      </c>
      <c r="I6362" s="269"/>
    </row>
    <row r="6363" spans="1:9">
      <c r="A6363" s="251" t="str">
        <f t="shared" ref="A6363:A6374" si="1126">IF(I6362=0,"",VLOOKUP(I6362,MANOOBRA,2,FALSE))</f>
        <v/>
      </c>
      <c r="B6363" s="239" t="str">
        <f t="shared" ref="B6363:B6374" si="1127">IF(I6362=0,"",VLOOKUP(I6362,MANOOBRA,3,FALSE))</f>
        <v/>
      </c>
      <c r="C6363" s="187"/>
      <c r="D6363" s="187"/>
      <c r="E6363" s="240">
        <f t="shared" ref="E6363:E6374" si="1128">IF(I6362=0,0,VLOOKUP(I6362,MANOOBRA,4,FALSE))</f>
        <v>0</v>
      </c>
      <c r="F6363" s="218">
        <f>IF(D6363=0,0,C6363*E6363/D6363)</f>
        <v>0</v>
      </c>
      <c r="G6363" s="219"/>
      <c r="I6363" s="269"/>
    </row>
    <row r="6364" spans="1:9">
      <c r="A6364" s="251" t="str">
        <f t="shared" si="1126"/>
        <v/>
      </c>
      <c r="B6364" s="239" t="str">
        <f t="shared" si="1127"/>
        <v/>
      </c>
      <c r="C6364" s="187"/>
      <c r="D6364" s="187"/>
      <c r="E6364" s="240">
        <f t="shared" si="1128"/>
        <v>0</v>
      </c>
      <c r="F6364" s="218">
        <f t="shared" ref="F6364:F6374" si="1129">IF(D6364=0,0,C6364*E6364/D6364)</f>
        <v>0</v>
      </c>
      <c r="G6364" s="220"/>
      <c r="I6364" s="269"/>
    </row>
    <row r="6365" spans="1:9">
      <c r="A6365" s="251" t="str">
        <f t="shared" si="1126"/>
        <v/>
      </c>
      <c r="B6365" s="239" t="str">
        <f t="shared" si="1127"/>
        <v/>
      </c>
      <c r="C6365" s="187"/>
      <c r="D6365" s="290"/>
      <c r="E6365" s="240">
        <f t="shared" si="1128"/>
        <v>0</v>
      </c>
      <c r="F6365" s="218">
        <f t="shared" si="1129"/>
        <v>0</v>
      </c>
      <c r="G6365" s="220"/>
      <c r="I6365" s="269"/>
    </row>
    <row r="6366" spans="1:9">
      <c r="A6366" s="251" t="str">
        <f t="shared" si="1126"/>
        <v/>
      </c>
      <c r="B6366" s="239" t="str">
        <f t="shared" si="1127"/>
        <v/>
      </c>
      <c r="C6366" s="187"/>
      <c r="D6366" s="187"/>
      <c r="E6366" s="240">
        <f t="shared" si="1128"/>
        <v>0</v>
      </c>
      <c r="F6366" s="218">
        <f t="shared" si="1129"/>
        <v>0</v>
      </c>
      <c r="G6366" s="220"/>
      <c r="I6366" s="269"/>
    </row>
    <row r="6367" spans="1:9">
      <c r="A6367" s="251" t="str">
        <f t="shared" si="1126"/>
        <v/>
      </c>
      <c r="B6367" s="239" t="str">
        <f t="shared" si="1127"/>
        <v/>
      </c>
      <c r="C6367" s="187"/>
      <c r="D6367" s="187"/>
      <c r="E6367" s="240">
        <f t="shared" si="1128"/>
        <v>0</v>
      </c>
      <c r="F6367" s="218">
        <f t="shared" si="1129"/>
        <v>0</v>
      </c>
      <c r="G6367" s="220"/>
      <c r="I6367" s="269"/>
    </row>
    <row r="6368" spans="1:9">
      <c r="A6368" s="251" t="str">
        <f t="shared" si="1126"/>
        <v/>
      </c>
      <c r="B6368" s="239" t="str">
        <f t="shared" si="1127"/>
        <v/>
      </c>
      <c r="C6368" s="187"/>
      <c r="D6368" s="187"/>
      <c r="E6368" s="240">
        <f t="shared" si="1128"/>
        <v>0</v>
      </c>
      <c r="F6368" s="218">
        <f t="shared" si="1129"/>
        <v>0</v>
      </c>
      <c r="G6368" s="220"/>
      <c r="I6368" s="269"/>
    </row>
    <row r="6369" spans="1:20">
      <c r="A6369" s="251" t="str">
        <f t="shared" si="1126"/>
        <v/>
      </c>
      <c r="B6369" s="239" t="str">
        <f t="shared" si="1127"/>
        <v/>
      </c>
      <c r="C6369" s="187"/>
      <c r="D6369" s="187"/>
      <c r="E6369" s="240">
        <f t="shared" si="1128"/>
        <v>0</v>
      </c>
      <c r="F6369" s="218">
        <f t="shared" si="1129"/>
        <v>0</v>
      </c>
      <c r="G6369" s="220"/>
      <c r="I6369" s="269"/>
    </row>
    <row r="6370" spans="1:20">
      <c r="A6370" s="251" t="str">
        <f t="shared" si="1126"/>
        <v/>
      </c>
      <c r="B6370" s="239" t="str">
        <f t="shared" si="1127"/>
        <v/>
      </c>
      <c r="C6370" s="187"/>
      <c r="D6370" s="187"/>
      <c r="E6370" s="240">
        <f t="shared" si="1128"/>
        <v>0</v>
      </c>
      <c r="F6370" s="218">
        <f t="shared" si="1129"/>
        <v>0</v>
      </c>
      <c r="G6370" s="220"/>
      <c r="I6370" s="269"/>
    </row>
    <row r="6371" spans="1:20">
      <c r="A6371" s="251" t="str">
        <f t="shared" si="1126"/>
        <v/>
      </c>
      <c r="B6371" s="239" t="str">
        <f t="shared" si="1127"/>
        <v/>
      </c>
      <c r="C6371" s="187"/>
      <c r="D6371" s="187"/>
      <c r="E6371" s="240">
        <f t="shared" si="1128"/>
        <v>0</v>
      </c>
      <c r="F6371" s="218">
        <f t="shared" si="1129"/>
        <v>0</v>
      </c>
      <c r="G6371" s="220"/>
      <c r="I6371" s="269"/>
    </row>
    <row r="6372" spans="1:20">
      <c r="A6372" s="251" t="str">
        <f t="shared" si="1126"/>
        <v/>
      </c>
      <c r="B6372" s="239" t="str">
        <f t="shared" si="1127"/>
        <v/>
      </c>
      <c r="C6372" s="187"/>
      <c r="D6372" s="187"/>
      <c r="E6372" s="240">
        <f t="shared" si="1128"/>
        <v>0</v>
      </c>
      <c r="F6372" s="218">
        <f t="shared" si="1129"/>
        <v>0</v>
      </c>
      <c r="G6372" s="220"/>
      <c r="I6372" s="269"/>
    </row>
    <row r="6373" spans="1:20">
      <c r="A6373" s="251" t="str">
        <f t="shared" si="1126"/>
        <v/>
      </c>
      <c r="B6373" s="239" t="str">
        <f t="shared" si="1127"/>
        <v/>
      </c>
      <c r="C6373" s="187"/>
      <c r="D6373" s="187"/>
      <c r="E6373" s="240">
        <f t="shared" si="1128"/>
        <v>0</v>
      </c>
      <c r="F6373" s="218">
        <f t="shared" si="1129"/>
        <v>0</v>
      </c>
      <c r="G6373" s="220"/>
      <c r="I6373" s="269"/>
    </row>
    <row r="6374" spans="1:20" ht="31.5" customHeight="1">
      <c r="A6374" s="251" t="str">
        <f t="shared" si="1126"/>
        <v/>
      </c>
      <c r="B6374" s="239" t="str">
        <f t="shared" si="1127"/>
        <v/>
      </c>
      <c r="C6374" s="187"/>
      <c r="D6374" s="187"/>
      <c r="E6374" s="240">
        <f t="shared" si="1128"/>
        <v>0</v>
      </c>
      <c r="F6374" s="218">
        <f t="shared" si="1129"/>
        <v>0</v>
      </c>
      <c r="G6374" s="221"/>
      <c r="I6374" s="308"/>
    </row>
    <row r="6375" spans="1:20" ht="13.5" thickBot="1">
      <c r="A6375" s="222"/>
      <c r="B6375" s="223"/>
      <c r="C6375" s="223"/>
      <c r="D6375" s="225"/>
      <c r="E6375" s="225"/>
      <c r="F6375" s="226" t="s">
        <v>79</v>
      </c>
      <c r="G6375" s="250">
        <f>SUM(F6363:F6374)</f>
        <v>0</v>
      </c>
      <c r="I6375" s="308"/>
    </row>
    <row r="6376" spans="1:20" ht="13.5" thickTop="1">
      <c r="A6376" s="179" t="s">
        <v>72</v>
      </c>
      <c r="B6376" s="229"/>
      <c r="C6376" s="229"/>
      <c r="D6376" s="231"/>
      <c r="E6376" s="231"/>
      <c r="F6376" s="230"/>
      <c r="G6376" s="232"/>
      <c r="H6376" s="209"/>
      <c r="I6376" s="307"/>
    </row>
    <row r="6377" spans="1:20">
      <c r="A6377" s="233" t="s">
        <v>53</v>
      </c>
      <c r="B6377" s="234"/>
      <c r="C6377" s="234"/>
      <c r="D6377" s="299"/>
      <c r="E6377" s="236" t="s">
        <v>73</v>
      </c>
      <c r="F6377" s="237" t="s">
        <v>74</v>
      </c>
      <c r="G6377" s="252" t="s">
        <v>73</v>
      </c>
      <c r="I6377" s="308"/>
    </row>
    <row r="6378" spans="1:20">
      <c r="A6378" s="178" t="s">
        <v>86</v>
      </c>
      <c r="B6378" s="253"/>
      <c r="C6378" s="253"/>
      <c r="D6378" s="300"/>
      <c r="E6378" s="217">
        <f>SUM(G6337,G6352,G6360,G6375)</f>
        <v>0</v>
      </c>
      <c r="F6378" s="254">
        <f>A</f>
        <v>0</v>
      </c>
      <c r="G6378" s="255">
        <f>E6378*F6378</f>
        <v>0</v>
      </c>
      <c r="I6378" s="308"/>
    </row>
    <row r="6379" spans="1:20">
      <c r="A6379" s="178" t="s">
        <v>84</v>
      </c>
      <c r="B6379" s="253"/>
      <c r="C6379" s="253"/>
      <c r="D6379" s="300"/>
      <c r="E6379" s="217">
        <f>SUM(G6337,G6352,G6360,G6375)</f>
        <v>0</v>
      </c>
      <c r="F6379" s="254">
        <f>I</f>
        <v>0</v>
      </c>
      <c r="G6379" s="255">
        <f>E6379*F6379</f>
        <v>0</v>
      </c>
      <c r="I6379" s="308"/>
    </row>
    <row r="6380" spans="1:20" ht="33" customHeight="1">
      <c r="A6380" s="178" t="s">
        <v>85</v>
      </c>
      <c r="B6380" s="253"/>
      <c r="C6380" s="253"/>
      <c r="D6380" s="300"/>
      <c r="E6380" s="217">
        <f>SUM(G6337,G6352,G6360,G6375)</f>
        <v>0</v>
      </c>
      <c r="F6380" s="254">
        <f>U</f>
        <v>0</v>
      </c>
      <c r="G6380" s="255">
        <f>E6380*F6380</f>
        <v>0</v>
      </c>
      <c r="I6380" s="308"/>
      <c r="J6380" s="281"/>
      <c r="K6380" s="281"/>
      <c r="L6380" s="281"/>
      <c r="M6380" s="281"/>
      <c r="N6380" s="281"/>
      <c r="O6380" s="281"/>
      <c r="P6380" s="281"/>
      <c r="Q6380" s="281"/>
      <c r="R6380" s="281"/>
      <c r="S6380" s="281"/>
    </row>
    <row r="6381" spans="1:20" s="201" customFormat="1" ht="13.5" thickBot="1">
      <c r="A6381" s="222"/>
      <c r="B6381" s="223"/>
      <c r="C6381" s="223"/>
      <c r="D6381" s="225"/>
      <c r="E6381" s="225"/>
      <c r="F6381" s="256" t="s">
        <v>83</v>
      </c>
      <c r="G6381" s="250">
        <f>SUM(G6378:G6380)</f>
        <v>0</v>
      </c>
      <c r="I6381" s="309"/>
      <c r="J6381" s="201" t="str">
        <f>B6321</f>
        <v>8,12</v>
      </c>
      <c r="K6381" s="261">
        <f>E6378</f>
        <v>0</v>
      </c>
      <c r="L6381" s="261">
        <f>+G6337</f>
        <v>0</v>
      </c>
      <c r="M6381" s="261">
        <f>+G6352</f>
        <v>0</v>
      </c>
      <c r="N6381" s="261">
        <f>+G6360</f>
        <v>0</v>
      </c>
      <c r="O6381" s="261">
        <f>+G6375</f>
        <v>0</v>
      </c>
      <c r="P6381" s="280">
        <f>G6378</f>
        <v>0</v>
      </c>
      <c r="Q6381" s="280">
        <f>G6379</f>
        <v>0</v>
      </c>
      <c r="R6381" s="280">
        <f>G6380</f>
        <v>0</v>
      </c>
      <c r="S6381" s="283">
        <f>SUM(K6381:R6381)</f>
        <v>0</v>
      </c>
      <c r="T6381" s="280"/>
    </row>
    <row r="6382" spans="1:20" ht="14" thickTop="1" thickBot="1">
      <c r="A6382" s="257"/>
      <c r="B6382" s="201"/>
      <c r="C6382" s="201"/>
      <c r="D6382" s="301"/>
      <c r="E6382" s="258" t="s">
        <v>88</v>
      </c>
      <c r="F6382" s="259"/>
      <c r="G6382" s="260">
        <f>ROUND(SUM(G6337,G6352,G6360,G6375,G6381),0)</f>
        <v>0</v>
      </c>
      <c r="I6382" s="308"/>
      <c r="T6382" s="280"/>
    </row>
    <row r="6383" spans="1:20" ht="13.5" thickTop="1">
      <c r="A6383" s="262" t="s">
        <v>95</v>
      </c>
      <c r="D6383" s="206"/>
      <c r="E6383" s="206"/>
      <c r="F6383" s="205"/>
      <c r="G6383" s="208"/>
      <c r="I6383" s="308"/>
      <c r="T6383" s="280"/>
    </row>
    <row r="6384" spans="1:20">
      <c r="A6384" s="262"/>
      <c r="B6384" s="263"/>
      <c r="C6384" s="263"/>
      <c r="D6384" s="302"/>
      <c r="E6384" s="206"/>
      <c r="F6384" s="205"/>
      <c r="G6384" s="264">
        <f ca="1">TODAY()</f>
        <v>45189</v>
      </c>
      <c r="I6384" s="308"/>
      <c r="T6384" s="280"/>
    </row>
    <row r="6385" spans="1:19" s="191" customFormat="1" ht="13.5" thickBot="1">
      <c r="A6385" s="222"/>
      <c r="B6385" s="223"/>
      <c r="C6385" s="223"/>
      <c r="D6385" s="225"/>
      <c r="E6385" s="225"/>
      <c r="F6385" s="224"/>
      <c r="G6385" s="265"/>
      <c r="I6385" s="303"/>
      <c r="S6385" s="282"/>
    </row>
    <row r="6386" spans="1:19" s="191" customFormat="1" ht="13.5" thickTop="1">
      <c r="A6386" s="188" t="s">
        <v>124</v>
      </c>
      <c r="B6386" s="188"/>
      <c r="C6386" s="188"/>
      <c r="D6386" s="190"/>
      <c r="E6386" s="190"/>
      <c r="F6386" s="189"/>
      <c r="G6386" s="189"/>
      <c r="I6386" s="303"/>
      <c r="S6386" s="282"/>
    </row>
    <row r="6387" spans="1:19" s="191" customFormat="1">
      <c r="A6387" s="188" t="str">
        <f>CONCATENATE('Prestaciones y AIU'!A5736," ANALISIS DE PRECIOS UNITARIOS")</f>
        <v xml:space="preserve"> ANALISIS DE PRECIOS UNITARIOS</v>
      </c>
      <c r="B6387" s="188"/>
      <c r="C6387" s="188"/>
      <c r="D6387" s="190"/>
      <c r="E6387" s="190"/>
      <c r="F6387" s="189"/>
      <c r="G6387" s="189"/>
      <c r="I6387" s="303"/>
      <c r="S6387" s="282"/>
    </row>
    <row r="6388" spans="1:19" s="191" customFormat="1">
      <c r="A6388" s="188" t="str">
        <f>Objeto_LIC</f>
        <v>OBJETO PROCESO COMPETITIVO</v>
      </c>
      <c r="B6388" s="188"/>
      <c r="C6388" s="188"/>
      <c r="D6388" s="190"/>
      <c r="E6388" s="190"/>
      <c r="F6388" s="189"/>
      <c r="G6388" s="189"/>
      <c r="I6388" s="303"/>
      <c r="S6388" s="282"/>
    </row>
    <row r="6389" spans="1:19">
      <c r="A6389" s="188"/>
      <c r="B6389" s="188"/>
      <c r="C6389" s="188"/>
      <c r="D6389" s="190"/>
      <c r="E6389" s="190"/>
      <c r="F6389" s="189"/>
      <c r="G6389" s="189"/>
    </row>
    <row r="6390" spans="1:19" s="201" customFormat="1" ht="13.5" thickBot="1">
      <c r="A6390" s="192"/>
      <c r="B6390" s="192"/>
      <c r="C6390" s="192"/>
      <c r="D6390" s="194"/>
      <c r="E6390" s="194"/>
      <c r="F6390" s="193"/>
      <c r="G6390" s="193"/>
      <c r="I6390" s="305"/>
      <c r="S6390" s="282"/>
    </row>
    <row r="6391" spans="1:19" ht="13.5" thickTop="1">
      <c r="A6391" s="196"/>
      <c r="B6391" s="197"/>
      <c r="C6391" s="197"/>
      <c r="D6391" s="199"/>
      <c r="E6391" s="199"/>
      <c r="F6391" s="198"/>
      <c r="G6391" s="200" t="s">
        <v>125</v>
      </c>
    </row>
    <row r="6392" spans="1:19">
      <c r="A6392" s="202" t="s">
        <v>58</v>
      </c>
      <c r="B6392" s="844" t="str">
        <f>Proponente</f>
        <v>INDICAR NOMBRE DE CONTRATISTA</v>
      </c>
      <c r="C6392" s="844"/>
      <c r="D6392" s="844"/>
      <c r="E6392" s="844"/>
      <c r="F6392" s="844"/>
      <c r="G6392" s="845"/>
    </row>
    <row r="6393" spans="1:19">
      <c r="A6393" s="202" t="s">
        <v>59</v>
      </c>
      <c r="B6393" s="203" t="str">
        <f>Presupuesto!$A$99</f>
        <v>9,1</v>
      </c>
      <c r="C6393" s="844" t="str">
        <f>Presupuesto!$B$99</f>
        <v xml:space="preserve">Cerramiento con malla eslabonada y tubería galvanizada </v>
      </c>
      <c r="D6393" s="844"/>
      <c r="E6393" s="844"/>
      <c r="F6393" s="844"/>
      <c r="G6393" s="845"/>
    </row>
    <row r="6394" spans="1:19">
      <c r="A6394" s="204"/>
      <c r="D6394" s="206"/>
      <c r="E6394" s="206"/>
      <c r="F6394" s="192" t="s">
        <v>87</v>
      </c>
      <c r="G6394" s="207" t="str">
        <f>Presupuesto!$C$99</f>
        <v>m</v>
      </c>
      <c r="I6394" s="306"/>
      <c r="J6394" s="281"/>
      <c r="K6394" s="281"/>
      <c r="L6394" s="281"/>
      <c r="M6394" s="281"/>
      <c r="N6394" s="281"/>
      <c r="O6394" s="281"/>
      <c r="P6394" s="281"/>
      <c r="Q6394" s="281"/>
      <c r="R6394" s="281"/>
      <c r="S6394" s="281"/>
    </row>
    <row r="6395" spans="1:19" s="209" customFormat="1" ht="13.5" thickBot="1">
      <c r="A6395" s="202" t="s">
        <v>60</v>
      </c>
      <c r="B6395" s="195"/>
      <c r="C6395" s="195"/>
      <c r="D6395" s="206"/>
      <c r="E6395" s="206"/>
      <c r="F6395" s="205"/>
      <c r="G6395" s="208"/>
      <c r="I6395" s="307"/>
      <c r="S6395" s="281"/>
    </row>
    <row r="6396" spans="1:19" ht="13.5" thickTop="1">
      <c r="A6396" s="210" t="s">
        <v>53</v>
      </c>
      <c r="B6396" s="211" t="s">
        <v>61</v>
      </c>
      <c r="C6396" s="211" t="s">
        <v>62</v>
      </c>
      <c r="D6396" s="212" t="s">
        <v>70</v>
      </c>
      <c r="E6396" s="213" t="s">
        <v>98</v>
      </c>
      <c r="F6396" s="213" t="s">
        <v>75</v>
      </c>
      <c r="G6396" s="214" t="s">
        <v>66</v>
      </c>
      <c r="I6396" s="269"/>
    </row>
    <row r="6397" spans="1:19">
      <c r="A6397" s="215" t="str">
        <f t="shared" ref="A6397:A6408" si="1130">IF(I6396=0,"-",VLOOKUP(I6396,EQUIPOS,2,FALSE))</f>
        <v>-</v>
      </c>
      <c r="B6397" s="216"/>
      <c r="C6397" s="216"/>
      <c r="D6397" s="186"/>
      <c r="E6397" s="217">
        <f t="shared" ref="E6397:E6408" si="1131">IF(I6396=0,0,VLOOKUP(I6396,EQUIPOS,4,FALSE))</f>
        <v>0</v>
      </c>
      <c r="F6397" s="218">
        <f t="shared" ref="F6397:F6408" si="1132">IF(D6397=0,0,E6397/D6397)</f>
        <v>0</v>
      </c>
      <c r="G6397" s="219"/>
      <c r="I6397" s="269"/>
    </row>
    <row r="6398" spans="1:19">
      <c r="A6398" s="215" t="str">
        <f t="shared" si="1130"/>
        <v>-</v>
      </c>
      <c r="B6398" s="216"/>
      <c r="C6398" s="216"/>
      <c r="D6398" s="186"/>
      <c r="E6398" s="217">
        <f t="shared" si="1131"/>
        <v>0</v>
      </c>
      <c r="F6398" s="218">
        <f t="shared" si="1132"/>
        <v>0</v>
      </c>
      <c r="G6398" s="220"/>
      <c r="I6398" s="269"/>
    </row>
    <row r="6399" spans="1:19">
      <c r="A6399" s="215" t="str">
        <f t="shared" si="1130"/>
        <v>-</v>
      </c>
      <c r="B6399" s="216"/>
      <c r="C6399" s="216"/>
      <c r="D6399" s="186"/>
      <c r="E6399" s="217">
        <f t="shared" si="1131"/>
        <v>0</v>
      </c>
      <c r="F6399" s="218">
        <f t="shared" si="1132"/>
        <v>0</v>
      </c>
      <c r="G6399" s="220"/>
      <c r="I6399" s="269"/>
    </row>
    <row r="6400" spans="1:19">
      <c r="A6400" s="215" t="str">
        <f t="shared" si="1130"/>
        <v>-</v>
      </c>
      <c r="B6400" s="216"/>
      <c r="C6400" s="216"/>
      <c r="D6400" s="186"/>
      <c r="E6400" s="217">
        <f t="shared" si="1131"/>
        <v>0</v>
      </c>
      <c r="F6400" s="218">
        <f t="shared" si="1132"/>
        <v>0</v>
      </c>
      <c r="G6400" s="220"/>
      <c r="I6400" s="269"/>
    </row>
    <row r="6401" spans="1:19">
      <c r="A6401" s="215" t="str">
        <f t="shared" si="1130"/>
        <v>-</v>
      </c>
      <c r="B6401" s="216"/>
      <c r="C6401" s="216"/>
      <c r="D6401" s="186"/>
      <c r="E6401" s="217">
        <f t="shared" si="1131"/>
        <v>0</v>
      </c>
      <c r="F6401" s="218">
        <f t="shared" si="1132"/>
        <v>0</v>
      </c>
      <c r="G6401" s="220"/>
      <c r="I6401" s="269"/>
    </row>
    <row r="6402" spans="1:19">
      <c r="A6402" s="215" t="str">
        <f t="shared" si="1130"/>
        <v>-</v>
      </c>
      <c r="B6402" s="216"/>
      <c r="C6402" s="216"/>
      <c r="D6402" s="186"/>
      <c r="E6402" s="217">
        <f t="shared" si="1131"/>
        <v>0</v>
      </c>
      <c r="F6402" s="218">
        <f t="shared" si="1132"/>
        <v>0</v>
      </c>
      <c r="G6402" s="220"/>
      <c r="I6402" s="269"/>
    </row>
    <row r="6403" spans="1:19">
      <c r="A6403" s="215" t="str">
        <f t="shared" si="1130"/>
        <v>-</v>
      </c>
      <c r="B6403" s="216"/>
      <c r="C6403" s="216"/>
      <c r="D6403" s="186"/>
      <c r="E6403" s="217">
        <f t="shared" si="1131"/>
        <v>0</v>
      </c>
      <c r="F6403" s="218">
        <f t="shared" si="1132"/>
        <v>0</v>
      </c>
      <c r="G6403" s="220"/>
      <c r="I6403" s="269"/>
    </row>
    <row r="6404" spans="1:19">
      <c r="A6404" s="215" t="str">
        <f t="shared" si="1130"/>
        <v>-</v>
      </c>
      <c r="B6404" s="216"/>
      <c r="C6404" s="216"/>
      <c r="D6404" s="186"/>
      <c r="E6404" s="217">
        <f t="shared" si="1131"/>
        <v>0</v>
      </c>
      <c r="F6404" s="218">
        <f t="shared" si="1132"/>
        <v>0</v>
      </c>
      <c r="G6404" s="220"/>
      <c r="I6404" s="269"/>
    </row>
    <row r="6405" spans="1:19">
      <c r="A6405" s="215" t="str">
        <f t="shared" si="1130"/>
        <v>-</v>
      </c>
      <c r="B6405" s="216"/>
      <c r="C6405" s="216"/>
      <c r="D6405" s="186"/>
      <c r="E6405" s="217">
        <f t="shared" si="1131"/>
        <v>0</v>
      </c>
      <c r="F6405" s="218">
        <f t="shared" si="1132"/>
        <v>0</v>
      </c>
      <c r="G6405" s="220"/>
      <c r="I6405" s="269"/>
    </row>
    <row r="6406" spans="1:19">
      <c r="A6406" s="215" t="str">
        <f t="shared" si="1130"/>
        <v>-</v>
      </c>
      <c r="B6406" s="216"/>
      <c r="C6406" s="216"/>
      <c r="D6406" s="186"/>
      <c r="E6406" s="217">
        <f t="shared" si="1131"/>
        <v>0</v>
      </c>
      <c r="F6406" s="218">
        <f t="shared" si="1132"/>
        <v>0</v>
      </c>
      <c r="G6406" s="220"/>
      <c r="I6406" s="269"/>
    </row>
    <row r="6407" spans="1:19">
      <c r="A6407" s="215" t="str">
        <f t="shared" si="1130"/>
        <v>-</v>
      </c>
      <c r="B6407" s="216"/>
      <c r="C6407" s="216"/>
      <c r="D6407" s="186"/>
      <c r="E6407" s="217">
        <f t="shared" si="1131"/>
        <v>0</v>
      </c>
      <c r="F6407" s="218">
        <f t="shared" si="1132"/>
        <v>0</v>
      </c>
      <c r="G6407" s="220"/>
      <c r="I6407" s="269"/>
    </row>
    <row r="6408" spans="1:19">
      <c r="A6408" s="215" t="str">
        <f t="shared" si="1130"/>
        <v>-</v>
      </c>
      <c r="B6408" s="216"/>
      <c r="C6408" s="216"/>
      <c r="D6408" s="186"/>
      <c r="E6408" s="217">
        <f t="shared" si="1131"/>
        <v>0</v>
      </c>
      <c r="F6408" s="218">
        <f t="shared" si="1132"/>
        <v>0</v>
      </c>
      <c r="G6408" s="220"/>
      <c r="I6408" s="308"/>
    </row>
    <row r="6409" spans="1:19" ht="13.5" thickBot="1">
      <c r="A6409" s="222"/>
      <c r="B6409" s="223"/>
      <c r="C6409" s="223"/>
      <c r="D6409" s="225"/>
      <c r="E6409" s="225"/>
      <c r="F6409" s="226" t="s">
        <v>76</v>
      </c>
      <c r="G6409" s="227">
        <f>SUM(F6397:F6408)</f>
        <v>0</v>
      </c>
      <c r="I6409" s="308"/>
    </row>
    <row r="6410" spans="1:19" s="209" customFormat="1" ht="13.5" thickTop="1">
      <c r="A6410" s="228" t="s">
        <v>63</v>
      </c>
      <c r="B6410" s="229"/>
      <c r="C6410" s="229"/>
      <c r="D6410" s="231"/>
      <c r="E6410" s="231"/>
      <c r="F6410" s="230"/>
      <c r="G6410" s="232"/>
      <c r="I6410" s="307"/>
      <c r="S6410" s="281"/>
    </row>
    <row r="6411" spans="1:19" ht="26">
      <c r="A6411" s="233" t="s">
        <v>53</v>
      </c>
      <c r="B6411" s="234"/>
      <c r="C6411" s="235" t="s">
        <v>54</v>
      </c>
      <c r="D6411" s="298" t="s">
        <v>64</v>
      </c>
      <c r="E6411" s="236" t="s">
        <v>65</v>
      </c>
      <c r="F6411" s="237" t="s">
        <v>75</v>
      </c>
      <c r="G6411" s="238" t="s">
        <v>66</v>
      </c>
      <c r="I6411" s="269"/>
    </row>
    <row r="6412" spans="1:19">
      <c r="A6412" s="842" t="str">
        <f t="shared" ref="A6412:A6423" si="1133">IF(I6411=0,"",VLOOKUP(I6411,MATERIALES,2,FALSE))</f>
        <v/>
      </c>
      <c r="B6412" s="843"/>
      <c r="C6412" s="239" t="str">
        <f t="shared" ref="C6412:C6420" si="1134">IF(I6411=0,"",VLOOKUP(I6411,MATERIALES,3,FALSE))</f>
        <v/>
      </c>
      <c r="D6412" s="186"/>
      <c r="E6412" s="240">
        <f t="shared" ref="E6412:E6423" si="1135">IF(I6411=0,0,VLOOKUP(I6411,MATERIALES,4,FALSE))</f>
        <v>0</v>
      </c>
      <c r="F6412" s="218">
        <f>D6412*E6412</f>
        <v>0</v>
      </c>
      <c r="G6412" s="219"/>
      <c r="I6412" s="269"/>
    </row>
    <row r="6413" spans="1:19">
      <c r="A6413" s="842" t="str">
        <f t="shared" si="1133"/>
        <v/>
      </c>
      <c r="B6413" s="843"/>
      <c r="C6413" s="239" t="str">
        <f t="shared" si="1134"/>
        <v/>
      </c>
      <c r="D6413" s="186"/>
      <c r="E6413" s="240">
        <f t="shared" si="1135"/>
        <v>0</v>
      </c>
      <c r="F6413" s="218">
        <f t="shared" ref="F6413:F6423" si="1136">D6413*E6413</f>
        <v>0</v>
      </c>
      <c r="G6413" s="220"/>
      <c r="I6413" s="269"/>
    </row>
    <row r="6414" spans="1:19">
      <c r="A6414" s="842" t="str">
        <f t="shared" si="1133"/>
        <v/>
      </c>
      <c r="B6414" s="843"/>
      <c r="C6414" s="239" t="str">
        <f t="shared" si="1134"/>
        <v/>
      </c>
      <c r="D6414" s="186"/>
      <c r="E6414" s="240">
        <f t="shared" si="1135"/>
        <v>0</v>
      </c>
      <c r="F6414" s="218">
        <f t="shared" si="1136"/>
        <v>0</v>
      </c>
      <c r="G6414" s="220"/>
      <c r="I6414" s="269"/>
    </row>
    <row r="6415" spans="1:19">
      <c r="A6415" s="842" t="str">
        <f t="shared" si="1133"/>
        <v/>
      </c>
      <c r="B6415" s="843"/>
      <c r="C6415" s="239" t="str">
        <f t="shared" si="1134"/>
        <v/>
      </c>
      <c r="D6415" s="186"/>
      <c r="E6415" s="240">
        <f t="shared" si="1135"/>
        <v>0</v>
      </c>
      <c r="F6415" s="218">
        <f t="shared" si="1136"/>
        <v>0</v>
      </c>
      <c r="G6415" s="220"/>
      <c r="I6415" s="269"/>
    </row>
    <row r="6416" spans="1:19">
      <c r="A6416" s="842" t="str">
        <f t="shared" si="1133"/>
        <v/>
      </c>
      <c r="B6416" s="843"/>
      <c r="C6416" s="239" t="str">
        <f t="shared" si="1134"/>
        <v/>
      </c>
      <c r="D6416" s="186"/>
      <c r="E6416" s="240">
        <f t="shared" si="1135"/>
        <v>0</v>
      </c>
      <c r="F6416" s="218">
        <f t="shared" si="1136"/>
        <v>0</v>
      </c>
      <c r="G6416" s="220"/>
      <c r="I6416" s="269"/>
    </row>
    <row r="6417" spans="1:9">
      <c r="A6417" s="842" t="str">
        <f t="shared" si="1133"/>
        <v/>
      </c>
      <c r="B6417" s="843"/>
      <c r="C6417" s="239" t="str">
        <f t="shared" si="1134"/>
        <v/>
      </c>
      <c r="D6417" s="186"/>
      <c r="E6417" s="240">
        <f t="shared" si="1135"/>
        <v>0</v>
      </c>
      <c r="F6417" s="218">
        <f t="shared" si="1136"/>
        <v>0</v>
      </c>
      <c r="G6417" s="220"/>
      <c r="I6417" s="269"/>
    </row>
    <row r="6418" spans="1:9">
      <c r="A6418" s="842" t="str">
        <f t="shared" si="1133"/>
        <v/>
      </c>
      <c r="B6418" s="843"/>
      <c r="C6418" s="239" t="str">
        <f t="shared" si="1134"/>
        <v/>
      </c>
      <c r="D6418" s="186"/>
      <c r="E6418" s="240">
        <f t="shared" si="1135"/>
        <v>0</v>
      </c>
      <c r="F6418" s="218">
        <f t="shared" si="1136"/>
        <v>0</v>
      </c>
      <c r="G6418" s="220"/>
      <c r="I6418" s="269"/>
    </row>
    <row r="6419" spans="1:9">
      <c r="A6419" s="842" t="str">
        <f t="shared" si="1133"/>
        <v/>
      </c>
      <c r="B6419" s="843"/>
      <c r="C6419" s="239" t="str">
        <f t="shared" si="1134"/>
        <v/>
      </c>
      <c r="D6419" s="186"/>
      <c r="E6419" s="240">
        <f t="shared" si="1135"/>
        <v>0</v>
      </c>
      <c r="F6419" s="218">
        <f t="shared" si="1136"/>
        <v>0</v>
      </c>
      <c r="G6419" s="241"/>
      <c r="I6419" s="269"/>
    </row>
    <row r="6420" spans="1:9">
      <c r="A6420" s="842" t="str">
        <f t="shared" si="1133"/>
        <v/>
      </c>
      <c r="B6420" s="843"/>
      <c r="C6420" s="239" t="str">
        <f t="shared" si="1134"/>
        <v/>
      </c>
      <c r="D6420" s="186"/>
      <c r="E6420" s="240">
        <f t="shared" si="1135"/>
        <v>0</v>
      </c>
      <c r="F6420" s="218">
        <f t="shared" si="1136"/>
        <v>0</v>
      </c>
      <c r="G6420" s="220"/>
      <c r="I6420" s="269"/>
    </row>
    <row r="6421" spans="1:9">
      <c r="A6421" s="842" t="str">
        <f t="shared" si="1133"/>
        <v/>
      </c>
      <c r="B6421" s="843"/>
      <c r="C6421" s="239"/>
      <c r="D6421" s="186"/>
      <c r="E6421" s="240">
        <f t="shared" si="1135"/>
        <v>0</v>
      </c>
      <c r="F6421" s="218">
        <f t="shared" si="1136"/>
        <v>0</v>
      </c>
      <c r="G6421" s="220"/>
      <c r="I6421" s="269"/>
    </row>
    <row r="6422" spans="1:9">
      <c r="A6422" s="842" t="str">
        <f t="shared" si="1133"/>
        <v/>
      </c>
      <c r="B6422" s="843"/>
      <c r="C6422" s="239"/>
      <c r="D6422" s="186"/>
      <c r="E6422" s="240">
        <f t="shared" si="1135"/>
        <v>0</v>
      </c>
      <c r="F6422" s="218">
        <f t="shared" si="1136"/>
        <v>0</v>
      </c>
      <c r="G6422" s="220"/>
      <c r="I6422" s="269"/>
    </row>
    <row r="6423" spans="1:9" ht="26.25" customHeight="1">
      <c r="A6423" s="842" t="str">
        <f t="shared" si="1133"/>
        <v/>
      </c>
      <c r="B6423" s="843"/>
      <c r="C6423" s="239" t="str">
        <f t="shared" ref="C6423" si="1137">IF(I6422=0,"",VLOOKUP(I6422,MATERIALES,3,FALSE))</f>
        <v/>
      </c>
      <c r="D6423" s="186"/>
      <c r="E6423" s="240">
        <f t="shared" si="1135"/>
        <v>0</v>
      </c>
      <c r="F6423" s="218">
        <f t="shared" si="1136"/>
        <v>0</v>
      </c>
      <c r="G6423" s="221"/>
      <c r="I6423" s="308"/>
    </row>
    <row r="6424" spans="1:9" ht="13.5" thickBot="1">
      <c r="A6424" s="204"/>
      <c r="D6424" s="206"/>
      <c r="E6424" s="242"/>
      <c r="F6424" s="243" t="s">
        <v>77</v>
      </c>
      <c r="G6424" s="241">
        <f>SUM(F6412:F6423)</f>
        <v>0</v>
      </c>
      <c r="I6424" s="308"/>
    </row>
    <row r="6425" spans="1:9" ht="14" thickTop="1" thickBot="1">
      <c r="A6425" s="244" t="s">
        <v>68</v>
      </c>
      <c r="B6425" s="245"/>
      <c r="C6425" s="245"/>
      <c r="D6425" s="247"/>
      <c r="E6425" s="247"/>
      <c r="F6425" s="246"/>
      <c r="G6425" s="248"/>
      <c r="I6425" s="308"/>
    </row>
    <row r="6426" spans="1:9" ht="13.5" thickTop="1">
      <c r="A6426" s="233" t="s">
        <v>53</v>
      </c>
      <c r="B6426" s="234"/>
      <c r="C6426" s="236" t="s">
        <v>67</v>
      </c>
      <c r="D6426" s="298" t="s">
        <v>71</v>
      </c>
      <c r="E6426" s="236" t="s">
        <v>96</v>
      </c>
      <c r="F6426" s="237" t="s">
        <v>75</v>
      </c>
      <c r="G6426" s="238" t="s">
        <v>66</v>
      </c>
      <c r="I6426" s="269"/>
    </row>
    <row r="6427" spans="1:9">
      <c r="A6427" s="842" t="str">
        <f>IF(I6426=0,"",VLOOKUP(I6426,EQUIPOS,2,FALSE))</f>
        <v/>
      </c>
      <c r="B6427" s="843"/>
      <c r="C6427" s="187"/>
      <c r="D6427" s="186"/>
      <c r="E6427" s="240">
        <f>IF(I6426=0,0,VLOOKUP(I6426,EQUIPOS,4,FALSE))</f>
        <v>0</v>
      </c>
      <c r="F6427" s="218">
        <f>C6427*D6427*E6427</f>
        <v>0</v>
      </c>
      <c r="G6427" s="219"/>
      <c r="I6427" s="269"/>
    </row>
    <row r="6428" spans="1:9">
      <c r="A6428" s="842" t="str">
        <f>IF(I6427=0,"",VLOOKUP(I6427,EQUIPOS,2,FALSE))</f>
        <v/>
      </c>
      <c r="B6428" s="843"/>
      <c r="C6428" s="187"/>
      <c r="D6428" s="186"/>
      <c r="E6428" s="240">
        <f>IF(I6427=0,0,VLOOKUP(I6427,EQUIPOS,4,FALSE))</f>
        <v>0</v>
      </c>
      <c r="F6428" s="218">
        <f t="shared" ref="F6428:F6431" si="1138">C6428*D6428*E6428</f>
        <v>0</v>
      </c>
      <c r="G6428" s="220"/>
      <c r="I6428" s="269"/>
    </row>
    <row r="6429" spans="1:9">
      <c r="A6429" s="842" t="str">
        <f>IF(I6428=0,"",VLOOKUP(I6428,EQUIPOS,2,FALSE))</f>
        <v/>
      </c>
      <c r="B6429" s="843"/>
      <c r="C6429" s="187"/>
      <c r="D6429" s="186"/>
      <c r="E6429" s="240">
        <f>IF(I6428=0,0,VLOOKUP(I6428,EQUIPOS,4,FALSE))</f>
        <v>0</v>
      </c>
      <c r="F6429" s="218">
        <f t="shared" si="1138"/>
        <v>0</v>
      </c>
      <c r="G6429" s="220"/>
      <c r="I6429" s="269"/>
    </row>
    <row r="6430" spans="1:9">
      <c r="A6430" s="842" t="str">
        <f>IF(I6429=0,"",VLOOKUP(I6429,EQUIPOS,2,FALSE))</f>
        <v/>
      </c>
      <c r="B6430" s="843"/>
      <c r="C6430" s="187"/>
      <c r="D6430" s="186"/>
      <c r="E6430" s="240">
        <f>IF(I6429=0,0,VLOOKUP(I6429,EQUIPOS,4,FALSE))</f>
        <v>0</v>
      </c>
      <c r="F6430" s="218">
        <f t="shared" si="1138"/>
        <v>0</v>
      </c>
      <c r="G6430" s="220"/>
      <c r="I6430" s="269"/>
    </row>
    <row r="6431" spans="1:9" ht="30.75" customHeight="1">
      <c r="A6431" s="842" t="str">
        <f>IF(I6430=0,"",VLOOKUP(I6430,EQUIPOS,2,FALSE))</f>
        <v/>
      </c>
      <c r="B6431" s="843"/>
      <c r="C6431" s="187"/>
      <c r="D6431" s="186"/>
      <c r="E6431" s="240">
        <f>IF(I6430=0,0,VLOOKUP(I6430,EQUIPOS,4,FALSE))</f>
        <v>0</v>
      </c>
      <c r="F6431" s="218">
        <f t="shared" si="1138"/>
        <v>0</v>
      </c>
      <c r="G6431" s="221"/>
      <c r="I6431" s="308"/>
    </row>
    <row r="6432" spans="1:9" ht="13.5" thickBot="1">
      <c r="A6432" s="222"/>
      <c r="B6432" s="223"/>
      <c r="C6432" s="223"/>
      <c r="D6432" s="225"/>
      <c r="E6432" s="249"/>
      <c r="F6432" s="226" t="s">
        <v>78</v>
      </c>
      <c r="G6432" s="250">
        <f>SUM(F6427:F6431)</f>
        <v>0</v>
      </c>
      <c r="I6432" s="308"/>
    </row>
    <row r="6433" spans="1:9" ht="13.5" thickTop="1">
      <c r="A6433" s="228" t="s">
        <v>69</v>
      </c>
      <c r="B6433" s="229"/>
      <c r="C6433" s="229"/>
      <c r="D6433" s="231"/>
      <c r="E6433" s="231"/>
      <c r="F6433" s="230"/>
      <c r="G6433" s="232"/>
      <c r="H6433" s="209"/>
      <c r="I6433" s="307"/>
    </row>
    <row r="6434" spans="1:9" ht="26">
      <c r="A6434" s="233" t="s">
        <v>53</v>
      </c>
      <c r="B6434" s="235" t="s">
        <v>54</v>
      </c>
      <c r="C6434" s="235" t="s">
        <v>64</v>
      </c>
      <c r="D6434" s="298" t="s">
        <v>70</v>
      </c>
      <c r="E6434" s="236" t="s">
        <v>65</v>
      </c>
      <c r="F6434" s="237" t="s">
        <v>75</v>
      </c>
      <c r="G6434" s="238" t="s">
        <v>66</v>
      </c>
      <c r="I6434" s="269"/>
    </row>
    <row r="6435" spans="1:9">
      <c r="A6435" s="251" t="str">
        <f t="shared" ref="A6435:A6446" si="1139">IF(I6434=0,"",VLOOKUP(I6434,MANOOBRA,2,FALSE))</f>
        <v/>
      </c>
      <c r="B6435" s="239" t="str">
        <f t="shared" ref="B6435:B6446" si="1140">IF(I6434=0,"",VLOOKUP(I6434,MANOOBRA,3,FALSE))</f>
        <v/>
      </c>
      <c r="C6435" s="187"/>
      <c r="D6435" s="187"/>
      <c r="E6435" s="240">
        <f t="shared" ref="E6435:E6446" si="1141">IF(I6434=0,0,VLOOKUP(I6434,MANOOBRA,4,FALSE))</f>
        <v>0</v>
      </c>
      <c r="F6435" s="218">
        <f>IF(D6435=0,0,C6435*E6435/D6435)</f>
        <v>0</v>
      </c>
      <c r="G6435" s="219"/>
      <c r="I6435" s="269"/>
    </row>
    <row r="6436" spans="1:9">
      <c r="A6436" s="251" t="str">
        <f t="shared" si="1139"/>
        <v/>
      </c>
      <c r="B6436" s="239" t="str">
        <f t="shared" si="1140"/>
        <v/>
      </c>
      <c r="C6436" s="187"/>
      <c r="D6436" s="187"/>
      <c r="E6436" s="240">
        <f t="shared" si="1141"/>
        <v>0</v>
      </c>
      <c r="F6436" s="218">
        <f t="shared" ref="F6436:F6446" si="1142">IF(D6436=0,0,C6436*E6436/D6436)</f>
        <v>0</v>
      </c>
      <c r="G6436" s="220"/>
      <c r="I6436" s="269"/>
    </row>
    <row r="6437" spans="1:9">
      <c r="A6437" s="251" t="str">
        <f t="shared" si="1139"/>
        <v/>
      </c>
      <c r="B6437" s="239" t="str">
        <f t="shared" si="1140"/>
        <v/>
      </c>
      <c r="C6437" s="187"/>
      <c r="D6437" s="290"/>
      <c r="E6437" s="240">
        <f t="shared" si="1141"/>
        <v>0</v>
      </c>
      <c r="F6437" s="218">
        <f t="shared" si="1142"/>
        <v>0</v>
      </c>
      <c r="G6437" s="220"/>
      <c r="I6437" s="269"/>
    </row>
    <row r="6438" spans="1:9">
      <c r="A6438" s="251" t="str">
        <f t="shared" si="1139"/>
        <v/>
      </c>
      <c r="B6438" s="239" t="str">
        <f t="shared" si="1140"/>
        <v/>
      </c>
      <c r="C6438" s="187"/>
      <c r="D6438" s="187"/>
      <c r="E6438" s="240">
        <f t="shared" si="1141"/>
        <v>0</v>
      </c>
      <c r="F6438" s="218">
        <f t="shared" si="1142"/>
        <v>0</v>
      </c>
      <c r="G6438" s="220"/>
      <c r="I6438" s="269"/>
    </row>
    <row r="6439" spans="1:9">
      <c r="A6439" s="251" t="str">
        <f t="shared" si="1139"/>
        <v/>
      </c>
      <c r="B6439" s="239" t="str">
        <f t="shared" si="1140"/>
        <v/>
      </c>
      <c r="C6439" s="187"/>
      <c r="D6439" s="187"/>
      <c r="E6439" s="240">
        <f t="shared" si="1141"/>
        <v>0</v>
      </c>
      <c r="F6439" s="218">
        <f t="shared" si="1142"/>
        <v>0</v>
      </c>
      <c r="G6439" s="220"/>
      <c r="I6439" s="269"/>
    </row>
    <row r="6440" spans="1:9">
      <c r="A6440" s="251" t="str">
        <f t="shared" si="1139"/>
        <v/>
      </c>
      <c r="B6440" s="239" t="str">
        <f t="shared" si="1140"/>
        <v/>
      </c>
      <c r="C6440" s="187"/>
      <c r="D6440" s="187"/>
      <c r="E6440" s="240">
        <f t="shared" si="1141"/>
        <v>0</v>
      </c>
      <c r="F6440" s="218">
        <f t="shared" si="1142"/>
        <v>0</v>
      </c>
      <c r="G6440" s="220"/>
      <c r="I6440" s="269"/>
    </row>
    <row r="6441" spans="1:9">
      <c r="A6441" s="251" t="str">
        <f t="shared" si="1139"/>
        <v/>
      </c>
      <c r="B6441" s="239" t="str">
        <f t="shared" si="1140"/>
        <v/>
      </c>
      <c r="C6441" s="187"/>
      <c r="D6441" s="187"/>
      <c r="E6441" s="240">
        <f t="shared" si="1141"/>
        <v>0</v>
      </c>
      <c r="F6441" s="218">
        <f t="shared" si="1142"/>
        <v>0</v>
      </c>
      <c r="G6441" s="220"/>
      <c r="I6441" s="269"/>
    </row>
    <row r="6442" spans="1:9">
      <c r="A6442" s="251" t="str">
        <f t="shared" si="1139"/>
        <v/>
      </c>
      <c r="B6442" s="239" t="str">
        <f t="shared" si="1140"/>
        <v/>
      </c>
      <c r="C6442" s="187"/>
      <c r="D6442" s="187"/>
      <c r="E6442" s="240">
        <f t="shared" si="1141"/>
        <v>0</v>
      </c>
      <c r="F6442" s="218">
        <f t="shared" si="1142"/>
        <v>0</v>
      </c>
      <c r="G6442" s="220"/>
      <c r="I6442" s="269"/>
    </row>
    <row r="6443" spans="1:9">
      <c r="A6443" s="251" t="str">
        <f t="shared" si="1139"/>
        <v/>
      </c>
      <c r="B6443" s="239" t="str">
        <f t="shared" si="1140"/>
        <v/>
      </c>
      <c r="C6443" s="187"/>
      <c r="D6443" s="187"/>
      <c r="E6443" s="240">
        <f t="shared" si="1141"/>
        <v>0</v>
      </c>
      <c r="F6443" s="218">
        <f t="shared" si="1142"/>
        <v>0</v>
      </c>
      <c r="G6443" s="220"/>
      <c r="I6443" s="269"/>
    </row>
    <row r="6444" spans="1:9">
      <c r="A6444" s="251" t="str">
        <f t="shared" si="1139"/>
        <v/>
      </c>
      <c r="B6444" s="239" t="str">
        <f t="shared" si="1140"/>
        <v/>
      </c>
      <c r="C6444" s="187"/>
      <c r="D6444" s="187"/>
      <c r="E6444" s="240">
        <f t="shared" si="1141"/>
        <v>0</v>
      </c>
      <c r="F6444" s="218">
        <f t="shared" si="1142"/>
        <v>0</v>
      </c>
      <c r="G6444" s="220"/>
      <c r="I6444" s="269"/>
    </row>
    <row r="6445" spans="1:9">
      <c r="A6445" s="251" t="str">
        <f t="shared" si="1139"/>
        <v/>
      </c>
      <c r="B6445" s="239" t="str">
        <f t="shared" si="1140"/>
        <v/>
      </c>
      <c r="C6445" s="187"/>
      <c r="D6445" s="187"/>
      <c r="E6445" s="240">
        <f t="shared" si="1141"/>
        <v>0</v>
      </c>
      <c r="F6445" s="218">
        <f t="shared" si="1142"/>
        <v>0</v>
      </c>
      <c r="G6445" s="220"/>
      <c r="I6445" s="269"/>
    </row>
    <row r="6446" spans="1:9" ht="31.5" customHeight="1">
      <c r="A6446" s="251" t="str">
        <f t="shared" si="1139"/>
        <v/>
      </c>
      <c r="B6446" s="239" t="str">
        <f t="shared" si="1140"/>
        <v/>
      </c>
      <c r="C6446" s="187"/>
      <c r="D6446" s="187"/>
      <c r="E6446" s="240">
        <f t="shared" si="1141"/>
        <v>0</v>
      </c>
      <c r="F6446" s="218">
        <f t="shared" si="1142"/>
        <v>0</v>
      </c>
      <c r="G6446" s="221"/>
      <c r="I6446" s="308"/>
    </row>
    <row r="6447" spans="1:9" ht="13.5" thickBot="1">
      <c r="A6447" s="222"/>
      <c r="B6447" s="223"/>
      <c r="C6447" s="223"/>
      <c r="D6447" s="225"/>
      <c r="E6447" s="225"/>
      <c r="F6447" s="226" t="s">
        <v>79</v>
      </c>
      <c r="G6447" s="250">
        <f>SUM(F6435:F6446)</f>
        <v>0</v>
      </c>
      <c r="I6447" s="308"/>
    </row>
    <row r="6448" spans="1:9" ht="13.5" thickTop="1">
      <c r="A6448" s="179" t="s">
        <v>72</v>
      </c>
      <c r="B6448" s="229"/>
      <c r="C6448" s="229"/>
      <c r="D6448" s="231"/>
      <c r="E6448" s="231"/>
      <c r="F6448" s="230"/>
      <c r="G6448" s="232"/>
      <c r="H6448" s="209"/>
      <c r="I6448" s="307"/>
    </row>
    <row r="6449" spans="1:20">
      <c r="A6449" s="233" t="s">
        <v>53</v>
      </c>
      <c r="B6449" s="234"/>
      <c r="C6449" s="234"/>
      <c r="D6449" s="299"/>
      <c r="E6449" s="236" t="s">
        <v>73</v>
      </c>
      <c r="F6449" s="237" t="s">
        <v>74</v>
      </c>
      <c r="G6449" s="252" t="s">
        <v>73</v>
      </c>
      <c r="I6449" s="308"/>
    </row>
    <row r="6450" spans="1:20">
      <c r="A6450" s="178" t="s">
        <v>86</v>
      </c>
      <c r="B6450" s="253"/>
      <c r="C6450" s="253"/>
      <c r="D6450" s="300"/>
      <c r="E6450" s="217">
        <f>SUM(G6409,G6424,G6432,G6447)</f>
        <v>0</v>
      </c>
      <c r="F6450" s="254">
        <f>A</f>
        <v>0</v>
      </c>
      <c r="G6450" s="255">
        <f>E6450*F6450</f>
        <v>0</v>
      </c>
      <c r="I6450" s="308"/>
    </row>
    <row r="6451" spans="1:20">
      <c r="A6451" s="178" t="s">
        <v>84</v>
      </c>
      <c r="B6451" s="253"/>
      <c r="C6451" s="253"/>
      <c r="D6451" s="300"/>
      <c r="E6451" s="217">
        <f>SUM(G6409,G6424,G6432,G6447)</f>
        <v>0</v>
      </c>
      <c r="F6451" s="254">
        <f>I</f>
        <v>0</v>
      </c>
      <c r="G6451" s="255">
        <f>E6451*F6451</f>
        <v>0</v>
      </c>
      <c r="I6451" s="308"/>
    </row>
    <row r="6452" spans="1:20" ht="33" customHeight="1">
      <c r="A6452" s="178" t="s">
        <v>85</v>
      </c>
      <c r="B6452" s="253"/>
      <c r="C6452" s="253"/>
      <c r="D6452" s="300"/>
      <c r="E6452" s="217">
        <f>SUM(G6409,G6424,G6432,G6447)</f>
        <v>0</v>
      </c>
      <c r="F6452" s="254">
        <f>U</f>
        <v>0</v>
      </c>
      <c r="G6452" s="255">
        <f>E6452*F6452</f>
        <v>0</v>
      </c>
      <c r="I6452" s="308"/>
      <c r="J6452" s="281"/>
      <c r="K6452" s="281"/>
      <c r="L6452" s="281"/>
      <c r="M6452" s="281"/>
      <c r="N6452" s="281"/>
      <c r="O6452" s="281"/>
      <c r="P6452" s="281"/>
      <c r="Q6452" s="281"/>
      <c r="R6452" s="281"/>
      <c r="S6452" s="281"/>
    </row>
    <row r="6453" spans="1:20" s="201" customFormat="1" ht="13.5" thickBot="1">
      <c r="A6453" s="222"/>
      <c r="B6453" s="223"/>
      <c r="C6453" s="223"/>
      <c r="D6453" s="225"/>
      <c r="E6453" s="225"/>
      <c r="F6453" s="256" t="s">
        <v>83</v>
      </c>
      <c r="G6453" s="250">
        <f>SUM(G6450:G6452)</f>
        <v>0</v>
      </c>
      <c r="I6453" s="309"/>
      <c r="J6453" s="201" t="str">
        <f>B6393</f>
        <v>9,1</v>
      </c>
      <c r="K6453" s="261">
        <f>E6450</f>
        <v>0</v>
      </c>
      <c r="L6453" s="261">
        <f>+G6409</f>
        <v>0</v>
      </c>
      <c r="M6453" s="261">
        <f>+G6424</f>
        <v>0</v>
      </c>
      <c r="N6453" s="261">
        <f>+G6432</f>
        <v>0</v>
      </c>
      <c r="O6453" s="261">
        <f>+G6447</f>
        <v>0</v>
      </c>
      <c r="P6453" s="280">
        <f>G6450</f>
        <v>0</v>
      </c>
      <c r="Q6453" s="280">
        <f>G6451</f>
        <v>0</v>
      </c>
      <c r="R6453" s="280">
        <f>G6452</f>
        <v>0</v>
      </c>
      <c r="S6453" s="283">
        <f>SUM(K6453:R6453)</f>
        <v>0</v>
      </c>
      <c r="T6453" s="280"/>
    </row>
    <row r="6454" spans="1:20" ht="14" thickTop="1" thickBot="1">
      <c r="A6454" s="257"/>
      <c r="B6454" s="201"/>
      <c r="C6454" s="201"/>
      <c r="D6454" s="301"/>
      <c r="E6454" s="258" t="s">
        <v>88</v>
      </c>
      <c r="F6454" s="259"/>
      <c r="G6454" s="260">
        <f>ROUND(SUM(G6409,G6424,G6432,G6447,G6453),0)</f>
        <v>0</v>
      </c>
      <c r="I6454" s="308"/>
      <c r="T6454" s="280"/>
    </row>
    <row r="6455" spans="1:20" ht="13.5" thickTop="1">
      <c r="A6455" s="262" t="s">
        <v>95</v>
      </c>
      <c r="D6455" s="206"/>
      <c r="E6455" s="206"/>
      <c r="F6455" s="205"/>
      <c r="G6455" s="208"/>
      <c r="I6455" s="308"/>
      <c r="T6455" s="280"/>
    </row>
    <row r="6456" spans="1:20">
      <c r="A6456" s="262"/>
      <c r="B6456" s="263"/>
      <c r="C6456" s="263"/>
      <c r="D6456" s="302"/>
      <c r="E6456" s="206"/>
      <c r="F6456" s="205"/>
      <c r="G6456" s="264">
        <f ca="1">TODAY()</f>
        <v>45189</v>
      </c>
      <c r="I6456" s="308"/>
      <c r="T6456" s="280"/>
    </row>
    <row r="6457" spans="1:20" s="191" customFormat="1" ht="13.5" thickBot="1">
      <c r="A6457" s="222"/>
      <c r="B6457" s="223"/>
      <c r="C6457" s="223"/>
      <c r="D6457" s="225"/>
      <c r="E6457" s="225"/>
      <c r="F6457" s="224"/>
      <c r="G6457" s="265"/>
      <c r="I6457" s="303"/>
      <c r="S6457" s="282"/>
    </row>
    <row r="6458" spans="1:20" s="191" customFormat="1" ht="13.5" thickTop="1">
      <c r="A6458" s="188" t="s">
        <v>124</v>
      </c>
      <c r="B6458" s="188"/>
      <c r="C6458" s="188"/>
      <c r="D6458" s="190"/>
      <c r="E6458" s="190"/>
      <c r="F6458" s="189"/>
      <c r="G6458" s="189"/>
      <c r="I6458" s="303"/>
      <c r="S6458" s="282"/>
    </row>
    <row r="6459" spans="1:20" s="191" customFormat="1">
      <c r="A6459" s="188" t="str">
        <f>CONCATENATE('Prestaciones y AIU'!A5808," ANALISIS DE PRECIOS UNITARIOS")</f>
        <v xml:space="preserve"> ANALISIS DE PRECIOS UNITARIOS</v>
      </c>
      <c r="B6459" s="188"/>
      <c r="C6459" s="188"/>
      <c r="D6459" s="190"/>
      <c r="E6459" s="190"/>
      <c r="F6459" s="189"/>
      <c r="G6459" s="189"/>
      <c r="I6459" s="303"/>
      <c r="S6459" s="282"/>
    </row>
    <row r="6460" spans="1:20" s="191" customFormat="1">
      <c r="A6460" s="188" t="str">
        <f>Objeto_LIC</f>
        <v>OBJETO PROCESO COMPETITIVO</v>
      </c>
      <c r="B6460" s="188"/>
      <c r="C6460" s="188"/>
      <c r="D6460" s="190"/>
      <c r="E6460" s="190"/>
      <c r="F6460" s="189"/>
      <c r="G6460" s="189"/>
      <c r="I6460" s="303"/>
      <c r="S6460" s="282"/>
    </row>
    <row r="6461" spans="1:20">
      <c r="A6461" s="188"/>
      <c r="B6461" s="188"/>
      <c r="C6461" s="188"/>
      <c r="D6461" s="190"/>
      <c r="E6461" s="190"/>
      <c r="F6461" s="189"/>
      <c r="G6461" s="189"/>
    </row>
    <row r="6462" spans="1:20" s="201" customFormat="1" ht="13.5" thickBot="1">
      <c r="A6462" s="192"/>
      <c r="B6462" s="192"/>
      <c r="C6462" s="192"/>
      <c r="D6462" s="194"/>
      <c r="E6462" s="194"/>
      <c r="F6462" s="193"/>
      <c r="G6462" s="193"/>
      <c r="I6462" s="305"/>
      <c r="S6462" s="282"/>
    </row>
    <row r="6463" spans="1:20" ht="13.5" thickTop="1">
      <c r="A6463" s="196"/>
      <c r="B6463" s="197"/>
      <c r="C6463" s="197"/>
      <c r="D6463" s="199"/>
      <c r="E6463" s="199"/>
      <c r="F6463" s="198"/>
      <c r="G6463" s="200" t="s">
        <v>125</v>
      </c>
    </row>
    <row r="6464" spans="1:20">
      <c r="A6464" s="202" t="s">
        <v>58</v>
      </c>
      <c r="B6464" s="844" t="str">
        <f>Proponente</f>
        <v>INDICAR NOMBRE DE CONTRATISTA</v>
      </c>
      <c r="C6464" s="844"/>
      <c r="D6464" s="844"/>
      <c r="E6464" s="844"/>
      <c r="F6464" s="844"/>
      <c r="G6464" s="845"/>
    </row>
    <row r="6465" spans="1:19">
      <c r="A6465" s="202" t="s">
        <v>59</v>
      </c>
      <c r="B6465" s="203" t="str">
        <f>Presupuesto!$A$100</f>
        <v>9,2</v>
      </c>
      <c r="C6465" s="844" t="str">
        <f>Presupuesto!$B$100</f>
        <v>Cerramiento con poste de concreto y alambre de púas a 4 hilos</v>
      </c>
      <c r="D6465" s="844"/>
      <c r="E6465" s="844"/>
      <c r="F6465" s="844"/>
      <c r="G6465" s="845"/>
    </row>
    <row r="6466" spans="1:19">
      <c r="A6466" s="204"/>
      <c r="D6466" s="206"/>
      <c r="E6466" s="206"/>
      <c r="F6466" s="192" t="s">
        <v>87</v>
      </c>
      <c r="G6466" s="207" t="str">
        <f>Presupuesto!$C$100</f>
        <v>m</v>
      </c>
      <c r="I6466" s="306"/>
      <c r="J6466" s="281"/>
      <c r="K6466" s="281"/>
      <c r="L6466" s="281"/>
      <c r="M6466" s="281"/>
      <c r="N6466" s="281"/>
      <c r="O6466" s="281"/>
      <c r="P6466" s="281"/>
      <c r="Q6466" s="281"/>
      <c r="R6466" s="281"/>
      <c r="S6466" s="281"/>
    </row>
    <row r="6467" spans="1:19" s="209" customFormat="1" ht="13.5" thickBot="1">
      <c r="A6467" s="202" t="s">
        <v>60</v>
      </c>
      <c r="B6467" s="195"/>
      <c r="C6467" s="195"/>
      <c r="D6467" s="206"/>
      <c r="E6467" s="206"/>
      <c r="F6467" s="205"/>
      <c r="G6467" s="208"/>
      <c r="I6467" s="307"/>
      <c r="S6467" s="281"/>
    </row>
    <row r="6468" spans="1:19" ht="13.5" thickTop="1">
      <c r="A6468" s="210" t="s">
        <v>53</v>
      </c>
      <c r="B6468" s="211" t="s">
        <v>61</v>
      </c>
      <c r="C6468" s="211" t="s">
        <v>62</v>
      </c>
      <c r="D6468" s="212" t="s">
        <v>70</v>
      </c>
      <c r="E6468" s="213" t="s">
        <v>98</v>
      </c>
      <c r="F6468" s="213" t="s">
        <v>75</v>
      </c>
      <c r="G6468" s="214" t="s">
        <v>66</v>
      </c>
      <c r="I6468" s="269"/>
    </row>
    <row r="6469" spans="1:19">
      <c r="A6469" s="215" t="str">
        <f t="shared" ref="A6469:A6480" si="1143">IF(I6468=0,"-",VLOOKUP(I6468,EQUIPOS,2,FALSE))</f>
        <v>-</v>
      </c>
      <c r="B6469" s="216"/>
      <c r="C6469" s="216"/>
      <c r="D6469" s="186"/>
      <c r="E6469" s="217">
        <f t="shared" ref="E6469:E6480" si="1144">IF(I6468=0,0,VLOOKUP(I6468,EQUIPOS,4,FALSE))</f>
        <v>0</v>
      </c>
      <c r="F6469" s="218">
        <f t="shared" ref="F6469:F6480" si="1145">IF(D6469=0,0,E6469/D6469)</f>
        <v>0</v>
      </c>
      <c r="G6469" s="219"/>
      <c r="I6469" s="269"/>
    </row>
    <row r="6470" spans="1:19">
      <c r="A6470" s="215" t="str">
        <f t="shared" si="1143"/>
        <v>-</v>
      </c>
      <c r="B6470" s="216"/>
      <c r="C6470" s="216"/>
      <c r="D6470" s="186"/>
      <c r="E6470" s="217">
        <f t="shared" si="1144"/>
        <v>0</v>
      </c>
      <c r="F6470" s="218">
        <f t="shared" si="1145"/>
        <v>0</v>
      </c>
      <c r="G6470" s="220"/>
      <c r="I6470" s="269"/>
    </row>
    <row r="6471" spans="1:19">
      <c r="A6471" s="215" t="str">
        <f t="shared" si="1143"/>
        <v>-</v>
      </c>
      <c r="B6471" s="216"/>
      <c r="C6471" s="216"/>
      <c r="D6471" s="186"/>
      <c r="E6471" s="217">
        <f t="shared" si="1144"/>
        <v>0</v>
      </c>
      <c r="F6471" s="218">
        <f t="shared" si="1145"/>
        <v>0</v>
      </c>
      <c r="G6471" s="220"/>
      <c r="I6471" s="269"/>
    </row>
    <row r="6472" spans="1:19">
      <c r="A6472" s="215" t="str">
        <f t="shared" si="1143"/>
        <v>-</v>
      </c>
      <c r="B6472" s="216"/>
      <c r="C6472" s="216"/>
      <c r="D6472" s="186"/>
      <c r="E6472" s="217">
        <f t="shared" si="1144"/>
        <v>0</v>
      </c>
      <c r="F6472" s="218">
        <f t="shared" si="1145"/>
        <v>0</v>
      </c>
      <c r="G6472" s="220"/>
      <c r="I6472" s="269"/>
    </row>
    <row r="6473" spans="1:19">
      <c r="A6473" s="215" t="str">
        <f t="shared" si="1143"/>
        <v>-</v>
      </c>
      <c r="B6473" s="216"/>
      <c r="C6473" s="216"/>
      <c r="D6473" s="186"/>
      <c r="E6473" s="217">
        <f t="shared" si="1144"/>
        <v>0</v>
      </c>
      <c r="F6473" s="218">
        <f t="shared" si="1145"/>
        <v>0</v>
      </c>
      <c r="G6473" s="220"/>
      <c r="I6473" s="269"/>
    </row>
    <row r="6474" spans="1:19">
      <c r="A6474" s="215" t="str">
        <f t="shared" si="1143"/>
        <v>-</v>
      </c>
      <c r="B6474" s="216"/>
      <c r="C6474" s="216"/>
      <c r="D6474" s="186"/>
      <c r="E6474" s="217">
        <f t="shared" si="1144"/>
        <v>0</v>
      </c>
      <c r="F6474" s="218">
        <f t="shared" si="1145"/>
        <v>0</v>
      </c>
      <c r="G6474" s="220"/>
      <c r="I6474" s="269"/>
    </row>
    <row r="6475" spans="1:19">
      <c r="A6475" s="215" t="str">
        <f t="shared" si="1143"/>
        <v>-</v>
      </c>
      <c r="B6475" s="216"/>
      <c r="C6475" s="216"/>
      <c r="D6475" s="186"/>
      <c r="E6475" s="217">
        <f t="shared" si="1144"/>
        <v>0</v>
      </c>
      <c r="F6475" s="218">
        <f t="shared" si="1145"/>
        <v>0</v>
      </c>
      <c r="G6475" s="220"/>
      <c r="I6475" s="269"/>
    </row>
    <row r="6476" spans="1:19">
      <c r="A6476" s="215" t="str">
        <f t="shared" si="1143"/>
        <v>-</v>
      </c>
      <c r="B6476" s="216"/>
      <c r="C6476" s="216"/>
      <c r="D6476" s="186"/>
      <c r="E6476" s="217">
        <f t="shared" si="1144"/>
        <v>0</v>
      </c>
      <c r="F6476" s="218">
        <f t="shared" si="1145"/>
        <v>0</v>
      </c>
      <c r="G6476" s="220"/>
      <c r="I6476" s="269"/>
    </row>
    <row r="6477" spans="1:19">
      <c r="A6477" s="215" t="str">
        <f t="shared" si="1143"/>
        <v>-</v>
      </c>
      <c r="B6477" s="216"/>
      <c r="C6477" s="216"/>
      <c r="D6477" s="186"/>
      <c r="E6477" s="217">
        <f t="shared" si="1144"/>
        <v>0</v>
      </c>
      <c r="F6477" s="218">
        <f t="shared" si="1145"/>
        <v>0</v>
      </c>
      <c r="G6477" s="220"/>
      <c r="I6477" s="269"/>
    </row>
    <row r="6478" spans="1:19">
      <c r="A6478" s="215" t="str">
        <f t="shared" si="1143"/>
        <v>-</v>
      </c>
      <c r="B6478" s="216"/>
      <c r="C6478" s="216"/>
      <c r="D6478" s="186"/>
      <c r="E6478" s="217">
        <f t="shared" si="1144"/>
        <v>0</v>
      </c>
      <c r="F6478" s="218">
        <f t="shared" si="1145"/>
        <v>0</v>
      </c>
      <c r="G6478" s="220"/>
      <c r="I6478" s="269"/>
    </row>
    <row r="6479" spans="1:19">
      <c r="A6479" s="215" t="str">
        <f t="shared" si="1143"/>
        <v>-</v>
      </c>
      <c r="B6479" s="216"/>
      <c r="C6479" s="216"/>
      <c r="D6479" s="186"/>
      <c r="E6479" s="217">
        <f t="shared" si="1144"/>
        <v>0</v>
      </c>
      <c r="F6479" s="218">
        <f t="shared" si="1145"/>
        <v>0</v>
      </c>
      <c r="G6479" s="220"/>
      <c r="I6479" s="269"/>
    </row>
    <row r="6480" spans="1:19">
      <c r="A6480" s="215" t="str">
        <f t="shared" si="1143"/>
        <v>-</v>
      </c>
      <c r="B6480" s="216"/>
      <c r="C6480" s="216"/>
      <c r="D6480" s="186"/>
      <c r="E6480" s="217">
        <f t="shared" si="1144"/>
        <v>0</v>
      </c>
      <c r="F6480" s="218">
        <f t="shared" si="1145"/>
        <v>0</v>
      </c>
      <c r="G6480" s="220"/>
      <c r="I6480" s="308"/>
    </row>
    <row r="6481" spans="1:19" ht="13.5" thickBot="1">
      <c r="A6481" s="222"/>
      <c r="B6481" s="223"/>
      <c r="C6481" s="223"/>
      <c r="D6481" s="225"/>
      <c r="E6481" s="225"/>
      <c r="F6481" s="226" t="s">
        <v>76</v>
      </c>
      <c r="G6481" s="227">
        <f>SUM(F6469:F6480)</f>
        <v>0</v>
      </c>
      <c r="I6481" s="308"/>
    </row>
    <row r="6482" spans="1:19" s="209" customFormat="1" ht="13.5" thickTop="1">
      <c r="A6482" s="228" t="s">
        <v>63</v>
      </c>
      <c r="B6482" s="229"/>
      <c r="C6482" s="229"/>
      <c r="D6482" s="231"/>
      <c r="E6482" s="231"/>
      <c r="F6482" s="230"/>
      <c r="G6482" s="232"/>
      <c r="I6482" s="307"/>
      <c r="S6482" s="281"/>
    </row>
    <row r="6483" spans="1:19" ht="26">
      <c r="A6483" s="233" t="s">
        <v>53</v>
      </c>
      <c r="B6483" s="234"/>
      <c r="C6483" s="235" t="s">
        <v>54</v>
      </c>
      <c r="D6483" s="298" t="s">
        <v>64</v>
      </c>
      <c r="E6483" s="236" t="s">
        <v>65</v>
      </c>
      <c r="F6483" s="237" t="s">
        <v>75</v>
      </c>
      <c r="G6483" s="238" t="s">
        <v>66</v>
      </c>
      <c r="I6483" s="269"/>
    </row>
    <row r="6484" spans="1:19">
      <c r="A6484" s="842" t="str">
        <f t="shared" ref="A6484:A6495" si="1146">IF(I6483=0,"",VLOOKUP(I6483,MATERIALES,2,FALSE))</f>
        <v/>
      </c>
      <c r="B6484" s="843"/>
      <c r="C6484" s="239" t="str">
        <f t="shared" ref="C6484:C6492" si="1147">IF(I6483=0,"",VLOOKUP(I6483,MATERIALES,3,FALSE))</f>
        <v/>
      </c>
      <c r="D6484" s="186"/>
      <c r="E6484" s="240">
        <f t="shared" ref="E6484:E6495" si="1148">IF(I6483=0,0,VLOOKUP(I6483,MATERIALES,4,FALSE))</f>
        <v>0</v>
      </c>
      <c r="F6484" s="218">
        <f>D6484*E6484</f>
        <v>0</v>
      </c>
      <c r="G6484" s="219"/>
      <c r="I6484" s="269"/>
    </row>
    <row r="6485" spans="1:19">
      <c r="A6485" s="842" t="str">
        <f t="shared" si="1146"/>
        <v/>
      </c>
      <c r="B6485" s="843"/>
      <c r="C6485" s="239" t="str">
        <f t="shared" si="1147"/>
        <v/>
      </c>
      <c r="D6485" s="186"/>
      <c r="E6485" s="240">
        <f t="shared" si="1148"/>
        <v>0</v>
      </c>
      <c r="F6485" s="218">
        <f t="shared" ref="F6485:F6495" si="1149">D6485*E6485</f>
        <v>0</v>
      </c>
      <c r="G6485" s="220"/>
      <c r="I6485" s="269"/>
    </row>
    <row r="6486" spans="1:19">
      <c r="A6486" s="842" t="str">
        <f t="shared" si="1146"/>
        <v/>
      </c>
      <c r="B6486" s="843"/>
      <c r="C6486" s="239" t="str">
        <f t="shared" si="1147"/>
        <v/>
      </c>
      <c r="D6486" s="186"/>
      <c r="E6486" s="240">
        <f t="shared" si="1148"/>
        <v>0</v>
      </c>
      <c r="F6486" s="218">
        <f t="shared" si="1149"/>
        <v>0</v>
      </c>
      <c r="G6486" s="220"/>
      <c r="I6486" s="269"/>
    </row>
    <row r="6487" spans="1:19">
      <c r="A6487" s="842" t="str">
        <f t="shared" si="1146"/>
        <v/>
      </c>
      <c r="B6487" s="843"/>
      <c r="C6487" s="239" t="str">
        <f t="shared" si="1147"/>
        <v/>
      </c>
      <c r="D6487" s="186"/>
      <c r="E6487" s="240">
        <f t="shared" si="1148"/>
        <v>0</v>
      </c>
      <c r="F6487" s="218">
        <f t="shared" si="1149"/>
        <v>0</v>
      </c>
      <c r="G6487" s="220"/>
      <c r="I6487" s="269"/>
    </row>
    <row r="6488" spans="1:19">
      <c r="A6488" s="842" t="str">
        <f t="shared" si="1146"/>
        <v/>
      </c>
      <c r="B6488" s="843"/>
      <c r="C6488" s="239" t="str">
        <f t="shared" si="1147"/>
        <v/>
      </c>
      <c r="D6488" s="186"/>
      <c r="E6488" s="240">
        <f t="shared" si="1148"/>
        <v>0</v>
      </c>
      <c r="F6488" s="218">
        <f t="shared" si="1149"/>
        <v>0</v>
      </c>
      <c r="G6488" s="220"/>
      <c r="I6488" s="269"/>
    </row>
    <row r="6489" spans="1:19">
      <c r="A6489" s="842" t="str">
        <f t="shared" si="1146"/>
        <v/>
      </c>
      <c r="B6489" s="843"/>
      <c r="C6489" s="239" t="str">
        <f t="shared" si="1147"/>
        <v/>
      </c>
      <c r="D6489" s="186"/>
      <c r="E6489" s="240">
        <f t="shared" si="1148"/>
        <v>0</v>
      </c>
      <c r="F6489" s="218">
        <f t="shared" si="1149"/>
        <v>0</v>
      </c>
      <c r="G6489" s="220"/>
      <c r="I6489" s="269"/>
    </row>
    <row r="6490" spans="1:19">
      <c r="A6490" s="842" t="str">
        <f t="shared" si="1146"/>
        <v/>
      </c>
      <c r="B6490" s="843"/>
      <c r="C6490" s="239" t="str">
        <f t="shared" si="1147"/>
        <v/>
      </c>
      <c r="D6490" s="186"/>
      <c r="E6490" s="240">
        <f t="shared" si="1148"/>
        <v>0</v>
      </c>
      <c r="F6490" s="218">
        <f t="shared" si="1149"/>
        <v>0</v>
      </c>
      <c r="G6490" s="220"/>
      <c r="I6490" s="269"/>
    </row>
    <row r="6491" spans="1:19">
      <c r="A6491" s="842" t="str">
        <f t="shared" si="1146"/>
        <v/>
      </c>
      <c r="B6491" s="843"/>
      <c r="C6491" s="239" t="str">
        <f t="shared" si="1147"/>
        <v/>
      </c>
      <c r="D6491" s="186"/>
      <c r="E6491" s="240">
        <f t="shared" si="1148"/>
        <v>0</v>
      </c>
      <c r="F6491" s="218">
        <f t="shared" si="1149"/>
        <v>0</v>
      </c>
      <c r="G6491" s="241"/>
      <c r="I6491" s="269"/>
    </row>
    <row r="6492" spans="1:19">
      <c r="A6492" s="842" t="str">
        <f t="shared" si="1146"/>
        <v/>
      </c>
      <c r="B6492" s="843"/>
      <c r="C6492" s="239" t="str">
        <f t="shared" si="1147"/>
        <v/>
      </c>
      <c r="D6492" s="186"/>
      <c r="E6492" s="240">
        <f t="shared" si="1148"/>
        <v>0</v>
      </c>
      <c r="F6492" s="218">
        <f t="shared" si="1149"/>
        <v>0</v>
      </c>
      <c r="G6492" s="220"/>
      <c r="I6492" s="269"/>
    </row>
    <row r="6493" spans="1:19">
      <c r="A6493" s="842" t="str">
        <f t="shared" si="1146"/>
        <v/>
      </c>
      <c r="B6493" s="843"/>
      <c r="C6493" s="239"/>
      <c r="D6493" s="186"/>
      <c r="E6493" s="240">
        <f t="shared" si="1148"/>
        <v>0</v>
      </c>
      <c r="F6493" s="218">
        <f t="shared" si="1149"/>
        <v>0</v>
      </c>
      <c r="G6493" s="220"/>
      <c r="I6493" s="269"/>
    </row>
    <row r="6494" spans="1:19">
      <c r="A6494" s="842" t="str">
        <f t="shared" si="1146"/>
        <v/>
      </c>
      <c r="B6494" s="843"/>
      <c r="C6494" s="239"/>
      <c r="D6494" s="186"/>
      <c r="E6494" s="240">
        <f t="shared" si="1148"/>
        <v>0</v>
      </c>
      <c r="F6494" s="218">
        <f t="shared" si="1149"/>
        <v>0</v>
      </c>
      <c r="G6494" s="220"/>
      <c r="I6494" s="269"/>
    </row>
    <row r="6495" spans="1:19" ht="26.25" customHeight="1">
      <c r="A6495" s="842" t="str">
        <f t="shared" si="1146"/>
        <v/>
      </c>
      <c r="B6495" s="843"/>
      <c r="C6495" s="239" t="str">
        <f t="shared" ref="C6495" si="1150">IF(I6494=0,"",VLOOKUP(I6494,MATERIALES,3,FALSE))</f>
        <v/>
      </c>
      <c r="D6495" s="186"/>
      <c r="E6495" s="240">
        <f t="shared" si="1148"/>
        <v>0</v>
      </c>
      <c r="F6495" s="218">
        <f t="shared" si="1149"/>
        <v>0</v>
      </c>
      <c r="G6495" s="221"/>
      <c r="I6495" s="308"/>
    </row>
    <row r="6496" spans="1:19" ht="13.5" thickBot="1">
      <c r="A6496" s="204"/>
      <c r="D6496" s="206"/>
      <c r="E6496" s="242"/>
      <c r="F6496" s="243" t="s">
        <v>77</v>
      </c>
      <c r="G6496" s="241">
        <f>SUM(F6484:F6495)</f>
        <v>0</v>
      </c>
      <c r="I6496" s="308"/>
    </row>
    <row r="6497" spans="1:9" ht="14" thickTop="1" thickBot="1">
      <c r="A6497" s="244" t="s">
        <v>68</v>
      </c>
      <c r="B6497" s="245"/>
      <c r="C6497" s="245"/>
      <c r="D6497" s="247"/>
      <c r="E6497" s="247"/>
      <c r="F6497" s="246"/>
      <c r="G6497" s="248"/>
      <c r="I6497" s="308"/>
    </row>
    <row r="6498" spans="1:9" ht="13.5" thickTop="1">
      <c r="A6498" s="233" t="s">
        <v>53</v>
      </c>
      <c r="B6498" s="234"/>
      <c r="C6498" s="236" t="s">
        <v>67</v>
      </c>
      <c r="D6498" s="298" t="s">
        <v>71</v>
      </c>
      <c r="E6498" s="236" t="s">
        <v>96</v>
      </c>
      <c r="F6498" s="237" t="s">
        <v>75</v>
      </c>
      <c r="G6498" s="238" t="s">
        <v>66</v>
      </c>
      <c r="I6498" s="269"/>
    </row>
    <row r="6499" spans="1:9">
      <c r="A6499" s="842" t="str">
        <f>IF(I6498=0,"",VLOOKUP(I6498,EQUIPOS,2,FALSE))</f>
        <v/>
      </c>
      <c r="B6499" s="843"/>
      <c r="C6499" s="187"/>
      <c r="D6499" s="186"/>
      <c r="E6499" s="240">
        <f>IF(I6498=0,0,VLOOKUP(I6498,EQUIPOS,4,FALSE))</f>
        <v>0</v>
      </c>
      <c r="F6499" s="218">
        <f>C6499*D6499*E6499</f>
        <v>0</v>
      </c>
      <c r="G6499" s="219"/>
      <c r="I6499" s="269"/>
    </row>
    <row r="6500" spans="1:9">
      <c r="A6500" s="842" t="str">
        <f>IF(I6499=0,"",VLOOKUP(I6499,EQUIPOS,2,FALSE))</f>
        <v/>
      </c>
      <c r="B6500" s="843"/>
      <c r="C6500" s="187"/>
      <c r="D6500" s="186"/>
      <c r="E6500" s="240">
        <f>IF(I6499=0,0,VLOOKUP(I6499,EQUIPOS,4,FALSE))</f>
        <v>0</v>
      </c>
      <c r="F6500" s="218">
        <f t="shared" ref="F6500:F6503" si="1151">C6500*D6500*E6500</f>
        <v>0</v>
      </c>
      <c r="G6500" s="220"/>
      <c r="I6500" s="269"/>
    </row>
    <row r="6501" spans="1:9">
      <c r="A6501" s="842" t="str">
        <f>IF(I6500=0,"",VLOOKUP(I6500,EQUIPOS,2,FALSE))</f>
        <v/>
      </c>
      <c r="B6501" s="843"/>
      <c r="C6501" s="187"/>
      <c r="D6501" s="186"/>
      <c r="E6501" s="240">
        <f>IF(I6500=0,0,VLOOKUP(I6500,EQUIPOS,4,FALSE))</f>
        <v>0</v>
      </c>
      <c r="F6501" s="218">
        <f t="shared" si="1151"/>
        <v>0</v>
      </c>
      <c r="G6501" s="220"/>
      <c r="I6501" s="269"/>
    </row>
    <row r="6502" spans="1:9">
      <c r="A6502" s="842" t="str">
        <f>IF(I6501=0,"",VLOOKUP(I6501,EQUIPOS,2,FALSE))</f>
        <v/>
      </c>
      <c r="B6502" s="843"/>
      <c r="C6502" s="187"/>
      <c r="D6502" s="186"/>
      <c r="E6502" s="240">
        <f>IF(I6501=0,0,VLOOKUP(I6501,EQUIPOS,4,FALSE))</f>
        <v>0</v>
      </c>
      <c r="F6502" s="218">
        <f t="shared" si="1151"/>
        <v>0</v>
      </c>
      <c r="G6502" s="220"/>
      <c r="I6502" s="269"/>
    </row>
    <row r="6503" spans="1:9" ht="30.75" customHeight="1">
      <c r="A6503" s="842" t="str">
        <f>IF(I6502=0,"",VLOOKUP(I6502,EQUIPOS,2,FALSE))</f>
        <v/>
      </c>
      <c r="B6503" s="843"/>
      <c r="C6503" s="187"/>
      <c r="D6503" s="186"/>
      <c r="E6503" s="240">
        <f>IF(I6502=0,0,VLOOKUP(I6502,EQUIPOS,4,FALSE))</f>
        <v>0</v>
      </c>
      <c r="F6503" s="218">
        <f t="shared" si="1151"/>
        <v>0</v>
      </c>
      <c r="G6503" s="221"/>
      <c r="I6503" s="308"/>
    </row>
    <row r="6504" spans="1:9" ht="13.5" thickBot="1">
      <c r="A6504" s="222"/>
      <c r="B6504" s="223"/>
      <c r="C6504" s="223"/>
      <c r="D6504" s="225"/>
      <c r="E6504" s="249"/>
      <c r="F6504" s="226" t="s">
        <v>78</v>
      </c>
      <c r="G6504" s="250">
        <f>SUM(F6499:F6503)</f>
        <v>0</v>
      </c>
      <c r="I6504" s="308"/>
    </row>
    <row r="6505" spans="1:9" ht="13.5" thickTop="1">
      <c r="A6505" s="228" t="s">
        <v>69</v>
      </c>
      <c r="B6505" s="229"/>
      <c r="C6505" s="229"/>
      <c r="D6505" s="231"/>
      <c r="E6505" s="231"/>
      <c r="F6505" s="230"/>
      <c r="G6505" s="232"/>
      <c r="H6505" s="209"/>
      <c r="I6505" s="307"/>
    </row>
    <row r="6506" spans="1:9" ht="26">
      <c r="A6506" s="233" t="s">
        <v>53</v>
      </c>
      <c r="B6506" s="235" t="s">
        <v>54</v>
      </c>
      <c r="C6506" s="235" t="s">
        <v>64</v>
      </c>
      <c r="D6506" s="298" t="s">
        <v>70</v>
      </c>
      <c r="E6506" s="236" t="s">
        <v>65</v>
      </c>
      <c r="F6506" s="237" t="s">
        <v>75</v>
      </c>
      <c r="G6506" s="238" t="s">
        <v>66</v>
      </c>
      <c r="I6506" s="269"/>
    </row>
    <row r="6507" spans="1:9">
      <c r="A6507" s="251" t="str">
        <f t="shared" ref="A6507:A6518" si="1152">IF(I6506=0,"",VLOOKUP(I6506,MANOOBRA,2,FALSE))</f>
        <v/>
      </c>
      <c r="B6507" s="239" t="str">
        <f t="shared" ref="B6507:B6518" si="1153">IF(I6506=0,"",VLOOKUP(I6506,MANOOBRA,3,FALSE))</f>
        <v/>
      </c>
      <c r="C6507" s="187"/>
      <c r="D6507" s="187"/>
      <c r="E6507" s="240">
        <f t="shared" ref="E6507:E6518" si="1154">IF(I6506=0,0,VLOOKUP(I6506,MANOOBRA,4,FALSE))</f>
        <v>0</v>
      </c>
      <c r="F6507" s="218">
        <f>IF(D6507=0,0,C6507*E6507/D6507)</f>
        <v>0</v>
      </c>
      <c r="G6507" s="219"/>
      <c r="I6507" s="269"/>
    </row>
    <row r="6508" spans="1:9">
      <c r="A6508" s="251" t="str">
        <f t="shared" si="1152"/>
        <v/>
      </c>
      <c r="B6508" s="239" t="str">
        <f t="shared" si="1153"/>
        <v/>
      </c>
      <c r="C6508" s="187"/>
      <c r="D6508" s="187"/>
      <c r="E6508" s="240">
        <f t="shared" si="1154"/>
        <v>0</v>
      </c>
      <c r="F6508" s="218">
        <f t="shared" ref="F6508:F6518" si="1155">IF(D6508=0,0,C6508*E6508/D6508)</f>
        <v>0</v>
      </c>
      <c r="G6508" s="220"/>
      <c r="I6508" s="269"/>
    </row>
    <row r="6509" spans="1:9">
      <c r="A6509" s="251" t="str">
        <f t="shared" si="1152"/>
        <v/>
      </c>
      <c r="B6509" s="239" t="str">
        <f t="shared" si="1153"/>
        <v/>
      </c>
      <c r="C6509" s="187"/>
      <c r="D6509" s="290"/>
      <c r="E6509" s="240">
        <f t="shared" si="1154"/>
        <v>0</v>
      </c>
      <c r="F6509" s="218">
        <f t="shared" si="1155"/>
        <v>0</v>
      </c>
      <c r="G6509" s="220"/>
      <c r="I6509" s="269"/>
    </row>
    <row r="6510" spans="1:9">
      <c r="A6510" s="251" t="str">
        <f t="shared" si="1152"/>
        <v/>
      </c>
      <c r="B6510" s="239" t="str">
        <f t="shared" si="1153"/>
        <v/>
      </c>
      <c r="C6510" s="187"/>
      <c r="D6510" s="187"/>
      <c r="E6510" s="240">
        <f t="shared" si="1154"/>
        <v>0</v>
      </c>
      <c r="F6510" s="218">
        <f t="shared" si="1155"/>
        <v>0</v>
      </c>
      <c r="G6510" s="220"/>
      <c r="I6510" s="269"/>
    </row>
    <row r="6511" spans="1:9">
      <c r="A6511" s="251" t="str">
        <f t="shared" si="1152"/>
        <v/>
      </c>
      <c r="B6511" s="239" t="str">
        <f t="shared" si="1153"/>
        <v/>
      </c>
      <c r="C6511" s="187"/>
      <c r="D6511" s="187"/>
      <c r="E6511" s="240">
        <f t="shared" si="1154"/>
        <v>0</v>
      </c>
      <c r="F6511" s="218">
        <f t="shared" si="1155"/>
        <v>0</v>
      </c>
      <c r="G6511" s="220"/>
      <c r="I6511" s="269"/>
    </row>
    <row r="6512" spans="1:9">
      <c r="A6512" s="251" t="str">
        <f t="shared" si="1152"/>
        <v/>
      </c>
      <c r="B6512" s="239" t="str">
        <f t="shared" si="1153"/>
        <v/>
      </c>
      <c r="C6512" s="187"/>
      <c r="D6512" s="187"/>
      <c r="E6512" s="240">
        <f t="shared" si="1154"/>
        <v>0</v>
      </c>
      <c r="F6512" s="218">
        <f t="shared" si="1155"/>
        <v>0</v>
      </c>
      <c r="G6512" s="220"/>
      <c r="I6512" s="269"/>
    </row>
    <row r="6513" spans="1:20">
      <c r="A6513" s="251" t="str">
        <f t="shared" si="1152"/>
        <v/>
      </c>
      <c r="B6513" s="239" t="str">
        <f t="shared" si="1153"/>
        <v/>
      </c>
      <c r="C6513" s="187"/>
      <c r="D6513" s="187"/>
      <c r="E6513" s="240">
        <f t="shared" si="1154"/>
        <v>0</v>
      </c>
      <c r="F6513" s="218">
        <f t="shared" si="1155"/>
        <v>0</v>
      </c>
      <c r="G6513" s="220"/>
      <c r="I6513" s="269"/>
    </row>
    <row r="6514" spans="1:20">
      <c r="A6514" s="251" t="str">
        <f t="shared" si="1152"/>
        <v/>
      </c>
      <c r="B6514" s="239" t="str">
        <f t="shared" si="1153"/>
        <v/>
      </c>
      <c r="C6514" s="187"/>
      <c r="D6514" s="187"/>
      <c r="E6514" s="240">
        <f t="shared" si="1154"/>
        <v>0</v>
      </c>
      <c r="F6514" s="218">
        <f t="shared" si="1155"/>
        <v>0</v>
      </c>
      <c r="G6514" s="220"/>
      <c r="I6514" s="269"/>
    </row>
    <row r="6515" spans="1:20">
      <c r="A6515" s="251" t="str">
        <f t="shared" si="1152"/>
        <v/>
      </c>
      <c r="B6515" s="239" t="str">
        <f t="shared" si="1153"/>
        <v/>
      </c>
      <c r="C6515" s="187"/>
      <c r="D6515" s="187"/>
      <c r="E6515" s="240">
        <f t="shared" si="1154"/>
        <v>0</v>
      </c>
      <c r="F6515" s="218">
        <f t="shared" si="1155"/>
        <v>0</v>
      </c>
      <c r="G6515" s="220"/>
      <c r="I6515" s="269"/>
    </row>
    <row r="6516" spans="1:20">
      <c r="A6516" s="251" t="str">
        <f t="shared" si="1152"/>
        <v/>
      </c>
      <c r="B6516" s="239" t="str">
        <f t="shared" si="1153"/>
        <v/>
      </c>
      <c r="C6516" s="187"/>
      <c r="D6516" s="187"/>
      <c r="E6516" s="240">
        <f t="shared" si="1154"/>
        <v>0</v>
      </c>
      <c r="F6516" s="218">
        <f t="shared" si="1155"/>
        <v>0</v>
      </c>
      <c r="G6516" s="220"/>
      <c r="I6516" s="269"/>
    </row>
    <row r="6517" spans="1:20">
      <c r="A6517" s="251" t="str">
        <f t="shared" si="1152"/>
        <v/>
      </c>
      <c r="B6517" s="239" t="str">
        <f t="shared" si="1153"/>
        <v/>
      </c>
      <c r="C6517" s="187"/>
      <c r="D6517" s="187"/>
      <c r="E6517" s="240">
        <f t="shared" si="1154"/>
        <v>0</v>
      </c>
      <c r="F6517" s="218">
        <f t="shared" si="1155"/>
        <v>0</v>
      </c>
      <c r="G6517" s="220"/>
      <c r="I6517" s="269"/>
    </row>
    <row r="6518" spans="1:20" ht="31.5" customHeight="1">
      <c r="A6518" s="251" t="str">
        <f t="shared" si="1152"/>
        <v/>
      </c>
      <c r="B6518" s="239" t="str">
        <f t="shared" si="1153"/>
        <v/>
      </c>
      <c r="C6518" s="187"/>
      <c r="D6518" s="187"/>
      <c r="E6518" s="240">
        <f t="shared" si="1154"/>
        <v>0</v>
      </c>
      <c r="F6518" s="218">
        <f t="shared" si="1155"/>
        <v>0</v>
      </c>
      <c r="G6518" s="221"/>
      <c r="I6518" s="308"/>
    </row>
    <row r="6519" spans="1:20" ht="13.5" thickBot="1">
      <c r="A6519" s="222"/>
      <c r="B6519" s="223"/>
      <c r="C6519" s="223"/>
      <c r="D6519" s="225"/>
      <c r="E6519" s="225"/>
      <c r="F6519" s="226" t="s">
        <v>79</v>
      </c>
      <c r="G6519" s="250">
        <f>SUM(F6507:F6518)</f>
        <v>0</v>
      </c>
      <c r="I6519" s="308"/>
    </row>
    <row r="6520" spans="1:20" ht="13.5" thickTop="1">
      <c r="A6520" s="179" t="s">
        <v>72</v>
      </c>
      <c r="B6520" s="229"/>
      <c r="C6520" s="229"/>
      <c r="D6520" s="231"/>
      <c r="E6520" s="231"/>
      <c r="F6520" s="230"/>
      <c r="G6520" s="232"/>
      <c r="H6520" s="209"/>
      <c r="I6520" s="307"/>
    </row>
    <row r="6521" spans="1:20">
      <c r="A6521" s="233" t="s">
        <v>53</v>
      </c>
      <c r="B6521" s="234"/>
      <c r="C6521" s="234"/>
      <c r="D6521" s="299"/>
      <c r="E6521" s="236" t="s">
        <v>73</v>
      </c>
      <c r="F6521" s="237" t="s">
        <v>74</v>
      </c>
      <c r="G6521" s="252" t="s">
        <v>73</v>
      </c>
      <c r="I6521" s="308"/>
    </row>
    <row r="6522" spans="1:20">
      <c r="A6522" s="178" t="s">
        <v>86</v>
      </c>
      <c r="B6522" s="253"/>
      <c r="C6522" s="253"/>
      <c r="D6522" s="300"/>
      <c r="E6522" s="217">
        <f>SUM(G6481,G6496,G6504,G6519)</f>
        <v>0</v>
      </c>
      <c r="F6522" s="254">
        <f>A</f>
        <v>0</v>
      </c>
      <c r="G6522" s="255">
        <f>E6522*F6522</f>
        <v>0</v>
      </c>
      <c r="I6522" s="308"/>
    </row>
    <row r="6523" spans="1:20">
      <c r="A6523" s="178" t="s">
        <v>84</v>
      </c>
      <c r="B6523" s="253"/>
      <c r="C6523" s="253"/>
      <c r="D6523" s="300"/>
      <c r="E6523" s="217">
        <f>SUM(G6481,G6496,G6504,G6519)</f>
        <v>0</v>
      </c>
      <c r="F6523" s="254">
        <f>I</f>
        <v>0</v>
      </c>
      <c r="G6523" s="255">
        <f>E6523*F6523</f>
        <v>0</v>
      </c>
      <c r="I6523" s="308"/>
    </row>
    <row r="6524" spans="1:20" ht="33" customHeight="1">
      <c r="A6524" s="178" t="s">
        <v>85</v>
      </c>
      <c r="B6524" s="253"/>
      <c r="C6524" s="253"/>
      <c r="D6524" s="300"/>
      <c r="E6524" s="217">
        <f>SUM(G6481,G6496,G6504,G6519)</f>
        <v>0</v>
      </c>
      <c r="F6524" s="254">
        <f>U</f>
        <v>0</v>
      </c>
      <c r="G6524" s="255">
        <f>E6524*F6524</f>
        <v>0</v>
      </c>
      <c r="I6524" s="308"/>
      <c r="J6524" s="281"/>
      <c r="K6524" s="281"/>
      <c r="L6524" s="281"/>
      <c r="M6524" s="281"/>
      <c r="N6524" s="281"/>
      <c r="O6524" s="281"/>
      <c r="P6524" s="281"/>
      <c r="Q6524" s="281"/>
      <c r="R6524" s="281"/>
      <c r="S6524" s="281"/>
    </row>
    <row r="6525" spans="1:20" s="201" customFormat="1" ht="13.5" thickBot="1">
      <c r="A6525" s="222"/>
      <c r="B6525" s="223"/>
      <c r="C6525" s="223"/>
      <c r="D6525" s="225"/>
      <c r="E6525" s="225"/>
      <c r="F6525" s="256" t="s">
        <v>83</v>
      </c>
      <c r="G6525" s="250">
        <f>SUM(G6522:G6524)</f>
        <v>0</v>
      </c>
      <c r="I6525" s="309"/>
      <c r="J6525" s="201" t="str">
        <f>B6465</f>
        <v>9,2</v>
      </c>
      <c r="K6525" s="261">
        <f>E6522</f>
        <v>0</v>
      </c>
      <c r="L6525" s="261">
        <f>+G6481</f>
        <v>0</v>
      </c>
      <c r="M6525" s="261">
        <f>+G6496</f>
        <v>0</v>
      </c>
      <c r="N6525" s="261">
        <f>+G6504</f>
        <v>0</v>
      </c>
      <c r="O6525" s="261">
        <f>+G6519</f>
        <v>0</v>
      </c>
      <c r="P6525" s="280">
        <f>G6522</f>
        <v>0</v>
      </c>
      <c r="Q6525" s="280">
        <f>G6523</f>
        <v>0</v>
      </c>
      <c r="R6525" s="280">
        <f>G6524</f>
        <v>0</v>
      </c>
      <c r="S6525" s="283">
        <f>SUM(K6525:R6525)</f>
        <v>0</v>
      </c>
      <c r="T6525" s="280"/>
    </row>
    <row r="6526" spans="1:20" ht="14" thickTop="1" thickBot="1">
      <c r="A6526" s="257"/>
      <c r="B6526" s="201"/>
      <c r="C6526" s="201"/>
      <c r="D6526" s="301"/>
      <c r="E6526" s="258" t="s">
        <v>88</v>
      </c>
      <c r="F6526" s="259"/>
      <c r="G6526" s="260">
        <f>ROUND(SUM(G6481,G6496,G6504,G6519,G6525),0)</f>
        <v>0</v>
      </c>
      <c r="I6526" s="308"/>
      <c r="T6526" s="280"/>
    </row>
    <row r="6527" spans="1:20" ht="13.5" thickTop="1">
      <c r="A6527" s="262" t="s">
        <v>95</v>
      </c>
      <c r="D6527" s="206"/>
      <c r="E6527" s="206"/>
      <c r="F6527" s="205"/>
      <c r="G6527" s="208"/>
      <c r="I6527" s="308"/>
      <c r="T6527" s="280"/>
    </row>
    <row r="6528" spans="1:20">
      <c r="A6528" s="262"/>
      <c r="B6528" s="263"/>
      <c r="C6528" s="263"/>
      <c r="D6528" s="302"/>
      <c r="E6528" s="206"/>
      <c r="F6528" s="205"/>
      <c r="G6528" s="264">
        <f ca="1">TODAY()</f>
        <v>45189</v>
      </c>
      <c r="I6528" s="308"/>
      <c r="T6528" s="280"/>
    </row>
    <row r="6529" spans="1:19" s="191" customFormat="1" ht="13.5" thickBot="1">
      <c r="A6529" s="222"/>
      <c r="B6529" s="223"/>
      <c r="C6529" s="223"/>
      <c r="D6529" s="225"/>
      <c r="E6529" s="225"/>
      <c r="F6529" s="224"/>
      <c r="G6529" s="265"/>
      <c r="I6529" s="303"/>
      <c r="S6529" s="282"/>
    </row>
    <row r="6530" spans="1:19" s="191" customFormat="1" ht="13.5" thickTop="1">
      <c r="A6530" s="188" t="s">
        <v>124</v>
      </c>
      <c r="B6530" s="188"/>
      <c r="C6530" s="188"/>
      <c r="D6530" s="190"/>
      <c r="E6530" s="190"/>
      <c r="F6530" s="189"/>
      <c r="G6530" s="189"/>
      <c r="I6530" s="303"/>
      <c r="S6530" s="282"/>
    </row>
    <row r="6531" spans="1:19" s="191" customFormat="1">
      <c r="A6531" s="188" t="str">
        <f>CONCATENATE('Prestaciones y AIU'!A5880," ANALISIS DE PRECIOS UNITARIOS")</f>
        <v xml:space="preserve"> ANALISIS DE PRECIOS UNITARIOS</v>
      </c>
      <c r="B6531" s="188"/>
      <c r="C6531" s="188"/>
      <c r="D6531" s="190"/>
      <c r="E6531" s="190"/>
      <c r="F6531" s="189"/>
      <c r="G6531" s="189"/>
      <c r="I6531" s="303"/>
      <c r="S6531" s="282"/>
    </row>
    <row r="6532" spans="1:19" s="191" customFormat="1">
      <c r="A6532" s="188" t="str">
        <f>Objeto_LIC</f>
        <v>OBJETO PROCESO COMPETITIVO</v>
      </c>
      <c r="B6532" s="188"/>
      <c r="C6532" s="188"/>
      <c r="D6532" s="190"/>
      <c r="E6532" s="190"/>
      <c r="F6532" s="189"/>
      <c r="G6532" s="189"/>
      <c r="I6532" s="303"/>
      <c r="S6532" s="282"/>
    </row>
    <row r="6533" spans="1:19">
      <c r="A6533" s="188"/>
      <c r="B6533" s="188"/>
      <c r="C6533" s="188"/>
      <c r="D6533" s="190"/>
      <c r="E6533" s="190"/>
      <c r="F6533" s="189"/>
      <c r="G6533" s="189"/>
    </row>
    <row r="6534" spans="1:19" s="201" customFormat="1" ht="13.5" thickBot="1">
      <c r="A6534" s="192"/>
      <c r="B6534" s="192"/>
      <c r="C6534" s="192"/>
      <c r="D6534" s="194"/>
      <c r="E6534" s="194"/>
      <c r="F6534" s="193"/>
      <c r="G6534" s="193"/>
      <c r="I6534" s="305"/>
      <c r="S6534" s="282"/>
    </row>
    <row r="6535" spans="1:19" ht="13.5" thickTop="1">
      <c r="A6535" s="196"/>
      <c r="B6535" s="197"/>
      <c r="C6535" s="197"/>
      <c r="D6535" s="199"/>
      <c r="E6535" s="199"/>
      <c r="F6535" s="198"/>
      <c r="G6535" s="200" t="s">
        <v>125</v>
      </c>
    </row>
    <row r="6536" spans="1:19">
      <c r="A6536" s="202" t="s">
        <v>58</v>
      </c>
      <c r="B6536" s="844" t="str">
        <f>Proponente</f>
        <v>INDICAR NOMBRE DE CONTRATISTA</v>
      </c>
      <c r="C6536" s="844"/>
      <c r="D6536" s="844"/>
      <c r="E6536" s="844"/>
      <c r="F6536" s="844"/>
      <c r="G6536" s="845"/>
    </row>
    <row r="6537" spans="1:19">
      <c r="A6537" s="202" t="s">
        <v>59</v>
      </c>
      <c r="B6537" s="203" t="str">
        <f>Presupuesto!$A$101</f>
        <v>9,3</v>
      </c>
      <c r="C6537" s="844" t="str">
        <f>Presupuesto!$B$101</f>
        <v>Suministro e instalación de caseta de vigilancia según diseño</v>
      </c>
      <c r="D6537" s="844"/>
      <c r="E6537" s="844"/>
      <c r="F6537" s="844"/>
      <c r="G6537" s="845"/>
    </row>
    <row r="6538" spans="1:19">
      <c r="A6538" s="204"/>
      <c r="D6538" s="206"/>
      <c r="E6538" s="206"/>
      <c r="F6538" s="192" t="s">
        <v>87</v>
      </c>
      <c r="G6538" s="207" t="str">
        <f>Presupuesto!$C$101</f>
        <v>Und</v>
      </c>
      <c r="I6538" s="306"/>
      <c r="J6538" s="281"/>
      <c r="K6538" s="281"/>
      <c r="L6538" s="281"/>
      <c r="M6538" s="281"/>
      <c r="N6538" s="281"/>
      <c r="O6538" s="281"/>
      <c r="P6538" s="281"/>
      <c r="Q6538" s="281"/>
      <c r="R6538" s="281"/>
      <c r="S6538" s="281"/>
    </row>
    <row r="6539" spans="1:19" s="209" customFormat="1" ht="13.5" thickBot="1">
      <c r="A6539" s="202" t="s">
        <v>60</v>
      </c>
      <c r="B6539" s="195"/>
      <c r="C6539" s="195"/>
      <c r="D6539" s="206"/>
      <c r="E6539" s="206"/>
      <c r="F6539" s="205"/>
      <c r="G6539" s="208"/>
      <c r="I6539" s="307"/>
      <c r="S6539" s="281"/>
    </row>
    <row r="6540" spans="1:19" ht="13.5" thickTop="1">
      <c r="A6540" s="210" t="s">
        <v>53</v>
      </c>
      <c r="B6540" s="211" t="s">
        <v>61</v>
      </c>
      <c r="C6540" s="211" t="s">
        <v>62</v>
      </c>
      <c r="D6540" s="212" t="s">
        <v>70</v>
      </c>
      <c r="E6540" s="213" t="s">
        <v>98</v>
      </c>
      <c r="F6540" s="213" t="s">
        <v>75</v>
      </c>
      <c r="G6540" s="214" t="s">
        <v>66</v>
      </c>
      <c r="I6540" s="269"/>
    </row>
    <row r="6541" spans="1:19">
      <c r="A6541" s="215" t="str">
        <f t="shared" ref="A6541:A6552" si="1156">IF(I6540=0,"-",VLOOKUP(I6540,EQUIPOS,2,FALSE))</f>
        <v>-</v>
      </c>
      <c r="B6541" s="216"/>
      <c r="C6541" s="216"/>
      <c r="D6541" s="186"/>
      <c r="E6541" s="217">
        <f t="shared" ref="E6541:E6552" si="1157">IF(I6540=0,0,VLOOKUP(I6540,EQUIPOS,4,FALSE))</f>
        <v>0</v>
      </c>
      <c r="F6541" s="218">
        <f t="shared" ref="F6541:F6552" si="1158">IF(D6541=0,0,E6541/D6541)</f>
        <v>0</v>
      </c>
      <c r="G6541" s="219"/>
      <c r="I6541" s="269"/>
    </row>
    <row r="6542" spans="1:19">
      <c r="A6542" s="215" t="str">
        <f t="shared" si="1156"/>
        <v>-</v>
      </c>
      <c r="B6542" s="216"/>
      <c r="C6542" s="216"/>
      <c r="D6542" s="186"/>
      <c r="E6542" s="217">
        <f t="shared" si="1157"/>
        <v>0</v>
      </c>
      <c r="F6542" s="218">
        <f t="shared" si="1158"/>
        <v>0</v>
      </c>
      <c r="G6542" s="220"/>
      <c r="I6542" s="269"/>
    </row>
    <row r="6543" spans="1:19">
      <c r="A6543" s="215" t="str">
        <f t="shared" si="1156"/>
        <v>-</v>
      </c>
      <c r="B6543" s="216"/>
      <c r="C6543" s="216"/>
      <c r="D6543" s="186"/>
      <c r="E6543" s="217">
        <f t="shared" si="1157"/>
        <v>0</v>
      </c>
      <c r="F6543" s="218">
        <f t="shared" si="1158"/>
        <v>0</v>
      </c>
      <c r="G6543" s="220"/>
      <c r="I6543" s="269"/>
    </row>
    <row r="6544" spans="1:19">
      <c r="A6544" s="215" t="str">
        <f t="shared" si="1156"/>
        <v>-</v>
      </c>
      <c r="B6544" s="216"/>
      <c r="C6544" s="216"/>
      <c r="D6544" s="186"/>
      <c r="E6544" s="217">
        <f t="shared" si="1157"/>
        <v>0</v>
      </c>
      <c r="F6544" s="218">
        <f t="shared" si="1158"/>
        <v>0</v>
      </c>
      <c r="G6544" s="220"/>
      <c r="I6544" s="269"/>
    </row>
    <row r="6545" spans="1:19">
      <c r="A6545" s="215" t="str">
        <f t="shared" si="1156"/>
        <v>-</v>
      </c>
      <c r="B6545" s="216"/>
      <c r="C6545" s="216"/>
      <c r="D6545" s="186"/>
      <c r="E6545" s="217">
        <f t="shared" si="1157"/>
        <v>0</v>
      </c>
      <c r="F6545" s="218">
        <f t="shared" si="1158"/>
        <v>0</v>
      </c>
      <c r="G6545" s="220"/>
      <c r="I6545" s="269"/>
    </row>
    <row r="6546" spans="1:19">
      <c r="A6546" s="215" t="str">
        <f t="shared" si="1156"/>
        <v>-</v>
      </c>
      <c r="B6546" s="216"/>
      <c r="C6546" s="216"/>
      <c r="D6546" s="186"/>
      <c r="E6546" s="217">
        <f t="shared" si="1157"/>
        <v>0</v>
      </c>
      <c r="F6546" s="218">
        <f t="shared" si="1158"/>
        <v>0</v>
      </c>
      <c r="G6546" s="220"/>
      <c r="I6546" s="269"/>
    </row>
    <row r="6547" spans="1:19">
      <c r="A6547" s="215" t="str">
        <f t="shared" si="1156"/>
        <v>-</v>
      </c>
      <c r="B6547" s="216"/>
      <c r="C6547" s="216"/>
      <c r="D6547" s="186"/>
      <c r="E6547" s="217">
        <f t="shared" si="1157"/>
        <v>0</v>
      </c>
      <c r="F6547" s="218">
        <f t="shared" si="1158"/>
        <v>0</v>
      </c>
      <c r="G6547" s="220"/>
      <c r="I6547" s="269"/>
    </row>
    <row r="6548" spans="1:19">
      <c r="A6548" s="215" t="str">
        <f t="shared" si="1156"/>
        <v>-</v>
      </c>
      <c r="B6548" s="216"/>
      <c r="C6548" s="216"/>
      <c r="D6548" s="186"/>
      <c r="E6548" s="217">
        <f t="shared" si="1157"/>
        <v>0</v>
      </c>
      <c r="F6548" s="218">
        <f t="shared" si="1158"/>
        <v>0</v>
      </c>
      <c r="G6548" s="220"/>
      <c r="I6548" s="269"/>
    </row>
    <row r="6549" spans="1:19">
      <c r="A6549" s="215" t="str">
        <f t="shared" si="1156"/>
        <v>-</v>
      </c>
      <c r="B6549" s="216"/>
      <c r="C6549" s="216"/>
      <c r="D6549" s="186"/>
      <c r="E6549" s="217">
        <f t="shared" si="1157"/>
        <v>0</v>
      </c>
      <c r="F6549" s="218">
        <f t="shared" si="1158"/>
        <v>0</v>
      </c>
      <c r="G6549" s="220"/>
      <c r="I6549" s="269"/>
    </row>
    <row r="6550" spans="1:19">
      <c r="A6550" s="215" t="str">
        <f t="shared" si="1156"/>
        <v>-</v>
      </c>
      <c r="B6550" s="216"/>
      <c r="C6550" s="216"/>
      <c r="D6550" s="186"/>
      <c r="E6550" s="217">
        <f t="shared" si="1157"/>
        <v>0</v>
      </c>
      <c r="F6550" s="218">
        <f t="shared" si="1158"/>
        <v>0</v>
      </c>
      <c r="G6550" s="220"/>
      <c r="I6550" s="269"/>
    </row>
    <row r="6551" spans="1:19">
      <c r="A6551" s="215" t="str">
        <f t="shared" si="1156"/>
        <v>-</v>
      </c>
      <c r="B6551" s="216"/>
      <c r="C6551" s="216"/>
      <c r="D6551" s="186"/>
      <c r="E6551" s="217">
        <f t="shared" si="1157"/>
        <v>0</v>
      </c>
      <c r="F6551" s="218">
        <f t="shared" si="1158"/>
        <v>0</v>
      </c>
      <c r="G6551" s="220"/>
      <c r="I6551" s="269"/>
    </row>
    <row r="6552" spans="1:19">
      <c r="A6552" s="215" t="str">
        <f t="shared" si="1156"/>
        <v>-</v>
      </c>
      <c r="B6552" s="216"/>
      <c r="C6552" s="216"/>
      <c r="D6552" s="186"/>
      <c r="E6552" s="217">
        <f t="shared" si="1157"/>
        <v>0</v>
      </c>
      <c r="F6552" s="218">
        <f t="shared" si="1158"/>
        <v>0</v>
      </c>
      <c r="G6552" s="220"/>
      <c r="I6552" s="308"/>
    </row>
    <row r="6553" spans="1:19" ht="13.5" thickBot="1">
      <c r="A6553" s="222"/>
      <c r="B6553" s="223"/>
      <c r="C6553" s="223"/>
      <c r="D6553" s="225"/>
      <c r="E6553" s="225"/>
      <c r="F6553" s="226" t="s">
        <v>76</v>
      </c>
      <c r="G6553" s="227">
        <f>SUM(F6541:F6552)</f>
        <v>0</v>
      </c>
      <c r="I6553" s="308"/>
    </row>
    <row r="6554" spans="1:19" s="209" customFormat="1" ht="13.5" thickTop="1">
      <c r="A6554" s="228" t="s">
        <v>63</v>
      </c>
      <c r="B6554" s="229"/>
      <c r="C6554" s="229"/>
      <c r="D6554" s="231"/>
      <c r="E6554" s="231"/>
      <c r="F6554" s="230"/>
      <c r="G6554" s="232"/>
      <c r="I6554" s="307"/>
      <c r="S6554" s="281"/>
    </row>
    <row r="6555" spans="1:19" ht="26">
      <c r="A6555" s="233" t="s">
        <v>53</v>
      </c>
      <c r="B6555" s="234"/>
      <c r="C6555" s="235" t="s">
        <v>54</v>
      </c>
      <c r="D6555" s="298" t="s">
        <v>64</v>
      </c>
      <c r="E6555" s="236" t="s">
        <v>65</v>
      </c>
      <c r="F6555" s="237" t="s">
        <v>75</v>
      </c>
      <c r="G6555" s="238" t="s">
        <v>66</v>
      </c>
      <c r="I6555" s="269"/>
    </row>
    <row r="6556" spans="1:19">
      <c r="A6556" s="842" t="str">
        <f t="shared" ref="A6556:A6567" si="1159">IF(I6555=0,"",VLOOKUP(I6555,MATERIALES,2,FALSE))</f>
        <v/>
      </c>
      <c r="B6556" s="843"/>
      <c r="C6556" s="239" t="str">
        <f t="shared" ref="C6556:C6564" si="1160">IF(I6555=0,"",VLOOKUP(I6555,MATERIALES,3,FALSE))</f>
        <v/>
      </c>
      <c r="D6556" s="186"/>
      <c r="E6556" s="240">
        <f t="shared" ref="E6556:E6567" si="1161">IF(I6555=0,0,VLOOKUP(I6555,MATERIALES,4,FALSE))</f>
        <v>0</v>
      </c>
      <c r="F6556" s="218">
        <f>D6556*E6556</f>
        <v>0</v>
      </c>
      <c r="G6556" s="219"/>
      <c r="I6556" s="269"/>
    </row>
    <row r="6557" spans="1:19">
      <c r="A6557" s="842" t="str">
        <f t="shared" si="1159"/>
        <v/>
      </c>
      <c r="B6557" s="843"/>
      <c r="C6557" s="239" t="str">
        <f t="shared" si="1160"/>
        <v/>
      </c>
      <c r="D6557" s="186"/>
      <c r="E6557" s="240">
        <f t="shared" si="1161"/>
        <v>0</v>
      </c>
      <c r="F6557" s="218">
        <f t="shared" ref="F6557:F6567" si="1162">D6557*E6557</f>
        <v>0</v>
      </c>
      <c r="G6557" s="220"/>
      <c r="I6557" s="269"/>
    </row>
    <row r="6558" spans="1:19">
      <c r="A6558" s="842" t="str">
        <f t="shared" si="1159"/>
        <v/>
      </c>
      <c r="B6558" s="843"/>
      <c r="C6558" s="239" t="str">
        <f t="shared" si="1160"/>
        <v/>
      </c>
      <c r="D6558" s="186"/>
      <c r="E6558" s="240">
        <f t="shared" si="1161"/>
        <v>0</v>
      </c>
      <c r="F6558" s="218">
        <f t="shared" si="1162"/>
        <v>0</v>
      </c>
      <c r="G6558" s="220"/>
      <c r="I6558" s="269"/>
    </row>
    <row r="6559" spans="1:19">
      <c r="A6559" s="842" t="str">
        <f t="shared" si="1159"/>
        <v/>
      </c>
      <c r="B6559" s="843"/>
      <c r="C6559" s="239" t="str">
        <f t="shared" si="1160"/>
        <v/>
      </c>
      <c r="D6559" s="186"/>
      <c r="E6559" s="240">
        <f t="shared" si="1161"/>
        <v>0</v>
      </c>
      <c r="F6559" s="218">
        <f t="shared" si="1162"/>
        <v>0</v>
      </c>
      <c r="G6559" s="220"/>
      <c r="I6559" s="269"/>
    </row>
    <row r="6560" spans="1:19">
      <c r="A6560" s="842" t="str">
        <f t="shared" si="1159"/>
        <v/>
      </c>
      <c r="B6560" s="843"/>
      <c r="C6560" s="239" t="str">
        <f t="shared" si="1160"/>
        <v/>
      </c>
      <c r="D6560" s="186"/>
      <c r="E6560" s="240">
        <f t="shared" si="1161"/>
        <v>0</v>
      </c>
      <c r="F6560" s="218">
        <f t="shared" si="1162"/>
        <v>0</v>
      </c>
      <c r="G6560" s="220"/>
      <c r="I6560" s="269"/>
    </row>
    <row r="6561" spans="1:9">
      <c r="A6561" s="842" t="str">
        <f t="shared" si="1159"/>
        <v/>
      </c>
      <c r="B6561" s="843"/>
      <c r="C6561" s="239" t="str">
        <f t="shared" si="1160"/>
        <v/>
      </c>
      <c r="D6561" s="186"/>
      <c r="E6561" s="240">
        <f t="shared" si="1161"/>
        <v>0</v>
      </c>
      <c r="F6561" s="218">
        <f t="shared" si="1162"/>
        <v>0</v>
      </c>
      <c r="G6561" s="220"/>
      <c r="I6561" s="269"/>
    </row>
    <row r="6562" spans="1:9">
      <c r="A6562" s="842" t="str">
        <f t="shared" si="1159"/>
        <v/>
      </c>
      <c r="B6562" s="843"/>
      <c r="C6562" s="239" t="str">
        <f t="shared" si="1160"/>
        <v/>
      </c>
      <c r="D6562" s="186"/>
      <c r="E6562" s="240">
        <f t="shared" si="1161"/>
        <v>0</v>
      </c>
      <c r="F6562" s="218">
        <f t="shared" si="1162"/>
        <v>0</v>
      </c>
      <c r="G6562" s="220"/>
      <c r="I6562" s="269"/>
    </row>
    <row r="6563" spans="1:9">
      <c r="A6563" s="842" t="str">
        <f t="shared" si="1159"/>
        <v/>
      </c>
      <c r="B6563" s="843"/>
      <c r="C6563" s="239" t="str">
        <f t="shared" si="1160"/>
        <v/>
      </c>
      <c r="D6563" s="186"/>
      <c r="E6563" s="240">
        <f t="shared" si="1161"/>
        <v>0</v>
      </c>
      <c r="F6563" s="218">
        <f t="shared" si="1162"/>
        <v>0</v>
      </c>
      <c r="G6563" s="241"/>
      <c r="I6563" s="269"/>
    </row>
    <row r="6564" spans="1:9">
      <c r="A6564" s="842" t="str">
        <f t="shared" si="1159"/>
        <v/>
      </c>
      <c r="B6564" s="843"/>
      <c r="C6564" s="239" t="str">
        <f t="shared" si="1160"/>
        <v/>
      </c>
      <c r="D6564" s="186"/>
      <c r="E6564" s="240">
        <f t="shared" si="1161"/>
        <v>0</v>
      </c>
      <c r="F6564" s="218">
        <f t="shared" si="1162"/>
        <v>0</v>
      </c>
      <c r="G6564" s="220"/>
      <c r="I6564" s="269"/>
    </row>
    <row r="6565" spans="1:9">
      <c r="A6565" s="842" t="str">
        <f t="shared" si="1159"/>
        <v/>
      </c>
      <c r="B6565" s="843"/>
      <c r="C6565" s="239"/>
      <c r="D6565" s="186"/>
      <c r="E6565" s="240">
        <f t="shared" si="1161"/>
        <v>0</v>
      </c>
      <c r="F6565" s="218">
        <f t="shared" si="1162"/>
        <v>0</v>
      </c>
      <c r="G6565" s="220"/>
      <c r="I6565" s="269"/>
    </row>
    <row r="6566" spans="1:9">
      <c r="A6566" s="842" t="str">
        <f t="shared" si="1159"/>
        <v/>
      </c>
      <c r="B6566" s="843"/>
      <c r="C6566" s="239"/>
      <c r="D6566" s="186"/>
      <c r="E6566" s="240">
        <f t="shared" si="1161"/>
        <v>0</v>
      </c>
      <c r="F6566" s="218">
        <f t="shared" si="1162"/>
        <v>0</v>
      </c>
      <c r="G6566" s="220"/>
      <c r="I6566" s="269"/>
    </row>
    <row r="6567" spans="1:9" ht="26.25" customHeight="1">
      <c r="A6567" s="842" t="str">
        <f t="shared" si="1159"/>
        <v/>
      </c>
      <c r="B6567" s="843"/>
      <c r="C6567" s="239" t="str">
        <f t="shared" ref="C6567" si="1163">IF(I6566=0,"",VLOOKUP(I6566,MATERIALES,3,FALSE))</f>
        <v/>
      </c>
      <c r="D6567" s="186"/>
      <c r="E6567" s="240">
        <f t="shared" si="1161"/>
        <v>0</v>
      </c>
      <c r="F6567" s="218">
        <f t="shared" si="1162"/>
        <v>0</v>
      </c>
      <c r="G6567" s="221"/>
      <c r="I6567" s="308"/>
    </row>
    <row r="6568" spans="1:9" ht="13.5" thickBot="1">
      <c r="A6568" s="204"/>
      <c r="D6568" s="206"/>
      <c r="E6568" s="242"/>
      <c r="F6568" s="243" t="s">
        <v>77</v>
      </c>
      <c r="G6568" s="241">
        <f>SUM(F6556:F6567)</f>
        <v>0</v>
      </c>
      <c r="I6568" s="308"/>
    </row>
    <row r="6569" spans="1:9" ht="14" thickTop="1" thickBot="1">
      <c r="A6569" s="244" t="s">
        <v>68</v>
      </c>
      <c r="B6569" s="245"/>
      <c r="C6569" s="245"/>
      <c r="D6569" s="247"/>
      <c r="E6569" s="247"/>
      <c r="F6569" s="246"/>
      <c r="G6569" s="248"/>
      <c r="I6569" s="308"/>
    </row>
    <row r="6570" spans="1:9" ht="13.5" thickTop="1">
      <c r="A6570" s="233" t="s">
        <v>53</v>
      </c>
      <c r="B6570" s="234"/>
      <c r="C6570" s="236" t="s">
        <v>67</v>
      </c>
      <c r="D6570" s="298" t="s">
        <v>71</v>
      </c>
      <c r="E6570" s="236" t="s">
        <v>96</v>
      </c>
      <c r="F6570" s="237" t="s">
        <v>75</v>
      </c>
      <c r="G6570" s="238" t="s">
        <v>66</v>
      </c>
      <c r="I6570" s="269"/>
    </row>
    <row r="6571" spans="1:9">
      <c r="A6571" s="842" t="str">
        <f>IF(I6570=0,"",VLOOKUP(I6570,EQUIPOS,2,FALSE))</f>
        <v/>
      </c>
      <c r="B6571" s="843"/>
      <c r="C6571" s="187"/>
      <c r="D6571" s="186"/>
      <c r="E6571" s="240">
        <f>IF(I6570=0,0,VLOOKUP(I6570,EQUIPOS,4,FALSE))</f>
        <v>0</v>
      </c>
      <c r="F6571" s="218">
        <f>C6571*D6571*E6571</f>
        <v>0</v>
      </c>
      <c r="G6571" s="219"/>
      <c r="I6571" s="269"/>
    </row>
    <row r="6572" spans="1:9">
      <c r="A6572" s="842" t="str">
        <f>IF(I6571=0,"",VLOOKUP(I6571,EQUIPOS,2,FALSE))</f>
        <v/>
      </c>
      <c r="B6572" s="843"/>
      <c r="C6572" s="187"/>
      <c r="D6572" s="186"/>
      <c r="E6572" s="240">
        <f>IF(I6571=0,0,VLOOKUP(I6571,EQUIPOS,4,FALSE))</f>
        <v>0</v>
      </c>
      <c r="F6572" s="218">
        <f t="shared" ref="F6572:F6575" si="1164">C6572*D6572*E6572</f>
        <v>0</v>
      </c>
      <c r="G6572" s="220"/>
      <c r="I6572" s="269"/>
    </row>
    <row r="6573" spans="1:9">
      <c r="A6573" s="842" t="str">
        <f>IF(I6572=0,"",VLOOKUP(I6572,EQUIPOS,2,FALSE))</f>
        <v/>
      </c>
      <c r="B6573" s="843"/>
      <c r="C6573" s="187"/>
      <c r="D6573" s="186"/>
      <c r="E6573" s="240">
        <f>IF(I6572=0,0,VLOOKUP(I6572,EQUIPOS,4,FALSE))</f>
        <v>0</v>
      </c>
      <c r="F6573" s="218">
        <f t="shared" si="1164"/>
        <v>0</v>
      </c>
      <c r="G6573" s="220"/>
      <c r="I6573" s="269"/>
    </row>
    <row r="6574" spans="1:9">
      <c r="A6574" s="842" t="str">
        <f>IF(I6573=0,"",VLOOKUP(I6573,EQUIPOS,2,FALSE))</f>
        <v/>
      </c>
      <c r="B6574" s="843"/>
      <c r="C6574" s="187"/>
      <c r="D6574" s="186"/>
      <c r="E6574" s="240">
        <f>IF(I6573=0,0,VLOOKUP(I6573,EQUIPOS,4,FALSE))</f>
        <v>0</v>
      </c>
      <c r="F6574" s="218">
        <f t="shared" si="1164"/>
        <v>0</v>
      </c>
      <c r="G6574" s="220"/>
      <c r="I6574" s="269"/>
    </row>
    <row r="6575" spans="1:9" ht="30.75" customHeight="1">
      <c r="A6575" s="842" t="str">
        <f>IF(I6574=0,"",VLOOKUP(I6574,EQUIPOS,2,FALSE))</f>
        <v/>
      </c>
      <c r="B6575" s="843"/>
      <c r="C6575" s="187"/>
      <c r="D6575" s="186"/>
      <c r="E6575" s="240">
        <f>IF(I6574=0,0,VLOOKUP(I6574,EQUIPOS,4,FALSE))</f>
        <v>0</v>
      </c>
      <c r="F6575" s="218">
        <f t="shared" si="1164"/>
        <v>0</v>
      </c>
      <c r="G6575" s="221"/>
      <c r="I6575" s="308"/>
    </row>
    <row r="6576" spans="1:9" ht="13.5" thickBot="1">
      <c r="A6576" s="222"/>
      <c r="B6576" s="223"/>
      <c r="C6576" s="223"/>
      <c r="D6576" s="225"/>
      <c r="E6576" s="249"/>
      <c r="F6576" s="226" t="s">
        <v>78</v>
      </c>
      <c r="G6576" s="250">
        <f>SUM(F6571:F6575)</f>
        <v>0</v>
      </c>
      <c r="I6576" s="308"/>
    </row>
    <row r="6577" spans="1:9" ht="13.5" thickTop="1">
      <c r="A6577" s="228" t="s">
        <v>69</v>
      </c>
      <c r="B6577" s="229"/>
      <c r="C6577" s="229"/>
      <c r="D6577" s="231"/>
      <c r="E6577" s="231"/>
      <c r="F6577" s="230"/>
      <c r="G6577" s="232"/>
      <c r="H6577" s="209"/>
      <c r="I6577" s="307"/>
    </row>
    <row r="6578" spans="1:9" ht="26">
      <c r="A6578" s="233" t="s">
        <v>53</v>
      </c>
      <c r="B6578" s="235" t="s">
        <v>54</v>
      </c>
      <c r="C6578" s="235" t="s">
        <v>64</v>
      </c>
      <c r="D6578" s="298" t="s">
        <v>70</v>
      </c>
      <c r="E6578" s="236" t="s">
        <v>65</v>
      </c>
      <c r="F6578" s="237" t="s">
        <v>75</v>
      </c>
      <c r="G6578" s="238" t="s">
        <v>66</v>
      </c>
      <c r="I6578" s="269"/>
    </row>
    <row r="6579" spans="1:9">
      <c r="A6579" s="251" t="str">
        <f t="shared" ref="A6579:A6590" si="1165">IF(I6578=0,"",VLOOKUP(I6578,MANOOBRA,2,FALSE))</f>
        <v/>
      </c>
      <c r="B6579" s="239" t="str">
        <f t="shared" ref="B6579:B6590" si="1166">IF(I6578=0,"",VLOOKUP(I6578,MANOOBRA,3,FALSE))</f>
        <v/>
      </c>
      <c r="C6579" s="187"/>
      <c r="D6579" s="187"/>
      <c r="E6579" s="240">
        <f t="shared" ref="E6579:E6590" si="1167">IF(I6578=0,0,VLOOKUP(I6578,MANOOBRA,4,FALSE))</f>
        <v>0</v>
      </c>
      <c r="F6579" s="218">
        <f>IF(D6579=0,0,C6579*E6579/D6579)</f>
        <v>0</v>
      </c>
      <c r="G6579" s="219"/>
      <c r="I6579" s="269"/>
    </row>
    <row r="6580" spans="1:9">
      <c r="A6580" s="251" t="str">
        <f t="shared" si="1165"/>
        <v/>
      </c>
      <c r="B6580" s="239" t="str">
        <f t="shared" si="1166"/>
        <v/>
      </c>
      <c r="C6580" s="187"/>
      <c r="D6580" s="187"/>
      <c r="E6580" s="240">
        <f t="shared" si="1167"/>
        <v>0</v>
      </c>
      <c r="F6580" s="218">
        <f t="shared" ref="F6580:F6590" si="1168">IF(D6580=0,0,C6580*E6580/D6580)</f>
        <v>0</v>
      </c>
      <c r="G6580" s="220"/>
      <c r="I6580" s="269"/>
    </row>
    <row r="6581" spans="1:9">
      <c r="A6581" s="251" t="str">
        <f t="shared" si="1165"/>
        <v/>
      </c>
      <c r="B6581" s="239" t="str">
        <f t="shared" si="1166"/>
        <v/>
      </c>
      <c r="C6581" s="187"/>
      <c r="D6581" s="290"/>
      <c r="E6581" s="240">
        <f t="shared" si="1167"/>
        <v>0</v>
      </c>
      <c r="F6581" s="218">
        <f t="shared" si="1168"/>
        <v>0</v>
      </c>
      <c r="G6581" s="220"/>
      <c r="I6581" s="269"/>
    </row>
    <row r="6582" spans="1:9">
      <c r="A6582" s="251" t="str">
        <f t="shared" si="1165"/>
        <v/>
      </c>
      <c r="B6582" s="239" t="str">
        <f t="shared" si="1166"/>
        <v/>
      </c>
      <c r="C6582" s="187"/>
      <c r="D6582" s="187"/>
      <c r="E6582" s="240">
        <f t="shared" si="1167"/>
        <v>0</v>
      </c>
      <c r="F6582" s="218">
        <f t="shared" si="1168"/>
        <v>0</v>
      </c>
      <c r="G6582" s="220"/>
      <c r="I6582" s="269"/>
    </row>
    <row r="6583" spans="1:9">
      <c r="A6583" s="251" t="str">
        <f t="shared" si="1165"/>
        <v/>
      </c>
      <c r="B6583" s="239" t="str">
        <f t="shared" si="1166"/>
        <v/>
      </c>
      <c r="C6583" s="187"/>
      <c r="D6583" s="187"/>
      <c r="E6583" s="240">
        <f t="shared" si="1167"/>
        <v>0</v>
      </c>
      <c r="F6583" s="218">
        <f t="shared" si="1168"/>
        <v>0</v>
      </c>
      <c r="G6583" s="220"/>
      <c r="I6583" s="269"/>
    </row>
    <row r="6584" spans="1:9">
      <c r="A6584" s="251" t="str">
        <f t="shared" si="1165"/>
        <v/>
      </c>
      <c r="B6584" s="239" t="str">
        <f t="shared" si="1166"/>
        <v/>
      </c>
      <c r="C6584" s="187"/>
      <c r="D6584" s="187"/>
      <c r="E6584" s="240">
        <f t="shared" si="1167"/>
        <v>0</v>
      </c>
      <c r="F6584" s="218">
        <f t="shared" si="1168"/>
        <v>0</v>
      </c>
      <c r="G6584" s="220"/>
      <c r="I6584" s="269"/>
    </row>
    <row r="6585" spans="1:9">
      <c r="A6585" s="251" t="str">
        <f t="shared" si="1165"/>
        <v/>
      </c>
      <c r="B6585" s="239" t="str">
        <f t="shared" si="1166"/>
        <v/>
      </c>
      <c r="C6585" s="187"/>
      <c r="D6585" s="187"/>
      <c r="E6585" s="240">
        <f t="shared" si="1167"/>
        <v>0</v>
      </c>
      <c r="F6585" s="218">
        <f t="shared" si="1168"/>
        <v>0</v>
      </c>
      <c r="G6585" s="220"/>
      <c r="I6585" s="269"/>
    </row>
    <row r="6586" spans="1:9">
      <c r="A6586" s="251" t="str">
        <f t="shared" si="1165"/>
        <v/>
      </c>
      <c r="B6586" s="239" t="str">
        <f t="shared" si="1166"/>
        <v/>
      </c>
      <c r="C6586" s="187"/>
      <c r="D6586" s="187"/>
      <c r="E6586" s="240">
        <f t="shared" si="1167"/>
        <v>0</v>
      </c>
      <c r="F6586" s="218">
        <f t="shared" si="1168"/>
        <v>0</v>
      </c>
      <c r="G6586" s="220"/>
      <c r="I6586" s="269"/>
    </row>
    <row r="6587" spans="1:9">
      <c r="A6587" s="251" t="str">
        <f t="shared" si="1165"/>
        <v/>
      </c>
      <c r="B6587" s="239" t="str">
        <f t="shared" si="1166"/>
        <v/>
      </c>
      <c r="C6587" s="187"/>
      <c r="D6587" s="187"/>
      <c r="E6587" s="240">
        <f t="shared" si="1167"/>
        <v>0</v>
      </c>
      <c r="F6587" s="218">
        <f t="shared" si="1168"/>
        <v>0</v>
      </c>
      <c r="G6587" s="220"/>
      <c r="I6587" s="269"/>
    </row>
    <row r="6588" spans="1:9">
      <c r="A6588" s="251" t="str">
        <f t="shared" si="1165"/>
        <v/>
      </c>
      <c r="B6588" s="239" t="str">
        <f t="shared" si="1166"/>
        <v/>
      </c>
      <c r="C6588" s="187"/>
      <c r="D6588" s="187"/>
      <c r="E6588" s="240">
        <f t="shared" si="1167"/>
        <v>0</v>
      </c>
      <c r="F6588" s="218">
        <f t="shared" si="1168"/>
        <v>0</v>
      </c>
      <c r="G6588" s="220"/>
      <c r="I6588" s="269"/>
    </row>
    <row r="6589" spans="1:9">
      <c r="A6589" s="251" t="str">
        <f t="shared" si="1165"/>
        <v/>
      </c>
      <c r="B6589" s="239" t="str">
        <f t="shared" si="1166"/>
        <v/>
      </c>
      <c r="C6589" s="187"/>
      <c r="D6589" s="187"/>
      <c r="E6589" s="240">
        <f t="shared" si="1167"/>
        <v>0</v>
      </c>
      <c r="F6589" s="218">
        <f t="shared" si="1168"/>
        <v>0</v>
      </c>
      <c r="G6589" s="220"/>
      <c r="I6589" s="269"/>
    </row>
    <row r="6590" spans="1:9" ht="31.5" customHeight="1">
      <c r="A6590" s="251" t="str">
        <f t="shared" si="1165"/>
        <v/>
      </c>
      <c r="B6590" s="239" t="str">
        <f t="shared" si="1166"/>
        <v/>
      </c>
      <c r="C6590" s="187"/>
      <c r="D6590" s="187"/>
      <c r="E6590" s="240">
        <f t="shared" si="1167"/>
        <v>0</v>
      </c>
      <c r="F6590" s="218">
        <f t="shared" si="1168"/>
        <v>0</v>
      </c>
      <c r="G6590" s="221"/>
      <c r="I6590" s="308"/>
    </row>
    <row r="6591" spans="1:9" ht="13.5" thickBot="1">
      <c r="A6591" s="222"/>
      <c r="B6591" s="223"/>
      <c r="C6591" s="223"/>
      <c r="D6591" s="225"/>
      <c r="E6591" s="225"/>
      <c r="F6591" s="226" t="s">
        <v>79</v>
      </c>
      <c r="G6591" s="250">
        <f>SUM(F6579:F6590)</f>
        <v>0</v>
      </c>
      <c r="I6591" s="308"/>
    </row>
    <row r="6592" spans="1:9" ht="13.5" thickTop="1">
      <c r="A6592" s="179" t="s">
        <v>72</v>
      </c>
      <c r="B6592" s="229"/>
      <c r="C6592" s="229"/>
      <c r="D6592" s="231"/>
      <c r="E6592" s="231"/>
      <c r="F6592" s="230"/>
      <c r="G6592" s="232"/>
      <c r="H6592" s="209"/>
      <c r="I6592" s="307"/>
    </row>
    <row r="6593" spans="1:20">
      <c r="A6593" s="233" t="s">
        <v>53</v>
      </c>
      <c r="B6593" s="234"/>
      <c r="C6593" s="234"/>
      <c r="D6593" s="299"/>
      <c r="E6593" s="236" t="s">
        <v>73</v>
      </c>
      <c r="F6593" s="237" t="s">
        <v>74</v>
      </c>
      <c r="G6593" s="252" t="s">
        <v>73</v>
      </c>
      <c r="I6593" s="308"/>
    </row>
    <row r="6594" spans="1:20">
      <c r="A6594" s="178" t="s">
        <v>86</v>
      </c>
      <c r="B6594" s="253"/>
      <c r="C6594" s="253"/>
      <c r="D6594" s="300"/>
      <c r="E6594" s="217">
        <f>SUM(G6553,G6568,G6576,G6591)</f>
        <v>0</v>
      </c>
      <c r="F6594" s="254">
        <f>A</f>
        <v>0</v>
      </c>
      <c r="G6594" s="255">
        <f>E6594*F6594</f>
        <v>0</v>
      </c>
      <c r="I6594" s="308"/>
    </row>
    <row r="6595" spans="1:20">
      <c r="A6595" s="178" t="s">
        <v>84</v>
      </c>
      <c r="B6595" s="253"/>
      <c r="C6595" s="253"/>
      <c r="D6595" s="300"/>
      <c r="E6595" s="217">
        <f>SUM(G6553,G6568,G6576,G6591)</f>
        <v>0</v>
      </c>
      <c r="F6595" s="254">
        <f>I</f>
        <v>0</v>
      </c>
      <c r="G6595" s="255">
        <f>E6595*F6595</f>
        <v>0</v>
      </c>
      <c r="I6595" s="308"/>
    </row>
    <row r="6596" spans="1:20" ht="33" customHeight="1">
      <c r="A6596" s="178" t="s">
        <v>85</v>
      </c>
      <c r="B6596" s="253"/>
      <c r="C6596" s="253"/>
      <c r="D6596" s="300"/>
      <c r="E6596" s="217">
        <f>SUM(G6553,G6568,G6576,G6591)</f>
        <v>0</v>
      </c>
      <c r="F6596" s="254">
        <f>U</f>
        <v>0</v>
      </c>
      <c r="G6596" s="255">
        <f>E6596*F6596</f>
        <v>0</v>
      </c>
      <c r="I6596" s="308"/>
      <c r="J6596" s="281"/>
      <c r="K6596" s="281"/>
      <c r="L6596" s="281"/>
      <c r="M6596" s="281"/>
      <c r="N6596" s="281"/>
      <c r="O6596" s="281"/>
      <c r="P6596" s="281"/>
      <c r="Q6596" s="281"/>
      <c r="R6596" s="281"/>
      <c r="S6596" s="281"/>
    </row>
    <row r="6597" spans="1:20" s="201" customFormat="1" ht="13.5" thickBot="1">
      <c r="A6597" s="222"/>
      <c r="B6597" s="223"/>
      <c r="C6597" s="223"/>
      <c r="D6597" s="225"/>
      <c r="E6597" s="225"/>
      <c r="F6597" s="256" t="s">
        <v>83</v>
      </c>
      <c r="G6597" s="250">
        <f>SUM(G6594:G6596)</f>
        <v>0</v>
      </c>
      <c r="I6597" s="309"/>
      <c r="J6597" s="201" t="str">
        <f>B6537</f>
        <v>9,3</v>
      </c>
      <c r="K6597" s="261">
        <f>E6594</f>
        <v>0</v>
      </c>
      <c r="L6597" s="261">
        <f>+G6553</f>
        <v>0</v>
      </c>
      <c r="M6597" s="261">
        <f>+G6568</f>
        <v>0</v>
      </c>
      <c r="N6597" s="261">
        <f>+G6576</f>
        <v>0</v>
      </c>
      <c r="O6597" s="261">
        <f>+G6591</f>
        <v>0</v>
      </c>
      <c r="P6597" s="280">
        <f>G6594</f>
        <v>0</v>
      </c>
      <c r="Q6597" s="280">
        <f>G6595</f>
        <v>0</v>
      </c>
      <c r="R6597" s="280">
        <f>G6596</f>
        <v>0</v>
      </c>
      <c r="S6597" s="283">
        <f>SUM(K6597:R6597)</f>
        <v>0</v>
      </c>
      <c r="T6597" s="280"/>
    </row>
    <row r="6598" spans="1:20" ht="14" thickTop="1" thickBot="1">
      <c r="A6598" s="257"/>
      <c r="B6598" s="201"/>
      <c r="C6598" s="201"/>
      <c r="D6598" s="301"/>
      <c r="E6598" s="258" t="s">
        <v>88</v>
      </c>
      <c r="F6598" s="259"/>
      <c r="G6598" s="260">
        <f>ROUND(SUM(G6553,G6568,G6576,G6591,G6597),0)</f>
        <v>0</v>
      </c>
      <c r="I6598" s="308"/>
      <c r="T6598" s="280"/>
    </row>
    <row r="6599" spans="1:20" ht="13.5" thickTop="1">
      <c r="A6599" s="262" t="s">
        <v>95</v>
      </c>
      <c r="D6599" s="206"/>
      <c r="E6599" s="206"/>
      <c r="F6599" s="205"/>
      <c r="G6599" s="208"/>
      <c r="I6599" s="308"/>
      <c r="T6599" s="280"/>
    </row>
    <row r="6600" spans="1:20">
      <c r="A6600" s="262"/>
      <c r="B6600" s="263"/>
      <c r="C6600" s="263"/>
      <c r="D6600" s="302"/>
      <c r="E6600" s="206"/>
      <c r="F6600" s="205"/>
      <c r="G6600" s="264">
        <f ca="1">TODAY()</f>
        <v>45189</v>
      </c>
      <c r="I6600" s="308"/>
      <c r="T6600" s="280"/>
    </row>
    <row r="6601" spans="1:20" s="191" customFormat="1" ht="13.5" thickBot="1">
      <c r="A6601" s="222"/>
      <c r="B6601" s="223"/>
      <c r="C6601" s="223"/>
      <c r="D6601" s="225"/>
      <c r="E6601" s="225"/>
      <c r="F6601" s="224"/>
      <c r="G6601" s="265"/>
      <c r="I6601" s="303"/>
      <c r="S6601" s="282"/>
    </row>
    <row r="6602" spans="1:20" s="191" customFormat="1" ht="13.5" thickTop="1">
      <c r="A6602" s="188" t="s">
        <v>124</v>
      </c>
      <c r="B6602" s="188"/>
      <c r="C6602" s="188"/>
      <c r="D6602" s="190"/>
      <c r="E6602" s="190"/>
      <c r="F6602" s="189"/>
      <c r="G6602" s="189"/>
      <c r="I6602" s="303"/>
      <c r="S6602" s="282"/>
    </row>
    <row r="6603" spans="1:20" s="191" customFormat="1">
      <c r="A6603" s="188" t="str">
        <f>CONCATENATE('Prestaciones y AIU'!A5952," ANALISIS DE PRECIOS UNITARIOS")</f>
        <v xml:space="preserve"> ANALISIS DE PRECIOS UNITARIOS</v>
      </c>
      <c r="B6603" s="188"/>
      <c r="C6603" s="188"/>
      <c r="D6603" s="190"/>
      <c r="E6603" s="190"/>
      <c r="F6603" s="189"/>
      <c r="G6603" s="189"/>
      <c r="I6603" s="303"/>
      <c r="S6603" s="282"/>
    </row>
    <row r="6604" spans="1:20" s="191" customFormat="1">
      <c r="A6604" s="188" t="str">
        <f>Objeto_LIC</f>
        <v>OBJETO PROCESO COMPETITIVO</v>
      </c>
      <c r="B6604" s="188"/>
      <c r="C6604" s="188"/>
      <c r="D6604" s="190"/>
      <c r="E6604" s="190"/>
      <c r="F6604" s="189"/>
      <c r="G6604" s="189"/>
      <c r="I6604" s="303"/>
      <c r="S6604" s="282"/>
    </row>
    <row r="6605" spans="1:20">
      <c r="A6605" s="188"/>
      <c r="B6605" s="188"/>
      <c r="C6605" s="188"/>
      <c r="D6605" s="190"/>
      <c r="E6605" s="190"/>
      <c r="F6605" s="189"/>
      <c r="G6605" s="189"/>
    </row>
    <row r="6606" spans="1:20" s="201" customFormat="1" ht="13.5" thickBot="1">
      <c r="A6606" s="192"/>
      <c r="B6606" s="192"/>
      <c r="C6606" s="192"/>
      <c r="D6606" s="194"/>
      <c r="E6606" s="194"/>
      <c r="F6606" s="193"/>
      <c r="G6606" s="193"/>
      <c r="I6606" s="305"/>
      <c r="S6606" s="282"/>
    </row>
    <row r="6607" spans="1:20" ht="13.5" thickTop="1">
      <c r="A6607" s="196"/>
      <c r="B6607" s="197"/>
      <c r="C6607" s="197"/>
      <c r="D6607" s="199"/>
      <c r="E6607" s="199"/>
      <c r="F6607" s="198"/>
      <c r="G6607" s="200" t="s">
        <v>125</v>
      </c>
    </row>
    <row r="6608" spans="1:20">
      <c r="A6608" s="202" t="s">
        <v>58</v>
      </c>
      <c r="B6608" s="844" t="str">
        <f>Proponente</f>
        <v>INDICAR NOMBRE DE CONTRATISTA</v>
      </c>
      <c r="C6608" s="844"/>
      <c r="D6608" s="844"/>
      <c r="E6608" s="844"/>
      <c r="F6608" s="844"/>
      <c r="G6608" s="845"/>
    </row>
    <row r="6609" spans="1:19">
      <c r="A6609" s="202" t="s">
        <v>59</v>
      </c>
      <c r="B6609" s="203" t="str">
        <f>Presupuesto!$A$103</f>
        <v>10,1</v>
      </c>
      <c r="C6609" s="844" t="str">
        <f>Presupuesto!$B$103</f>
        <v>Construcción de cunetas tipo 1, sección trapezoidal (incluye excavación según detalle)</v>
      </c>
      <c r="D6609" s="844"/>
      <c r="E6609" s="844"/>
      <c r="F6609" s="844"/>
      <c r="G6609" s="845"/>
    </row>
    <row r="6610" spans="1:19">
      <c r="A6610" s="204"/>
      <c r="D6610" s="206"/>
      <c r="E6610" s="206"/>
      <c r="F6610" s="192" t="s">
        <v>87</v>
      </c>
      <c r="G6610" s="207" t="str">
        <f>Presupuesto!$C$103</f>
        <v>m</v>
      </c>
      <c r="I6610" s="306"/>
      <c r="J6610" s="281"/>
      <c r="K6610" s="281"/>
      <c r="L6610" s="281"/>
      <c r="M6610" s="281"/>
      <c r="N6610" s="281"/>
      <c r="O6610" s="281"/>
      <c r="P6610" s="281"/>
      <c r="Q6610" s="281"/>
      <c r="R6610" s="281"/>
      <c r="S6610" s="281"/>
    </row>
    <row r="6611" spans="1:19" s="209" customFormat="1" ht="13.5" thickBot="1">
      <c r="A6611" s="202" t="s">
        <v>60</v>
      </c>
      <c r="B6611" s="195"/>
      <c r="C6611" s="195"/>
      <c r="D6611" s="206"/>
      <c r="E6611" s="206"/>
      <c r="F6611" s="205"/>
      <c r="G6611" s="208"/>
      <c r="I6611" s="307"/>
      <c r="S6611" s="281"/>
    </row>
    <row r="6612" spans="1:19" ht="13.5" thickTop="1">
      <c r="A6612" s="210" t="s">
        <v>53</v>
      </c>
      <c r="B6612" s="211" t="s">
        <v>61</v>
      </c>
      <c r="C6612" s="211" t="s">
        <v>62</v>
      </c>
      <c r="D6612" s="212" t="s">
        <v>70</v>
      </c>
      <c r="E6612" s="213" t="s">
        <v>98</v>
      </c>
      <c r="F6612" s="213" t="s">
        <v>75</v>
      </c>
      <c r="G6612" s="214" t="s">
        <v>66</v>
      </c>
      <c r="I6612" s="269"/>
    </row>
    <row r="6613" spans="1:19">
      <c r="A6613" s="215" t="str">
        <f t="shared" ref="A6613:A6624" si="1169">IF(I6612=0,"-",VLOOKUP(I6612,EQUIPOS,2,FALSE))</f>
        <v>-</v>
      </c>
      <c r="B6613" s="216"/>
      <c r="C6613" s="216"/>
      <c r="D6613" s="186"/>
      <c r="E6613" s="217">
        <f t="shared" ref="E6613:E6624" si="1170">IF(I6612=0,0,VLOOKUP(I6612,EQUIPOS,4,FALSE))</f>
        <v>0</v>
      </c>
      <c r="F6613" s="218">
        <f t="shared" ref="F6613:F6624" si="1171">IF(D6613=0,0,E6613/D6613)</f>
        <v>0</v>
      </c>
      <c r="G6613" s="219"/>
      <c r="I6613" s="269"/>
    </row>
    <row r="6614" spans="1:19">
      <c r="A6614" s="215" t="str">
        <f t="shared" si="1169"/>
        <v>-</v>
      </c>
      <c r="B6614" s="216"/>
      <c r="C6614" s="216"/>
      <c r="D6614" s="186"/>
      <c r="E6614" s="217">
        <f t="shared" si="1170"/>
        <v>0</v>
      </c>
      <c r="F6614" s="218">
        <f t="shared" si="1171"/>
        <v>0</v>
      </c>
      <c r="G6614" s="220"/>
      <c r="I6614" s="269"/>
    </row>
    <row r="6615" spans="1:19">
      <c r="A6615" s="215" t="str">
        <f t="shared" si="1169"/>
        <v>-</v>
      </c>
      <c r="B6615" s="216"/>
      <c r="C6615" s="216"/>
      <c r="D6615" s="186"/>
      <c r="E6615" s="217">
        <f t="shared" si="1170"/>
        <v>0</v>
      </c>
      <c r="F6615" s="218">
        <f t="shared" si="1171"/>
        <v>0</v>
      </c>
      <c r="G6615" s="220"/>
      <c r="I6615" s="269"/>
    </row>
    <row r="6616" spans="1:19">
      <c r="A6616" s="215" t="str">
        <f t="shared" si="1169"/>
        <v>-</v>
      </c>
      <c r="B6616" s="216"/>
      <c r="C6616" s="216"/>
      <c r="D6616" s="186"/>
      <c r="E6616" s="217">
        <f t="shared" si="1170"/>
        <v>0</v>
      </c>
      <c r="F6616" s="218">
        <f t="shared" si="1171"/>
        <v>0</v>
      </c>
      <c r="G6616" s="220"/>
      <c r="I6616" s="269"/>
    </row>
    <row r="6617" spans="1:19">
      <c r="A6617" s="215" t="str">
        <f t="shared" si="1169"/>
        <v>-</v>
      </c>
      <c r="B6617" s="216"/>
      <c r="C6617" s="216"/>
      <c r="D6617" s="186"/>
      <c r="E6617" s="217">
        <f t="shared" si="1170"/>
        <v>0</v>
      </c>
      <c r="F6617" s="218">
        <f t="shared" si="1171"/>
        <v>0</v>
      </c>
      <c r="G6617" s="220"/>
      <c r="I6617" s="269"/>
    </row>
    <row r="6618" spans="1:19">
      <c r="A6618" s="215" t="str">
        <f t="shared" si="1169"/>
        <v>-</v>
      </c>
      <c r="B6618" s="216"/>
      <c r="C6618" s="216"/>
      <c r="D6618" s="186"/>
      <c r="E6618" s="217">
        <f t="shared" si="1170"/>
        <v>0</v>
      </c>
      <c r="F6618" s="218">
        <f t="shared" si="1171"/>
        <v>0</v>
      </c>
      <c r="G6618" s="220"/>
      <c r="I6618" s="269"/>
    </row>
    <row r="6619" spans="1:19">
      <c r="A6619" s="215" t="str">
        <f t="shared" si="1169"/>
        <v>-</v>
      </c>
      <c r="B6619" s="216"/>
      <c r="C6619" s="216"/>
      <c r="D6619" s="186"/>
      <c r="E6619" s="217">
        <f t="shared" si="1170"/>
        <v>0</v>
      </c>
      <c r="F6619" s="218">
        <f t="shared" si="1171"/>
        <v>0</v>
      </c>
      <c r="G6619" s="220"/>
      <c r="I6619" s="269"/>
    </row>
    <row r="6620" spans="1:19">
      <c r="A6620" s="215" t="str">
        <f t="shared" si="1169"/>
        <v>-</v>
      </c>
      <c r="B6620" s="216"/>
      <c r="C6620" s="216"/>
      <c r="D6620" s="186"/>
      <c r="E6620" s="217">
        <f t="shared" si="1170"/>
        <v>0</v>
      </c>
      <c r="F6620" s="218">
        <f t="shared" si="1171"/>
        <v>0</v>
      </c>
      <c r="G6620" s="220"/>
      <c r="I6620" s="269"/>
    </row>
    <row r="6621" spans="1:19">
      <c r="A6621" s="215" t="str">
        <f t="shared" si="1169"/>
        <v>-</v>
      </c>
      <c r="B6621" s="216"/>
      <c r="C6621" s="216"/>
      <c r="D6621" s="186"/>
      <c r="E6621" s="217">
        <f t="shared" si="1170"/>
        <v>0</v>
      </c>
      <c r="F6621" s="218">
        <f t="shared" si="1171"/>
        <v>0</v>
      </c>
      <c r="G6621" s="220"/>
      <c r="I6621" s="269"/>
    </row>
    <row r="6622" spans="1:19">
      <c r="A6622" s="215" t="str">
        <f t="shared" si="1169"/>
        <v>-</v>
      </c>
      <c r="B6622" s="216"/>
      <c r="C6622" s="216"/>
      <c r="D6622" s="186"/>
      <c r="E6622" s="217">
        <f t="shared" si="1170"/>
        <v>0</v>
      </c>
      <c r="F6622" s="218">
        <f t="shared" si="1171"/>
        <v>0</v>
      </c>
      <c r="G6622" s="220"/>
      <c r="I6622" s="269"/>
    </row>
    <row r="6623" spans="1:19">
      <c r="A6623" s="215" t="str">
        <f t="shared" si="1169"/>
        <v>-</v>
      </c>
      <c r="B6623" s="216"/>
      <c r="C6623" s="216"/>
      <c r="D6623" s="186"/>
      <c r="E6623" s="217">
        <f t="shared" si="1170"/>
        <v>0</v>
      </c>
      <c r="F6623" s="218">
        <f t="shared" si="1171"/>
        <v>0</v>
      </c>
      <c r="G6623" s="220"/>
      <c r="I6623" s="269"/>
    </row>
    <row r="6624" spans="1:19">
      <c r="A6624" s="215" t="str">
        <f t="shared" si="1169"/>
        <v>-</v>
      </c>
      <c r="B6624" s="216"/>
      <c r="C6624" s="216"/>
      <c r="D6624" s="186"/>
      <c r="E6624" s="217">
        <f t="shared" si="1170"/>
        <v>0</v>
      </c>
      <c r="F6624" s="218">
        <f t="shared" si="1171"/>
        <v>0</v>
      </c>
      <c r="G6624" s="220"/>
      <c r="I6624" s="308"/>
    </row>
    <row r="6625" spans="1:19" ht="13.5" thickBot="1">
      <c r="A6625" s="222"/>
      <c r="B6625" s="223"/>
      <c r="C6625" s="223"/>
      <c r="D6625" s="225"/>
      <c r="E6625" s="225"/>
      <c r="F6625" s="226" t="s">
        <v>76</v>
      </c>
      <c r="G6625" s="227">
        <f>SUM(F6613:F6624)</f>
        <v>0</v>
      </c>
      <c r="I6625" s="308"/>
    </row>
    <row r="6626" spans="1:19" s="209" customFormat="1" ht="13.5" thickTop="1">
      <c r="A6626" s="228" t="s">
        <v>63</v>
      </c>
      <c r="B6626" s="229"/>
      <c r="C6626" s="229"/>
      <c r="D6626" s="231"/>
      <c r="E6626" s="231"/>
      <c r="F6626" s="230"/>
      <c r="G6626" s="232"/>
      <c r="I6626" s="307"/>
      <c r="S6626" s="281"/>
    </row>
    <row r="6627" spans="1:19" ht="26">
      <c r="A6627" s="233" t="s">
        <v>53</v>
      </c>
      <c r="B6627" s="234"/>
      <c r="C6627" s="235" t="s">
        <v>54</v>
      </c>
      <c r="D6627" s="298" t="s">
        <v>64</v>
      </c>
      <c r="E6627" s="236" t="s">
        <v>65</v>
      </c>
      <c r="F6627" s="237" t="s">
        <v>75</v>
      </c>
      <c r="G6627" s="238" t="s">
        <v>66</v>
      </c>
      <c r="I6627" s="269"/>
    </row>
    <row r="6628" spans="1:19">
      <c r="A6628" s="842" t="str">
        <f t="shared" ref="A6628:A6639" si="1172">IF(I6627=0,"",VLOOKUP(I6627,MATERIALES,2,FALSE))</f>
        <v/>
      </c>
      <c r="B6628" s="843"/>
      <c r="C6628" s="239" t="str">
        <f t="shared" ref="C6628:C6636" si="1173">IF(I6627=0,"",VLOOKUP(I6627,MATERIALES,3,FALSE))</f>
        <v/>
      </c>
      <c r="D6628" s="186"/>
      <c r="E6628" s="240">
        <f t="shared" ref="E6628:E6639" si="1174">IF(I6627=0,0,VLOOKUP(I6627,MATERIALES,4,FALSE))</f>
        <v>0</v>
      </c>
      <c r="F6628" s="218">
        <f>D6628*E6628</f>
        <v>0</v>
      </c>
      <c r="G6628" s="219"/>
      <c r="I6628" s="269"/>
    </row>
    <row r="6629" spans="1:19">
      <c r="A6629" s="842" t="str">
        <f t="shared" si="1172"/>
        <v/>
      </c>
      <c r="B6629" s="843"/>
      <c r="C6629" s="239" t="str">
        <f t="shared" si="1173"/>
        <v/>
      </c>
      <c r="D6629" s="186"/>
      <c r="E6629" s="240">
        <f t="shared" si="1174"/>
        <v>0</v>
      </c>
      <c r="F6629" s="218">
        <f t="shared" ref="F6629:F6639" si="1175">D6629*E6629</f>
        <v>0</v>
      </c>
      <c r="G6629" s="220"/>
      <c r="I6629" s="269"/>
    </row>
    <row r="6630" spans="1:19">
      <c r="A6630" s="842" t="str">
        <f t="shared" si="1172"/>
        <v/>
      </c>
      <c r="B6630" s="843"/>
      <c r="C6630" s="239" t="str">
        <f t="shared" si="1173"/>
        <v/>
      </c>
      <c r="D6630" s="186"/>
      <c r="E6630" s="240">
        <f t="shared" si="1174"/>
        <v>0</v>
      </c>
      <c r="F6630" s="218">
        <f t="shared" si="1175"/>
        <v>0</v>
      </c>
      <c r="G6630" s="220"/>
      <c r="I6630" s="269"/>
    </row>
    <row r="6631" spans="1:19">
      <c r="A6631" s="842" t="str">
        <f t="shared" si="1172"/>
        <v/>
      </c>
      <c r="B6631" s="843"/>
      <c r="C6631" s="239" t="str">
        <f t="shared" si="1173"/>
        <v/>
      </c>
      <c r="D6631" s="186"/>
      <c r="E6631" s="240">
        <f t="shared" si="1174"/>
        <v>0</v>
      </c>
      <c r="F6631" s="218">
        <f t="shared" si="1175"/>
        <v>0</v>
      </c>
      <c r="G6631" s="220"/>
      <c r="I6631" s="269"/>
    </row>
    <row r="6632" spans="1:19">
      <c r="A6632" s="842" t="str">
        <f t="shared" si="1172"/>
        <v/>
      </c>
      <c r="B6632" s="843"/>
      <c r="C6632" s="239" t="str">
        <f t="shared" si="1173"/>
        <v/>
      </c>
      <c r="D6632" s="186"/>
      <c r="E6632" s="240">
        <f t="shared" si="1174"/>
        <v>0</v>
      </c>
      <c r="F6632" s="218">
        <f t="shared" si="1175"/>
        <v>0</v>
      </c>
      <c r="G6632" s="220"/>
      <c r="I6632" s="269"/>
    </row>
    <row r="6633" spans="1:19">
      <c r="A6633" s="842" t="str">
        <f t="shared" si="1172"/>
        <v/>
      </c>
      <c r="B6633" s="843"/>
      <c r="C6633" s="239" t="str">
        <f t="shared" si="1173"/>
        <v/>
      </c>
      <c r="D6633" s="186"/>
      <c r="E6633" s="240">
        <f t="shared" si="1174"/>
        <v>0</v>
      </c>
      <c r="F6633" s="218">
        <f t="shared" si="1175"/>
        <v>0</v>
      </c>
      <c r="G6633" s="220"/>
      <c r="I6633" s="269"/>
    </row>
    <row r="6634" spans="1:19">
      <c r="A6634" s="842" t="str">
        <f t="shared" si="1172"/>
        <v/>
      </c>
      <c r="B6634" s="843"/>
      <c r="C6634" s="239" t="str">
        <f t="shared" si="1173"/>
        <v/>
      </c>
      <c r="D6634" s="186"/>
      <c r="E6634" s="240">
        <f t="shared" si="1174"/>
        <v>0</v>
      </c>
      <c r="F6634" s="218">
        <f t="shared" si="1175"/>
        <v>0</v>
      </c>
      <c r="G6634" s="220"/>
      <c r="I6634" s="269"/>
    </row>
    <row r="6635" spans="1:19">
      <c r="A6635" s="842" t="str">
        <f t="shared" si="1172"/>
        <v/>
      </c>
      <c r="B6635" s="843"/>
      <c r="C6635" s="239" t="str">
        <f t="shared" si="1173"/>
        <v/>
      </c>
      <c r="D6635" s="186"/>
      <c r="E6635" s="240">
        <f t="shared" si="1174"/>
        <v>0</v>
      </c>
      <c r="F6635" s="218">
        <f t="shared" si="1175"/>
        <v>0</v>
      </c>
      <c r="G6635" s="241"/>
      <c r="I6635" s="269"/>
    </row>
    <row r="6636" spans="1:19">
      <c r="A6636" s="842" t="str">
        <f t="shared" si="1172"/>
        <v/>
      </c>
      <c r="B6636" s="843"/>
      <c r="C6636" s="239" t="str">
        <f t="shared" si="1173"/>
        <v/>
      </c>
      <c r="D6636" s="186"/>
      <c r="E6636" s="240">
        <f t="shared" si="1174"/>
        <v>0</v>
      </c>
      <c r="F6636" s="218">
        <f t="shared" si="1175"/>
        <v>0</v>
      </c>
      <c r="G6636" s="220"/>
      <c r="I6636" s="269"/>
    </row>
    <row r="6637" spans="1:19">
      <c r="A6637" s="842" t="str">
        <f t="shared" si="1172"/>
        <v/>
      </c>
      <c r="B6637" s="843"/>
      <c r="C6637" s="239"/>
      <c r="D6637" s="186"/>
      <c r="E6637" s="240">
        <f t="shared" si="1174"/>
        <v>0</v>
      </c>
      <c r="F6637" s="218">
        <f t="shared" si="1175"/>
        <v>0</v>
      </c>
      <c r="G6637" s="220"/>
      <c r="I6637" s="269"/>
    </row>
    <row r="6638" spans="1:19">
      <c r="A6638" s="842" t="str">
        <f t="shared" si="1172"/>
        <v/>
      </c>
      <c r="B6638" s="843"/>
      <c r="C6638" s="239"/>
      <c r="D6638" s="186"/>
      <c r="E6638" s="240">
        <f t="shared" si="1174"/>
        <v>0</v>
      </c>
      <c r="F6638" s="218">
        <f t="shared" si="1175"/>
        <v>0</v>
      </c>
      <c r="G6638" s="220"/>
      <c r="I6638" s="269"/>
    </row>
    <row r="6639" spans="1:19" ht="26.25" customHeight="1">
      <c r="A6639" s="842" t="str">
        <f t="shared" si="1172"/>
        <v/>
      </c>
      <c r="B6639" s="843"/>
      <c r="C6639" s="239" t="str">
        <f t="shared" ref="C6639" si="1176">IF(I6638=0,"",VLOOKUP(I6638,MATERIALES,3,FALSE))</f>
        <v/>
      </c>
      <c r="D6639" s="186"/>
      <c r="E6639" s="240">
        <f t="shared" si="1174"/>
        <v>0</v>
      </c>
      <c r="F6639" s="218">
        <f t="shared" si="1175"/>
        <v>0</v>
      </c>
      <c r="G6639" s="221"/>
      <c r="I6639" s="308"/>
    </row>
    <row r="6640" spans="1:19" ht="13.5" thickBot="1">
      <c r="A6640" s="204"/>
      <c r="D6640" s="206"/>
      <c r="E6640" s="242"/>
      <c r="F6640" s="243" t="s">
        <v>77</v>
      </c>
      <c r="G6640" s="241">
        <f>SUM(F6628:F6639)</f>
        <v>0</v>
      </c>
      <c r="I6640" s="308"/>
    </row>
    <row r="6641" spans="1:9" ht="14" thickTop="1" thickBot="1">
      <c r="A6641" s="244" t="s">
        <v>68</v>
      </c>
      <c r="B6641" s="245"/>
      <c r="C6641" s="245"/>
      <c r="D6641" s="247"/>
      <c r="E6641" s="247"/>
      <c r="F6641" s="246"/>
      <c r="G6641" s="248"/>
      <c r="I6641" s="308"/>
    </row>
    <row r="6642" spans="1:9" ht="13.5" thickTop="1">
      <c r="A6642" s="233" t="s">
        <v>53</v>
      </c>
      <c r="B6642" s="234"/>
      <c r="C6642" s="236" t="s">
        <v>67</v>
      </c>
      <c r="D6642" s="298" t="s">
        <v>71</v>
      </c>
      <c r="E6642" s="236" t="s">
        <v>96</v>
      </c>
      <c r="F6642" s="237" t="s">
        <v>75</v>
      </c>
      <c r="G6642" s="238" t="s">
        <v>66</v>
      </c>
      <c r="I6642" s="269"/>
    </row>
    <row r="6643" spans="1:9">
      <c r="A6643" s="842" t="str">
        <f>IF(I6642=0,"",VLOOKUP(I6642,EQUIPOS,2,FALSE))</f>
        <v/>
      </c>
      <c r="B6643" s="843"/>
      <c r="C6643" s="187"/>
      <c r="D6643" s="186"/>
      <c r="E6643" s="240">
        <f>IF(I6642=0,0,VLOOKUP(I6642,EQUIPOS,4,FALSE))</f>
        <v>0</v>
      </c>
      <c r="F6643" s="218">
        <f>C6643*D6643*E6643</f>
        <v>0</v>
      </c>
      <c r="G6643" s="219"/>
      <c r="I6643" s="269"/>
    </row>
    <row r="6644" spans="1:9">
      <c r="A6644" s="842" t="str">
        <f>IF(I6643=0,"",VLOOKUP(I6643,EQUIPOS,2,FALSE))</f>
        <v/>
      </c>
      <c r="B6644" s="843"/>
      <c r="C6644" s="187"/>
      <c r="D6644" s="186"/>
      <c r="E6644" s="240">
        <f>IF(I6643=0,0,VLOOKUP(I6643,EQUIPOS,4,FALSE))</f>
        <v>0</v>
      </c>
      <c r="F6644" s="218">
        <f t="shared" ref="F6644:F6647" si="1177">C6644*D6644*E6644</f>
        <v>0</v>
      </c>
      <c r="G6644" s="220"/>
      <c r="I6644" s="269"/>
    </row>
    <row r="6645" spans="1:9">
      <c r="A6645" s="842" t="str">
        <f>IF(I6644=0,"",VLOOKUP(I6644,EQUIPOS,2,FALSE))</f>
        <v/>
      </c>
      <c r="B6645" s="843"/>
      <c r="C6645" s="187"/>
      <c r="D6645" s="186"/>
      <c r="E6645" s="240">
        <f>IF(I6644=0,0,VLOOKUP(I6644,EQUIPOS,4,FALSE))</f>
        <v>0</v>
      </c>
      <c r="F6645" s="218">
        <f t="shared" si="1177"/>
        <v>0</v>
      </c>
      <c r="G6645" s="220"/>
      <c r="I6645" s="269"/>
    </row>
    <row r="6646" spans="1:9">
      <c r="A6646" s="842" t="str">
        <f>IF(I6645=0,"",VLOOKUP(I6645,EQUIPOS,2,FALSE))</f>
        <v/>
      </c>
      <c r="B6646" s="843"/>
      <c r="C6646" s="187"/>
      <c r="D6646" s="186"/>
      <c r="E6646" s="240">
        <f>IF(I6645=0,0,VLOOKUP(I6645,EQUIPOS,4,FALSE))</f>
        <v>0</v>
      </c>
      <c r="F6646" s="218">
        <f t="shared" si="1177"/>
        <v>0</v>
      </c>
      <c r="G6646" s="220"/>
      <c r="I6646" s="269"/>
    </row>
    <row r="6647" spans="1:9" ht="30.75" customHeight="1">
      <c r="A6647" s="842" t="str">
        <f>IF(I6646=0,"",VLOOKUP(I6646,EQUIPOS,2,FALSE))</f>
        <v/>
      </c>
      <c r="B6647" s="843"/>
      <c r="C6647" s="187"/>
      <c r="D6647" s="186"/>
      <c r="E6647" s="240">
        <f>IF(I6646=0,0,VLOOKUP(I6646,EQUIPOS,4,FALSE))</f>
        <v>0</v>
      </c>
      <c r="F6647" s="218">
        <f t="shared" si="1177"/>
        <v>0</v>
      </c>
      <c r="G6647" s="221"/>
      <c r="I6647" s="308"/>
    </row>
    <row r="6648" spans="1:9" ht="13.5" thickBot="1">
      <c r="A6648" s="222"/>
      <c r="B6648" s="223"/>
      <c r="C6648" s="223"/>
      <c r="D6648" s="225"/>
      <c r="E6648" s="249"/>
      <c r="F6648" s="226" t="s">
        <v>78</v>
      </c>
      <c r="G6648" s="250">
        <f>SUM(F6643:F6647)</f>
        <v>0</v>
      </c>
      <c r="I6648" s="308"/>
    </row>
    <row r="6649" spans="1:9" ht="13.5" thickTop="1">
      <c r="A6649" s="228" t="s">
        <v>69</v>
      </c>
      <c r="B6649" s="229"/>
      <c r="C6649" s="229"/>
      <c r="D6649" s="231"/>
      <c r="E6649" s="231"/>
      <c r="F6649" s="230"/>
      <c r="G6649" s="232"/>
      <c r="H6649" s="209"/>
      <c r="I6649" s="307"/>
    </row>
    <row r="6650" spans="1:9" ht="26">
      <c r="A6650" s="233" t="s">
        <v>53</v>
      </c>
      <c r="B6650" s="235" t="s">
        <v>54</v>
      </c>
      <c r="C6650" s="235" t="s">
        <v>64</v>
      </c>
      <c r="D6650" s="298" t="s">
        <v>70</v>
      </c>
      <c r="E6650" s="236" t="s">
        <v>65</v>
      </c>
      <c r="F6650" s="237" t="s">
        <v>75</v>
      </c>
      <c r="G6650" s="238" t="s">
        <v>66</v>
      </c>
      <c r="I6650" s="269"/>
    </row>
    <row r="6651" spans="1:9">
      <c r="A6651" s="251" t="str">
        <f t="shared" ref="A6651:A6662" si="1178">IF(I6650=0,"",VLOOKUP(I6650,MANOOBRA,2,FALSE))</f>
        <v/>
      </c>
      <c r="B6651" s="239" t="str">
        <f t="shared" ref="B6651:B6662" si="1179">IF(I6650=0,"",VLOOKUP(I6650,MANOOBRA,3,FALSE))</f>
        <v/>
      </c>
      <c r="C6651" s="187"/>
      <c r="D6651" s="187"/>
      <c r="E6651" s="240">
        <f t="shared" ref="E6651:E6662" si="1180">IF(I6650=0,0,VLOOKUP(I6650,MANOOBRA,4,FALSE))</f>
        <v>0</v>
      </c>
      <c r="F6651" s="218">
        <f>IF(D6651=0,0,C6651*E6651/D6651)</f>
        <v>0</v>
      </c>
      <c r="G6651" s="219"/>
      <c r="I6651" s="269"/>
    </row>
    <row r="6652" spans="1:9">
      <c r="A6652" s="251" t="str">
        <f t="shared" si="1178"/>
        <v/>
      </c>
      <c r="B6652" s="239" t="str">
        <f t="shared" si="1179"/>
        <v/>
      </c>
      <c r="C6652" s="187"/>
      <c r="D6652" s="187"/>
      <c r="E6652" s="240">
        <f t="shared" si="1180"/>
        <v>0</v>
      </c>
      <c r="F6652" s="218">
        <f t="shared" ref="F6652:F6662" si="1181">IF(D6652=0,0,C6652*E6652/D6652)</f>
        <v>0</v>
      </c>
      <c r="G6652" s="220"/>
      <c r="I6652" s="269"/>
    </row>
    <row r="6653" spans="1:9">
      <c r="A6653" s="251" t="str">
        <f t="shared" si="1178"/>
        <v/>
      </c>
      <c r="B6653" s="239" t="str">
        <f t="shared" si="1179"/>
        <v/>
      </c>
      <c r="C6653" s="187"/>
      <c r="D6653" s="290"/>
      <c r="E6653" s="240">
        <f t="shared" si="1180"/>
        <v>0</v>
      </c>
      <c r="F6653" s="218">
        <f t="shared" si="1181"/>
        <v>0</v>
      </c>
      <c r="G6653" s="220"/>
      <c r="I6653" s="269"/>
    </row>
    <row r="6654" spans="1:9">
      <c r="A6654" s="251" t="str">
        <f t="shared" si="1178"/>
        <v/>
      </c>
      <c r="B6654" s="239" t="str">
        <f t="shared" si="1179"/>
        <v/>
      </c>
      <c r="C6654" s="187"/>
      <c r="D6654" s="187"/>
      <c r="E6654" s="240">
        <f t="shared" si="1180"/>
        <v>0</v>
      </c>
      <c r="F6654" s="218">
        <f t="shared" si="1181"/>
        <v>0</v>
      </c>
      <c r="G6654" s="220"/>
      <c r="I6654" s="269"/>
    </row>
    <row r="6655" spans="1:9">
      <c r="A6655" s="251" t="str">
        <f t="shared" si="1178"/>
        <v/>
      </c>
      <c r="B6655" s="239" t="str">
        <f t="shared" si="1179"/>
        <v/>
      </c>
      <c r="C6655" s="187"/>
      <c r="D6655" s="187"/>
      <c r="E6655" s="240">
        <f t="shared" si="1180"/>
        <v>0</v>
      </c>
      <c r="F6655" s="218">
        <f t="shared" si="1181"/>
        <v>0</v>
      </c>
      <c r="G6655" s="220"/>
      <c r="I6655" s="269"/>
    </row>
    <row r="6656" spans="1:9">
      <c r="A6656" s="251" t="str">
        <f t="shared" si="1178"/>
        <v/>
      </c>
      <c r="B6656" s="239" t="str">
        <f t="shared" si="1179"/>
        <v/>
      </c>
      <c r="C6656" s="187"/>
      <c r="D6656" s="187"/>
      <c r="E6656" s="240">
        <f t="shared" si="1180"/>
        <v>0</v>
      </c>
      <c r="F6656" s="218">
        <f t="shared" si="1181"/>
        <v>0</v>
      </c>
      <c r="G6656" s="220"/>
      <c r="I6656" s="269"/>
    </row>
    <row r="6657" spans="1:20">
      <c r="A6657" s="251" t="str">
        <f t="shared" si="1178"/>
        <v/>
      </c>
      <c r="B6657" s="239" t="str">
        <f t="shared" si="1179"/>
        <v/>
      </c>
      <c r="C6657" s="187"/>
      <c r="D6657" s="187"/>
      <c r="E6657" s="240">
        <f t="shared" si="1180"/>
        <v>0</v>
      </c>
      <c r="F6657" s="218">
        <f t="shared" si="1181"/>
        <v>0</v>
      </c>
      <c r="G6657" s="220"/>
      <c r="I6657" s="269"/>
    </row>
    <row r="6658" spans="1:20">
      <c r="A6658" s="251" t="str">
        <f t="shared" si="1178"/>
        <v/>
      </c>
      <c r="B6658" s="239" t="str">
        <f t="shared" si="1179"/>
        <v/>
      </c>
      <c r="C6658" s="187"/>
      <c r="D6658" s="187"/>
      <c r="E6658" s="240">
        <f t="shared" si="1180"/>
        <v>0</v>
      </c>
      <c r="F6658" s="218">
        <f t="shared" si="1181"/>
        <v>0</v>
      </c>
      <c r="G6658" s="220"/>
      <c r="I6658" s="269"/>
    </row>
    <row r="6659" spans="1:20">
      <c r="A6659" s="251" t="str">
        <f t="shared" si="1178"/>
        <v/>
      </c>
      <c r="B6659" s="239" t="str">
        <f t="shared" si="1179"/>
        <v/>
      </c>
      <c r="C6659" s="187"/>
      <c r="D6659" s="187"/>
      <c r="E6659" s="240">
        <f t="shared" si="1180"/>
        <v>0</v>
      </c>
      <c r="F6659" s="218">
        <f t="shared" si="1181"/>
        <v>0</v>
      </c>
      <c r="G6659" s="220"/>
      <c r="I6659" s="269"/>
    </row>
    <row r="6660" spans="1:20">
      <c r="A6660" s="251" t="str">
        <f t="shared" si="1178"/>
        <v/>
      </c>
      <c r="B6660" s="239" t="str">
        <f t="shared" si="1179"/>
        <v/>
      </c>
      <c r="C6660" s="187"/>
      <c r="D6660" s="187"/>
      <c r="E6660" s="240">
        <f t="shared" si="1180"/>
        <v>0</v>
      </c>
      <c r="F6660" s="218">
        <f t="shared" si="1181"/>
        <v>0</v>
      </c>
      <c r="G6660" s="220"/>
      <c r="I6660" s="269"/>
    </row>
    <row r="6661" spans="1:20">
      <c r="A6661" s="251" t="str">
        <f t="shared" si="1178"/>
        <v/>
      </c>
      <c r="B6661" s="239" t="str">
        <f t="shared" si="1179"/>
        <v/>
      </c>
      <c r="C6661" s="187"/>
      <c r="D6661" s="187"/>
      <c r="E6661" s="240">
        <f t="shared" si="1180"/>
        <v>0</v>
      </c>
      <c r="F6661" s="218">
        <f t="shared" si="1181"/>
        <v>0</v>
      </c>
      <c r="G6661" s="220"/>
      <c r="I6661" s="269"/>
    </row>
    <row r="6662" spans="1:20" ht="31.5" customHeight="1">
      <c r="A6662" s="251" t="str">
        <f t="shared" si="1178"/>
        <v/>
      </c>
      <c r="B6662" s="239" t="str">
        <f t="shared" si="1179"/>
        <v/>
      </c>
      <c r="C6662" s="187"/>
      <c r="D6662" s="187"/>
      <c r="E6662" s="240">
        <f t="shared" si="1180"/>
        <v>0</v>
      </c>
      <c r="F6662" s="218">
        <f t="shared" si="1181"/>
        <v>0</v>
      </c>
      <c r="G6662" s="221"/>
      <c r="I6662" s="308"/>
    </row>
    <row r="6663" spans="1:20" ht="13.5" thickBot="1">
      <c r="A6663" s="222"/>
      <c r="B6663" s="223"/>
      <c r="C6663" s="223"/>
      <c r="D6663" s="225"/>
      <c r="E6663" s="225"/>
      <c r="F6663" s="226" t="s">
        <v>79</v>
      </c>
      <c r="G6663" s="250">
        <f>SUM(F6651:F6662)</f>
        <v>0</v>
      </c>
      <c r="I6663" s="308"/>
    </row>
    <row r="6664" spans="1:20" ht="13.5" thickTop="1">
      <c r="A6664" s="179" t="s">
        <v>72</v>
      </c>
      <c r="B6664" s="229"/>
      <c r="C6664" s="229"/>
      <c r="D6664" s="231"/>
      <c r="E6664" s="231"/>
      <c r="F6664" s="230"/>
      <c r="G6664" s="232"/>
      <c r="H6664" s="209"/>
      <c r="I6664" s="307"/>
    </row>
    <row r="6665" spans="1:20">
      <c r="A6665" s="233" t="s">
        <v>53</v>
      </c>
      <c r="B6665" s="234"/>
      <c r="C6665" s="234"/>
      <c r="D6665" s="299"/>
      <c r="E6665" s="236" t="s">
        <v>73</v>
      </c>
      <c r="F6665" s="237" t="s">
        <v>74</v>
      </c>
      <c r="G6665" s="252" t="s">
        <v>73</v>
      </c>
      <c r="I6665" s="308"/>
    </row>
    <row r="6666" spans="1:20">
      <c r="A6666" s="178" t="s">
        <v>86</v>
      </c>
      <c r="B6666" s="253"/>
      <c r="C6666" s="253"/>
      <c r="D6666" s="300"/>
      <c r="E6666" s="217">
        <f>SUM(G6625,G6640,G6648,G6663)</f>
        <v>0</v>
      </c>
      <c r="F6666" s="254">
        <f>A</f>
        <v>0</v>
      </c>
      <c r="G6666" s="255">
        <f>E6666*F6666</f>
        <v>0</v>
      </c>
      <c r="I6666" s="308"/>
    </row>
    <row r="6667" spans="1:20">
      <c r="A6667" s="178" t="s">
        <v>84</v>
      </c>
      <c r="B6667" s="253"/>
      <c r="C6667" s="253"/>
      <c r="D6667" s="300"/>
      <c r="E6667" s="217">
        <f>SUM(G6625,G6640,G6648,G6663)</f>
        <v>0</v>
      </c>
      <c r="F6667" s="254">
        <f>I</f>
        <v>0</v>
      </c>
      <c r="G6667" s="255">
        <f>E6667*F6667</f>
        <v>0</v>
      </c>
      <c r="I6667" s="308"/>
    </row>
    <row r="6668" spans="1:20" ht="33" customHeight="1">
      <c r="A6668" s="178" t="s">
        <v>85</v>
      </c>
      <c r="B6668" s="253"/>
      <c r="C6668" s="253"/>
      <c r="D6668" s="300"/>
      <c r="E6668" s="217">
        <f>SUM(G6625,G6640,G6648,G6663)</f>
        <v>0</v>
      </c>
      <c r="F6668" s="254">
        <f>U</f>
        <v>0</v>
      </c>
      <c r="G6668" s="255">
        <f>E6668*F6668</f>
        <v>0</v>
      </c>
      <c r="I6668" s="308"/>
      <c r="J6668" s="281"/>
      <c r="K6668" s="281"/>
      <c r="L6668" s="281"/>
      <c r="M6668" s="281"/>
      <c r="N6668" s="281"/>
      <c r="O6668" s="281"/>
      <c r="P6668" s="281"/>
      <c r="Q6668" s="281"/>
      <c r="R6668" s="281"/>
      <c r="S6668" s="281"/>
    </row>
    <row r="6669" spans="1:20" s="201" customFormat="1" ht="13.5" thickBot="1">
      <c r="A6669" s="222"/>
      <c r="B6669" s="223"/>
      <c r="C6669" s="223"/>
      <c r="D6669" s="225"/>
      <c r="E6669" s="225"/>
      <c r="F6669" s="256" t="s">
        <v>83</v>
      </c>
      <c r="G6669" s="250">
        <f>SUM(G6666:G6668)</f>
        <v>0</v>
      </c>
      <c r="I6669" s="309"/>
      <c r="J6669" s="201" t="str">
        <f>B6609</f>
        <v>10,1</v>
      </c>
      <c r="K6669" s="261">
        <f>E6666</f>
        <v>0</v>
      </c>
      <c r="L6669" s="261">
        <f>+G6625</f>
        <v>0</v>
      </c>
      <c r="M6669" s="261">
        <f>+G6640</f>
        <v>0</v>
      </c>
      <c r="N6669" s="261">
        <f>+G6648</f>
        <v>0</v>
      </c>
      <c r="O6669" s="261">
        <f>+G6663</f>
        <v>0</v>
      </c>
      <c r="P6669" s="280">
        <f>G6666</f>
        <v>0</v>
      </c>
      <c r="Q6669" s="280">
        <f>G6667</f>
        <v>0</v>
      </c>
      <c r="R6669" s="280">
        <f>G6668</f>
        <v>0</v>
      </c>
      <c r="S6669" s="283">
        <f>SUM(K6669:R6669)</f>
        <v>0</v>
      </c>
      <c r="T6669" s="280"/>
    </row>
    <row r="6670" spans="1:20" ht="14" thickTop="1" thickBot="1">
      <c r="A6670" s="257"/>
      <c r="B6670" s="201"/>
      <c r="C6670" s="201"/>
      <c r="D6670" s="301"/>
      <c r="E6670" s="258" t="s">
        <v>88</v>
      </c>
      <c r="F6670" s="259"/>
      <c r="G6670" s="260">
        <f>ROUND(SUM(G6625,G6640,G6648,G6663,G6669),0)</f>
        <v>0</v>
      </c>
      <c r="I6670" s="308"/>
      <c r="T6670" s="280"/>
    </row>
    <row r="6671" spans="1:20" ht="13.5" thickTop="1">
      <c r="A6671" s="262" t="s">
        <v>95</v>
      </c>
      <c r="D6671" s="206"/>
      <c r="E6671" s="206"/>
      <c r="F6671" s="205"/>
      <c r="G6671" s="208"/>
      <c r="I6671" s="308"/>
      <c r="T6671" s="280"/>
    </row>
    <row r="6672" spans="1:20">
      <c r="A6672" s="262"/>
      <c r="B6672" s="263"/>
      <c r="C6672" s="263"/>
      <c r="D6672" s="302"/>
      <c r="E6672" s="206"/>
      <c r="F6672" s="205"/>
      <c r="G6672" s="264">
        <f ca="1">TODAY()</f>
        <v>45189</v>
      </c>
      <c r="I6672" s="308"/>
      <c r="T6672" s="280"/>
    </row>
    <row r="6673" spans="1:19" s="191" customFormat="1" ht="13.5" thickBot="1">
      <c r="A6673" s="222"/>
      <c r="B6673" s="223"/>
      <c r="C6673" s="223"/>
      <c r="D6673" s="225"/>
      <c r="E6673" s="225"/>
      <c r="F6673" s="224"/>
      <c r="G6673" s="265"/>
      <c r="I6673" s="303"/>
      <c r="S6673" s="282"/>
    </row>
    <row r="6674" spans="1:19" s="191" customFormat="1" ht="13.5" thickTop="1">
      <c r="A6674" s="188" t="s">
        <v>124</v>
      </c>
      <c r="B6674" s="188"/>
      <c r="C6674" s="188"/>
      <c r="D6674" s="190"/>
      <c r="E6674" s="190"/>
      <c r="F6674" s="189"/>
      <c r="G6674" s="189"/>
      <c r="I6674" s="303"/>
      <c r="S6674" s="282"/>
    </row>
    <row r="6675" spans="1:19" s="191" customFormat="1">
      <c r="A6675" s="188" t="str">
        <f>CONCATENATE('Prestaciones y AIU'!A6024," ANALISIS DE PRECIOS UNITARIOS")</f>
        <v xml:space="preserve"> ANALISIS DE PRECIOS UNITARIOS</v>
      </c>
      <c r="B6675" s="188"/>
      <c r="C6675" s="188"/>
      <c r="D6675" s="190"/>
      <c r="E6675" s="190"/>
      <c r="F6675" s="189"/>
      <c r="G6675" s="189"/>
      <c r="I6675" s="303"/>
      <c r="S6675" s="282"/>
    </row>
    <row r="6676" spans="1:19" s="191" customFormat="1">
      <c r="A6676" s="188" t="str">
        <f>Objeto_LIC</f>
        <v>OBJETO PROCESO COMPETITIVO</v>
      </c>
      <c r="B6676" s="188"/>
      <c r="C6676" s="188"/>
      <c r="D6676" s="190"/>
      <c r="E6676" s="190"/>
      <c r="F6676" s="189"/>
      <c r="G6676" s="189"/>
      <c r="I6676" s="303"/>
      <c r="S6676" s="282"/>
    </row>
    <row r="6677" spans="1:19">
      <c r="A6677" s="188"/>
      <c r="B6677" s="188"/>
      <c r="C6677" s="188"/>
      <c r="D6677" s="190"/>
      <c r="E6677" s="190"/>
      <c r="F6677" s="189"/>
      <c r="G6677" s="189"/>
    </row>
    <row r="6678" spans="1:19" s="201" customFormat="1" ht="13.5" thickBot="1">
      <c r="A6678" s="192"/>
      <c r="B6678" s="192"/>
      <c r="C6678" s="192"/>
      <c r="D6678" s="194"/>
      <c r="E6678" s="194"/>
      <c r="F6678" s="193"/>
      <c r="G6678" s="193"/>
      <c r="I6678" s="305"/>
      <c r="S6678" s="282"/>
    </row>
    <row r="6679" spans="1:19" ht="13.5" thickTop="1">
      <c r="A6679" s="196"/>
      <c r="B6679" s="197"/>
      <c r="C6679" s="197"/>
      <c r="D6679" s="199"/>
      <c r="E6679" s="199"/>
      <c r="F6679" s="198"/>
      <c r="G6679" s="200" t="s">
        <v>125</v>
      </c>
    </row>
    <row r="6680" spans="1:19">
      <c r="A6680" s="202" t="s">
        <v>58</v>
      </c>
      <c r="B6680" s="844" t="str">
        <f>Proponente</f>
        <v>INDICAR NOMBRE DE CONTRATISTA</v>
      </c>
      <c r="C6680" s="844"/>
      <c r="D6680" s="844"/>
      <c r="E6680" s="844"/>
      <c r="F6680" s="844"/>
      <c r="G6680" s="845"/>
    </row>
    <row r="6681" spans="1:19">
      <c r="A6681" s="202" t="s">
        <v>59</v>
      </c>
      <c r="B6681" s="203" t="str">
        <f>Presupuesto!$A$104</f>
        <v>10,2</v>
      </c>
      <c r="C6681" s="844" t="str">
        <f>Presupuesto!$B$104</f>
        <v>Construcción de cunetas tipo 2 o cárcamo en U (incluye excavación según detalle)</v>
      </c>
      <c r="D6681" s="844"/>
      <c r="E6681" s="844"/>
      <c r="F6681" s="844"/>
      <c r="G6681" s="845"/>
    </row>
    <row r="6682" spans="1:19">
      <c r="A6682" s="204"/>
      <c r="D6682" s="206"/>
      <c r="E6682" s="206"/>
      <c r="F6682" s="192" t="s">
        <v>87</v>
      </c>
      <c r="G6682" s="207" t="str">
        <f>Presupuesto!$C$104</f>
        <v>m</v>
      </c>
      <c r="I6682" s="306"/>
      <c r="J6682" s="281"/>
      <c r="K6682" s="281"/>
      <c r="L6682" s="281"/>
      <c r="M6682" s="281"/>
      <c r="N6682" s="281"/>
      <c r="O6682" s="281"/>
      <c r="P6682" s="281"/>
      <c r="Q6682" s="281"/>
      <c r="R6682" s="281"/>
      <c r="S6682" s="281"/>
    </row>
    <row r="6683" spans="1:19" s="209" customFormat="1" ht="13.5" thickBot="1">
      <c r="A6683" s="202" t="s">
        <v>60</v>
      </c>
      <c r="B6683" s="195"/>
      <c r="C6683" s="195"/>
      <c r="D6683" s="206"/>
      <c r="E6683" s="206"/>
      <c r="F6683" s="205"/>
      <c r="G6683" s="208"/>
      <c r="I6683" s="307"/>
      <c r="S6683" s="281"/>
    </row>
    <row r="6684" spans="1:19" ht="13.5" thickTop="1">
      <c r="A6684" s="210" t="s">
        <v>53</v>
      </c>
      <c r="B6684" s="211" t="s">
        <v>61</v>
      </c>
      <c r="C6684" s="211" t="s">
        <v>62</v>
      </c>
      <c r="D6684" s="212" t="s">
        <v>70</v>
      </c>
      <c r="E6684" s="213" t="s">
        <v>98</v>
      </c>
      <c r="F6684" s="213" t="s">
        <v>75</v>
      </c>
      <c r="G6684" s="214" t="s">
        <v>66</v>
      </c>
      <c r="I6684" s="269"/>
    </row>
    <row r="6685" spans="1:19">
      <c r="A6685" s="215" t="str">
        <f t="shared" ref="A6685:A6696" si="1182">IF(I6684=0,"-",VLOOKUP(I6684,EQUIPOS,2,FALSE))</f>
        <v>-</v>
      </c>
      <c r="B6685" s="216"/>
      <c r="C6685" s="216"/>
      <c r="D6685" s="186"/>
      <c r="E6685" s="217">
        <f t="shared" ref="E6685:E6696" si="1183">IF(I6684=0,0,VLOOKUP(I6684,EQUIPOS,4,FALSE))</f>
        <v>0</v>
      </c>
      <c r="F6685" s="218">
        <f t="shared" ref="F6685:F6696" si="1184">IF(D6685=0,0,E6685/D6685)</f>
        <v>0</v>
      </c>
      <c r="G6685" s="219"/>
      <c r="I6685" s="269"/>
    </row>
    <row r="6686" spans="1:19">
      <c r="A6686" s="215" t="str">
        <f t="shared" si="1182"/>
        <v>-</v>
      </c>
      <c r="B6686" s="216"/>
      <c r="C6686" s="216"/>
      <c r="D6686" s="186"/>
      <c r="E6686" s="217">
        <f t="shared" si="1183"/>
        <v>0</v>
      </c>
      <c r="F6686" s="218">
        <f t="shared" si="1184"/>
        <v>0</v>
      </c>
      <c r="G6686" s="220"/>
      <c r="I6686" s="269"/>
    </row>
    <row r="6687" spans="1:19">
      <c r="A6687" s="215" t="str">
        <f t="shared" si="1182"/>
        <v>-</v>
      </c>
      <c r="B6687" s="216"/>
      <c r="C6687" s="216"/>
      <c r="D6687" s="186"/>
      <c r="E6687" s="217">
        <f t="shared" si="1183"/>
        <v>0</v>
      </c>
      <c r="F6687" s="218">
        <f t="shared" si="1184"/>
        <v>0</v>
      </c>
      <c r="G6687" s="220"/>
      <c r="I6687" s="269"/>
    </row>
    <row r="6688" spans="1:19">
      <c r="A6688" s="215" t="str">
        <f t="shared" si="1182"/>
        <v>-</v>
      </c>
      <c r="B6688" s="216"/>
      <c r="C6688" s="216"/>
      <c r="D6688" s="186"/>
      <c r="E6688" s="217">
        <f t="shared" si="1183"/>
        <v>0</v>
      </c>
      <c r="F6688" s="218">
        <f t="shared" si="1184"/>
        <v>0</v>
      </c>
      <c r="G6688" s="220"/>
      <c r="I6688" s="269"/>
    </row>
    <row r="6689" spans="1:19">
      <c r="A6689" s="215" t="str">
        <f t="shared" si="1182"/>
        <v>-</v>
      </c>
      <c r="B6689" s="216"/>
      <c r="C6689" s="216"/>
      <c r="D6689" s="186"/>
      <c r="E6689" s="217">
        <f t="shared" si="1183"/>
        <v>0</v>
      </c>
      <c r="F6689" s="218">
        <f t="shared" si="1184"/>
        <v>0</v>
      </c>
      <c r="G6689" s="220"/>
      <c r="I6689" s="269"/>
    </row>
    <row r="6690" spans="1:19">
      <c r="A6690" s="215" t="str">
        <f t="shared" si="1182"/>
        <v>-</v>
      </c>
      <c r="B6690" s="216"/>
      <c r="C6690" s="216"/>
      <c r="D6690" s="186"/>
      <c r="E6690" s="217">
        <f t="shared" si="1183"/>
        <v>0</v>
      </c>
      <c r="F6690" s="218">
        <f t="shared" si="1184"/>
        <v>0</v>
      </c>
      <c r="G6690" s="220"/>
      <c r="I6690" s="269"/>
    </row>
    <row r="6691" spans="1:19">
      <c r="A6691" s="215" t="str">
        <f t="shared" si="1182"/>
        <v>-</v>
      </c>
      <c r="B6691" s="216"/>
      <c r="C6691" s="216"/>
      <c r="D6691" s="186"/>
      <c r="E6691" s="217">
        <f t="shared" si="1183"/>
        <v>0</v>
      </c>
      <c r="F6691" s="218">
        <f t="shared" si="1184"/>
        <v>0</v>
      </c>
      <c r="G6691" s="220"/>
      <c r="I6691" s="269"/>
    </row>
    <row r="6692" spans="1:19">
      <c r="A6692" s="215" t="str">
        <f t="shared" si="1182"/>
        <v>-</v>
      </c>
      <c r="B6692" s="216"/>
      <c r="C6692" s="216"/>
      <c r="D6692" s="186"/>
      <c r="E6692" s="217">
        <f t="shared" si="1183"/>
        <v>0</v>
      </c>
      <c r="F6692" s="218">
        <f t="shared" si="1184"/>
        <v>0</v>
      </c>
      <c r="G6692" s="220"/>
      <c r="I6692" s="269"/>
    </row>
    <row r="6693" spans="1:19">
      <c r="A6693" s="215" t="str">
        <f t="shared" si="1182"/>
        <v>-</v>
      </c>
      <c r="B6693" s="216"/>
      <c r="C6693" s="216"/>
      <c r="D6693" s="186"/>
      <c r="E6693" s="217">
        <f t="shared" si="1183"/>
        <v>0</v>
      </c>
      <c r="F6693" s="218">
        <f t="shared" si="1184"/>
        <v>0</v>
      </c>
      <c r="G6693" s="220"/>
      <c r="I6693" s="269"/>
    </row>
    <row r="6694" spans="1:19">
      <c r="A6694" s="215" t="str">
        <f t="shared" si="1182"/>
        <v>-</v>
      </c>
      <c r="B6694" s="216"/>
      <c r="C6694" s="216"/>
      <c r="D6694" s="186"/>
      <c r="E6694" s="217">
        <f t="shared" si="1183"/>
        <v>0</v>
      </c>
      <c r="F6694" s="218">
        <f t="shared" si="1184"/>
        <v>0</v>
      </c>
      <c r="G6694" s="220"/>
      <c r="I6694" s="269"/>
    </row>
    <row r="6695" spans="1:19">
      <c r="A6695" s="215" t="str">
        <f t="shared" si="1182"/>
        <v>-</v>
      </c>
      <c r="B6695" s="216"/>
      <c r="C6695" s="216"/>
      <c r="D6695" s="186"/>
      <c r="E6695" s="217">
        <f t="shared" si="1183"/>
        <v>0</v>
      </c>
      <c r="F6695" s="218">
        <f t="shared" si="1184"/>
        <v>0</v>
      </c>
      <c r="G6695" s="220"/>
      <c r="I6695" s="269"/>
    </row>
    <row r="6696" spans="1:19">
      <c r="A6696" s="215" t="str">
        <f t="shared" si="1182"/>
        <v>-</v>
      </c>
      <c r="B6696" s="216"/>
      <c r="C6696" s="216"/>
      <c r="D6696" s="186"/>
      <c r="E6696" s="217">
        <f t="shared" si="1183"/>
        <v>0</v>
      </c>
      <c r="F6696" s="218">
        <f t="shared" si="1184"/>
        <v>0</v>
      </c>
      <c r="G6696" s="220"/>
      <c r="I6696" s="308"/>
    </row>
    <row r="6697" spans="1:19" ht="13.5" thickBot="1">
      <c r="A6697" s="222"/>
      <c r="B6697" s="223"/>
      <c r="C6697" s="223"/>
      <c r="D6697" s="225"/>
      <c r="E6697" s="225"/>
      <c r="F6697" s="226" t="s">
        <v>76</v>
      </c>
      <c r="G6697" s="227">
        <f>SUM(F6685:F6696)</f>
        <v>0</v>
      </c>
      <c r="I6697" s="308"/>
    </row>
    <row r="6698" spans="1:19" s="209" customFormat="1" ht="13.5" thickTop="1">
      <c r="A6698" s="228" t="s">
        <v>63</v>
      </c>
      <c r="B6698" s="229"/>
      <c r="C6698" s="229"/>
      <c r="D6698" s="231"/>
      <c r="E6698" s="231"/>
      <c r="F6698" s="230"/>
      <c r="G6698" s="232"/>
      <c r="I6698" s="307"/>
      <c r="S6698" s="281"/>
    </row>
    <row r="6699" spans="1:19" ht="26">
      <c r="A6699" s="233" t="s">
        <v>53</v>
      </c>
      <c r="B6699" s="234"/>
      <c r="C6699" s="235" t="s">
        <v>54</v>
      </c>
      <c r="D6699" s="298" t="s">
        <v>64</v>
      </c>
      <c r="E6699" s="236" t="s">
        <v>65</v>
      </c>
      <c r="F6699" s="237" t="s">
        <v>75</v>
      </c>
      <c r="G6699" s="238" t="s">
        <v>66</v>
      </c>
      <c r="I6699" s="269"/>
    </row>
    <row r="6700" spans="1:19">
      <c r="A6700" s="842" t="str">
        <f t="shared" ref="A6700:A6711" si="1185">IF(I6699=0,"",VLOOKUP(I6699,MATERIALES,2,FALSE))</f>
        <v/>
      </c>
      <c r="B6700" s="843"/>
      <c r="C6700" s="239" t="str">
        <f t="shared" ref="C6700:C6708" si="1186">IF(I6699=0,"",VLOOKUP(I6699,MATERIALES,3,FALSE))</f>
        <v/>
      </c>
      <c r="D6700" s="186"/>
      <c r="E6700" s="240">
        <f t="shared" ref="E6700:E6711" si="1187">IF(I6699=0,0,VLOOKUP(I6699,MATERIALES,4,FALSE))</f>
        <v>0</v>
      </c>
      <c r="F6700" s="218">
        <f>D6700*E6700</f>
        <v>0</v>
      </c>
      <c r="G6700" s="219"/>
      <c r="I6700" s="269"/>
    </row>
    <row r="6701" spans="1:19">
      <c r="A6701" s="842" t="str">
        <f t="shared" si="1185"/>
        <v/>
      </c>
      <c r="B6701" s="843"/>
      <c r="C6701" s="239" t="str">
        <f t="shared" si="1186"/>
        <v/>
      </c>
      <c r="D6701" s="186"/>
      <c r="E6701" s="240">
        <f t="shared" si="1187"/>
        <v>0</v>
      </c>
      <c r="F6701" s="218">
        <f t="shared" ref="F6701:F6711" si="1188">D6701*E6701</f>
        <v>0</v>
      </c>
      <c r="G6701" s="220"/>
      <c r="I6701" s="269"/>
    </row>
    <row r="6702" spans="1:19">
      <c r="A6702" s="842" t="str">
        <f t="shared" si="1185"/>
        <v/>
      </c>
      <c r="B6702" s="843"/>
      <c r="C6702" s="239" t="str">
        <f t="shared" si="1186"/>
        <v/>
      </c>
      <c r="D6702" s="186"/>
      <c r="E6702" s="240">
        <f t="shared" si="1187"/>
        <v>0</v>
      </c>
      <c r="F6702" s="218">
        <f t="shared" si="1188"/>
        <v>0</v>
      </c>
      <c r="G6702" s="220"/>
      <c r="I6702" s="269"/>
    </row>
    <row r="6703" spans="1:19">
      <c r="A6703" s="842" t="str">
        <f t="shared" si="1185"/>
        <v/>
      </c>
      <c r="B6703" s="843"/>
      <c r="C6703" s="239" t="str">
        <f t="shared" si="1186"/>
        <v/>
      </c>
      <c r="D6703" s="186"/>
      <c r="E6703" s="240">
        <f t="shared" si="1187"/>
        <v>0</v>
      </c>
      <c r="F6703" s="218">
        <f t="shared" si="1188"/>
        <v>0</v>
      </c>
      <c r="G6703" s="220"/>
      <c r="I6703" s="269"/>
    </row>
    <row r="6704" spans="1:19">
      <c r="A6704" s="842" t="str">
        <f t="shared" si="1185"/>
        <v/>
      </c>
      <c r="B6704" s="843"/>
      <c r="C6704" s="239" t="str">
        <f t="shared" si="1186"/>
        <v/>
      </c>
      <c r="D6704" s="186"/>
      <c r="E6704" s="240">
        <f t="shared" si="1187"/>
        <v>0</v>
      </c>
      <c r="F6704" s="218">
        <f t="shared" si="1188"/>
        <v>0</v>
      </c>
      <c r="G6704" s="220"/>
      <c r="I6704" s="269"/>
    </row>
    <row r="6705" spans="1:9">
      <c r="A6705" s="842" t="str">
        <f t="shared" si="1185"/>
        <v/>
      </c>
      <c r="B6705" s="843"/>
      <c r="C6705" s="239" t="str">
        <f t="shared" si="1186"/>
        <v/>
      </c>
      <c r="D6705" s="186"/>
      <c r="E6705" s="240">
        <f t="shared" si="1187"/>
        <v>0</v>
      </c>
      <c r="F6705" s="218">
        <f t="shared" si="1188"/>
        <v>0</v>
      </c>
      <c r="G6705" s="220"/>
      <c r="I6705" s="269"/>
    </row>
    <row r="6706" spans="1:9">
      <c r="A6706" s="842" t="str">
        <f t="shared" si="1185"/>
        <v/>
      </c>
      <c r="B6706" s="843"/>
      <c r="C6706" s="239" t="str">
        <f t="shared" si="1186"/>
        <v/>
      </c>
      <c r="D6706" s="186"/>
      <c r="E6706" s="240">
        <f t="shared" si="1187"/>
        <v>0</v>
      </c>
      <c r="F6706" s="218">
        <f t="shared" si="1188"/>
        <v>0</v>
      </c>
      <c r="G6706" s="220"/>
      <c r="I6706" s="269"/>
    </row>
    <row r="6707" spans="1:9">
      <c r="A6707" s="842" t="str">
        <f t="shared" si="1185"/>
        <v/>
      </c>
      <c r="B6707" s="843"/>
      <c r="C6707" s="239" t="str">
        <f t="shared" si="1186"/>
        <v/>
      </c>
      <c r="D6707" s="186"/>
      <c r="E6707" s="240">
        <f t="shared" si="1187"/>
        <v>0</v>
      </c>
      <c r="F6707" s="218">
        <f t="shared" si="1188"/>
        <v>0</v>
      </c>
      <c r="G6707" s="241"/>
      <c r="I6707" s="269"/>
    </row>
    <row r="6708" spans="1:9">
      <c r="A6708" s="842" t="str">
        <f t="shared" si="1185"/>
        <v/>
      </c>
      <c r="B6708" s="843"/>
      <c r="C6708" s="239" t="str">
        <f t="shared" si="1186"/>
        <v/>
      </c>
      <c r="D6708" s="186"/>
      <c r="E6708" s="240">
        <f t="shared" si="1187"/>
        <v>0</v>
      </c>
      <c r="F6708" s="218">
        <f t="shared" si="1188"/>
        <v>0</v>
      </c>
      <c r="G6708" s="220"/>
      <c r="I6708" s="269"/>
    </row>
    <row r="6709" spans="1:9">
      <c r="A6709" s="842" t="str">
        <f t="shared" si="1185"/>
        <v/>
      </c>
      <c r="B6709" s="843"/>
      <c r="C6709" s="239"/>
      <c r="D6709" s="186"/>
      <c r="E6709" s="240">
        <f t="shared" si="1187"/>
        <v>0</v>
      </c>
      <c r="F6709" s="218">
        <f t="shared" si="1188"/>
        <v>0</v>
      </c>
      <c r="G6709" s="220"/>
      <c r="I6709" s="269"/>
    </row>
    <row r="6710" spans="1:9">
      <c r="A6710" s="842" t="str">
        <f t="shared" si="1185"/>
        <v/>
      </c>
      <c r="B6710" s="843"/>
      <c r="C6710" s="239"/>
      <c r="D6710" s="186"/>
      <c r="E6710" s="240">
        <f t="shared" si="1187"/>
        <v>0</v>
      </c>
      <c r="F6710" s="218">
        <f t="shared" si="1188"/>
        <v>0</v>
      </c>
      <c r="G6710" s="220"/>
      <c r="I6710" s="269"/>
    </row>
    <row r="6711" spans="1:9" ht="26.25" customHeight="1">
      <c r="A6711" s="842" t="str">
        <f t="shared" si="1185"/>
        <v/>
      </c>
      <c r="B6711" s="843"/>
      <c r="C6711" s="239" t="str">
        <f t="shared" ref="C6711" si="1189">IF(I6710=0,"",VLOOKUP(I6710,MATERIALES,3,FALSE))</f>
        <v/>
      </c>
      <c r="D6711" s="186"/>
      <c r="E6711" s="240">
        <f t="shared" si="1187"/>
        <v>0</v>
      </c>
      <c r="F6711" s="218">
        <f t="shared" si="1188"/>
        <v>0</v>
      </c>
      <c r="G6711" s="221"/>
      <c r="I6711" s="308"/>
    </row>
    <row r="6712" spans="1:9" ht="13.5" thickBot="1">
      <c r="A6712" s="204"/>
      <c r="D6712" s="206"/>
      <c r="E6712" s="242"/>
      <c r="F6712" s="243" t="s">
        <v>77</v>
      </c>
      <c r="G6712" s="241">
        <f>SUM(F6700:F6711)</f>
        <v>0</v>
      </c>
      <c r="I6712" s="308"/>
    </row>
    <row r="6713" spans="1:9" ht="14" thickTop="1" thickBot="1">
      <c r="A6713" s="244" t="s">
        <v>68</v>
      </c>
      <c r="B6713" s="245"/>
      <c r="C6713" s="245"/>
      <c r="D6713" s="247"/>
      <c r="E6713" s="247"/>
      <c r="F6713" s="246"/>
      <c r="G6713" s="248"/>
      <c r="I6713" s="308"/>
    </row>
    <row r="6714" spans="1:9" ht="13.5" thickTop="1">
      <c r="A6714" s="233" t="s">
        <v>53</v>
      </c>
      <c r="B6714" s="234"/>
      <c r="C6714" s="236" t="s">
        <v>67</v>
      </c>
      <c r="D6714" s="298" t="s">
        <v>71</v>
      </c>
      <c r="E6714" s="236" t="s">
        <v>96</v>
      </c>
      <c r="F6714" s="237" t="s">
        <v>75</v>
      </c>
      <c r="G6714" s="238" t="s">
        <v>66</v>
      </c>
      <c r="I6714" s="269"/>
    </row>
    <row r="6715" spans="1:9">
      <c r="A6715" s="842" t="str">
        <f>IF(I6714=0,"",VLOOKUP(I6714,EQUIPOS,2,FALSE))</f>
        <v/>
      </c>
      <c r="B6715" s="843"/>
      <c r="C6715" s="187"/>
      <c r="D6715" s="186"/>
      <c r="E6715" s="240">
        <f>IF(I6714=0,0,VLOOKUP(I6714,EQUIPOS,4,FALSE))</f>
        <v>0</v>
      </c>
      <c r="F6715" s="218">
        <f>C6715*D6715*E6715</f>
        <v>0</v>
      </c>
      <c r="G6715" s="219"/>
      <c r="I6715" s="269"/>
    </row>
    <row r="6716" spans="1:9">
      <c r="A6716" s="842" t="str">
        <f>IF(I6715=0,"",VLOOKUP(I6715,EQUIPOS,2,FALSE))</f>
        <v/>
      </c>
      <c r="B6716" s="843"/>
      <c r="C6716" s="187"/>
      <c r="D6716" s="186"/>
      <c r="E6716" s="240">
        <f>IF(I6715=0,0,VLOOKUP(I6715,EQUIPOS,4,FALSE))</f>
        <v>0</v>
      </c>
      <c r="F6716" s="218">
        <f t="shared" ref="F6716:F6719" si="1190">C6716*D6716*E6716</f>
        <v>0</v>
      </c>
      <c r="G6716" s="220"/>
      <c r="I6716" s="269"/>
    </row>
    <row r="6717" spans="1:9">
      <c r="A6717" s="842" t="str">
        <f>IF(I6716=0,"",VLOOKUP(I6716,EQUIPOS,2,FALSE))</f>
        <v/>
      </c>
      <c r="B6717" s="843"/>
      <c r="C6717" s="187"/>
      <c r="D6717" s="186"/>
      <c r="E6717" s="240">
        <f>IF(I6716=0,0,VLOOKUP(I6716,EQUIPOS,4,FALSE))</f>
        <v>0</v>
      </c>
      <c r="F6717" s="218">
        <f t="shared" si="1190"/>
        <v>0</v>
      </c>
      <c r="G6717" s="220"/>
      <c r="I6717" s="269"/>
    </row>
    <row r="6718" spans="1:9">
      <c r="A6718" s="842" t="str">
        <f>IF(I6717=0,"",VLOOKUP(I6717,EQUIPOS,2,FALSE))</f>
        <v/>
      </c>
      <c r="B6718" s="843"/>
      <c r="C6718" s="187"/>
      <c r="D6718" s="186"/>
      <c r="E6718" s="240">
        <f>IF(I6717=0,0,VLOOKUP(I6717,EQUIPOS,4,FALSE))</f>
        <v>0</v>
      </c>
      <c r="F6718" s="218">
        <f t="shared" si="1190"/>
        <v>0</v>
      </c>
      <c r="G6718" s="220"/>
      <c r="I6718" s="269"/>
    </row>
    <row r="6719" spans="1:9" ht="30.75" customHeight="1">
      <c r="A6719" s="842" t="str">
        <f>IF(I6718=0,"",VLOOKUP(I6718,EQUIPOS,2,FALSE))</f>
        <v/>
      </c>
      <c r="B6719" s="843"/>
      <c r="C6719" s="187"/>
      <c r="D6719" s="186"/>
      <c r="E6719" s="240">
        <f>IF(I6718=0,0,VLOOKUP(I6718,EQUIPOS,4,FALSE))</f>
        <v>0</v>
      </c>
      <c r="F6719" s="218">
        <f t="shared" si="1190"/>
        <v>0</v>
      </c>
      <c r="G6719" s="221"/>
      <c r="I6719" s="308"/>
    </row>
    <row r="6720" spans="1:9" ht="13.5" thickBot="1">
      <c r="A6720" s="222"/>
      <c r="B6720" s="223"/>
      <c r="C6720" s="223"/>
      <c r="D6720" s="225"/>
      <c r="E6720" s="249"/>
      <c r="F6720" s="226" t="s">
        <v>78</v>
      </c>
      <c r="G6720" s="250">
        <f>SUM(F6715:F6719)</f>
        <v>0</v>
      </c>
      <c r="I6720" s="308"/>
    </row>
    <row r="6721" spans="1:9" ht="13.5" thickTop="1">
      <c r="A6721" s="228" t="s">
        <v>69</v>
      </c>
      <c r="B6721" s="229"/>
      <c r="C6721" s="229"/>
      <c r="D6721" s="231"/>
      <c r="E6721" s="231"/>
      <c r="F6721" s="230"/>
      <c r="G6721" s="232"/>
      <c r="H6721" s="209"/>
      <c r="I6721" s="307"/>
    </row>
    <row r="6722" spans="1:9" ht="26">
      <c r="A6722" s="233" t="s">
        <v>53</v>
      </c>
      <c r="B6722" s="235" t="s">
        <v>54</v>
      </c>
      <c r="C6722" s="235" t="s">
        <v>64</v>
      </c>
      <c r="D6722" s="298" t="s">
        <v>70</v>
      </c>
      <c r="E6722" s="236" t="s">
        <v>65</v>
      </c>
      <c r="F6722" s="237" t="s">
        <v>75</v>
      </c>
      <c r="G6722" s="238" t="s">
        <v>66</v>
      </c>
      <c r="I6722" s="269"/>
    </row>
    <row r="6723" spans="1:9">
      <c r="A6723" s="251" t="str">
        <f t="shared" ref="A6723:A6734" si="1191">IF(I6722=0,"",VLOOKUP(I6722,MANOOBRA,2,FALSE))</f>
        <v/>
      </c>
      <c r="B6723" s="239" t="str">
        <f t="shared" ref="B6723:B6734" si="1192">IF(I6722=0,"",VLOOKUP(I6722,MANOOBRA,3,FALSE))</f>
        <v/>
      </c>
      <c r="C6723" s="187"/>
      <c r="D6723" s="187"/>
      <c r="E6723" s="240">
        <f t="shared" ref="E6723:E6734" si="1193">IF(I6722=0,0,VLOOKUP(I6722,MANOOBRA,4,FALSE))</f>
        <v>0</v>
      </c>
      <c r="F6723" s="218">
        <f>IF(D6723=0,0,C6723*E6723/D6723)</f>
        <v>0</v>
      </c>
      <c r="G6723" s="219"/>
      <c r="I6723" s="269"/>
    </row>
    <row r="6724" spans="1:9">
      <c r="A6724" s="251" t="str">
        <f t="shared" si="1191"/>
        <v/>
      </c>
      <c r="B6724" s="239" t="str">
        <f t="shared" si="1192"/>
        <v/>
      </c>
      <c r="C6724" s="187"/>
      <c r="D6724" s="187"/>
      <c r="E6724" s="240">
        <f t="shared" si="1193"/>
        <v>0</v>
      </c>
      <c r="F6724" s="218">
        <f t="shared" ref="F6724:F6734" si="1194">IF(D6724=0,0,C6724*E6724/D6724)</f>
        <v>0</v>
      </c>
      <c r="G6724" s="220"/>
      <c r="I6724" s="269"/>
    </row>
    <row r="6725" spans="1:9">
      <c r="A6725" s="251" t="str">
        <f t="shared" si="1191"/>
        <v/>
      </c>
      <c r="B6725" s="239" t="str">
        <f t="shared" si="1192"/>
        <v/>
      </c>
      <c r="C6725" s="187"/>
      <c r="D6725" s="290"/>
      <c r="E6725" s="240">
        <f t="shared" si="1193"/>
        <v>0</v>
      </c>
      <c r="F6725" s="218">
        <f t="shared" si="1194"/>
        <v>0</v>
      </c>
      <c r="G6725" s="220"/>
      <c r="I6725" s="269"/>
    </row>
    <row r="6726" spans="1:9">
      <c r="A6726" s="251" t="str">
        <f t="shared" si="1191"/>
        <v/>
      </c>
      <c r="B6726" s="239" t="str">
        <f t="shared" si="1192"/>
        <v/>
      </c>
      <c r="C6726" s="187"/>
      <c r="D6726" s="187"/>
      <c r="E6726" s="240">
        <f t="shared" si="1193"/>
        <v>0</v>
      </c>
      <c r="F6726" s="218">
        <f t="shared" si="1194"/>
        <v>0</v>
      </c>
      <c r="G6726" s="220"/>
      <c r="I6726" s="269"/>
    </row>
    <row r="6727" spans="1:9">
      <c r="A6727" s="251" t="str">
        <f t="shared" si="1191"/>
        <v/>
      </c>
      <c r="B6727" s="239" t="str">
        <f t="shared" si="1192"/>
        <v/>
      </c>
      <c r="C6727" s="187"/>
      <c r="D6727" s="187"/>
      <c r="E6727" s="240">
        <f t="shared" si="1193"/>
        <v>0</v>
      </c>
      <c r="F6727" s="218">
        <f t="shared" si="1194"/>
        <v>0</v>
      </c>
      <c r="G6727" s="220"/>
      <c r="I6727" s="269"/>
    </row>
    <row r="6728" spans="1:9">
      <c r="A6728" s="251" t="str">
        <f t="shared" si="1191"/>
        <v/>
      </c>
      <c r="B6728" s="239" t="str">
        <f t="shared" si="1192"/>
        <v/>
      </c>
      <c r="C6728" s="187"/>
      <c r="D6728" s="187"/>
      <c r="E6728" s="240">
        <f t="shared" si="1193"/>
        <v>0</v>
      </c>
      <c r="F6728" s="218">
        <f t="shared" si="1194"/>
        <v>0</v>
      </c>
      <c r="G6728" s="220"/>
      <c r="I6728" s="269"/>
    </row>
    <row r="6729" spans="1:9">
      <c r="A6729" s="251" t="str">
        <f t="shared" si="1191"/>
        <v/>
      </c>
      <c r="B6729" s="239" t="str">
        <f t="shared" si="1192"/>
        <v/>
      </c>
      <c r="C6729" s="187"/>
      <c r="D6729" s="187"/>
      <c r="E6729" s="240">
        <f t="shared" si="1193"/>
        <v>0</v>
      </c>
      <c r="F6729" s="218">
        <f t="shared" si="1194"/>
        <v>0</v>
      </c>
      <c r="G6729" s="220"/>
      <c r="I6729" s="269"/>
    </row>
    <row r="6730" spans="1:9">
      <c r="A6730" s="251" t="str">
        <f t="shared" si="1191"/>
        <v/>
      </c>
      <c r="B6730" s="239" t="str">
        <f t="shared" si="1192"/>
        <v/>
      </c>
      <c r="C6730" s="187"/>
      <c r="D6730" s="187"/>
      <c r="E6730" s="240">
        <f t="shared" si="1193"/>
        <v>0</v>
      </c>
      <c r="F6730" s="218">
        <f t="shared" si="1194"/>
        <v>0</v>
      </c>
      <c r="G6730" s="220"/>
      <c r="I6730" s="269"/>
    </row>
    <row r="6731" spans="1:9">
      <c r="A6731" s="251" t="str">
        <f t="shared" si="1191"/>
        <v/>
      </c>
      <c r="B6731" s="239" t="str">
        <f t="shared" si="1192"/>
        <v/>
      </c>
      <c r="C6731" s="187"/>
      <c r="D6731" s="187"/>
      <c r="E6731" s="240">
        <f t="shared" si="1193"/>
        <v>0</v>
      </c>
      <c r="F6731" s="218">
        <f t="shared" si="1194"/>
        <v>0</v>
      </c>
      <c r="G6731" s="220"/>
      <c r="I6731" s="269"/>
    </row>
    <row r="6732" spans="1:9">
      <c r="A6732" s="251" t="str">
        <f t="shared" si="1191"/>
        <v/>
      </c>
      <c r="B6732" s="239" t="str">
        <f t="shared" si="1192"/>
        <v/>
      </c>
      <c r="C6732" s="187"/>
      <c r="D6732" s="187"/>
      <c r="E6732" s="240">
        <f t="shared" si="1193"/>
        <v>0</v>
      </c>
      <c r="F6732" s="218">
        <f t="shared" si="1194"/>
        <v>0</v>
      </c>
      <c r="G6732" s="220"/>
      <c r="I6732" s="269"/>
    </row>
    <row r="6733" spans="1:9">
      <c r="A6733" s="251" t="str">
        <f t="shared" si="1191"/>
        <v/>
      </c>
      <c r="B6733" s="239" t="str">
        <f t="shared" si="1192"/>
        <v/>
      </c>
      <c r="C6733" s="187"/>
      <c r="D6733" s="187"/>
      <c r="E6733" s="240">
        <f t="shared" si="1193"/>
        <v>0</v>
      </c>
      <c r="F6733" s="218">
        <f t="shared" si="1194"/>
        <v>0</v>
      </c>
      <c r="G6733" s="220"/>
      <c r="I6733" s="269"/>
    </row>
    <row r="6734" spans="1:9" ht="31.5" customHeight="1">
      <c r="A6734" s="251" t="str">
        <f t="shared" si="1191"/>
        <v/>
      </c>
      <c r="B6734" s="239" t="str">
        <f t="shared" si="1192"/>
        <v/>
      </c>
      <c r="C6734" s="187"/>
      <c r="D6734" s="187"/>
      <c r="E6734" s="240">
        <f t="shared" si="1193"/>
        <v>0</v>
      </c>
      <c r="F6734" s="218">
        <f t="shared" si="1194"/>
        <v>0</v>
      </c>
      <c r="G6734" s="221"/>
      <c r="I6734" s="308"/>
    </row>
    <row r="6735" spans="1:9" ht="13.5" thickBot="1">
      <c r="A6735" s="222"/>
      <c r="B6735" s="223"/>
      <c r="C6735" s="223"/>
      <c r="D6735" s="225"/>
      <c r="E6735" s="225"/>
      <c r="F6735" s="226" t="s">
        <v>79</v>
      </c>
      <c r="G6735" s="250">
        <f>SUM(F6723:F6734)</f>
        <v>0</v>
      </c>
      <c r="I6735" s="308"/>
    </row>
    <row r="6736" spans="1:9" ht="13.5" thickTop="1">
      <c r="A6736" s="179" t="s">
        <v>72</v>
      </c>
      <c r="B6736" s="229"/>
      <c r="C6736" s="229"/>
      <c r="D6736" s="231"/>
      <c r="E6736" s="231"/>
      <c r="F6736" s="230"/>
      <c r="G6736" s="232"/>
      <c r="H6736" s="209"/>
      <c r="I6736" s="307"/>
    </row>
    <row r="6737" spans="1:20">
      <c r="A6737" s="233" t="s">
        <v>53</v>
      </c>
      <c r="B6737" s="234"/>
      <c r="C6737" s="234"/>
      <c r="D6737" s="299"/>
      <c r="E6737" s="236" t="s">
        <v>73</v>
      </c>
      <c r="F6737" s="237" t="s">
        <v>74</v>
      </c>
      <c r="G6737" s="252" t="s">
        <v>73</v>
      </c>
      <c r="I6737" s="308"/>
    </row>
    <row r="6738" spans="1:20">
      <c r="A6738" s="178" t="s">
        <v>86</v>
      </c>
      <c r="B6738" s="253"/>
      <c r="C6738" s="253"/>
      <c r="D6738" s="300"/>
      <c r="E6738" s="217">
        <f>SUM(G6697,G6712,G6720,G6735)</f>
        <v>0</v>
      </c>
      <c r="F6738" s="254">
        <f>A</f>
        <v>0</v>
      </c>
      <c r="G6738" s="255">
        <f>E6738*F6738</f>
        <v>0</v>
      </c>
      <c r="I6738" s="308"/>
    </row>
    <row r="6739" spans="1:20">
      <c r="A6739" s="178" t="s">
        <v>84</v>
      </c>
      <c r="B6739" s="253"/>
      <c r="C6739" s="253"/>
      <c r="D6739" s="300"/>
      <c r="E6739" s="217">
        <f>SUM(G6697,G6712,G6720,G6735)</f>
        <v>0</v>
      </c>
      <c r="F6739" s="254">
        <f>I</f>
        <v>0</v>
      </c>
      <c r="G6739" s="255">
        <f>E6739*F6739</f>
        <v>0</v>
      </c>
      <c r="I6739" s="308"/>
    </row>
    <row r="6740" spans="1:20" ht="33" customHeight="1">
      <c r="A6740" s="178" t="s">
        <v>85</v>
      </c>
      <c r="B6740" s="253"/>
      <c r="C6740" s="253"/>
      <c r="D6740" s="300"/>
      <c r="E6740" s="217">
        <f>SUM(G6697,G6712,G6720,G6735)</f>
        <v>0</v>
      </c>
      <c r="F6740" s="254">
        <f>U</f>
        <v>0</v>
      </c>
      <c r="G6740" s="255">
        <f>E6740*F6740</f>
        <v>0</v>
      </c>
      <c r="I6740" s="308"/>
      <c r="J6740" s="281"/>
      <c r="K6740" s="281"/>
      <c r="L6740" s="281"/>
      <c r="M6740" s="281"/>
      <c r="N6740" s="281"/>
      <c r="O6740" s="281"/>
      <c r="P6740" s="281"/>
      <c r="Q6740" s="281"/>
      <c r="R6740" s="281"/>
      <c r="S6740" s="281"/>
    </row>
    <row r="6741" spans="1:20" s="201" customFormat="1" ht="13.5" thickBot="1">
      <c r="A6741" s="222"/>
      <c r="B6741" s="223"/>
      <c r="C6741" s="223"/>
      <c r="D6741" s="225"/>
      <c r="E6741" s="225"/>
      <c r="F6741" s="256" t="s">
        <v>83</v>
      </c>
      <c r="G6741" s="250">
        <f>SUM(G6738:G6740)</f>
        <v>0</v>
      </c>
      <c r="I6741" s="309"/>
      <c r="J6741" s="201" t="str">
        <f>B6681</f>
        <v>10,2</v>
      </c>
      <c r="K6741" s="261">
        <f>E6738</f>
        <v>0</v>
      </c>
      <c r="L6741" s="261">
        <f>+G6697</f>
        <v>0</v>
      </c>
      <c r="M6741" s="261">
        <f>+G6712</f>
        <v>0</v>
      </c>
      <c r="N6741" s="261">
        <f>+G6720</f>
        <v>0</v>
      </c>
      <c r="O6741" s="261">
        <f>+G6735</f>
        <v>0</v>
      </c>
      <c r="P6741" s="280">
        <f>G6738</f>
        <v>0</v>
      </c>
      <c r="Q6741" s="280">
        <f>G6739</f>
        <v>0</v>
      </c>
      <c r="R6741" s="280">
        <f>G6740</f>
        <v>0</v>
      </c>
      <c r="S6741" s="283">
        <f>SUM(K6741:R6741)</f>
        <v>0</v>
      </c>
      <c r="T6741" s="280"/>
    </row>
    <row r="6742" spans="1:20" ht="14" thickTop="1" thickBot="1">
      <c r="A6742" s="257"/>
      <c r="B6742" s="201"/>
      <c r="C6742" s="201"/>
      <c r="D6742" s="301"/>
      <c r="E6742" s="258" t="s">
        <v>88</v>
      </c>
      <c r="F6742" s="259"/>
      <c r="G6742" s="260">
        <f>ROUND(SUM(G6697,G6712,G6720,G6735,G6741),0)</f>
        <v>0</v>
      </c>
      <c r="I6742" s="308"/>
      <c r="T6742" s="280"/>
    </row>
    <row r="6743" spans="1:20" ht="13.5" thickTop="1">
      <c r="A6743" s="262" t="s">
        <v>95</v>
      </c>
      <c r="D6743" s="206"/>
      <c r="E6743" s="206"/>
      <c r="F6743" s="205"/>
      <c r="G6743" s="208"/>
      <c r="I6743" s="308"/>
      <c r="T6743" s="280"/>
    </row>
    <row r="6744" spans="1:20">
      <c r="A6744" s="262"/>
      <c r="B6744" s="263"/>
      <c r="C6744" s="263"/>
      <c r="D6744" s="302"/>
      <c r="E6744" s="206"/>
      <c r="F6744" s="205"/>
      <c r="G6744" s="264">
        <f ca="1">TODAY()</f>
        <v>45189</v>
      </c>
      <c r="I6744" s="308"/>
      <c r="T6744" s="280"/>
    </row>
    <row r="6745" spans="1:20" s="191" customFormat="1" ht="13.5" thickBot="1">
      <c r="A6745" s="222"/>
      <c r="B6745" s="223"/>
      <c r="C6745" s="223"/>
      <c r="D6745" s="225"/>
      <c r="E6745" s="225"/>
      <c r="F6745" s="224"/>
      <c r="G6745" s="265"/>
      <c r="I6745" s="303"/>
      <c r="S6745" s="282"/>
    </row>
    <row r="6746" spans="1:20" s="191" customFormat="1" ht="13.5" thickTop="1">
      <c r="A6746" s="188" t="s">
        <v>124</v>
      </c>
      <c r="B6746" s="188"/>
      <c r="C6746" s="188"/>
      <c r="D6746" s="190"/>
      <c r="E6746" s="190"/>
      <c r="F6746" s="189"/>
      <c r="G6746" s="189"/>
      <c r="I6746" s="303"/>
      <c r="S6746" s="282"/>
    </row>
    <row r="6747" spans="1:20" s="191" customFormat="1">
      <c r="A6747" s="188" t="str">
        <f>CONCATENATE('Prestaciones y AIU'!A6096," ANALISIS DE PRECIOS UNITARIOS")</f>
        <v xml:space="preserve"> ANALISIS DE PRECIOS UNITARIOS</v>
      </c>
      <c r="B6747" s="188"/>
      <c r="C6747" s="188"/>
      <c r="D6747" s="190"/>
      <c r="E6747" s="190"/>
      <c r="F6747" s="189"/>
      <c r="G6747" s="189"/>
      <c r="I6747" s="303"/>
      <c r="S6747" s="282"/>
    </row>
    <row r="6748" spans="1:20" s="191" customFormat="1">
      <c r="A6748" s="188" t="str">
        <f>Objeto_LIC</f>
        <v>OBJETO PROCESO COMPETITIVO</v>
      </c>
      <c r="B6748" s="188"/>
      <c r="C6748" s="188"/>
      <c r="D6748" s="190"/>
      <c r="E6748" s="190"/>
      <c r="F6748" s="189"/>
      <c r="G6748" s="189"/>
      <c r="I6748" s="303"/>
      <c r="S6748" s="282"/>
    </row>
    <row r="6749" spans="1:20">
      <c r="A6749" s="188"/>
      <c r="B6749" s="188"/>
      <c r="C6749" s="188"/>
      <c r="D6749" s="190"/>
      <c r="E6749" s="190"/>
      <c r="F6749" s="189"/>
      <c r="G6749" s="189"/>
    </row>
    <row r="6750" spans="1:20" s="201" customFormat="1" ht="13.5" thickBot="1">
      <c r="A6750" s="192"/>
      <c r="B6750" s="192"/>
      <c r="C6750" s="192"/>
      <c r="D6750" s="194"/>
      <c r="E6750" s="194"/>
      <c r="F6750" s="193"/>
      <c r="G6750" s="193"/>
      <c r="I6750" s="305"/>
      <c r="S6750" s="282"/>
    </row>
    <row r="6751" spans="1:20" ht="13.5" thickTop="1">
      <c r="A6751" s="196"/>
      <c r="B6751" s="197"/>
      <c r="C6751" s="197"/>
      <c r="D6751" s="199"/>
      <c r="E6751" s="199"/>
      <c r="F6751" s="198"/>
      <c r="G6751" s="200" t="s">
        <v>125</v>
      </c>
    </row>
    <row r="6752" spans="1:20">
      <c r="A6752" s="202" t="s">
        <v>58</v>
      </c>
      <c r="B6752" s="844" t="str">
        <f>Proponente</f>
        <v>INDICAR NOMBRE DE CONTRATISTA</v>
      </c>
      <c r="C6752" s="844"/>
      <c r="D6752" s="844"/>
      <c r="E6752" s="844"/>
      <c r="F6752" s="844"/>
      <c r="G6752" s="845"/>
    </row>
    <row r="6753" spans="1:19">
      <c r="A6753" s="202" t="s">
        <v>59</v>
      </c>
      <c r="B6753" s="203" t="str">
        <f>Presupuesto!$A$105</f>
        <v>10,3</v>
      </c>
      <c r="C6753" s="844" t="str">
        <f>Presupuesto!$B$105</f>
        <v>Construcción de cunetas tipo 3, Sección en V (incluye excavación según detalle)</v>
      </c>
      <c r="D6753" s="844"/>
      <c r="E6753" s="844"/>
      <c r="F6753" s="844"/>
      <c r="G6753" s="845"/>
    </row>
    <row r="6754" spans="1:19">
      <c r="A6754" s="204"/>
      <c r="D6754" s="206"/>
      <c r="E6754" s="206"/>
      <c r="F6754" s="192" t="s">
        <v>87</v>
      </c>
      <c r="G6754" s="207" t="str">
        <f>Presupuesto!$C$105</f>
        <v>m</v>
      </c>
      <c r="I6754" s="306"/>
      <c r="J6754" s="281"/>
      <c r="K6754" s="281"/>
      <c r="L6754" s="281"/>
      <c r="M6754" s="281"/>
      <c r="N6754" s="281"/>
      <c r="O6754" s="281"/>
      <c r="P6754" s="281"/>
      <c r="Q6754" s="281"/>
      <c r="R6754" s="281"/>
      <c r="S6754" s="281"/>
    </row>
    <row r="6755" spans="1:19" s="209" customFormat="1" ht="13.5" thickBot="1">
      <c r="A6755" s="202" t="s">
        <v>60</v>
      </c>
      <c r="B6755" s="195"/>
      <c r="C6755" s="195"/>
      <c r="D6755" s="206"/>
      <c r="E6755" s="206"/>
      <c r="F6755" s="205"/>
      <c r="G6755" s="208"/>
      <c r="I6755" s="307"/>
      <c r="S6755" s="281"/>
    </row>
    <row r="6756" spans="1:19" ht="13.5" thickTop="1">
      <c r="A6756" s="210" t="s">
        <v>53</v>
      </c>
      <c r="B6756" s="211" t="s">
        <v>61</v>
      </c>
      <c r="C6756" s="211" t="s">
        <v>62</v>
      </c>
      <c r="D6756" s="212" t="s">
        <v>70</v>
      </c>
      <c r="E6756" s="213" t="s">
        <v>98</v>
      </c>
      <c r="F6756" s="213" t="s">
        <v>75</v>
      </c>
      <c r="G6756" s="214" t="s">
        <v>66</v>
      </c>
      <c r="I6756" s="269"/>
    </row>
    <row r="6757" spans="1:19">
      <c r="A6757" s="215" t="str">
        <f t="shared" ref="A6757:A6768" si="1195">IF(I6756=0,"-",VLOOKUP(I6756,EQUIPOS,2,FALSE))</f>
        <v>-</v>
      </c>
      <c r="B6757" s="216"/>
      <c r="C6757" s="216"/>
      <c r="D6757" s="186"/>
      <c r="E6757" s="217">
        <f t="shared" ref="E6757:E6768" si="1196">IF(I6756=0,0,VLOOKUP(I6756,EQUIPOS,4,FALSE))</f>
        <v>0</v>
      </c>
      <c r="F6757" s="218">
        <f t="shared" ref="F6757:F6768" si="1197">IF(D6757=0,0,E6757/D6757)</f>
        <v>0</v>
      </c>
      <c r="G6757" s="219"/>
      <c r="I6757" s="269"/>
    </row>
    <row r="6758" spans="1:19">
      <c r="A6758" s="215" t="str">
        <f t="shared" si="1195"/>
        <v>-</v>
      </c>
      <c r="B6758" s="216"/>
      <c r="C6758" s="216"/>
      <c r="D6758" s="186"/>
      <c r="E6758" s="217">
        <f t="shared" si="1196"/>
        <v>0</v>
      </c>
      <c r="F6758" s="218">
        <f t="shared" si="1197"/>
        <v>0</v>
      </c>
      <c r="G6758" s="220"/>
      <c r="I6758" s="269"/>
    </row>
    <row r="6759" spans="1:19">
      <c r="A6759" s="215" t="str">
        <f t="shared" si="1195"/>
        <v>-</v>
      </c>
      <c r="B6759" s="216"/>
      <c r="C6759" s="216"/>
      <c r="D6759" s="186"/>
      <c r="E6759" s="217">
        <f t="shared" si="1196"/>
        <v>0</v>
      </c>
      <c r="F6759" s="218">
        <f t="shared" si="1197"/>
        <v>0</v>
      </c>
      <c r="G6759" s="220"/>
      <c r="I6759" s="269"/>
    </row>
    <row r="6760" spans="1:19">
      <c r="A6760" s="215" t="str">
        <f t="shared" si="1195"/>
        <v>-</v>
      </c>
      <c r="B6760" s="216"/>
      <c r="C6760" s="216"/>
      <c r="D6760" s="186"/>
      <c r="E6760" s="217">
        <f t="shared" si="1196"/>
        <v>0</v>
      </c>
      <c r="F6760" s="218">
        <f t="shared" si="1197"/>
        <v>0</v>
      </c>
      <c r="G6760" s="220"/>
      <c r="I6760" s="269"/>
    </row>
    <row r="6761" spans="1:19">
      <c r="A6761" s="215" t="str">
        <f t="shared" si="1195"/>
        <v>-</v>
      </c>
      <c r="B6761" s="216"/>
      <c r="C6761" s="216"/>
      <c r="D6761" s="186"/>
      <c r="E6761" s="217">
        <f t="shared" si="1196"/>
        <v>0</v>
      </c>
      <c r="F6761" s="218">
        <f t="shared" si="1197"/>
        <v>0</v>
      </c>
      <c r="G6761" s="220"/>
      <c r="I6761" s="269"/>
    </row>
    <row r="6762" spans="1:19">
      <c r="A6762" s="215" t="str">
        <f t="shared" si="1195"/>
        <v>-</v>
      </c>
      <c r="B6762" s="216"/>
      <c r="C6762" s="216"/>
      <c r="D6762" s="186"/>
      <c r="E6762" s="217">
        <f t="shared" si="1196"/>
        <v>0</v>
      </c>
      <c r="F6762" s="218">
        <f t="shared" si="1197"/>
        <v>0</v>
      </c>
      <c r="G6762" s="220"/>
      <c r="I6762" s="269"/>
    </row>
    <row r="6763" spans="1:19">
      <c r="A6763" s="215" t="str">
        <f t="shared" si="1195"/>
        <v>-</v>
      </c>
      <c r="B6763" s="216"/>
      <c r="C6763" s="216"/>
      <c r="D6763" s="186"/>
      <c r="E6763" s="217">
        <f t="shared" si="1196"/>
        <v>0</v>
      </c>
      <c r="F6763" s="218">
        <f t="shared" si="1197"/>
        <v>0</v>
      </c>
      <c r="G6763" s="220"/>
      <c r="I6763" s="269"/>
    </row>
    <row r="6764" spans="1:19">
      <c r="A6764" s="215" t="str">
        <f t="shared" si="1195"/>
        <v>-</v>
      </c>
      <c r="B6764" s="216"/>
      <c r="C6764" s="216"/>
      <c r="D6764" s="186"/>
      <c r="E6764" s="217">
        <f t="shared" si="1196"/>
        <v>0</v>
      </c>
      <c r="F6764" s="218">
        <f t="shared" si="1197"/>
        <v>0</v>
      </c>
      <c r="G6764" s="220"/>
      <c r="I6764" s="269"/>
    </row>
    <row r="6765" spans="1:19">
      <c r="A6765" s="215" t="str">
        <f t="shared" si="1195"/>
        <v>-</v>
      </c>
      <c r="B6765" s="216"/>
      <c r="C6765" s="216"/>
      <c r="D6765" s="186"/>
      <c r="E6765" s="217">
        <f t="shared" si="1196"/>
        <v>0</v>
      </c>
      <c r="F6765" s="218">
        <f t="shared" si="1197"/>
        <v>0</v>
      </c>
      <c r="G6765" s="220"/>
      <c r="I6765" s="269"/>
    </row>
    <row r="6766" spans="1:19">
      <c r="A6766" s="215" t="str">
        <f t="shared" si="1195"/>
        <v>-</v>
      </c>
      <c r="B6766" s="216"/>
      <c r="C6766" s="216"/>
      <c r="D6766" s="186"/>
      <c r="E6766" s="217">
        <f t="shared" si="1196"/>
        <v>0</v>
      </c>
      <c r="F6766" s="218">
        <f t="shared" si="1197"/>
        <v>0</v>
      </c>
      <c r="G6766" s="220"/>
      <c r="I6766" s="269"/>
    </row>
    <row r="6767" spans="1:19">
      <c r="A6767" s="215" t="str">
        <f t="shared" si="1195"/>
        <v>-</v>
      </c>
      <c r="B6767" s="216"/>
      <c r="C6767" s="216"/>
      <c r="D6767" s="186"/>
      <c r="E6767" s="217">
        <f t="shared" si="1196"/>
        <v>0</v>
      </c>
      <c r="F6767" s="218">
        <f t="shared" si="1197"/>
        <v>0</v>
      </c>
      <c r="G6767" s="220"/>
      <c r="I6767" s="269"/>
    </row>
    <row r="6768" spans="1:19">
      <c r="A6768" s="215" t="str">
        <f t="shared" si="1195"/>
        <v>-</v>
      </c>
      <c r="B6768" s="216"/>
      <c r="C6768" s="216"/>
      <c r="D6768" s="186"/>
      <c r="E6768" s="217">
        <f t="shared" si="1196"/>
        <v>0</v>
      </c>
      <c r="F6768" s="218">
        <f t="shared" si="1197"/>
        <v>0</v>
      </c>
      <c r="G6768" s="220"/>
      <c r="I6768" s="308"/>
    </row>
    <row r="6769" spans="1:19" ht="13.5" thickBot="1">
      <c r="A6769" s="222"/>
      <c r="B6769" s="223"/>
      <c r="C6769" s="223"/>
      <c r="D6769" s="225"/>
      <c r="E6769" s="225"/>
      <c r="F6769" s="226" t="s">
        <v>76</v>
      </c>
      <c r="G6769" s="227">
        <f>SUM(F6757:F6768)</f>
        <v>0</v>
      </c>
      <c r="I6769" s="308"/>
    </row>
    <row r="6770" spans="1:19" s="209" customFormat="1" ht="13.5" thickTop="1">
      <c r="A6770" s="228" t="s">
        <v>63</v>
      </c>
      <c r="B6770" s="229"/>
      <c r="C6770" s="229"/>
      <c r="D6770" s="231"/>
      <c r="E6770" s="231"/>
      <c r="F6770" s="230"/>
      <c r="G6770" s="232"/>
      <c r="I6770" s="307"/>
      <c r="S6770" s="281"/>
    </row>
    <row r="6771" spans="1:19" ht="26">
      <c r="A6771" s="233" t="s">
        <v>53</v>
      </c>
      <c r="B6771" s="234"/>
      <c r="C6771" s="235" t="s">
        <v>54</v>
      </c>
      <c r="D6771" s="298" t="s">
        <v>64</v>
      </c>
      <c r="E6771" s="236" t="s">
        <v>65</v>
      </c>
      <c r="F6771" s="237" t="s">
        <v>75</v>
      </c>
      <c r="G6771" s="238" t="s">
        <v>66</v>
      </c>
      <c r="I6771" s="269"/>
    </row>
    <row r="6772" spans="1:19">
      <c r="A6772" s="842" t="str">
        <f t="shared" ref="A6772:A6783" si="1198">IF(I6771=0,"",VLOOKUP(I6771,MATERIALES,2,FALSE))</f>
        <v/>
      </c>
      <c r="B6772" s="843"/>
      <c r="C6772" s="239" t="str">
        <f t="shared" ref="C6772:C6780" si="1199">IF(I6771=0,"",VLOOKUP(I6771,MATERIALES,3,FALSE))</f>
        <v/>
      </c>
      <c r="D6772" s="186"/>
      <c r="E6772" s="240">
        <f t="shared" ref="E6772:E6783" si="1200">IF(I6771=0,0,VLOOKUP(I6771,MATERIALES,4,FALSE))</f>
        <v>0</v>
      </c>
      <c r="F6772" s="218">
        <f>D6772*E6772</f>
        <v>0</v>
      </c>
      <c r="G6772" s="219"/>
      <c r="I6772" s="269"/>
    </row>
    <row r="6773" spans="1:19">
      <c r="A6773" s="842" t="str">
        <f t="shared" si="1198"/>
        <v/>
      </c>
      <c r="B6773" s="843"/>
      <c r="C6773" s="239" t="str">
        <f t="shared" si="1199"/>
        <v/>
      </c>
      <c r="D6773" s="186"/>
      <c r="E6773" s="240">
        <f t="shared" si="1200"/>
        <v>0</v>
      </c>
      <c r="F6773" s="218">
        <f t="shared" ref="F6773:F6783" si="1201">D6773*E6773</f>
        <v>0</v>
      </c>
      <c r="G6773" s="220"/>
      <c r="I6773" s="269"/>
    </row>
    <row r="6774" spans="1:19">
      <c r="A6774" s="842" t="str">
        <f t="shared" si="1198"/>
        <v/>
      </c>
      <c r="B6774" s="843"/>
      <c r="C6774" s="239" t="str">
        <f t="shared" si="1199"/>
        <v/>
      </c>
      <c r="D6774" s="186"/>
      <c r="E6774" s="240">
        <f t="shared" si="1200"/>
        <v>0</v>
      </c>
      <c r="F6774" s="218">
        <f t="shared" si="1201"/>
        <v>0</v>
      </c>
      <c r="G6774" s="220"/>
      <c r="I6774" s="269"/>
    </row>
    <row r="6775" spans="1:19">
      <c r="A6775" s="842" t="str">
        <f t="shared" si="1198"/>
        <v/>
      </c>
      <c r="B6775" s="843"/>
      <c r="C6775" s="239" t="str">
        <f t="shared" si="1199"/>
        <v/>
      </c>
      <c r="D6775" s="186"/>
      <c r="E6775" s="240">
        <f t="shared" si="1200"/>
        <v>0</v>
      </c>
      <c r="F6775" s="218">
        <f t="shared" si="1201"/>
        <v>0</v>
      </c>
      <c r="G6775" s="220"/>
      <c r="I6775" s="269"/>
    </row>
    <row r="6776" spans="1:19">
      <c r="A6776" s="842" t="str">
        <f t="shared" si="1198"/>
        <v/>
      </c>
      <c r="B6776" s="843"/>
      <c r="C6776" s="239" t="str">
        <f t="shared" si="1199"/>
        <v/>
      </c>
      <c r="D6776" s="186"/>
      <c r="E6776" s="240">
        <f t="shared" si="1200"/>
        <v>0</v>
      </c>
      <c r="F6776" s="218">
        <f t="shared" si="1201"/>
        <v>0</v>
      </c>
      <c r="G6776" s="220"/>
      <c r="I6776" s="269"/>
    </row>
    <row r="6777" spans="1:19">
      <c r="A6777" s="842" t="str">
        <f t="shared" si="1198"/>
        <v/>
      </c>
      <c r="B6777" s="843"/>
      <c r="C6777" s="239" t="str">
        <f t="shared" si="1199"/>
        <v/>
      </c>
      <c r="D6777" s="186"/>
      <c r="E6777" s="240">
        <f t="shared" si="1200"/>
        <v>0</v>
      </c>
      <c r="F6777" s="218">
        <f t="shared" si="1201"/>
        <v>0</v>
      </c>
      <c r="G6777" s="220"/>
      <c r="I6777" s="269"/>
    </row>
    <row r="6778" spans="1:19">
      <c r="A6778" s="842" t="str">
        <f t="shared" si="1198"/>
        <v/>
      </c>
      <c r="B6778" s="843"/>
      <c r="C6778" s="239" t="str">
        <f t="shared" si="1199"/>
        <v/>
      </c>
      <c r="D6778" s="186"/>
      <c r="E6778" s="240">
        <f t="shared" si="1200"/>
        <v>0</v>
      </c>
      <c r="F6778" s="218">
        <f t="shared" si="1201"/>
        <v>0</v>
      </c>
      <c r="G6778" s="220"/>
      <c r="I6778" s="269"/>
    </row>
    <row r="6779" spans="1:19">
      <c r="A6779" s="842" t="str">
        <f t="shared" si="1198"/>
        <v/>
      </c>
      <c r="B6779" s="843"/>
      <c r="C6779" s="239" t="str">
        <f t="shared" si="1199"/>
        <v/>
      </c>
      <c r="D6779" s="186"/>
      <c r="E6779" s="240">
        <f t="shared" si="1200"/>
        <v>0</v>
      </c>
      <c r="F6779" s="218">
        <f t="shared" si="1201"/>
        <v>0</v>
      </c>
      <c r="G6779" s="241"/>
      <c r="I6779" s="269"/>
    </row>
    <row r="6780" spans="1:19">
      <c r="A6780" s="842" t="str">
        <f t="shared" si="1198"/>
        <v/>
      </c>
      <c r="B6780" s="843"/>
      <c r="C6780" s="239" t="str">
        <f t="shared" si="1199"/>
        <v/>
      </c>
      <c r="D6780" s="186"/>
      <c r="E6780" s="240">
        <f t="shared" si="1200"/>
        <v>0</v>
      </c>
      <c r="F6780" s="218">
        <f t="shared" si="1201"/>
        <v>0</v>
      </c>
      <c r="G6780" s="220"/>
      <c r="I6780" s="269"/>
    </row>
    <row r="6781" spans="1:19">
      <c r="A6781" s="842" t="str">
        <f t="shared" si="1198"/>
        <v/>
      </c>
      <c r="B6781" s="843"/>
      <c r="C6781" s="239"/>
      <c r="D6781" s="186"/>
      <c r="E6781" s="240">
        <f t="shared" si="1200"/>
        <v>0</v>
      </c>
      <c r="F6781" s="218">
        <f t="shared" si="1201"/>
        <v>0</v>
      </c>
      <c r="G6781" s="220"/>
      <c r="I6781" s="269"/>
    </row>
    <row r="6782" spans="1:19">
      <c r="A6782" s="842" t="str">
        <f t="shared" si="1198"/>
        <v/>
      </c>
      <c r="B6782" s="843"/>
      <c r="C6782" s="239"/>
      <c r="D6782" s="186"/>
      <c r="E6782" s="240">
        <f t="shared" si="1200"/>
        <v>0</v>
      </c>
      <c r="F6782" s="218">
        <f t="shared" si="1201"/>
        <v>0</v>
      </c>
      <c r="G6782" s="220"/>
      <c r="I6782" s="269"/>
    </row>
    <row r="6783" spans="1:19" ht="26.25" customHeight="1">
      <c r="A6783" s="842" t="str">
        <f t="shared" si="1198"/>
        <v/>
      </c>
      <c r="B6783" s="843"/>
      <c r="C6783" s="239" t="str">
        <f t="shared" ref="C6783" si="1202">IF(I6782=0,"",VLOOKUP(I6782,MATERIALES,3,FALSE))</f>
        <v/>
      </c>
      <c r="D6783" s="186"/>
      <c r="E6783" s="240">
        <f t="shared" si="1200"/>
        <v>0</v>
      </c>
      <c r="F6783" s="218">
        <f t="shared" si="1201"/>
        <v>0</v>
      </c>
      <c r="G6783" s="221"/>
      <c r="I6783" s="308"/>
    </row>
    <row r="6784" spans="1:19" ht="13.5" thickBot="1">
      <c r="A6784" s="204"/>
      <c r="D6784" s="206"/>
      <c r="E6784" s="242"/>
      <c r="F6784" s="243" t="s">
        <v>77</v>
      </c>
      <c r="G6784" s="241">
        <f>SUM(F6772:F6783)</f>
        <v>0</v>
      </c>
      <c r="I6784" s="308"/>
    </row>
    <row r="6785" spans="1:9" ht="14" thickTop="1" thickBot="1">
      <c r="A6785" s="244" t="s">
        <v>68</v>
      </c>
      <c r="B6785" s="245"/>
      <c r="C6785" s="245"/>
      <c r="D6785" s="247"/>
      <c r="E6785" s="247"/>
      <c r="F6785" s="246"/>
      <c r="G6785" s="248"/>
      <c r="I6785" s="308"/>
    </row>
    <row r="6786" spans="1:9" ht="13.5" thickTop="1">
      <c r="A6786" s="233" t="s">
        <v>53</v>
      </c>
      <c r="B6786" s="234"/>
      <c r="C6786" s="236" t="s">
        <v>67</v>
      </c>
      <c r="D6786" s="298" t="s">
        <v>71</v>
      </c>
      <c r="E6786" s="236" t="s">
        <v>96</v>
      </c>
      <c r="F6786" s="237" t="s">
        <v>75</v>
      </c>
      <c r="G6786" s="238" t="s">
        <v>66</v>
      </c>
      <c r="I6786" s="269"/>
    </row>
    <row r="6787" spans="1:9">
      <c r="A6787" s="842" t="str">
        <f>IF(I6786=0,"",VLOOKUP(I6786,EQUIPOS,2,FALSE))</f>
        <v/>
      </c>
      <c r="B6787" s="843"/>
      <c r="C6787" s="187"/>
      <c r="D6787" s="186"/>
      <c r="E6787" s="240">
        <f>IF(I6786=0,0,VLOOKUP(I6786,EQUIPOS,4,FALSE))</f>
        <v>0</v>
      </c>
      <c r="F6787" s="218">
        <f>C6787*D6787*E6787</f>
        <v>0</v>
      </c>
      <c r="G6787" s="219"/>
      <c r="I6787" s="269"/>
    </row>
    <row r="6788" spans="1:9">
      <c r="A6788" s="842" t="str">
        <f>IF(I6787=0,"",VLOOKUP(I6787,EQUIPOS,2,FALSE))</f>
        <v/>
      </c>
      <c r="B6788" s="843"/>
      <c r="C6788" s="187"/>
      <c r="D6788" s="186"/>
      <c r="E6788" s="240">
        <f>IF(I6787=0,0,VLOOKUP(I6787,EQUIPOS,4,FALSE))</f>
        <v>0</v>
      </c>
      <c r="F6788" s="218">
        <f t="shared" ref="F6788:F6791" si="1203">C6788*D6788*E6788</f>
        <v>0</v>
      </c>
      <c r="G6788" s="220"/>
      <c r="I6788" s="269"/>
    </row>
    <row r="6789" spans="1:9">
      <c r="A6789" s="842" t="str">
        <f>IF(I6788=0,"",VLOOKUP(I6788,EQUIPOS,2,FALSE))</f>
        <v/>
      </c>
      <c r="B6789" s="843"/>
      <c r="C6789" s="187"/>
      <c r="D6789" s="186"/>
      <c r="E6789" s="240">
        <f>IF(I6788=0,0,VLOOKUP(I6788,EQUIPOS,4,FALSE))</f>
        <v>0</v>
      </c>
      <c r="F6789" s="218">
        <f t="shared" si="1203"/>
        <v>0</v>
      </c>
      <c r="G6789" s="220"/>
      <c r="I6789" s="269"/>
    </row>
    <row r="6790" spans="1:9">
      <c r="A6790" s="842" t="str">
        <f>IF(I6789=0,"",VLOOKUP(I6789,EQUIPOS,2,FALSE))</f>
        <v/>
      </c>
      <c r="B6790" s="843"/>
      <c r="C6790" s="187"/>
      <c r="D6790" s="186"/>
      <c r="E6790" s="240">
        <f>IF(I6789=0,0,VLOOKUP(I6789,EQUIPOS,4,FALSE))</f>
        <v>0</v>
      </c>
      <c r="F6790" s="218">
        <f t="shared" si="1203"/>
        <v>0</v>
      </c>
      <c r="G6790" s="220"/>
      <c r="I6790" s="269"/>
    </row>
    <row r="6791" spans="1:9" ht="30.75" customHeight="1">
      <c r="A6791" s="842" t="str">
        <f>IF(I6790=0,"",VLOOKUP(I6790,EQUIPOS,2,FALSE))</f>
        <v/>
      </c>
      <c r="B6791" s="843"/>
      <c r="C6791" s="187"/>
      <c r="D6791" s="186"/>
      <c r="E6791" s="240">
        <f>IF(I6790=0,0,VLOOKUP(I6790,EQUIPOS,4,FALSE))</f>
        <v>0</v>
      </c>
      <c r="F6791" s="218">
        <f t="shared" si="1203"/>
        <v>0</v>
      </c>
      <c r="G6791" s="221"/>
      <c r="I6791" s="308"/>
    </row>
    <row r="6792" spans="1:9" ht="13.5" thickBot="1">
      <c r="A6792" s="222"/>
      <c r="B6792" s="223"/>
      <c r="C6792" s="223"/>
      <c r="D6792" s="225"/>
      <c r="E6792" s="249"/>
      <c r="F6792" s="226" t="s">
        <v>78</v>
      </c>
      <c r="G6792" s="250">
        <f>SUM(F6787:F6791)</f>
        <v>0</v>
      </c>
      <c r="I6792" s="308"/>
    </row>
    <row r="6793" spans="1:9" ht="13.5" thickTop="1">
      <c r="A6793" s="228" t="s">
        <v>69</v>
      </c>
      <c r="B6793" s="229"/>
      <c r="C6793" s="229"/>
      <c r="D6793" s="231"/>
      <c r="E6793" s="231"/>
      <c r="F6793" s="230"/>
      <c r="G6793" s="232"/>
      <c r="H6793" s="209"/>
      <c r="I6793" s="307"/>
    </row>
    <row r="6794" spans="1:9" ht="26">
      <c r="A6794" s="233" t="s">
        <v>53</v>
      </c>
      <c r="B6794" s="235" t="s">
        <v>54</v>
      </c>
      <c r="C6794" s="235" t="s">
        <v>64</v>
      </c>
      <c r="D6794" s="298" t="s">
        <v>70</v>
      </c>
      <c r="E6794" s="236" t="s">
        <v>65</v>
      </c>
      <c r="F6794" s="237" t="s">
        <v>75</v>
      </c>
      <c r="G6794" s="238" t="s">
        <v>66</v>
      </c>
      <c r="I6794" s="269"/>
    </row>
    <row r="6795" spans="1:9">
      <c r="A6795" s="251" t="str">
        <f t="shared" ref="A6795:A6806" si="1204">IF(I6794=0,"",VLOOKUP(I6794,MANOOBRA,2,FALSE))</f>
        <v/>
      </c>
      <c r="B6795" s="239" t="str">
        <f t="shared" ref="B6795:B6806" si="1205">IF(I6794=0,"",VLOOKUP(I6794,MANOOBRA,3,FALSE))</f>
        <v/>
      </c>
      <c r="C6795" s="187"/>
      <c r="D6795" s="187"/>
      <c r="E6795" s="240">
        <f t="shared" ref="E6795:E6806" si="1206">IF(I6794=0,0,VLOOKUP(I6794,MANOOBRA,4,FALSE))</f>
        <v>0</v>
      </c>
      <c r="F6795" s="218">
        <f>IF(D6795=0,0,C6795*E6795/D6795)</f>
        <v>0</v>
      </c>
      <c r="G6795" s="219"/>
      <c r="I6795" s="269"/>
    </row>
    <row r="6796" spans="1:9">
      <c r="A6796" s="251" t="str">
        <f t="shared" si="1204"/>
        <v/>
      </c>
      <c r="B6796" s="239" t="str">
        <f t="shared" si="1205"/>
        <v/>
      </c>
      <c r="C6796" s="187"/>
      <c r="D6796" s="187"/>
      <c r="E6796" s="240">
        <f t="shared" si="1206"/>
        <v>0</v>
      </c>
      <c r="F6796" s="218">
        <f t="shared" ref="F6796:F6806" si="1207">IF(D6796=0,0,C6796*E6796/D6796)</f>
        <v>0</v>
      </c>
      <c r="G6796" s="220"/>
      <c r="I6796" s="269"/>
    </row>
    <row r="6797" spans="1:9">
      <c r="A6797" s="251" t="str">
        <f t="shared" si="1204"/>
        <v/>
      </c>
      <c r="B6797" s="239" t="str">
        <f t="shared" si="1205"/>
        <v/>
      </c>
      <c r="C6797" s="187"/>
      <c r="D6797" s="290"/>
      <c r="E6797" s="240">
        <f t="shared" si="1206"/>
        <v>0</v>
      </c>
      <c r="F6797" s="218">
        <f t="shared" si="1207"/>
        <v>0</v>
      </c>
      <c r="G6797" s="220"/>
      <c r="I6797" s="269"/>
    </row>
    <row r="6798" spans="1:9">
      <c r="A6798" s="251" t="str">
        <f t="shared" si="1204"/>
        <v/>
      </c>
      <c r="B6798" s="239" t="str">
        <f t="shared" si="1205"/>
        <v/>
      </c>
      <c r="C6798" s="187"/>
      <c r="D6798" s="187"/>
      <c r="E6798" s="240">
        <f t="shared" si="1206"/>
        <v>0</v>
      </c>
      <c r="F6798" s="218">
        <f t="shared" si="1207"/>
        <v>0</v>
      </c>
      <c r="G6798" s="220"/>
      <c r="I6798" s="269"/>
    </row>
    <row r="6799" spans="1:9">
      <c r="A6799" s="251" t="str">
        <f t="shared" si="1204"/>
        <v/>
      </c>
      <c r="B6799" s="239" t="str">
        <f t="shared" si="1205"/>
        <v/>
      </c>
      <c r="C6799" s="187"/>
      <c r="D6799" s="187"/>
      <c r="E6799" s="240">
        <f t="shared" si="1206"/>
        <v>0</v>
      </c>
      <c r="F6799" s="218">
        <f t="shared" si="1207"/>
        <v>0</v>
      </c>
      <c r="G6799" s="220"/>
      <c r="I6799" s="269"/>
    </row>
    <row r="6800" spans="1:9">
      <c r="A6800" s="251" t="str">
        <f t="shared" si="1204"/>
        <v/>
      </c>
      <c r="B6800" s="239" t="str">
        <f t="shared" si="1205"/>
        <v/>
      </c>
      <c r="C6800" s="187"/>
      <c r="D6800" s="187"/>
      <c r="E6800" s="240">
        <f t="shared" si="1206"/>
        <v>0</v>
      </c>
      <c r="F6800" s="218">
        <f t="shared" si="1207"/>
        <v>0</v>
      </c>
      <c r="G6800" s="220"/>
      <c r="I6800" s="269"/>
    </row>
    <row r="6801" spans="1:20">
      <c r="A6801" s="251" t="str">
        <f t="shared" si="1204"/>
        <v/>
      </c>
      <c r="B6801" s="239" t="str">
        <f t="shared" si="1205"/>
        <v/>
      </c>
      <c r="C6801" s="187"/>
      <c r="D6801" s="187"/>
      <c r="E6801" s="240">
        <f t="shared" si="1206"/>
        <v>0</v>
      </c>
      <c r="F6801" s="218">
        <f t="shared" si="1207"/>
        <v>0</v>
      </c>
      <c r="G6801" s="220"/>
      <c r="I6801" s="269"/>
    </row>
    <row r="6802" spans="1:20">
      <c r="A6802" s="251" t="str">
        <f t="shared" si="1204"/>
        <v/>
      </c>
      <c r="B6802" s="239" t="str">
        <f t="shared" si="1205"/>
        <v/>
      </c>
      <c r="C6802" s="187"/>
      <c r="D6802" s="187"/>
      <c r="E6802" s="240">
        <f t="shared" si="1206"/>
        <v>0</v>
      </c>
      <c r="F6802" s="218">
        <f t="shared" si="1207"/>
        <v>0</v>
      </c>
      <c r="G6802" s="220"/>
      <c r="I6802" s="269"/>
    </row>
    <row r="6803" spans="1:20">
      <c r="A6803" s="251" t="str">
        <f t="shared" si="1204"/>
        <v/>
      </c>
      <c r="B6803" s="239" t="str">
        <f t="shared" si="1205"/>
        <v/>
      </c>
      <c r="C6803" s="187"/>
      <c r="D6803" s="187"/>
      <c r="E6803" s="240">
        <f t="shared" si="1206"/>
        <v>0</v>
      </c>
      <c r="F6803" s="218">
        <f t="shared" si="1207"/>
        <v>0</v>
      </c>
      <c r="G6803" s="220"/>
      <c r="I6803" s="269"/>
    </row>
    <row r="6804" spans="1:20">
      <c r="A6804" s="251" t="str">
        <f t="shared" si="1204"/>
        <v/>
      </c>
      <c r="B6804" s="239" t="str">
        <f t="shared" si="1205"/>
        <v/>
      </c>
      <c r="C6804" s="187"/>
      <c r="D6804" s="187"/>
      <c r="E6804" s="240">
        <f t="shared" si="1206"/>
        <v>0</v>
      </c>
      <c r="F6804" s="218">
        <f t="shared" si="1207"/>
        <v>0</v>
      </c>
      <c r="G6804" s="220"/>
      <c r="I6804" s="269"/>
    </row>
    <row r="6805" spans="1:20">
      <c r="A6805" s="251" t="str">
        <f t="shared" si="1204"/>
        <v/>
      </c>
      <c r="B6805" s="239" t="str">
        <f t="shared" si="1205"/>
        <v/>
      </c>
      <c r="C6805" s="187"/>
      <c r="D6805" s="187"/>
      <c r="E6805" s="240">
        <f t="shared" si="1206"/>
        <v>0</v>
      </c>
      <c r="F6805" s="218">
        <f t="shared" si="1207"/>
        <v>0</v>
      </c>
      <c r="G6805" s="220"/>
      <c r="I6805" s="269"/>
    </row>
    <row r="6806" spans="1:20" ht="31.5" customHeight="1">
      <c r="A6806" s="251" t="str">
        <f t="shared" si="1204"/>
        <v/>
      </c>
      <c r="B6806" s="239" t="str">
        <f t="shared" si="1205"/>
        <v/>
      </c>
      <c r="C6806" s="187"/>
      <c r="D6806" s="187"/>
      <c r="E6806" s="240">
        <f t="shared" si="1206"/>
        <v>0</v>
      </c>
      <c r="F6806" s="218">
        <f t="shared" si="1207"/>
        <v>0</v>
      </c>
      <c r="G6806" s="221"/>
      <c r="I6806" s="308"/>
    </row>
    <row r="6807" spans="1:20" ht="13.5" thickBot="1">
      <c r="A6807" s="222"/>
      <c r="B6807" s="223"/>
      <c r="C6807" s="223"/>
      <c r="D6807" s="225"/>
      <c r="E6807" s="225"/>
      <c r="F6807" s="226" t="s">
        <v>79</v>
      </c>
      <c r="G6807" s="250">
        <f>SUM(F6795:F6806)</f>
        <v>0</v>
      </c>
      <c r="I6807" s="308"/>
    </row>
    <row r="6808" spans="1:20" ht="13.5" thickTop="1">
      <c r="A6808" s="179" t="s">
        <v>72</v>
      </c>
      <c r="B6808" s="229"/>
      <c r="C6808" s="229"/>
      <c r="D6808" s="231"/>
      <c r="E6808" s="231"/>
      <c r="F6808" s="230"/>
      <c r="G6808" s="232"/>
      <c r="H6808" s="209"/>
      <c r="I6808" s="307"/>
    </row>
    <row r="6809" spans="1:20">
      <c r="A6809" s="233" t="s">
        <v>53</v>
      </c>
      <c r="B6809" s="234"/>
      <c r="C6809" s="234"/>
      <c r="D6809" s="299"/>
      <c r="E6809" s="236" t="s">
        <v>73</v>
      </c>
      <c r="F6809" s="237" t="s">
        <v>74</v>
      </c>
      <c r="G6809" s="252" t="s">
        <v>73</v>
      </c>
      <c r="I6809" s="308"/>
    </row>
    <row r="6810" spans="1:20">
      <c r="A6810" s="178" t="s">
        <v>86</v>
      </c>
      <c r="B6810" s="253"/>
      <c r="C6810" s="253"/>
      <c r="D6810" s="300"/>
      <c r="E6810" s="217">
        <f>SUM(G6769,G6784,G6792,G6807)</f>
        <v>0</v>
      </c>
      <c r="F6810" s="254">
        <f>A</f>
        <v>0</v>
      </c>
      <c r="G6810" s="255">
        <f>E6810*F6810</f>
        <v>0</v>
      </c>
      <c r="I6810" s="308"/>
    </row>
    <row r="6811" spans="1:20">
      <c r="A6811" s="178" t="s">
        <v>84</v>
      </c>
      <c r="B6811" s="253"/>
      <c r="C6811" s="253"/>
      <c r="D6811" s="300"/>
      <c r="E6811" s="217">
        <f>SUM(G6769,G6784,G6792,G6807)</f>
        <v>0</v>
      </c>
      <c r="F6811" s="254">
        <f>I</f>
        <v>0</v>
      </c>
      <c r="G6811" s="255">
        <f>E6811*F6811</f>
        <v>0</v>
      </c>
      <c r="I6811" s="308"/>
    </row>
    <row r="6812" spans="1:20" ht="33" customHeight="1">
      <c r="A6812" s="178" t="s">
        <v>85</v>
      </c>
      <c r="B6812" s="253"/>
      <c r="C6812" s="253"/>
      <c r="D6812" s="300"/>
      <c r="E6812" s="217">
        <f>SUM(G6769,G6784,G6792,G6807)</f>
        <v>0</v>
      </c>
      <c r="F6812" s="254">
        <f>U</f>
        <v>0</v>
      </c>
      <c r="G6812" s="255">
        <f>E6812*F6812</f>
        <v>0</v>
      </c>
      <c r="I6812" s="308"/>
      <c r="J6812" s="281"/>
      <c r="K6812" s="281"/>
      <c r="L6812" s="281"/>
      <c r="M6812" s="281"/>
      <c r="N6812" s="281"/>
      <c r="O6812" s="281"/>
      <c r="P6812" s="281"/>
      <c r="Q6812" s="281"/>
      <c r="R6812" s="281"/>
      <c r="S6812" s="281"/>
    </row>
    <row r="6813" spans="1:20" s="201" customFormat="1" ht="13.5" thickBot="1">
      <c r="A6813" s="222"/>
      <c r="B6813" s="223"/>
      <c r="C6813" s="223"/>
      <c r="D6813" s="225"/>
      <c r="E6813" s="225"/>
      <c r="F6813" s="256" t="s">
        <v>83</v>
      </c>
      <c r="G6813" s="250">
        <f>SUM(G6810:G6812)</f>
        <v>0</v>
      </c>
      <c r="I6813" s="309"/>
      <c r="J6813" s="201" t="str">
        <f>B6753</f>
        <v>10,3</v>
      </c>
      <c r="K6813" s="261">
        <f>E6810</f>
        <v>0</v>
      </c>
      <c r="L6813" s="261">
        <f>+G6769</f>
        <v>0</v>
      </c>
      <c r="M6813" s="261">
        <f>+G6784</f>
        <v>0</v>
      </c>
      <c r="N6813" s="261">
        <f>+G6792</f>
        <v>0</v>
      </c>
      <c r="O6813" s="261">
        <f>+G6807</f>
        <v>0</v>
      </c>
      <c r="P6813" s="280">
        <f>G6810</f>
        <v>0</v>
      </c>
      <c r="Q6813" s="280">
        <f>G6811</f>
        <v>0</v>
      </c>
      <c r="R6813" s="280">
        <f>G6812</f>
        <v>0</v>
      </c>
      <c r="S6813" s="283">
        <f>SUM(K6813:R6813)</f>
        <v>0</v>
      </c>
      <c r="T6813" s="280"/>
    </row>
    <row r="6814" spans="1:20" ht="14" thickTop="1" thickBot="1">
      <c r="A6814" s="257"/>
      <c r="B6814" s="201"/>
      <c r="C6814" s="201"/>
      <c r="D6814" s="301"/>
      <c r="E6814" s="258" t="s">
        <v>88</v>
      </c>
      <c r="F6814" s="259"/>
      <c r="G6814" s="260">
        <f>ROUND(SUM(G6769,G6784,G6792,G6807,G6813),0)</f>
        <v>0</v>
      </c>
      <c r="I6814" s="308"/>
      <c r="T6814" s="280"/>
    </row>
    <row r="6815" spans="1:20" ht="13.5" thickTop="1">
      <c r="A6815" s="262" t="s">
        <v>95</v>
      </c>
      <c r="D6815" s="206"/>
      <c r="E6815" s="206"/>
      <c r="F6815" s="205"/>
      <c r="G6815" s="208"/>
      <c r="I6815" s="308"/>
      <c r="T6815" s="280"/>
    </row>
    <row r="6816" spans="1:20">
      <c r="A6816" s="262"/>
      <c r="B6816" s="263"/>
      <c r="C6816" s="263"/>
      <c r="D6816" s="302"/>
      <c r="E6816" s="206"/>
      <c r="F6816" s="205"/>
      <c r="G6816" s="264">
        <f ca="1">TODAY()</f>
        <v>45189</v>
      </c>
      <c r="I6816" s="308"/>
      <c r="T6816" s="280"/>
    </row>
    <row r="6817" spans="1:19" s="191" customFormat="1" ht="13.5" thickBot="1">
      <c r="A6817" s="222"/>
      <c r="B6817" s="223"/>
      <c r="C6817" s="223"/>
      <c r="D6817" s="225"/>
      <c r="E6817" s="225"/>
      <c r="F6817" s="224"/>
      <c r="G6817" s="265"/>
      <c r="I6817" s="303"/>
      <c r="S6817" s="282"/>
    </row>
    <row r="6818" spans="1:19" s="191" customFormat="1" ht="13.5" thickTop="1">
      <c r="A6818" s="188" t="s">
        <v>124</v>
      </c>
      <c r="B6818" s="188"/>
      <c r="C6818" s="188"/>
      <c r="D6818" s="190"/>
      <c r="E6818" s="190"/>
      <c r="F6818" s="189"/>
      <c r="G6818" s="189"/>
      <c r="I6818" s="303"/>
      <c r="S6818" s="282"/>
    </row>
    <row r="6819" spans="1:19" s="191" customFormat="1">
      <c r="A6819" s="188" t="str">
        <f>CONCATENATE('Prestaciones y AIU'!A6168," ANALISIS DE PRECIOS UNITARIOS")</f>
        <v xml:space="preserve"> ANALISIS DE PRECIOS UNITARIOS</v>
      </c>
      <c r="B6819" s="188"/>
      <c r="C6819" s="188"/>
      <c r="D6819" s="190"/>
      <c r="E6819" s="190"/>
      <c r="F6819" s="189"/>
      <c r="G6819" s="189"/>
      <c r="I6819" s="303"/>
      <c r="S6819" s="282"/>
    </row>
    <row r="6820" spans="1:19" s="191" customFormat="1">
      <c r="A6820" s="188" t="str">
        <f>Objeto_LIC</f>
        <v>OBJETO PROCESO COMPETITIVO</v>
      </c>
      <c r="B6820" s="188"/>
      <c r="C6820" s="188"/>
      <c r="D6820" s="190"/>
      <c r="E6820" s="190"/>
      <c r="F6820" s="189"/>
      <c r="G6820" s="189"/>
      <c r="I6820" s="303"/>
      <c r="S6820" s="282"/>
    </row>
    <row r="6821" spans="1:19">
      <c r="A6821" s="188"/>
      <c r="B6821" s="188"/>
      <c r="C6821" s="188"/>
      <c r="D6821" s="190"/>
      <c r="E6821" s="190"/>
      <c r="F6821" s="189"/>
      <c r="G6821" s="189"/>
    </row>
    <row r="6822" spans="1:19" s="201" customFormat="1" ht="13.5" thickBot="1">
      <c r="A6822" s="192"/>
      <c r="B6822" s="192"/>
      <c r="C6822" s="192"/>
      <c r="D6822" s="194"/>
      <c r="E6822" s="194"/>
      <c r="F6822" s="193"/>
      <c r="G6822" s="193"/>
      <c r="I6822" s="305"/>
      <c r="S6822" s="282"/>
    </row>
    <row r="6823" spans="1:19" ht="13.5" thickTop="1">
      <c r="A6823" s="196"/>
      <c r="B6823" s="197"/>
      <c r="C6823" s="197"/>
      <c r="D6823" s="199"/>
      <c r="E6823" s="199"/>
      <c r="F6823" s="198"/>
      <c r="G6823" s="200" t="s">
        <v>125</v>
      </c>
    </row>
    <row r="6824" spans="1:19">
      <c r="A6824" s="202" t="s">
        <v>58</v>
      </c>
      <c r="B6824" s="844" t="str">
        <f>Proponente</f>
        <v>INDICAR NOMBRE DE CONTRATISTA</v>
      </c>
      <c r="C6824" s="844"/>
      <c r="D6824" s="844"/>
      <c r="E6824" s="844"/>
      <c r="F6824" s="844"/>
      <c r="G6824" s="845"/>
    </row>
    <row r="6825" spans="1:19">
      <c r="A6825" s="202" t="s">
        <v>59</v>
      </c>
      <c r="B6825" s="203" t="str">
        <f>Presupuesto!$A$106</f>
        <v>10,4</v>
      </c>
      <c r="C6825" s="844" t="str">
        <f>Presupuesto!$B$106</f>
        <v>Construcción de cunetas tipo 4, Sección en trapezoidal, Incluye piedra pegada (incluye excavación según detalle)</v>
      </c>
      <c r="D6825" s="844"/>
      <c r="E6825" s="844"/>
      <c r="F6825" s="844"/>
      <c r="G6825" s="845"/>
    </row>
    <row r="6826" spans="1:19">
      <c r="A6826" s="204"/>
      <c r="D6826" s="206"/>
      <c r="E6826" s="206"/>
      <c r="F6826" s="192" t="s">
        <v>87</v>
      </c>
      <c r="G6826" s="207" t="str">
        <f>Presupuesto!$C$106</f>
        <v>m</v>
      </c>
      <c r="I6826" s="306"/>
      <c r="J6826" s="281"/>
      <c r="K6826" s="281"/>
      <c r="L6826" s="281"/>
      <c r="M6826" s="281"/>
      <c r="N6826" s="281"/>
      <c r="O6826" s="281"/>
      <c r="P6826" s="281"/>
      <c r="Q6826" s="281"/>
      <c r="R6826" s="281"/>
      <c r="S6826" s="281"/>
    </row>
    <row r="6827" spans="1:19" s="209" customFormat="1" ht="13.5" thickBot="1">
      <c r="A6827" s="202" t="s">
        <v>60</v>
      </c>
      <c r="B6827" s="195"/>
      <c r="C6827" s="195"/>
      <c r="D6827" s="206"/>
      <c r="E6827" s="206"/>
      <c r="F6827" s="205"/>
      <c r="G6827" s="208"/>
      <c r="I6827" s="307"/>
      <c r="S6827" s="281"/>
    </row>
    <row r="6828" spans="1:19" ht="13.5" thickTop="1">
      <c r="A6828" s="210" t="s">
        <v>53</v>
      </c>
      <c r="B6828" s="211" t="s">
        <v>61</v>
      </c>
      <c r="C6828" s="211" t="s">
        <v>62</v>
      </c>
      <c r="D6828" s="212" t="s">
        <v>70</v>
      </c>
      <c r="E6828" s="213" t="s">
        <v>98</v>
      </c>
      <c r="F6828" s="213" t="s">
        <v>75</v>
      </c>
      <c r="G6828" s="214" t="s">
        <v>66</v>
      </c>
      <c r="I6828" s="269"/>
    </row>
    <row r="6829" spans="1:19">
      <c r="A6829" s="215" t="str">
        <f t="shared" ref="A6829:A6840" si="1208">IF(I6828=0,"-",VLOOKUP(I6828,EQUIPOS,2,FALSE))</f>
        <v>-</v>
      </c>
      <c r="B6829" s="216"/>
      <c r="C6829" s="216"/>
      <c r="D6829" s="186"/>
      <c r="E6829" s="217">
        <f t="shared" ref="E6829:E6840" si="1209">IF(I6828=0,0,VLOOKUP(I6828,EQUIPOS,4,FALSE))</f>
        <v>0</v>
      </c>
      <c r="F6829" s="218">
        <f t="shared" ref="F6829:F6840" si="1210">IF(D6829=0,0,E6829/D6829)</f>
        <v>0</v>
      </c>
      <c r="G6829" s="219"/>
      <c r="I6829" s="269"/>
    </row>
    <row r="6830" spans="1:19">
      <c r="A6830" s="215" t="str">
        <f t="shared" si="1208"/>
        <v>-</v>
      </c>
      <c r="B6830" s="216"/>
      <c r="C6830" s="216"/>
      <c r="D6830" s="186"/>
      <c r="E6830" s="217">
        <f t="shared" si="1209"/>
        <v>0</v>
      </c>
      <c r="F6830" s="218">
        <f t="shared" si="1210"/>
        <v>0</v>
      </c>
      <c r="G6830" s="220"/>
      <c r="I6830" s="269"/>
    </row>
    <row r="6831" spans="1:19">
      <c r="A6831" s="215" t="str">
        <f t="shared" si="1208"/>
        <v>-</v>
      </c>
      <c r="B6831" s="216"/>
      <c r="C6831" s="216"/>
      <c r="D6831" s="186"/>
      <c r="E6831" s="217">
        <f t="shared" si="1209"/>
        <v>0</v>
      </c>
      <c r="F6831" s="218">
        <f t="shared" si="1210"/>
        <v>0</v>
      </c>
      <c r="G6831" s="220"/>
      <c r="I6831" s="269"/>
    </row>
    <row r="6832" spans="1:19">
      <c r="A6832" s="215" t="str">
        <f t="shared" si="1208"/>
        <v>-</v>
      </c>
      <c r="B6832" s="216"/>
      <c r="C6832" s="216"/>
      <c r="D6832" s="186"/>
      <c r="E6832" s="217">
        <f t="shared" si="1209"/>
        <v>0</v>
      </c>
      <c r="F6832" s="218">
        <f t="shared" si="1210"/>
        <v>0</v>
      </c>
      <c r="G6832" s="220"/>
      <c r="I6832" s="269"/>
    </row>
    <row r="6833" spans="1:19">
      <c r="A6833" s="215" t="str">
        <f t="shared" si="1208"/>
        <v>-</v>
      </c>
      <c r="B6833" s="216"/>
      <c r="C6833" s="216"/>
      <c r="D6833" s="186"/>
      <c r="E6833" s="217">
        <f t="shared" si="1209"/>
        <v>0</v>
      </c>
      <c r="F6833" s="218">
        <f t="shared" si="1210"/>
        <v>0</v>
      </c>
      <c r="G6833" s="220"/>
      <c r="I6833" s="269"/>
    </row>
    <row r="6834" spans="1:19">
      <c r="A6834" s="215" t="str">
        <f t="shared" si="1208"/>
        <v>-</v>
      </c>
      <c r="B6834" s="216"/>
      <c r="C6834" s="216"/>
      <c r="D6834" s="186"/>
      <c r="E6834" s="217">
        <f t="shared" si="1209"/>
        <v>0</v>
      </c>
      <c r="F6834" s="218">
        <f t="shared" si="1210"/>
        <v>0</v>
      </c>
      <c r="G6834" s="220"/>
      <c r="I6834" s="269"/>
    </row>
    <row r="6835" spans="1:19">
      <c r="A6835" s="215" t="str">
        <f t="shared" si="1208"/>
        <v>-</v>
      </c>
      <c r="B6835" s="216"/>
      <c r="C6835" s="216"/>
      <c r="D6835" s="186"/>
      <c r="E6835" s="217">
        <f t="shared" si="1209"/>
        <v>0</v>
      </c>
      <c r="F6835" s="218">
        <f t="shared" si="1210"/>
        <v>0</v>
      </c>
      <c r="G6835" s="220"/>
      <c r="I6835" s="269"/>
    </row>
    <row r="6836" spans="1:19">
      <c r="A6836" s="215" t="str">
        <f t="shared" si="1208"/>
        <v>-</v>
      </c>
      <c r="B6836" s="216"/>
      <c r="C6836" s="216"/>
      <c r="D6836" s="186"/>
      <c r="E6836" s="217">
        <f t="shared" si="1209"/>
        <v>0</v>
      </c>
      <c r="F6836" s="218">
        <f t="shared" si="1210"/>
        <v>0</v>
      </c>
      <c r="G6836" s="220"/>
      <c r="I6836" s="269"/>
    </row>
    <row r="6837" spans="1:19">
      <c r="A6837" s="215" t="str">
        <f t="shared" si="1208"/>
        <v>-</v>
      </c>
      <c r="B6837" s="216"/>
      <c r="C6837" s="216"/>
      <c r="D6837" s="186"/>
      <c r="E6837" s="217">
        <f t="shared" si="1209"/>
        <v>0</v>
      </c>
      <c r="F6837" s="218">
        <f t="shared" si="1210"/>
        <v>0</v>
      </c>
      <c r="G6837" s="220"/>
      <c r="I6837" s="269"/>
    </row>
    <row r="6838" spans="1:19">
      <c r="A6838" s="215" t="str">
        <f t="shared" si="1208"/>
        <v>-</v>
      </c>
      <c r="B6838" s="216"/>
      <c r="C6838" s="216"/>
      <c r="D6838" s="186"/>
      <c r="E6838" s="217">
        <f t="shared" si="1209"/>
        <v>0</v>
      </c>
      <c r="F6838" s="218">
        <f t="shared" si="1210"/>
        <v>0</v>
      </c>
      <c r="G6838" s="220"/>
      <c r="I6838" s="269"/>
    </row>
    <row r="6839" spans="1:19">
      <c r="A6839" s="215" t="str">
        <f t="shared" si="1208"/>
        <v>-</v>
      </c>
      <c r="B6839" s="216"/>
      <c r="C6839" s="216"/>
      <c r="D6839" s="186"/>
      <c r="E6839" s="217">
        <f t="shared" si="1209"/>
        <v>0</v>
      </c>
      <c r="F6839" s="218">
        <f t="shared" si="1210"/>
        <v>0</v>
      </c>
      <c r="G6839" s="220"/>
      <c r="I6839" s="269"/>
    </row>
    <row r="6840" spans="1:19">
      <c r="A6840" s="215" t="str">
        <f t="shared" si="1208"/>
        <v>-</v>
      </c>
      <c r="B6840" s="216"/>
      <c r="C6840" s="216"/>
      <c r="D6840" s="186"/>
      <c r="E6840" s="217">
        <f t="shared" si="1209"/>
        <v>0</v>
      </c>
      <c r="F6840" s="218">
        <f t="shared" si="1210"/>
        <v>0</v>
      </c>
      <c r="G6840" s="220"/>
      <c r="I6840" s="308"/>
    </row>
    <row r="6841" spans="1:19" ht="13.5" thickBot="1">
      <c r="A6841" s="222"/>
      <c r="B6841" s="223"/>
      <c r="C6841" s="223"/>
      <c r="D6841" s="225"/>
      <c r="E6841" s="225"/>
      <c r="F6841" s="226" t="s">
        <v>76</v>
      </c>
      <c r="G6841" s="227">
        <f>SUM(F6829:F6840)</f>
        <v>0</v>
      </c>
      <c r="I6841" s="308"/>
    </row>
    <row r="6842" spans="1:19" s="209" customFormat="1" ht="13.5" thickTop="1">
      <c r="A6842" s="228" t="s">
        <v>63</v>
      </c>
      <c r="B6842" s="229"/>
      <c r="C6842" s="229"/>
      <c r="D6842" s="231"/>
      <c r="E6842" s="231"/>
      <c r="F6842" s="230"/>
      <c r="G6842" s="232"/>
      <c r="I6842" s="307"/>
      <c r="S6842" s="281"/>
    </row>
    <row r="6843" spans="1:19" ht="26">
      <c r="A6843" s="233" t="s">
        <v>53</v>
      </c>
      <c r="B6843" s="234"/>
      <c r="C6843" s="235" t="s">
        <v>54</v>
      </c>
      <c r="D6843" s="298" t="s">
        <v>64</v>
      </c>
      <c r="E6843" s="236" t="s">
        <v>65</v>
      </c>
      <c r="F6843" s="237" t="s">
        <v>75</v>
      </c>
      <c r="G6843" s="238" t="s">
        <v>66</v>
      </c>
      <c r="I6843" s="269"/>
    </row>
    <row r="6844" spans="1:19">
      <c r="A6844" s="842" t="str">
        <f t="shared" ref="A6844:A6855" si="1211">IF(I6843=0,"",VLOOKUP(I6843,MATERIALES,2,FALSE))</f>
        <v/>
      </c>
      <c r="B6844" s="843"/>
      <c r="C6844" s="239" t="str">
        <f t="shared" ref="C6844:C6852" si="1212">IF(I6843=0,"",VLOOKUP(I6843,MATERIALES,3,FALSE))</f>
        <v/>
      </c>
      <c r="D6844" s="186"/>
      <c r="E6844" s="240">
        <f t="shared" ref="E6844:E6855" si="1213">IF(I6843=0,0,VLOOKUP(I6843,MATERIALES,4,FALSE))</f>
        <v>0</v>
      </c>
      <c r="F6844" s="218">
        <f>D6844*E6844</f>
        <v>0</v>
      </c>
      <c r="G6844" s="219"/>
      <c r="I6844" s="269"/>
    </row>
    <row r="6845" spans="1:19">
      <c r="A6845" s="842" t="str">
        <f t="shared" si="1211"/>
        <v/>
      </c>
      <c r="B6845" s="843"/>
      <c r="C6845" s="239" t="str">
        <f t="shared" si="1212"/>
        <v/>
      </c>
      <c r="D6845" s="186"/>
      <c r="E6845" s="240">
        <f t="shared" si="1213"/>
        <v>0</v>
      </c>
      <c r="F6845" s="218">
        <f t="shared" ref="F6845:F6855" si="1214">D6845*E6845</f>
        <v>0</v>
      </c>
      <c r="G6845" s="220"/>
      <c r="I6845" s="269"/>
    </row>
    <row r="6846" spans="1:19">
      <c r="A6846" s="842" t="str">
        <f t="shared" si="1211"/>
        <v/>
      </c>
      <c r="B6846" s="843"/>
      <c r="C6846" s="239" t="str">
        <f t="shared" si="1212"/>
        <v/>
      </c>
      <c r="D6846" s="186"/>
      <c r="E6846" s="240">
        <f t="shared" si="1213"/>
        <v>0</v>
      </c>
      <c r="F6846" s="218">
        <f t="shared" si="1214"/>
        <v>0</v>
      </c>
      <c r="G6846" s="220"/>
      <c r="I6846" s="269"/>
    </row>
    <row r="6847" spans="1:19">
      <c r="A6847" s="842" t="str">
        <f t="shared" si="1211"/>
        <v/>
      </c>
      <c r="B6847" s="843"/>
      <c r="C6847" s="239" t="str">
        <f t="shared" si="1212"/>
        <v/>
      </c>
      <c r="D6847" s="186"/>
      <c r="E6847" s="240">
        <f t="shared" si="1213"/>
        <v>0</v>
      </c>
      <c r="F6847" s="218">
        <f t="shared" si="1214"/>
        <v>0</v>
      </c>
      <c r="G6847" s="220"/>
      <c r="I6847" s="269"/>
    </row>
    <row r="6848" spans="1:19">
      <c r="A6848" s="842" t="str">
        <f t="shared" si="1211"/>
        <v/>
      </c>
      <c r="B6848" s="843"/>
      <c r="C6848" s="239" t="str">
        <f t="shared" si="1212"/>
        <v/>
      </c>
      <c r="D6848" s="186"/>
      <c r="E6848" s="240">
        <f t="shared" si="1213"/>
        <v>0</v>
      </c>
      <c r="F6848" s="218">
        <f t="shared" si="1214"/>
        <v>0</v>
      </c>
      <c r="G6848" s="220"/>
      <c r="I6848" s="269"/>
    </row>
    <row r="6849" spans="1:9">
      <c r="A6849" s="842" t="str">
        <f t="shared" si="1211"/>
        <v/>
      </c>
      <c r="B6849" s="843"/>
      <c r="C6849" s="239" t="str">
        <f t="shared" si="1212"/>
        <v/>
      </c>
      <c r="D6849" s="186"/>
      <c r="E6849" s="240">
        <f t="shared" si="1213"/>
        <v>0</v>
      </c>
      <c r="F6849" s="218">
        <f t="shared" si="1214"/>
        <v>0</v>
      </c>
      <c r="G6849" s="220"/>
      <c r="I6849" s="269"/>
    </row>
    <row r="6850" spans="1:9">
      <c r="A6850" s="842" t="str">
        <f t="shared" si="1211"/>
        <v/>
      </c>
      <c r="B6850" s="843"/>
      <c r="C6850" s="239" t="str">
        <f t="shared" si="1212"/>
        <v/>
      </c>
      <c r="D6850" s="186"/>
      <c r="E6850" s="240">
        <f t="shared" si="1213"/>
        <v>0</v>
      </c>
      <c r="F6850" s="218">
        <f t="shared" si="1214"/>
        <v>0</v>
      </c>
      <c r="G6850" s="220"/>
      <c r="I6850" s="269"/>
    </row>
    <row r="6851" spans="1:9">
      <c r="A6851" s="842" t="str">
        <f t="shared" si="1211"/>
        <v/>
      </c>
      <c r="B6851" s="843"/>
      <c r="C6851" s="239" t="str">
        <f t="shared" si="1212"/>
        <v/>
      </c>
      <c r="D6851" s="186"/>
      <c r="E6851" s="240">
        <f t="shared" si="1213"/>
        <v>0</v>
      </c>
      <c r="F6851" s="218">
        <f t="shared" si="1214"/>
        <v>0</v>
      </c>
      <c r="G6851" s="241"/>
      <c r="I6851" s="269"/>
    </row>
    <row r="6852" spans="1:9">
      <c r="A6852" s="842" t="str">
        <f t="shared" si="1211"/>
        <v/>
      </c>
      <c r="B6852" s="843"/>
      <c r="C6852" s="239" t="str">
        <f t="shared" si="1212"/>
        <v/>
      </c>
      <c r="D6852" s="186"/>
      <c r="E6852" s="240">
        <f t="shared" si="1213"/>
        <v>0</v>
      </c>
      <c r="F6852" s="218">
        <f t="shared" si="1214"/>
        <v>0</v>
      </c>
      <c r="G6852" s="220"/>
      <c r="I6852" s="269"/>
    </row>
    <row r="6853" spans="1:9">
      <c r="A6853" s="842" t="str">
        <f t="shared" si="1211"/>
        <v/>
      </c>
      <c r="B6853" s="843"/>
      <c r="C6853" s="239"/>
      <c r="D6853" s="186"/>
      <c r="E6853" s="240">
        <f t="shared" si="1213"/>
        <v>0</v>
      </c>
      <c r="F6853" s="218">
        <f t="shared" si="1214"/>
        <v>0</v>
      </c>
      <c r="G6853" s="220"/>
      <c r="I6853" s="269"/>
    </row>
    <row r="6854" spans="1:9">
      <c r="A6854" s="842" t="str">
        <f t="shared" si="1211"/>
        <v/>
      </c>
      <c r="B6854" s="843"/>
      <c r="C6854" s="239"/>
      <c r="D6854" s="186"/>
      <c r="E6854" s="240">
        <f t="shared" si="1213"/>
        <v>0</v>
      </c>
      <c r="F6854" s="218">
        <f t="shared" si="1214"/>
        <v>0</v>
      </c>
      <c r="G6854" s="220"/>
      <c r="I6854" s="269"/>
    </row>
    <row r="6855" spans="1:9" ht="26.25" customHeight="1">
      <c r="A6855" s="842" t="str">
        <f t="shared" si="1211"/>
        <v/>
      </c>
      <c r="B6855" s="843"/>
      <c r="C6855" s="239" t="str">
        <f t="shared" ref="C6855" si="1215">IF(I6854=0,"",VLOOKUP(I6854,MATERIALES,3,FALSE))</f>
        <v/>
      </c>
      <c r="D6855" s="186"/>
      <c r="E6855" s="240">
        <f t="shared" si="1213"/>
        <v>0</v>
      </c>
      <c r="F6855" s="218">
        <f t="shared" si="1214"/>
        <v>0</v>
      </c>
      <c r="G6855" s="221"/>
      <c r="I6855" s="308"/>
    </row>
    <row r="6856" spans="1:9" ht="13.5" thickBot="1">
      <c r="A6856" s="204"/>
      <c r="D6856" s="206"/>
      <c r="E6856" s="242"/>
      <c r="F6856" s="243" t="s">
        <v>77</v>
      </c>
      <c r="G6856" s="241">
        <f>SUM(F6844:F6855)</f>
        <v>0</v>
      </c>
      <c r="I6856" s="308"/>
    </row>
    <row r="6857" spans="1:9" ht="14" thickTop="1" thickBot="1">
      <c r="A6857" s="244" t="s">
        <v>68</v>
      </c>
      <c r="B6857" s="245"/>
      <c r="C6857" s="245"/>
      <c r="D6857" s="247"/>
      <c r="E6857" s="247"/>
      <c r="F6857" s="246"/>
      <c r="G6857" s="248"/>
      <c r="I6857" s="308"/>
    </row>
    <row r="6858" spans="1:9" ht="13.5" thickTop="1">
      <c r="A6858" s="233" t="s">
        <v>53</v>
      </c>
      <c r="B6858" s="234"/>
      <c r="C6858" s="236" t="s">
        <v>67</v>
      </c>
      <c r="D6858" s="298" t="s">
        <v>71</v>
      </c>
      <c r="E6858" s="236" t="s">
        <v>96</v>
      </c>
      <c r="F6858" s="237" t="s">
        <v>75</v>
      </c>
      <c r="G6858" s="238" t="s">
        <v>66</v>
      </c>
      <c r="I6858" s="269"/>
    </row>
    <row r="6859" spans="1:9">
      <c r="A6859" s="842" t="str">
        <f>IF(I6858=0,"",VLOOKUP(I6858,EQUIPOS,2,FALSE))</f>
        <v/>
      </c>
      <c r="B6859" s="843"/>
      <c r="C6859" s="187"/>
      <c r="D6859" s="186"/>
      <c r="E6859" s="240">
        <f>IF(I6858=0,0,VLOOKUP(I6858,EQUIPOS,4,FALSE))</f>
        <v>0</v>
      </c>
      <c r="F6859" s="218">
        <f>C6859*D6859*E6859</f>
        <v>0</v>
      </c>
      <c r="G6859" s="219"/>
      <c r="I6859" s="269"/>
    </row>
    <row r="6860" spans="1:9">
      <c r="A6860" s="842" t="str">
        <f>IF(I6859=0,"",VLOOKUP(I6859,EQUIPOS,2,FALSE))</f>
        <v/>
      </c>
      <c r="B6860" s="843"/>
      <c r="C6860" s="187"/>
      <c r="D6860" s="186"/>
      <c r="E6860" s="240">
        <f>IF(I6859=0,0,VLOOKUP(I6859,EQUIPOS,4,FALSE))</f>
        <v>0</v>
      </c>
      <c r="F6860" s="218">
        <f t="shared" ref="F6860:F6863" si="1216">C6860*D6860*E6860</f>
        <v>0</v>
      </c>
      <c r="G6860" s="220"/>
      <c r="I6860" s="269"/>
    </row>
    <row r="6861" spans="1:9">
      <c r="A6861" s="842" t="str">
        <f>IF(I6860=0,"",VLOOKUP(I6860,EQUIPOS,2,FALSE))</f>
        <v/>
      </c>
      <c r="B6861" s="843"/>
      <c r="C6861" s="187"/>
      <c r="D6861" s="186"/>
      <c r="E6861" s="240">
        <f>IF(I6860=0,0,VLOOKUP(I6860,EQUIPOS,4,FALSE))</f>
        <v>0</v>
      </c>
      <c r="F6861" s="218">
        <f t="shared" si="1216"/>
        <v>0</v>
      </c>
      <c r="G6861" s="220"/>
      <c r="I6861" s="269"/>
    </row>
    <row r="6862" spans="1:9">
      <c r="A6862" s="842" t="str">
        <f>IF(I6861=0,"",VLOOKUP(I6861,EQUIPOS,2,FALSE))</f>
        <v/>
      </c>
      <c r="B6862" s="843"/>
      <c r="C6862" s="187"/>
      <c r="D6862" s="186"/>
      <c r="E6862" s="240">
        <f>IF(I6861=0,0,VLOOKUP(I6861,EQUIPOS,4,FALSE))</f>
        <v>0</v>
      </c>
      <c r="F6862" s="218">
        <f t="shared" si="1216"/>
        <v>0</v>
      </c>
      <c r="G6862" s="220"/>
      <c r="I6862" s="269"/>
    </row>
    <row r="6863" spans="1:9" ht="30.75" customHeight="1">
      <c r="A6863" s="842" t="str">
        <f>IF(I6862=0,"",VLOOKUP(I6862,EQUIPOS,2,FALSE))</f>
        <v/>
      </c>
      <c r="B6863" s="843"/>
      <c r="C6863" s="187"/>
      <c r="D6863" s="186"/>
      <c r="E6863" s="240">
        <f>IF(I6862=0,0,VLOOKUP(I6862,EQUIPOS,4,FALSE))</f>
        <v>0</v>
      </c>
      <c r="F6863" s="218">
        <f t="shared" si="1216"/>
        <v>0</v>
      </c>
      <c r="G6863" s="221"/>
      <c r="I6863" s="308"/>
    </row>
    <row r="6864" spans="1:9" ht="13.5" thickBot="1">
      <c r="A6864" s="222"/>
      <c r="B6864" s="223"/>
      <c r="C6864" s="223"/>
      <c r="D6864" s="225"/>
      <c r="E6864" s="249"/>
      <c r="F6864" s="226" t="s">
        <v>78</v>
      </c>
      <c r="G6864" s="250">
        <f>SUM(F6859:F6863)</f>
        <v>0</v>
      </c>
      <c r="I6864" s="308"/>
    </row>
    <row r="6865" spans="1:9" ht="13.5" thickTop="1">
      <c r="A6865" s="228" t="s">
        <v>69</v>
      </c>
      <c r="B6865" s="229"/>
      <c r="C6865" s="229"/>
      <c r="D6865" s="231"/>
      <c r="E6865" s="231"/>
      <c r="F6865" s="230"/>
      <c r="G6865" s="232"/>
      <c r="H6865" s="209"/>
      <c r="I6865" s="307"/>
    </row>
    <row r="6866" spans="1:9" ht="26">
      <c r="A6866" s="233" t="s">
        <v>53</v>
      </c>
      <c r="B6866" s="235" t="s">
        <v>54</v>
      </c>
      <c r="C6866" s="235" t="s">
        <v>64</v>
      </c>
      <c r="D6866" s="298" t="s">
        <v>70</v>
      </c>
      <c r="E6866" s="236" t="s">
        <v>65</v>
      </c>
      <c r="F6866" s="237" t="s">
        <v>75</v>
      </c>
      <c r="G6866" s="238" t="s">
        <v>66</v>
      </c>
      <c r="I6866" s="269"/>
    </row>
    <row r="6867" spans="1:9">
      <c r="A6867" s="251" t="str">
        <f t="shared" ref="A6867:A6878" si="1217">IF(I6866=0,"",VLOOKUP(I6866,MANOOBRA,2,FALSE))</f>
        <v/>
      </c>
      <c r="B6867" s="239" t="str">
        <f t="shared" ref="B6867:B6878" si="1218">IF(I6866=0,"",VLOOKUP(I6866,MANOOBRA,3,FALSE))</f>
        <v/>
      </c>
      <c r="C6867" s="187"/>
      <c r="D6867" s="187"/>
      <c r="E6867" s="240">
        <f t="shared" ref="E6867:E6878" si="1219">IF(I6866=0,0,VLOOKUP(I6866,MANOOBRA,4,FALSE))</f>
        <v>0</v>
      </c>
      <c r="F6867" s="218">
        <f>IF(D6867=0,0,C6867*E6867/D6867)</f>
        <v>0</v>
      </c>
      <c r="G6867" s="219"/>
      <c r="I6867" s="269"/>
    </row>
    <row r="6868" spans="1:9">
      <c r="A6868" s="251" t="str">
        <f t="shared" si="1217"/>
        <v/>
      </c>
      <c r="B6868" s="239" t="str">
        <f t="shared" si="1218"/>
        <v/>
      </c>
      <c r="C6868" s="187"/>
      <c r="D6868" s="187"/>
      <c r="E6868" s="240">
        <f t="shared" si="1219"/>
        <v>0</v>
      </c>
      <c r="F6868" s="218">
        <f t="shared" ref="F6868:F6878" si="1220">IF(D6868=0,0,C6868*E6868/D6868)</f>
        <v>0</v>
      </c>
      <c r="G6868" s="220"/>
      <c r="I6868" s="269"/>
    </row>
    <row r="6869" spans="1:9">
      <c r="A6869" s="251" t="str">
        <f t="shared" si="1217"/>
        <v/>
      </c>
      <c r="B6869" s="239" t="str">
        <f t="shared" si="1218"/>
        <v/>
      </c>
      <c r="C6869" s="187"/>
      <c r="D6869" s="290"/>
      <c r="E6869" s="240">
        <f t="shared" si="1219"/>
        <v>0</v>
      </c>
      <c r="F6869" s="218">
        <f t="shared" si="1220"/>
        <v>0</v>
      </c>
      <c r="G6869" s="220"/>
      <c r="I6869" s="269"/>
    </row>
    <row r="6870" spans="1:9">
      <c r="A6870" s="251" t="str">
        <f t="shared" si="1217"/>
        <v/>
      </c>
      <c r="B6870" s="239" t="str">
        <f t="shared" si="1218"/>
        <v/>
      </c>
      <c r="C6870" s="187"/>
      <c r="D6870" s="187"/>
      <c r="E6870" s="240">
        <f t="shared" si="1219"/>
        <v>0</v>
      </c>
      <c r="F6870" s="218">
        <f t="shared" si="1220"/>
        <v>0</v>
      </c>
      <c r="G6870" s="220"/>
      <c r="I6870" s="269"/>
    </row>
    <row r="6871" spans="1:9">
      <c r="A6871" s="251" t="str">
        <f t="shared" si="1217"/>
        <v/>
      </c>
      <c r="B6871" s="239" t="str">
        <f t="shared" si="1218"/>
        <v/>
      </c>
      <c r="C6871" s="187"/>
      <c r="D6871" s="187"/>
      <c r="E6871" s="240">
        <f t="shared" si="1219"/>
        <v>0</v>
      </c>
      <c r="F6871" s="218">
        <f t="shared" si="1220"/>
        <v>0</v>
      </c>
      <c r="G6871" s="220"/>
      <c r="I6871" s="269"/>
    </row>
    <row r="6872" spans="1:9">
      <c r="A6872" s="251" t="str">
        <f t="shared" si="1217"/>
        <v/>
      </c>
      <c r="B6872" s="239" t="str">
        <f t="shared" si="1218"/>
        <v/>
      </c>
      <c r="C6872" s="187"/>
      <c r="D6872" s="187"/>
      <c r="E6872" s="240">
        <f t="shared" si="1219"/>
        <v>0</v>
      </c>
      <c r="F6872" s="218">
        <f t="shared" si="1220"/>
        <v>0</v>
      </c>
      <c r="G6872" s="220"/>
      <c r="I6872" s="269"/>
    </row>
    <row r="6873" spans="1:9">
      <c r="A6873" s="251" t="str">
        <f t="shared" si="1217"/>
        <v/>
      </c>
      <c r="B6873" s="239" t="str">
        <f t="shared" si="1218"/>
        <v/>
      </c>
      <c r="C6873" s="187"/>
      <c r="D6873" s="187"/>
      <c r="E6873" s="240">
        <f t="shared" si="1219"/>
        <v>0</v>
      </c>
      <c r="F6873" s="218">
        <f t="shared" si="1220"/>
        <v>0</v>
      </c>
      <c r="G6873" s="220"/>
      <c r="I6873" s="269"/>
    </row>
    <row r="6874" spans="1:9">
      <c r="A6874" s="251" t="str">
        <f t="shared" si="1217"/>
        <v/>
      </c>
      <c r="B6874" s="239" t="str">
        <f t="shared" si="1218"/>
        <v/>
      </c>
      <c r="C6874" s="187"/>
      <c r="D6874" s="187"/>
      <c r="E6874" s="240">
        <f t="shared" si="1219"/>
        <v>0</v>
      </c>
      <c r="F6874" s="218">
        <f t="shared" si="1220"/>
        <v>0</v>
      </c>
      <c r="G6874" s="220"/>
      <c r="I6874" s="269"/>
    </row>
    <row r="6875" spans="1:9">
      <c r="A6875" s="251" t="str">
        <f t="shared" si="1217"/>
        <v/>
      </c>
      <c r="B6875" s="239" t="str">
        <f t="shared" si="1218"/>
        <v/>
      </c>
      <c r="C6875" s="187"/>
      <c r="D6875" s="187"/>
      <c r="E6875" s="240">
        <f t="shared" si="1219"/>
        <v>0</v>
      </c>
      <c r="F6875" s="218">
        <f t="shared" si="1220"/>
        <v>0</v>
      </c>
      <c r="G6875" s="220"/>
      <c r="I6875" s="269"/>
    </row>
    <row r="6876" spans="1:9">
      <c r="A6876" s="251" t="str">
        <f t="shared" si="1217"/>
        <v/>
      </c>
      <c r="B6876" s="239" t="str">
        <f t="shared" si="1218"/>
        <v/>
      </c>
      <c r="C6876" s="187"/>
      <c r="D6876" s="187"/>
      <c r="E6876" s="240">
        <f t="shared" si="1219"/>
        <v>0</v>
      </c>
      <c r="F6876" s="218">
        <f t="shared" si="1220"/>
        <v>0</v>
      </c>
      <c r="G6876" s="220"/>
      <c r="I6876" s="269"/>
    </row>
    <row r="6877" spans="1:9">
      <c r="A6877" s="251" t="str">
        <f t="shared" si="1217"/>
        <v/>
      </c>
      <c r="B6877" s="239" t="str">
        <f t="shared" si="1218"/>
        <v/>
      </c>
      <c r="C6877" s="187"/>
      <c r="D6877" s="187"/>
      <c r="E6877" s="240">
        <f t="shared" si="1219"/>
        <v>0</v>
      </c>
      <c r="F6877" s="218">
        <f t="shared" si="1220"/>
        <v>0</v>
      </c>
      <c r="G6877" s="220"/>
      <c r="I6877" s="269"/>
    </row>
    <row r="6878" spans="1:9" ht="31.5" customHeight="1">
      <c r="A6878" s="251" t="str">
        <f t="shared" si="1217"/>
        <v/>
      </c>
      <c r="B6878" s="239" t="str">
        <f t="shared" si="1218"/>
        <v/>
      </c>
      <c r="C6878" s="187"/>
      <c r="D6878" s="187"/>
      <c r="E6878" s="240">
        <f t="shared" si="1219"/>
        <v>0</v>
      </c>
      <c r="F6878" s="218">
        <f t="shared" si="1220"/>
        <v>0</v>
      </c>
      <c r="G6878" s="221"/>
      <c r="I6878" s="308"/>
    </row>
    <row r="6879" spans="1:9" ht="13.5" thickBot="1">
      <c r="A6879" s="222"/>
      <c r="B6879" s="223"/>
      <c r="C6879" s="223"/>
      <c r="D6879" s="225"/>
      <c r="E6879" s="225"/>
      <c r="F6879" s="226" t="s">
        <v>79</v>
      </c>
      <c r="G6879" s="250">
        <f>SUM(F6867:F6878)</f>
        <v>0</v>
      </c>
      <c r="I6879" s="308"/>
    </row>
    <row r="6880" spans="1:9" ht="13.5" thickTop="1">
      <c r="A6880" s="179" t="s">
        <v>72</v>
      </c>
      <c r="B6880" s="229"/>
      <c r="C6880" s="229"/>
      <c r="D6880" s="231"/>
      <c r="E6880" s="231"/>
      <c r="F6880" s="230"/>
      <c r="G6880" s="232"/>
      <c r="H6880" s="209"/>
      <c r="I6880" s="307"/>
    </row>
    <row r="6881" spans="1:20">
      <c r="A6881" s="233" t="s">
        <v>53</v>
      </c>
      <c r="B6881" s="234"/>
      <c r="C6881" s="234"/>
      <c r="D6881" s="299"/>
      <c r="E6881" s="236" t="s">
        <v>73</v>
      </c>
      <c r="F6881" s="237" t="s">
        <v>74</v>
      </c>
      <c r="G6881" s="252" t="s">
        <v>73</v>
      </c>
      <c r="I6881" s="308"/>
    </row>
    <row r="6882" spans="1:20">
      <c r="A6882" s="178" t="s">
        <v>86</v>
      </c>
      <c r="B6882" s="253"/>
      <c r="C6882" s="253"/>
      <c r="D6882" s="300"/>
      <c r="E6882" s="217">
        <f>SUM(G6841,G6856,G6864,G6879)</f>
        <v>0</v>
      </c>
      <c r="F6882" s="254">
        <f>A</f>
        <v>0</v>
      </c>
      <c r="G6882" s="255">
        <f>E6882*F6882</f>
        <v>0</v>
      </c>
      <c r="I6882" s="308"/>
    </row>
    <row r="6883" spans="1:20">
      <c r="A6883" s="178" t="s">
        <v>84</v>
      </c>
      <c r="B6883" s="253"/>
      <c r="C6883" s="253"/>
      <c r="D6883" s="300"/>
      <c r="E6883" s="217">
        <f>SUM(G6841,G6856,G6864,G6879)</f>
        <v>0</v>
      </c>
      <c r="F6883" s="254">
        <f>I</f>
        <v>0</v>
      </c>
      <c r="G6883" s="255">
        <f>E6883*F6883</f>
        <v>0</v>
      </c>
      <c r="I6883" s="308"/>
    </row>
    <row r="6884" spans="1:20" ht="33" customHeight="1">
      <c r="A6884" s="178" t="s">
        <v>85</v>
      </c>
      <c r="B6884" s="253"/>
      <c r="C6884" s="253"/>
      <c r="D6884" s="300"/>
      <c r="E6884" s="217">
        <f>SUM(G6841,G6856,G6864,G6879)</f>
        <v>0</v>
      </c>
      <c r="F6884" s="254">
        <f>U</f>
        <v>0</v>
      </c>
      <c r="G6884" s="255">
        <f>E6884*F6884</f>
        <v>0</v>
      </c>
      <c r="I6884" s="308"/>
      <c r="J6884" s="281"/>
      <c r="K6884" s="281"/>
      <c r="L6884" s="281"/>
      <c r="M6884" s="281"/>
      <c r="N6884" s="281"/>
      <c r="O6884" s="281"/>
      <c r="P6884" s="281"/>
      <c r="Q6884" s="281"/>
      <c r="R6884" s="281"/>
      <c r="S6884" s="281"/>
    </row>
    <row r="6885" spans="1:20" s="201" customFormat="1" ht="13.5" thickBot="1">
      <c r="A6885" s="222"/>
      <c r="B6885" s="223"/>
      <c r="C6885" s="223"/>
      <c r="D6885" s="225"/>
      <c r="E6885" s="225"/>
      <c r="F6885" s="256" t="s">
        <v>83</v>
      </c>
      <c r="G6885" s="250">
        <f>SUM(G6882:G6884)</f>
        <v>0</v>
      </c>
      <c r="I6885" s="309"/>
      <c r="J6885" s="201" t="str">
        <f>B6825</f>
        <v>10,4</v>
      </c>
      <c r="K6885" s="261">
        <f>E6882</f>
        <v>0</v>
      </c>
      <c r="L6885" s="261">
        <f>+G6841</f>
        <v>0</v>
      </c>
      <c r="M6885" s="261">
        <f>+G6856</f>
        <v>0</v>
      </c>
      <c r="N6885" s="261">
        <f>+G6864</f>
        <v>0</v>
      </c>
      <c r="O6885" s="261">
        <f>+G6879</f>
        <v>0</v>
      </c>
      <c r="P6885" s="280">
        <f>G6882</f>
        <v>0</v>
      </c>
      <c r="Q6885" s="280">
        <f>G6883</f>
        <v>0</v>
      </c>
      <c r="R6885" s="280">
        <f>G6884</f>
        <v>0</v>
      </c>
      <c r="S6885" s="283">
        <f>SUM(K6885:R6885)</f>
        <v>0</v>
      </c>
      <c r="T6885" s="280"/>
    </row>
    <row r="6886" spans="1:20" ht="14" thickTop="1" thickBot="1">
      <c r="A6886" s="257"/>
      <c r="B6886" s="201"/>
      <c r="C6886" s="201"/>
      <c r="D6886" s="301"/>
      <c r="E6886" s="258" t="s">
        <v>88</v>
      </c>
      <c r="F6886" s="259"/>
      <c r="G6886" s="260">
        <f>ROUND(SUM(G6841,G6856,G6864,G6879,G6885),0)</f>
        <v>0</v>
      </c>
      <c r="I6886" s="308"/>
      <c r="T6886" s="280"/>
    </row>
    <row r="6887" spans="1:20" ht="13.5" thickTop="1">
      <c r="A6887" s="262" t="s">
        <v>95</v>
      </c>
      <c r="D6887" s="206"/>
      <c r="E6887" s="206"/>
      <c r="F6887" s="205"/>
      <c r="G6887" s="208"/>
      <c r="I6887" s="308"/>
      <c r="T6887" s="280"/>
    </row>
    <row r="6888" spans="1:20">
      <c r="A6888" s="262"/>
      <c r="B6888" s="263"/>
      <c r="C6888" s="263"/>
      <c r="D6888" s="302"/>
      <c r="E6888" s="206"/>
      <c r="F6888" s="205"/>
      <c r="G6888" s="264">
        <f ca="1">TODAY()</f>
        <v>45189</v>
      </c>
      <c r="I6888" s="308"/>
      <c r="T6888" s="280"/>
    </row>
    <row r="6889" spans="1:20" s="191" customFormat="1" ht="13.5" thickBot="1">
      <c r="A6889" s="222"/>
      <c r="B6889" s="223"/>
      <c r="C6889" s="223"/>
      <c r="D6889" s="225"/>
      <c r="E6889" s="225"/>
      <c r="F6889" s="224"/>
      <c r="G6889" s="265"/>
      <c r="I6889" s="303"/>
      <c r="S6889" s="282"/>
    </row>
    <row r="6890" spans="1:20" s="191" customFormat="1" ht="13.5" thickTop="1">
      <c r="A6890" s="188" t="s">
        <v>124</v>
      </c>
      <c r="B6890" s="188"/>
      <c r="C6890" s="188"/>
      <c r="D6890" s="190"/>
      <c r="E6890" s="190"/>
      <c r="F6890" s="189"/>
      <c r="G6890" s="189"/>
      <c r="I6890" s="303"/>
      <c r="S6890" s="282"/>
    </row>
    <row r="6891" spans="1:20" s="191" customFormat="1">
      <c r="A6891" s="188" t="str">
        <f>CONCATENATE('Prestaciones y AIU'!A6240," ANALISIS DE PRECIOS UNITARIOS")</f>
        <v xml:space="preserve"> ANALISIS DE PRECIOS UNITARIOS</v>
      </c>
      <c r="B6891" s="188"/>
      <c r="C6891" s="188"/>
      <c r="D6891" s="190"/>
      <c r="E6891" s="190"/>
      <c r="F6891" s="189"/>
      <c r="G6891" s="189"/>
      <c r="I6891" s="303"/>
      <c r="S6891" s="282"/>
    </row>
    <row r="6892" spans="1:20" s="191" customFormat="1">
      <c r="A6892" s="188" t="str">
        <f>Objeto_LIC</f>
        <v>OBJETO PROCESO COMPETITIVO</v>
      </c>
      <c r="B6892" s="188"/>
      <c r="C6892" s="188"/>
      <c r="D6892" s="190"/>
      <c r="E6892" s="190"/>
      <c r="F6892" s="189"/>
      <c r="G6892" s="189"/>
      <c r="I6892" s="303"/>
      <c r="S6892" s="282"/>
    </row>
    <row r="6893" spans="1:20">
      <c r="A6893" s="188"/>
      <c r="B6893" s="188"/>
      <c r="C6893" s="188"/>
      <c r="D6893" s="190"/>
      <c r="E6893" s="190"/>
      <c r="F6893" s="189"/>
      <c r="G6893" s="189"/>
    </row>
    <row r="6894" spans="1:20" s="201" customFormat="1" ht="13.5" thickBot="1">
      <c r="A6894" s="192"/>
      <c r="B6894" s="192"/>
      <c r="C6894" s="192"/>
      <c r="D6894" s="194"/>
      <c r="E6894" s="194"/>
      <c r="F6894" s="193"/>
      <c r="G6894" s="193"/>
      <c r="I6894" s="305"/>
      <c r="S6894" s="282"/>
    </row>
    <row r="6895" spans="1:20" ht="13.5" thickTop="1">
      <c r="A6895" s="196"/>
      <c r="B6895" s="197"/>
      <c r="C6895" s="197"/>
      <c r="D6895" s="199"/>
      <c r="E6895" s="199"/>
      <c r="F6895" s="198"/>
      <c r="G6895" s="200" t="s">
        <v>125</v>
      </c>
    </row>
    <row r="6896" spans="1:20">
      <c r="A6896" s="202" t="s">
        <v>58</v>
      </c>
      <c r="B6896" s="844" t="str">
        <f>Proponente</f>
        <v>INDICAR NOMBRE DE CONTRATISTA</v>
      </c>
      <c r="C6896" s="844"/>
      <c r="D6896" s="844"/>
      <c r="E6896" s="844"/>
      <c r="F6896" s="844"/>
      <c r="G6896" s="845"/>
    </row>
    <row r="6897" spans="1:19">
      <c r="A6897" s="202" t="s">
        <v>59</v>
      </c>
      <c r="B6897" s="203" t="str">
        <f>Presupuesto!$A$107</f>
        <v>10,5</v>
      </c>
      <c r="C6897" s="844" t="str">
        <f>Presupuesto!$B$107</f>
        <v>Cunetas flexibles en geomembrana 20 mils de polietileno de alta densidad de 0,50 m de ancho (ancho de rollo 2,33 ml)</v>
      </c>
      <c r="D6897" s="844"/>
      <c r="E6897" s="844"/>
      <c r="F6897" s="844"/>
      <c r="G6897" s="845"/>
    </row>
    <row r="6898" spans="1:19">
      <c r="A6898" s="204"/>
      <c r="D6898" s="206"/>
      <c r="E6898" s="206"/>
      <c r="F6898" s="192" t="s">
        <v>87</v>
      </c>
      <c r="G6898" s="207" t="str">
        <f>Presupuesto!$C$107</f>
        <v>m</v>
      </c>
      <c r="I6898" s="306"/>
      <c r="J6898" s="281"/>
      <c r="K6898" s="281"/>
      <c r="L6898" s="281"/>
      <c r="M6898" s="281"/>
      <c r="N6898" s="281"/>
      <c r="O6898" s="281"/>
      <c r="P6898" s="281"/>
      <c r="Q6898" s="281"/>
      <c r="R6898" s="281"/>
      <c r="S6898" s="281"/>
    </row>
    <row r="6899" spans="1:19" s="209" customFormat="1" ht="13.5" thickBot="1">
      <c r="A6899" s="202" t="s">
        <v>60</v>
      </c>
      <c r="B6899" s="195"/>
      <c r="C6899" s="195"/>
      <c r="D6899" s="206"/>
      <c r="E6899" s="206"/>
      <c r="F6899" s="205"/>
      <c r="G6899" s="208"/>
      <c r="I6899" s="307"/>
      <c r="S6899" s="281"/>
    </row>
    <row r="6900" spans="1:19" ht="13.5" thickTop="1">
      <c r="A6900" s="210" t="s">
        <v>53</v>
      </c>
      <c r="B6900" s="211" t="s">
        <v>61</v>
      </c>
      <c r="C6900" s="211" t="s">
        <v>62</v>
      </c>
      <c r="D6900" s="212" t="s">
        <v>70</v>
      </c>
      <c r="E6900" s="213" t="s">
        <v>98</v>
      </c>
      <c r="F6900" s="213" t="s">
        <v>75</v>
      </c>
      <c r="G6900" s="214" t="s">
        <v>66</v>
      </c>
      <c r="I6900" s="269"/>
    </row>
    <row r="6901" spans="1:19">
      <c r="A6901" s="215" t="str">
        <f t="shared" ref="A6901:A6912" si="1221">IF(I6900=0,"-",VLOOKUP(I6900,EQUIPOS,2,FALSE))</f>
        <v>-</v>
      </c>
      <c r="B6901" s="216"/>
      <c r="C6901" s="216"/>
      <c r="D6901" s="186"/>
      <c r="E6901" s="217">
        <f t="shared" ref="E6901:E6912" si="1222">IF(I6900=0,0,VLOOKUP(I6900,EQUIPOS,4,FALSE))</f>
        <v>0</v>
      </c>
      <c r="F6901" s="218">
        <f t="shared" ref="F6901:F6912" si="1223">IF(D6901=0,0,E6901/D6901)</f>
        <v>0</v>
      </c>
      <c r="G6901" s="219"/>
      <c r="I6901" s="269"/>
    </row>
    <row r="6902" spans="1:19">
      <c r="A6902" s="215" t="str">
        <f t="shared" si="1221"/>
        <v>-</v>
      </c>
      <c r="B6902" s="216"/>
      <c r="C6902" s="216"/>
      <c r="D6902" s="186"/>
      <c r="E6902" s="217">
        <f t="shared" si="1222"/>
        <v>0</v>
      </c>
      <c r="F6902" s="218">
        <f t="shared" si="1223"/>
        <v>0</v>
      </c>
      <c r="G6902" s="220"/>
      <c r="I6902" s="269"/>
    </row>
    <row r="6903" spans="1:19">
      <c r="A6903" s="215" t="str">
        <f t="shared" si="1221"/>
        <v>-</v>
      </c>
      <c r="B6903" s="216"/>
      <c r="C6903" s="216"/>
      <c r="D6903" s="186"/>
      <c r="E6903" s="217">
        <f t="shared" si="1222"/>
        <v>0</v>
      </c>
      <c r="F6903" s="218">
        <f t="shared" si="1223"/>
        <v>0</v>
      </c>
      <c r="G6903" s="220"/>
      <c r="I6903" s="269"/>
    </row>
    <row r="6904" spans="1:19">
      <c r="A6904" s="215" t="str">
        <f t="shared" si="1221"/>
        <v>-</v>
      </c>
      <c r="B6904" s="216"/>
      <c r="C6904" s="216"/>
      <c r="D6904" s="186"/>
      <c r="E6904" s="217">
        <f t="shared" si="1222"/>
        <v>0</v>
      </c>
      <c r="F6904" s="218">
        <f t="shared" si="1223"/>
        <v>0</v>
      </c>
      <c r="G6904" s="220"/>
      <c r="I6904" s="269"/>
    </row>
    <row r="6905" spans="1:19">
      <c r="A6905" s="215" t="str">
        <f t="shared" si="1221"/>
        <v>-</v>
      </c>
      <c r="B6905" s="216"/>
      <c r="C6905" s="216"/>
      <c r="D6905" s="186"/>
      <c r="E6905" s="217">
        <f t="shared" si="1222"/>
        <v>0</v>
      </c>
      <c r="F6905" s="218">
        <f t="shared" si="1223"/>
        <v>0</v>
      </c>
      <c r="G6905" s="220"/>
      <c r="I6905" s="269"/>
    </row>
    <row r="6906" spans="1:19">
      <c r="A6906" s="215" t="str">
        <f t="shared" si="1221"/>
        <v>-</v>
      </c>
      <c r="B6906" s="216"/>
      <c r="C6906" s="216"/>
      <c r="D6906" s="186"/>
      <c r="E6906" s="217">
        <f t="shared" si="1222"/>
        <v>0</v>
      </c>
      <c r="F6906" s="218">
        <f t="shared" si="1223"/>
        <v>0</v>
      </c>
      <c r="G6906" s="220"/>
      <c r="I6906" s="269"/>
    </row>
    <row r="6907" spans="1:19">
      <c r="A6907" s="215" t="str">
        <f t="shared" si="1221"/>
        <v>-</v>
      </c>
      <c r="B6907" s="216"/>
      <c r="C6907" s="216"/>
      <c r="D6907" s="186"/>
      <c r="E6907" s="217">
        <f t="shared" si="1222"/>
        <v>0</v>
      </c>
      <c r="F6907" s="218">
        <f t="shared" si="1223"/>
        <v>0</v>
      </c>
      <c r="G6907" s="220"/>
      <c r="I6907" s="269"/>
    </row>
    <row r="6908" spans="1:19">
      <c r="A6908" s="215" t="str">
        <f t="shared" si="1221"/>
        <v>-</v>
      </c>
      <c r="B6908" s="216"/>
      <c r="C6908" s="216"/>
      <c r="D6908" s="186"/>
      <c r="E6908" s="217">
        <f t="shared" si="1222"/>
        <v>0</v>
      </c>
      <c r="F6908" s="218">
        <f t="shared" si="1223"/>
        <v>0</v>
      </c>
      <c r="G6908" s="220"/>
      <c r="I6908" s="269"/>
    </row>
    <row r="6909" spans="1:19">
      <c r="A6909" s="215" t="str">
        <f t="shared" si="1221"/>
        <v>-</v>
      </c>
      <c r="B6909" s="216"/>
      <c r="C6909" s="216"/>
      <c r="D6909" s="186"/>
      <c r="E6909" s="217">
        <f t="shared" si="1222"/>
        <v>0</v>
      </c>
      <c r="F6909" s="218">
        <f t="shared" si="1223"/>
        <v>0</v>
      </c>
      <c r="G6909" s="220"/>
      <c r="I6909" s="269"/>
    </row>
    <row r="6910" spans="1:19">
      <c r="A6910" s="215" t="str">
        <f t="shared" si="1221"/>
        <v>-</v>
      </c>
      <c r="B6910" s="216"/>
      <c r="C6910" s="216"/>
      <c r="D6910" s="186"/>
      <c r="E6910" s="217">
        <f t="shared" si="1222"/>
        <v>0</v>
      </c>
      <c r="F6910" s="218">
        <f t="shared" si="1223"/>
        <v>0</v>
      </c>
      <c r="G6910" s="220"/>
      <c r="I6910" s="269"/>
    </row>
    <row r="6911" spans="1:19">
      <c r="A6911" s="215" t="str">
        <f t="shared" si="1221"/>
        <v>-</v>
      </c>
      <c r="B6911" s="216"/>
      <c r="C6911" s="216"/>
      <c r="D6911" s="186"/>
      <c r="E6911" s="217">
        <f t="shared" si="1222"/>
        <v>0</v>
      </c>
      <c r="F6911" s="218">
        <f t="shared" si="1223"/>
        <v>0</v>
      </c>
      <c r="G6911" s="220"/>
      <c r="I6911" s="269"/>
    </row>
    <row r="6912" spans="1:19">
      <c r="A6912" s="215" t="str">
        <f t="shared" si="1221"/>
        <v>-</v>
      </c>
      <c r="B6912" s="216"/>
      <c r="C6912" s="216"/>
      <c r="D6912" s="186"/>
      <c r="E6912" s="217">
        <f t="shared" si="1222"/>
        <v>0</v>
      </c>
      <c r="F6912" s="218">
        <f t="shared" si="1223"/>
        <v>0</v>
      </c>
      <c r="G6912" s="220"/>
      <c r="I6912" s="308"/>
    </row>
    <row r="6913" spans="1:19" ht="13.5" thickBot="1">
      <c r="A6913" s="222"/>
      <c r="B6913" s="223"/>
      <c r="C6913" s="223"/>
      <c r="D6913" s="225"/>
      <c r="E6913" s="225"/>
      <c r="F6913" s="226" t="s">
        <v>76</v>
      </c>
      <c r="G6913" s="227">
        <f>SUM(F6901:F6912)</f>
        <v>0</v>
      </c>
      <c r="I6913" s="308"/>
    </row>
    <row r="6914" spans="1:19" s="209" customFormat="1" ht="13.5" thickTop="1">
      <c r="A6914" s="228" t="s">
        <v>63</v>
      </c>
      <c r="B6914" s="229"/>
      <c r="C6914" s="229"/>
      <c r="D6914" s="231"/>
      <c r="E6914" s="231"/>
      <c r="F6914" s="230"/>
      <c r="G6914" s="232"/>
      <c r="I6914" s="307"/>
      <c r="S6914" s="281"/>
    </row>
    <row r="6915" spans="1:19" ht="26">
      <c r="A6915" s="233" t="s">
        <v>53</v>
      </c>
      <c r="B6915" s="234"/>
      <c r="C6915" s="235" t="s">
        <v>54</v>
      </c>
      <c r="D6915" s="298" t="s">
        <v>64</v>
      </c>
      <c r="E6915" s="236" t="s">
        <v>65</v>
      </c>
      <c r="F6915" s="237" t="s">
        <v>75</v>
      </c>
      <c r="G6915" s="238" t="s">
        <v>66</v>
      </c>
      <c r="I6915" s="269"/>
    </row>
    <row r="6916" spans="1:19">
      <c r="A6916" s="842" t="str">
        <f t="shared" ref="A6916:A6927" si="1224">IF(I6915=0,"",VLOOKUP(I6915,MATERIALES,2,FALSE))</f>
        <v/>
      </c>
      <c r="B6916" s="843"/>
      <c r="C6916" s="239" t="str">
        <f t="shared" ref="C6916:C6924" si="1225">IF(I6915=0,"",VLOOKUP(I6915,MATERIALES,3,FALSE))</f>
        <v/>
      </c>
      <c r="D6916" s="186"/>
      <c r="E6916" s="240">
        <f t="shared" ref="E6916:E6927" si="1226">IF(I6915=0,0,VLOOKUP(I6915,MATERIALES,4,FALSE))</f>
        <v>0</v>
      </c>
      <c r="F6916" s="218">
        <f>D6916*E6916</f>
        <v>0</v>
      </c>
      <c r="G6916" s="219"/>
      <c r="I6916" s="269"/>
    </row>
    <row r="6917" spans="1:19">
      <c r="A6917" s="842" t="str">
        <f t="shared" si="1224"/>
        <v/>
      </c>
      <c r="B6917" s="843"/>
      <c r="C6917" s="239" t="str">
        <f t="shared" si="1225"/>
        <v/>
      </c>
      <c r="D6917" s="186"/>
      <c r="E6917" s="240">
        <f t="shared" si="1226"/>
        <v>0</v>
      </c>
      <c r="F6917" s="218">
        <f t="shared" ref="F6917:F6927" si="1227">D6917*E6917</f>
        <v>0</v>
      </c>
      <c r="G6917" s="220"/>
      <c r="I6917" s="269"/>
    </row>
    <row r="6918" spans="1:19">
      <c r="A6918" s="842" t="str">
        <f t="shared" si="1224"/>
        <v/>
      </c>
      <c r="B6918" s="843"/>
      <c r="C6918" s="239" t="str">
        <f t="shared" si="1225"/>
        <v/>
      </c>
      <c r="D6918" s="186"/>
      <c r="E6918" s="240">
        <f t="shared" si="1226"/>
        <v>0</v>
      </c>
      <c r="F6918" s="218">
        <f t="shared" si="1227"/>
        <v>0</v>
      </c>
      <c r="G6918" s="220"/>
      <c r="I6918" s="269"/>
    </row>
    <row r="6919" spans="1:19">
      <c r="A6919" s="842" t="str">
        <f t="shared" si="1224"/>
        <v/>
      </c>
      <c r="B6919" s="843"/>
      <c r="C6919" s="239" t="str">
        <f t="shared" si="1225"/>
        <v/>
      </c>
      <c r="D6919" s="186"/>
      <c r="E6919" s="240">
        <f t="shared" si="1226"/>
        <v>0</v>
      </c>
      <c r="F6919" s="218">
        <f t="shared" si="1227"/>
        <v>0</v>
      </c>
      <c r="G6919" s="220"/>
      <c r="I6919" s="269"/>
    </row>
    <row r="6920" spans="1:19">
      <c r="A6920" s="842" t="str">
        <f t="shared" si="1224"/>
        <v/>
      </c>
      <c r="B6920" s="843"/>
      <c r="C6920" s="239" t="str">
        <f t="shared" si="1225"/>
        <v/>
      </c>
      <c r="D6920" s="186"/>
      <c r="E6920" s="240">
        <f t="shared" si="1226"/>
        <v>0</v>
      </c>
      <c r="F6920" s="218">
        <f t="shared" si="1227"/>
        <v>0</v>
      </c>
      <c r="G6920" s="220"/>
      <c r="I6920" s="269"/>
    </row>
    <row r="6921" spans="1:19">
      <c r="A6921" s="842" t="str">
        <f t="shared" si="1224"/>
        <v/>
      </c>
      <c r="B6921" s="843"/>
      <c r="C6921" s="239" t="str">
        <f t="shared" si="1225"/>
        <v/>
      </c>
      <c r="D6921" s="186"/>
      <c r="E6921" s="240">
        <f t="shared" si="1226"/>
        <v>0</v>
      </c>
      <c r="F6921" s="218">
        <f t="shared" si="1227"/>
        <v>0</v>
      </c>
      <c r="G6921" s="220"/>
      <c r="I6921" s="269"/>
    </row>
    <row r="6922" spans="1:19">
      <c r="A6922" s="842" t="str">
        <f t="shared" si="1224"/>
        <v/>
      </c>
      <c r="B6922" s="843"/>
      <c r="C6922" s="239" t="str">
        <f t="shared" si="1225"/>
        <v/>
      </c>
      <c r="D6922" s="186"/>
      <c r="E6922" s="240">
        <f t="shared" si="1226"/>
        <v>0</v>
      </c>
      <c r="F6922" s="218">
        <f t="shared" si="1227"/>
        <v>0</v>
      </c>
      <c r="G6922" s="220"/>
      <c r="I6922" s="269"/>
    </row>
    <row r="6923" spans="1:19">
      <c r="A6923" s="842" t="str">
        <f t="shared" si="1224"/>
        <v/>
      </c>
      <c r="B6923" s="843"/>
      <c r="C6923" s="239" t="str">
        <f t="shared" si="1225"/>
        <v/>
      </c>
      <c r="D6923" s="186"/>
      <c r="E6923" s="240">
        <f t="shared" si="1226"/>
        <v>0</v>
      </c>
      <c r="F6923" s="218">
        <f t="shared" si="1227"/>
        <v>0</v>
      </c>
      <c r="G6923" s="241"/>
      <c r="I6923" s="269"/>
    </row>
    <row r="6924" spans="1:19">
      <c r="A6924" s="842" t="str">
        <f t="shared" si="1224"/>
        <v/>
      </c>
      <c r="B6924" s="843"/>
      <c r="C6924" s="239" t="str">
        <f t="shared" si="1225"/>
        <v/>
      </c>
      <c r="D6924" s="186"/>
      <c r="E6924" s="240">
        <f t="shared" si="1226"/>
        <v>0</v>
      </c>
      <c r="F6924" s="218">
        <f t="shared" si="1227"/>
        <v>0</v>
      </c>
      <c r="G6924" s="220"/>
      <c r="I6924" s="269"/>
    </row>
    <row r="6925" spans="1:19">
      <c r="A6925" s="842" t="str">
        <f t="shared" si="1224"/>
        <v/>
      </c>
      <c r="B6925" s="843"/>
      <c r="C6925" s="239"/>
      <c r="D6925" s="186"/>
      <c r="E6925" s="240">
        <f t="shared" si="1226"/>
        <v>0</v>
      </c>
      <c r="F6925" s="218">
        <f t="shared" si="1227"/>
        <v>0</v>
      </c>
      <c r="G6925" s="220"/>
      <c r="I6925" s="269"/>
    </row>
    <row r="6926" spans="1:19">
      <c r="A6926" s="842" t="str">
        <f t="shared" si="1224"/>
        <v/>
      </c>
      <c r="B6926" s="843"/>
      <c r="C6926" s="239"/>
      <c r="D6926" s="186"/>
      <c r="E6926" s="240">
        <f t="shared" si="1226"/>
        <v>0</v>
      </c>
      <c r="F6926" s="218">
        <f t="shared" si="1227"/>
        <v>0</v>
      </c>
      <c r="G6926" s="220"/>
      <c r="I6926" s="269"/>
    </row>
    <row r="6927" spans="1:19" ht="26.25" customHeight="1">
      <c r="A6927" s="842" t="str">
        <f t="shared" si="1224"/>
        <v/>
      </c>
      <c r="B6927" s="843"/>
      <c r="C6927" s="239" t="str">
        <f t="shared" ref="C6927" si="1228">IF(I6926=0,"",VLOOKUP(I6926,MATERIALES,3,FALSE))</f>
        <v/>
      </c>
      <c r="D6927" s="186"/>
      <c r="E6927" s="240">
        <f t="shared" si="1226"/>
        <v>0</v>
      </c>
      <c r="F6927" s="218">
        <f t="shared" si="1227"/>
        <v>0</v>
      </c>
      <c r="G6927" s="221"/>
      <c r="I6927" s="308"/>
    </row>
    <row r="6928" spans="1:19" ht="13.5" thickBot="1">
      <c r="A6928" s="204"/>
      <c r="D6928" s="206"/>
      <c r="E6928" s="242"/>
      <c r="F6928" s="243" t="s">
        <v>77</v>
      </c>
      <c r="G6928" s="241">
        <f>SUM(F6916:F6927)</f>
        <v>0</v>
      </c>
      <c r="I6928" s="308"/>
    </row>
    <row r="6929" spans="1:9" ht="14" thickTop="1" thickBot="1">
      <c r="A6929" s="244" t="s">
        <v>68</v>
      </c>
      <c r="B6929" s="245"/>
      <c r="C6929" s="245"/>
      <c r="D6929" s="247"/>
      <c r="E6929" s="247"/>
      <c r="F6929" s="246"/>
      <c r="G6929" s="248"/>
      <c r="I6929" s="308"/>
    </row>
    <row r="6930" spans="1:9" ht="13.5" thickTop="1">
      <c r="A6930" s="233" t="s">
        <v>53</v>
      </c>
      <c r="B6930" s="234"/>
      <c r="C6930" s="236" t="s">
        <v>67</v>
      </c>
      <c r="D6930" s="298" t="s">
        <v>71</v>
      </c>
      <c r="E6930" s="236" t="s">
        <v>96</v>
      </c>
      <c r="F6930" s="237" t="s">
        <v>75</v>
      </c>
      <c r="G6930" s="238" t="s">
        <v>66</v>
      </c>
      <c r="I6930" s="269"/>
    </row>
    <row r="6931" spans="1:9">
      <c r="A6931" s="842" t="str">
        <f>IF(I6930=0,"",VLOOKUP(I6930,EQUIPOS,2,FALSE))</f>
        <v/>
      </c>
      <c r="B6931" s="843"/>
      <c r="C6931" s="187"/>
      <c r="D6931" s="186"/>
      <c r="E6931" s="240">
        <f>IF(I6930=0,0,VLOOKUP(I6930,EQUIPOS,4,FALSE))</f>
        <v>0</v>
      </c>
      <c r="F6931" s="218">
        <f>C6931*D6931*E6931</f>
        <v>0</v>
      </c>
      <c r="G6931" s="219"/>
      <c r="I6931" s="269"/>
    </row>
    <row r="6932" spans="1:9">
      <c r="A6932" s="842" t="str">
        <f>IF(I6931=0,"",VLOOKUP(I6931,EQUIPOS,2,FALSE))</f>
        <v/>
      </c>
      <c r="B6932" s="843"/>
      <c r="C6932" s="187"/>
      <c r="D6932" s="186"/>
      <c r="E6932" s="240">
        <f>IF(I6931=0,0,VLOOKUP(I6931,EQUIPOS,4,FALSE))</f>
        <v>0</v>
      </c>
      <c r="F6932" s="218">
        <f t="shared" ref="F6932:F6935" si="1229">C6932*D6932*E6932</f>
        <v>0</v>
      </c>
      <c r="G6932" s="220"/>
      <c r="I6932" s="269"/>
    </row>
    <row r="6933" spans="1:9">
      <c r="A6933" s="842" t="str">
        <f>IF(I6932=0,"",VLOOKUP(I6932,EQUIPOS,2,FALSE))</f>
        <v/>
      </c>
      <c r="B6933" s="843"/>
      <c r="C6933" s="187"/>
      <c r="D6933" s="186"/>
      <c r="E6933" s="240">
        <f>IF(I6932=0,0,VLOOKUP(I6932,EQUIPOS,4,FALSE))</f>
        <v>0</v>
      </c>
      <c r="F6933" s="218">
        <f t="shared" si="1229"/>
        <v>0</v>
      </c>
      <c r="G6933" s="220"/>
      <c r="I6933" s="269"/>
    </row>
    <row r="6934" spans="1:9">
      <c r="A6934" s="842" t="str">
        <f>IF(I6933=0,"",VLOOKUP(I6933,EQUIPOS,2,FALSE))</f>
        <v/>
      </c>
      <c r="B6934" s="843"/>
      <c r="C6934" s="187"/>
      <c r="D6934" s="186"/>
      <c r="E6934" s="240">
        <f>IF(I6933=0,0,VLOOKUP(I6933,EQUIPOS,4,FALSE))</f>
        <v>0</v>
      </c>
      <c r="F6934" s="218">
        <f t="shared" si="1229"/>
        <v>0</v>
      </c>
      <c r="G6934" s="220"/>
      <c r="I6934" s="269"/>
    </row>
    <row r="6935" spans="1:9" ht="30.75" customHeight="1">
      <c r="A6935" s="842" t="str">
        <f>IF(I6934=0,"",VLOOKUP(I6934,EQUIPOS,2,FALSE))</f>
        <v/>
      </c>
      <c r="B6935" s="843"/>
      <c r="C6935" s="187"/>
      <c r="D6935" s="186"/>
      <c r="E6935" s="240">
        <f>IF(I6934=0,0,VLOOKUP(I6934,EQUIPOS,4,FALSE))</f>
        <v>0</v>
      </c>
      <c r="F6935" s="218">
        <f t="shared" si="1229"/>
        <v>0</v>
      </c>
      <c r="G6935" s="221"/>
      <c r="I6935" s="308"/>
    </row>
    <row r="6936" spans="1:9" ht="13.5" thickBot="1">
      <c r="A6936" s="222"/>
      <c r="B6936" s="223"/>
      <c r="C6936" s="223"/>
      <c r="D6936" s="225"/>
      <c r="E6936" s="249"/>
      <c r="F6936" s="226" t="s">
        <v>78</v>
      </c>
      <c r="G6936" s="250">
        <f>SUM(F6931:F6935)</f>
        <v>0</v>
      </c>
      <c r="I6936" s="308"/>
    </row>
    <row r="6937" spans="1:9" ht="13.5" thickTop="1">
      <c r="A6937" s="228" t="s">
        <v>69</v>
      </c>
      <c r="B6937" s="229"/>
      <c r="C6937" s="229"/>
      <c r="D6937" s="231"/>
      <c r="E6937" s="231"/>
      <c r="F6937" s="230"/>
      <c r="G6937" s="232"/>
      <c r="H6937" s="209"/>
      <c r="I6937" s="307"/>
    </row>
    <row r="6938" spans="1:9" ht="26">
      <c r="A6938" s="233" t="s">
        <v>53</v>
      </c>
      <c r="B6938" s="235" t="s">
        <v>54</v>
      </c>
      <c r="C6938" s="235" t="s">
        <v>64</v>
      </c>
      <c r="D6938" s="298" t="s">
        <v>70</v>
      </c>
      <c r="E6938" s="236" t="s">
        <v>65</v>
      </c>
      <c r="F6938" s="237" t="s">
        <v>75</v>
      </c>
      <c r="G6938" s="238" t="s">
        <v>66</v>
      </c>
      <c r="I6938" s="269"/>
    </row>
    <row r="6939" spans="1:9">
      <c r="A6939" s="251" t="str">
        <f t="shared" ref="A6939:A6950" si="1230">IF(I6938=0,"",VLOOKUP(I6938,MANOOBRA,2,FALSE))</f>
        <v/>
      </c>
      <c r="B6939" s="239" t="str">
        <f t="shared" ref="B6939:B6950" si="1231">IF(I6938=0,"",VLOOKUP(I6938,MANOOBRA,3,FALSE))</f>
        <v/>
      </c>
      <c r="C6939" s="187"/>
      <c r="D6939" s="187"/>
      <c r="E6939" s="240">
        <f t="shared" ref="E6939:E6950" si="1232">IF(I6938=0,0,VLOOKUP(I6938,MANOOBRA,4,FALSE))</f>
        <v>0</v>
      </c>
      <c r="F6939" s="218">
        <f>IF(D6939=0,0,C6939*E6939/D6939)</f>
        <v>0</v>
      </c>
      <c r="G6939" s="219"/>
      <c r="I6939" s="269"/>
    </row>
    <row r="6940" spans="1:9">
      <c r="A6940" s="251" t="str">
        <f t="shared" si="1230"/>
        <v/>
      </c>
      <c r="B6940" s="239" t="str">
        <f t="shared" si="1231"/>
        <v/>
      </c>
      <c r="C6940" s="187"/>
      <c r="D6940" s="187"/>
      <c r="E6940" s="240">
        <f t="shared" si="1232"/>
        <v>0</v>
      </c>
      <c r="F6940" s="218">
        <f t="shared" ref="F6940:F6950" si="1233">IF(D6940=0,0,C6940*E6940/D6940)</f>
        <v>0</v>
      </c>
      <c r="G6940" s="220"/>
      <c r="I6940" s="269"/>
    </row>
    <row r="6941" spans="1:9">
      <c r="A6941" s="251" t="str">
        <f t="shared" si="1230"/>
        <v/>
      </c>
      <c r="B6941" s="239" t="str">
        <f t="shared" si="1231"/>
        <v/>
      </c>
      <c r="C6941" s="187"/>
      <c r="D6941" s="290"/>
      <c r="E6941" s="240">
        <f t="shared" si="1232"/>
        <v>0</v>
      </c>
      <c r="F6941" s="218">
        <f t="shared" si="1233"/>
        <v>0</v>
      </c>
      <c r="G6941" s="220"/>
      <c r="I6941" s="269"/>
    </row>
    <row r="6942" spans="1:9">
      <c r="A6942" s="251" t="str">
        <f t="shared" si="1230"/>
        <v/>
      </c>
      <c r="B6942" s="239" t="str">
        <f t="shared" si="1231"/>
        <v/>
      </c>
      <c r="C6942" s="187"/>
      <c r="D6942" s="187"/>
      <c r="E6942" s="240">
        <f t="shared" si="1232"/>
        <v>0</v>
      </c>
      <c r="F6942" s="218">
        <f t="shared" si="1233"/>
        <v>0</v>
      </c>
      <c r="G6942" s="220"/>
      <c r="I6942" s="269"/>
    </row>
    <row r="6943" spans="1:9">
      <c r="A6943" s="251" t="str">
        <f t="shared" si="1230"/>
        <v/>
      </c>
      <c r="B6943" s="239" t="str">
        <f t="shared" si="1231"/>
        <v/>
      </c>
      <c r="C6943" s="187"/>
      <c r="D6943" s="187"/>
      <c r="E6943" s="240">
        <f t="shared" si="1232"/>
        <v>0</v>
      </c>
      <c r="F6943" s="218">
        <f t="shared" si="1233"/>
        <v>0</v>
      </c>
      <c r="G6943" s="220"/>
      <c r="I6943" s="269"/>
    </row>
    <row r="6944" spans="1:9">
      <c r="A6944" s="251" t="str">
        <f t="shared" si="1230"/>
        <v/>
      </c>
      <c r="B6944" s="239" t="str">
        <f t="shared" si="1231"/>
        <v/>
      </c>
      <c r="C6944" s="187"/>
      <c r="D6944" s="187"/>
      <c r="E6944" s="240">
        <f t="shared" si="1232"/>
        <v>0</v>
      </c>
      <c r="F6944" s="218">
        <f t="shared" si="1233"/>
        <v>0</v>
      </c>
      <c r="G6944" s="220"/>
      <c r="I6944" s="269"/>
    </row>
    <row r="6945" spans="1:20">
      <c r="A6945" s="251" t="str">
        <f t="shared" si="1230"/>
        <v/>
      </c>
      <c r="B6945" s="239" t="str">
        <f t="shared" si="1231"/>
        <v/>
      </c>
      <c r="C6945" s="187"/>
      <c r="D6945" s="187"/>
      <c r="E6945" s="240">
        <f t="shared" si="1232"/>
        <v>0</v>
      </c>
      <c r="F6945" s="218">
        <f t="shared" si="1233"/>
        <v>0</v>
      </c>
      <c r="G6945" s="220"/>
      <c r="I6945" s="269"/>
    </row>
    <row r="6946" spans="1:20">
      <c r="A6946" s="251" t="str">
        <f t="shared" si="1230"/>
        <v/>
      </c>
      <c r="B6946" s="239" t="str">
        <f t="shared" si="1231"/>
        <v/>
      </c>
      <c r="C6946" s="187"/>
      <c r="D6946" s="187"/>
      <c r="E6946" s="240">
        <f t="shared" si="1232"/>
        <v>0</v>
      </c>
      <c r="F6946" s="218">
        <f t="shared" si="1233"/>
        <v>0</v>
      </c>
      <c r="G6946" s="220"/>
      <c r="I6946" s="269"/>
    </row>
    <row r="6947" spans="1:20">
      <c r="A6947" s="251" t="str">
        <f t="shared" si="1230"/>
        <v/>
      </c>
      <c r="B6947" s="239" t="str">
        <f t="shared" si="1231"/>
        <v/>
      </c>
      <c r="C6947" s="187"/>
      <c r="D6947" s="187"/>
      <c r="E6947" s="240">
        <f t="shared" si="1232"/>
        <v>0</v>
      </c>
      <c r="F6947" s="218">
        <f t="shared" si="1233"/>
        <v>0</v>
      </c>
      <c r="G6947" s="220"/>
      <c r="I6947" s="269"/>
    </row>
    <row r="6948" spans="1:20">
      <c r="A6948" s="251" t="str">
        <f t="shared" si="1230"/>
        <v/>
      </c>
      <c r="B6948" s="239" t="str">
        <f t="shared" si="1231"/>
        <v/>
      </c>
      <c r="C6948" s="187"/>
      <c r="D6948" s="187"/>
      <c r="E6948" s="240">
        <f t="shared" si="1232"/>
        <v>0</v>
      </c>
      <c r="F6948" s="218">
        <f t="shared" si="1233"/>
        <v>0</v>
      </c>
      <c r="G6948" s="220"/>
      <c r="I6948" s="269"/>
    </row>
    <row r="6949" spans="1:20">
      <c r="A6949" s="251" t="str">
        <f t="shared" si="1230"/>
        <v/>
      </c>
      <c r="B6949" s="239" t="str">
        <f t="shared" si="1231"/>
        <v/>
      </c>
      <c r="C6949" s="187"/>
      <c r="D6949" s="187"/>
      <c r="E6949" s="240">
        <f t="shared" si="1232"/>
        <v>0</v>
      </c>
      <c r="F6949" s="218">
        <f t="shared" si="1233"/>
        <v>0</v>
      </c>
      <c r="G6949" s="220"/>
      <c r="I6949" s="269"/>
    </row>
    <row r="6950" spans="1:20" ht="31.5" customHeight="1">
      <c r="A6950" s="251" t="str">
        <f t="shared" si="1230"/>
        <v/>
      </c>
      <c r="B6950" s="239" t="str">
        <f t="shared" si="1231"/>
        <v/>
      </c>
      <c r="C6950" s="187"/>
      <c r="D6950" s="187"/>
      <c r="E6950" s="240">
        <f t="shared" si="1232"/>
        <v>0</v>
      </c>
      <c r="F6950" s="218">
        <f t="shared" si="1233"/>
        <v>0</v>
      </c>
      <c r="G6950" s="221"/>
      <c r="I6950" s="308"/>
    </row>
    <row r="6951" spans="1:20" ht="13.5" thickBot="1">
      <c r="A6951" s="222"/>
      <c r="B6951" s="223"/>
      <c r="C6951" s="223"/>
      <c r="D6951" s="225"/>
      <c r="E6951" s="225"/>
      <c r="F6951" s="226" t="s">
        <v>79</v>
      </c>
      <c r="G6951" s="250">
        <f>SUM(F6939:F6950)</f>
        <v>0</v>
      </c>
      <c r="I6951" s="308"/>
    </row>
    <row r="6952" spans="1:20" ht="13.5" thickTop="1">
      <c r="A6952" s="179" t="s">
        <v>72</v>
      </c>
      <c r="B6952" s="229"/>
      <c r="C6952" s="229"/>
      <c r="D6952" s="231"/>
      <c r="E6952" s="231"/>
      <c r="F6952" s="230"/>
      <c r="G6952" s="232"/>
      <c r="H6952" s="209"/>
      <c r="I6952" s="307"/>
    </row>
    <row r="6953" spans="1:20">
      <c r="A6953" s="233" t="s">
        <v>53</v>
      </c>
      <c r="B6953" s="234"/>
      <c r="C6953" s="234"/>
      <c r="D6953" s="299"/>
      <c r="E6953" s="236" t="s">
        <v>73</v>
      </c>
      <c r="F6953" s="237" t="s">
        <v>74</v>
      </c>
      <c r="G6953" s="252" t="s">
        <v>73</v>
      </c>
      <c r="I6953" s="308"/>
    </row>
    <row r="6954" spans="1:20">
      <c r="A6954" s="178" t="s">
        <v>86</v>
      </c>
      <c r="B6954" s="253"/>
      <c r="C6954" s="253"/>
      <c r="D6954" s="300"/>
      <c r="E6954" s="217">
        <f>SUM(G6913,G6928,G6936,G6951)</f>
        <v>0</v>
      </c>
      <c r="F6954" s="254">
        <f>A</f>
        <v>0</v>
      </c>
      <c r="G6954" s="255">
        <f>E6954*F6954</f>
        <v>0</v>
      </c>
      <c r="I6954" s="308"/>
    </row>
    <row r="6955" spans="1:20">
      <c r="A6955" s="178" t="s">
        <v>84</v>
      </c>
      <c r="B6955" s="253"/>
      <c r="C6955" s="253"/>
      <c r="D6955" s="300"/>
      <c r="E6955" s="217">
        <f>SUM(G6913,G6928,G6936,G6951)</f>
        <v>0</v>
      </c>
      <c r="F6955" s="254">
        <f>I</f>
        <v>0</v>
      </c>
      <c r="G6955" s="255">
        <f>E6955*F6955</f>
        <v>0</v>
      </c>
      <c r="I6955" s="308"/>
    </row>
    <row r="6956" spans="1:20" ht="33" customHeight="1">
      <c r="A6956" s="178" t="s">
        <v>85</v>
      </c>
      <c r="B6956" s="253"/>
      <c r="C6956" s="253"/>
      <c r="D6956" s="300"/>
      <c r="E6956" s="217">
        <f>SUM(G6913,G6928,G6936,G6951)</f>
        <v>0</v>
      </c>
      <c r="F6956" s="254">
        <f>U</f>
        <v>0</v>
      </c>
      <c r="G6956" s="255">
        <f>E6956*F6956</f>
        <v>0</v>
      </c>
      <c r="I6956" s="308"/>
      <c r="J6956" s="281"/>
      <c r="K6956" s="281"/>
      <c r="L6956" s="281"/>
      <c r="M6956" s="281"/>
      <c r="N6956" s="281"/>
      <c r="O6956" s="281"/>
      <c r="P6956" s="281"/>
      <c r="Q6956" s="281"/>
      <c r="R6956" s="281"/>
      <c r="S6956" s="281"/>
    </row>
    <row r="6957" spans="1:20" s="201" customFormat="1" ht="13.5" thickBot="1">
      <c r="A6957" s="222"/>
      <c r="B6957" s="223"/>
      <c r="C6957" s="223"/>
      <c r="D6957" s="225"/>
      <c r="E6957" s="225"/>
      <c r="F6957" s="256" t="s">
        <v>83</v>
      </c>
      <c r="G6957" s="250">
        <f>SUM(G6954:G6956)</f>
        <v>0</v>
      </c>
      <c r="I6957" s="309"/>
      <c r="J6957" s="201" t="str">
        <f>B6897</f>
        <v>10,5</v>
      </c>
      <c r="K6957" s="261">
        <f>E6954</f>
        <v>0</v>
      </c>
      <c r="L6957" s="261">
        <f>+G6913</f>
        <v>0</v>
      </c>
      <c r="M6957" s="261">
        <f>+G6928</f>
        <v>0</v>
      </c>
      <c r="N6957" s="261">
        <f>+G6936</f>
        <v>0</v>
      </c>
      <c r="O6957" s="261">
        <f>+G6951</f>
        <v>0</v>
      </c>
      <c r="P6957" s="280">
        <f>G6954</f>
        <v>0</v>
      </c>
      <c r="Q6957" s="280">
        <f>G6955</f>
        <v>0</v>
      </c>
      <c r="R6957" s="280">
        <f>G6956</f>
        <v>0</v>
      </c>
      <c r="S6957" s="283">
        <f>SUM(K6957:R6957)</f>
        <v>0</v>
      </c>
      <c r="T6957" s="280"/>
    </row>
    <row r="6958" spans="1:20" ht="14" thickTop="1" thickBot="1">
      <c r="A6958" s="257"/>
      <c r="B6958" s="201"/>
      <c r="C6958" s="201"/>
      <c r="D6958" s="301"/>
      <c r="E6958" s="258" t="s">
        <v>88</v>
      </c>
      <c r="F6958" s="259"/>
      <c r="G6958" s="260">
        <f>ROUND(SUM(G6913,G6928,G6936,G6951,G6957),0)</f>
        <v>0</v>
      </c>
      <c r="I6958" s="308"/>
      <c r="T6958" s="280"/>
    </row>
    <row r="6959" spans="1:20" ht="13.5" thickTop="1">
      <c r="A6959" s="262" t="s">
        <v>95</v>
      </c>
      <c r="D6959" s="206"/>
      <c r="E6959" s="206"/>
      <c r="F6959" s="205"/>
      <c r="G6959" s="208"/>
      <c r="I6959" s="308"/>
      <c r="T6959" s="280"/>
    </row>
    <row r="6960" spans="1:20">
      <c r="A6960" s="262"/>
      <c r="B6960" s="263"/>
      <c r="C6960" s="263"/>
      <c r="D6960" s="302"/>
      <c r="E6960" s="206"/>
      <c r="F6960" s="205"/>
      <c r="G6960" s="264">
        <f ca="1">TODAY()</f>
        <v>45189</v>
      </c>
      <c r="I6960" s="308"/>
      <c r="T6960" s="280"/>
    </row>
    <row r="6961" spans="1:19" s="191" customFormat="1" ht="13.5" thickBot="1">
      <c r="A6961" s="222"/>
      <c r="B6961" s="223"/>
      <c r="C6961" s="223"/>
      <c r="D6961" s="225"/>
      <c r="E6961" s="225"/>
      <c r="F6961" s="224"/>
      <c r="G6961" s="265"/>
      <c r="I6961" s="303"/>
      <c r="S6961" s="282"/>
    </row>
    <row r="6962" spans="1:19" s="191" customFormat="1" ht="13.5" thickTop="1">
      <c r="A6962" s="188" t="s">
        <v>124</v>
      </c>
      <c r="B6962" s="188"/>
      <c r="C6962" s="188"/>
      <c r="D6962" s="190"/>
      <c r="E6962" s="190"/>
      <c r="F6962" s="189"/>
      <c r="G6962" s="189"/>
      <c r="I6962" s="303"/>
      <c r="S6962" s="282"/>
    </row>
    <row r="6963" spans="1:19" s="191" customFormat="1">
      <c r="A6963" s="188" t="str">
        <f>CONCATENATE('Prestaciones y AIU'!A6312," ANALISIS DE PRECIOS UNITARIOS")</f>
        <v xml:space="preserve"> ANALISIS DE PRECIOS UNITARIOS</v>
      </c>
      <c r="B6963" s="188"/>
      <c r="C6963" s="188"/>
      <c r="D6963" s="190"/>
      <c r="E6963" s="190"/>
      <c r="F6963" s="189"/>
      <c r="G6963" s="189"/>
      <c r="I6963" s="303"/>
      <c r="S6963" s="282"/>
    </row>
    <row r="6964" spans="1:19" s="191" customFormat="1">
      <c r="A6964" s="188" t="str">
        <f>Objeto_LIC</f>
        <v>OBJETO PROCESO COMPETITIVO</v>
      </c>
      <c r="B6964" s="188"/>
      <c r="C6964" s="188"/>
      <c r="D6964" s="190"/>
      <c r="E6964" s="190"/>
      <c r="F6964" s="189"/>
      <c r="G6964" s="189"/>
      <c r="I6964" s="303"/>
      <c r="S6964" s="282"/>
    </row>
    <row r="6965" spans="1:19">
      <c r="A6965" s="188"/>
      <c r="B6965" s="188"/>
      <c r="C6965" s="188"/>
      <c r="D6965" s="190"/>
      <c r="E6965" s="190"/>
      <c r="F6965" s="189"/>
      <c r="G6965" s="189"/>
    </row>
    <row r="6966" spans="1:19" s="201" customFormat="1" ht="13.5" thickBot="1">
      <c r="A6966" s="192"/>
      <c r="B6966" s="192"/>
      <c r="C6966" s="192"/>
      <c r="D6966" s="194"/>
      <c r="E6966" s="194"/>
      <c r="F6966" s="193"/>
      <c r="G6966" s="193"/>
      <c r="I6966" s="305"/>
      <c r="S6966" s="282"/>
    </row>
    <row r="6967" spans="1:19" ht="13.5" thickTop="1">
      <c r="A6967" s="196"/>
      <c r="B6967" s="197"/>
      <c r="C6967" s="197"/>
      <c r="D6967" s="199"/>
      <c r="E6967" s="199"/>
      <c r="F6967" s="198"/>
      <c r="G6967" s="200" t="s">
        <v>125</v>
      </c>
    </row>
    <row r="6968" spans="1:19">
      <c r="A6968" s="202" t="s">
        <v>58</v>
      </c>
      <c r="B6968" s="844" t="str">
        <f>Proponente</f>
        <v>INDICAR NOMBRE DE CONTRATISTA</v>
      </c>
      <c r="C6968" s="844"/>
      <c r="D6968" s="844"/>
      <c r="E6968" s="844"/>
      <c r="F6968" s="844"/>
      <c r="G6968" s="845"/>
    </row>
    <row r="6969" spans="1:19">
      <c r="A6969" s="202" t="s">
        <v>59</v>
      </c>
      <c r="B6969" s="203" t="str">
        <f>Presupuesto!$A$108</f>
        <v>10,6</v>
      </c>
      <c r="C6969" s="844" t="str">
        <f>Presupuesto!$B$108</f>
        <v>Filtro Francés Ancho=0,50 y Altura=0,50m (incluye excavación, instalación, geotextil NT, material de relleno, relleno)</v>
      </c>
      <c r="D6969" s="844"/>
      <c r="E6969" s="844"/>
      <c r="F6969" s="844"/>
      <c r="G6969" s="845"/>
    </row>
    <row r="6970" spans="1:19">
      <c r="A6970" s="204"/>
      <c r="D6970" s="206"/>
      <c r="E6970" s="206"/>
      <c r="F6970" s="192" t="s">
        <v>87</v>
      </c>
      <c r="G6970" s="207" t="str">
        <f>Presupuesto!$C$108</f>
        <v>m</v>
      </c>
      <c r="I6970" s="306"/>
      <c r="J6970" s="281"/>
      <c r="K6970" s="281"/>
      <c r="L6970" s="281"/>
      <c r="M6970" s="281"/>
      <c r="N6970" s="281"/>
      <c r="O6970" s="281"/>
      <c r="P6970" s="281"/>
      <c r="Q6970" s="281"/>
      <c r="R6970" s="281"/>
      <c r="S6970" s="281"/>
    </row>
    <row r="6971" spans="1:19" s="209" customFormat="1" ht="13.5" thickBot="1">
      <c r="A6971" s="202" t="s">
        <v>60</v>
      </c>
      <c r="B6971" s="195"/>
      <c r="C6971" s="195"/>
      <c r="D6971" s="206"/>
      <c r="E6971" s="206"/>
      <c r="F6971" s="205"/>
      <c r="G6971" s="208"/>
      <c r="I6971" s="307"/>
      <c r="S6971" s="281"/>
    </row>
    <row r="6972" spans="1:19" ht="13.5" thickTop="1">
      <c r="A6972" s="210" t="s">
        <v>53</v>
      </c>
      <c r="B6972" s="211" t="s">
        <v>61</v>
      </c>
      <c r="C6972" s="211" t="s">
        <v>62</v>
      </c>
      <c r="D6972" s="212" t="s">
        <v>70</v>
      </c>
      <c r="E6972" s="213" t="s">
        <v>98</v>
      </c>
      <c r="F6972" s="213" t="s">
        <v>75</v>
      </c>
      <c r="G6972" s="214" t="s">
        <v>66</v>
      </c>
      <c r="I6972" s="269"/>
    </row>
    <row r="6973" spans="1:19">
      <c r="A6973" s="215" t="str">
        <f t="shared" ref="A6973:A6984" si="1234">IF(I6972=0,"-",VLOOKUP(I6972,EQUIPOS,2,FALSE))</f>
        <v>-</v>
      </c>
      <c r="B6973" s="216"/>
      <c r="C6973" s="216"/>
      <c r="D6973" s="186"/>
      <c r="E6973" s="217">
        <f t="shared" ref="E6973:E6984" si="1235">IF(I6972=0,0,VLOOKUP(I6972,EQUIPOS,4,FALSE))</f>
        <v>0</v>
      </c>
      <c r="F6973" s="218">
        <f t="shared" ref="F6973:F6984" si="1236">IF(D6973=0,0,E6973/D6973)</f>
        <v>0</v>
      </c>
      <c r="G6973" s="219"/>
      <c r="I6973" s="269"/>
    </row>
    <row r="6974" spans="1:19">
      <c r="A6974" s="215" t="str">
        <f t="shared" si="1234"/>
        <v>-</v>
      </c>
      <c r="B6974" s="216"/>
      <c r="C6974" s="216"/>
      <c r="D6974" s="186"/>
      <c r="E6974" s="217">
        <f t="shared" si="1235"/>
        <v>0</v>
      </c>
      <c r="F6974" s="218">
        <f t="shared" si="1236"/>
        <v>0</v>
      </c>
      <c r="G6974" s="220"/>
      <c r="I6974" s="269"/>
    </row>
    <row r="6975" spans="1:19">
      <c r="A6975" s="215" t="str">
        <f t="shared" si="1234"/>
        <v>-</v>
      </c>
      <c r="B6975" s="216"/>
      <c r="C6975" s="216"/>
      <c r="D6975" s="186"/>
      <c r="E6975" s="217">
        <f t="shared" si="1235"/>
        <v>0</v>
      </c>
      <c r="F6975" s="218">
        <f t="shared" si="1236"/>
        <v>0</v>
      </c>
      <c r="G6975" s="220"/>
      <c r="I6975" s="269"/>
    </row>
    <row r="6976" spans="1:19">
      <c r="A6976" s="215" t="str">
        <f t="shared" si="1234"/>
        <v>-</v>
      </c>
      <c r="B6976" s="216"/>
      <c r="C6976" s="216"/>
      <c r="D6976" s="186"/>
      <c r="E6976" s="217">
        <f t="shared" si="1235"/>
        <v>0</v>
      </c>
      <c r="F6976" s="218">
        <f t="shared" si="1236"/>
        <v>0</v>
      </c>
      <c r="G6976" s="220"/>
      <c r="I6976" s="269"/>
    </row>
    <row r="6977" spans="1:19">
      <c r="A6977" s="215" t="str">
        <f t="shared" si="1234"/>
        <v>-</v>
      </c>
      <c r="B6977" s="216"/>
      <c r="C6977" s="216"/>
      <c r="D6977" s="186"/>
      <c r="E6977" s="217">
        <f t="shared" si="1235"/>
        <v>0</v>
      </c>
      <c r="F6977" s="218">
        <f t="shared" si="1236"/>
        <v>0</v>
      </c>
      <c r="G6977" s="220"/>
      <c r="I6977" s="269"/>
    </row>
    <row r="6978" spans="1:19">
      <c r="A6978" s="215" t="str">
        <f t="shared" si="1234"/>
        <v>-</v>
      </c>
      <c r="B6978" s="216"/>
      <c r="C6978" s="216"/>
      <c r="D6978" s="186"/>
      <c r="E6978" s="217">
        <f t="shared" si="1235"/>
        <v>0</v>
      </c>
      <c r="F6978" s="218">
        <f t="shared" si="1236"/>
        <v>0</v>
      </c>
      <c r="G6978" s="220"/>
      <c r="I6978" s="269"/>
    </row>
    <row r="6979" spans="1:19">
      <c r="A6979" s="215" t="str">
        <f t="shared" si="1234"/>
        <v>-</v>
      </c>
      <c r="B6979" s="216"/>
      <c r="C6979" s="216"/>
      <c r="D6979" s="186"/>
      <c r="E6979" s="217">
        <f t="shared" si="1235"/>
        <v>0</v>
      </c>
      <c r="F6979" s="218">
        <f t="shared" si="1236"/>
        <v>0</v>
      </c>
      <c r="G6979" s="220"/>
      <c r="I6979" s="269"/>
    </row>
    <row r="6980" spans="1:19">
      <c r="A6980" s="215" t="str">
        <f t="shared" si="1234"/>
        <v>-</v>
      </c>
      <c r="B6980" s="216"/>
      <c r="C6980" s="216"/>
      <c r="D6980" s="186"/>
      <c r="E6980" s="217">
        <f t="shared" si="1235"/>
        <v>0</v>
      </c>
      <c r="F6980" s="218">
        <f t="shared" si="1236"/>
        <v>0</v>
      </c>
      <c r="G6980" s="220"/>
      <c r="I6980" s="269"/>
    </row>
    <row r="6981" spans="1:19">
      <c r="A6981" s="215" t="str">
        <f t="shared" si="1234"/>
        <v>-</v>
      </c>
      <c r="B6981" s="216"/>
      <c r="C6981" s="216"/>
      <c r="D6981" s="186"/>
      <c r="E6981" s="217">
        <f t="shared" si="1235"/>
        <v>0</v>
      </c>
      <c r="F6981" s="218">
        <f t="shared" si="1236"/>
        <v>0</v>
      </c>
      <c r="G6981" s="220"/>
      <c r="I6981" s="269"/>
    </row>
    <row r="6982" spans="1:19">
      <c r="A6982" s="215" t="str">
        <f t="shared" si="1234"/>
        <v>-</v>
      </c>
      <c r="B6982" s="216"/>
      <c r="C6982" s="216"/>
      <c r="D6982" s="186"/>
      <c r="E6982" s="217">
        <f t="shared" si="1235"/>
        <v>0</v>
      </c>
      <c r="F6982" s="218">
        <f t="shared" si="1236"/>
        <v>0</v>
      </c>
      <c r="G6982" s="220"/>
      <c r="I6982" s="269"/>
    </row>
    <row r="6983" spans="1:19">
      <c r="A6983" s="215" t="str">
        <f t="shared" si="1234"/>
        <v>-</v>
      </c>
      <c r="B6983" s="216"/>
      <c r="C6983" s="216"/>
      <c r="D6983" s="186"/>
      <c r="E6983" s="217">
        <f t="shared" si="1235"/>
        <v>0</v>
      </c>
      <c r="F6983" s="218">
        <f t="shared" si="1236"/>
        <v>0</v>
      </c>
      <c r="G6983" s="220"/>
      <c r="I6983" s="269"/>
    </row>
    <row r="6984" spans="1:19">
      <c r="A6984" s="215" t="str">
        <f t="shared" si="1234"/>
        <v>-</v>
      </c>
      <c r="B6984" s="216"/>
      <c r="C6984" s="216"/>
      <c r="D6984" s="186"/>
      <c r="E6984" s="217">
        <f t="shared" si="1235"/>
        <v>0</v>
      </c>
      <c r="F6984" s="218">
        <f t="shared" si="1236"/>
        <v>0</v>
      </c>
      <c r="G6984" s="220"/>
      <c r="I6984" s="308"/>
    </row>
    <row r="6985" spans="1:19" ht="13.5" thickBot="1">
      <c r="A6985" s="222"/>
      <c r="B6985" s="223"/>
      <c r="C6985" s="223"/>
      <c r="D6985" s="225"/>
      <c r="E6985" s="225"/>
      <c r="F6985" s="226" t="s">
        <v>76</v>
      </c>
      <c r="G6985" s="227">
        <f>SUM(F6973:F6984)</f>
        <v>0</v>
      </c>
      <c r="I6985" s="308"/>
    </row>
    <row r="6986" spans="1:19" s="209" customFormat="1" ht="13.5" thickTop="1">
      <c r="A6986" s="228" t="s">
        <v>63</v>
      </c>
      <c r="B6986" s="229"/>
      <c r="C6986" s="229"/>
      <c r="D6986" s="231"/>
      <c r="E6986" s="231"/>
      <c r="F6986" s="230"/>
      <c r="G6986" s="232"/>
      <c r="I6986" s="307"/>
      <c r="S6986" s="281"/>
    </row>
    <row r="6987" spans="1:19" ht="26">
      <c r="A6987" s="233" t="s">
        <v>53</v>
      </c>
      <c r="B6987" s="234"/>
      <c r="C6987" s="235" t="s">
        <v>54</v>
      </c>
      <c r="D6987" s="298" t="s">
        <v>64</v>
      </c>
      <c r="E6987" s="236" t="s">
        <v>65</v>
      </c>
      <c r="F6987" s="237" t="s">
        <v>75</v>
      </c>
      <c r="G6987" s="238" t="s">
        <v>66</v>
      </c>
      <c r="I6987" s="269"/>
    </row>
    <row r="6988" spans="1:19">
      <c r="A6988" s="842" t="str">
        <f t="shared" ref="A6988:A6999" si="1237">IF(I6987=0,"",VLOOKUP(I6987,MATERIALES,2,FALSE))</f>
        <v/>
      </c>
      <c r="B6988" s="843"/>
      <c r="C6988" s="239" t="str">
        <f t="shared" ref="C6988:C6996" si="1238">IF(I6987=0,"",VLOOKUP(I6987,MATERIALES,3,FALSE))</f>
        <v/>
      </c>
      <c r="D6988" s="186"/>
      <c r="E6988" s="240">
        <f t="shared" ref="E6988:E6999" si="1239">IF(I6987=0,0,VLOOKUP(I6987,MATERIALES,4,FALSE))</f>
        <v>0</v>
      </c>
      <c r="F6988" s="218">
        <f>D6988*E6988</f>
        <v>0</v>
      </c>
      <c r="G6988" s="219"/>
      <c r="I6988" s="269"/>
    </row>
    <row r="6989" spans="1:19">
      <c r="A6989" s="842" t="str">
        <f t="shared" si="1237"/>
        <v/>
      </c>
      <c r="B6989" s="843"/>
      <c r="C6989" s="239" t="str">
        <f t="shared" si="1238"/>
        <v/>
      </c>
      <c r="D6989" s="186"/>
      <c r="E6989" s="240">
        <f t="shared" si="1239"/>
        <v>0</v>
      </c>
      <c r="F6989" s="218">
        <f t="shared" ref="F6989:F6999" si="1240">D6989*E6989</f>
        <v>0</v>
      </c>
      <c r="G6989" s="220"/>
      <c r="I6989" s="269"/>
    </row>
    <row r="6990" spans="1:19">
      <c r="A6990" s="842" t="str">
        <f t="shared" si="1237"/>
        <v/>
      </c>
      <c r="B6990" s="843"/>
      <c r="C6990" s="239" t="str">
        <f t="shared" si="1238"/>
        <v/>
      </c>
      <c r="D6990" s="186"/>
      <c r="E6990" s="240">
        <f t="shared" si="1239"/>
        <v>0</v>
      </c>
      <c r="F6990" s="218">
        <f t="shared" si="1240"/>
        <v>0</v>
      </c>
      <c r="G6990" s="220"/>
      <c r="I6990" s="269"/>
    </row>
    <row r="6991" spans="1:19">
      <c r="A6991" s="842" t="str">
        <f t="shared" si="1237"/>
        <v/>
      </c>
      <c r="B6991" s="843"/>
      <c r="C6991" s="239" t="str">
        <f t="shared" si="1238"/>
        <v/>
      </c>
      <c r="D6991" s="186"/>
      <c r="E6991" s="240">
        <f t="shared" si="1239"/>
        <v>0</v>
      </c>
      <c r="F6991" s="218">
        <f t="shared" si="1240"/>
        <v>0</v>
      </c>
      <c r="G6991" s="220"/>
      <c r="I6991" s="269"/>
    </row>
    <row r="6992" spans="1:19">
      <c r="A6992" s="842" t="str">
        <f t="shared" si="1237"/>
        <v/>
      </c>
      <c r="B6992" s="843"/>
      <c r="C6992" s="239" t="str">
        <f t="shared" si="1238"/>
        <v/>
      </c>
      <c r="D6992" s="186"/>
      <c r="E6992" s="240">
        <f t="shared" si="1239"/>
        <v>0</v>
      </c>
      <c r="F6992" s="218">
        <f t="shared" si="1240"/>
        <v>0</v>
      </c>
      <c r="G6992" s="220"/>
      <c r="I6992" s="269"/>
    </row>
    <row r="6993" spans="1:9">
      <c r="A6993" s="842" t="str">
        <f t="shared" si="1237"/>
        <v/>
      </c>
      <c r="B6993" s="843"/>
      <c r="C6993" s="239" t="str">
        <f t="shared" si="1238"/>
        <v/>
      </c>
      <c r="D6993" s="186"/>
      <c r="E6993" s="240">
        <f t="shared" si="1239"/>
        <v>0</v>
      </c>
      <c r="F6993" s="218">
        <f t="shared" si="1240"/>
        <v>0</v>
      </c>
      <c r="G6993" s="220"/>
      <c r="I6993" s="269"/>
    </row>
    <row r="6994" spans="1:9">
      <c r="A6994" s="842" t="str">
        <f t="shared" si="1237"/>
        <v/>
      </c>
      <c r="B6994" s="843"/>
      <c r="C6994" s="239" t="str">
        <f t="shared" si="1238"/>
        <v/>
      </c>
      <c r="D6994" s="186"/>
      <c r="E6994" s="240">
        <f t="shared" si="1239"/>
        <v>0</v>
      </c>
      <c r="F6994" s="218">
        <f t="shared" si="1240"/>
        <v>0</v>
      </c>
      <c r="G6994" s="220"/>
      <c r="I6994" s="269"/>
    </row>
    <row r="6995" spans="1:9">
      <c r="A6995" s="842" t="str">
        <f t="shared" si="1237"/>
        <v/>
      </c>
      <c r="B6995" s="843"/>
      <c r="C6995" s="239" t="str">
        <f t="shared" si="1238"/>
        <v/>
      </c>
      <c r="D6995" s="186"/>
      <c r="E6995" s="240">
        <f t="shared" si="1239"/>
        <v>0</v>
      </c>
      <c r="F6995" s="218">
        <f t="shared" si="1240"/>
        <v>0</v>
      </c>
      <c r="G6995" s="241"/>
      <c r="I6995" s="269"/>
    </row>
    <row r="6996" spans="1:9">
      <c r="A6996" s="842" t="str">
        <f t="shared" si="1237"/>
        <v/>
      </c>
      <c r="B6996" s="843"/>
      <c r="C6996" s="239" t="str">
        <f t="shared" si="1238"/>
        <v/>
      </c>
      <c r="D6996" s="186"/>
      <c r="E6996" s="240">
        <f t="shared" si="1239"/>
        <v>0</v>
      </c>
      <c r="F6996" s="218">
        <f t="shared" si="1240"/>
        <v>0</v>
      </c>
      <c r="G6996" s="220"/>
      <c r="I6996" s="269"/>
    </row>
    <row r="6997" spans="1:9">
      <c r="A6997" s="842" t="str">
        <f t="shared" si="1237"/>
        <v/>
      </c>
      <c r="B6997" s="843"/>
      <c r="C6997" s="239"/>
      <c r="D6997" s="186"/>
      <c r="E6997" s="240">
        <f t="shared" si="1239"/>
        <v>0</v>
      </c>
      <c r="F6997" s="218">
        <f t="shared" si="1240"/>
        <v>0</v>
      </c>
      <c r="G6997" s="220"/>
      <c r="I6997" s="269"/>
    </row>
    <row r="6998" spans="1:9">
      <c r="A6998" s="842" t="str">
        <f t="shared" si="1237"/>
        <v/>
      </c>
      <c r="B6998" s="843"/>
      <c r="C6998" s="239"/>
      <c r="D6998" s="186"/>
      <c r="E6998" s="240">
        <f t="shared" si="1239"/>
        <v>0</v>
      </c>
      <c r="F6998" s="218">
        <f t="shared" si="1240"/>
        <v>0</v>
      </c>
      <c r="G6998" s="220"/>
      <c r="I6998" s="269"/>
    </row>
    <row r="6999" spans="1:9" ht="26.25" customHeight="1">
      <c r="A6999" s="842" t="str">
        <f t="shared" si="1237"/>
        <v/>
      </c>
      <c r="B6999" s="843"/>
      <c r="C6999" s="239" t="str">
        <f t="shared" ref="C6999" si="1241">IF(I6998=0,"",VLOOKUP(I6998,MATERIALES,3,FALSE))</f>
        <v/>
      </c>
      <c r="D6999" s="186"/>
      <c r="E6999" s="240">
        <f t="shared" si="1239"/>
        <v>0</v>
      </c>
      <c r="F6999" s="218">
        <f t="shared" si="1240"/>
        <v>0</v>
      </c>
      <c r="G6999" s="221"/>
      <c r="I6999" s="308"/>
    </row>
    <row r="7000" spans="1:9" ht="13.5" thickBot="1">
      <c r="A7000" s="204"/>
      <c r="D7000" s="206"/>
      <c r="E7000" s="242"/>
      <c r="F7000" s="243" t="s">
        <v>77</v>
      </c>
      <c r="G7000" s="241">
        <f>SUM(F6988:F6999)</f>
        <v>0</v>
      </c>
      <c r="I7000" s="308"/>
    </row>
    <row r="7001" spans="1:9" ht="14" thickTop="1" thickBot="1">
      <c r="A7001" s="244" t="s">
        <v>68</v>
      </c>
      <c r="B7001" s="245"/>
      <c r="C7001" s="245"/>
      <c r="D7001" s="247"/>
      <c r="E7001" s="247"/>
      <c r="F7001" s="246"/>
      <c r="G7001" s="248"/>
      <c r="I7001" s="308"/>
    </row>
    <row r="7002" spans="1:9" ht="13.5" thickTop="1">
      <c r="A7002" s="233" t="s">
        <v>53</v>
      </c>
      <c r="B7002" s="234"/>
      <c r="C7002" s="236" t="s">
        <v>67</v>
      </c>
      <c r="D7002" s="298" t="s">
        <v>71</v>
      </c>
      <c r="E7002" s="236" t="s">
        <v>96</v>
      </c>
      <c r="F7002" s="237" t="s">
        <v>75</v>
      </c>
      <c r="G7002" s="238" t="s">
        <v>66</v>
      </c>
      <c r="I7002" s="269"/>
    </row>
    <row r="7003" spans="1:9">
      <c r="A7003" s="842" t="str">
        <f>IF(I7002=0,"",VLOOKUP(I7002,EQUIPOS,2,FALSE))</f>
        <v/>
      </c>
      <c r="B7003" s="843"/>
      <c r="C7003" s="187"/>
      <c r="D7003" s="186"/>
      <c r="E7003" s="240">
        <f>IF(I7002=0,0,VLOOKUP(I7002,EQUIPOS,4,FALSE))</f>
        <v>0</v>
      </c>
      <c r="F7003" s="218">
        <f>C7003*D7003*E7003</f>
        <v>0</v>
      </c>
      <c r="G7003" s="219"/>
      <c r="I7003" s="269"/>
    </row>
    <row r="7004" spans="1:9">
      <c r="A7004" s="842" t="str">
        <f>IF(I7003=0,"",VLOOKUP(I7003,EQUIPOS,2,FALSE))</f>
        <v/>
      </c>
      <c r="B7004" s="843"/>
      <c r="C7004" s="187"/>
      <c r="D7004" s="186"/>
      <c r="E7004" s="240">
        <f>IF(I7003=0,0,VLOOKUP(I7003,EQUIPOS,4,FALSE))</f>
        <v>0</v>
      </c>
      <c r="F7004" s="218">
        <f t="shared" ref="F7004:F7007" si="1242">C7004*D7004*E7004</f>
        <v>0</v>
      </c>
      <c r="G7004" s="220"/>
      <c r="I7004" s="269"/>
    </row>
    <row r="7005" spans="1:9">
      <c r="A7005" s="842" t="str">
        <f>IF(I7004=0,"",VLOOKUP(I7004,EQUIPOS,2,FALSE))</f>
        <v/>
      </c>
      <c r="B7005" s="843"/>
      <c r="C7005" s="187"/>
      <c r="D7005" s="186"/>
      <c r="E7005" s="240">
        <f>IF(I7004=0,0,VLOOKUP(I7004,EQUIPOS,4,FALSE))</f>
        <v>0</v>
      </c>
      <c r="F7005" s="218">
        <f t="shared" si="1242"/>
        <v>0</v>
      </c>
      <c r="G7005" s="220"/>
      <c r="I7005" s="269"/>
    </row>
    <row r="7006" spans="1:9">
      <c r="A7006" s="842" t="str">
        <f>IF(I7005=0,"",VLOOKUP(I7005,EQUIPOS,2,FALSE))</f>
        <v/>
      </c>
      <c r="B7006" s="843"/>
      <c r="C7006" s="187"/>
      <c r="D7006" s="186"/>
      <c r="E7006" s="240">
        <f>IF(I7005=0,0,VLOOKUP(I7005,EQUIPOS,4,FALSE))</f>
        <v>0</v>
      </c>
      <c r="F7006" s="218">
        <f t="shared" si="1242"/>
        <v>0</v>
      </c>
      <c r="G7006" s="220"/>
      <c r="I7006" s="269"/>
    </row>
    <row r="7007" spans="1:9" ht="30.75" customHeight="1">
      <c r="A7007" s="842" t="str">
        <f>IF(I7006=0,"",VLOOKUP(I7006,EQUIPOS,2,FALSE))</f>
        <v/>
      </c>
      <c r="B7007" s="843"/>
      <c r="C7007" s="187"/>
      <c r="D7007" s="186"/>
      <c r="E7007" s="240">
        <f>IF(I7006=0,0,VLOOKUP(I7006,EQUIPOS,4,FALSE))</f>
        <v>0</v>
      </c>
      <c r="F7007" s="218">
        <f t="shared" si="1242"/>
        <v>0</v>
      </c>
      <c r="G7007" s="221"/>
      <c r="I7007" s="308"/>
    </row>
    <row r="7008" spans="1:9" ht="13.5" thickBot="1">
      <c r="A7008" s="222"/>
      <c r="B7008" s="223"/>
      <c r="C7008" s="223"/>
      <c r="D7008" s="225"/>
      <c r="E7008" s="249"/>
      <c r="F7008" s="226" t="s">
        <v>78</v>
      </c>
      <c r="G7008" s="250">
        <f>SUM(F7003:F7007)</f>
        <v>0</v>
      </c>
      <c r="I7008" s="308"/>
    </row>
    <row r="7009" spans="1:9" ht="13.5" thickTop="1">
      <c r="A7009" s="228" t="s">
        <v>69</v>
      </c>
      <c r="B7009" s="229"/>
      <c r="C7009" s="229"/>
      <c r="D7009" s="231"/>
      <c r="E7009" s="231"/>
      <c r="F7009" s="230"/>
      <c r="G7009" s="232"/>
      <c r="H7009" s="209"/>
      <c r="I7009" s="307"/>
    </row>
    <row r="7010" spans="1:9" ht="26">
      <c r="A7010" s="233" t="s">
        <v>53</v>
      </c>
      <c r="B7010" s="235" t="s">
        <v>54</v>
      </c>
      <c r="C7010" s="235" t="s">
        <v>64</v>
      </c>
      <c r="D7010" s="298" t="s">
        <v>70</v>
      </c>
      <c r="E7010" s="236" t="s">
        <v>65</v>
      </c>
      <c r="F7010" s="237" t="s">
        <v>75</v>
      </c>
      <c r="G7010" s="238" t="s">
        <v>66</v>
      </c>
      <c r="I7010" s="269"/>
    </row>
    <row r="7011" spans="1:9">
      <c r="A7011" s="251" t="str">
        <f t="shared" ref="A7011:A7022" si="1243">IF(I7010=0,"",VLOOKUP(I7010,MANOOBRA,2,FALSE))</f>
        <v/>
      </c>
      <c r="B7011" s="239" t="str">
        <f t="shared" ref="B7011:B7022" si="1244">IF(I7010=0,"",VLOOKUP(I7010,MANOOBRA,3,FALSE))</f>
        <v/>
      </c>
      <c r="C7011" s="187"/>
      <c r="D7011" s="187"/>
      <c r="E7011" s="240">
        <f t="shared" ref="E7011:E7022" si="1245">IF(I7010=0,0,VLOOKUP(I7010,MANOOBRA,4,FALSE))</f>
        <v>0</v>
      </c>
      <c r="F7011" s="218">
        <f>IF(D7011=0,0,C7011*E7011/D7011)</f>
        <v>0</v>
      </c>
      <c r="G7011" s="219"/>
      <c r="I7011" s="269"/>
    </row>
    <row r="7012" spans="1:9">
      <c r="A7012" s="251" t="str">
        <f t="shared" si="1243"/>
        <v/>
      </c>
      <c r="B7012" s="239" t="str">
        <f t="shared" si="1244"/>
        <v/>
      </c>
      <c r="C7012" s="187"/>
      <c r="D7012" s="187"/>
      <c r="E7012" s="240">
        <f t="shared" si="1245"/>
        <v>0</v>
      </c>
      <c r="F7012" s="218">
        <f t="shared" ref="F7012:F7022" si="1246">IF(D7012=0,0,C7012*E7012/D7012)</f>
        <v>0</v>
      </c>
      <c r="G7012" s="220"/>
      <c r="I7012" s="269"/>
    </row>
    <row r="7013" spans="1:9">
      <c r="A7013" s="251" t="str">
        <f t="shared" si="1243"/>
        <v/>
      </c>
      <c r="B7013" s="239" t="str">
        <f t="shared" si="1244"/>
        <v/>
      </c>
      <c r="C7013" s="187"/>
      <c r="D7013" s="290"/>
      <c r="E7013" s="240">
        <f t="shared" si="1245"/>
        <v>0</v>
      </c>
      <c r="F7013" s="218">
        <f t="shared" si="1246"/>
        <v>0</v>
      </c>
      <c r="G7013" s="220"/>
      <c r="I7013" s="269"/>
    </row>
    <row r="7014" spans="1:9">
      <c r="A7014" s="251" t="str">
        <f t="shared" si="1243"/>
        <v/>
      </c>
      <c r="B7014" s="239" t="str">
        <f t="shared" si="1244"/>
        <v/>
      </c>
      <c r="C7014" s="187"/>
      <c r="D7014" s="187"/>
      <c r="E7014" s="240">
        <f t="shared" si="1245"/>
        <v>0</v>
      </c>
      <c r="F7014" s="218">
        <f t="shared" si="1246"/>
        <v>0</v>
      </c>
      <c r="G7014" s="220"/>
      <c r="I7014" s="269"/>
    </row>
    <row r="7015" spans="1:9">
      <c r="A7015" s="251" t="str">
        <f t="shared" si="1243"/>
        <v/>
      </c>
      <c r="B7015" s="239" t="str">
        <f t="shared" si="1244"/>
        <v/>
      </c>
      <c r="C7015" s="187"/>
      <c r="D7015" s="187"/>
      <c r="E7015" s="240">
        <f t="shared" si="1245"/>
        <v>0</v>
      </c>
      <c r="F7015" s="218">
        <f t="shared" si="1246"/>
        <v>0</v>
      </c>
      <c r="G7015" s="220"/>
      <c r="I7015" s="269"/>
    </row>
    <row r="7016" spans="1:9">
      <c r="A7016" s="251" t="str">
        <f t="shared" si="1243"/>
        <v/>
      </c>
      <c r="B7016" s="239" t="str">
        <f t="shared" si="1244"/>
        <v/>
      </c>
      <c r="C7016" s="187"/>
      <c r="D7016" s="187"/>
      <c r="E7016" s="240">
        <f t="shared" si="1245"/>
        <v>0</v>
      </c>
      <c r="F7016" s="218">
        <f t="shared" si="1246"/>
        <v>0</v>
      </c>
      <c r="G7016" s="220"/>
      <c r="I7016" s="269"/>
    </row>
    <row r="7017" spans="1:9">
      <c r="A7017" s="251" t="str">
        <f t="shared" si="1243"/>
        <v/>
      </c>
      <c r="B7017" s="239" t="str">
        <f t="shared" si="1244"/>
        <v/>
      </c>
      <c r="C7017" s="187"/>
      <c r="D7017" s="187"/>
      <c r="E7017" s="240">
        <f t="shared" si="1245"/>
        <v>0</v>
      </c>
      <c r="F7017" s="218">
        <f t="shared" si="1246"/>
        <v>0</v>
      </c>
      <c r="G7017" s="220"/>
      <c r="I7017" s="269"/>
    </row>
    <row r="7018" spans="1:9">
      <c r="A7018" s="251" t="str">
        <f t="shared" si="1243"/>
        <v/>
      </c>
      <c r="B7018" s="239" t="str">
        <f t="shared" si="1244"/>
        <v/>
      </c>
      <c r="C7018" s="187"/>
      <c r="D7018" s="187"/>
      <c r="E7018" s="240">
        <f t="shared" si="1245"/>
        <v>0</v>
      </c>
      <c r="F7018" s="218">
        <f t="shared" si="1246"/>
        <v>0</v>
      </c>
      <c r="G7018" s="220"/>
      <c r="I7018" s="269"/>
    </row>
    <row r="7019" spans="1:9">
      <c r="A7019" s="251" t="str">
        <f t="shared" si="1243"/>
        <v/>
      </c>
      <c r="B7019" s="239" t="str">
        <f t="shared" si="1244"/>
        <v/>
      </c>
      <c r="C7019" s="187"/>
      <c r="D7019" s="187"/>
      <c r="E7019" s="240">
        <f t="shared" si="1245"/>
        <v>0</v>
      </c>
      <c r="F7019" s="218">
        <f t="shared" si="1246"/>
        <v>0</v>
      </c>
      <c r="G7019" s="220"/>
      <c r="I7019" s="269"/>
    </row>
    <row r="7020" spans="1:9">
      <c r="A7020" s="251" t="str">
        <f t="shared" si="1243"/>
        <v/>
      </c>
      <c r="B7020" s="239" t="str">
        <f t="shared" si="1244"/>
        <v/>
      </c>
      <c r="C7020" s="187"/>
      <c r="D7020" s="187"/>
      <c r="E7020" s="240">
        <f t="shared" si="1245"/>
        <v>0</v>
      </c>
      <c r="F7020" s="218">
        <f t="shared" si="1246"/>
        <v>0</v>
      </c>
      <c r="G7020" s="220"/>
      <c r="I7020" s="269"/>
    </row>
    <row r="7021" spans="1:9">
      <c r="A7021" s="251" t="str">
        <f t="shared" si="1243"/>
        <v/>
      </c>
      <c r="B7021" s="239" t="str">
        <f t="shared" si="1244"/>
        <v/>
      </c>
      <c r="C7021" s="187"/>
      <c r="D7021" s="187"/>
      <c r="E7021" s="240">
        <f t="shared" si="1245"/>
        <v>0</v>
      </c>
      <c r="F7021" s="218">
        <f t="shared" si="1246"/>
        <v>0</v>
      </c>
      <c r="G7021" s="220"/>
      <c r="I7021" s="269"/>
    </row>
    <row r="7022" spans="1:9" ht="31.5" customHeight="1">
      <c r="A7022" s="251" t="str">
        <f t="shared" si="1243"/>
        <v/>
      </c>
      <c r="B7022" s="239" t="str">
        <f t="shared" si="1244"/>
        <v/>
      </c>
      <c r="C7022" s="187"/>
      <c r="D7022" s="187"/>
      <c r="E7022" s="240">
        <f t="shared" si="1245"/>
        <v>0</v>
      </c>
      <c r="F7022" s="218">
        <f t="shared" si="1246"/>
        <v>0</v>
      </c>
      <c r="G7022" s="221"/>
      <c r="I7022" s="308"/>
    </row>
    <row r="7023" spans="1:9" ht="13.5" thickBot="1">
      <c r="A7023" s="222"/>
      <c r="B7023" s="223"/>
      <c r="C7023" s="223"/>
      <c r="D7023" s="225"/>
      <c r="E7023" s="225"/>
      <c r="F7023" s="226" t="s">
        <v>79</v>
      </c>
      <c r="G7023" s="250">
        <f>SUM(F7011:F7022)</f>
        <v>0</v>
      </c>
      <c r="I7023" s="308"/>
    </row>
    <row r="7024" spans="1:9" ht="13.5" thickTop="1">
      <c r="A7024" s="179" t="s">
        <v>72</v>
      </c>
      <c r="B7024" s="229"/>
      <c r="C7024" s="229"/>
      <c r="D7024" s="231"/>
      <c r="E7024" s="231"/>
      <c r="F7024" s="230"/>
      <c r="G7024" s="232"/>
      <c r="H7024" s="209"/>
      <c r="I7024" s="307"/>
    </row>
    <row r="7025" spans="1:20">
      <c r="A7025" s="233" t="s">
        <v>53</v>
      </c>
      <c r="B7025" s="234"/>
      <c r="C7025" s="234"/>
      <c r="D7025" s="299"/>
      <c r="E7025" s="236" t="s">
        <v>73</v>
      </c>
      <c r="F7025" s="237" t="s">
        <v>74</v>
      </c>
      <c r="G7025" s="252" t="s">
        <v>73</v>
      </c>
      <c r="I7025" s="308"/>
    </row>
    <row r="7026" spans="1:20">
      <c r="A7026" s="178" t="s">
        <v>86</v>
      </c>
      <c r="B7026" s="253"/>
      <c r="C7026" s="253"/>
      <c r="D7026" s="300"/>
      <c r="E7026" s="217">
        <f>SUM(G6985,G7000,G7008,G7023)</f>
        <v>0</v>
      </c>
      <c r="F7026" s="254">
        <f>A</f>
        <v>0</v>
      </c>
      <c r="G7026" s="255">
        <f>E7026*F7026</f>
        <v>0</v>
      </c>
      <c r="I7026" s="308"/>
    </row>
    <row r="7027" spans="1:20">
      <c r="A7027" s="178" t="s">
        <v>84</v>
      </c>
      <c r="B7027" s="253"/>
      <c r="C7027" s="253"/>
      <c r="D7027" s="300"/>
      <c r="E7027" s="217">
        <f>SUM(G6985,G7000,G7008,G7023)</f>
        <v>0</v>
      </c>
      <c r="F7027" s="254">
        <f>I</f>
        <v>0</v>
      </c>
      <c r="G7027" s="255">
        <f>E7027*F7027</f>
        <v>0</v>
      </c>
      <c r="I7027" s="308"/>
    </row>
    <row r="7028" spans="1:20" ht="33" customHeight="1">
      <c r="A7028" s="178" t="s">
        <v>85</v>
      </c>
      <c r="B7028" s="253"/>
      <c r="C7028" s="253"/>
      <c r="D7028" s="300"/>
      <c r="E7028" s="217">
        <f>SUM(G6985,G7000,G7008,G7023)</f>
        <v>0</v>
      </c>
      <c r="F7028" s="254">
        <f>U</f>
        <v>0</v>
      </c>
      <c r="G7028" s="255">
        <f>E7028*F7028</f>
        <v>0</v>
      </c>
      <c r="I7028" s="308"/>
      <c r="J7028" s="281"/>
      <c r="K7028" s="281"/>
      <c r="L7028" s="281"/>
      <c r="M7028" s="281"/>
      <c r="N7028" s="281"/>
      <c r="O7028" s="281"/>
      <c r="P7028" s="281"/>
      <c r="Q7028" s="281"/>
      <c r="R7028" s="281"/>
      <c r="S7028" s="281"/>
    </row>
    <row r="7029" spans="1:20" s="201" customFormat="1" ht="13.5" thickBot="1">
      <c r="A7029" s="222"/>
      <c r="B7029" s="223"/>
      <c r="C7029" s="223"/>
      <c r="D7029" s="225"/>
      <c r="E7029" s="225"/>
      <c r="F7029" s="256" t="s">
        <v>83</v>
      </c>
      <c r="G7029" s="250">
        <f>SUM(G7026:G7028)</f>
        <v>0</v>
      </c>
      <c r="I7029" s="309"/>
      <c r="J7029" s="201" t="str">
        <f>B6969</f>
        <v>10,6</v>
      </c>
      <c r="K7029" s="261">
        <f>E7026</f>
        <v>0</v>
      </c>
      <c r="L7029" s="261">
        <f>+G6985</f>
        <v>0</v>
      </c>
      <c r="M7029" s="261">
        <f>+G7000</f>
        <v>0</v>
      </c>
      <c r="N7029" s="261">
        <f>+G7008</f>
        <v>0</v>
      </c>
      <c r="O7029" s="261">
        <f>+G7023</f>
        <v>0</v>
      </c>
      <c r="P7029" s="280">
        <f>G7026</f>
        <v>0</v>
      </c>
      <c r="Q7029" s="280">
        <f>G7027</f>
        <v>0</v>
      </c>
      <c r="R7029" s="280">
        <f>G7028</f>
        <v>0</v>
      </c>
      <c r="S7029" s="283">
        <f>SUM(K7029:R7029)</f>
        <v>0</v>
      </c>
      <c r="T7029" s="280"/>
    </row>
    <row r="7030" spans="1:20" ht="14" thickTop="1" thickBot="1">
      <c r="A7030" s="257"/>
      <c r="B7030" s="201"/>
      <c r="C7030" s="201"/>
      <c r="D7030" s="301"/>
      <c r="E7030" s="258" t="s">
        <v>88</v>
      </c>
      <c r="F7030" s="259"/>
      <c r="G7030" s="260">
        <f>ROUND(SUM(G6985,G7000,G7008,G7023,G7029),0)</f>
        <v>0</v>
      </c>
      <c r="I7030" s="308"/>
      <c r="T7030" s="280"/>
    </row>
    <row r="7031" spans="1:20" ht="13.5" thickTop="1">
      <c r="A7031" s="262" t="s">
        <v>95</v>
      </c>
      <c r="D7031" s="206"/>
      <c r="E7031" s="206"/>
      <c r="F7031" s="205"/>
      <c r="G7031" s="208"/>
      <c r="I7031" s="308"/>
      <c r="T7031" s="280"/>
    </row>
    <row r="7032" spans="1:20">
      <c r="A7032" s="262"/>
      <c r="B7032" s="263"/>
      <c r="C7032" s="263"/>
      <c r="D7032" s="302"/>
      <c r="E7032" s="206"/>
      <c r="F7032" s="205"/>
      <c r="G7032" s="264">
        <f ca="1">TODAY()</f>
        <v>45189</v>
      </c>
      <c r="I7032" s="308"/>
      <c r="T7032" s="280"/>
    </row>
    <row r="7033" spans="1:20" s="191" customFormat="1" ht="13.5" thickBot="1">
      <c r="A7033" s="222"/>
      <c r="B7033" s="223"/>
      <c r="C7033" s="223"/>
      <c r="D7033" s="225"/>
      <c r="E7033" s="225"/>
      <c r="F7033" s="224"/>
      <c r="G7033" s="265"/>
      <c r="I7033" s="303"/>
      <c r="S7033" s="282"/>
    </row>
    <row r="7034" spans="1:20" s="191" customFormat="1" ht="13.5" thickTop="1">
      <c r="A7034" s="188" t="s">
        <v>124</v>
      </c>
      <c r="B7034" s="188"/>
      <c r="C7034" s="188"/>
      <c r="D7034" s="190"/>
      <c r="E7034" s="190"/>
      <c r="F7034" s="189"/>
      <c r="G7034" s="189"/>
      <c r="I7034" s="303"/>
      <c r="S7034" s="282"/>
    </row>
    <row r="7035" spans="1:20" s="191" customFormat="1">
      <c r="A7035" s="188" t="str">
        <f>CONCATENATE('Prestaciones y AIU'!A6384," ANALISIS DE PRECIOS UNITARIOS")</f>
        <v xml:space="preserve"> ANALISIS DE PRECIOS UNITARIOS</v>
      </c>
      <c r="B7035" s="188"/>
      <c r="C7035" s="188"/>
      <c r="D7035" s="190"/>
      <c r="E7035" s="190"/>
      <c r="F7035" s="189"/>
      <c r="G7035" s="189"/>
      <c r="I7035" s="303"/>
      <c r="S7035" s="282"/>
    </row>
    <row r="7036" spans="1:20" s="191" customFormat="1">
      <c r="A7036" s="188" t="str">
        <f>Objeto_LIC</f>
        <v>OBJETO PROCESO COMPETITIVO</v>
      </c>
      <c r="B7036" s="188"/>
      <c r="C7036" s="188"/>
      <c r="D7036" s="190"/>
      <c r="E7036" s="190"/>
      <c r="F7036" s="189"/>
      <c r="G7036" s="189"/>
      <c r="I7036" s="303"/>
      <c r="S7036" s="282"/>
    </row>
    <row r="7037" spans="1:20">
      <c r="A7037" s="188"/>
      <c r="B7037" s="188"/>
      <c r="C7037" s="188"/>
      <c r="D7037" s="190"/>
      <c r="E7037" s="190"/>
      <c r="F7037" s="189"/>
      <c r="G7037" s="189"/>
    </row>
    <row r="7038" spans="1:20" s="201" customFormat="1" ht="13.5" thickBot="1">
      <c r="A7038" s="192"/>
      <c r="B7038" s="192"/>
      <c r="C7038" s="192"/>
      <c r="D7038" s="194"/>
      <c r="E7038" s="194"/>
      <c r="F7038" s="193"/>
      <c r="G7038" s="193"/>
      <c r="I7038" s="305"/>
      <c r="S7038" s="282"/>
    </row>
    <row r="7039" spans="1:20" ht="13.5" thickTop="1">
      <c r="A7039" s="196"/>
      <c r="B7039" s="197"/>
      <c r="C7039" s="197"/>
      <c r="D7039" s="199"/>
      <c r="E7039" s="199"/>
      <c r="F7039" s="198"/>
      <c r="G7039" s="200" t="s">
        <v>125</v>
      </c>
    </row>
    <row r="7040" spans="1:20">
      <c r="A7040" s="202" t="s">
        <v>58</v>
      </c>
      <c r="B7040" s="844" t="str">
        <f>Proponente</f>
        <v>INDICAR NOMBRE DE CONTRATISTA</v>
      </c>
      <c r="C7040" s="844"/>
      <c r="D7040" s="844"/>
      <c r="E7040" s="844"/>
      <c r="F7040" s="844"/>
      <c r="G7040" s="845"/>
    </row>
    <row r="7041" spans="1:19">
      <c r="A7041" s="202" t="s">
        <v>59</v>
      </c>
      <c r="B7041" s="203" t="str">
        <f>Presupuesto!$A$109</f>
        <v>10,7</v>
      </c>
      <c r="C7041" s="844" t="str">
        <f>Presupuesto!$B$109</f>
        <v>Filtro con geodrén Vial h=1 ml y tubería de 160 mm (incluye excavación, instalación, material de relleno, relleno)</v>
      </c>
      <c r="D7041" s="844"/>
      <c r="E7041" s="844"/>
      <c r="F7041" s="844"/>
      <c r="G7041" s="845"/>
    </row>
    <row r="7042" spans="1:19">
      <c r="A7042" s="204"/>
      <c r="D7042" s="206"/>
      <c r="E7042" s="206"/>
      <c r="F7042" s="192" t="s">
        <v>87</v>
      </c>
      <c r="G7042" s="207" t="str">
        <f>Presupuesto!$C$109</f>
        <v>m</v>
      </c>
      <c r="I7042" s="306"/>
      <c r="J7042" s="281"/>
      <c r="K7042" s="281"/>
      <c r="L7042" s="281"/>
      <c r="M7042" s="281"/>
      <c r="N7042" s="281"/>
      <c r="O7042" s="281"/>
      <c r="P7042" s="281"/>
      <c r="Q7042" s="281"/>
      <c r="R7042" s="281"/>
      <c r="S7042" s="281"/>
    </row>
    <row r="7043" spans="1:19" s="209" customFormat="1" ht="13.5" thickBot="1">
      <c r="A7043" s="202" t="s">
        <v>60</v>
      </c>
      <c r="B7043" s="195"/>
      <c r="C7043" s="195"/>
      <c r="D7043" s="206"/>
      <c r="E7043" s="206"/>
      <c r="F7043" s="205"/>
      <c r="G7043" s="208"/>
      <c r="I7043" s="307"/>
      <c r="S7043" s="281"/>
    </row>
    <row r="7044" spans="1:19" ht="13.5" thickTop="1">
      <c r="A7044" s="210" t="s">
        <v>53</v>
      </c>
      <c r="B7044" s="211" t="s">
        <v>61</v>
      </c>
      <c r="C7044" s="211" t="s">
        <v>62</v>
      </c>
      <c r="D7044" s="212" t="s">
        <v>70</v>
      </c>
      <c r="E7044" s="213" t="s">
        <v>98</v>
      </c>
      <c r="F7044" s="213" t="s">
        <v>75</v>
      </c>
      <c r="G7044" s="214" t="s">
        <v>66</v>
      </c>
      <c r="I7044" s="269"/>
    </row>
    <row r="7045" spans="1:19">
      <c r="A7045" s="215" t="str">
        <f t="shared" ref="A7045:A7056" si="1247">IF(I7044=0,"-",VLOOKUP(I7044,EQUIPOS,2,FALSE))</f>
        <v>-</v>
      </c>
      <c r="B7045" s="216"/>
      <c r="C7045" s="216"/>
      <c r="D7045" s="186"/>
      <c r="E7045" s="217">
        <f t="shared" ref="E7045:E7056" si="1248">IF(I7044=0,0,VLOOKUP(I7044,EQUIPOS,4,FALSE))</f>
        <v>0</v>
      </c>
      <c r="F7045" s="218">
        <f t="shared" ref="F7045:F7056" si="1249">IF(D7045=0,0,E7045/D7045)</f>
        <v>0</v>
      </c>
      <c r="G7045" s="219"/>
      <c r="I7045" s="269"/>
    </row>
    <row r="7046" spans="1:19">
      <c r="A7046" s="215" t="str">
        <f t="shared" si="1247"/>
        <v>-</v>
      </c>
      <c r="B7046" s="216"/>
      <c r="C7046" s="216"/>
      <c r="D7046" s="186"/>
      <c r="E7046" s="217">
        <f t="shared" si="1248"/>
        <v>0</v>
      </c>
      <c r="F7046" s="218">
        <f t="shared" si="1249"/>
        <v>0</v>
      </c>
      <c r="G7046" s="220"/>
      <c r="I7046" s="269"/>
    </row>
    <row r="7047" spans="1:19">
      <c r="A7047" s="215" t="str">
        <f t="shared" si="1247"/>
        <v>-</v>
      </c>
      <c r="B7047" s="216"/>
      <c r="C7047" s="216"/>
      <c r="D7047" s="186"/>
      <c r="E7047" s="217">
        <f t="shared" si="1248"/>
        <v>0</v>
      </c>
      <c r="F7047" s="218">
        <f t="shared" si="1249"/>
        <v>0</v>
      </c>
      <c r="G7047" s="220"/>
      <c r="I7047" s="269"/>
    </row>
    <row r="7048" spans="1:19">
      <c r="A7048" s="215" t="str">
        <f t="shared" si="1247"/>
        <v>-</v>
      </c>
      <c r="B7048" s="216"/>
      <c r="C7048" s="216"/>
      <c r="D7048" s="186"/>
      <c r="E7048" s="217">
        <f t="shared" si="1248"/>
        <v>0</v>
      </c>
      <c r="F7048" s="218">
        <f t="shared" si="1249"/>
        <v>0</v>
      </c>
      <c r="G7048" s="220"/>
      <c r="I7048" s="269"/>
    </row>
    <row r="7049" spans="1:19">
      <c r="A7049" s="215" t="str">
        <f t="shared" si="1247"/>
        <v>-</v>
      </c>
      <c r="B7049" s="216"/>
      <c r="C7049" s="216"/>
      <c r="D7049" s="186"/>
      <c r="E7049" s="217">
        <f t="shared" si="1248"/>
        <v>0</v>
      </c>
      <c r="F7049" s="218">
        <f t="shared" si="1249"/>
        <v>0</v>
      </c>
      <c r="G7049" s="220"/>
      <c r="I7049" s="269"/>
    </row>
    <row r="7050" spans="1:19">
      <c r="A7050" s="215" t="str">
        <f t="shared" si="1247"/>
        <v>-</v>
      </c>
      <c r="B7050" s="216"/>
      <c r="C7050" s="216"/>
      <c r="D7050" s="186"/>
      <c r="E7050" s="217">
        <f t="shared" si="1248"/>
        <v>0</v>
      </c>
      <c r="F7050" s="218">
        <f t="shared" si="1249"/>
        <v>0</v>
      </c>
      <c r="G7050" s="220"/>
      <c r="I7050" s="269"/>
    </row>
    <row r="7051" spans="1:19">
      <c r="A7051" s="215" t="str">
        <f t="shared" si="1247"/>
        <v>-</v>
      </c>
      <c r="B7051" s="216"/>
      <c r="C7051" s="216"/>
      <c r="D7051" s="186"/>
      <c r="E7051" s="217">
        <f t="shared" si="1248"/>
        <v>0</v>
      </c>
      <c r="F7051" s="218">
        <f t="shared" si="1249"/>
        <v>0</v>
      </c>
      <c r="G7051" s="220"/>
      <c r="I7051" s="269"/>
    </row>
    <row r="7052" spans="1:19">
      <c r="A7052" s="215" t="str">
        <f t="shared" si="1247"/>
        <v>-</v>
      </c>
      <c r="B7052" s="216"/>
      <c r="C7052" s="216"/>
      <c r="D7052" s="186"/>
      <c r="E7052" s="217">
        <f t="shared" si="1248"/>
        <v>0</v>
      </c>
      <c r="F7052" s="218">
        <f t="shared" si="1249"/>
        <v>0</v>
      </c>
      <c r="G7052" s="220"/>
      <c r="I7052" s="269"/>
    </row>
    <row r="7053" spans="1:19">
      <c r="A7053" s="215" t="str">
        <f t="shared" si="1247"/>
        <v>-</v>
      </c>
      <c r="B7053" s="216"/>
      <c r="C7053" s="216"/>
      <c r="D7053" s="186"/>
      <c r="E7053" s="217">
        <f t="shared" si="1248"/>
        <v>0</v>
      </c>
      <c r="F7053" s="218">
        <f t="shared" si="1249"/>
        <v>0</v>
      </c>
      <c r="G7053" s="220"/>
      <c r="I7053" s="269"/>
    </row>
    <row r="7054" spans="1:19">
      <c r="A7054" s="215" t="str">
        <f t="shared" si="1247"/>
        <v>-</v>
      </c>
      <c r="B7054" s="216"/>
      <c r="C7054" s="216"/>
      <c r="D7054" s="186"/>
      <c r="E7054" s="217">
        <f t="shared" si="1248"/>
        <v>0</v>
      </c>
      <c r="F7054" s="218">
        <f t="shared" si="1249"/>
        <v>0</v>
      </c>
      <c r="G7054" s="220"/>
      <c r="I7054" s="269"/>
    </row>
    <row r="7055" spans="1:19">
      <c r="A7055" s="215" t="str">
        <f t="shared" si="1247"/>
        <v>-</v>
      </c>
      <c r="B7055" s="216"/>
      <c r="C7055" s="216"/>
      <c r="D7055" s="186"/>
      <c r="E7055" s="217">
        <f t="shared" si="1248"/>
        <v>0</v>
      </c>
      <c r="F7055" s="218">
        <f t="shared" si="1249"/>
        <v>0</v>
      </c>
      <c r="G7055" s="220"/>
      <c r="I7055" s="269"/>
    </row>
    <row r="7056" spans="1:19">
      <c r="A7056" s="215" t="str">
        <f t="shared" si="1247"/>
        <v>-</v>
      </c>
      <c r="B7056" s="216"/>
      <c r="C7056" s="216"/>
      <c r="D7056" s="186"/>
      <c r="E7056" s="217">
        <f t="shared" si="1248"/>
        <v>0</v>
      </c>
      <c r="F7056" s="218">
        <f t="shared" si="1249"/>
        <v>0</v>
      </c>
      <c r="G7056" s="220"/>
      <c r="I7056" s="308"/>
    </row>
    <row r="7057" spans="1:19" ht="13.5" thickBot="1">
      <c r="A7057" s="222"/>
      <c r="B7057" s="223"/>
      <c r="C7057" s="223"/>
      <c r="D7057" s="225"/>
      <c r="E7057" s="225"/>
      <c r="F7057" s="226" t="s">
        <v>76</v>
      </c>
      <c r="G7057" s="227">
        <f>SUM(F7045:F7056)</f>
        <v>0</v>
      </c>
      <c r="I7057" s="308"/>
    </row>
    <row r="7058" spans="1:19" s="209" customFormat="1" ht="13.5" thickTop="1">
      <c r="A7058" s="228" t="s">
        <v>63</v>
      </c>
      <c r="B7058" s="229"/>
      <c r="C7058" s="229"/>
      <c r="D7058" s="231"/>
      <c r="E7058" s="231"/>
      <c r="F7058" s="230"/>
      <c r="G7058" s="232"/>
      <c r="I7058" s="307"/>
      <c r="S7058" s="281"/>
    </row>
    <row r="7059" spans="1:19" ht="26">
      <c r="A7059" s="233" t="s">
        <v>53</v>
      </c>
      <c r="B7059" s="234"/>
      <c r="C7059" s="235" t="s">
        <v>54</v>
      </c>
      <c r="D7059" s="298" t="s">
        <v>64</v>
      </c>
      <c r="E7059" s="236" t="s">
        <v>65</v>
      </c>
      <c r="F7059" s="237" t="s">
        <v>75</v>
      </c>
      <c r="G7059" s="238" t="s">
        <v>66</v>
      </c>
      <c r="I7059" s="269"/>
    </row>
    <row r="7060" spans="1:19">
      <c r="A7060" s="842" t="str">
        <f t="shared" ref="A7060:A7071" si="1250">IF(I7059=0,"",VLOOKUP(I7059,MATERIALES,2,FALSE))</f>
        <v/>
      </c>
      <c r="B7060" s="843"/>
      <c r="C7060" s="239" t="str">
        <f t="shared" ref="C7060:C7068" si="1251">IF(I7059=0,"",VLOOKUP(I7059,MATERIALES,3,FALSE))</f>
        <v/>
      </c>
      <c r="D7060" s="186"/>
      <c r="E7060" s="240">
        <f t="shared" ref="E7060:E7071" si="1252">IF(I7059=0,0,VLOOKUP(I7059,MATERIALES,4,FALSE))</f>
        <v>0</v>
      </c>
      <c r="F7060" s="218">
        <f>D7060*E7060</f>
        <v>0</v>
      </c>
      <c r="G7060" s="219"/>
      <c r="I7060" s="269"/>
    </row>
    <row r="7061" spans="1:19">
      <c r="A7061" s="842" t="str">
        <f t="shared" si="1250"/>
        <v/>
      </c>
      <c r="B7061" s="843"/>
      <c r="C7061" s="239" t="str">
        <f t="shared" si="1251"/>
        <v/>
      </c>
      <c r="D7061" s="186"/>
      <c r="E7061" s="240">
        <f t="shared" si="1252"/>
        <v>0</v>
      </c>
      <c r="F7061" s="218">
        <f t="shared" ref="F7061:F7071" si="1253">D7061*E7061</f>
        <v>0</v>
      </c>
      <c r="G7061" s="220"/>
      <c r="I7061" s="269"/>
    </row>
    <row r="7062" spans="1:19">
      <c r="A7062" s="842" t="str">
        <f t="shared" si="1250"/>
        <v/>
      </c>
      <c r="B7062" s="843"/>
      <c r="C7062" s="239" t="str">
        <f t="shared" si="1251"/>
        <v/>
      </c>
      <c r="D7062" s="186"/>
      <c r="E7062" s="240">
        <f t="shared" si="1252"/>
        <v>0</v>
      </c>
      <c r="F7062" s="218">
        <f t="shared" si="1253"/>
        <v>0</v>
      </c>
      <c r="G7062" s="220"/>
      <c r="I7062" s="269"/>
    </row>
    <row r="7063" spans="1:19">
      <c r="A7063" s="842" t="str">
        <f t="shared" si="1250"/>
        <v/>
      </c>
      <c r="B7063" s="843"/>
      <c r="C7063" s="239" t="str">
        <f t="shared" si="1251"/>
        <v/>
      </c>
      <c r="D7063" s="186"/>
      <c r="E7063" s="240">
        <f t="shared" si="1252"/>
        <v>0</v>
      </c>
      <c r="F7063" s="218">
        <f t="shared" si="1253"/>
        <v>0</v>
      </c>
      <c r="G7063" s="220"/>
      <c r="I7063" s="269"/>
    </row>
    <row r="7064" spans="1:19">
      <c r="A7064" s="842" t="str">
        <f t="shared" si="1250"/>
        <v/>
      </c>
      <c r="B7064" s="843"/>
      <c r="C7064" s="239" t="str">
        <f t="shared" si="1251"/>
        <v/>
      </c>
      <c r="D7064" s="186"/>
      <c r="E7064" s="240">
        <f t="shared" si="1252"/>
        <v>0</v>
      </c>
      <c r="F7064" s="218">
        <f t="shared" si="1253"/>
        <v>0</v>
      </c>
      <c r="G7064" s="220"/>
      <c r="I7064" s="269"/>
    </row>
    <row r="7065" spans="1:19">
      <c r="A7065" s="842" t="str">
        <f t="shared" si="1250"/>
        <v/>
      </c>
      <c r="B7065" s="843"/>
      <c r="C7065" s="239" t="str">
        <f t="shared" si="1251"/>
        <v/>
      </c>
      <c r="D7065" s="186"/>
      <c r="E7065" s="240">
        <f t="shared" si="1252"/>
        <v>0</v>
      </c>
      <c r="F7065" s="218">
        <f t="shared" si="1253"/>
        <v>0</v>
      </c>
      <c r="G7065" s="220"/>
      <c r="I7065" s="269"/>
    </row>
    <row r="7066" spans="1:19">
      <c r="A7066" s="842" t="str">
        <f t="shared" si="1250"/>
        <v/>
      </c>
      <c r="B7066" s="843"/>
      <c r="C7066" s="239" t="str">
        <f t="shared" si="1251"/>
        <v/>
      </c>
      <c r="D7066" s="186"/>
      <c r="E7066" s="240">
        <f t="shared" si="1252"/>
        <v>0</v>
      </c>
      <c r="F7066" s="218">
        <f t="shared" si="1253"/>
        <v>0</v>
      </c>
      <c r="G7066" s="220"/>
      <c r="I7066" s="269"/>
    </row>
    <row r="7067" spans="1:19">
      <c r="A7067" s="842" t="str">
        <f t="shared" si="1250"/>
        <v/>
      </c>
      <c r="B7067" s="843"/>
      <c r="C7067" s="239" t="str">
        <f t="shared" si="1251"/>
        <v/>
      </c>
      <c r="D7067" s="186"/>
      <c r="E7067" s="240">
        <f t="shared" si="1252"/>
        <v>0</v>
      </c>
      <c r="F7067" s="218">
        <f t="shared" si="1253"/>
        <v>0</v>
      </c>
      <c r="G7067" s="241"/>
      <c r="I7067" s="269"/>
    </row>
    <row r="7068" spans="1:19">
      <c r="A7068" s="842" t="str">
        <f t="shared" si="1250"/>
        <v/>
      </c>
      <c r="B7068" s="843"/>
      <c r="C7068" s="239" t="str">
        <f t="shared" si="1251"/>
        <v/>
      </c>
      <c r="D7068" s="186"/>
      <c r="E7068" s="240">
        <f t="shared" si="1252"/>
        <v>0</v>
      </c>
      <c r="F7068" s="218">
        <f t="shared" si="1253"/>
        <v>0</v>
      </c>
      <c r="G7068" s="220"/>
      <c r="I7068" s="269"/>
    </row>
    <row r="7069" spans="1:19">
      <c r="A7069" s="842" t="str">
        <f t="shared" si="1250"/>
        <v/>
      </c>
      <c r="B7069" s="843"/>
      <c r="C7069" s="239"/>
      <c r="D7069" s="186"/>
      <c r="E7069" s="240">
        <f t="shared" si="1252"/>
        <v>0</v>
      </c>
      <c r="F7069" s="218">
        <f t="shared" si="1253"/>
        <v>0</v>
      </c>
      <c r="G7069" s="220"/>
      <c r="I7069" s="269"/>
    </row>
    <row r="7070" spans="1:19">
      <c r="A7070" s="842" t="str">
        <f t="shared" si="1250"/>
        <v/>
      </c>
      <c r="B7070" s="843"/>
      <c r="C7070" s="239"/>
      <c r="D7070" s="186"/>
      <c r="E7070" s="240">
        <f t="shared" si="1252"/>
        <v>0</v>
      </c>
      <c r="F7070" s="218">
        <f t="shared" si="1253"/>
        <v>0</v>
      </c>
      <c r="G7070" s="220"/>
      <c r="I7070" s="269"/>
    </row>
    <row r="7071" spans="1:19" ht="26.25" customHeight="1">
      <c r="A7071" s="842" t="str">
        <f t="shared" si="1250"/>
        <v/>
      </c>
      <c r="B7071" s="843"/>
      <c r="C7071" s="239" t="str">
        <f t="shared" ref="C7071" si="1254">IF(I7070=0,"",VLOOKUP(I7070,MATERIALES,3,FALSE))</f>
        <v/>
      </c>
      <c r="D7071" s="186"/>
      <c r="E7071" s="240">
        <f t="shared" si="1252"/>
        <v>0</v>
      </c>
      <c r="F7071" s="218">
        <f t="shared" si="1253"/>
        <v>0</v>
      </c>
      <c r="G7071" s="221"/>
      <c r="I7071" s="308"/>
    </row>
    <row r="7072" spans="1:19" ht="13.5" thickBot="1">
      <c r="A7072" s="204"/>
      <c r="D7072" s="206"/>
      <c r="E7072" s="242"/>
      <c r="F7072" s="243" t="s">
        <v>77</v>
      </c>
      <c r="G7072" s="241">
        <f>SUM(F7060:F7071)</f>
        <v>0</v>
      </c>
      <c r="I7072" s="308"/>
    </row>
    <row r="7073" spans="1:9" ht="14" thickTop="1" thickBot="1">
      <c r="A7073" s="244" t="s">
        <v>68</v>
      </c>
      <c r="B7073" s="245"/>
      <c r="C7073" s="245"/>
      <c r="D7073" s="247"/>
      <c r="E7073" s="247"/>
      <c r="F7073" s="246"/>
      <c r="G7073" s="248"/>
      <c r="I7073" s="308"/>
    </row>
    <row r="7074" spans="1:9" ht="13.5" thickTop="1">
      <c r="A7074" s="233" t="s">
        <v>53</v>
      </c>
      <c r="B7074" s="234"/>
      <c r="C7074" s="236" t="s">
        <v>67</v>
      </c>
      <c r="D7074" s="298" t="s">
        <v>71</v>
      </c>
      <c r="E7074" s="236" t="s">
        <v>96</v>
      </c>
      <c r="F7074" s="237" t="s">
        <v>75</v>
      </c>
      <c r="G7074" s="238" t="s">
        <v>66</v>
      </c>
      <c r="I7074" s="269"/>
    </row>
    <row r="7075" spans="1:9">
      <c r="A7075" s="842" t="str">
        <f>IF(I7074=0,"",VLOOKUP(I7074,EQUIPOS,2,FALSE))</f>
        <v/>
      </c>
      <c r="B7075" s="843"/>
      <c r="C7075" s="187"/>
      <c r="D7075" s="186"/>
      <c r="E7075" s="240">
        <f>IF(I7074=0,0,VLOOKUP(I7074,EQUIPOS,4,FALSE))</f>
        <v>0</v>
      </c>
      <c r="F7075" s="218">
        <f>C7075*D7075*E7075</f>
        <v>0</v>
      </c>
      <c r="G7075" s="219"/>
      <c r="I7075" s="269"/>
    </row>
    <row r="7076" spans="1:9">
      <c r="A7076" s="842" t="str">
        <f>IF(I7075=0,"",VLOOKUP(I7075,EQUIPOS,2,FALSE))</f>
        <v/>
      </c>
      <c r="B7076" s="843"/>
      <c r="C7076" s="187"/>
      <c r="D7076" s="186"/>
      <c r="E7076" s="240">
        <f>IF(I7075=0,0,VLOOKUP(I7075,EQUIPOS,4,FALSE))</f>
        <v>0</v>
      </c>
      <c r="F7076" s="218">
        <f t="shared" ref="F7076:F7079" si="1255">C7076*D7076*E7076</f>
        <v>0</v>
      </c>
      <c r="G7076" s="220"/>
      <c r="I7076" s="269"/>
    </row>
    <row r="7077" spans="1:9">
      <c r="A7077" s="842" t="str">
        <f>IF(I7076=0,"",VLOOKUP(I7076,EQUIPOS,2,FALSE))</f>
        <v/>
      </c>
      <c r="B7077" s="843"/>
      <c r="C7077" s="187"/>
      <c r="D7077" s="186"/>
      <c r="E7077" s="240">
        <f>IF(I7076=0,0,VLOOKUP(I7076,EQUIPOS,4,FALSE))</f>
        <v>0</v>
      </c>
      <c r="F7077" s="218">
        <f t="shared" si="1255"/>
        <v>0</v>
      </c>
      <c r="G7077" s="220"/>
      <c r="I7077" s="269"/>
    </row>
    <row r="7078" spans="1:9">
      <c r="A7078" s="842" t="str">
        <f>IF(I7077=0,"",VLOOKUP(I7077,EQUIPOS,2,FALSE))</f>
        <v/>
      </c>
      <c r="B7078" s="843"/>
      <c r="C7078" s="187"/>
      <c r="D7078" s="186"/>
      <c r="E7078" s="240">
        <f>IF(I7077=0,0,VLOOKUP(I7077,EQUIPOS,4,FALSE))</f>
        <v>0</v>
      </c>
      <c r="F7078" s="218">
        <f t="shared" si="1255"/>
        <v>0</v>
      </c>
      <c r="G7078" s="220"/>
      <c r="I7078" s="269"/>
    </row>
    <row r="7079" spans="1:9" ht="30.75" customHeight="1">
      <c r="A7079" s="842" t="str">
        <f>IF(I7078=0,"",VLOOKUP(I7078,EQUIPOS,2,FALSE))</f>
        <v/>
      </c>
      <c r="B7079" s="843"/>
      <c r="C7079" s="187"/>
      <c r="D7079" s="186"/>
      <c r="E7079" s="240">
        <f>IF(I7078=0,0,VLOOKUP(I7078,EQUIPOS,4,FALSE))</f>
        <v>0</v>
      </c>
      <c r="F7079" s="218">
        <f t="shared" si="1255"/>
        <v>0</v>
      </c>
      <c r="G7079" s="221"/>
      <c r="I7079" s="308"/>
    </row>
    <row r="7080" spans="1:9" ht="13.5" thickBot="1">
      <c r="A7080" s="222"/>
      <c r="B7080" s="223"/>
      <c r="C7080" s="223"/>
      <c r="D7080" s="225"/>
      <c r="E7080" s="249"/>
      <c r="F7080" s="226" t="s">
        <v>78</v>
      </c>
      <c r="G7080" s="250">
        <f>SUM(F7075:F7079)</f>
        <v>0</v>
      </c>
      <c r="I7080" s="308"/>
    </row>
    <row r="7081" spans="1:9" ht="13.5" thickTop="1">
      <c r="A7081" s="228" t="s">
        <v>69</v>
      </c>
      <c r="B7081" s="229"/>
      <c r="C7081" s="229"/>
      <c r="D7081" s="231"/>
      <c r="E7081" s="231"/>
      <c r="F7081" s="230"/>
      <c r="G7081" s="232"/>
      <c r="H7081" s="209"/>
      <c r="I7081" s="307"/>
    </row>
    <row r="7082" spans="1:9" ht="26">
      <c r="A7082" s="233" t="s">
        <v>53</v>
      </c>
      <c r="B7082" s="235" t="s">
        <v>54</v>
      </c>
      <c r="C7082" s="235" t="s">
        <v>64</v>
      </c>
      <c r="D7082" s="298" t="s">
        <v>70</v>
      </c>
      <c r="E7082" s="236" t="s">
        <v>65</v>
      </c>
      <c r="F7082" s="237" t="s">
        <v>75</v>
      </c>
      <c r="G7082" s="238" t="s">
        <v>66</v>
      </c>
      <c r="I7082" s="269"/>
    </row>
    <row r="7083" spans="1:9">
      <c r="A7083" s="251" t="str">
        <f t="shared" ref="A7083:A7094" si="1256">IF(I7082=0,"",VLOOKUP(I7082,MANOOBRA,2,FALSE))</f>
        <v/>
      </c>
      <c r="B7083" s="239" t="str">
        <f t="shared" ref="B7083:B7094" si="1257">IF(I7082=0,"",VLOOKUP(I7082,MANOOBRA,3,FALSE))</f>
        <v/>
      </c>
      <c r="C7083" s="187"/>
      <c r="D7083" s="187"/>
      <c r="E7083" s="240">
        <f t="shared" ref="E7083:E7094" si="1258">IF(I7082=0,0,VLOOKUP(I7082,MANOOBRA,4,FALSE))</f>
        <v>0</v>
      </c>
      <c r="F7083" s="218">
        <f>IF(D7083=0,0,C7083*E7083/D7083)</f>
        <v>0</v>
      </c>
      <c r="G7083" s="219"/>
      <c r="I7083" s="269"/>
    </row>
    <row r="7084" spans="1:9">
      <c r="A7084" s="251" t="str">
        <f t="shared" si="1256"/>
        <v/>
      </c>
      <c r="B7084" s="239" t="str">
        <f t="shared" si="1257"/>
        <v/>
      </c>
      <c r="C7084" s="187"/>
      <c r="D7084" s="187"/>
      <c r="E7084" s="240">
        <f t="shared" si="1258"/>
        <v>0</v>
      </c>
      <c r="F7084" s="218">
        <f t="shared" ref="F7084:F7094" si="1259">IF(D7084=0,0,C7084*E7084/D7084)</f>
        <v>0</v>
      </c>
      <c r="G7084" s="220"/>
      <c r="I7084" s="269"/>
    </row>
    <row r="7085" spans="1:9">
      <c r="A7085" s="251" t="str">
        <f t="shared" si="1256"/>
        <v/>
      </c>
      <c r="B7085" s="239" t="str">
        <f t="shared" si="1257"/>
        <v/>
      </c>
      <c r="C7085" s="187"/>
      <c r="D7085" s="290"/>
      <c r="E7085" s="240">
        <f t="shared" si="1258"/>
        <v>0</v>
      </c>
      <c r="F7085" s="218">
        <f t="shared" si="1259"/>
        <v>0</v>
      </c>
      <c r="G7085" s="220"/>
      <c r="I7085" s="269"/>
    </row>
    <row r="7086" spans="1:9">
      <c r="A7086" s="251" t="str">
        <f t="shared" si="1256"/>
        <v/>
      </c>
      <c r="B7086" s="239" t="str">
        <f t="shared" si="1257"/>
        <v/>
      </c>
      <c r="C7086" s="187"/>
      <c r="D7086" s="187"/>
      <c r="E7086" s="240">
        <f t="shared" si="1258"/>
        <v>0</v>
      </c>
      <c r="F7086" s="218">
        <f t="shared" si="1259"/>
        <v>0</v>
      </c>
      <c r="G7086" s="220"/>
      <c r="I7086" s="269"/>
    </row>
    <row r="7087" spans="1:9">
      <c r="A7087" s="251" t="str">
        <f t="shared" si="1256"/>
        <v/>
      </c>
      <c r="B7087" s="239" t="str">
        <f t="shared" si="1257"/>
        <v/>
      </c>
      <c r="C7087" s="187"/>
      <c r="D7087" s="187"/>
      <c r="E7087" s="240">
        <f t="shared" si="1258"/>
        <v>0</v>
      </c>
      <c r="F7087" s="218">
        <f t="shared" si="1259"/>
        <v>0</v>
      </c>
      <c r="G7087" s="220"/>
      <c r="I7087" s="269"/>
    </row>
    <row r="7088" spans="1:9">
      <c r="A7088" s="251" t="str">
        <f t="shared" si="1256"/>
        <v/>
      </c>
      <c r="B7088" s="239" t="str">
        <f t="shared" si="1257"/>
        <v/>
      </c>
      <c r="C7088" s="187"/>
      <c r="D7088" s="187"/>
      <c r="E7088" s="240">
        <f t="shared" si="1258"/>
        <v>0</v>
      </c>
      <c r="F7088" s="218">
        <f t="shared" si="1259"/>
        <v>0</v>
      </c>
      <c r="G7088" s="220"/>
      <c r="I7088" s="269"/>
    </row>
    <row r="7089" spans="1:20">
      <c r="A7089" s="251" t="str">
        <f t="shared" si="1256"/>
        <v/>
      </c>
      <c r="B7089" s="239" t="str">
        <f t="shared" si="1257"/>
        <v/>
      </c>
      <c r="C7089" s="187"/>
      <c r="D7089" s="187"/>
      <c r="E7089" s="240">
        <f t="shared" si="1258"/>
        <v>0</v>
      </c>
      <c r="F7089" s="218">
        <f t="shared" si="1259"/>
        <v>0</v>
      </c>
      <c r="G7089" s="220"/>
      <c r="I7089" s="269"/>
    </row>
    <row r="7090" spans="1:20">
      <c r="A7090" s="251" t="str">
        <f t="shared" si="1256"/>
        <v/>
      </c>
      <c r="B7090" s="239" t="str">
        <f t="shared" si="1257"/>
        <v/>
      </c>
      <c r="C7090" s="187"/>
      <c r="D7090" s="187"/>
      <c r="E7090" s="240">
        <f t="shared" si="1258"/>
        <v>0</v>
      </c>
      <c r="F7090" s="218">
        <f t="shared" si="1259"/>
        <v>0</v>
      </c>
      <c r="G7090" s="220"/>
      <c r="I7090" s="269"/>
    </row>
    <row r="7091" spans="1:20">
      <c r="A7091" s="251" t="str">
        <f t="shared" si="1256"/>
        <v/>
      </c>
      <c r="B7091" s="239" t="str">
        <f t="shared" si="1257"/>
        <v/>
      </c>
      <c r="C7091" s="187"/>
      <c r="D7091" s="187"/>
      <c r="E7091" s="240">
        <f t="shared" si="1258"/>
        <v>0</v>
      </c>
      <c r="F7091" s="218">
        <f t="shared" si="1259"/>
        <v>0</v>
      </c>
      <c r="G7091" s="220"/>
      <c r="I7091" s="269"/>
    </row>
    <row r="7092" spans="1:20">
      <c r="A7092" s="251" t="str">
        <f t="shared" si="1256"/>
        <v/>
      </c>
      <c r="B7092" s="239" t="str">
        <f t="shared" si="1257"/>
        <v/>
      </c>
      <c r="C7092" s="187"/>
      <c r="D7092" s="187"/>
      <c r="E7092" s="240">
        <f t="shared" si="1258"/>
        <v>0</v>
      </c>
      <c r="F7092" s="218">
        <f t="shared" si="1259"/>
        <v>0</v>
      </c>
      <c r="G7092" s="220"/>
      <c r="I7092" s="269"/>
    </row>
    <row r="7093" spans="1:20">
      <c r="A7093" s="251" t="str">
        <f t="shared" si="1256"/>
        <v/>
      </c>
      <c r="B7093" s="239" t="str">
        <f t="shared" si="1257"/>
        <v/>
      </c>
      <c r="C7093" s="187"/>
      <c r="D7093" s="187"/>
      <c r="E7093" s="240">
        <f t="shared" si="1258"/>
        <v>0</v>
      </c>
      <c r="F7093" s="218">
        <f t="shared" si="1259"/>
        <v>0</v>
      </c>
      <c r="G7093" s="220"/>
      <c r="I7093" s="269"/>
    </row>
    <row r="7094" spans="1:20" ht="31.5" customHeight="1">
      <c r="A7094" s="251" t="str">
        <f t="shared" si="1256"/>
        <v/>
      </c>
      <c r="B7094" s="239" t="str">
        <f t="shared" si="1257"/>
        <v/>
      </c>
      <c r="C7094" s="187"/>
      <c r="D7094" s="187"/>
      <c r="E7094" s="240">
        <f t="shared" si="1258"/>
        <v>0</v>
      </c>
      <c r="F7094" s="218">
        <f t="shared" si="1259"/>
        <v>0</v>
      </c>
      <c r="G7094" s="221"/>
      <c r="I7094" s="308"/>
    </row>
    <row r="7095" spans="1:20" ht="13.5" thickBot="1">
      <c r="A7095" s="222"/>
      <c r="B7095" s="223"/>
      <c r="C7095" s="223"/>
      <c r="D7095" s="225"/>
      <c r="E7095" s="225"/>
      <c r="F7095" s="226" t="s">
        <v>79</v>
      </c>
      <c r="G7095" s="250">
        <f>SUM(F7083:F7094)</f>
        <v>0</v>
      </c>
      <c r="I7095" s="308"/>
    </row>
    <row r="7096" spans="1:20" ht="13.5" thickTop="1">
      <c r="A7096" s="179" t="s">
        <v>72</v>
      </c>
      <c r="B7096" s="229"/>
      <c r="C7096" s="229"/>
      <c r="D7096" s="231"/>
      <c r="E7096" s="231"/>
      <c r="F7096" s="230"/>
      <c r="G7096" s="232"/>
      <c r="H7096" s="209"/>
      <c r="I7096" s="307"/>
    </row>
    <row r="7097" spans="1:20">
      <c r="A7097" s="233" t="s">
        <v>53</v>
      </c>
      <c r="B7097" s="234"/>
      <c r="C7097" s="234"/>
      <c r="D7097" s="299"/>
      <c r="E7097" s="236" t="s">
        <v>73</v>
      </c>
      <c r="F7097" s="237" t="s">
        <v>74</v>
      </c>
      <c r="G7097" s="252" t="s">
        <v>73</v>
      </c>
      <c r="I7097" s="308"/>
    </row>
    <row r="7098" spans="1:20">
      <c r="A7098" s="178" t="s">
        <v>86</v>
      </c>
      <c r="B7098" s="253"/>
      <c r="C7098" s="253"/>
      <c r="D7098" s="300"/>
      <c r="E7098" s="217">
        <f>SUM(G7057,G7072,G7080,G7095)</f>
        <v>0</v>
      </c>
      <c r="F7098" s="254">
        <f>A</f>
        <v>0</v>
      </c>
      <c r="G7098" s="255">
        <f>E7098*F7098</f>
        <v>0</v>
      </c>
      <c r="I7098" s="308"/>
    </row>
    <row r="7099" spans="1:20">
      <c r="A7099" s="178" t="s">
        <v>84</v>
      </c>
      <c r="B7099" s="253"/>
      <c r="C7099" s="253"/>
      <c r="D7099" s="300"/>
      <c r="E7099" s="217">
        <f>SUM(G7057,G7072,G7080,G7095)</f>
        <v>0</v>
      </c>
      <c r="F7099" s="254">
        <f>I</f>
        <v>0</v>
      </c>
      <c r="G7099" s="255">
        <f>E7099*F7099</f>
        <v>0</v>
      </c>
      <c r="I7099" s="308"/>
    </row>
    <row r="7100" spans="1:20" ht="33" customHeight="1">
      <c r="A7100" s="178" t="s">
        <v>85</v>
      </c>
      <c r="B7100" s="253"/>
      <c r="C7100" s="253"/>
      <c r="D7100" s="300"/>
      <c r="E7100" s="217">
        <f>SUM(G7057,G7072,G7080,G7095)</f>
        <v>0</v>
      </c>
      <c r="F7100" s="254">
        <f>U</f>
        <v>0</v>
      </c>
      <c r="G7100" s="255">
        <f>E7100*F7100</f>
        <v>0</v>
      </c>
      <c r="I7100" s="308"/>
      <c r="J7100" s="281"/>
      <c r="K7100" s="281"/>
      <c r="L7100" s="281"/>
      <c r="M7100" s="281"/>
      <c r="N7100" s="281"/>
      <c r="O7100" s="281"/>
      <c r="P7100" s="281"/>
      <c r="Q7100" s="281"/>
      <c r="R7100" s="281"/>
      <c r="S7100" s="281"/>
    </row>
    <row r="7101" spans="1:20" s="201" customFormat="1" ht="13.5" thickBot="1">
      <c r="A7101" s="222"/>
      <c r="B7101" s="223"/>
      <c r="C7101" s="223"/>
      <c r="D7101" s="225"/>
      <c r="E7101" s="225"/>
      <c r="F7101" s="256" t="s">
        <v>83</v>
      </c>
      <c r="G7101" s="250">
        <f>SUM(G7098:G7100)</f>
        <v>0</v>
      </c>
      <c r="I7101" s="309"/>
      <c r="J7101" s="201" t="str">
        <f>B7041</f>
        <v>10,7</v>
      </c>
      <c r="K7101" s="261">
        <f>E7098</f>
        <v>0</v>
      </c>
      <c r="L7101" s="261">
        <f>+G7057</f>
        <v>0</v>
      </c>
      <c r="M7101" s="261">
        <f>+G7072</f>
        <v>0</v>
      </c>
      <c r="N7101" s="261">
        <f>+G7080</f>
        <v>0</v>
      </c>
      <c r="O7101" s="261">
        <f>+G7095</f>
        <v>0</v>
      </c>
      <c r="P7101" s="280">
        <f>G7098</f>
        <v>0</v>
      </c>
      <c r="Q7101" s="280">
        <f>G7099</f>
        <v>0</v>
      </c>
      <c r="R7101" s="280">
        <f>G7100</f>
        <v>0</v>
      </c>
      <c r="S7101" s="283">
        <f>SUM(K7101:R7101)</f>
        <v>0</v>
      </c>
      <c r="T7101" s="280"/>
    </row>
    <row r="7102" spans="1:20" ht="14" thickTop="1" thickBot="1">
      <c r="A7102" s="257"/>
      <c r="B7102" s="201"/>
      <c r="C7102" s="201"/>
      <c r="D7102" s="301"/>
      <c r="E7102" s="258" t="s">
        <v>88</v>
      </c>
      <c r="F7102" s="259"/>
      <c r="G7102" s="260">
        <f>ROUND(SUM(G7057,G7072,G7080,G7095,G7101),0)</f>
        <v>0</v>
      </c>
      <c r="I7102" s="308"/>
      <c r="T7102" s="280"/>
    </row>
    <row r="7103" spans="1:20" ht="13.5" thickTop="1">
      <c r="A7103" s="262" t="s">
        <v>95</v>
      </c>
      <c r="D7103" s="206"/>
      <c r="E7103" s="206"/>
      <c r="F7103" s="205"/>
      <c r="G7103" s="208"/>
      <c r="I7103" s="308"/>
      <c r="T7103" s="280"/>
    </row>
    <row r="7104" spans="1:20">
      <c r="A7104" s="262"/>
      <c r="B7104" s="263"/>
      <c r="C7104" s="263"/>
      <c r="D7104" s="302"/>
      <c r="E7104" s="206"/>
      <c r="F7104" s="205"/>
      <c r="G7104" s="264">
        <f ca="1">TODAY()</f>
        <v>45189</v>
      </c>
      <c r="I7104" s="308"/>
      <c r="T7104" s="280"/>
    </row>
    <row r="7105" spans="1:19" s="191" customFormat="1" ht="13.5" thickBot="1">
      <c r="A7105" s="222"/>
      <c r="B7105" s="223"/>
      <c r="C7105" s="223"/>
      <c r="D7105" s="225"/>
      <c r="E7105" s="225"/>
      <c r="F7105" s="224"/>
      <c r="G7105" s="265"/>
      <c r="I7105" s="303"/>
      <c r="S7105" s="282"/>
    </row>
    <row r="7106" spans="1:19" s="191" customFormat="1" ht="13.5" thickTop="1">
      <c r="A7106" s="188" t="s">
        <v>124</v>
      </c>
      <c r="B7106" s="188"/>
      <c r="C7106" s="188"/>
      <c r="D7106" s="190"/>
      <c r="E7106" s="190"/>
      <c r="F7106" s="189"/>
      <c r="G7106" s="189"/>
      <c r="I7106" s="303"/>
      <c r="S7106" s="282"/>
    </row>
    <row r="7107" spans="1:19" s="191" customFormat="1">
      <c r="A7107" s="188" t="str">
        <f>CONCATENATE('Prestaciones y AIU'!A6456," ANALISIS DE PRECIOS UNITARIOS")</f>
        <v xml:space="preserve"> ANALISIS DE PRECIOS UNITARIOS</v>
      </c>
      <c r="B7107" s="188"/>
      <c r="C7107" s="188"/>
      <c r="D7107" s="190"/>
      <c r="E7107" s="190"/>
      <c r="F7107" s="189"/>
      <c r="G7107" s="189"/>
      <c r="I7107" s="303"/>
      <c r="S7107" s="282"/>
    </row>
    <row r="7108" spans="1:19" s="191" customFormat="1">
      <c r="A7108" s="188" t="str">
        <f>Objeto_LIC</f>
        <v>OBJETO PROCESO COMPETITIVO</v>
      </c>
      <c r="B7108" s="188"/>
      <c r="C7108" s="188"/>
      <c r="D7108" s="190"/>
      <c r="E7108" s="190"/>
      <c r="F7108" s="189"/>
      <c r="G7108" s="189"/>
      <c r="I7108" s="303"/>
      <c r="S7108" s="282"/>
    </row>
    <row r="7109" spans="1:19">
      <c r="A7109" s="188"/>
      <c r="B7109" s="188"/>
      <c r="C7109" s="188"/>
      <c r="D7109" s="190"/>
      <c r="E7109" s="190"/>
      <c r="F7109" s="189"/>
      <c r="G7109" s="189"/>
    </row>
    <row r="7110" spans="1:19" s="201" customFormat="1" ht="13.5" thickBot="1">
      <c r="A7110" s="192"/>
      <c r="B7110" s="192"/>
      <c r="C7110" s="192"/>
      <c r="D7110" s="194"/>
      <c r="E7110" s="194"/>
      <c r="F7110" s="193"/>
      <c r="G7110" s="193"/>
      <c r="I7110" s="305"/>
      <c r="S7110" s="282"/>
    </row>
    <row r="7111" spans="1:19" ht="13.5" thickTop="1">
      <c r="A7111" s="196"/>
      <c r="B7111" s="197"/>
      <c r="C7111" s="197"/>
      <c r="D7111" s="199"/>
      <c r="E7111" s="199"/>
      <c r="F7111" s="198"/>
      <c r="G7111" s="200" t="s">
        <v>125</v>
      </c>
    </row>
    <row r="7112" spans="1:19">
      <c r="A7112" s="202" t="s">
        <v>58</v>
      </c>
      <c r="B7112" s="844" t="str">
        <f>Proponente</f>
        <v>INDICAR NOMBRE DE CONTRATISTA</v>
      </c>
      <c r="C7112" s="844"/>
      <c r="D7112" s="844"/>
      <c r="E7112" s="844"/>
      <c r="F7112" s="844"/>
      <c r="G7112" s="845"/>
    </row>
    <row r="7113" spans="1:19">
      <c r="A7113" s="202" t="s">
        <v>59</v>
      </c>
      <c r="B7113" s="203" t="str">
        <f>Presupuesto!$A$110</f>
        <v>10,8</v>
      </c>
      <c r="C7113" s="844" t="str">
        <f>Presupuesto!$B$110</f>
        <v>Suministro e instalación de válvula y accesorios de 2" o menor para drenajes en acero galvanizado</v>
      </c>
      <c r="D7113" s="844"/>
      <c r="E7113" s="844"/>
      <c r="F7113" s="844"/>
      <c r="G7113" s="845"/>
    </row>
    <row r="7114" spans="1:19">
      <c r="A7114" s="204"/>
      <c r="D7114" s="206"/>
      <c r="E7114" s="206"/>
      <c r="F7114" s="192" t="s">
        <v>87</v>
      </c>
      <c r="G7114" s="207" t="str">
        <f>Presupuesto!$C$110</f>
        <v>Und</v>
      </c>
      <c r="I7114" s="306"/>
      <c r="J7114" s="281"/>
      <c r="K7114" s="281"/>
      <c r="L7114" s="281"/>
      <c r="M7114" s="281"/>
      <c r="N7114" s="281"/>
      <c r="O7114" s="281"/>
      <c r="P7114" s="281"/>
      <c r="Q7114" s="281"/>
      <c r="R7114" s="281"/>
      <c r="S7114" s="281"/>
    </row>
    <row r="7115" spans="1:19" s="209" customFormat="1" ht="13.5" thickBot="1">
      <c r="A7115" s="202" t="s">
        <v>60</v>
      </c>
      <c r="B7115" s="195"/>
      <c r="C7115" s="195"/>
      <c r="D7115" s="206"/>
      <c r="E7115" s="206"/>
      <c r="F7115" s="205"/>
      <c r="G7115" s="208"/>
      <c r="I7115" s="307"/>
      <c r="S7115" s="281"/>
    </row>
    <row r="7116" spans="1:19" ht="13.5" thickTop="1">
      <c r="A7116" s="210" t="s">
        <v>53</v>
      </c>
      <c r="B7116" s="211" t="s">
        <v>61</v>
      </c>
      <c r="C7116" s="211" t="s">
        <v>62</v>
      </c>
      <c r="D7116" s="212" t="s">
        <v>70</v>
      </c>
      <c r="E7116" s="213" t="s">
        <v>98</v>
      </c>
      <c r="F7116" s="213" t="s">
        <v>75</v>
      </c>
      <c r="G7116" s="214" t="s">
        <v>66</v>
      </c>
      <c r="I7116" s="269"/>
    </row>
    <row r="7117" spans="1:19">
      <c r="A7117" s="215" t="str">
        <f t="shared" ref="A7117:A7128" si="1260">IF(I7116=0,"-",VLOOKUP(I7116,EQUIPOS,2,FALSE))</f>
        <v>-</v>
      </c>
      <c r="B7117" s="216"/>
      <c r="C7117" s="216"/>
      <c r="D7117" s="186"/>
      <c r="E7117" s="217">
        <f t="shared" ref="E7117:E7128" si="1261">IF(I7116=0,0,VLOOKUP(I7116,EQUIPOS,4,FALSE))</f>
        <v>0</v>
      </c>
      <c r="F7117" s="218">
        <f t="shared" ref="F7117:F7128" si="1262">IF(D7117=0,0,E7117/D7117)</f>
        <v>0</v>
      </c>
      <c r="G7117" s="219"/>
      <c r="I7117" s="269"/>
    </row>
    <row r="7118" spans="1:19">
      <c r="A7118" s="215" t="str">
        <f t="shared" si="1260"/>
        <v>-</v>
      </c>
      <c r="B7118" s="216"/>
      <c r="C7118" s="216"/>
      <c r="D7118" s="186"/>
      <c r="E7118" s="217">
        <f t="shared" si="1261"/>
        <v>0</v>
      </c>
      <c r="F7118" s="218">
        <f t="shared" si="1262"/>
        <v>0</v>
      </c>
      <c r="G7118" s="220"/>
      <c r="I7118" s="269"/>
    </row>
    <row r="7119" spans="1:19">
      <c r="A7119" s="215" t="str">
        <f t="shared" si="1260"/>
        <v>-</v>
      </c>
      <c r="B7119" s="216"/>
      <c r="C7119" s="216"/>
      <c r="D7119" s="186"/>
      <c r="E7119" s="217">
        <f t="shared" si="1261"/>
        <v>0</v>
      </c>
      <c r="F7119" s="218">
        <f t="shared" si="1262"/>
        <v>0</v>
      </c>
      <c r="G7119" s="220"/>
      <c r="I7119" s="269"/>
    </row>
    <row r="7120" spans="1:19">
      <c r="A7120" s="215" t="str">
        <f t="shared" si="1260"/>
        <v>-</v>
      </c>
      <c r="B7120" s="216"/>
      <c r="C7120" s="216"/>
      <c r="D7120" s="186"/>
      <c r="E7120" s="217">
        <f t="shared" si="1261"/>
        <v>0</v>
      </c>
      <c r="F7120" s="218">
        <f t="shared" si="1262"/>
        <v>0</v>
      </c>
      <c r="G7120" s="220"/>
      <c r="I7120" s="269"/>
    </row>
    <row r="7121" spans="1:19">
      <c r="A7121" s="215" t="str">
        <f t="shared" si="1260"/>
        <v>-</v>
      </c>
      <c r="B7121" s="216"/>
      <c r="C7121" s="216"/>
      <c r="D7121" s="186"/>
      <c r="E7121" s="217">
        <f t="shared" si="1261"/>
        <v>0</v>
      </c>
      <c r="F7121" s="218">
        <f t="shared" si="1262"/>
        <v>0</v>
      </c>
      <c r="G7121" s="220"/>
      <c r="I7121" s="269"/>
    </row>
    <row r="7122" spans="1:19">
      <c r="A7122" s="215" t="str">
        <f t="shared" si="1260"/>
        <v>-</v>
      </c>
      <c r="B7122" s="216"/>
      <c r="C7122" s="216"/>
      <c r="D7122" s="186"/>
      <c r="E7122" s="217">
        <f t="shared" si="1261"/>
        <v>0</v>
      </c>
      <c r="F7122" s="218">
        <f t="shared" si="1262"/>
        <v>0</v>
      </c>
      <c r="G7122" s="220"/>
      <c r="I7122" s="269"/>
    </row>
    <row r="7123" spans="1:19">
      <c r="A7123" s="215" t="str">
        <f t="shared" si="1260"/>
        <v>-</v>
      </c>
      <c r="B7123" s="216"/>
      <c r="C7123" s="216"/>
      <c r="D7123" s="186"/>
      <c r="E7123" s="217">
        <f t="shared" si="1261"/>
        <v>0</v>
      </c>
      <c r="F7123" s="218">
        <f t="shared" si="1262"/>
        <v>0</v>
      </c>
      <c r="G7123" s="220"/>
      <c r="I7123" s="269"/>
    </row>
    <row r="7124" spans="1:19">
      <c r="A7124" s="215" t="str">
        <f t="shared" si="1260"/>
        <v>-</v>
      </c>
      <c r="B7124" s="216"/>
      <c r="C7124" s="216"/>
      <c r="D7124" s="186"/>
      <c r="E7124" s="217">
        <f t="shared" si="1261"/>
        <v>0</v>
      </c>
      <c r="F7124" s="218">
        <f t="shared" si="1262"/>
        <v>0</v>
      </c>
      <c r="G7124" s="220"/>
      <c r="I7124" s="269"/>
    </row>
    <row r="7125" spans="1:19">
      <c r="A7125" s="215" t="str">
        <f t="shared" si="1260"/>
        <v>-</v>
      </c>
      <c r="B7125" s="216"/>
      <c r="C7125" s="216"/>
      <c r="D7125" s="186"/>
      <c r="E7125" s="217">
        <f t="shared" si="1261"/>
        <v>0</v>
      </c>
      <c r="F7125" s="218">
        <f t="shared" si="1262"/>
        <v>0</v>
      </c>
      <c r="G7125" s="220"/>
      <c r="I7125" s="269"/>
    </row>
    <row r="7126" spans="1:19">
      <c r="A7126" s="215" t="str">
        <f t="shared" si="1260"/>
        <v>-</v>
      </c>
      <c r="B7126" s="216"/>
      <c r="C7126" s="216"/>
      <c r="D7126" s="186"/>
      <c r="E7126" s="217">
        <f t="shared" si="1261"/>
        <v>0</v>
      </c>
      <c r="F7126" s="218">
        <f t="shared" si="1262"/>
        <v>0</v>
      </c>
      <c r="G7126" s="220"/>
      <c r="I7126" s="269"/>
    </row>
    <row r="7127" spans="1:19">
      <c r="A7127" s="215" t="str">
        <f t="shared" si="1260"/>
        <v>-</v>
      </c>
      <c r="B7127" s="216"/>
      <c r="C7127" s="216"/>
      <c r="D7127" s="186"/>
      <c r="E7127" s="217">
        <f t="shared" si="1261"/>
        <v>0</v>
      </c>
      <c r="F7127" s="218">
        <f t="shared" si="1262"/>
        <v>0</v>
      </c>
      <c r="G7127" s="220"/>
      <c r="I7127" s="269"/>
    </row>
    <row r="7128" spans="1:19">
      <c r="A7128" s="215" t="str">
        <f t="shared" si="1260"/>
        <v>-</v>
      </c>
      <c r="B7128" s="216"/>
      <c r="C7128" s="216"/>
      <c r="D7128" s="186"/>
      <c r="E7128" s="217">
        <f t="shared" si="1261"/>
        <v>0</v>
      </c>
      <c r="F7128" s="218">
        <f t="shared" si="1262"/>
        <v>0</v>
      </c>
      <c r="G7128" s="220"/>
      <c r="I7128" s="308"/>
    </row>
    <row r="7129" spans="1:19" ht="13.5" thickBot="1">
      <c r="A7129" s="222"/>
      <c r="B7129" s="223"/>
      <c r="C7129" s="223"/>
      <c r="D7129" s="225"/>
      <c r="E7129" s="225"/>
      <c r="F7129" s="226" t="s">
        <v>76</v>
      </c>
      <c r="G7129" s="227">
        <f>SUM(F7117:F7128)</f>
        <v>0</v>
      </c>
      <c r="I7129" s="308"/>
    </row>
    <row r="7130" spans="1:19" s="209" customFormat="1" ht="13.5" thickTop="1">
      <c r="A7130" s="228" t="s">
        <v>63</v>
      </c>
      <c r="B7130" s="229"/>
      <c r="C7130" s="229"/>
      <c r="D7130" s="231"/>
      <c r="E7130" s="231"/>
      <c r="F7130" s="230"/>
      <c r="G7130" s="232"/>
      <c r="I7130" s="307"/>
      <c r="S7130" s="281"/>
    </row>
    <row r="7131" spans="1:19" ht="26">
      <c r="A7131" s="233" t="s">
        <v>53</v>
      </c>
      <c r="B7131" s="234"/>
      <c r="C7131" s="235" t="s">
        <v>54</v>
      </c>
      <c r="D7131" s="298" t="s">
        <v>64</v>
      </c>
      <c r="E7131" s="236" t="s">
        <v>65</v>
      </c>
      <c r="F7131" s="237" t="s">
        <v>75</v>
      </c>
      <c r="G7131" s="238" t="s">
        <v>66</v>
      </c>
      <c r="I7131" s="269"/>
    </row>
    <row r="7132" spans="1:19">
      <c r="A7132" s="842" t="str">
        <f t="shared" ref="A7132:A7143" si="1263">IF(I7131=0,"",VLOOKUP(I7131,MATERIALES,2,FALSE))</f>
        <v/>
      </c>
      <c r="B7132" s="843"/>
      <c r="C7132" s="239" t="str">
        <f t="shared" ref="C7132:C7140" si="1264">IF(I7131=0,"",VLOOKUP(I7131,MATERIALES,3,FALSE))</f>
        <v/>
      </c>
      <c r="D7132" s="186"/>
      <c r="E7132" s="240">
        <f t="shared" ref="E7132:E7143" si="1265">IF(I7131=0,0,VLOOKUP(I7131,MATERIALES,4,FALSE))</f>
        <v>0</v>
      </c>
      <c r="F7132" s="218">
        <f>D7132*E7132</f>
        <v>0</v>
      </c>
      <c r="G7132" s="219"/>
      <c r="I7132" s="269"/>
    </row>
    <row r="7133" spans="1:19">
      <c r="A7133" s="842" t="str">
        <f t="shared" si="1263"/>
        <v/>
      </c>
      <c r="B7133" s="843"/>
      <c r="C7133" s="239" t="str">
        <f t="shared" si="1264"/>
        <v/>
      </c>
      <c r="D7133" s="186"/>
      <c r="E7133" s="240">
        <f t="shared" si="1265"/>
        <v>0</v>
      </c>
      <c r="F7133" s="218">
        <f t="shared" ref="F7133:F7143" si="1266">D7133*E7133</f>
        <v>0</v>
      </c>
      <c r="G7133" s="220"/>
      <c r="I7133" s="269"/>
    </row>
    <row r="7134" spans="1:19">
      <c r="A7134" s="842" t="str">
        <f t="shared" si="1263"/>
        <v/>
      </c>
      <c r="B7134" s="843"/>
      <c r="C7134" s="239" t="str">
        <f t="shared" si="1264"/>
        <v/>
      </c>
      <c r="D7134" s="186"/>
      <c r="E7134" s="240">
        <f t="shared" si="1265"/>
        <v>0</v>
      </c>
      <c r="F7134" s="218">
        <f t="shared" si="1266"/>
        <v>0</v>
      </c>
      <c r="G7134" s="220"/>
      <c r="I7134" s="269"/>
    </row>
    <row r="7135" spans="1:19">
      <c r="A7135" s="842" t="str">
        <f t="shared" si="1263"/>
        <v/>
      </c>
      <c r="B7135" s="843"/>
      <c r="C7135" s="239" t="str">
        <f t="shared" si="1264"/>
        <v/>
      </c>
      <c r="D7135" s="186"/>
      <c r="E7135" s="240">
        <f t="shared" si="1265"/>
        <v>0</v>
      </c>
      <c r="F7135" s="218">
        <f t="shared" si="1266"/>
        <v>0</v>
      </c>
      <c r="G7135" s="220"/>
      <c r="I7135" s="269"/>
    </row>
    <row r="7136" spans="1:19">
      <c r="A7136" s="842" t="str">
        <f t="shared" si="1263"/>
        <v/>
      </c>
      <c r="B7136" s="843"/>
      <c r="C7136" s="239" t="str">
        <f t="shared" si="1264"/>
        <v/>
      </c>
      <c r="D7136" s="186"/>
      <c r="E7136" s="240">
        <f t="shared" si="1265"/>
        <v>0</v>
      </c>
      <c r="F7136" s="218">
        <f t="shared" si="1266"/>
        <v>0</v>
      </c>
      <c r="G7136" s="220"/>
      <c r="I7136" s="269"/>
    </row>
    <row r="7137" spans="1:9">
      <c r="A7137" s="842" t="str">
        <f t="shared" si="1263"/>
        <v/>
      </c>
      <c r="B7137" s="843"/>
      <c r="C7137" s="239" t="str">
        <f t="shared" si="1264"/>
        <v/>
      </c>
      <c r="D7137" s="186"/>
      <c r="E7137" s="240">
        <f t="shared" si="1265"/>
        <v>0</v>
      </c>
      <c r="F7137" s="218">
        <f t="shared" si="1266"/>
        <v>0</v>
      </c>
      <c r="G7137" s="220"/>
      <c r="I7137" s="269"/>
    </row>
    <row r="7138" spans="1:9">
      <c r="A7138" s="842" t="str">
        <f t="shared" si="1263"/>
        <v/>
      </c>
      <c r="B7138" s="843"/>
      <c r="C7138" s="239" t="str">
        <f t="shared" si="1264"/>
        <v/>
      </c>
      <c r="D7138" s="186"/>
      <c r="E7138" s="240">
        <f t="shared" si="1265"/>
        <v>0</v>
      </c>
      <c r="F7138" s="218">
        <f t="shared" si="1266"/>
        <v>0</v>
      </c>
      <c r="G7138" s="220"/>
      <c r="I7138" s="269"/>
    </row>
    <row r="7139" spans="1:9">
      <c r="A7139" s="842" t="str">
        <f t="shared" si="1263"/>
        <v/>
      </c>
      <c r="B7139" s="843"/>
      <c r="C7139" s="239" t="str">
        <f t="shared" si="1264"/>
        <v/>
      </c>
      <c r="D7139" s="186"/>
      <c r="E7139" s="240">
        <f t="shared" si="1265"/>
        <v>0</v>
      </c>
      <c r="F7139" s="218">
        <f t="shared" si="1266"/>
        <v>0</v>
      </c>
      <c r="G7139" s="241"/>
      <c r="I7139" s="269"/>
    </row>
    <row r="7140" spans="1:9">
      <c r="A7140" s="842" t="str">
        <f t="shared" si="1263"/>
        <v/>
      </c>
      <c r="B7140" s="843"/>
      <c r="C7140" s="239" t="str">
        <f t="shared" si="1264"/>
        <v/>
      </c>
      <c r="D7140" s="186"/>
      <c r="E7140" s="240">
        <f t="shared" si="1265"/>
        <v>0</v>
      </c>
      <c r="F7140" s="218">
        <f t="shared" si="1266"/>
        <v>0</v>
      </c>
      <c r="G7140" s="220"/>
      <c r="I7140" s="269"/>
    </row>
    <row r="7141" spans="1:9">
      <c r="A7141" s="842" t="str">
        <f t="shared" si="1263"/>
        <v/>
      </c>
      <c r="B7141" s="843"/>
      <c r="C7141" s="239"/>
      <c r="D7141" s="186"/>
      <c r="E7141" s="240">
        <f t="shared" si="1265"/>
        <v>0</v>
      </c>
      <c r="F7141" s="218">
        <f t="shared" si="1266"/>
        <v>0</v>
      </c>
      <c r="G7141" s="220"/>
      <c r="I7141" s="269"/>
    </row>
    <row r="7142" spans="1:9">
      <c r="A7142" s="842" t="str">
        <f t="shared" si="1263"/>
        <v/>
      </c>
      <c r="B7142" s="843"/>
      <c r="C7142" s="239"/>
      <c r="D7142" s="186"/>
      <c r="E7142" s="240">
        <f t="shared" si="1265"/>
        <v>0</v>
      </c>
      <c r="F7142" s="218">
        <f t="shared" si="1266"/>
        <v>0</v>
      </c>
      <c r="G7142" s="220"/>
      <c r="I7142" s="269"/>
    </row>
    <row r="7143" spans="1:9" ht="26.25" customHeight="1">
      <c r="A7143" s="842" t="str">
        <f t="shared" si="1263"/>
        <v/>
      </c>
      <c r="B7143" s="843"/>
      <c r="C7143" s="239" t="str">
        <f t="shared" ref="C7143" si="1267">IF(I7142=0,"",VLOOKUP(I7142,MATERIALES,3,FALSE))</f>
        <v/>
      </c>
      <c r="D7143" s="186"/>
      <c r="E7143" s="240">
        <f t="shared" si="1265"/>
        <v>0</v>
      </c>
      <c r="F7143" s="218">
        <f t="shared" si="1266"/>
        <v>0</v>
      </c>
      <c r="G7143" s="221"/>
      <c r="I7143" s="308"/>
    </row>
    <row r="7144" spans="1:9" ht="13.5" thickBot="1">
      <c r="A7144" s="204"/>
      <c r="D7144" s="206"/>
      <c r="E7144" s="242"/>
      <c r="F7144" s="243" t="s">
        <v>77</v>
      </c>
      <c r="G7144" s="241">
        <f>SUM(F7132:F7143)</f>
        <v>0</v>
      </c>
      <c r="I7144" s="308"/>
    </row>
    <row r="7145" spans="1:9" ht="14" thickTop="1" thickBot="1">
      <c r="A7145" s="244" t="s">
        <v>68</v>
      </c>
      <c r="B7145" s="245"/>
      <c r="C7145" s="245"/>
      <c r="D7145" s="247"/>
      <c r="E7145" s="247"/>
      <c r="F7145" s="246"/>
      <c r="G7145" s="248"/>
      <c r="I7145" s="308"/>
    </row>
    <row r="7146" spans="1:9" ht="13.5" thickTop="1">
      <c r="A7146" s="233" t="s">
        <v>53</v>
      </c>
      <c r="B7146" s="234"/>
      <c r="C7146" s="236" t="s">
        <v>67</v>
      </c>
      <c r="D7146" s="298" t="s">
        <v>71</v>
      </c>
      <c r="E7146" s="236" t="s">
        <v>96</v>
      </c>
      <c r="F7146" s="237" t="s">
        <v>75</v>
      </c>
      <c r="G7146" s="238" t="s">
        <v>66</v>
      </c>
      <c r="I7146" s="269"/>
    </row>
    <row r="7147" spans="1:9">
      <c r="A7147" s="842" t="str">
        <f>IF(I7146=0,"",VLOOKUP(I7146,EQUIPOS,2,FALSE))</f>
        <v/>
      </c>
      <c r="B7147" s="843"/>
      <c r="C7147" s="187"/>
      <c r="D7147" s="186"/>
      <c r="E7147" s="240">
        <f>IF(I7146=0,0,VLOOKUP(I7146,EQUIPOS,4,FALSE))</f>
        <v>0</v>
      </c>
      <c r="F7147" s="218">
        <f>C7147*D7147*E7147</f>
        <v>0</v>
      </c>
      <c r="G7147" s="219"/>
      <c r="I7147" s="269"/>
    </row>
    <row r="7148" spans="1:9">
      <c r="A7148" s="842" t="str">
        <f>IF(I7147=0,"",VLOOKUP(I7147,EQUIPOS,2,FALSE))</f>
        <v/>
      </c>
      <c r="B7148" s="843"/>
      <c r="C7148" s="187"/>
      <c r="D7148" s="186"/>
      <c r="E7148" s="240">
        <f>IF(I7147=0,0,VLOOKUP(I7147,EQUIPOS,4,FALSE))</f>
        <v>0</v>
      </c>
      <c r="F7148" s="218">
        <f t="shared" ref="F7148:F7151" si="1268">C7148*D7148*E7148</f>
        <v>0</v>
      </c>
      <c r="G7148" s="220"/>
      <c r="I7148" s="269"/>
    </row>
    <row r="7149" spans="1:9">
      <c r="A7149" s="842" t="str">
        <f>IF(I7148=0,"",VLOOKUP(I7148,EQUIPOS,2,FALSE))</f>
        <v/>
      </c>
      <c r="B7149" s="843"/>
      <c r="C7149" s="187"/>
      <c r="D7149" s="186"/>
      <c r="E7149" s="240">
        <f>IF(I7148=0,0,VLOOKUP(I7148,EQUIPOS,4,FALSE))</f>
        <v>0</v>
      </c>
      <c r="F7149" s="218">
        <f t="shared" si="1268"/>
        <v>0</v>
      </c>
      <c r="G7149" s="220"/>
      <c r="I7149" s="269"/>
    </row>
    <row r="7150" spans="1:9">
      <c r="A7150" s="842" t="str">
        <f>IF(I7149=0,"",VLOOKUP(I7149,EQUIPOS,2,FALSE))</f>
        <v/>
      </c>
      <c r="B7150" s="843"/>
      <c r="C7150" s="187"/>
      <c r="D7150" s="186"/>
      <c r="E7150" s="240">
        <f>IF(I7149=0,0,VLOOKUP(I7149,EQUIPOS,4,FALSE))</f>
        <v>0</v>
      </c>
      <c r="F7150" s="218">
        <f t="shared" si="1268"/>
        <v>0</v>
      </c>
      <c r="G7150" s="220"/>
      <c r="I7150" s="269"/>
    </row>
    <row r="7151" spans="1:9" ht="30.75" customHeight="1">
      <c r="A7151" s="842" t="str">
        <f>IF(I7150=0,"",VLOOKUP(I7150,EQUIPOS,2,FALSE))</f>
        <v/>
      </c>
      <c r="B7151" s="843"/>
      <c r="C7151" s="187"/>
      <c r="D7151" s="186"/>
      <c r="E7151" s="240">
        <f>IF(I7150=0,0,VLOOKUP(I7150,EQUIPOS,4,FALSE))</f>
        <v>0</v>
      </c>
      <c r="F7151" s="218">
        <f t="shared" si="1268"/>
        <v>0</v>
      </c>
      <c r="G7151" s="221"/>
      <c r="I7151" s="308"/>
    </row>
    <row r="7152" spans="1:9" ht="13.5" thickBot="1">
      <c r="A7152" s="222"/>
      <c r="B7152" s="223"/>
      <c r="C7152" s="223"/>
      <c r="D7152" s="225"/>
      <c r="E7152" s="249"/>
      <c r="F7152" s="226" t="s">
        <v>78</v>
      </c>
      <c r="G7152" s="250">
        <f>SUM(F7147:F7151)</f>
        <v>0</v>
      </c>
      <c r="I7152" s="308"/>
    </row>
    <row r="7153" spans="1:9" ht="13.5" thickTop="1">
      <c r="A7153" s="228" t="s">
        <v>69</v>
      </c>
      <c r="B7153" s="229"/>
      <c r="C7153" s="229"/>
      <c r="D7153" s="231"/>
      <c r="E7153" s="231"/>
      <c r="F7153" s="230"/>
      <c r="G7153" s="232"/>
      <c r="H7153" s="209"/>
      <c r="I7153" s="307"/>
    </row>
    <row r="7154" spans="1:9" ht="26">
      <c r="A7154" s="233" t="s">
        <v>53</v>
      </c>
      <c r="B7154" s="235" t="s">
        <v>54</v>
      </c>
      <c r="C7154" s="235" t="s">
        <v>64</v>
      </c>
      <c r="D7154" s="298" t="s">
        <v>70</v>
      </c>
      <c r="E7154" s="236" t="s">
        <v>65</v>
      </c>
      <c r="F7154" s="237" t="s">
        <v>75</v>
      </c>
      <c r="G7154" s="238" t="s">
        <v>66</v>
      </c>
      <c r="I7154" s="269"/>
    </row>
    <row r="7155" spans="1:9">
      <c r="A7155" s="251" t="str">
        <f t="shared" ref="A7155:A7166" si="1269">IF(I7154=0,"",VLOOKUP(I7154,MANOOBRA,2,FALSE))</f>
        <v/>
      </c>
      <c r="B7155" s="239" t="str">
        <f t="shared" ref="B7155:B7166" si="1270">IF(I7154=0,"",VLOOKUP(I7154,MANOOBRA,3,FALSE))</f>
        <v/>
      </c>
      <c r="C7155" s="187"/>
      <c r="D7155" s="187"/>
      <c r="E7155" s="240">
        <f t="shared" ref="E7155:E7166" si="1271">IF(I7154=0,0,VLOOKUP(I7154,MANOOBRA,4,FALSE))</f>
        <v>0</v>
      </c>
      <c r="F7155" s="218">
        <f>IF(D7155=0,0,C7155*E7155/D7155)</f>
        <v>0</v>
      </c>
      <c r="G7155" s="219"/>
      <c r="I7155" s="269"/>
    </row>
    <row r="7156" spans="1:9">
      <c r="A7156" s="251" t="str">
        <f t="shared" si="1269"/>
        <v/>
      </c>
      <c r="B7156" s="239" t="str">
        <f t="shared" si="1270"/>
        <v/>
      </c>
      <c r="C7156" s="187"/>
      <c r="D7156" s="187"/>
      <c r="E7156" s="240">
        <f t="shared" si="1271"/>
        <v>0</v>
      </c>
      <c r="F7156" s="218">
        <f t="shared" ref="F7156:F7166" si="1272">IF(D7156=0,0,C7156*E7156/D7156)</f>
        <v>0</v>
      </c>
      <c r="G7156" s="220"/>
      <c r="I7156" s="269"/>
    </row>
    <row r="7157" spans="1:9">
      <c r="A7157" s="251" t="str">
        <f t="shared" si="1269"/>
        <v/>
      </c>
      <c r="B7157" s="239" t="str">
        <f t="shared" si="1270"/>
        <v/>
      </c>
      <c r="C7157" s="187"/>
      <c r="D7157" s="290"/>
      <c r="E7157" s="240">
        <f t="shared" si="1271"/>
        <v>0</v>
      </c>
      <c r="F7157" s="218">
        <f t="shared" si="1272"/>
        <v>0</v>
      </c>
      <c r="G7157" s="220"/>
      <c r="I7157" s="269"/>
    </row>
    <row r="7158" spans="1:9">
      <c r="A7158" s="251" t="str">
        <f t="shared" si="1269"/>
        <v/>
      </c>
      <c r="B7158" s="239" t="str">
        <f t="shared" si="1270"/>
        <v/>
      </c>
      <c r="C7158" s="187"/>
      <c r="D7158" s="187"/>
      <c r="E7158" s="240">
        <f t="shared" si="1271"/>
        <v>0</v>
      </c>
      <c r="F7158" s="218">
        <f t="shared" si="1272"/>
        <v>0</v>
      </c>
      <c r="G7158" s="220"/>
      <c r="I7158" s="269"/>
    </row>
    <row r="7159" spans="1:9">
      <c r="A7159" s="251" t="str">
        <f t="shared" si="1269"/>
        <v/>
      </c>
      <c r="B7159" s="239" t="str">
        <f t="shared" si="1270"/>
        <v/>
      </c>
      <c r="C7159" s="187"/>
      <c r="D7159" s="187"/>
      <c r="E7159" s="240">
        <f t="shared" si="1271"/>
        <v>0</v>
      </c>
      <c r="F7159" s="218">
        <f t="shared" si="1272"/>
        <v>0</v>
      </c>
      <c r="G7159" s="220"/>
      <c r="I7159" s="269"/>
    </row>
    <row r="7160" spans="1:9">
      <c r="A7160" s="251" t="str">
        <f t="shared" si="1269"/>
        <v/>
      </c>
      <c r="B7160" s="239" t="str">
        <f t="shared" si="1270"/>
        <v/>
      </c>
      <c r="C7160" s="187"/>
      <c r="D7160" s="187"/>
      <c r="E7160" s="240">
        <f t="shared" si="1271"/>
        <v>0</v>
      </c>
      <c r="F7160" s="218">
        <f t="shared" si="1272"/>
        <v>0</v>
      </c>
      <c r="G7160" s="220"/>
      <c r="I7160" s="269"/>
    </row>
    <row r="7161" spans="1:9">
      <c r="A7161" s="251" t="str">
        <f t="shared" si="1269"/>
        <v/>
      </c>
      <c r="B7161" s="239" t="str">
        <f t="shared" si="1270"/>
        <v/>
      </c>
      <c r="C7161" s="187"/>
      <c r="D7161" s="187"/>
      <c r="E7161" s="240">
        <f t="shared" si="1271"/>
        <v>0</v>
      </c>
      <c r="F7161" s="218">
        <f t="shared" si="1272"/>
        <v>0</v>
      </c>
      <c r="G7161" s="220"/>
      <c r="I7161" s="269"/>
    </row>
    <row r="7162" spans="1:9">
      <c r="A7162" s="251" t="str">
        <f t="shared" si="1269"/>
        <v/>
      </c>
      <c r="B7162" s="239" t="str">
        <f t="shared" si="1270"/>
        <v/>
      </c>
      <c r="C7162" s="187"/>
      <c r="D7162" s="187"/>
      <c r="E7162" s="240">
        <f t="shared" si="1271"/>
        <v>0</v>
      </c>
      <c r="F7162" s="218">
        <f t="shared" si="1272"/>
        <v>0</v>
      </c>
      <c r="G7162" s="220"/>
      <c r="I7162" s="269"/>
    </row>
    <row r="7163" spans="1:9">
      <c r="A7163" s="251" t="str">
        <f t="shared" si="1269"/>
        <v/>
      </c>
      <c r="B7163" s="239" t="str">
        <f t="shared" si="1270"/>
        <v/>
      </c>
      <c r="C7163" s="187"/>
      <c r="D7163" s="187"/>
      <c r="E7163" s="240">
        <f t="shared" si="1271"/>
        <v>0</v>
      </c>
      <c r="F7163" s="218">
        <f t="shared" si="1272"/>
        <v>0</v>
      </c>
      <c r="G7163" s="220"/>
      <c r="I7163" s="269"/>
    </row>
    <row r="7164" spans="1:9">
      <c r="A7164" s="251" t="str">
        <f t="shared" si="1269"/>
        <v/>
      </c>
      <c r="B7164" s="239" t="str">
        <f t="shared" si="1270"/>
        <v/>
      </c>
      <c r="C7164" s="187"/>
      <c r="D7164" s="187"/>
      <c r="E7164" s="240">
        <f t="shared" si="1271"/>
        <v>0</v>
      </c>
      <c r="F7164" s="218">
        <f t="shared" si="1272"/>
        <v>0</v>
      </c>
      <c r="G7164" s="220"/>
      <c r="I7164" s="269"/>
    </row>
    <row r="7165" spans="1:9">
      <c r="A7165" s="251" t="str">
        <f t="shared" si="1269"/>
        <v/>
      </c>
      <c r="B7165" s="239" t="str">
        <f t="shared" si="1270"/>
        <v/>
      </c>
      <c r="C7165" s="187"/>
      <c r="D7165" s="187"/>
      <c r="E7165" s="240">
        <f t="shared" si="1271"/>
        <v>0</v>
      </c>
      <c r="F7165" s="218">
        <f t="shared" si="1272"/>
        <v>0</v>
      </c>
      <c r="G7165" s="220"/>
      <c r="I7165" s="269"/>
    </row>
    <row r="7166" spans="1:9" ht="31.5" customHeight="1">
      <c r="A7166" s="251" t="str">
        <f t="shared" si="1269"/>
        <v/>
      </c>
      <c r="B7166" s="239" t="str">
        <f t="shared" si="1270"/>
        <v/>
      </c>
      <c r="C7166" s="187"/>
      <c r="D7166" s="187"/>
      <c r="E7166" s="240">
        <f t="shared" si="1271"/>
        <v>0</v>
      </c>
      <c r="F7166" s="218">
        <f t="shared" si="1272"/>
        <v>0</v>
      </c>
      <c r="G7166" s="221"/>
      <c r="I7166" s="308"/>
    </row>
    <row r="7167" spans="1:9" ht="13.5" thickBot="1">
      <c r="A7167" s="222"/>
      <c r="B7167" s="223"/>
      <c r="C7167" s="223"/>
      <c r="D7167" s="225"/>
      <c r="E7167" s="225"/>
      <c r="F7167" s="226" t="s">
        <v>79</v>
      </c>
      <c r="G7167" s="250">
        <f>SUM(F7155:F7166)</f>
        <v>0</v>
      </c>
      <c r="I7167" s="308"/>
    </row>
    <row r="7168" spans="1:9" ht="13.5" thickTop="1">
      <c r="A7168" s="179" t="s">
        <v>72</v>
      </c>
      <c r="B7168" s="229"/>
      <c r="C7168" s="229"/>
      <c r="D7168" s="231"/>
      <c r="E7168" s="231"/>
      <c r="F7168" s="230"/>
      <c r="G7168" s="232"/>
      <c r="H7168" s="209"/>
      <c r="I7168" s="307"/>
    </row>
    <row r="7169" spans="1:20">
      <c r="A7169" s="233" t="s">
        <v>53</v>
      </c>
      <c r="B7169" s="234"/>
      <c r="C7169" s="234"/>
      <c r="D7169" s="299"/>
      <c r="E7169" s="236" t="s">
        <v>73</v>
      </c>
      <c r="F7169" s="237" t="s">
        <v>74</v>
      </c>
      <c r="G7169" s="252" t="s">
        <v>73</v>
      </c>
      <c r="I7169" s="308"/>
    </row>
    <row r="7170" spans="1:20">
      <c r="A7170" s="178" t="s">
        <v>86</v>
      </c>
      <c r="B7170" s="253"/>
      <c r="C7170" s="253"/>
      <c r="D7170" s="300"/>
      <c r="E7170" s="217">
        <f>SUM(G7129,G7144,G7152,G7167)</f>
        <v>0</v>
      </c>
      <c r="F7170" s="254">
        <f>A</f>
        <v>0</v>
      </c>
      <c r="G7170" s="255">
        <f>E7170*F7170</f>
        <v>0</v>
      </c>
      <c r="I7170" s="308"/>
    </row>
    <row r="7171" spans="1:20">
      <c r="A7171" s="178" t="s">
        <v>84</v>
      </c>
      <c r="B7171" s="253"/>
      <c r="C7171" s="253"/>
      <c r="D7171" s="300"/>
      <c r="E7171" s="217">
        <f>SUM(G7129,G7144,G7152,G7167)</f>
        <v>0</v>
      </c>
      <c r="F7171" s="254">
        <f>I</f>
        <v>0</v>
      </c>
      <c r="G7171" s="255">
        <f>E7171*F7171</f>
        <v>0</v>
      </c>
      <c r="I7171" s="308"/>
    </row>
    <row r="7172" spans="1:20" ht="33" customHeight="1">
      <c r="A7172" s="178" t="s">
        <v>85</v>
      </c>
      <c r="B7172" s="253"/>
      <c r="C7172" s="253"/>
      <c r="D7172" s="300"/>
      <c r="E7172" s="217">
        <f>SUM(G7129,G7144,G7152,G7167)</f>
        <v>0</v>
      </c>
      <c r="F7172" s="254">
        <f>U</f>
        <v>0</v>
      </c>
      <c r="G7172" s="255">
        <f>E7172*F7172</f>
        <v>0</v>
      </c>
      <c r="I7172" s="308"/>
      <c r="J7172" s="281"/>
      <c r="K7172" s="281"/>
      <c r="L7172" s="281"/>
      <c r="M7172" s="281"/>
      <c r="N7172" s="281"/>
      <c r="O7172" s="281"/>
      <c r="P7172" s="281"/>
      <c r="Q7172" s="281"/>
      <c r="R7172" s="281"/>
      <c r="S7172" s="281"/>
    </row>
    <row r="7173" spans="1:20" s="201" customFormat="1" ht="13.5" thickBot="1">
      <c r="A7173" s="222"/>
      <c r="B7173" s="223"/>
      <c r="C7173" s="223"/>
      <c r="D7173" s="225"/>
      <c r="E7173" s="225"/>
      <c r="F7173" s="256" t="s">
        <v>83</v>
      </c>
      <c r="G7173" s="250">
        <f>SUM(G7170:G7172)</f>
        <v>0</v>
      </c>
      <c r="I7173" s="309"/>
      <c r="J7173" s="201" t="str">
        <f>B7113</f>
        <v>10,8</v>
      </c>
      <c r="K7173" s="261">
        <f>E7170</f>
        <v>0</v>
      </c>
      <c r="L7173" s="261">
        <f>+G7129</f>
        <v>0</v>
      </c>
      <c r="M7173" s="261">
        <f>+G7144</f>
        <v>0</v>
      </c>
      <c r="N7173" s="261">
        <f>+G7152</f>
        <v>0</v>
      </c>
      <c r="O7173" s="261">
        <f>+G7167</f>
        <v>0</v>
      </c>
      <c r="P7173" s="280">
        <f>G7170</f>
        <v>0</v>
      </c>
      <c r="Q7173" s="280">
        <f>G7171</f>
        <v>0</v>
      </c>
      <c r="R7173" s="280">
        <f>G7172</f>
        <v>0</v>
      </c>
      <c r="S7173" s="283">
        <f>SUM(K7173:R7173)</f>
        <v>0</v>
      </c>
      <c r="T7173" s="280"/>
    </row>
    <row r="7174" spans="1:20" ht="14" thickTop="1" thickBot="1">
      <c r="A7174" s="257"/>
      <c r="B7174" s="201"/>
      <c r="C7174" s="201"/>
      <c r="D7174" s="301"/>
      <c r="E7174" s="258" t="s">
        <v>88</v>
      </c>
      <c r="F7174" s="259"/>
      <c r="G7174" s="260">
        <f>ROUND(SUM(G7129,G7144,G7152,G7167,G7173),0)</f>
        <v>0</v>
      </c>
      <c r="I7174" s="308"/>
      <c r="T7174" s="280"/>
    </row>
    <row r="7175" spans="1:20" ht="13.5" thickTop="1">
      <c r="A7175" s="262" t="s">
        <v>95</v>
      </c>
      <c r="D7175" s="206"/>
      <c r="E7175" s="206"/>
      <c r="F7175" s="205"/>
      <c r="G7175" s="208"/>
      <c r="I7175" s="308"/>
      <c r="T7175" s="280"/>
    </row>
    <row r="7176" spans="1:20">
      <c r="A7176" s="262"/>
      <c r="B7176" s="263"/>
      <c r="C7176" s="263"/>
      <c r="D7176" s="302"/>
      <c r="E7176" s="206"/>
      <c r="F7176" s="205"/>
      <c r="G7176" s="264">
        <f ca="1">TODAY()</f>
        <v>45189</v>
      </c>
      <c r="I7176" s="308"/>
      <c r="T7176" s="280"/>
    </row>
    <row r="7177" spans="1:20" s="191" customFormat="1" ht="13.5" thickBot="1">
      <c r="A7177" s="222"/>
      <c r="B7177" s="223"/>
      <c r="C7177" s="223"/>
      <c r="D7177" s="225"/>
      <c r="E7177" s="225"/>
      <c r="F7177" s="224"/>
      <c r="G7177" s="265"/>
      <c r="I7177" s="303"/>
      <c r="S7177" s="282"/>
    </row>
    <row r="7178" spans="1:20" s="191" customFormat="1" ht="13.5" thickTop="1">
      <c r="A7178" s="188" t="s">
        <v>124</v>
      </c>
      <c r="B7178" s="188"/>
      <c r="C7178" s="188"/>
      <c r="D7178" s="190"/>
      <c r="E7178" s="190"/>
      <c r="F7178" s="189"/>
      <c r="G7178" s="189"/>
      <c r="I7178" s="303"/>
      <c r="S7178" s="282"/>
    </row>
    <row r="7179" spans="1:20" s="191" customFormat="1">
      <c r="A7179" s="188" t="str">
        <f>CONCATENATE('Prestaciones y AIU'!A6528," ANALISIS DE PRECIOS UNITARIOS")</f>
        <v xml:space="preserve"> ANALISIS DE PRECIOS UNITARIOS</v>
      </c>
      <c r="B7179" s="188"/>
      <c r="C7179" s="188"/>
      <c r="D7179" s="190"/>
      <c r="E7179" s="190"/>
      <c r="F7179" s="189"/>
      <c r="G7179" s="189"/>
      <c r="I7179" s="303"/>
      <c r="S7179" s="282"/>
    </row>
    <row r="7180" spans="1:20" s="191" customFormat="1">
      <c r="A7180" s="188" t="str">
        <f>Objeto_LIC</f>
        <v>OBJETO PROCESO COMPETITIVO</v>
      </c>
      <c r="B7180" s="188"/>
      <c r="C7180" s="188"/>
      <c r="D7180" s="190"/>
      <c r="E7180" s="190"/>
      <c r="F7180" s="189"/>
      <c r="G7180" s="189"/>
      <c r="I7180" s="303"/>
      <c r="S7180" s="282"/>
    </row>
    <row r="7181" spans="1:20">
      <c r="A7181" s="188"/>
      <c r="B7181" s="188"/>
      <c r="C7181" s="188"/>
      <c r="D7181" s="190"/>
      <c r="E7181" s="190"/>
      <c r="F7181" s="189"/>
      <c r="G7181" s="189"/>
    </row>
    <row r="7182" spans="1:20" s="201" customFormat="1" ht="13.5" thickBot="1">
      <c r="A7182" s="192"/>
      <c r="B7182" s="192"/>
      <c r="C7182" s="192"/>
      <c r="D7182" s="194"/>
      <c r="E7182" s="194"/>
      <c r="F7182" s="193"/>
      <c r="G7182" s="193"/>
      <c r="I7182" s="305"/>
      <c r="S7182" s="282"/>
    </row>
    <row r="7183" spans="1:20" ht="13.5" thickTop="1">
      <c r="A7183" s="196"/>
      <c r="B7183" s="197"/>
      <c r="C7183" s="197"/>
      <c r="D7183" s="199"/>
      <c r="E7183" s="199"/>
      <c r="F7183" s="198"/>
      <c r="G7183" s="200" t="s">
        <v>125</v>
      </c>
    </row>
    <row r="7184" spans="1:20">
      <c r="A7184" s="202" t="s">
        <v>58</v>
      </c>
      <c r="B7184" s="844" t="str">
        <f>Proponente</f>
        <v>INDICAR NOMBRE DE CONTRATISTA</v>
      </c>
      <c r="C7184" s="844"/>
      <c r="D7184" s="844"/>
      <c r="E7184" s="844"/>
      <c r="F7184" s="844"/>
      <c r="G7184" s="845"/>
    </row>
    <row r="7185" spans="1:19">
      <c r="A7185" s="202" t="s">
        <v>59</v>
      </c>
      <c r="B7185" s="203" t="str">
        <f>Presupuesto!$A$111</f>
        <v>10,9</v>
      </c>
      <c r="C7185" s="844" t="str">
        <f>Presupuesto!$B$111</f>
        <v>Suministro e instalación de válvula y accesorios de 3" para drenajes en acero galvanizado</v>
      </c>
      <c r="D7185" s="844"/>
      <c r="E7185" s="844"/>
      <c r="F7185" s="844"/>
      <c r="G7185" s="845"/>
    </row>
    <row r="7186" spans="1:19">
      <c r="A7186" s="204"/>
      <c r="D7186" s="206"/>
      <c r="E7186" s="206"/>
      <c r="F7186" s="192" t="s">
        <v>87</v>
      </c>
      <c r="G7186" s="207" t="str">
        <f>Presupuesto!$C$111</f>
        <v>Und</v>
      </c>
      <c r="I7186" s="306"/>
      <c r="J7186" s="281"/>
      <c r="K7186" s="281"/>
      <c r="L7186" s="281"/>
      <c r="M7186" s="281"/>
      <c r="N7186" s="281"/>
      <c r="O7186" s="281"/>
      <c r="P7186" s="281"/>
      <c r="Q7186" s="281"/>
      <c r="R7186" s="281"/>
      <c r="S7186" s="281"/>
    </row>
    <row r="7187" spans="1:19" s="209" customFormat="1" ht="13.5" thickBot="1">
      <c r="A7187" s="202" t="s">
        <v>60</v>
      </c>
      <c r="B7187" s="195"/>
      <c r="C7187" s="195"/>
      <c r="D7187" s="206"/>
      <c r="E7187" s="206"/>
      <c r="F7187" s="205"/>
      <c r="G7187" s="208"/>
      <c r="I7187" s="307"/>
      <c r="S7187" s="281"/>
    </row>
    <row r="7188" spans="1:19" ht="13.5" thickTop="1">
      <c r="A7188" s="210" t="s">
        <v>53</v>
      </c>
      <c r="B7188" s="211" t="s">
        <v>61</v>
      </c>
      <c r="C7188" s="211" t="s">
        <v>62</v>
      </c>
      <c r="D7188" s="212" t="s">
        <v>70</v>
      </c>
      <c r="E7188" s="213" t="s">
        <v>98</v>
      </c>
      <c r="F7188" s="213" t="s">
        <v>75</v>
      </c>
      <c r="G7188" s="214" t="s">
        <v>66</v>
      </c>
      <c r="I7188" s="269"/>
    </row>
    <row r="7189" spans="1:19">
      <c r="A7189" s="215" t="str">
        <f t="shared" ref="A7189:A7200" si="1273">IF(I7188=0,"-",VLOOKUP(I7188,EQUIPOS,2,FALSE))</f>
        <v>-</v>
      </c>
      <c r="B7189" s="216"/>
      <c r="C7189" s="216"/>
      <c r="D7189" s="186"/>
      <c r="E7189" s="217">
        <f t="shared" ref="E7189:E7200" si="1274">IF(I7188=0,0,VLOOKUP(I7188,EQUIPOS,4,FALSE))</f>
        <v>0</v>
      </c>
      <c r="F7189" s="218">
        <f t="shared" ref="F7189:F7200" si="1275">IF(D7189=0,0,E7189/D7189)</f>
        <v>0</v>
      </c>
      <c r="G7189" s="219"/>
      <c r="I7189" s="269"/>
    </row>
    <row r="7190" spans="1:19">
      <c r="A7190" s="215" t="str">
        <f t="shared" si="1273"/>
        <v>-</v>
      </c>
      <c r="B7190" s="216"/>
      <c r="C7190" s="216"/>
      <c r="D7190" s="186"/>
      <c r="E7190" s="217">
        <f t="shared" si="1274"/>
        <v>0</v>
      </c>
      <c r="F7190" s="218">
        <f t="shared" si="1275"/>
        <v>0</v>
      </c>
      <c r="G7190" s="220"/>
      <c r="I7190" s="269"/>
    </row>
    <row r="7191" spans="1:19">
      <c r="A7191" s="215" t="str">
        <f t="shared" si="1273"/>
        <v>-</v>
      </c>
      <c r="B7191" s="216"/>
      <c r="C7191" s="216"/>
      <c r="D7191" s="186"/>
      <c r="E7191" s="217">
        <f t="shared" si="1274"/>
        <v>0</v>
      </c>
      <c r="F7191" s="218">
        <f t="shared" si="1275"/>
        <v>0</v>
      </c>
      <c r="G7191" s="220"/>
      <c r="I7191" s="269"/>
    </row>
    <row r="7192" spans="1:19">
      <c r="A7192" s="215" t="str">
        <f t="shared" si="1273"/>
        <v>-</v>
      </c>
      <c r="B7192" s="216"/>
      <c r="C7192" s="216"/>
      <c r="D7192" s="186"/>
      <c r="E7192" s="217">
        <f t="shared" si="1274"/>
        <v>0</v>
      </c>
      <c r="F7192" s="218">
        <f t="shared" si="1275"/>
        <v>0</v>
      </c>
      <c r="G7192" s="220"/>
      <c r="I7192" s="269"/>
    </row>
    <row r="7193" spans="1:19">
      <c r="A7193" s="215" t="str">
        <f t="shared" si="1273"/>
        <v>-</v>
      </c>
      <c r="B7193" s="216"/>
      <c r="C7193" s="216"/>
      <c r="D7193" s="186"/>
      <c r="E7193" s="217">
        <f t="shared" si="1274"/>
        <v>0</v>
      </c>
      <c r="F7193" s="218">
        <f t="shared" si="1275"/>
        <v>0</v>
      </c>
      <c r="G7193" s="220"/>
      <c r="I7193" s="269"/>
    </row>
    <row r="7194" spans="1:19">
      <c r="A7194" s="215" t="str">
        <f t="shared" si="1273"/>
        <v>-</v>
      </c>
      <c r="B7194" s="216"/>
      <c r="C7194" s="216"/>
      <c r="D7194" s="186"/>
      <c r="E7194" s="217">
        <f t="shared" si="1274"/>
        <v>0</v>
      </c>
      <c r="F7194" s="218">
        <f t="shared" si="1275"/>
        <v>0</v>
      </c>
      <c r="G7194" s="220"/>
      <c r="I7194" s="269"/>
    </row>
    <row r="7195" spans="1:19">
      <c r="A7195" s="215" t="str">
        <f t="shared" si="1273"/>
        <v>-</v>
      </c>
      <c r="B7195" s="216"/>
      <c r="C7195" s="216"/>
      <c r="D7195" s="186"/>
      <c r="E7195" s="217">
        <f t="shared" si="1274"/>
        <v>0</v>
      </c>
      <c r="F7195" s="218">
        <f t="shared" si="1275"/>
        <v>0</v>
      </c>
      <c r="G7195" s="220"/>
      <c r="I7195" s="269"/>
    </row>
    <row r="7196" spans="1:19">
      <c r="A7196" s="215" t="str">
        <f t="shared" si="1273"/>
        <v>-</v>
      </c>
      <c r="B7196" s="216"/>
      <c r="C7196" s="216"/>
      <c r="D7196" s="186"/>
      <c r="E7196" s="217">
        <f t="shared" si="1274"/>
        <v>0</v>
      </c>
      <c r="F7196" s="218">
        <f t="shared" si="1275"/>
        <v>0</v>
      </c>
      <c r="G7196" s="220"/>
      <c r="I7196" s="269"/>
    </row>
    <row r="7197" spans="1:19">
      <c r="A7197" s="215" t="str">
        <f t="shared" si="1273"/>
        <v>-</v>
      </c>
      <c r="B7197" s="216"/>
      <c r="C7197" s="216"/>
      <c r="D7197" s="186"/>
      <c r="E7197" s="217">
        <f t="shared" si="1274"/>
        <v>0</v>
      </c>
      <c r="F7197" s="218">
        <f t="shared" si="1275"/>
        <v>0</v>
      </c>
      <c r="G7197" s="220"/>
      <c r="I7197" s="269"/>
    </row>
    <row r="7198" spans="1:19">
      <c r="A7198" s="215" t="str">
        <f t="shared" si="1273"/>
        <v>-</v>
      </c>
      <c r="B7198" s="216"/>
      <c r="C7198" s="216"/>
      <c r="D7198" s="186"/>
      <c r="E7198" s="217">
        <f t="shared" si="1274"/>
        <v>0</v>
      </c>
      <c r="F7198" s="218">
        <f t="shared" si="1275"/>
        <v>0</v>
      </c>
      <c r="G7198" s="220"/>
      <c r="I7198" s="269"/>
    </row>
    <row r="7199" spans="1:19">
      <c r="A7199" s="215" t="str">
        <f t="shared" si="1273"/>
        <v>-</v>
      </c>
      <c r="B7199" s="216"/>
      <c r="C7199" s="216"/>
      <c r="D7199" s="186"/>
      <c r="E7199" s="217">
        <f t="shared" si="1274"/>
        <v>0</v>
      </c>
      <c r="F7199" s="218">
        <f t="shared" si="1275"/>
        <v>0</v>
      </c>
      <c r="G7199" s="220"/>
      <c r="I7199" s="269"/>
    </row>
    <row r="7200" spans="1:19">
      <c r="A7200" s="215" t="str">
        <f t="shared" si="1273"/>
        <v>-</v>
      </c>
      <c r="B7200" s="216"/>
      <c r="C7200" s="216"/>
      <c r="D7200" s="186"/>
      <c r="E7200" s="217">
        <f t="shared" si="1274"/>
        <v>0</v>
      </c>
      <c r="F7200" s="218">
        <f t="shared" si="1275"/>
        <v>0</v>
      </c>
      <c r="G7200" s="220"/>
      <c r="I7200" s="308"/>
    </row>
    <row r="7201" spans="1:19" ht="13.5" thickBot="1">
      <c r="A7201" s="222"/>
      <c r="B7201" s="223"/>
      <c r="C7201" s="223"/>
      <c r="D7201" s="225"/>
      <c r="E7201" s="225"/>
      <c r="F7201" s="226" t="s">
        <v>76</v>
      </c>
      <c r="G7201" s="227">
        <f>SUM(F7189:F7200)</f>
        <v>0</v>
      </c>
      <c r="I7201" s="308"/>
    </row>
    <row r="7202" spans="1:19" s="209" customFormat="1" ht="13.5" thickTop="1">
      <c r="A7202" s="228" t="s">
        <v>63</v>
      </c>
      <c r="B7202" s="229"/>
      <c r="C7202" s="229"/>
      <c r="D7202" s="231"/>
      <c r="E7202" s="231"/>
      <c r="F7202" s="230"/>
      <c r="G7202" s="232"/>
      <c r="I7202" s="307"/>
      <c r="S7202" s="281"/>
    </row>
    <row r="7203" spans="1:19" ht="26">
      <c r="A7203" s="233" t="s">
        <v>53</v>
      </c>
      <c r="B7203" s="234"/>
      <c r="C7203" s="235" t="s">
        <v>54</v>
      </c>
      <c r="D7203" s="298" t="s">
        <v>64</v>
      </c>
      <c r="E7203" s="236" t="s">
        <v>65</v>
      </c>
      <c r="F7203" s="237" t="s">
        <v>75</v>
      </c>
      <c r="G7203" s="238" t="s">
        <v>66</v>
      </c>
      <c r="I7203" s="269"/>
    </row>
    <row r="7204" spans="1:19">
      <c r="A7204" s="842" t="str">
        <f t="shared" ref="A7204:A7215" si="1276">IF(I7203=0,"",VLOOKUP(I7203,MATERIALES,2,FALSE))</f>
        <v/>
      </c>
      <c r="B7204" s="843"/>
      <c r="C7204" s="239" t="str">
        <f t="shared" ref="C7204:C7212" si="1277">IF(I7203=0,"",VLOOKUP(I7203,MATERIALES,3,FALSE))</f>
        <v/>
      </c>
      <c r="D7204" s="186"/>
      <c r="E7204" s="240">
        <f t="shared" ref="E7204:E7215" si="1278">IF(I7203=0,0,VLOOKUP(I7203,MATERIALES,4,FALSE))</f>
        <v>0</v>
      </c>
      <c r="F7204" s="218">
        <f>D7204*E7204</f>
        <v>0</v>
      </c>
      <c r="G7204" s="219"/>
      <c r="I7204" s="269"/>
    </row>
    <row r="7205" spans="1:19">
      <c r="A7205" s="842" t="str">
        <f t="shared" si="1276"/>
        <v/>
      </c>
      <c r="B7205" s="843"/>
      <c r="C7205" s="239" t="str">
        <f t="shared" si="1277"/>
        <v/>
      </c>
      <c r="D7205" s="186"/>
      <c r="E7205" s="240">
        <f t="shared" si="1278"/>
        <v>0</v>
      </c>
      <c r="F7205" s="218">
        <f t="shared" ref="F7205:F7215" si="1279">D7205*E7205</f>
        <v>0</v>
      </c>
      <c r="G7205" s="220"/>
      <c r="I7205" s="269"/>
    </row>
    <row r="7206" spans="1:19">
      <c r="A7206" s="842" t="str">
        <f t="shared" si="1276"/>
        <v/>
      </c>
      <c r="B7206" s="843"/>
      <c r="C7206" s="239" t="str">
        <f t="shared" si="1277"/>
        <v/>
      </c>
      <c r="D7206" s="186"/>
      <c r="E7206" s="240">
        <f t="shared" si="1278"/>
        <v>0</v>
      </c>
      <c r="F7206" s="218">
        <f t="shared" si="1279"/>
        <v>0</v>
      </c>
      <c r="G7206" s="220"/>
      <c r="I7206" s="269"/>
    </row>
    <row r="7207" spans="1:19">
      <c r="A7207" s="842" t="str">
        <f t="shared" si="1276"/>
        <v/>
      </c>
      <c r="B7207" s="843"/>
      <c r="C7207" s="239" t="str">
        <f t="shared" si="1277"/>
        <v/>
      </c>
      <c r="D7207" s="186"/>
      <c r="E7207" s="240">
        <f t="shared" si="1278"/>
        <v>0</v>
      </c>
      <c r="F7207" s="218">
        <f t="shared" si="1279"/>
        <v>0</v>
      </c>
      <c r="G7207" s="220"/>
      <c r="I7207" s="269"/>
    </row>
    <row r="7208" spans="1:19">
      <c r="A7208" s="842" t="str">
        <f t="shared" si="1276"/>
        <v/>
      </c>
      <c r="B7208" s="843"/>
      <c r="C7208" s="239" t="str">
        <f t="shared" si="1277"/>
        <v/>
      </c>
      <c r="D7208" s="186"/>
      <c r="E7208" s="240">
        <f t="shared" si="1278"/>
        <v>0</v>
      </c>
      <c r="F7208" s="218">
        <f t="shared" si="1279"/>
        <v>0</v>
      </c>
      <c r="G7208" s="220"/>
      <c r="I7208" s="269"/>
    </row>
    <row r="7209" spans="1:19">
      <c r="A7209" s="842" t="str">
        <f t="shared" si="1276"/>
        <v/>
      </c>
      <c r="B7209" s="843"/>
      <c r="C7209" s="239" t="str">
        <f t="shared" si="1277"/>
        <v/>
      </c>
      <c r="D7209" s="186"/>
      <c r="E7209" s="240">
        <f t="shared" si="1278"/>
        <v>0</v>
      </c>
      <c r="F7209" s="218">
        <f t="shared" si="1279"/>
        <v>0</v>
      </c>
      <c r="G7209" s="220"/>
      <c r="I7209" s="269"/>
    </row>
    <row r="7210" spans="1:19">
      <c r="A7210" s="842" t="str">
        <f t="shared" si="1276"/>
        <v/>
      </c>
      <c r="B7210" s="843"/>
      <c r="C7210" s="239" t="str">
        <f t="shared" si="1277"/>
        <v/>
      </c>
      <c r="D7210" s="186"/>
      <c r="E7210" s="240">
        <f t="shared" si="1278"/>
        <v>0</v>
      </c>
      <c r="F7210" s="218">
        <f t="shared" si="1279"/>
        <v>0</v>
      </c>
      <c r="G7210" s="220"/>
      <c r="I7210" s="269"/>
    </row>
    <row r="7211" spans="1:19">
      <c r="A7211" s="842" t="str">
        <f t="shared" si="1276"/>
        <v/>
      </c>
      <c r="B7211" s="843"/>
      <c r="C7211" s="239" t="str">
        <f t="shared" si="1277"/>
        <v/>
      </c>
      <c r="D7211" s="186"/>
      <c r="E7211" s="240">
        <f t="shared" si="1278"/>
        <v>0</v>
      </c>
      <c r="F7211" s="218">
        <f t="shared" si="1279"/>
        <v>0</v>
      </c>
      <c r="G7211" s="241"/>
      <c r="I7211" s="269"/>
    </row>
    <row r="7212" spans="1:19">
      <c r="A7212" s="842" t="str">
        <f t="shared" si="1276"/>
        <v/>
      </c>
      <c r="B7212" s="843"/>
      <c r="C7212" s="239" t="str">
        <f t="shared" si="1277"/>
        <v/>
      </c>
      <c r="D7212" s="186"/>
      <c r="E7212" s="240">
        <f t="shared" si="1278"/>
        <v>0</v>
      </c>
      <c r="F7212" s="218">
        <f t="shared" si="1279"/>
        <v>0</v>
      </c>
      <c r="G7212" s="220"/>
      <c r="I7212" s="269"/>
    </row>
    <row r="7213" spans="1:19">
      <c r="A7213" s="842" t="str">
        <f t="shared" si="1276"/>
        <v/>
      </c>
      <c r="B7213" s="843"/>
      <c r="C7213" s="239"/>
      <c r="D7213" s="186"/>
      <c r="E7213" s="240">
        <f t="shared" si="1278"/>
        <v>0</v>
      </c>
      <c r="F7213" s="218">
        <f t="shared" si="1279"/>
        <v>0</v>
      </c>
      <c r="G7213" s="220"/>
      <c r="I7213" s="269"/>
    </row>
    <row r="7214" spans="1:19">
      <c r="A7214" s="842" t="str">
        <f t="shared" si="1276"/>
        <v/>
      </c>
      <c r="B7214" s="843"/>
      <c r="C7214" s="239"/>
      <c r="D7214" s="186"/>
      <c r="E7214" s="240">
        <f t="shared" si="1278"/>
        <v>0</v>
      </c>
      <c r="F7214" s="218">
        <f t="shared" si="1279"/>
        <v>0</v>
      </c>
      <c r="G7214" s="220"/>
      <c r="I7214" s="269"/>
    </row>
    <row r="7215" spans="1:19" ht="26.25" customHeight="1">
      <c r="A7215" s="842" t="str">
        <f t="shared" si="1276"/>
        <v/>
      </c>
      <c r="B7215" s="843"/>
      <c r="C7215" s="239" t="str">
        <f t="shared" ref="C7215" si="1280">IF(I7214=0,"",VLOOKUP(I7214,MATERIALES,3,FALSE))</f>
        <v/>
      </c>
      <c r="D7215" s="186"/>
      <c r="E7215" s="240">
        <f t="shared" si="1278"/>
        <v>0</v>
      </c>
      <c r="F7215" s="218">
        <f t="shared" si="1279"/>
        <v>0</v>
      </c>
      <c r="G7215" s="221"/>
      <c r="I7215" s="308"/>
    </row>
    <row r="7216" spans="1:19" ht="13.5" thickBot="1">
      <c r="A7216" s="204"/>
      <c r="D7216" s="206"/>
      <c r="E7216" s="242"/>
      <c r="F7216" s="243" t="s">
        <v>77</v>
      </c>
      <c r="G7216" s="241">
        <f>SUM(F7204:F7215)</f>
        <v>0</v>
      </c>
      <c r="I7216" s="308"/>
    </row>
    <row r="7217" spans="1:9" ht="14" thickTop="1" thickBot="1">
      <c r="A7217" s="244" t="s">
        <v>68</v>
      </c>
      <c r="B7217" s="245"/>
      <c r="C7217" s="245"/>
      <c r="D7217" s="247"/>
      <c r="E7217" s="247"/>
      <c r="F7217" s="246"/>
      <c r="G7217" s="248"/>
      <c r="I7217" s="308"/>
    </row>
    <row r="7218" spans="1:9" ht="13.5" thickTop="1">
      <c r="A7218" s="233" t="s">
        <v>53</v>
      </c>
      <c r="B7218" s="234"/>
      <c r="C7218" s="236" t="s">
        <v>67</v>
      </c>
      <c r="D7218" s="298" t="s">
        <v>71</v>
      </c>
      <c r="E7218" s="236" t="s">
        <v>96</v>
      </c>
      <c r="F7218" s="237" t="s">
        <v>75</v>
      </c>
      <c r="G7218" s="238" t="s">
        <v>66</v>
      </c>
      <c r="I7218" s="269"/>
    </row>
    <row r="7219" spans="1:9">
      <c r="A7219" s="842" t="str">
        <f>IF(I7218=0,"",VLOOKUP(I7218,EQUIPOS,2,FALSE))</f>
        <v/>
      </c>
      <c r="B7219" s="843"/>
      <c r="C7219" s="187"/>
      <c r="D7219" s="186"/>
      <c r="E7219" s="240">
        <f>IF(I7218=0,0,VLOOKUP(I7218,EQUIPOS,4,FALSE))</f>
        <v>0</v>
      </c>
      <c r="F7219" s="218">
        <f>C7219*D7219*E7219</f>
        <v>0</v>
      </c>
      <c r="G7219" s="219"/>
      <c r="I7219" s="269"/>
    </row>
    <row r="7220" spans="1:9">
      <c r="A7220" s="842" t="str">
        <f>IF(I7219=0,"",VLOOKUP(I7219,EQUIPOS,2,FALSE))</f>
        <v/>
      </c>
      <c r="B7220" s="843"/>
      <c r="C7220" s="187"/>
      <c r="D7220" s="186"/>
      <c r="E7220" s="240">
        <f>IF(I7219=0,0,VLOOKUP(I7219,EQUIPOS,4,FALSE))</f>
        <v>0</v>
      </c>
      <c r="F7220" s="218">
        <f t="shared" ref="F7220:F7223" si="1281">C7220*D7220*E7220</f>
        <v>0</v>
      </c>
      <c r="G7220" s="220"/>
      <c r="I7220" s="269"/>
    </row>
    <row r="7221" spans="1:9">
      <c r="A7221" s="842" t="str">
        <f>IF(I7220=0,"",VLOOKUP(I7220,EQUIPOS,2,FALSE))</f>
        <v/>
      </c>
      <c r="B7221" s="843"/>
      <c r="C7221" s="187"/>
      <c r="D7221" s="186"/>
      <c r="E7221" s="240">
        <f>IF(I7220=0,0,VLOOKUP(I7220,EQUIPOS,4,FALSE))</f>
        <v>0</v>
      </c>
      <c r="F7221" s="218">
        <f t="shared" si="1281"/>
        <v>0</v>
      </c>
      <c r="G7221" s="220"/>
      <c r="I7221" s="269"/>
    </row>
    <row r="7222" spans="1:9">
      <c r="A7222" s="842" t="str">
        <f>IF(I7221=0,"",VLOOKUP(I7221,EQUIPOS,2,FALSE))</f>
        <v/>
      </c>
      <c r="B7222" s="843"/>
      <c r="C7222" s="187"/>
      <c r="D7222" s="186"/>
      <c r="E7222" s="240">
        <f>IF(I7221=0,0,VLOOKUP(I7221,EQUIPOS,4,FALSE))</f>
        <v>0</v>
      </c>
      <c r="F7222" s="218">
        <f t="shared" si="1281"/>
        <v>0</v>
      </c>
      <c r="G7222" s="220"/>
      <c r="I7222" s="269"/>
    </row>
    <row r="7223" spans="1:9" ht="30.75" customHeight="1">
      <c r="A7223" s="842" t="str">
        <f>IF(I7222=0,"",VLOOKUP(I7222,EQUIPOS,2,FALSE))</f>
        <v/>
      </c>
      <c r="B7223" s="843"/>
      <c r="C7223" s="187"/>
      <c r="D7223" s="186"/>
      <c r="E7223" s="240">
        <f>IF(I7222=0,0,VLOOKUP(I7222,EQUIPOS,4,FALSE))</f>
        <v>0</v>
      </c>
      <c r="F7223" s="218">
        <f t="shared" si="1281"/>
        <v>0</v>
      </c>
      <c r="G7223" s="221"/>
      <c r="I7223" s="308"/>
    </row>
    <row r="7224" spans="1:9" ht="13.5" thickBot="1">
      <c r="A7224" s="222"/>
      <c r="B7224" s="223"/>
      <c r="C7224" s="223"/>
      <c r="D7224" s="225"/>
      <c r="E7224" s="249"/>
      <c r="F7224" s="226" t="s">
        <v>78</v>
      </c>
      <c r="G7224" s="250">
        <f>SUM(F7219:F7223)</f>
        <v>0</v>
      </c>
      <c r="I7224" s="308"/>
    </row>
    <row r="7225" spans="1:9" ht="13.5" thickTop="1">
      <c r="A7225" s="228" t="s">
        <v>69</v>
      </c>
      <c r="B7225" s="229"/>
      <c r="C7225" s="229"/>
      <c r="D7225" s="231"/>
      <c r="E7225" s="231"/>
      <c r="F7225" s="230"/>
      <c r="G7225" s="232"/>
      <c r="H7225" s="209"/>
      <c r="I7225" s="307"/>
    </row>
    <row r="7226" spans="1:9" ht="26">
      <c r="A7226" s="233" t="s">
        <v>53</v>
      </c>
      <c r="B7226" s="235" t="s">
        <v>54</v>
      </c>
      <c r="C7226" s="235" t="s">
        <v>64</v>
      </c>
      <c r="D7226" s="298" t="s">
        <v>70</v>
      </c>
      <c r="E7226" s="236" t="s">
        <v>65</v>
      </c>
      <c r="F7226" s="237" t="s">
        <v>75</v>
      </c>
      <c r="G7226" s="238" t="s">
        <v>66</v>
      </c>
      <c r="I7226" s="269"/>
    </row>
    <row r="7227" spans="1:9">
      <c r="A7227" s="251" t="str">
        <f t="shared" ref="A7227:A7238" si="1282">IF(I7226=0,"",VLOOKUP(I7226,MANOOBRA,2,FALSE))</f>
        <v/>
      </c>
      <c r="B7227" s="239" t="str">
        <f t="shared" ref="B7227:B7238" si="1283">IF(I7226=0,"",VLOOKUP(I7226,MANOOBRA,3,FALSE))</f>
        <v/>
      </c>
      <c r="C7227" s="187"/>
      <c r="D7227" s="187"/>
      <c r="E7227" s="240">
        <f t="shared" ref="E7227:E7238" si="1284">IF(I7226=0,0,VLOOKUP(I7226,MANOOBRA,4,FALSE))</f>
        <v>0</v>
      </c>
      <c r="F7227" s="218">
        <f>IF(D7227=0,0,C7227*E7227/D7227)</f>
        <v>0</v>
      </c>
      <c r="G7227" s="219"/>
      <c r="I7227" s="269"/>
    </row>
    <row r="7228" spans="1:9">
      <c r="A7228" s="251" t="str">
        <f t="shared" si="1282"/>
        <v/>
      </c>
      <c r="B7228" s="239" t="str">
        <f t="shared" si="1283"/>
        <v/>
      </c>
      <c r="C7228" s="187"/>
      <c r="D7228" s="187"/>
      <c r="E7228" s="240">
        <f t="shared" si="1284"/>
        <v>0</v>
      </c>
      <c r="F7228" s="218">
        <f t="shared" ref="F7228:F7238" si="1285">IF(D7228=0,0,C7228*E7228/D7228)</f>
        <v>0</v>
      </c>
      <c r="G7228" s="220"/>
      <c r="I7228" s="269"/>
    </row>
    <row r="7229" spans="1:9">
      <c r="A7229" s="251" t="str">
        <f t="shared" si="1282"/>
        <v/>
      </c>
      <c r="B7229" s="239" t="str">
        <f t="shared" si="1283"/>
        <v/>
      </c>
      <c r="C7229" s="187"/>
      <c r="D7229" s="290"/>
      <c r="E7229" s="240">
        <f t="shared" si="1284"/>
        <v>0</v>
      </c>
      <c r="F7229" s="218">
        <f t="shared" si="1285"/>
        <v>0</v>
      </c>
      <c r="G7229" s="220"/>
      <c r="I7229" s="269"/>
    </row>
    <row r="7230" spans="1:9">
      <c r="A7230" s="251" t="str">
        <f t="shared" si="1282"/>
        <v/>
      </c>
      <c r="B7230" s="239" t="str">
        <f t="shared" si="1283"/>
        <v/>
      </c>
      <c r="C7230" s="187"/>
      <c r="D7230" s="187"/>
      <c r="E7230" s="240">
        <f t="shared" si="1284"/>
        <v>0</v>
      </c>
      <c r="F7230" s="218">
        <f t="shared" si="1285"/>
        <v>0</v>
      </c>
      <c r="G7230" s="220"/>
      <c r="I7230" s="269"/>
    </row>
    <row r="7231" spans="1:9">
      <c r="A7231" s="251" t="str">
        <f t="shared" si="1282"/>
        <v/>
      </c>
      <c r="B7231" s="239" t="str">
        <f t="shared" si="1283"/>
        <v/>
      </c>
      <c r="C7231" s="187"/>
      <c r="D7231" s="187"/>
      <c r="E7231" s="240">
        <f t="shared" si="1284"/>
        <v>0</v>
      </c>
      <c r="F7231" s="218">
        <f t="shared" si="1285"/>
        <v>0</v>
      </c>
      <c r="G7231" s="220"/>
      <c r="I7231" s="269"/>
    </row>
    <row r="7232" spans="1:9">
      <c r="A7232" s="251" t="str">
        <f t="shared" si="1282"/>
        <v/>
      </c>
      <c r="B7232" s="239" t="str">
        <f t="shared" si="1283"/>
        <v/>
      </c>
      <c r="C7232" s="187"/>
      <c r="D7232" s="187"/>
      <c r="E7232" s="240">
        <f t="shared" si="1284"/>
        <v>0</v>
      </c>
      <c r="F7232" s="218">
        <f t="shared" si="1285"/>
        <v>0</v>
      </c>
      <c r="G7232" s="220"/>
      <c r="I7232" s="269"/>
    </row>
    <row r="7233" spans="1:20">
      <c r="A7233" s="251" t="str">
        <f t="shared" si="1282"/>
        <v/>
      </c>
      <c r="B7233" s="239" t="str">
        <f t="shared" si="1283"/>
        <v/>
      </c>
      <c r="C7233" s="187"/>
      <c r="D7233" s="187"/>
      <c r="E7233" s="240">
        <f t="shared" si="1284"/>
        <v>0</v>
      </c>
      <c r="F7233" s="218">
        <f t="shared" si="1285"/>
        <v>0</v>
      </c>
      <c r="G7233" s="220"/>
      <c r="I7233" s="269"/>
    </row>
    <row r="7234" spans="1:20">
      <c r="A7234" s="251" t="str">
        <f t="shared" si="1282"/>
        <v/>
      </c>
      <c r="B7234" s="239" t="str">
        <f t="shared" si="1283"/>
        <v/>
      </c>
      <c r="C7234" s="187"/>
      <c r="D7234" s="187"/>
      <c r="E7234" s="240">
        <f t="shared" si="1284"/>
        <v>0</v>
      </c>
      <c r="F7234" s="218">
        <f t="shared" si="1285"/>
        <v>0</v>
      </c>
      <c r="G7234" s="220"/>
      <c r="I7234" s="269"/>
    </row>
    <row r="7235" spans="1:20">
      <c r="A7235" s="251" t="str">
        <f t="shared" si="1282"/>
        <v/>
      </c>
      <c r="B7235" s="239" t="str">
        <f t="shared" si="1283"/>
        <v/>
      </c>
      <c r="C7235" s="187"/>
      <c r="D7235" s="187"/>
      <c r="E7235" s="240">
        <f t="shared" si="1284"/>
        <v>0</v>
      </c>
      <c r="F7235" s="218">
        <f t="shared" si="1285"/>
        <v>0</v>
      </c>
      <c r="G7235" s="220"/>
      <c r="I7235" s="269"/>
    </row>
    <row r="7236" spans="1:20">
      <c r="A7236" s="251" t="str">
        <f t="shared" si="1282"/>
        <v/>
      </c>
      <c r="B7236" s="239" t="str">
        <f t="shared" si="1283"/>
        <v/>
      </c>
      <c r="C7236" s="187"/>
      <c r="D7236" s="187"/>
      <c r="E7236" s="240">
        <f t="shared" si="1284"/>
        <v>0</v>
      </c>
      <c r="F7236" s="218">
        <f t="shared" si="1285"/>
        <v>0</v>
      </c>
      <c r="G7236" s="220"/>
      <c r="I7236" s="269"/>
    </row>
    <row r="7237" spans="1:20">
      <c r="A7237" s="251" t="str">
        <f t="shared" si="1282"/>
        <v/>
      </c>
      <c r="B7237" s="239" t="str">
        <f t="shared" si="1283"/>
        <v/>
      </c>
      <c r="C7237" s="187"/>
      <c r="D7237" s="187"/>
      <c r="E7237" s="240">
        <f t="shared" si="1284"/>
        <v>0</v>
      </c>
      <c r="F7237" s="218">
        <f t="shared" si="1285"/>
        <v>0</v>
      </c>
      <c r="G7237" s="220"/>
      <c r="I7237" s="269"/>
    </row>
    <row r="7238" spans="1:20" ht="31.5" customHeight="1">
      <c r="A7238" s="251" t="str">
        <f t="shared" si="1282"/>
        <v/>
      </c>
      <c r="B7238" s="239" t="str">
        <f t="shared" si="1283"/>
        <v/>
      </c>
      <c r="C7238" s="187"/>
      <c r="D7238" s="187"/>
      <c r="E7238" s="240">
        <f t="shared" si="1284"/>
        <v>0</v>
      </c>
      <c r="F7238" s="218">
        <f t="shared" si="1285"/>
        <v>0</v>
      </c>
      <c r="G7238" s="221"/>
      <c r="I7238" s="308"/>
    </row>
    <row r="7239" spans="1:20" ht="13.5" thickBot="1">
      <c r="A7239" s="222"/>
      <c r="B7239" s="223"/>
      <c r="C7239" s="223"/>
      <c r="D7239" s="225"/>
      <c r="E7239" s="225"/>
      <c r="F7239" s="226" t="s">
        <v>79</v>
      </c>
      <c r="G7239" s="250">
        <f>SUM(F7227:F7238)</f>
        <v>0</v>
      </c>
      <c r="I7239" s="308"/>
    </row>
    <row r="7240" spans="1:20" ht="13.5" thickTop="1">
      <c r="A7240" s="179" t="s">
        <v>72</v>
      </c>
      <c r="B7240" s="229"/>
      <c r="C7240" s="229"/>
      <c r="D7240" s="231"/>
      <c r="E7240" s="231"/>
      <c r="F7240" s="230"/>
      <c r="G7240" s="232"/>
      <c r="H7240" s="209"/>
      <c r="I7240" s="307"/>
    </row>
    <row r="7241" spans="1:20">
      <c r="A7241" s="233" t="s">
        <v>53</v>
      </c>
      <c r="B7241" s="234"/>
      <c r="C7241" s="234"/>
      <c r="D7241" s="299"/>
      <c r="E7241" s="236" t="s">
        <v>73</v>
      </c>
      <c r="F7241" s="237" t="s">
        <v>74</v>
      </c>
      <c r="G7241" s="252" t="s">
        <v>73</v>
      </c>
      <c r="I7241" s="308"/>
    </row>
    <row r="7242" spans="1:20">
      <c r="A7242" s="178" t="s">
        <v>86</v>
      </c>
      <c r="B7242" s="253"/>
      <c r="C7242" s="253"/>
      <c r="D7242" s="300"/>
      <c r="E7242" s="217">
        <f>SUM(G7201,G7216,G7224,G7239)</f>
        <v>0</v>
      </c>
      <c r="F7242" s="254">
        <f>A</f>
        <v>0</v>
      </c>
      <c r="G7242" s="255">
        <f>E7242*F7242</f>
        <v>0</v>
      </c>
      <c r="I7242" s="308"/>
    </row>
    <row r="7243" spans="1:20">
      <c r="A7243" s="178" t="s">
        <v>84</v>
      </c>
      <c r="B7243" s="253"/>
      <c r="C7243" s="253"/>
      <c r="D7243" s="300"/>
      <c r="E7243" s="217">
        <f>SUM(G7201,G7216,G7224,G7239)</f>
        <v>0</v>
      </c>
      <c r="F7243" s="254">
        <f>I</f>
        <v>0</v>
      </c>
      <c r="G7243" s="255">
        <f>E7243*F7243</f>
        <v>0</v>
      </c>
      <c r="I7243" s="308"/>
    </row>
    <row r="7244" spans="1:20" ht="33" customHeight="1">
      <c r="A7244" s="178" t="s">
        <v>85</v>
      </c>
      <c r="B7244" s="253"/>
      <c r="C7244" s="253"/>
      <c r="D7244" s="300"/>
      <c r="E7244" s="217">
        <f>SUM(G7201,G7216,G7224,G7239)</f>
        <v>0</v>
      </c>
      <c r="F7244" s="254">
        <f>U</f>
        <v>0</v>
      </c>
      <c r="G7244" s="255">
        <f>E7244*F7244</f>
        <v>0</v>
      </c>
      <c r="I7244" s="308"/>
      <c r="J7244" s="281"/>
      <c r="K7244" s="281"/>
      <c r="L7244" s="281"/>
      <c r="M7244" s="281"/>
      <c r="N7244" s="281"/>
      <c r="O7244" s="281"/>
      <c r="P7244" s="281"/>
      <c r="Q7244" s="281"/>
      <c r="R7244" s="281"/>
      <c r="S7244" s="281"/>
    </row>
    <row r="7245" spans="1:20" s="201" customFormat="1" ht="13.5" thickBot="1">
      <c r="A7245" s="222"/>
      <c r="B7245" s="223"/>
      <c r="C7245" s="223"/>
      <c r="D7245" s="225"/>
      <c r="E7245" s="225"/>
      <c r="F7245" s="256" t="s">
        <v>83</v>
      </c>
      <c r="G7245" s="250">
        <f>SUM(G7242:G7244)</f>
        <v>0</v>
      </c>
      <c r="I7245" s="309"/>
      <c r="J7245" s="201" t="str">
        <f>B7185</f>
        <v>10,9</v>
      </c>
      <c r="K7245" s="261">
        <f>E7242</f>
        <v>0</v>
      </c>
      <c r="L7245" s="261">
        <f>+G7201</f>
        <v>0</v>
      </c>
      <c r="M7245" s="261">
        <f>+G7216</f>
        <v>0</v>
      </c>
      <c r="N7245" s="261">
        <f>+G7224</f>
        <v>0</v>
      </c>
      <c r="O7245" s="261">
        <f>+G7239</f>
        <v>0</v>
      </c>
      <c r="P7245" s="280">
        <f>G7242</f>
        <v>0</v>
      </c>
      <c r="Q7245" s="280">
        <f>G7243</f>
        <v>0</v>
      </c>
      <c r="R7245" s="280">
        <f>G7244</f>
        <v>0</v>
      </c>
      <c r="S7245" s="283">
        <f>SUM(K7245:R7245)</f>
        <v>0</v>
      </c>
      <c r="T7245" s="280"/>
    </row>
    <row r="7246" spans="1:20" ht="14" thickTop="1" thickBot="1">
      <c r="A7246" s="257"/>
      <c r="B7246" s="201"/>
      <c r="C7246" s="201"/>
      <c r="D7246" s="301"/>
      <c r="E7246" s="258" t="s">
        <v>88</v>
      </c>
      <c r="F7246" s="259"/>
      <c r="G7246" s="260">
        <f>ROUND(SUM(G7201,G7216,G7224,G7239,G7245),0)</f>
        <v>0</v>
      </c>
      <c r="I7246" s="308"/>
      <c r="T7246" s="280"/>
    </row>
    <row r="7247" spans="1:20" ht="13.5" thickTop="1">
      <c r="A7247" s="262" t="s">
        <v>95</v>
      </c>
      <c r="D7247" s="206"/>
      <c r="E7247" s="206"/>
      <c r="F7247" s="205"/>
      <c r="G7247" s="208"/>
      <c r="I7247" s="308"/>
      <c r="T7247" s="280"/>
    </row>
    <row r="7248" spans="1:20">
      <c r="A7248" s="262"/>
      <c r="B7248" s="263"/>
      <c r="C7248" s="263"/>
      <c r="D7248" s="302"/>
      <c r="E7248" s="206"/>
      <c r="F7248" s="205"/>
      <c r="G7248" s="264">
        <f ca="1">TODAY()</f>
        <v>45189</v>
      </c>
      <c r="I7248" s="308"/>
      <c r="T7248" s="280"/>
    </row>
    <row r="7249" spans="1:19" s="191" customFormat="1" ht="13.5" thickBot="1">
      <c r="A7249" s="222"/>
      <c r="B7249" s="223"/>
      <c r="C7249" s="223"/>
      <c r="D7249" s="225"/>
      <c r="E7249" s="225"/>
      <c r="F7249" s="224"/>
      <c r="G7249" s="265"/>
      <c r="I7249" s="303"/>
      <c r="S7249" s="282"/>
    </row>
    <row r="7250" spans="1:19" s="191" customFormat="1" ht="13.5" thickTop="1">
      <c r="A7250" s="188" t="s">
        <v>124</v>
      </c>
      <c r="B7250" s="188"/>
      <c r="C7250" s="188"/>
      <c r="D7250" s="190"/>
      <c r="E7250" s="190"/>
      <c r="F7250" s="189"/>
      <c r="G7250" s="189"/>
      <c r="I7250" s="303"/>
      <c r="S7250" s="282"/>
    </row>
    <row r="7251" spans="1:19" s="191" customFormat="1">
      <c r="A7251" s="188" t="str">
        <f>CONCATENATE('Prestaciones y AIU'!A6600," ANALISIS DE PRECIOS UNITARIOS")</f>
        <v xml:space="preserve"> ANALISIS DE PRECIOS UNITARIOS</v>
      </c>
      <c r="B7251" s="188"/>
      <c r="C7251" s="188"/>
      <c r="D7251" s="190"/>
      <c r="E7251" s="190"/>
      <c r="F7251" s="189"/>
      <c r="G7251" s="189"/>
      <c r="I7251" s="303"/>
      <c r="S7251" s="282"/>
    </row>
    <row r="7252" spans="1:19" s="191" customFormat="1">
      <c r="A7252" s="188" t="str">
        <f>Objeto_LIC</f>
        <v>OBJETO PROCESO COMPETITIVO</v>
      </c>
      <c r="B7252" s="188"/>
      <c r="C7252" s="188"/>
      <c r="D7252" s="190"/>
      <c r="E7252" s="190"/>
      <c r="F7252" s="189"/>
      <c r="G7252" s="189"/>
      <c r="I7252" s="303"/>
      <c r="S7252" s="282"/>
    </row>
    <row r="7253" spans="1:19">
      <c r="A7253" s="188"/>
      <c r="B7253" s="188"/>
      <c r="C7253" s="188"/>
      <c r="D7253" s="190"/>
      <c r="E7253" s="190"/>
      <c r="F7253" s="189"/>
      <c r="G7253" s="189"/>
    </row>
    <row r="7254" spans="1:19" s="201" customFormat="1" ht="13.5" thickBot="1">
      <c r="A7254" s="192"/>
      <c r="B7254" s="192"/>
      <c r="C7254" s="192"/>
      <c r="D7254" s="194"/>
      <c r="E7254" s="194"/>
      <c r="F7254" s="193"/>
      <c r="G7254" s="193"/>
      <c r="I7254" s="305"/>
      <c r="S7254" s="282"/>
    </row>
    <row r="7255" spans="1:19" ht="13.5" thickTop="1">
      <c r="A7255" s="196"/>
      <c r="B7255" s="197"/>
      <c r="C7255" s="197"/>
      <c r="D7255" s="199"/>
      <c r="E7255" s="199"/>
      <c r="F7255" s="198"/>
      <c r="G7255" s="200" t="s">
        <v>125</v>
      </c>
    </row>
    <row r="7256" spans="1:19">
      <c r="A7256" s="202" t="s">
        <v>58</v>
      </c>
      <c r="B7256" s="844" t="str">
        <f>Proponente</f>
        <v>INDICAR NOMBRE DE CONTRATISTA</v>
      </c>
      <c r="C7256" s="844"/>
      <c r="D7256" s="844"/>
      <c r="E7256" s="844"/>
      <c r="F7256" s="844"/>
      <c r="G7256" s="845"/>
    </row>
    <row r="7257" spans="1:19">
      <c r="A7257" s="202" t="s">
        <v>59</v>
      </c>
      <c r="B7257" s="203" t="str">
        <f>Presupuesto!$A$112</f>
        <v>10,10</v>
      </c>
      <c r="C7257" s="844" t="str">
        <f>Presupuesto!$B$112</f>
        <v>Suministro e instalación de válvula y accesorios de 4" para drenajes en acero galvanizado</v>
      </c>
      <c r="D7257" s="844"/>
      <c r="E7257" s="844"/>
      <c r="F7257" s="844"/>
      <c r="G7257" s="845"/>
    </row>
    <row r="7258" spans="1:19">
      <c r="A7258" s="204"/>
      <c r="D7258" s="206"/>
      <c r="E7258" s="206"/>
      <c r="F7258" s="192" t="s">
        <v>87</v>
      </c>
      <c r="G7258" s="207" t="str">
        <f>Presupuesto!$C$112</f>
        <v>Und</v>
      </c>
      <c r="I7258" s="306"/>
      <c r="J7258" s="281"/>
      <c r="K7258" s="281"/>
      <c r="L7258" s="281"/>
      <c r="M7258" s="281"/>
      <c r="N7258" s="281"/>
      <c r="O7258" s="281"/>
      <c r="P7258" s="281"/>
      <c r="Q7258" s="281"/>
      <c r="R7258" s="281"/>
      <c r="S7258" s="281"/>
    </row>
    <row r="7259" spans="1:19" s="209" customFormat="1" ht="13.5" thickBot="1">
      <c r="A7259" s="202" t="s">
        <v>60</v>
      </c>
      <c r="B7259" s="195"/>
      <c r="C7259" s="195"/>
      <c r="D7259" s="206"/>
      <c r="E7259" s="206"/>
      <c r="F7259" s="205"/>
      <c r="G7259" s="208"/>
      <c r="I7259" s="307"/>
      <c r="S7259" s="281"/>
    </row>
    <row r="7260" spans="1:19" ht="13.5" thickTop="1">
      <c r="A7260" s="210" t="s">
        <v>53</v>
      </c>
      <c r="B7260" s="211" t="s">
        <v>61</v>
      </c>
      <c r="C7260" s="211" t="s">
        <v>62</v>
      </c>
      <c r="D7260" s="212" t="s">
        <v>70</v>
      </c>
      <c r="E7260" s="213" t="s">
        <v>98</v>
      </c>
      <c r="F7260" s="213" t="s">
        <v>75</v>
      </c>
      <c r="G7260" s="214" t="s">
        <v>66</v>
      </c>
      <c r="I7260" s="269"/>
    </row>
    <row r="7261" spans="1:19">
      <c r="A7261" s="215" t="str">
        <f t="shared" ref="A7261:A7272" si="1286">IF(I7260=0,"-",VLOOKUP(I7260,EQUIPOS,2,FALSE))</f>
        <v>-</v>
      </c>
      <c r="B7261" s="216"/>
      <c r="C7261" s="216"/>
      <c r="D7261" s="186"/>
      <c r="E7261" s="217">
        <f t="shared" ref="E7261:E7272" si="1287">IF(I7260=0,0,VLOOKUP(I7260,EQUIPOS,4,FALSE))</f>
        <v>0</v>
      </c>
      <c r="F7261" s="218">
        <f t="shared" ref="F7261:F7272" si="1288">IF(D7261=0,0,E7261/D7261)</f>
        <v>0</v>
      </c>
      <c r="G7261" s="219"/>
      <c r="I7261" s="269"/>
    </row>
    <row r="7262" spans="1:19">
      <c r="A7262" s="215" t="str">
        <f t="shared" si="1286"/>
        <v>-</v>
      </c>
      <c r="B7262" s="216"/>
      <c r="C7262" s="216"/>
      <c r="D7262" s="186"/>
      <c r="E7262" s="217">
        <f t="shared" si="1287"/>
        <v>0</v>
      </c>
      <c r="F7262" s="218">
        <f t="shared" si="1288"/>
        <v>0</v>
      </c>
      <c r="G7262" s="220"/>
      <c r="I7262" s="269"/>
    </row>
    <row r="7263" spans="1:19">
      <c r="A7263" s="215" t="str">
        <f t="shared" si="1286"/>
        <v>-</v>
      </c>
      <c r="B7263" s="216"/>
      <c r="C7263" s="216"/>
      <c r="D7263" s="186"/>
      <c r="E7263" s="217">
        <f t="shared" si="1287"/>
        <v>0</v>
      </c>
      <c r="F7263" s="218">
        <f t="shared" si="1288"/>
        <v>0</v>
      </c>
      <c r="G7263" s="220"/>
      <c r="I7263" s="269"/>
    </row>
    <row r="7264" spans="1:19">
      <c r="A7264" s="215" t="str">
        <f t="shared" si="1286"/>
        <v>-</v>
      </c>
      <c r="B7264" s="216"/>
      <c r="C7264" s="216"/>
      <c r="D7264" s="186"/>
      <c r="E7264" s="217">
        <f t="shared" si="1287"/>
        <v>0</v>
      </c>
      <c r="F7264" s="218">
        <f t="shared" si="1288"/>
        <v>0</v>
      </c>
      <c r="G7264" s="220"/>
      <c r="I7264" s="269"/>
    </row>
    <row r="7265" spans="1:19">
      <c r="A7265" s="215" t="str">
        <f t="shared" si="1286"/>
        <v>-</v>
      </c>
      <c r="B7265" s="216"/>
      <c r="C7265" s="216"/>
      <c r="D7265" s="186"/>
      <c r="E7265" s="217">
        <f t="shared" si="1287"/>
        <v>0</v>
      </c>
      <c r="F7265" s="218">
        <f t="shared" si="1288"/>
        <v>0</v>
      </c>
      <c r="G7265" s="220"/>
      <c r="I7265" s="269"/>
    </row>
    <row r="7266" spans="1:19">
      <c r="A7266" s="215" t="str">
        <f t="shared" si="1286"/>
        <v>-</v>
      </c>
      <c r="B7266" s="216"/>
      <c r="C7266" s="216"/>
      <c r="D7266" s="186"/>
      <c r="E7266" s="217">
        <f t="shared" si="1287"/>
        <v>0</v>
      </c>
      <c r="F7266" s="218">
        <f t="shared" si="1288"/>
        <v>0</v>
      </c>
      <c r="G7266" s="220"/>
      <c r="I7266" s="269"/>
    </row>
    <row r="7267" spans="1:19">
      <c r="A7267" s="215" t="str">
        <f t="shared" si="1286"/>
        <v>-</v>
      </c>
      <c r="B7267" s="216"/>
      <c r="C7267" s="216"/>
      <c r="D7267" s="186"/>
      <c r="E7267" s="217">
        <f t="shared" si="1287"/>
        <v>0</v>
      </c>
      <c r="F7267" s="218">
        <f t="shared" si="1288"/>
        <v>0</v>
      </c>
      <c r="G7267" s="220"/>
      <c r="I7267" s="269"/>
    </row>
    <row r="7268" spans="1:19">
      <c r="A7268" s="215" t="str">
        <f t="shared" si="1286"/>
        <v>-</v>
      </c>
      <c r="B7268" s="216"/>
      <c r="C7268" s="216"/>
      <c r="D7268" s="186"/>
      <c r="E7268" s="217">
        <f t="shared" si="1287"/>
        <v>0</v>
      </c>
      <c r="F7268" s="218">
        <f t="shared" si="1288"/>
        <v>0</v>
      </c>
      <c r="G7268" s="220"/>
      <c r="I7268" s="269"/>
    </row>
    <row r="7269" spans="1:19">
      <c r="A7269" s="215" t="str">
        <f t="shared" si="1286"/>
        <v>-</v>
      </c>
      <c r="B7269" s="216"/>
      <c r="C7269" s="216"/>
      <c r="D7269" s="186"/>
      <c r="E7269" s="217">
        <f t="shared" si="1287"/>
        <v>0</v>
      </c>
      <c r="F7269" s="218">
        <f t="shared" si="1288"/>
        <v>0</v>
      </c>
      <c r="G7269" s="220"/>
      <c r="I7269" s="269"/>
    </row>
    <row r="7270" spans="1:19">
      <c r="A7270" s="215" t="str">
        <f t="shared" si="1286"/>
        <v>-</v>
      </c>
      <c r="B7270" s="216"/>
      <c r="C7270" s="216"/>
      <c r="D7270" s="186"/>
      <c r="E7270" s="217">
        <f t="shared" si="1287"/>
        <v>0</v>
      </c>
      <c r="F7270" s="218">
        <f t="shared" si="1288"/>
        <v>0</v>
      </c>
      <c r="G7270" s="220"/>
      <c r="I7270" s="269"/>
    </row>
    <row r="7271" spans="1:19">
      <c r="A7271" s="215" t="str">
        <f t="shared" si="1286"/>
        <v>-</v>
      </c>
      <c r="B7271" s="216"/>
      <c r="C7271" s="216"/>
      <c r="D7271" s="186"/>
      <c r="E7271" s="217">
        <f t="shared" si="1287"/>
        <v>0</v>
      </c>
      <c r="F7271" s="218">
        <f t="shared" si="1288"/>
        <v>0</v>
      </c>
      <c r="G7271" s="220"/>
      <c r="I7271" s="269"/>
    </row>
    <row r="7272" spans="1:19">
      <c r="A7272" s="215" t="str">
        <f t="shared" si="1286"/>
        <v>-</v>
      </c>
      <c r="B7272" s="216"/>
      <c r="C7272" s="216"/>
      <c r="D7272" s="186"/>
      <c r="E7272" s="217">
        <f t="shared" si="1287"/>
        <v>0</v>
      </c>
      <c r="F7272" s="218">
        <f t="shared" si="1288"/>
        <v>0</v>
      </c>
      <c r="G7272" s="220"/>
      <c r="I7272" s="308"/>
    </row>
    <row r="7273" spans="1:19" ht="13.5" thickBot="1">
      <c r="A7273" s="222"/>
      <c r="B7273" s="223"/>
      <c r="C7273" s="223"/>
      <c r="D7273" s="225"/>
      <c r="E7273" s="225"/>
      <c r="F7273" s="226" t="s">
        <v>76</v>
      </c>
      <c r="G7273" s="227">
        <f>SUM(F7261:F7272)</f>
        <v>0</v>
      </c>
      <c r="I7273" s="308"/>
    </row>
    <row r="7274" spans="1:19" s="209" customFormat="1" ht="13.5" thickTop="1">
      <c r="A7274" s="228" t="s">
        <v>63</v>
      </c>
      <c r="B7274" s="229"/>
      <c r="C7274" s="229"/>
      <c r="D7274" s="231"/>
      <c r="E7274" s="231"/>
      <c r="F7274" s="230"/>
      <c r="G7274" s="232"/>
      <c r="I7274" s="307"/>
      <c r="S7274" s="281"/>
    </row>
    <row r="7275" spans="1:19" ht="26">
      <c r="A7275" s="233" t="s">
        <v>53</v>
      </c>
      <c r="B7275" s="234"/>
      <c r="C7275" s="235" t="s">
        <v>54</v>
      </c>
      <c r="D7275" s="298" t="s">
        <v>64</v>
      </c>
      <c r="E7275" s="236" t="s">
        <v>65</v>
      </c>
      <c r="F7275" s="237" t="s">
        <v>75</v>
      </c>
      <c r="G7275" s="238" t="s">
        <v>66</v>
      </c>
      <c r="I7275" s="269"/>
    </row>
    <row r="7276" spans="1:19">
      <c r="A7276" s="842" t="str">
        <f t="shared" ref="A7276:A7287" si="1289">IF(I7275=0,"",VLOOKUP(I7275,MATERIALES,2,FALSE))</f>
        <v/>
      </c>
      <c r="B7276" s="843"/>
      <c r="C7276" s="239" t="str">
        <f t="shared" ref="C7276:C7284" si="1290">IF(I7275=0,"",VLOOKUP(I7275,MATERIALES,3,FALSE))</f>
        <v/>
      </c>
      <c r="D7276" s="186"/>
      <c r="E7276" s="240">
        <f t="shared" ref="E7276:E7287" si="1291">IF(I7275=0,0,VLOOKUP(I7275,MATERIALES,4,FALSE))</f>
        <v>0</v>
      </c>
      <c r="F7276" s="218">
        <f>D7276*E7276</f>
        <v>0</v>
      </c>
      <c r="G7276" s="219"/>
      <c r="I7276" s="269"/>
    </row>
    <row r="7277" spans="1:19">
      <c r="A7277" s="842" t="str">
        <f t="shared" si="1289"/>
        <v/>
      </c>
      <c r="B7277" s="843"/>
      <c r="C7277" s="239" t="str">
        <f t="shared" si="1290"/>
        <v/>
      </c>
      <c r="D7277" s="186"/>
      <c r="E7277" s="240">
        <f t="shared" si="1291"/>
        <v>0</v>
      </c>
      <c r="F7277" s="218">
        <f t="shared" ref="F7277:F7287" si="1292">D7277*E7277</f>
        <v>0</v>
      </c>
      <c r="G7277" s="220"/>
      <c r="I7277" s="269"/>
    </row>
    <row r="7278" spans="1:19">
      <c r="A7278" s="842" t="str">
        <f t="shared" si="1289"/>
        <v/>
      </c>
      <c r="B7278" s="843"/>
      <c r="C7278" s="239" t="str">
        <f t="shared" si="1290"/>
        <v/>
      </c>
      <c r="D7278" s="186"/>
      <c r="E7278" s="240">
        <f t="shared" si="1291"/>
        <v>0</v>
      </c>
      <c r="F7278" s="218">
        <f t="shared" si="1292"/>
        <v>0</v>
      </c>
      <c r="G7278" s="220"/>
      <c r="I7278" s="269"/>
    </row>
    <row r="7279" spans="1:19">
      <c r="A7279" s="842" t="str">
        <f t="shared" si="1289"/>
        <v/>
      </c>
      <c r="B7279" s="843"/>
      <c r="C7279" s="239" t="str">
        <f t="shared" si="1290"/>
        <v/>
      </c>
      <c r="D7279" s="186"/>
      <c r="E7279" s="240">
        <f t="shared" si="1291"/>
        <v>0</v>
      </c>
      <c r="F7279" s="218">
        <f t="shared" si="1292"/>
        <v>0</v>
      </c>
      <c r="G7279" s="220"/>
      <c r="I7279" s="269"/>
    </row>
    <row r="7280" spans="1:19">
      <c r="A7280" s="842" t="str">
        <f t="shared" si="1289"/>
        <v/>
      </c>
      <c r="B7280" s="843"/>
      <c r="C7280" s="239" t="str">
        <f t="shared" si="1290"/>
        <v/>
      </c>
      <c r="D7280" s="186"/>
      <c r="E7280" s="240">
        <f t="shared" si="1291"/>
        <v>0</v>
      </c>
      <c r="F7280" s="218">
        <f t="shared" si="1292"/>
        <v>0</v>
      </c>
      <c r="G7280" s="220"/>
      <c r="I7280" s="269"/>
    </row>
    <row r="7281" spans="1:9">
      <c r="A7281" s="842" t="str">
        <f t="shared" si="1289"/>
        <v/>
      </c>
      <c r="B7281" s="843"/>
      <c r="C7281" s="239" t="str">
        <f t="shared" si="1290"/>
        <v/>
      </c>
      <c r="D7281" s="186"/>
      <c r="E7281" s="240">
        <f t="shared" si="1291"/>
        <v>0</v>
      </c>
      <c r="F7281" s="218">
        <f t="shared" si="1292"/>
        <v>0</v>
      </c>
      <c r="G7281" s="220"/>
      <c r="I7281" s="269"/>
    </row>
    <row r="7282" spans="1:9">
      <c r="A7282" s="842" t="str">
        <f t="shared" si="1289"/>
        <v/>
      </c>
      <c r="B7282" s="843"/>
      <c r="C7282" s="239" t="str">
        <f t="shared" si="1290"/>
        <v/>
      </c>
      <c r="D7282" s="186"/>
      <c r="E7282" s="240">
        <f t="shared" si="1291"/>
        <v>0</v>
      </c>
      <c r="F7282" s="218">
        <f t="shared" si="1292"/>
        <v>0</v>
      </c>
      <c r="G7282" s="220"/>
      <c r="I7282" s="269"/>
    </row>
    <row r="7283" spans="1:9">
      <c r="A7283" s="842" t="str">
        <f t="shared" si="1289"/>
        <v/>
      </c>
      <c r="B7283" s="843"/>
      <c r="C7283" s="239" t="str">
        <f t="shared" si="1290"/>
        <v/>
      </c>
      <c r="D7283" s="186"/>
      <c r="E7283" s="240">
        <f t="shared" si="1291"/>
        <v>0</v>
      </c>
      <c r="F7283" s="218">
        <f t="shared" si="1292"/>
        <v>0</v>
      </c>
      <c r="G7283" s="241"/>
      <c r="I7283" s="269"/>
    </row>
    <row r="7284" spans="1:9">
      <c r="A7284" s="842" t="str">
        <f t="shared" si="1289"/>
        <v/>
      </c>
      <c r="B7284" s="843"/>
      <c r="C7284" s="239" t="str">
        <f t="shared" si="1290"/>
        <v/>
      </c>
      <c r="D7284" s="186"/>
      <c r="E7284" s="240">
        <f t="shared" si="1291"/>
        <v>0</v>
      </c>
      <c r="F7284" s="218">
        <f t="shared" si="1292"/>
        <v>0</v>
      </c>
      <c r="G7284" s="220"/>
      <c r="I7284" s="269"/>
    </row>
    <row r="7285" spans="1:9">
      <c r="A7285" s="842" t="str">
        <f t="shared" si="1289"/>
        <v/>
      </c>
      <c r="B7285" s="843"/>
      <c r="C7285" s="239"/>
      <c r="D7285" s="186"/>
      <c r="E7285" s="240">
        <f t="shared" si="1291"/>
        <v>0</v>
      </c>
      <c r="F7285" s="218">
        <f t="shared" si="1292"/>
        <v>0</v>
      </c>
      <c r="G7285" s="220"/>
      <c r="I7285" s="269"/>
    </row>
    <row r="7286" spans="1:9">
      <c r="A7286" s="842" t="str">
        <f t="shared" si="1289"/>
        <v/>
      </c>
      <c r="B7286" s="843"/>
      <c r="C7286" s="239"/>
      <c r="D7286" s="186"/>
      <c r="E7286" s="240">
        <f t="shared" si="1291"/>
        <v>0</v>
      </c>
      <c r="F7286" s="218">
        <f t="shared" si="1292"/>
        <v>0</v>
      </c>
      <c r="G7286" s="220"/>
      <c r="I7286" s="269"/>
    </row>
    <row r="7287" spans="1:9" ht="26.25" customHeight="1">
      <c r="A7287" s="842" t="str">
        <f t="shared" si="1289"/>
        <v/>
      </c>
      <c r="B7287" s="843"/>
      <c r="C7287" s="239" t="str">
        <f t="shared" ref="C7287" si="1293">IF(I7286=0,"",VLOOKUP(I7286,MATERIALES,3,FALSE))</f>
        <v/>
      </c>
      <c r="D7287" s="186"/>
      <c r="E7287" s="240">
        <f t="shared" si="1291"/>
        <v>0</v>
      </c>
      <c r="F7287" s="218">
        <f t="shared" si="1292"/>
        <v>0</v>
      </c>
      <c r="G7287" s="221"/>
      <c r="I7287" s="308"/>
    </row>
    <row r="7288" spans="1:9" ht="13.5" thickBot="1">
      <c r="A7288" s="204"/>
      <c r="D7288" s="206"/>
      <c r="E7288" s="242"/>
      <c r="F7288" s="243" t="s">
        <v>77</v>
      </c>
      <c r="G7288" s="241">
        <f>SUM(F7276:F7287)</f>
        <v>0</v>
      </c>
      <c r="I7288" s="308"/>
    </row>
    <row r="7289" spans="1:9" ht="14" thickTop="1" thickBot="1">
      <c r="A7289" s="244" t="s">
        <v>68</v>
      </c>
      <c r="B7289" s="245"/>
      <c r="C7289" s="245"/>
      <c r="D7289" s="247"/>
      <c r="E7289" s="247"/>
      <c r="F7289" s="246"/>
      <c r="G7289" s="248"/>
      <c r="I7289" s="308"/>
    </row>
    <row r="7290" spans="1:9" ht="13.5" thickTop="1">
      <c r="A7290" s="233" t="s">
        <v>53</v>
      </c>
      <c r="B7290" s="234"/>
      <c r="C7290" s="236" t="s">
        <v>67</v>
      </c>
      <c r="D7290" s="298" t="s">
        <v>71</v>
      </c>
      <c r="E7290" s="236" t="s">
        <v>96</v>
      </c>
      <c r="F7290" s="237" t="s">
        <v>75</v>
      </c>
      <c r="G7290" s="238" t="s">
        <v>66</v>
      </c>
      <c r="I7290" s="269"/>
    </row>
    <row r="7291" spans="1:9">
      <c r="A7291" s="842" t="str">
        <f>IF(I7290=0,"",VLOOKUP(I7290,EQUIPOS,2,FALSE))</f>
        <v/>
      </c>
      <c r="B7291" s="843"/>
      <c r="C7291" s="187"/>
      <c r="D7291" s="186"/>
      <c r="E7291" s="240">
        <f>IF(I7290=0,0,VLOOKUP(I7290,EQUIPOS,4,FALSE))</f>
        <v>0</v>
      </c>
      <c r="F7291" s="218">
        <f>C7291*D7291*E7291</f>
        <v>0</v>
      </c>
      <c r="G7291" s="219"/>
      <c r="I7291" s="269"/>
    </row>
    <row r="7292" spans="1:9">
      <c r="A7292" s="842" t="str">
        <f>IF(I7291=0,"",VLOOKUP(I7291,EQUIPOS,2,FALSE))</f>
        <v/>
      </c>
      <c r="B7292" s="843"/>
      <c r="C7292" s="187"/>
      <c r="D7292" s="186"/>
      <c r="E7292" s="240">
        <f>IF(I7291=0,0,VLOOKUP(I7291,EQUIPOS,4,FALSE))</f>
        <v>0</v>
      </c>
      <c r="F7292" s="218">
        <f t="shared" ref="F7292:F7295" si="1294">C7292*D7292*E7292</f>
        <v>0</v>
      </c>
      <c r="G7292" s="220"/>
      <c r="I7292" s="269"/>
    </row>
    <row r="7293" spans="1:9">
      <c r="A7293" s="842" t="str">
        <f>IF(I7292=0,"",VLOOKUP(I7292,EQUIPOS,2,FALSE))</f>
        <v/>
      </c>
      <c r="B7293" s="843"/>
      <c r="C7293" s="187"/>
      <c r="D7293" s="186"/>
      <c r="E7293" s="240">
        <f>IF(I7292=0,0,VLOOKUP(I7292,EQUIPOS,4,FALSE))</f>
        <v>0</v>
      </c>
      <c r="F7293" s="218">
        <f t="shared" si="1294"/>
        <v>0</v>
      </c>
      <c r="G7293" s="220"/>
      <c r="I7293" s="269"/>
    </row>
    <row r="7294" spans="1:9">
      <c r="A7294" s="842" t="str">
        <f>IF(I7293=0,"",VLOOKUP(I7293,EQUIPOS,2,FALSE))</f>
        <v/>
      </c>
      <c r="B7294" s="843"/>
      <c r="C7294" s="187"/>
      <c r="D7294" s="186"/>
      <c r="E7294" s="240">
        <f>IF(I7293=0,0,VLOOKUP(I7293,EQUIPOS,4,FALSE))</f>
        <v>0</v>
      </c>
      <c r="F7294" s="218">
        <f t="shared" si="1294"/>
        <v>0</v>
      </c>
      <c r="G7294" s="220"/>
      <c r="I7294" s="269"/>
    </row>
    <row r="7295" spans="1:9" ht="30.75" customHeight="1">
      <c r="A7295" s="842" t="str">
        <f>IF(I7294=0,"",VLOOKUP(I7294,EQUIPOS,2,FALSE))</f>
        <v/>
      </c>
      <c r="B7295" s="843"/>
      <c r="C7295" s="187"/>
      <c r="D7295" s="186"/>
      <c r="E7295" s="240">
        <f>IF(I7294=0,0,VLOOKUP(I7294,EQUIPOS,4,FALSE))</f>
        <v>0</v>
      </c>
      <c r="F7295" s="218">
        <f t="shared" si="1294"/>
        <v>0</v>
      </c>
      <c r="G7295" s="221"/>
      <c r="I7295" s="308"/>
    </row>
    <row r="7296" spans="1:9" ht="13.5" thickBot="1">
      <c r="A7296" s="222"/>
      <c r="B7296" s="223"/>
      <c r="C7296" s="223"/>
      <c r="D7296" s="225"/>
      <c r="E7296" s="249"/>
      <c r="F7296" s="226" t="s">
        <v>78</v>
      </c>
      <c r="G7296" s="250">
        <f>SUM(F7291:F7295)</f>
        <v>0</v>
      </c>
      <c r="I7296" s="308"/>
    </row>
    <row r="7297" spans="1:9" ht="13.5" thickTop="1">
      <c r="A7297" s="228" t="s">
        <v>69</v>
      </c>
      <c r="B7297" s="229"/>
      <c r="C7297" s="229"/>
      <c r="D7297" s="231"/>
      <c r="E7297" s="231"/>
      <c r="F7297" s="230"/>
      <c r="G7297" s="232"/>
      <c r="H7297" s="209"/>
      <c r="I7297" s="307"/>
    </row>
    <row r="7298" spans="1:9" ht="26">
      <c r="A7298" s="233" t="s">
        <v>53</v>
      </c>
      <c r="B7298" s="235" t="s">
        <v>54</v>
      </c>
      <c r="C7298" s="235" t="s">
        <v>64</v>
      </c>
      <c r="D7298" s="298" t="s">
        <v>70</v>
      </c>
      <c r="E7298" s="236" t="s">
        <v>65</v>
      </c>
      <c r="F7298" s="237" t="s">
        <v>75</v>
      </c>
      <c r="G7298" s="238" t="s">
        <v>66</v>
      </c>
      <c r="I7298" s="269"/>
    </row>
    <row r="7299" spans="1:9">
      <c r="A7299" s="251" t="str">
        <f t="shared" ref="A7299:A7310" si="1295">IF(I7298=0,"",VLOOKUP(I7298,MANOOBRA,2,FALSE))</f>
        <v/>
      </c>
      <c r="B7299" s="239" t="str">
        <f t="shared" ref="B7299:B7310" si="1296">IF(I7298=0,"",VLOOKUP(I7298,MANOOBRA,3,FALSE))</f>
        <v/>
      </c>
      <c r="C7299" s="187"/>
      <c r="D7299" s="187"/>
      <c r="E7299" s="240">
        <f t="shared" ref="E7299:E7310" si="1297">IF(I7298=0,0,VLOOKUP(I7298,MANOOBRA,4,FALSE))</f>
        <v>0</v>
      </c>
      <c r="F7299" s="218">
        <f>IF(D7299=0,0,C7299*E7299/D7299)</f>
        <v>0</v>
      </c>
      <c r="G7299" s="219"/>
      <c r="I7299" s="269"/>
    </row>
    <row r="7300" spans="1:9">
      <c r="A7300" s="251" t="str">
        <f t="shared" si="1295"/>
        <v/>
      </c>
      <c r="B7300" s="239" t="str">
        <f t="shared" si="1296"/>
        <v/>
      </c>
      <c r="C7300" s="187"/>
      <c r="D7300" s="187"/>
      <c r="E7300" s="240">
        <f t="shared" si="1297"/>
        <v>0</v>
      </c>
      <c r="F7300" s="218">
        <f t="shared" ref="F7300:F7310" si="1298">IF(D7300=0,0,C7300*E7300/D7300)</f>
        <v>0</v>
      </c>
      <c r="G7300" s="220"/>
      <c r="I7300" s="269"/>
    </row>
    <row r="7301" spans="1:9">
      <c r="A7301" s="251" t="str">
        <f t="shared" si="1295"/>
        <v/>
      </c>
      <c r="B7301" s="239" t="str">
        <f t="shared" si="1296"/>
        <v/>
      </c>
      <c r="C7301" s="187"/>
      <c r="D7301" s="290"/>
      <c r="E7301" s="240">
        <f t="shared" si="1297"/>
        <v>0</v>
      </c>
      <c r="F7301" s="218">
        <f t="shared" si="1298"/>
        <v>0</v>
      </c>
      <c r="G7301" s="220"/>
      <c r="I7301" s="269"/>
    </row>
    <row r="7302" spans="1:9">
      <c r="A7302" s="251" t="str">
        <f t="shared" si="1295"/>
        <v/>
      </c>
      <c r="B7302" s="239" t="str">
        <f t="shared" si="1296"/>
        <v/>
      </c>
      <c r="C7302" s="187"/>
      <c r="D7302" s="187"/>
      <c r="E7302" s="240">
        <f t="shared" si="1297"/>
        <v>0</v>
      </c>
      <c r="F7302" s="218">
        <f t="shared" si="1298"/>
        <v>0</v>
      </c>
      <c r="G7302" s="220"/>
      <c r="I7302" s="269"/>
    </row>
    <row r="7303" spans="1:9">
      <c r="A7303" s="251" t="str">
        <f t="shared" si="1295"/>
        <v/>
      </c>
      <c r="B7303" s="239" t="str">
        <f t="shared" si="1296"/>
        <v/>
      </c>
      <c r="C7303" s="187"/>
      <c r="D7303" s="187"/>
      <c r="E7303" s="240">
        <f t="shared" si="1297"/>
        <v>0</v>
      </c>
      <c r="F7303" s="218">
        <f t="shared" si="1298"/>
        <v>0</v>
      </c>
      <c r="G7303" s="220"/>
      <c r="I7303" s="269"/>
    </row>
    <row r="7304" spans="1:9">
      <c r="A7304" s="251" t="str">
        <f t="shared" si="1295"/>
        <v/>
      </c>
      <c r="B7304" s="239" t="str">
        <f t="shared" si="1296"/>
        <v/>
      </c>
      <c r="C7304" s="187"/>
      <c r="D7304" s="187"/>
      <c r="E7304" s="240">
        <f t="shared" si="1297"/>
        <v>0</v>
      </c>
      <c r="F7304" s="218">
        <f t="shared" si="1298"/>
        <v>0</v>
      </c>
      <c r="G7304" s="220"/>
      <c r="I7304" s="269"/>
    </row>
    <row r="7305" spans="1:9">
      <c r="A7305" s="251" t="str">
        <f t="shared" si="1295"/>
        <v/>
      </c>
      <c r="B7305" s="239" t="str">
        <f t="shared" si="1296"/>
        <v/>
      </c>
      <c r="C7305" s="187"/>
      <c r="D7305" s="187"/>
      <c r="E7305" s="240">
        <f t="shared" si="1297"/>
        <v>0</v>
      </c>
      <c r="F7305" s="218">
        <f t="shared" si="1298"/>
        <v>0</v>
      </c>
      <c r="G7305" s="220"/>
      <c r="I7305" s="269"/>
    </row>
    <row r="7306" spans="1:9">
      <c r="A7306" s="251" t="str">
        <f t="shared" si="1295"/>
        <v/>
      </c>
      <c r="B7306" s="239" t="str">
        <f t="shared" si="1296"/>
        <v/>
      </c>
      <c r="C7306" s="187"/>
      <c r="D7306" s="187"/>
      <c r="E7306" s="240">
        <f t="shared" si="1297"/>
        <v>0</v>
      </c>
      <c r="F7306" s="218">
        <f t="shared" si="1298"/>
        <v>0</v>
      </c>
      <c r="G7306" s="220"/>
      <c r="I7306" s="269"/>
    </row>
    <row r="7307" spans="1:9">
      <c r="A7307" s="251" t="str">
        <f t="shared" si="1295"/>
        <v/>
      </c>
      <c r="B7307" s="239" t="str">
        <f t="shared" si="1296"/>
        <v/>
      </c>
      <c r="C7307" s="187"/>
      <c r="D7307" s="187"/>
      <c r="E7307" s="240">
        <f t="shared" si="1297"/>
        <v>0</v>
      </c>
      <c r="F7307" s="218">
        <f t="shared" si="1298"/>
        <v>0</v>
      </c>
      <c r="G7307" s="220"/>
      <c r="I7307" s="269"/>
    </row>
    <row r="7308" spans="1:9">
      <c r="A7308" s="251" t="str">
        <f t="shared" si="1295"/>
        <v/>
      </c>
      <c r="B7308" s="239" t="str">
        <f t="shared" si="1296"/>
        <v/>
      </c>
      <c r="C7308" s="187"/>
      <c r="D7308" s="187"/>
      <c r="E7308" s="240">
        <f t="shared" si="1297"/>
        <v>0</v>
      </c>
      <c r="F7308" s="218">
        <f t="shared" si="1298"/>
        <v>0</v>
      </c>
      <c r="G7308" s="220"/>
      <c r="I7308" s="269"/>
    </row>
    <row r="7309" spans="1:9">
      <c r="A7309" s="251" t="str">
        <f t="shared" si="1295"/>
        <v/>
      </c>
      <c r="B7309" s="239" t="str">
        <f t="shared" si="1296"/>
        <v/>
      </c>
      <c r="C7309" s="187"/>
      <c r="D7309" s="187"/>
      <c r="E7309" s="240">
        <f t="shared" si="1297"/>
        <v>0</v>
      </c>
      <c r="F7309" s="218">
        <f t="shared" si="1298"/>
        <v>0</v>
      </c>
      <c r="G7309" s="220"/>
      <c r="I7309" s="269"/>
    </row>
    <row r="7310" spans="1:9" ht="31.5" customHeight="1">
      <c r="A7310" s="251" t="str">
        <f t="shared" si="1295"/>
        <v/>
      </c>
      <c r="B7310" s="239" t="str">
        <f t="shared" si="1296"/>
        <v/>
      </c>
      <c r="C7310" s="187"/>
      <c r="D7310" s="187"/>
      <c r="E7310" s="240">
        <f t="shared" si="1297"/>
        <v>0</v>
      </c>
      <c r="F7310" s="218">
        <f t="shared" si="1298"/>
        <v>0</v>
      </c>
      <c r="G7310" s="221"/>
      <c r="I7310" s="308"/>
    </row>
    <row r="7311" spans="1:9" ht="13.5" thickBot="1">
      <c r="A7311" s="222"/>
      <c r="B7311" s="223"/>
      <c r="C7311" s="223"/>
      <c r="D7311" s="225"/>
      <c r="E7311" s="225"/>
      <c r="F7311" s="226" t="s">
        <v>79</v>
      </c>
      <c r="G7311" s="250">
        <f>SUM(F7299:F7310)</f>
        <v>0</v>
      </c>
      <c r="I7311" s="308"/>
    </row>
    <row r="7312" spans="1:9" ht="13.5" thickTop="1">
      <c r="A7312" s="179" t="s">
        <v>72</v>
      </c>
      <c r="B7312" s="229"/>
      <c r="C7312" s="229"/>
      <c r="D7312" s="231"/>
      <c r="E7312" s="231"/>
      <c r="F7312" s="230"/>
      <c r="G7312" s="232"/>
      <c r="H7312" s="209"/>
      <c r="I7312" s="307"/>
    </row>
    <row r="7313" spans="1:20">
      <c r="A7313" s="233" t="s">
        <v>53</v>
      </c>
      <c r="B7313" s="234"/>
      <c r="C7313" s="234"/>
      <c r="D7313" s="299"/>
      <c r="E7313" s="236" t="s">
        <v>73</v>
      </c>
      <c r="F7313" s="237" t="s">
        <v>74</v>
      </c>
      <c r="G7313" s="252" t="s">
        <v>73</v>
      </c>
      <c r="I7313" s="308"/>
    </row>
    <row r="7314" spans="1:20">
      <c r="A7314" s="178" t="s">
        <v>86</v>
      </c>
      <c r="B7314" s="253"/>
      <c r="C7314" s="253"/>
      <c r="D7314" s="300"/>
      <c r="E7314" s="217">
        <f>SUM(G7273,G7288,G7296,G7311)</f>
        <v>0</v>
      </c>
      <c r="F7314" s="254">
        <f>A</f>
        <v>0</v>
      </c>
      <c r="G7314" s="255">
        <f>E7314*F7314</f>
        <v>0</v>
      </c>
      <c r="I7314" s="308"/>
    </row>
    <row r="7315" spans="1:20">
      <c r="A7315" s="178" t="s">
        <v>84</v>
      </c>
      <c r="B7315" s="253"/>
      <c r="C7315" s="253"/>
      <c r="D7315" s="300"/>
      <c r="E7315" s="217">
        <f>SUM(G7273,G7288,G7296,G7311)</f>
        <v>0</v>
      </c>
      <c r="F7315" s="254">
        <f>I</f>
        <v>0</v>
      </c>
      <c r="G7315" s="255">
        <f>E7315*F7315</f>
        <v>0</v>
      </c>
      <c r="I7315" s="308"/>
    </row>
    <row r="7316" spans="1:20" ht="33" customHeight="1">
      <c r="A7316" s="178" t="s">
        <v>85</v>
      </c>
      <c r="B7316" s="253"/>
      <c r="C7316" s="253"/>
      <c r="D7316" s="300"/>
      <c r="E7316" s="217">
        <f>SUM(G7273,G7288,G7296,G7311)</f>
        <v>0</v>
      </c>
      <c r="F7316" s="254">
        <f>U</f>
        <v>0</v>
      </c>
      <c r="G7316" s="255">
        <f>E7316*F7316</f>
        <v>0</v>
      </c>
      <c r="I7316" s="308"/>
      <c r="J7316" s="281"/>
      <c r="K7316" s="281"/>
      <c r="L7316" s="281"/>
      <c r="M7316" s="281"/>
      <c r="N7316" s="281"/>
      <c r="O7316" s="281"/>
      <c r="P7316" s="281"/>
      <c r="Q7316" s="281"/>
      <c r="R7316" s="281"/>
      <c r="S7316" s="281"/>
    </row>
    <row r="7317" spans="1:20" s="201" customFormat="1" ht="13.5" thickBot="1">
      <c r="A7317" s="222"/>
      <c r="B7317" s="223"/>
      <c r="C7317" s="223"/>
      <c r="D7317" s="225"/>
      <c r="E7317" s="225"/>
      <c r="F7317" s="256" t="s">
        <v>83</v>
      </c>
      <c r="G7317" s="250">
        <f>SUM(G7314:G7316)</f>
        <v>0</v>
      </c>
      <c r="I7317" s="309"/>
      <c r="J7317" s="201" t="str">
        <f>B7257</f>
        <v>10,10</v>
      </c>
      <c r="K7317" s="261">
        <f>E7314</f>
        <v>0</v>
      </c>
      <c r="L7317" s="261">
        <f>+G7273</f>
        <v>0</v>
      </c>
      <c r="M7317" s="261">
        <f>+G7288</f>
        <v>0</v>
      </c>
      <c r="N7317" s="261">
        <f>+G7296</f>
        <v>0</v>
      </c>
      <c r="O7317" s="261">
        <f>+G7311</f>
        <v>0</v>
      </c>
      <c r="P7317" s="280">
        <f>G7314</f>
        <v>0</v>
      </c>
      <c r="Q7317" s="280">
        <f>G7315</f>
        <v>0</v>
      </c>
      <c r="R7317" s="280">
        <f>G7316</f>
        <v>0</v>
      </c>
      <c r="S7317" s="283">
        <f>SUM(K7317:R7317)</f>
        <v>0</v>
      </c>
      <c r="T7317" s="280"/>
    </row>
    <row r="7318" spans="1:20" ht="14" thickTop="1" thickBot="1">
      <c r="A7318" s="257"/>
      <c r="B7318" s="201"/>
      <c r="C7318" s="201"/>
      <c r="D7318" s="301"/>
      <c r="E7318" s="258" t="s">
        <v>88</v>
      </c>
      <c r="F7318" s="259"/>
      <c r="G7318" s="260">
        <f>ROUND(SUM(G7273,G7288,G7296,G7311,G7317),0)</f>
        <v>0</v>
      </c>
      <c r="I7318" s="308"/>
      <c r="T7318" s="280"/>
    </row>
    <row r="7319" spans="1:20" ht="13.5" thickTop="1">
      <c r="A7319" s="262" t="s">
        <v>95</v>
      </c>
      <c r="D7319" s="206"/>
      <c r="E7319" s="206"/>
      <c r="F7319" s="205"/>
      <c r="G7319" s="208"/>
      <c r="I7319" s="308"/>
      <c r="T7319" s="280"/>
    </row>
    <row r="7320" spans="1:20">
      <c r="A7320" s="262"/>
      <c r="B7320" s="263"/>
      <c r="C7320" s="263"/>
      <c r="D7320" s="302"/>
      <c r="E7320" s="206"/>
      <c r="F7320" s="205"/>
      <c r="G7320" s="264">
        <f ca="1">TODAY()</f>
        <v>45189</v>
      </c>
      <c r="I7320" s="308"/>
      <c r="T7320" s="280"/>
    </row>
    <row r="7321" spans="1:20" s="191" customFormat="1" ht="13.5" thickBot="1">
      <c r="A7321" s="222"/>
      <c r="B7321" s="223"/>
      <c r="C7321" s="223"/>
      <c r="D7321" s="225"/>
      <c r="E7321" s="225"/>
      <c r="F7321" s="224"/>
      <c r="G7321" s="265"/>
      <c r="I7321" s="303"/>
      <c r="S7321" s="282"/>
    </row>
    <row r="7322" spans="1:20" s="191" customFormat="1" ht="13.5" thickTop="1">
      <c r="A7322" s="188" t="s">
        <v>124</v>
      </c>
      <c r="B7322" s="188"/>
      <c r="C7322" s="188"/>
      <c r="D7322" s="190"/>
      <c r="E7322" s="190"/>
      <c r="F7322" s="189"/>
      <c r="G7322" s="189"/>
      <c r="I7322" s="303"/>
      <c r="S7322" s="282"/>
    </row>
    <row r="7323" spans="1:20" s="191" customFormat="1">
      <c r="A7323" s="188" t="str">
        <f>CONCATENATE('Prestaciones y AIU'!A6672," ANALISIS DE PRECIOS UNITARIOS")</f>
        <v xml:space="preserve"> ANALISIS DE PRECIOS UNITARIOS</v>
      </c>
      <c r="B7323" s="188"/>
      <c r="C7323" s="188"/>
      <c r="D7323" s="190"/>
      <c r="E7323" s="190"/>
      <c r="F7323" s="189"/>
      <c r="G7323" s="189"/>
      <c r="I7323" s="303"/>
      <c r="S7323" s="282"/>
    </row>
    <row r="7324" spans="1:20" s="191" customFormat="1">
      <c r="A7324" s="188" t="str">
        <f>Objeto_LIC</f>
        <v>OBJETO PROCESO COMPETITIVO</v>
      </c>
      <c r="B7324" s="188"/>
      <c r="C7324" s="188"/>
      <c r="D7324" s="190"/>
      <c r="E7324" s="190"/>
      <c r="F7324" s="189"/>
      <c r="G7324" s="189"/>
      <c r="I7324" s="303"/>
      <c r="S7324" s="282"/>
    </row>
    <row r="7325" spans="1:20">
      <c r="A7325" s="188"/>
      <c r="B7325" s="188"/>
      <c r="C7325" s="188"/>
      <c r="D7325" s="190"/>
      <c r="E7325" s="190"/>
      <c r="F7325" s="189"/>
      <c r="G7325" s="189"/>
    </row>
    <row r="7326" spans="1:20" s="201" customFormat="1" ht="13.5" thickBot="1">
      <c r="A7326" s="192"/>
      <c r="B7326" s="192"/>
      <c r="C7326" s="192"/>
      <c r="D7326" s="194"/>
      <c r="E7326" s="194"/>
      <c r="F7326" s="193"/>
      <c r="G7326" s="193"/>
      <c r="I7326" s="305"/>
      <c r="S7326" s="282"/>
    </row>
    <row r="7327" spans="1:20" ht="13.5" thickTop="1">
      <c r="A7327" s="196"/>
      <c r="B7327" s="197"/>
      <c r="C7327" s="197"/>
      <c r="D7327" s="199"/>
      <c r="E7327" s="199"/>
      <c r="F7327" s="198"/>
      <c r="G7327" s="200" t="s">
        <v>125</v>
      </c>
    </row>
    <row r="7328" spans="1:20">
      <c r="A7328" s="202" t="s">
        <v>58</v>
      </c>
      <c r="B7328" s="844" t="str">
        <f>Proponente</f>
        <v>INDICAR NOMBRE DE CONTRATISTA</v>
      </c>
      <c r="C7328" s="844"/>
      <c r="D7328" s="844"/>
      <c r="E7328" s="844"/>
      <c r="F7328" s="844"/>
      <c r="G7328" s="845"/>
    </row>
    <row r="7329" spans="1:19">
      <c r="A7329" s="202" t="s">
        <v>59</v>
      </c>
      <c r="B7329" s="203" t="str">
        <f>Presupuesto!$A$113</f>
        <v>10,11</v>
      </c>
      <c r="C7329" s="844" t="str">
        <f>Presupuesto!$B$113</f>
        <v>Suministro e instalación de tubería de 2"  o menor en acero galvanizado</v>
      </c>
      <c r="D7329" s="844"/>
      <c r="E7329" s="844"/>
      <c r="F7329" s="844"/>
      <c r="G7329" s="845"/>
    </row>
    <row r="7330" spans="1:19">
      <c r="A7330" s="204"/>
      <c r="D7330" s="206"/>
      <c r="E7330" s="206"/>
      <c r="F7330" s="192" t="s">
        <v>87</v>
      </c>
      <c r="G7330" s="207" t="str">
        <f>Presupuesto!$C$113</f>
        <v>m</v>
      </c>
      <c r="I7330" s="306"/>
      <c r="J7330" s="281"/>
      <c r="K7330" s="281"/>
      <c r="L7330" s="281"/>
      <c r="M7330" s="281"/>
      <c r="N7330" s="281"/>
      <c r="O7330" s="281"/>
      <c r="P7330" s="281"/>
      <c r="Q7330" s="281"/>
      <c r="R7330" s="281"/>
      <c r="S7330" s="281"/>
    </row>
    <row r="7331" spans="1:19" s="209" customFormat="1" ht="13.5" thickBot="1">
      <c r="A7331" s="202" t="s">
        <v>60</v>
      </c>
      <c r="B7331" s="195"/>
      <c r="C7331" s="195"/>
      <c r="D7331" s="206"/>
      <c r="E7331" s="206"/>
      <c r="F7331" s="205"/>
      <c r="G7331" s="208"/>
      <c r="I7331" s="307"/>
      <c r="S7331" s="281"/>
    </row>
    <row r="7332" spans="1:19" ht="13.5" thickTop="1">
      <c r="A7332" s="210" t="s">
        <v>53</v>
      </c>
      <c r="B7332" s="211" t="s">
        <v>61</v>
      </c>
      <c r="C7332" s="211" t="s">
        <v>62</v>
      </c>
      <c r="D7332" s="212" t="s">
        <v>70</v>
      </c>
      <c r="E7332" s="213" t="s">
        <v>98</v>
      </c>
      <c r="F7332" s="213" t="s">
        <v>75</v>
      </c>
      <c r="G7332" s="214" t="s">
        <v>66</v>
      </c>
      <c r="I7332" s="269"/>
    </row>
    <row r="7333" spans="1:19">
      <c r="A7333" s="215" t="str">
        <f t="shared" ref="A7333:A7344" si="1299">IF(I7332=0,"-",VLOOKUP(I7332,EQUIPOS,2,FALSE))</f>
        <v>-</v>
      </c>
      <c r="B7333" s="216"/>
      <c r="C7333" s="216"/>
      <c r="D7333" s="186"/>
      <c r="E7333" s="217">
        <f t="shared" ref="E7333:E7344" si="1300">IF(I7332=0,0,VLOOKUP(I7332,EQUIPOS,4,FALSE))</f>
        <v>0</v>
      </c>
      <c r="F7333" s="218">
        <f t="shared" ref="F7333:F7344" si="1301">IF(D7333=0,0,E7333/D7333)</f>
        <v>0</v>
      </c>
      <c r="G7333" s="219"/>
      <c r="I7333" s="269"/>
    </row>
    <row r="7334" spans="1:19">
      <c r="A7334" s="215" t="str">
        <f t="shared" si="1299"/>
        <v>-</v>
      </c>
      <c r="B7334" s="216"/>
      <c r="C7334" s="216"/>
      <c r="D7334" s="186"/>
      <c r="E7334" s="217">
        <f t="shared" si="1300"/>
        <v>0</v>
      </c>
      <c r="F7334" s="218">
        <f t="shared" si="1301"/>
        <v>0</v>
      </c>
      <c r="G7334" s="220"/>
      <c r="I7334" s="269"/>
    </row>
    <row r="7335" spans="1:19">
      <c r="A7335" s="215" t="str">
        <f t="shared" si="1299"/>
        <v>-</v>
      </c>
      <c r="B7335" s="216"/>
      <c r="C7335" s="216"/>
      <c r="D7335" s="186"/>
      <c r="E7335" s="217">
        <f t="shared" si="1300"/>
        <v>0</v>
      </c>
      <c r="F7335" s="218">
        <f t="shared" si="1301"/>
        <v>0</v>
      </c>
      <c r="G7335" s="220"/>
      <c r="I7335" s="269"/>
    </row>
    <row r="7336" spans="1:19">
      <c r="A7336" s="215" t="str">
        <f t="shared" si="1299"/>
        <v>-</v>
      </c>
      <c r="B7336" s="216"/>
      <c r="C7336" s="216"/>
      <c r="D7336" s="186"/>
      <c r="E7336" s="217">
        <f t="shared" si="1300"/>
        <v>0</v>
      </c>
      <c r="F7336" s="218">
        <f t="shared" si="1301"/>
        <v>0</v>
      </c>
      <c r="G7336" s="220"/>
      <c r="I7336" s="269"/>
    </row>
    <row r="7337" spans="1:19">
      <c r="A7337" s="215" t="str">
        <f t="shared" si="1299"/>
        <v>-</v>
      </c>
      <c r="B7337" s="216"/>
      <c r="C7337" s="216"/>
      <c r="D7337" s="186"/>
      <c r="E7337" s="217">
        <f t="shared" si="1300"/>
        <v>0</v>
      </c>
      <c r="F7337" s="218">
        <f t="shared" si="1301"/>
        <v>0</v>
      </c>
      <c r="G7337" s="220"/>
      <c r="I7337" s="269"/>
    </row>
    <row r="7338" spans="1:19">
      <c r="A7338" s="215" t="str">
        <f t="shared" si="1299"/>
        <v>-</v>
      </c>
      <c r="B7338" s="216"/>
      <c r="C7338" s="216"/>
      <c r="D7338" s="186"/>
      <c r="E7338" s="217">
        <f t="shared" si="1300"/>
        <v>0</v>
      </c>
      <c r="F7338" s="218">
        <f t="shared" si="1301"/>
        <v>0</v>
      </c>
      <c r="G7338" s="220"/>
      <c r="I7338" s="269"/>
    </row>
    <row r="7339" spans="1:19">
      <c r="A7339" s="215" t="str">
        <f t="shared" si="1299"/>
        <v>-</v>
      </c>
      <c r="B7339" s="216"/>
      <c r="C7339" s="216"/>
      <c r="D7339" s="186"/>
      <c r="E7339" s="217">
        <f t="shared" si="1300"/>
        <v>0</v>
      </c>
      <c r="F7339" s="218">
        <f t="shared" si="1301"/>
        <v>0</v>
      </c>
      <c r="G7339" s="220"/>
      <c r="I7339" s="269"/>
    </row>
    <row r="7340" spans="1:19">
      <c r="A7340" s="215" t="str">
        <f t="shared" si="1299"/>
        <v>-</v>
      </c>
      <c r="B7340" s="216"/>
      <c r="C7340" s="216"/>
      <c r="D7340" s="186"/>
      <c r="E7340" s="217">
        <f t="shared" si="1300"/>
        <v>0</v>
      </c>
      <c r="F7340" s="218">
        <f t="shared" si="1301"/>
        <v>0</v>
      </c>
      <c r="G7340" s="220"/>
      <c r="I7340" s="269"/>
    </row>
    <row r="7341" spans="1:19">
      <c r="A7341" s="215" t="str">
        <f t="shared" si="1299"/>
        <v>-</v>
      </c>
      <c r="B7341" s="216"/>
      <c r="C7341" s="216"/>
      <c r="D7341" s="186"/>
      <c r="E7341" s="217">
        <f t="shared" si="1300"/>
        <v>0</v>
      </c>
      <c r="F7341" s="218">
        <f t="shared" si="1301"/>
        <v>0</v>
      </c>
      <c r="G7341" s="220"/>
      <c r="I7341" s="269"/>
    </row>
    <row r="7342" spans="1:19">
      <c r="A7342" s="215" t="str">
        <f t="shared" si="1299"/>
        <v>-</v>
      </c>
      <c r="B7342" s="216"/>
      <c r="C7342" s="216"/>
      <c r="D7342" s="186"/>
      <c r="E7342" s="217">
        <f t="shared" si="1300"/>
        <v>0</v>
      </c>
      <c r="F7342" s="218">
        <f t="shared" si="1301"/>
        <v>0</v>
      </c>
      <c r="G7342" s="220"/>
      <c r="I7342" s="269"/>
    </row>
    <row r="7343" spans="1:19">
      <c r="A7343" s="215" t="str">
        <f t="shared" si="1299"/>
        <v>-</v>
      </c>
      <c r="B7343" s="216"/>
      <c r="C7343" s="216"/>
      <c r="D7343" s="186"/>
      <c r="E7343" s="217">
        <f t="shared" si="1300"/>
        <v>0</v>
      </c>
      <c r="F7343" s="218">
        <f t="shared" si="1301"/>
        <v>0</v>
      </c>
      <c r="G7343" s="220"/>
      <c r="I7343" s="269"/>
    </row>
    <row r="7344" spans="1:19">
      <c r="A7344" s="215" t="str">
        <f t="shared" si="1299"/>
        <v>-</v>
      </c>
      <c r="B7344" s="216"/>
      <c r="C7344" s="216"/>
      <c r="D7344" s="186"/>
      <c r="E7344" s="217">
        <f t="shared" si="1300"/>
        <v>0</v>
      </c>
      <c r="F7344" s="218">
        <f t="shared" si="1301"/>
        <v>0</v>
      </c>
      <c r="G7344" s="220"/>
      <c r="I7344" s="308"/>
    </row>
    <row r="7345" spans="1:19" ht="13.5" thickBot="1">
      <c r="A7345" s="222"/>
      <c r="B7345" s="223"/>
      <c r="C7345" s="223"/>
      <c r="D7345" s="225"/>
      <c r="E7345" s="225"/>
      <c r="F7345" s="226" t="s">
        <v>76</v>
      </c>
      <c r="G7345" s="227">
        <f>SUM(F7333:F7344)</f>
        <v>0</v>
      </c>
      <c r="I7345" s="308"/>
    </row>
    <row r="7346" spans="1:19" s="209" customFormat="1" ht="13.5" thickTop="1">
      <c r="A7346" s="228" t="s">
        <v>63</v>
      </c>
      <c r="B7346" s="229"/>
      <c r="C7346" s="229"/>
      <c r="D7346" s="231"/>
      <c r="E7346" s="231"/>
      <c r="F7346" s="230"/>
      <c r="G7346" s="232"/>
      <c r="I7346" s="307"/>
      <c r="S7346" s="281"/>
    </row>
    <row r="7347" spans="1:19" ht="26">
      <c r="A7347" s="233" t="s">
        <v>53</v>
      </c>
      <c r="B7347" s="234"/>
      <c r="C7347" s="235" t="s">
        <v>54</v>
      </c>
      <c r="D7347" s="298" t="s">
        <v>64</v>
      </c>
      <c r="E7347" s="236" t="s">
        <v>65</v>
      </c>
      <c r="F7347" s="237" t="s">
        <v>75</v>
      </c>
      <c r="G7347" s="238" t="s">
        <v>66</v>
      </c>
      <c r="I7347" s="269"/>
    </row>
    <row r="7348" spans="1:19">
      <c r="A7348" s="842" t="str">
        <f t="shared" ref="A7348:A7359" si="1302">IF(I7347=0,"",VLOOKUP(I7347,MATERIALES,2,FALSE))</f>
        <v/>
      </c>
      <c r="B7348" s="843"/>
      <c r="C7348" s="239" t="str">
        <f t="shared" ref="C7348:C7356" si="1303">IF(I7347=0,"",VLOOKUP(I7347,MATERIALES,3,FALSE))</f>
        <v/>
      </c>
      <c r="D7348" s="186"/>
      <c r="E7348" s="240">
        <f t="shared" ref="E7348:E7359" si="1304">IF(I7347=0,0,VLOOKUP(I7347,MATERIALES,4,FALSE))</f>
        <v>0</v>
      </c>
      <c r="F7348" s="218">
        <f>D7348*E7348</f>
        <v>0</v>
      </c>
      <c r="G7348" s="219"/>
      <c r="I7348" s="269"/>
    </row>
    <row r="7349" spans="1:19">
      <c r="A7349" s="842" t="str">
        <f t="shared" si="1302"/>
        <v/>
      </c>
      <c r="B7349" s="843"/>
      <c r="C7349" s="239" t="str">
        <f t="shared" si="1303"/>
        <v/>
      </c>
      <c r="D7349" s="186"/>
      <c r="E7349" s="240">
        <f t="shared" si="1304"/>
        <v>0</v>
      </c>
      <c r="F7349" s="218">
        <f t="shared" ref="F7349:F7359" si="1305">D7349*E7349</f>
        <v>0</v>
      </c>
      <c r="G7349" s="220"/>
      <c r="I7349" s="269"/>
    </row>
    <row r="7350" spans="1:19">
      <c r="A7350" s="842" t="str">
        <f t="shared" si="1302"/>
        <v/>
      </c>
      <c r="B7350" s="843"/>
      <c r="C7350" s="239" t="str">
        <f t="shared" si="1303"/>
        <v/>
      </c>
      <c r="D7350" s="186"/>
      <c r="E7350" s="240">
        <f t="shared" si="1304"/>
        <v>0</v>
      </c>
      <c r="F7350" s="218">
        <f t="shared" si="1305"/>
        <v>0</v>
      </c>
      <c r="G7350" s="220"/>
      <c r="I7350" s="269"/>
    </row>
    <row r="7351" spans="1:19">
      <c r="A7351" s="842" t="str">
        <f t="shared" si="1302"/>
        <v/>
      </c>
      <c r="B7351" s="843"/>
      <c r="C7351" s="239" t="str">
        <f t="shared" si="1303"/>
        <v/>
      </c>
      <c r="D7351" s="186"/>
      <c r="E7351" s="240">
        <f t="shared" si="1304"/>
        <v>0</v>
      </c>
      <c r="F7351" s="218">
        <f t="shared" si="1305"/>
        <v>0</v>
      </c>
      <c r="G7351" s="220"/>
      <c r="I7351" s="269"/>
    </row>
    <row r="7352" spans="1:19">
      <c r="A7352" s="842" t="str">
        <f t="shared" si="1302"/>
        <v/>
      </c>
      <c r="B7352" s="843"/>
      <c r="C7352" s="239" t="str">
        <f t="shared" si="1303"/>
        <v/>
      </c>
      <c r="D7352" s="186"/>
      <c r="E7352" s="240">
        <f t="shared" si="1304"/>
        <v>0</v>
      </c>
      <c r="F7352" s="218">
        <f t="shared" si="1305"/>
        <v>0</v>
      </c>
      <c r="G7352" s="220"/>
      <c r="I7352" s="269"/>
    </row>
    <row r="7353" spans="1:19">
      <c r="A7353" s="842" t="str">
        <f t="shared" si="1302"/>
        <v/>
      </c>
      <c r="B7353" s="843"/>
      <c r="C7353" s="239" t="str">
        <f t="shared" si="1303"/>
        <v/>
      </c>
      <c r="D7353" s="186"/>
      <c r="E7353" s="240">
        <f t="shared" si="1304"/>
        <v>0</v>
      </c>
      <c r="F7353" s="218">
        <f t="shared" si="1305"/>
        <v>0</v>
      </c>
      <c r="G7353" s="220"/>
      <c r="I7353" s="269"/>
    </row>
    <row r="7354" spans="1:19">
      <c r="A7354" s="842" t="str">
        <f t="shared" si="1302"/>
        <v/>
      </c>
      <c r="B7354" s="843"/>
      <c r="C7354" s="239" t="str">
        <f t="shared" si="1303"/>
        <v/>
      </c>
      <c r="D7354" s="186"/>
      <c r="E7354" s="240">
        <f t="shared" si="1304"/>
        <v>0</v>
      </c>
      <c r="F7354" s="218">
        <f t="shared" si="1305"/>
        <v>0</v>
      </c>
      <c r="G7354" s="220"/>
      <c r="I7354" s="269"/>
    </row>
    <row r="7355" spans="1:19">
      <c r="A7355" s="842" t="str">
        <f t="shared" si="1302"/>
        <v/>
      </c>
      <c r="B7355" s="843"/>
      <c r="C7355" s="239" t="str">
        <f t="shared" si="1303"/>
        <v/>
      </c>
      <c r="D7355" s="186"/>
      <c r="E7355" s="240">
        <f t="shared" si="1304"/>
        <v>0</v>
      </c>
      <c r="F7355" s="218">
        <f t="shared" si="1305"/>
        <v>0</v>
      </c>
      <c r="G7355" s="241"/>
      <c r="I7355" s="269"/>
    </row>
    <row r="7356" spans="1:19">
      <c r="A7356" s="842" t="str">
        <f t="shared" si="1302"/>
        <v/>
      </c>
      <c r="B7356" s="843"/>
      <c r="C7356" s="239" t="str">
        <f t="shared" si="1303"/>
        <v/>
      </c>
      <c r="D7356" s="186"/>
      <c r="E7356" s="240">
        <f t="shared" si="1304"/>
        <v>0</v>
      </c>
      <c r="F7356" s="218">
        <f t="shared" si="1305"/>
        <v>0</v>
      </c>
      <c r="G7356" s="220"/>
      <c r="I7356" s="269"/>
    </row>
    <row r="7357" spans="1:19">
      <c r="A7357" s="842" t="str">
        <f t="shared" si="1302"/>
        <v/>
      </c>
      <c r="B7357" s="843"/>
      <c r="C7357" s="239"/>
      <c r="D7357" s="186"/>
      <c r="E7357" s="240">
        <f t="shared" si="1304"/>
        <v>0</v>
      </c>
      <c r="F7357" s="218">
        <f t="shared" si="1305"/>
        <v>0</v>
      </c>
      <c r="G7357" s="220"/>
      <c r="I7357" s="269"/>
    </row>
    <row r="7358" spans="1:19">
      <c r="A7358" s="842" t="str">
        <f t="shared" si="1302"/>
        <v/>
      </c>
      <c r="B7358" s="843"/>
      <c r="C7358" s="239"/>
      <c r="D7358" s="186"/>
      <c r="E7358" s="240">
        <f t="shared" si="1304"/>
        <v>0</v>
      </c>
      <c r="F7358" s="218">
        <f t="shared" si="1305"/>
        <v>0</v>
      </c>
      <c r="G7358" s="220"/>
      <c r="I7358" s="269"/>
    </row>
    <row r="7359" spans="1:19" ht="26.25" customHeight="1">
      <c r="A7359" s="842" t="str">
        <f t="shared" si="1302"/>
        <v/>
      </c>
      <c r="B7359" s="843"/>
      <c r="C7359" s="239" t="str">
        <f t="shared" ref="C7359" si="1306">IF(I7358=0,"",VLOOKUP(I7358,MATERIALES,3,FALSE))</f>
        <v/>
      </c>
      <c r="D7359" s="186"/>
      <c r="E7359" s="240">
        <f t="shared" si="1304"/>
        <v>0</v>
      </c>
      <c r="F7359" s="218">
        <f t="shared" si="1305"/>
        <v>0</v>
      </c>
      <c r="G7359" s="221"/>
      <c r="I7359" s="308"/>
    </row>
    <row r="7360" spans="1:19" ht="13.5" thickBot="1">
      <c r="A7360" s="204"/>
      <c r="D7360" s="206"/>
      <c r="E7360" s="242"/>
      <c r="F7360" s="243" t="s">
        <v>77</v>
      </c>
      <c r="G7360" s="241">
        <f>SUM(F7348:F7359)</f>
        <v>0</v>
      </c>
      <c r="I7360" s="308"/>
    </row>
    <row r="7361" spans="1:9" ht="14" thickTop="1" thickBot="1">
      <c r="A7361" s="244" t="s">
        <v>68</v>
      </c>
      <c r="B7361" s="245"/>
      <c r="C7361" s="245"/>
      <c r="D7361" s="247"/>
      <c r="E7361" s="247"/>
      <c r="F7361" s="246"/>
      <c r="G7361" s="248"/>
      <c r="I7361" s="308"/>
    </row>
    <row r="7362" spans="1:9" ht="13.5" thickTop="1">
      <c r="A7362" s="233" t="s">
        <v>53</v>
      </c>
      <c r="B7362" s="234"/>
      <c r="C7362" s="236" t="s">
        <v>67</v>
      </c>
      <c r="D7362" s="298" t="s">
        <v>71</v>
      </c>
      <c r="E7362" s="236" t="s">
        <v>96</v>
      </c>
      <c r="F7362" s="237" t="s">
        <v>75</v>
      </c>
      <c r="G7362" s="238" t="s">
        <v>66</v>
      </c>
      <c r="I7362" s="269"/>
    </row>
    <row r="7363" spans="1:9">
      <c r="A7363" s="842" t="str">
        <f>IF(I7362=0,"",VLOOKUP(I7362,EQUIPOS,2,FALSE))</f>
        <v/>
      </c>
      <c r="B7363" s="843"/>
      <c r="C7363" s="187"/>
      <c r="D7363" s="186"/>
      <c r="E7363" s="240">
        <f>IF(I7362=0,0,VLOOKUP(I7362,EQUIPOS,4,FALSE))</f>
        <v>0</v>
      </c>
      <c r="F7363" s="218">
        <f>C7363*D7363*E7363</f>
        <v>0</v>
      </c>
      <c r="G7363" s="219"/>
      <c r="I7363" s="269"/>
    </row>
    <row r="7364" spans="1:9">
      <c r="A7364" s="842" t="str">
        <f>IF(I7363=0,"",VLOOKUP(I7363,EQUIPOS,2,FALSE))</f>
        <v/>
      </c>
      <c r="B7364" s="843"/>
      <c r="C7364" s="187"/>
      <c r="D7364" s="186"/>
      <c r="E7364" s="240">
        <f>IF(I7363=0,0,VLOOKUP(I7363,EQUIPOS,4,FALSE))</f>
        <v>0</v>
      </c>
      <c r="F7364" s="218">
        <f t="shared" ref="F7364:F7367" si="1307">C7364*D7364*E7364</f>
        <v>0</v>
      </c>
      <c r="G7364" s="220"/>
      <c r="I7364" s="269"/>
    </row>
    <row r="7365" spans="1:9">
      <c r="A7365" s="842" t="str">
        <f>IF(I7364=0,"",VLOOKUP(I7364,EQUIPOS,2,FALSE))</f>
        <v/>
      </c>
      <c r="B7365" s="843"/>
      <c r="C7365" s="187"/>
      <c r="D7365" s="186"/>
      <c r="E7365" s="240">
        <f>IF(I7364=0,0,VLOOKUP(I7364,EQUIPOS,4,FALSE))</f>
        <v>0</v>
      </c>
      <c r="F7365" s="218">
        <f t="shared" si="1307"/>
        <v>0</v>
      </c>
      <c r="G7365" s="220"/>
      <c r="I7365" s="269"/>
    </row>
    <row r="7366" spans="1:9">
      <c r="A7366" s="842" t="str">
        <f>IF(I7365=0,"",VLOOKUP(I7365,EQUIPOS,2,FALSE))</f>
        <v/>
      </c>
      <c r="B7366" s="843"/>
      <c r="C7366" s="187"/>
      <c r="D7366" s="186"/>
      <c r="E7366" s="240">
        <f>IF(I7365=0,0,VLOOKUP(I7365,EQUIPOS,4,FALSE))</f>
        <v>0</v>
      </c>
      <c r="F7366" s="218">
        <f t="shared" si="1307"/>
        <v>0</v>
      </c>
      <c r="G7366" s="220"/>
      <c r="I7366" s="269"/>
    </row>
    <row r="7367" spans="1:9" ht="30.75" customHeight="1">
      <c r="A7367" s="842" t="str">
        <f>IF(I7366=0,"",VLOOKUP(I7366,EQUIPOS,2,FALSE))</f>
        <v/>
      </c>
      <c r="B7367" s="843"/>
      <c r="C7367" s="187"/>
      <c r="D7367" s="186"/>
      <c r="E7367" s="240">
        <f>IF(I7366=0,0,VLOOKUP(I7366,EQUIPOS,4,FALSE))</f>
        <v>0</v>
      </c>
      <c r="F7367" s="218">
        <f t="shared" si="1307"/>
        <v>0</v>
      </c>
      <c r="G7367" s="221"/>
      <c r="I7367" s="308"/>
    </row>
    <row r="7368" spans="1:9" ht="13.5" thickBot="1">
      <c r="A7368" s="222"/>
      <c r="B7368" s="223"/>
      <c r="C7368" s="223"/>
      <c r="D7368" s="225"/>
      <c r="E7368" s="249"/>
      <c r="F7368" s="226" t="s">
        <v>78</v>
      </c>
      <c r="G7368" s="250">
        <f>SUM(F7363:F7367)</f>
        <v>0</v>
      </c>
      <c r="I7368" s="308"/>
    </row>
    <row r="7369" spans="1:9" ht="13.5" thickTop="1">
      <c r="A7369" s="228" t="s">
        <v>69</v>
      </c>
      <c r="B7369" s="229"/>
      <c r="C7369" s="229"/>
      <c r="D7369" s="231"/>
      <c r="E7369" s="231"/>
      <c r="F7369" s="230"/>
      <c r="G7369" s="232"/>
      <c r="H7369" s="209"/>
      <c r="I7369" s="307"/>
    </row>
    <row r="7370" spans="1:9" ht="26">
      <c r="A7370" s="233" t="s">
        <v>53</v>
      </c>
      <c r="B7370" s="235" t="s">
        <v>54</v>
      </c>
      <c r="C7370" s="235" t="s">
        <v>64</v>
      </c>
      <c r="D7370" s="298" t="s">
        <v>70</v>
      </c>
      <c r="E7370" s="236" t="s">
        <v>65</v>
      </c>
      <c r="F7370" s="237" t="s">
        <v>75</v>
      </c>
      <c r="G7370" s="238" t="s">
        <v>66</v>
      </c>
      <c r="I7370" s="269"/>
    </row>
    <row r="7371" spans="1:9">
      <c r="A7371" s="251" t="str">
        <f t="shared" ref="A7371:A7382" si="1308">IF(I7370=0,"",VLOOKUP(I7370,MANOOBRA,2,FALSE))</f>
        <v/>
      </c>
      <c r="B7371" s="239" t="str">
        <f t="shared" ref="B7371:B7382" si="1309">IF(I7370=0,"",VLOOKUP(I7370,MANOOBRA,3,FALSE))</f>
        <v/>
      </c>
      <c r="C7371" s="187"/>
      <c r="D7371" s="187"/>
      <c r="E7371" s="240">
        <f t="shared" ref="E7371:E7382" si="1310">IF(I7370=0,0,VLOOKUP(I7370,MANOOBRA,4,FALSE))</f>
        <v>0</v>
      </c>
      <c r="F7371" s="218">
        <f>IF(D7371=0,0,C7371*E7371/D7371)</f>
        <v>0</v>
      </c>
      <c r="G7371" s="219"/>
      <c r="I7371" s="269"/>
    </row>
    <row r="7372" spans="1:9">
      <c r="A7372" s="251" t="str">
        <f t="shared" si="1308"/>
        <v/>
      </c>
      <c r="B7372" s="239" t="str">
        <f t="shared" si="1309"/>
        <v/>
      </c>
      <c r="C7372" s="187"/>
      <c r="D7372" s="187"/>
      <c r="E7372" s="240">
        <f t="shared" si="1310"/>
        <v>0</v>
      </c>
      <c r="F7372" s="218">
        <f t="shared" ref="F7372:F7382" si="1311">IF(D7372=0,0,C7372*E7372/D7372)</f>
        <v>0</v>
      </c>
      <c r="G7372" s="220"/>
      <c r="I7372" s="269"/>
    </row>
    <row r="7373" spans="1:9">
      <c r="A7373" s="251" t="str">
        <f t="shared" si="1308"/>
        <v/>
      </c>
      <c r="B7373" s="239" t="str">
        <f t="shared" si="1309"/>
        <v/>
      </c>
      <c r="C7373" s="187"/>
      <c r="D7373" s="290"/>
      <c r="E7373" s="240">
        <f t="shared" si="1310"/>
        <v>0</v>
      </c>
      <c r="F7373" s="218">
        <f t="shared" si="1311"/>
        <v>0</v>
      </c>
      <c r="G7373" s="220"/>
      <c r="I7373" s="269"/>
    </row>
    <row r="7374" spans="1:9">
      <c r="A7374" s="251" t="str">
        <f t="shared" si="1308"/>
        <v/>
      </c>
      <c r="B7374" s="239" t="str">
        <f t="shared" si="1309"/>
        <v/>
      </c>
      <c r="C7374" s="187"/>
      <c r="D7374" s="187"/>
      <c r="E7374" s="240">
        <f t="shared" si="1310"/>
        <v>0</v>
      </c>
      <c r="F7374" s="218">
        <f t="shared" si="1311"/>
        <v>0</v>
      </c>
      <c r="G7374" s="220"/>
      <c r="I7374" s="269"/>
    </row>
    <row r="7375" spans="1:9">
      <c r="A7375" s="251" t="str">
        <f t="shared" si="1308"/>
        <v/>
      </c>
      <c r="B7375" s="239" t="str">
        <f t="shared" si="1309"/>
        <v/>
      </c>
      <c r="C7375" s="187"/>
      <c r="D7375" s="187"/>
      <c r="E7375" s="240">
        <f t="shared" si="1310"/>
        <v>0</v>
      </c>
      <c r="F7375" s="218">
        <f t="shared" si="1311"/>
        <v>0</v>
      </c>
      <c r="G7375" s="220"/>
      <c r="I7375" s="269"/>
    </row>
    <row r="7376" spans="1:9">
      <c r="A7376" s="251" t="str">
        <f t="shared" si="1308"/>
        <v/>
      </c>
      <c r="B7376" s="239" t="str">
        <f t="shared" si="1309"/>
        <v/>
      </c>
      <c r="C7376" s="187"/>
      <c r="D7376" s="187"/>
      <c r="E7376" s="240">
        <f t="shared" si="1310"/>
        <v>0</v>
      </c>
      <c r="F7376" s="218">
        <f t="shared" si="1311"/>
        <v>0</v>
      </c>
      <c r="G7376" s="220"/>
      <c r="I7376" s="269"/>
    </row>
    <row r="7377" spans="1:20">
      <c r="A7377" s="251" t="str">
        <f t="shared" si="1308"/>
        <v/>
      </c>
      <c r="B7377" s="239" t="str">
        <f t="shared" si="1309"/>
        <v/>
      </c>
      <c r="C7377" s="187"/>
      <c r="D7377" s="187"/>
      <c r="E7377" s="240">
        <f t="shared" si="1310"/>
        <v>0</v>
      </c>
      <c r="F7377" s="218">
        <f t="shared" si="1311"/>
        <v>0</v>
      </c>
      <c r="G7377" s="220"/>
      <c r="I7377" s="269"/>
    </row>
    <row r="7378" spans="1:20">
      <c r="A7378" s="251" t="str">
        <f t="shared" si="1308"/>
        <v/>
      </c>
      <c r="B7378" s="239" t="str">
        <f t="shared" si="1309"/>
        <v/>
      </c>
      <c r="C7378" s="187"/>
      <c r="D7378" s="187"/>
      <c r="E7378" s="240">
        <f t="shared" si="1310"/>
        <v>0</v>
      </c>
      <c r="F7378" s="218">
        <f t="shared" si="1311"/>
        <v>0</v>
      </c>
      <c r="G7378" s="220"/>
      <c r="I7378" s="269"/>
    </row>
    <row r="7379" spans="1:20">
      <c r="A7379" s="251" t="str">
        <f t="shared" si="1308"/>
        <v/>
      </c>
      <c r="B7379" s="239" t="str">
        <f t="shared" si="1309"/>
        <v/>
      </c>
      <c r="C7379" s="187"/>
      <c r="D7379" s="187"/>
      <c r="E7379" s="240">
        <f t="shared" si="1310"/>
        <v>0</v>
      </c>
      <c r="F7379" s="218">
        <f t="shared" si="1311"/>
        <v>0</v>
      </c>
      <c r="G7379" s="220"/>
      <c r="I7379" s="269"/>
    </row>
    <row r="7380" spans="1:20">
      <c r="A7380" s="251" t="str">
        <f t="shared" si="1308"/>
        <v/>
      </c>
      <c r="B7380" s="239" t="str">
        <f t="shared" si="1309"/>
        <v/>
      </c>
      <c r="C7380" s="187"/>
      <c r="D7380" s="187"/>
      <c r="E7380" s="240">
        <f t="shared" si="1310"/>
        <v>0</v>
      </c>
      <c r="F7380" s="218">
        <f t="shared" si="1311"/>
        <v>0</v>
      </c>
      <c r="G7380" s="220"/>
      <c r="I7380" s="269"/>
    </row>
    <row r="7381" spans="1:20">
      <c r="A7381" s="251" t="str">
        <f t="shared" si="1308"/>
        <v/>
      </c>
      <c r="B7381" s="239" t="str">
        <f t="shared" si="1309"/>
        <v/>
      </c>
      <c r="C7381" s="187"/>
      <c r="D7381" s="187"/>
      <c r="E7381" s="240">
        <f t="shared" si="1310"/>
        <v>0</v>
      </c>
      <c r="F7381" s="218">
        <f t="shared" si="1311"/>
        <v>0</v>
      </c>
      <c r="G7381" s="220"/>
      <c r="I7381" s="269"/>
    </row>
    <row r="7382" spans="1:20" ht="31.5" customHeight="1">
      <c r="A7382" s="251" t="str">
        <f t="shared" si="1308"/>
        <v/>
      </c>
      <c r="B7382" s="239" t="str">
        <f t="shared" si="1309"/>
        <v/>
      </c>
      <c r="C7382" s="187"/>
      <c r="D7382" s="187"/>
      <c r="E7382" s="240">
        <f t="shared" si="1310"/>
        <v>0</v>
      </c>
      <c r="F7382" s="218">
        <f t="shared" si="1311"/>
        <v>0</v>
      </c>
      <c r="G7382" s="221"/>
      <c r="I7382" s="308"/>
    </row>
    <row r="7383" spans="1:20" ht="13.5" thickBot="1">
      <c r="A7383" s="222"/>
      <c r="B7383" s="223"/>
      <c r="C7383" s="223"/>
      <c r="D7383" s="225"/>
      <c r="E7383" s="225"/>
      <c r="F7383" s="226" t="s">
        <v>79</v>
      </c>
      <c r="G7383" s="250">
        <f>SUM(F7371:F7382)</f>
        <v>0</v>
      </c>
      <c r="I7383" s="308"/>
    </row>
    <row r="7384" spans="1:20" ht="13.5" thickTop="1">
      <c r="A7384" s="179" t="s">
        <v>72</v>
      </c>
      <c r="B7384" s="229"/>
      <c r="C7384" s="229"/>
      <c r="D7384" s="231"/>
      <c r="E7384" s="231"/>
      <c r="F7384" s="230"/>
      <c r="G7384" s="232"/>
      <c r="H7384" s="209"/>
      <c r="I7384" s="307"/>
    </row>
    <row r="7385" spans="1:20">
      <c r="A7385" s="233" t="s">
        <v>53</v>
      </c>
      <c r="B7385" s="234"/>
      <c r="C7385" s="234"/>
      <c r="D7385" s="299"/>
      <c r="E7385" s="236" t="s">
        <v>73</v>
      </c>
      <c r="F7385" s="237" t="s">
        <v>74</v>
      </c>
      <c r="G7385" s="252" t="s">
        <v>73</v>
      </c>
      <c r="I7385" s="308"/>
    </row>
    <row r="7386" spans="1:20">
      <c r="A7386" s="178" t="s">
        <v>86</v>
      </c>
      <c r="B7386" s="253"/>
      <c r="C7386" s="253"/>
      <c r="D7386" s="300"/>
      <c r="E7386" s="217">
        <f>SUM(G7345,G7360,G7368,G7383)</f>
        <v>0</v>
      </c>
      <c r="F7386" s="254">
        <f>A</f>
        <v>0</v>
      </c>
      <c r="G7386" s="255">
        <f>E7386*F7386</f>
        <v>0</v>
      </c>
      <c r="I7386" s="308"/>
    </row>
    <row r="7387" spans="1:20">
      <c r="A7387" s="178" t="s">
        <v>84</v>
      </c>
      <c r="B7387" s="253"/>
      <c r="C7387" s="253"/>
      <c r="D7387" s="300"/>
      <c r="E7387" s="217">
        <f>SUM(G7345,G7360,G7368,G7383)</f>
        <v>0</v>
      </c>
      <c r="F7387" s="254">
        <f>I</f>
        <v>0</v>
      </c>
      <c r="G7387" s="255">
        <f>E7387*F7387</f>
        <v>0</v>
      </c>
      <c r="I7387" s="308"/>
    </row>
    <row r="7388" spans="1:20" ht="33" customHeight="1">
      <c r="A7388" s="178" t="s">
        <v>85</v>
      </c>
      <c r="B7388" s="253"/>
      <c r="C7388" s="253"/>
      <c r="D7388" s="300"/>
      <c r="E7388" s="217">
        <f>SUM(G7345,G7360,G7368,G7383)</f>
        <v>0</v>
      </c>
      <c r="F7388" s="254">
        <f>U</f>
        <v>0</v>
      </c>
      <c r="G7388" s="255">
        <f>E7388*F7388</f>
        <v>0</v>
      </c>
      <c r="I7388" s="308"/>
      <c r="J7388" s="281"/>
      <c r="K7388" s="281"/>
      <c r="L7388" s="281"/>
      <c r="M7388" s="281"/>
      <c r="N7388" s="281"/>
      <c r="O7388" s="281"/>
      <c r="P7388" s="281"/>
      <c r="Q7388" s="281"/>
      <c r="R7388" s="281"/>
      <c r="S7388" s="281"/>
    </row>
    <row r="7389" spans="1:20" s="201" customFormat="1" ht="13.5" thickBot="1">
      <c r="A7389" s="222"/>
      <c r="B7389" s="223"/>
      <c r="C7389" s="223"/>
      <c r="D7389" s="225"/>
      <c r="E7389" s="225"/>
      <c r="F7389" s="256" t="s">
        <v>83</v>
      </c>
      <c r="G7389" s="250">
        <f>SUM(G7386:G7388)</f>
        <v>0</v>
      </c>
      <c r="I7389" s="309"/>
      <c r="J7389" s="201" t="str">
        <f>B7329</f>
        <v>10,11</v>
      </c>
      <c r="K7389" s="261">
        <f>E7386</f>
        <v>0</v>
      </c>
      <c r="L7389" s="261">
        <f>+G7345</f>
        <v>0</v>
      </c>
      <c r="M7389" s="261">
        <f>+G7360</f>
        <v>0</v>
      </c>
      <c r="N7389" s="261">
        <f>+G7368</f>
        <v>0</v>
      </c>
      <c r="O7389" s="261">
        <f>+G7383</f>
        <v>0</v>
      </c>
      <c r="P7389" s="280">
        <f>G7386</f>
        <v>0</v>
      </c>
      <c r="Q7389" s="280">
        <f>G7387</f>
        <v>0</v>
      </c>
      <c r="R7389" s="280">
        <f>G7388</f>
        <v>0</v>
      </c>
      <c r="S7389" s="283">
        <f>SUM(K7389:R7389)</f>
        <v>0</v>
      </c>
      <c r="T7389" s="280"/>
    </row>
    <row r="7390" spans="1:20" ht="14" thickTop="1" thickBot="1">
      <c r="A7390" s="257"/>
      <c r="B7390" s="201"/>
      <c r="C7390" s="201"/>
      <c r="D7390" s="301"/>
      <c r="E7390" s="258" t="s">
        <v>88</v>
      </c>
      <c r="F7390" s="259"/>
      <c r="G7390" s="260">
        <f>ROUND(SUM(G7345,G7360,G7368,G7383,G7389),0)</f>
        <v>0</v>
      </c>
      <c r="I7390" s="308"/>
      <c r="T7390" s="280"/>
    </row>
    <row r="7391" spans="1:20" ht="13.5" thickTop="1">
      <c r="A7391" s="262" t="s">
        <v>95</v>
      </c>
      <c r="D7391" s="206"/>
      <c r="E7391" s="206"/>
      <c r="F7391" s="205"/>
      <c r="G7391" s="208"/>
      <c r="I7391" s="308"/>
      <c r="T7391" s="280"/>
    </row>
    <row r="7392" spans="1:20">
      <c r="A7392" s="262"/>
      <c r="B7392" s="263"/>
      <c r="C7392" s="263"/>
      <c r="D7392" s="302"/>
      <c r="E7392" s="206"/>
      <c r="F7392" s="205"/>
      <c r="G7392" s="264">
        <f ca="1">TODAY()</f>
        <v>45189</v>
      </c>
      <c r="I7392" s="308"/>
      <c r="T7392" s="280"/>
    </row>
    <row r="7393" spans="1:19" s="191" customFormat="1" ht="13.5" thickBot="1">
      <c r="A7393" s="222"/>
      <c r="B7393" s="223"/>
      <c r="C7393" s="223"/>
      <c r="D7393" s="225"/>
      <c r="E7393" s="225"/>
      <c r="F7393" s="224"/>
      <c r="G7393" s="265"/>
      <c r="I7393" s="303"/>
      <c r="S7393" s="282"/>
    </row>
    <row r="7394" spans="1:19" s="191" customFormat="1" ht="13.5" thickTop="1">
      <c r="A7394" s="188" t="s">
        <v>124</v>
      </c>
      <c r="B7394" s="188"/>
      <c r="C7394" s="188"/>
      <c r="D7394" s="190"/>
      <c r="E7394" s="190"/>
      <c r="F7394" s="189"/>
      <c r="G7394" s="189"/>
      <c r="I7394" s="303"/>
      <c r="S7394" s="282"/>
    </row>
    <row r="7395" spans="1:19" s="191" customFormat="1">
      <c r="A7395" s="188" t="str">
        <f>CONCATENATE('Prestaciones y AIU'!A6744," ANALISIS DE PRECIOS UNITARIOS")</f>
        <v xml:space="preserve"> ANALISIS DE PRECIOS UNITARIOS</v>
      </c>
      <c r="B7395" s="188"/>
      <c r="C7395" s="188"/>
      <c r="D7395" s="190"/>
      <c r="E7395" s="190"/>
      <c r="F7395" s="189"/>
      <c r="G7395" s="189"/>
      <c r="I7395" s="303"/>
      <c r="S7395" s="282"/>
    </row>
    <row r="7396" spans="1:19" s="191" customFormat="1">
      <c r="A7396" s="188" t="str">
        <f>Objeto_LIC</f>
        <v>OBJETO PROCESO COMPETITIVO</v>
      </c>
      <c r="B7396" s="188"/>
      <c r="C7396" s="188"/>
      <c r="D7396" s="190"/>
      <c r="E7396" s="190"/>
      <c r="F7396" s="189"/>
      <c r="G7396" s="189"/>
      <c r="I7396" s="303"/>
      <c r="S7396" s="282"/>
    </row>
    <row r="7397" spans="1:19">
      <c r="A7397" s="188"/>
      <c r="B7397" s="188"/>
      <c r="C7397" s="188"/>
      <c r="D7397" s="190"/>
      <c r="E7397" s="190"/>
      <c r="F7397" s="189"/>
      <c r="G7397" s="189"/>
    </row>
    <row r="7398" spans="1:19" s="201" customFormat="1" ht="13.5" thickBot="1">
      <c r="A7398" s="192"/>
      <c r="B7398" s="192"/>
      <c r="C7398" s="192"/>
      <c r="D7398" s="194"/>
      <c r="E7398" s="194"/>
      <c r="F7398" s="193"/>
      <c r="G7398" s="193"/>
      <c r="I7398" s="305"/>
      <c r="S7398" s="282"/>
    </row>
    <row r="7399" spans="1:19" ht="13.5" thickTop="1">
      <c r="A7399" s="196"/>
      <c r="B7399" s="197"/>
      <c r="C7399" s="197"/>
      <c r="D7399" s="199"/>
      <c r="E7399" s="199"/>
      <c r="F7399" s="198"/>
      <c r="G7399" s="200" t="s">
        <v>125</v>
      </c>
    </row>
    <row r="7400" spans="1:19">
      <c r="A7400" s="202" t="s">
        <v>58</v>
      </c>
      <c r="B7400" s="844" t="str">
        <f>Proponente</f>
        <v>INDICAR NOMBRE DE CONTRATISTA</v>
      </c>
      <c r="C7400" s="844"/>
      <c r="D7400" s="844"/>
      <c r="E7400" s="844"/>
      <c r="F7400" s="844"/>
      <c r="G7400" s="845"/>
    </row>
    <row r="7401" spans="1:19">
      <c r="A7401" s="202" t="s">
        <v>59</v>
      </c>
      <c r="B7401" s="203" t="str">
        <f>Presupuesto!$A$114</f>
        <v>10,12</v>
      </c>
      <c r="C7401" s="844" t="str">
        <f>Presupuesto!$B$114</f>
        <v>Suministro e instalación de tubería de 3" en acero galvanizado</v>
      </c>
      <c r="D7401" s="844"/>
      <c r="E7401" s="844"/>
      <c r="F7401" s="844"/>
      <c r="G7401" s="845"/>
    </row>
    <row r="7402" spans="1:19">
      <c r="A7402" s="204"/>
      <c r="D7402" s="206"/>
      <c r="E7402" s="206"/>
      <c r="F7402" s="192" t="s">
        <v>87</v>
      </c>
      <c r="G7402" s="207" t="str">
        <f>Presupuesto!$C$114</f>
        <v>m</v>
      </c>
      <c r="I7402" s="306"/>
      <c r="J7402" s="281"/>
      <c r="K7402" s="281"/>
      <c r="L7402" s="281"/>
      <c r="M7402" s="281"/>
      <c r="N7402" s="281"/>
      <c r="O7402" s="281"/>
      <c r="P7402" s="281"/>
      <c r="Q7402" s="281"/>
      <c r="R7402" s="281"/>
      <c r="S7402" s="281"/>
    </row>
    <row r="7403" spans="1:19" s="209" customFormat="1" ht="13.5" thickBot="1">
      <c r="A7403" s="202" t="s">
        <v>60</v>
      </c>
      <c r="B7403" s="195"/>
      <c r="C7403" s="195"/>
      <c r="D7403" s="206"/>
      <c r="E7403" s="206"/>
      <c r="F7403" s="205"/>
      <c r="G7403" s="208"/>
      <c r="I7403" s="307"/>
      <c r="S7403" s="281"/>
    </row>
    <row r="7404" spans="1:19" ht="13.5" thickTop="1">
      <c r="A7404" s="210" t="s">
        <v>53</v>
      </c>
      <c r="B7404" s="211" t="s">
        <v>61</v>
      </c>
      <c r="C7404" s="211" t="s">
        <v>62</v>
      </c>
      <c r="D7404" s="212" t="s">
        <v>70</v>
      </c>
      <c r="E7404" s="213" t="s">
        <v>98</v>
      </c>
      <c r="F7404" s="213" t="s">
        <v>75</v>
      </c>
      <c r="G7404" s="214" t="s">
        <v>66</v>
      </c>
      <c r="I7404" s="269"/>
    </row>
    <row r="7405" spans="1:19">
      <c r="A7405" s="215" t="str">
        <f t="shared" ref="A7405:A7416" si="1312">IF(I7404=0,"-",VLOOKUP(I7404,EQUIPOS,2,FALSE))</f>
        <v>-</v>
      </c>
      <c r="B7405" s="216"/>
      <c r="C7405" s="216"/>
      <c r="D7405" s="186"/>
      <c r="E7405" s="217">
        <f t="shared" ref="E7405:E7416" si="1313">IF(I7404=0,0,VLOOKUP(I7404,EQUIPOS,4,FALSE))</f>
        <v>0</v>
      </c>
      <c r="F7405" s="218">
        <f t="shared" ref="F7405:F7416" si="1314">IF(D7405=0,0,E7405/D7405)</f>
        <v>0</v>
      </c>
      <c r="G7405" s="219"/>
      <c r="I7405" s="269"/>
    </row>
    <row r="7406" spans="1:19">
      <c r="A7406" s="215" t="str">
        <f t="shared" si="1312"/>
        <v>-</v>
      </c>
      <c r="B7406" s="216"/>
      <c r="C7406" s="216"/>
      <c r="D7406" s="186"/>
      <c r="E7406" s="217">
        <f t="shared" si="1313"/>
        <v>0</v>
      </c>
      <c r="F7406" s="218">
        <f t="shared" si="1314"/>
        <v>0</v>
      </c>
      <c r="G7406" s="220"/>
      <c r="I7406" s="269"/>
    </row>
    <row r="7407" spans="1:19">
      <c r="A7407" s="215" t="str">
        <f t="shared" si="1312"/>
        <v>-</v>
      </c>
      <c r="B7407" s="216"/>
      <c r="C7407" s="216"/>
      <c r="D7407" s="186"/>
      <c r="E7407" s="217">
        <f t="shared" si="1313"/>
        <v>0</v>
      </c>
      <c r="F7407" s="218">
        <f t="shared" si="1314"/>
        <v>0</v>
      </c>
      <c r="G7407" s="220"/>
      <c r="I7407" s="269"/>
    </row>
    <row r="7408" spans="1:19">
      <c r="A7408" s="215" t="str">
        <f t="shared" si="1312"/>
        <v>-</v>
      </c>
      <c r="B7408" s="216"/>
      <c r="C7408" s="216"/>
      <c r="D7408" s="186"/>
      <c r="E7408" s="217">
        <f t="shared" si="1313"/>
        <v>0</v>
      </c>
      <c r="F7408" s="218">
        <f t="shared" si="1314"/>
        <v>0</v>
      </c>
      <c r="G7408" s="220"/>
      <c r="I7408" s="269"/>
    </row>
    <row r="7409" spans="1:19">
      <c r="A7409" s="215" t="str">
        <f t="shared" si="1312"/>
        <v>-</v>
      </c>
      <c r="B7409" s="216"/>
      <c r="C7409" s="216"/>
      <c r="D7409" s="186"/>
      <c r="E7409" s="217">
        <f t="shared" si="1313"/>
        <v>0</v>
      </c>
      <c r="F7409" s="218">
        <f t="shared" si="1314"/>
        <v>0</v>
      </c>
      <c r="G7409" s="220"/>
      <c r="I7409" s="269"/>
    </row>
    <row r="7410" spans="1:19">
      <c r="A7410" s="215" t="str">
        <f t="shared" si="1312"/>
        <v>-</v>
      </c>
      <c r="B7410" s="216"/>
      <c r="C7410" s="216"/>
      <c r="D7410" s="186"/>
      <c r="E7410" s="217">
        <f t="shared" si="1313"/>
        <v>0</v>
      </c>
      <c r="F7410" s="218">
        <f t="shared" si="1314"/>
        <v>0</v>
      </c>
      <c r="G7410" s="220"/>
      <c r="I7410" s="269"/>
    </row>
    <row r="7411" spans="1:19">
      <c r="A7411" s="215" t="str">
        <f t="shared" si="1312"/>
        <v>-</v>
      </c>
      <c r="B7411" s="216"/>
      <c r="C7411" s="216"/>
      <c r="D7411" s="186"/>
      <c r="E7411" s="217">
        <f t="shared" si="1313"/>
        <v>0</v>
      </c>
      <c r="F7411" s="218">
        <f t="shared" si="1314"/>
        <v>0</v>
      </c>
      <c r="G7411" s="220"/>
      <c r="I7411" s="269"/>
    </row>
    <row r="7412" spans="1:19">
      <c r="A7412" s="215" t="str">
        <f t="shared" si="1312"/>
        <v>-</v>
      </c>
      <c r="B7412" s="216"/>
      <c r="C7412" s="216"/>
      <c r="D7412" s="186"/>
      <c r="E7412" s="217">
        <f t="shared" si="1313"/>
        <v>0</v>
      </c>
      <c r="F7412" s="218">
        <f t="shared" si="1314"/>
        <v>0</v>
      </c>
      <c r="G7412" s="220"/>
      <c r="I7412" s="269"/>
    </row>
    <row r="7413" spans="1:19">
      <c r="A7413" s="215" t="str">
        <f t="shared" si="1312"/>
        <v>-</v>
      </c>
      <c r="B7413" s="216"/>
      <c r="C7413" s="216"/>
      <c r="D7413" s="186"/>
      <c r="E7413" s="217">
        <f t="shared" si="1313"/>
        <v>0</v>
      </c>
      <c r="F7413" s="218">
        <f t="shared" si="1314"/>
        <v>0</v>
      </c>
      <c r="G7413" s="220"/>
      <c r="I7413" s="269"/>
    </row>
    <row r="7414" spans="1:19">
      <c r="A7414" s="215" t="str">
        <f t="shared" si="1312"/>
        <v>-</v>
      </c>
      <c r="B7414" s="216"/>
      <c r="C7414" s="216"/>
      <c r="D7414" s="186"/>
      <c r="E7414" s="217">
        <f t="shared" si="1313"/>
        <v>0</v>
      </c>
      <c r="F7414" s="218">
        <f t="shared" si="1314"/>
        <v>0</v>
      </c>
      <c r="G7414" s="220"/>
      <c r="I7414" s="269"/>
    </row>
    <row r="7415" spans="1:19">
      <c r="A7415" s="215" t="str">
        <f t="shared" si="1312"/>
        <v>-</v>
      </c>
      <c r="B7415" s="216"/>
      <c r="C7415" s="216"/>
      <c r="D7415" s="186"/>
      <c r="E7415" s="217">
        <f t="shared" si="1313"/>
        <v>0</v>
      </c>
      <c r="F7415" s="218">
        <f t="shared" si="1314"/>
        <v>0</v>
      </c>
      <c r="G7415" s="220"/>
      <c r="I7415" s="269"/>
    </row>
    <row r="7416" spans="1:19">
      <c r="A7416" s="215" t="str">
        <f t="shared" si="1312"/>
        <v>-</v>
      </c>
      <c r="B7416" s="216"/>
      <c r="C7416" s="216"/>
      <c r="D7416" s="186"/>
      <c r="E7416" s="217">
        <f t="shared" si="1313"/>
        <v>0</v>
      </c>
      <c r="F7416" s="218">
        <f t="shared" si="1314"/>
        <v>0</v>
      </c>
      <c r="G7416" s="220"/>
      <c r="I7416" s="308"/>
    </row>
    <row r="7417" spans="1:19" ht="13.5" thickBot="1">
      <c r="A7417" s="222"/>
      <c r="B7417" s="223"/>
      <c r="C7417" s="223"/>
      <c r="D7417" s="225"/>
      <c r="E7417" s="225"/>
      <c r="F7417" s="226" t="s">
        <v>76</v>
      </c>
      <c r="G7417" s="227">
        <f>SUM(F7405:F7416)</f>
        <v>0</v>
      </c>
      <c r="I7417" s="308"/>
    </row>
    <row r="7418" spans="1:19" s="209" customFormat="1" ht="13.5" thickTop="1">
      <c r="A7418" s="228" t="s">
        <v>63</v>
      </c>
      <c r="B7418" s="229"/>
      <c r="C7418" s="229"/>
      <c r="D7418" s="231"/>
      <c r="E7418" s="231"/>
      <c r="F7418" s="230"/>
      <c r="G7418" s="232"/>
      <c r="I7418" s="307"/>
      <c r="S7418" s="281"/>
    </row>
    <row r="7419" spans="1:19" ht="26">
      <c r="A7419" s="233" t="s">
        <v>53</v>
      </c>
      <c r="B7419" s="234"/>
      <c r="C7419" s="235" t="s">
        <v>54</v>
      </c>
      <c r="D7419" s="298" t="s">
        <v>64</v>
      </c>
      <c r="E7419" s="236" t="s">
        <v>65</v>
      </c>
      <c r="F7419" s="237" t="s">
        <v>75</v>
      </c>
      <c r="G7419" s="238" t="s">
        <v>66</v>
      </c>
      <c r="I7419" s="269"/>
    </row>
    <row r="7420" spans="1:19">
      <c r="A7420" s="842" t="str">
        <f t="shared" ref="A7420:A7431" si="1315">IF(I7419=0,"",VLOOKUP(I7419,MATERIALES,2,FALSE))</f>
        <v/>
      </c>
      <c r="B7420" s="843"/>
      <c r="C7420" s="239" t="str">
        <f t="shared" ref="C7420:C7428" si="1316">IF(I7419=0,"",VLOOKUP(I7419,MATERIALES,3,FALSE))</f>
        <v/>
      </c>
      <c r="D7420" s="186"/>
      <c r="E7420" s="240">
        <f t="shared" ref="E7420:E7431" si="1317">IF(I7419=0,0,VLOOKUP(I7419,MATERIALES,4,FALSE))</f>
        <v>0</v>
      </c>
      <c r="F7420" s="218">
        <f>D7420*E7420</f>
        <v>0</v>
      </c>
      <c r="G7420" s="219"/>
      <c r="I7420" s="269"/>
    </row>
    <row r="7421" spans="1:19">
      <c r="A7421" s="842" t="str">
        <f t="shared" si="1315"/>
        <v/>
      </c>
      <c r="B7421" s="843"/>
      <c r="C7421" s="239" t="str">
        <f t="shared" si="1316"/>
        <v/>
      </c>
      <c r="D7421" s="186"/>
      <c r="E7421" s="240">
        <f t="shared" si="1317"/>
        <v>0</v>
      </c>
      <c r="F7421" s="218">
        <f t="shared" ref="F7421:F7431" si="1318">D7421*E7421</f>
        <v>0</v>
      </c>
      <c r="G7421" s="220"/>
      <c r="I7421" s="269"/>
    </row>
    <row r="7422" spans="1:19">
      <c r="A7422" s="842" t="str">
        <f t="shared" si="1315"/>
        <v/>
      </c>
      <c r="B7422" s="843"/>
      <c r="C7422" s="239" t="str">
        <f t="shared" si="1316"/>
        <v/>
      </c>
      <c r="D7422" s="186"/>
      <c r="E7422" s="240">
        <f t="shared" si="1317"/>
        <v>0</v>
      </c>
      <c r="F7422" s="218">
        <f t="shared" si="1318"/>
        <v>0</v>
      </c>
      <c r="G7422" s="220"/>
      <c r="I7422" s="269"/>
    </row>
    <row r="7423" spans="1:19">
      <c r="A7423" s="842" t="str">
        <f t="shared" si="1315"/>
        <v/>
      </c>
      <c r="B7423" s="843"/>
      <c r="C7423" s="239" t="str">
        <f t="shared" si="1316"/>
        <v/>
      </c>
      <c r="D7423" s="186"/>
      <c r="E7423" s="240">
        <f t="shared" si="1317"/>
        <v>0</v>
      </c>
      <c r="F7423" s="218">
        <f t="shared" si="1318"/>
        <v>0</v>
      </c>
      <c r="G7423" s="220"/>
      <c r="I7423" s="269"/>
    </row>
    <row r="7424" spans="1:19">
      <c r="A7424" s="842" t="str">
        <f t="shared" si="1315"/>
        <v/>
      </c>
      <c r="B7424" s="843"/>
      <c r="C7424" s="239" t="str">
        <f t="shared" si="1316"/>
        <v/>
      </c>
      <c r="D7424" s="186"/>
      <c r="E7424" s="240">
        <f t="shared" si="1317"/>
        <v>0</v>
      </c>
      <c r="F7424" s="218">
        <f t="shared" si="1318"/>
        <v>0</v>
      </c>
      <c r="G7424" s="220"/>
      <c r="I7424" s="269"/>
    </row>
    <row r="7425" spans="1:9">
      <c r="A7425" s="842" t="str">
        <f t="shared" si="1315"/>
        <v/>
      </c>
      <c r="B7425" s="843"/>
      <c r="C7425" s="239" t="str">
        <f t="shared" si="1316"/>
        <v/>
      </c>
      <c r="D7425" s="186"/>
      <c r="E7425" s="240">
        <f t="shared" si="1317"/>
        <v>0</v>
      </c>
      <c r="F7425" s="218">
        <f t="shared" si="1318"/>
        <v>0</v>
      </c>
      <c r="G7425" s="220"/>
      <c r="I7425" s="269"/>
    </row>
    <row r="7426" spans="1:9">
      <c r="A7426" s="842" t="str">
        <f t="shared" si="1315"/>
        <v/>
      </c>
      <c r="B7426" s="843"/>
      <c r="C7426" s="239" t="str">
        <f t="shared" si="1316"/>
        <v/>
      </c>
      <c r="D7426" s="186"/>
      <c r="E7426" s="240">
        <f t="shared" si="1317"/>
        <v>0</v>
      </c>
      <c r="F7426" s="218">
        <f t="shared" si="1318"/>
        <v>0</v>
      </c>
      <c r="G7426" s="220"/>
      <c r="I7426" s="269"/>
    </row>
    <row r="7427" spans="1:9">
      <c r="A7427" s="842" t="str">
        <f t="shared" si="1315"/>
        <v/>
      </c>
      <c r="B7427" s="843"/>
      <c r="C7427" s="239" t="str">
        <f t="shared" si="1316"/>
        <v/>
      </c>
      <c r="D7427" s="186"/>
      <c r="E7427" s="240">
        <f t="shared" si="1317"/>
        <v>0</v>
      </c>
      <c r="F7427" s="218">
        <f t="shared" si="1318"/>
        <v>0</v>
      </c>
      <c r="G7427" s="241"/>
      <c r="I7427" s="269"/>
    </row>
    <row r="7428" spans="1:9">
      <c r="A7428" s="842" t="str">
        <f t="shared" si="1315"/>
        <v/>
      </c>
      <c r="B7428" s="843"/>
      <c r="C7428" s="239" t="str">
        <f t="shared" si="1316"/>
        <v/>
      </c>
      <c r="D7428" s="186"/>
      <c r="E7428" s="240">
        <f t="shared" si="1317"/>
        <v>0</v>
      </c>
      <c r="F7428" s="218">
        <f t="shared" si="1318"/>
        <v>0</v>
      </c>
      <c r="G7428" s="220"/>
      <c r="I7428" s="269"/>
    </row>
    <row r="7429" spans="1:9">
      <c r="A7429" s="842" t="str">
        <f t="shared" si="1315"/>
        <v/>
      </c>
      <c r="B7429" s="843"/>
      <c r="C7429" s="239"/>
      <c r="D7429" s="186"/>
      <c r="E7429" s="240">
        <f t="shared" si="1317"/>
        <v>0</v>
      </c>
      <c r="F7429" s="218">
        <f t="shared" si="1318"/>
        <v>0</v>
      </c>
      <c r="G7429" s="220"/>
      <c r="I7429" s="269"/>
    </row>
    <row r="7430" spans="1:9">
      <c r="A7430" s="842" t="str">
        <f t="shared" si="1315"/>
        <v/>
      </c>
      <c r="B7430" s="843"/>
      <c r="C7430" s="239"/>
      <c r="D7430" s="186"/>
      <c r="E7430" s="240">
        <f t="shared" si="1317"/>
        <v>0</v>
      </c>
      <c r="F7430" s="218">
        <f t="shared" si="1318"/>
        <v>0</v>
      </c>
      <c r="G7430" s="220"/>
      <c r="I7430" s="269"/>
    </row>
    <row r="7431" spans="1:9" ht="26.25" customHeight="1">
      <c r="A7431" s="842" t="str">
        <f t="shared" si="1315"/>
        <v/>
      </c>
      <c r="B7431" s="843"/>
      <c r="C7431" s="239" t="str">
        <f t="shared" ref="C7431" si="1319">IF(I7430=0,"",VLOOKUP(I7430,MATERIALES,3,FALSE))</f>
        <v/>
      </c>
      <c r="D7431" s="186"/>
      <c r="E7431" s="240">
        <f t="shared" si="1317"/>
        <v>0</v>
      </c>
      <c r="F7431" s="218">
        <f t="shared" si="1318"/>
        <v>0</v>
      </c>
      <c r="G7431" s="221"/>
      <c r="I7431" s="308"/>
    </row>
    <row r="7432" spans="1:9" ht="13.5" thickBot="1">
      <c r="A7432" s="204"/>
      <c r="D7432" s="206"/>
      <c r="E7432" s="242"/>
      <c r="F7432" s="243" t="s">
        <v>77</v>
      </c>
      <c r="G7432" s="241">
        <f>SUM(F7420:F7431)</f>
        <v>0</v>
      </c>
      <c r="I7432" s="308"/>
    </row>
    <row r="7433" spans="1:9" ht="14" thickTop="1" thickBot="1">
      <c r="A7433" s="244" t="s">
        <v>68</v>
      </c>
      <c r="B7433" s="245"/>
      <c r="C7433" s="245"/>
      <c r="D7433" s="247"/>
      <c r="E7433" s="247"/>
      <c r="F7433" s="246"/>
      <c r="G7433" s="248"/>
      <c r="I7433" s="308"/>
    </row>
    <row r="7434" spans="1:9" ht="13.5" thickTop="1">
      <c r="A7434" s="233" t="s">
        <v>53</v>
      </c>
      <c r="B7434" s="234"/>
      <c r="C7434" s="236" t="s">
        <v>67</v>
      </c>
      <c r="D7434" s="298" t="s">
        <v>71</v>
      </c>
      <c r="E7434" s="236" t="s">
        <v>96</v>
      </c>
      <c r="F7434" s="237" t="s">
        <v>75</v>
      </c>
      <c r="G7434" s="238" t="s">
        <v>66</v>
      </c>
      <c r="I7434" s="269"/>
    </row>
    <row r="7435" spans="1:9">
      <c r="A7435" s="842" t="str">
        <f>IF(I7434=0,"",VLOOKUP(I7434,EQUIPOS,2,FALSE))</f>
        <v/>
      </c>
      <c r="B7435" s="843"/>
      <c r="C7435" s="187"/>
      <c r="D7435" s="186"/>
      <c r="E7435" s="240">
        <f>IF(I7434=0,0,VLOOKUP(I7434,EQUIPOS,4,FALSE))</f>
        <v>0</v>
      </c>
      <c r="F7435" s="218">
        <f>C7435*D7435*E7435</f>
        <v>0</v>
      </c>
      <c r="G7435" s="219"/>
      <c r="I7435" s="269"/>
    </row>
    <row r="7436" spans="1:9">
      <c r="A7436" s="842" t="str">
        <f>IF(I7435=0,"",VLOOKUP(I7435,EQUIPOS,2,FALSE))</f>
        <v/>
      </c>
      <c r="B7436" s="843"/>
      <c r="C7436" s="187"/>
      <c r="D7436" s="186"/>
      <c r="E7436" s="240">
        <f>IF(I7435=0,0,VLOOKUP(I7435,EQUIPOS,4,FALSE))</f>
        <v>0</v>
      </c>
      <c r="F7436" s="218">
        <f t="shared" ref="F7436:F7439" si="1320">C7436*D7436*E7436</f>
        <v>0</v>
      </c>
      <c r="G7436" s="220"/>
      <c r="I7436" s="269"/>
    </row>
    <row r="7437" spans="1:9">
      <c r="A7437" s="842" t="str">
        <f>IF(I7436=0,"",VLOOKUP(I7436,EQUIPOS,2,FALSE))</f>
        <v/>
      </c>
      <c r="B7437" s="843"/>
      <c r="C7437" s="187"/>
      <c r="D7437" s="186"/>
      <c r="E7437" s="240">
        <f>IF(I7436=0,0,VLOOKUP(I7436,EQUIPOS,4,FALSE))</f>
        <v>0</v>
      </c>
      <c r="F7437" s="218">
        <f t="shared" si="1320"/>
        <v>0</v>
      </c>
      <c r="G7437" s="220"/>
      <c r="I7437" s="269"/>
    </row>
    <row r="7438" spans="1:9">
      <c r="A7438" s="842" t="str">
        <f>IF(I7437=0,"",VLOOKUP(I7437,EQUIPOS,2,FALSE))</f>
        <v/>
      </c>
      <c r="B7438" s="843"/>
      <c r="C7438" s="187"/>
      <c r="D7438" s="186"/>
      <c r="E7438" s="240">
        <f>IF(I7437=0,0,VLOOKUP(I7437,EQUIPOS,4,FALSE))</f>
        <v>0</v>
      </c>
      <c r="F7438" s="218">
        <f t="shared" si="1320"/>
        <v>0</v>
      </c>
      <c r="G7438" s="220"/>
      <c r="I7438" s="269"/>
    </row>
    <row r="7439" spans="1:9" ht="30.75" customHeight="1">
      <c r="A7439" s="842" t="str">
        <f>IF(I7438=0,"",VLOOKUP(I7438,EQUIPOS,2,FALSE))</f>
        <v/>
      </c>
      <c r="B7439" s="843"/>
      <c r="C7439" s="187"/>
      <c r="D7439" s="186"/>
      <c r="E7439" s="240">
        <f>IF(I7438=0,0,VLOOKUP(I7438,EQUIPOS,4,FALSE))</f>
        <v>0</v>
      </c>
      <c r="F7439" s="218">
        <f t="shared" si="1320"/>
        <v>0</v>
      </c>
      <c r="G7439" s="221"/>
      <c r="I7439" s="308"/>
    </row>
    <row r="7440" spans="1:9" ht="13.5" thickBot="1">
      <c r="A7440" s="222"/>
      <c r="B7440" s="223"/>
      <c r="C7440" s="223"/>
      <c r="D7440" s="225"/>
      <c r="E7440" s="249"/>
      <c r="F7440" s="226" t="s">
        <v>78</v>
      </c>
      <c r="G7440" s="250">
        <f>SUM(F7435:F7439)</f>
        <v>0</v>
      </c>
      <c r="I7440" s="308"/>
    </row>
    <row r="7441" spans="1:9" ht="13.5" thickTop="1">
      <c r="A7441" s="228" t="s">
        <v>69</v>
      </c>
      <c r="B7441" s="229"/>
      <c r="C7441" s="229"/>
      <c r="D7441" s="231"/>
      <c r="E7441" s="231"/>
      <c r="F7441" s="230"/>
      <c r="G7441" s="232"/>
      <c r="H7441" s="209"/>
      <c r="I7441" s="307"/>
    </row>
    <row r="7442" spans="1:9" ht="26">
      <c r="A7442" s="233" t="s">
        <v>53</v>
      </c>
      <c r="B7442" s="235" t="s">
        <v>54</v>
      </c>
      <c r="C7442" s="235" t="s">
        <v>64</v>
      </c>
      <c r="D7442" s="298" t="s">
        <v>70</v>
      </c>
      <c r="E7442" s="236" t="s">
        <v>65</v>
      </c>
      <c r="F7442" s="237" t="s">
        <v>75</v>
      </c>
      <c r="G7442" s="238" t="s">
        <v>66</v>
      </c>
      <c r="I7442" s="269"/>
    </row>
    <row r="7443" spans="1:9">
      <c r="A7443" s="251" t="str">
        <f t="shared" ref="A7443:A7454" si="1321">IF(I7442=0,"",VLOOKUP(I7442,MANOOBRA,2,FALSE))</f>
        <v/>
      </c>
      <c r="B7443" s="239" t="str">
        <f t="shared" ref="B7443:B7454" si="1322">IF(I7442=0,"",VLOOKUP(I7442,MANOOBRA,3,FALSE))</f>
        <v/>
      </c>
      <c r="C7443" s="187"/>
      <c r="D7443" s="187"/>
      <c r="E7443" s="240">
        <f t="shared" ref="E7443:E7454" si="1323">IF(I7442=0,0,VLOOKUP(I7442,MANOOBRA,4,FALSE))</f>
        <v>0</v>
      </c>
      <c r="F7443" s="218">
        <f>IF(D7443=0,0,C7443*E7443/D7443)</f>
        <v>0</v>
      </c>
      <c r="G7443" s="219"/>
      <c r="I7443" s="269"/>
    </row>
    <row r="7444" spans="1:9">
      <c r="A7444" s="251" t="str">
        <f t="shared" si="1321"/>
        <v/>
      </c>
      <c r="B7444" s="239" t="str">
        <f t="shared" si="1322"/>
        <v/>
      </c>
      <c r="C7444" s="187"/>
      <c r="D7444" s="187"/>
      <c r="E7444" s="240">
        <f t="shared" si="1323"/>
        <v>0</v>
      </c>
      <c r="F7444" s="218">
        <f t="shared" ref="F7444:F7454" si="1324">IF(D7444=0,0,C7444*E7444/D7444)</f>
        <v>0</v>
      </c>
      <c r="G7444" s="220"/>
      <c r="I7444" s="269"/>
    </row>
    <row r="7445" spans="1:9">
      <c r="A7445" s="251" t="str">
        <f t="shared" si="1321"/>
        <v/>
      </c>
      <c r="B7445" s="239" t="str">
        <f t="shared" si="1322"/>
        <v/>
      </c>
      <c r="C7445" s="187"/>
      <c r="D7445" s="290"/>
      <c r="E7445" s="240">
        <f t="shared" si="1323"/>
        <v>0</v>
      </c>
      <c r="F7445" s="218">
        <f t="shared" si="1324"/>
        <v>0</v>
      </c>
      <c r="G7445" s="220"/>
      <c r="I7445" s="269"/>
    </row>
    <row r="7446" spans="1:9">
      <c r="A7446" s="251" t="str">
        <f t="shared" si="1321"/>
        <v/>
      </c>
      <c r="B7446" s="239" t="str">
        <f t="shared" si="1322"/>
        <v/>
      </c>
      <c r="C7446" s="187"/>
      <c r="D7446" s="187"/>
      <c r="E7446" s="240">
        <f t="shared" si="1323"/>
        <v>0</v>
      </c>
      <c r="F7446" s="218">
        <f t="shared" si="1324"/>
        <v>0</v>
      </c>
      <c r="G7446" s="220"/>
      <c r="I7446" s="269"/>
    </row>
    <row r="7447" spans="1:9">
      <c r="A7447" s="251" t="str">
        <f t="shared" si="1321"/>
        <v/>
      </c>
      <c r="B7447" s="239" t="str">
        <f t="shared" si="1322"/>
        <v/>
      </c>
      <c r="C7447" s="187"/>
      <c r="D7447" s="187"/>
      <c r="E7447" s="240">
        <f t="shared" si="1323"/>
        <v>0</v>
      </c>
      <c r="F7447" s="218">
        <f t="shared" si="1324"/>
        <v>0</v>
      </c>
      <c r="G7447" s="220"/>
      <c r="I7447" s="269"/>
    </row>
    <row r="7448" spans="1:9">
      <c r="A7448" s="251" t="str">
        <f t="shared" si="1321"/>
        <v/>
      </c>
      <c r="B7448" s="239" t="str">
        <f t="shared" si="1322"/>
        <v/>
      </c>
      <c r="C7448" s="187"/>
      <c r="D7448" s="187"/>
      <c r="E7448" s="240">
        <f t="shared" si="1323"/>
        <v>0</v>
      </c>
      <c r="F7448" s="218">
        <f t="shared" si="1324"/>
        <v>0</v>
      </c>
      <c r="G7448" s="220"/>
      <c r="I7448" s="269"/>
    </row>
    <row r="7449" spans="1:9">
      <c r="A7449" s="251" t="str">
        <f t="shared" si="1321"/>
        <v/>
      </c>
      <c r="B7449" s="239" t="str">
        <f t="shared" si="1322"/>
        <v/>
      </c>
      <c r="C7449" s="187"/>
      <c r="D7449" s="187"/>
      <c r="E7449" s="240">
        <f t="shared" si="1323"/>
        <v>0</v>
      </c>
      <c r="F7449" s="218">
        <f t="shared" si="1324"/>
        <v>0</v>
      </c>
      <c r="G7449" s="220"/>
      <c r="I7449" s="269"/>
    </row>
    <row r="7450" spans="1:9">
      <c r="A7450" s="251" t="str">
        <f t="shared" si="1321"/>
        <v/>
      </c>
      <c r="B7450" s="239" t="str">
        <f t="shared" si="1322"/>
        <v/>
      </c>
      <c r="C7450" s="187"/>
      <c r="D7450" s="187"/>
      <c r="E7450" s="240">
        <f t="shared" si="1323"/>
        <v>0</v>
      </c>
      <c r="F7450" s="218">
        <f t="shared" si="1324"/>
        <v>0</v>
      </c>
      <c r="G7450" s="220"/>
      <c r="I7450" s="269"/>
    </row>
    <row r="7451" spans="1:9">
      <c r="A7451" s="251" t="str">
        <f t="shared" si="1321"/>
        <v/>
      </c>
      <c r="B7451" s="239" t="str">
        <f t="shared" si="1322"/>
        <v/>
      </c>
      <c r="C7451" s="187"/>
      <c r="D7451" s="187"/>
      <c r="E7451" s="240">
        <f t="shared" si="1323"/>
        <v>0</v>
      </c>
      <c r="F7451" s="218">
        <f t="shared" si="1324"/>
        <v>0</v>
      </c>
      <c r="G7451" s="220"/>
      <c r="I7451" s="269"/>
    </row>
    <row r="7452" spans="1:9">
      <c r="A7452" s="251" t="str">
        <f t="shared" si="1321"/>
        <v/>
      </c>
      <c r="B7452" s="239" t="str">
        <f t="shared" si="1322"/>
        <v/>
      </c>
      <c r="C7452" s="187"/>
      <c r="D7452" s="187"/>
      <c r="E7452" s="240">
        <f t="shared" si="1323"/>
        <v>0</v>
      </c>
      <c r="F7452" s="218">
        <f t="shared" si="1324"/>
        <v>0</v>
      </c>
      <c r="G7452" s="220"/>
      <c r="I7452" s="269"/>
    </row>
    <row r="7453" spans="1:9">
      <c r="A7453" s="251" t="str">
        <f t="shared" si="1321"/>
        <v/>
      </c>
      <c r="B7453" s="239" t="str">
        <f t="shared" si="1322"/>
        <v/>
      </c>
      <c r="C7453" s="187"/>
      <c r="D7453" s="187"/>
      <c r="E7453" s="240">
        <f t="shared" si="1323"/>
        <v>0</v>
      </c>
      <c r="F7453" s="218">
        <f t="shared" si="1324"/>
        <v>0</v>
      </c>
      <c r="G7453" s="220"/>
      <c r="I7453" s="269"/>
    </row>
    <row r="7454" spans="1:9" ht="31.5" customHeight="1">
      <c r="A7454" s="251" t="str">
        <f t="shared" si="1321"/>
        <v/>
      </c>
      <c r="B7454" s="239" t="str">
        <f t="shared" si="1322"/>
        <v/>
      </c>
      <c r="C7454" s="187"/>
      <c r="D7454" s="187"/>
      <c r="E7454" s="240">
        <f t="shared" si="1323"/>
        <v>0</v>
      </c>
      <c r="F7454" s="218">
        <f t="shared" si="1324"/>
        <v>0</v>
      </c>
      <c r="G7454" s="221"/>
      <c r="I7454" s="308"/>
    </row>
    <row r="7455" spans="1:9" ht="13.5" thickBot="1">
      <c r="A7455" s="222"/>
      <c r="B7455" s="223"/>
      <c r="C7455" s="223"/>
      <c r="D7455" s="225"/>
      <c r="E7455" s="225"/>
      <c r="F7455" s="226" t="s">
        <v>79</v>
      </c>
      <c r="G7455" s="250">
        <f>SUM(F7443:F7454)</f>
        <v>0</v>
      </c>
      <c r="I7455" s="308"/>
    </row>
    <row r="7456" spans="1:9" ht="13.5" thickTop="1">
      <c r="A7456" s="179" t="s">
        <v>72</v>
      </c>
      <c r="B7456" s="229"/>
      <c r="C7456" s="229"/>
      <c r="D7456" s="231"/>
      <c r="E7456" s="231"/>
      <c r="F7456" s="230"/>
      <c r="G7456" s="232"/>
      <c r="H7456" s="209"/>
      <c r="I7456" s="307"/>
    </row>
    <row r="7457" spans="1:20">
      <c r="A7457" s="233" t="s">
        <v>53</v>
      </c>
      <c r="B7457" s="234"/>
      <c r="C7457" s="234"/>
      <c r="D7457" s="299"/>
      <c r="E7457" s="236" t="s">
        <v>73</v>
      </c>
      <c r="F7457" s="237" t="s">
        <v>74</v>
      </c>
      <c r="G7457" s="252" t="s">
        <v>73</v>
      </c>
      <c r="I7457" s="308"/>
    </row>
    <row r="7458" spans="1:20">
      <c r="A7458" s="178" t="s">
        <v>86</v>
      </c>
      <c r="B7458" s="253"/>
      <c r="C7458" s="253"/>
      <c r="D7458" s="300"/>
      <c r="E7458" s="217">
        <f>SUM(G7417,G7432,G7440,G7455)</f>
        <v>0</v>
      </c>
      <c r="F7458" s="254">
        <f>A</f>
        <v>0</v>
      </c>
      <c r="G7458" s="255">
        <f>E7458*F7458</f>
        <v>0</v>
      </c>
      <c r="I7458" s="308"/>
    </row>
    <row r="7459" spans="1:20">
      <c r="A7459" s="178" t="s">
        <v>84</v>
      </c>
      <c r="B7459" s="253"/>
      <c r="C7459" s="253"/>
      <c r="D7459" s="300"/>
      <c r="E7459" s="217">
        <f>SUM(G7417,G7432,G7440,G7455)</f>
        <v>0</v>
      </c>
      <c r="F7459" s="254">
        <f>I</f>
        <v>0</v>
      </c>
      <c r="G7459" s="255">
        <f>E7459*F7459</f>
        <v>0</v>
      </c>
      <c r="I7459" s="308"/>
    </row>
    <row r="7460" spans="1:20" ht="33" customHeight="1">
      <c r="A7460" s="178" t="s">
        <v>85</v>
      </c>
      <c r="B7460" s="253"/>
      <c r="C7460" s="253"/>
      <c r="D7460" s="300"/>
      <c r="E7460" s="217">
        <f>SUM(G7417,G7432,G7440,G7455)</f>
        <v>0</v>
      </c>
      <c r="F7460" s="254">
        <f>U</f>
        <v>0</v>
      </c>
      <c r="G7460" s="255">
        <f>E7460*F7460</f>
        <v>0</v>
      </c>
      <c r="I7460" s="308"/>
      <c r="J7460" s="281"/>
      <c r="K7460" s="281"/>
      <c r="L7460" s="281"/>
      <c r="M7460" s="281"/>
      <c r="N7460" s="281"/>
      <c r="O7460" s="281"/>
      <c r="P7460" s="281"/>
      <c r="Q7460" s="281"/>
      <c r="R7460" s="281"/>
      <c r="S7460" s="281"/>
    </row>
    <row r="7461" spans="1:20" s="201" customFormat="1" ht="13.5" thickBot="1">
      <c r="A7461" s="222"/>
      <c r="B7461" s="223"/>
      <c r="C7461" s="223"/>
      <c r="D7461" s="225"/>
      <c r="E7461" s="225"/>
      <c r="F7461" s="256" t="s">
        <v>83</v>
      </c>
      <c r="G7461" s="250">
        <f>SUM(G7458:G7460)</f>
        <v>0</v>
      </c>
      <c r="I7461" s="309"/>
      <c r="J7461" s="201" t="str">
        <f>B7401</f>
        <v>10,12</v>
      </c>
      <c r="K7461" s="261">
        <f>E7458</f>
        <v>0</v>
      </c>
      <c r="L7461" s="261">
        <f>+G7417</f>
        <v>0</v>
      </c>
      <c r="M7461" s="261">
        <f>+G7432</f>
        <v>0</v>
      </c>
      <c r="N7461" s="261">
        <f>+G7440</f>
        <v>0</v>
      </c>
      <c r="O7461" s="261">
        <f>+G7455</f>
        <v>0</v>
      </c>
      <c r="P7461" s="280">
        <f>G7458</f>
        <v>0</v>
      </c>
      <c r="Q7461" s="280">
        <f>G7459</f>
        <v>0</v>
      </c>
      <c r="R7461" s="280">
        <f>G7460</f>
        <v>0</v>
      </c>
      <c r="S7461" s="283">
        <f>SUM(K7461:R7461)</f>
        <v>0</v>
      </c>
      <c r="T7461" s="280"/>
    </row>
    <row r="7462" spans="1:20" ht="14" thickTop="1" thickBot="1">
      <c r="A7462" s="257"/>
      <c r="B7462" s="201"/>
      <c r="C7462" s="201"/>
      <c r="D7462" s="301"/>
      <c r="E7462" s="258" t="s">
        <v>88</v>
      </c>
      <c r="F7462" s="259"/>
      <c r="G7462" s="260">
        <f>ROUND(SUM(G7417,G7432,G7440,G7455,G7461),0)</f>
        <v>0</v>
      </c>
      <c r="I7462" s="308"/>
      <c r="T7462" s="280"/>
    </row>
    <row r="7463" spans="1:20" ht="13.5" thickTop="1">
      <c r="A7463" s="262" t="s">
        <v>95</v>
      </c>
      <c r="D7463" s="206"/>
      <c r="E7463" s="206"/>
      <c r="F7463" s="205"/>
      <c r="G7463" s="208"/>
      <c r="I7463" s="308"/>
      <c r="T7463" s="280"/>
    </row>
    <row r="7464" spans="1:20">
      <c r="A7464" s="262"/>
      <c r="B7464" s="263"/>
      <c r="C7464" s="263"/>
      <c r="D7464" s="302"/>
      <c r="E7464" s="206"/>
      <c r="F7464" s="205"/>
      <c r="G7464" s="264">
        <f ca="1">TODAY()</f>
        <v>45189</v>
      </c>
      <c r="I7464" s="308"/>
      <c r="T7464" s="280"/>
    </row>
    <row r="7465" spans="1:20" s="191" customFormat="1" ht="13.5" thickBot="1">
      <c r="A7465" s="222"/>
      <c r="B7465" s="223"/>
      <c r="C7465" s="223"/>
      <c r="D7465" s="225"/>
      <c r="E7465" s="225"/>
      <c r="F7465" s="224"/>
      <c r="G7465" s="265"/>
      <c r="I7465" s="303"/>
      <c r="S7465" s="282"/>
    </row>
    <row r="7466" spans="1:20" s="191" customFormat="1" ht="13.5" thickTop="1">
      <c r="A7466" s="188" t="s">
        <v>124</v>
      </c>
      <c r="B7466" s="188"/>
      <c r="C7466" s="188"/>
      <c r="D7466" s="190"/>
      <c r="E7466" s="190"/>
      <c r="F7466" s="189"/>
      <c r="G7466" s="189"/>
      <c r="I7466" s="303"/>
      <c r="S7466" s="282"/>
    </row>
    <row r="7467" spans="1:20" s="191" customFormat="1">
      <c r="A7467" s="188" t="str">
        <f>CONCATENATE('Prestaciones y AIU'!A6816," ANALISIS DE PRECIOS UNITARIOS")</f>
        <v xml:space="preserve"> ANALISIS DE PRECIOS UNITARIOS</v>
      </c>
      <c r="B7467" s="188"/>
      <c r="C7467" s="188"/>
      <c r="D7467" s="190"/>
      <c r="E7467" s="190"/>
      <c r="F7467" s="189"/>
      <c r="G7467" s="189"/>
      <c r="I7467" s="303"/>
      <c r="S7467" s="282"/>
    </row>
    <row r="7468" spans="1:20" s="191" customFormat="1">
      <c r="A7468" s="188" t="str">
        <f>Objeto_LIC</f>
        <v>OBJETO PROCESO COMPETITIVO</v>
      </c>
      <c r="B7468" s="188"/>
      <c r="C7468" s="188"/>
      <c r="D7468" s="190"/>
      <c r="E7468" s="190"/>
      <c r="F7468" s="189"/>
      <c r="G7468" s="189"/>
      <c r="I7468" s="303"/>
      <c r="S7468" s="282"/>
    </row>
    <row r="7469" spans="1:20">
      <c r="A7469" s="188"/>
      <c r="B7469" s="188"/>
      <c r="C7469" s="188"/>
      <c r="D7469" s="190"/>
      <c r="E7469" s="190"/>
      <c r="F7469" s="189"/>
      <c r="G7469" s="189"/>
    </row>
    <row r="7470" spans="1:20" s="201" customFormat="1" ht="13.5" thickBot="1">
      <c r="A7470" s="192"/>
      <c r="B7470" s="192"/>
      <c r="C7470" s="192"/>
      <c r="D7470" s="194"/>
      <c r="E7470" s="194"/>
      <c r="F7470" s="193"/>
      <c r="G7470" s="193"/>
      <c r="I7470" s="305"/>
      <c r="S7470" s="282"/>
    </row>
    <row r="7471" spans="1:20" ht="13.5" thickTop="1">
      <c r="A7471" s="196"/>
      <c r="B7471" s="197"/>
      <c r="C7471" s="197"/>
      <c r="D7471" s="199"/>
      <c r="E7471" s="199"/>
      <c r="F7471" s="198"/>
      <c r="G7471" s="200" t="s">
        <v>125</v>
      </c>
    </row>
    <row r="7472" spans="1:20">
      <c r="A7472" s="202" t="s">
        <v>58</v>
      </c>
      <c r="B7472" s="844" t="str">
        <f>Proponente</f>
        <v>INDICAR NOMBRE DE CONTRATISTA</v>
      </c>
      <c r="C7472" s="844"/>
      <c r="D7472" s="844"/>
      <c r="E7472" s="844"/>
      <c r="F7472" s="844"/>
      <c r="G7472" s="845"/>
    </row>
    <row r="7473" spans="1:19">
      <c r="A7473" s="202" t="s">
        <v>59</v>
      </c>
      <c r="B7473" s="203" t="str">
        <f>Presupuesto!$A$115</f>
        <v>10,13</v>
      </c>
      <c r="C7473" s="844" t="str">
        <f>Presupuesto!$B$115</f>
        <v>Suministro e instalación de tubería de 4" en acero galvanizado</v>
      </c>
      <c r="D7473" s="844"/>
      <c r="E7473" s="844"/>
      <c r="F7473" s="844"/>
      <c r="G7473" s="845"/>
    </row>
    <row r="7474" spans="1:19">
      <c r="A7474" s="204"/>
      <c r="D7474" s="206"/>
      <c r="E7474" s="206"/>
      <c r="F7474" s="192" t="s">
        <v>87</v>
      </c>
      <c r="G7474" s="207" t="str">
        <f>Presupuesto!$C$115</f>
        <v>m</v>
      </c>
      <c r="I7474" s="306"/>
      <c r="J7474" s="281"/>
      <c r="K7474" s="281"/>
      <c r="L7474" s="281"/>
      <c r="M7474" s="281"/>
      <c r="N7474" s="281"/>
      <c r="O7474" s="281"/>
      <c r="P7474" s="281"/>
      <c r="Q7474" s="281"/>
      <c r="R7474" s="281"/>
      <c r="S7474" s="281"/>
    </row>
    <row r="7475" spans="1:19" s="209" customFormat="1" ht="13.5" thickBot="1">
      <c r="A7475" s="202" t="s">
        <v>60</v>
      </c>
      <c r="B7475" s="195"/>
      <c r="C7475" s="195"/>
      <c r="D7475" s="206"/>
      <c r="E7475" s="206"/>
      <c r="F7475" s="205"/>
      <c r="G7475" s="208"/>
      <c r="I7475" s="307"/>
      <c r="S7475" s="281"/>
    </row>
    <row r="7476" spans="1:19" ht="13.5" thickTop="1">
      <c r="A7476" s="210" t="s">
        <v>53</v>
      </c>
      <c r="B7476" s="211" t="s">
        <v>61</v>
      </c>
      <c r="C7476" s="211" t="s">
        <v>62</v>
      </c>
      <c r="D7476" s="212" t="s">
        <v>70</v>
      </c>
      <c r="E7476" s="213" t="s">
        <v>98</v>
      </c>
      <c r="F7476" s="213" t="s">
        <v>75</v>
      </c>
      <c r="G7476" s="214" t="s">
        <v>66</v>
      </c>
      <c r="I7476" s="269"/>
    </row>
    <row r="7477" spans="1:19">
      <c r="A7477" s="215" t="str">
        <f t="shared" ref="A7477:A7488" si="1325">IF(I7476=0,"-",VLOOKUP(I7476,EQUIPOS,2,FALSE))</f>
        <v>-</v>
      </c>
      <c r="B7477" s="216"/>
      <c r="C7477" s="216"/>
      <c r="D7477" s="186"/>
      <c r="E7477" s="217">
        <f t="shared" ref="E7477:E7488" si="1326">IF(I7476=0,0,VLOOKUP(I7476,EQUIPOS,4,FALSE))</f>
        <v>0</v>
      </c>
      <c r="F7477" s="218">
        <f t="shared" ref="F7477:F7488" si="1327">IF(D7477=0,0,E7477/D7477)</f>
        <v>0</v>
      </c>
      <c r="G7477" s="219"/>
      <c r="I7477" s="269"/>
    </row>
    <row r="7478" spans="1:19">
      <c r="A7478" s="215" t="str">
        <f t="shared" si="1325"/>
        <v>-</v>
      </c>
      <c r="B7478" s="216"/>
      <c r="C7478" s="216"/>
      <c r="D7478" s="186"/>
      <c r="E7478" s="217">
        <f t="shared" si="1326"/>
        <v>0</v>
      </c>
      <c r="F7478" s="218">
        <f t="shared" si="1327"/>
        <v>0</v>
      </c>
      <c r="G7478" s="220"/>
      <c r="I7478" s="269"/>
    </row>
    <row r="7479" spans="1:19">
      <c r="A7479" s="215" t="str">
        <f t="shared" si="1325"/>
        <v>-</v>
      </c>
      <c r="B7479" s="216"/>
      <c r="C7479" s="216"/>
      <c r="D7479" s="186"/>
      <c r="E7479" s="217">
        <f t="shared" si="1326"/>
        <v>0</v>
      </c>
      <c r="F7479" s="218">
        <f t="shared" si="1327"/>
        <v>0</v>
      </c>
      <c r="G7479" s="220"/>
      <c r="I7479" s="269"/>
    </row>
    <row r="7480" spans="1:19">
      <c r="A7480" s="215" t="str">
        <f t="shared" si="1325"/>
        <v>-</v>
      </c>
      <c r="B7480" s="216"/>
      <c r="C7480" s="216"/>
      <c r="D7480" s="186"/>
      <c r="E7480" s="217">
        <f t="shared" si="1326"/>
        <v>0</v>
      </c>
      <c r="F7480" s="218">
        <f t="shared" si="1327"/>
        <v>0</v>
      </c>
      <c r="G7480" s="220"/>
      <c r="I7480" s="269"/>
    </row>
    <row r="7481" spans="1:19">
      <c r="A7481" s="215" t="str">
        <f t="shared" si="1325"/>
        <v>-</v>
      </c>
      <c r="B7481" s="216"/>
      <c r="C7481" s="216"/>
      <c r="D7481" s="186"/>
      <c r="E7481" s="217">
        <f t="shared" si="1326"/>
        <v>0</v>
      </c>
      <c r="F7481" s="218">
        <f t="shared" si="1327"/>
        <v>0</v>
      </c>
      <c r="G7481" s="220"/>
      <c r="I7481" s="269"/>
    </row>
    <row r="7482" spans="1:19">
      <c r="A7482" s="215" t="str">
        <f t="shared" si="1325"/>
        <v>-</v>
      </c>
      <c r="B7482" s="216"/>
      <c r="C7482" s="216"/>
      <c r="D7482" s="186"/>
      <c r="E7482" s="217">
        <f t="shared" si="1326"/>
        <v>0</v>
      </c>
      <c r="F7482" s="218">
        <f t="shared" si="1327"/>
        <v>0</v>
      </c>
      <c r="G7482" s="220"/>
      <c r="I7482" s="269"/>
    </row>
    <row r="7483" spans="1:19">
      <c r="A7483" s="215" t="str">
        <f t="shared" si="1325"/>
        <v>-</v>
      </c>
      <c r="B7483" s="216"/>
      <c r="C7483" s="216"/>
      <c r="D7483" s="186"/>
      <c r="E7483" s="217">
        <f t="shared" si="1326"/>
        <v>0</v>
      </c>
      <c r="F7483" s="218">
        <f t="shared" si="1327"/>
        <v>0</v>
      </c>
      <c r="G7483" s="220"/>
      <c r="I7483" s="269"/>
    </row>
    <row r="7484" spans="1:19">
      <c r="A7484" s="215" t="str">
        <f t="shared" si="1325"/>
        <v>-</v>
      </c>
      <c r="B7484" s="216"/>
      <c r="C7484" s="216"/>
      <c r="D7484" s="186"/>
      <c r="E7484" s="217">
        <f t="shared" si="1326"/>
        <v>0</v>
      </c>
      <c r="F7484" s="218">
        <f t="shared" si="1327"/>
        <v>0</v>
      </c>
      <c r="G7484" s="220"/>
      <c r="I7484" s="269"/>
    </row>
    <row r="7485" spans="1:19">
      <c r="A7485" s="215" t="str">
        <f t="shared" si="1325"/>
        <v>-</v>
      </c>
      <c r="B7485" s="216"/>
      <c r="C7485" s="216"/>
      <c r="D7485" s="186"/>
      <c r="E7485" s="217">
        <f t="shared" si="1326"/>
        <v>0</v>
      </c>
      <c r="F7485" s="218">
        <f t="shared" si="1327"/>
        <v>0</v>
      </c>
      <c r="G7485" s="220"/>
      <c r="I7485" s="269"/>
    </row>
    <row r="7486" spans="1:19">
      <c r="A7486" s="215" t="str">
        <f t="shared" si="1325"/>
        <v>-</v>
      </c>
      <c r="B7486" s="216"/>
      <c r="C7486" s="216"/>
      <c r="D7486" s="186"/>
      <c r="E7486" s="217">
        <f t="shared" si="1326"/>
        <v>0</v>
      </c>
      <c r="F7486" s="218">
        <f t="shared" si="1327"/>
        <v>0</v>
      </c>
      <c r="G7486" s="220"/>
      <c r="I7486" s="269"/>
    </row>
    <row r="7487" spans="1:19">
      <c r="A7487" s="215" t="str">
        <f t="shared" si="1325"/>
        <v>-</v>
      </c>
      <c r="B7487" s="216"/>
      <c r="C7487" s="216"/>
      <c r="D7487" s="186"/>
      <c r="E7487" s="217">
        <f t="shared" si="1326"/>
        <v>0</v>
      </c>
      <c r="F7487" s="218">
        <f t="shared" si="1327"/>
        <v>0</v>
      </c>
      <c r="G7487" s="220"/>
      <c r="I7487" s="269"/>
    </row>
    <row r="7488" spans="1:19">
      <c r="A7488" s="215" t="str">
        <f t="shared" si="1325"/>
        <v>-</v>
      </c>
      <c r="B7488" s="216"/>
      <c r="C7488" s="216"/>
      <c r="D7488" s="186"/>
      <c r="E7488" s="217">
        <f t="shared" si="1326"/>
        <v>0</v>
      </c>
      <c r="F7488" s="218">
        <f t="shared" si="1327"/>
        <v>0</v>
      </c>
      <c r="G7488" s="220"/>
      <c r="I7488" s="308"/>
    </row>
    <row r="7489" spans="1:19" ht="13.5" thickBot="1">
      <c r="A7489" s="222"/>
      <c r="B7489" s="223"/>
      <c r="C7489" s="223"/>
      <c r="D7489" s="225"/>
      <c r="E7489" s="225"/>
      <c r="F7489" s="226" t="s">
        <v>76</v>
      </c>
      <c r="G7489" s="227">
        <f>SUM(F7477:F7488)</f>
        <v>0</v>
      </c>
      <c r="I7489" s="308"/>
    </row>
    <row r="7490" spans="1:19" s="209" customFormat="1" ht="13.5" thickTop="1">
      <c r="A7490" s="228" t="s">
        <v>63</v>
      </c>
      <c r="B7490" s="229"/>
      <c r="C7490" s="229"/>
      <c r="D7490" s="231"/>
      <c r="E7490" s="231"/>
      <c r="F7490" s="230"/>
      <c r="G7490" s="232"/>
      <c r="I7490" s="307"/>
      <c r="S7490" s="281"/>
    </row>
    <row r="7491" spans="1:19" ht="26">
      <c r="A7491" s="233" t="s">
        <v>53</v>
      </c>
      <c r="B7491" s="234"/>
      <c r="C7491" s="235" t="s">
        <v>54</v>
      </c>
      <c r="D7491" s="298" t="s">
        <v>64</v>
      </c>
      <c r="E7491" s="236" t="s">
        <v>65</v>
      </c>
      <c r="F7491" s="237" t="s">
        <v>75</v>
      </c>
      <c r="G7491" s="238" t="s">
        <v>66</v>
      </c>
      <c r="I7491" s="269"/>
    </row>
    <row r="7492" spans="1:19">
      <c r="A7492" s="842" t="str">
        <f t="shared" ref="A7492:A7503" si="1328">IF(I7491=0,"",VLOOKUP(I7491,MATERIALES,2,FALSE))</f>
        <v/>
      </c>
      <c r="B7492" s="843"/>
      <c r="C7492" s="239" t="str">
        <f t="shared" ref="C7492:C7500" si="1329">IF(I7491=0,"",VLOOKUP(I7491,MATERIALES,3,FALSE))</f>
        <v/>
      </c>
      <c r="D7492" s="186"/>
      <c r="E7492" s="240">
        <f t="shared" ref="E7492:E7503" si="1330">IF(I7491=0,0,VLOOKUP(I7491,MATERIALES,4,FALSE))</f>
        <v>0</v>
      </c>
      <c r="F7492" s="218">
        <f>D7492*E7492</f>
        <v>0</v>
      </c>
      <c r="G7492" s="219"/>
      <c r="I7492" s="269"/>
    </row>
    <row r="7493" spans="1:19">
      <c r="A7493" s="842" t="str">
        <f t="shared" si="1328"/>
        <v/>
      </c>
      <c r="B7493" s="843"/>
      <c r="C7493" s="239" t="str">
        <f t="shared" si="1329"/>
        <v/>
      </c>
      <c r="D7493" s="186"/>
      <c r="E7493" s="240">
        <f t="shared" si="1330"/>
        <v>0</v>
      </c>
      <c r="F7493" s="218">
        <f t="shared" ref="F7493:F7503" si="1331">D7493*E7493</f>
        <v>0</v>
      </c>
      <c r="G7493" s="220"/>
      <c r="I7493" s="269"/>
    </row>
    <row r="7494" spans="1:19">
      <c r="A7494" s="842" t="str">
        <f t="shared" si="1328"/>
        <v/>
      </c>
      <c r="B7494" s="843"/>
      <c r="C7494" s="239" t="str">
        <f t="shared" si="1329"/>
        <v/>
      </c>
      <c r="D7494" s="186"/>
      <c r="E7494" s="240">
        <f t="shared" si="1330"/>
        <v>0</v>
      </c>
      <c r="F7494" s="218">
        <f t="shared" si="1331"/>
        <v>0</v>
      </c>
      <c r="G7494" s="220"/>
      <c r="I7494" s="269"/>
    </row>
    <row r="7495" spans="1:19">
      <c r="A7495" s="842" t="str">
        <f t="shared" si="1328"/>
        <v/>
      </c>
      <c r="B7495" s="843"/>
      <c r="C7495" s="239" t="str">
        <f t="shared" si="1329"/>
        <v/>
      </c>
      <c r="D7495" s="186"/>
      <c r="E7495" s="240">
        <f t="shared" si="1330"/>
        <v>0</v>
      </c>
      <c r="F7495" s="218">
        <f t="shared" si="1331"/>
        <v>0</v>
      </c>
      <c r="G7495" s="220"/>
      <c r="I7495" s="269"/>
    </row>
    <row r="7496" spans="1:19">
      <c r="A7496" s="842" t="str">
        <f t="shared" si="1328"/>
        <v/>
      </c>
      <c r="B7496" s="843"/>
      <c r="C7496" s="239" t="str">
        <f t="shared" si="1329"/>
        <v/>
      </c>
      <c r="D7496" s="186"/>
      <c r="E7496" s="240">
        <f t="shared" si="1330"/>
        <v>0</v>
      </c>
      <c r="F7496" s="218">
        <f t="shared" si="1331"/>
        <v>0</v>
      </c>
      <c r="G7496" s="220"/>
      <c r="I7496" s="269"/>
    </row>
    <row r="7497" spans="1:19">
      <c r="A7497" s="842" t="str">
        <f t="shared" si="1328"/>
        <v/>
      </c>
      <c r="B7497" s="843"/>
      <c r="C7497" s="239" t="str">
        <f t="shared" si="1329"/>
        <v/>
      </c>
      <c r="D7497" s="186"/>
      <c r="E7497" s="240">
        <f t="shared" si="1330"/>
        <v>0</v>
      </c>
      <c r="F7497" s="218">
        <f t="shared" si="1331"/>
        <v>0</v>
      </c>
      <c r="G7497" s="220"/>
      <c r="I7497" s="269"/>
    </row>
    <row r="7498" spans="1:19">
      <c r="A7498" s="842" t="str">
        <f t="shared" si="1328"/>
        <v/>
      </c>
      <c r="B7498" s="843"/>
      <c r="C7498" s="239" t="str">
        <f t="shared" si="1329"/>
        <v/>
      </c>
      <c r="D7498" s="186"/>
      <c r="E7498" s="240">
        <f t="shared" si="1330"/>
        <v>0</v>
      </c>
      <c r="F7498" s="218">
        <f t="shared" si="1331"/>
        <v>0</v>
      </c>
      <c r="G7498" s="220"/>
      <c r="I7498" s="269"/>
    </row>
    <row r="7499" spans="1:19">
      <c r="A7499" s="842" t="str">
        <f t="shared" si="1328"/>
        <v/>
      </c>
      <c r="B7499" s="843"/>
      <c r="C7499" s="239" t="str">
        <f t="shared" si="1329"/>
        <v/>
      </c>
      <c r="D7499" s="186"/>
      <c r="E7499" s="240">
        <f t="shared" si="1330"/>
        <v>0</v>
      </c>
      <c r="F7499" s="218">
        <f t="shared" si="1331"/>
        <v>0</v>
      </c>
      <c r="G7499" s="241"/>
      <c r="I7499" s="269"/>
    </row>
    <row r="7500" spans="1:19">
      <c r="A7500" s="842" t="str">
        <f t="shared" si="1328"/>
        <v/>
      </c>
      <c r="B7500" s="843"/>
      <c r="C7500" s="239" t="str">
        <f t="shared" si="1329"/>
        <v/>
      </c>
      <c r="D7500" s="186"/>
      <c r="E7500" s="240">
        <f t="shared" si="1330"/>
        <v>0</v>
      </c>
      <c r="F7500" s="218">
        <f t="shared" si="1331"/>
        <v>0</v>
      </c>
      <c r="G7500" s="220"/>
      <c r="I7500" s="269"/>
    </row>
    <row r="7501" spans="1:19">
      <c r="A7501" s="842" t="str">
        <f t="shared" si="1328"/>
        <v/>
      </c>
      <c r="B7501" s="843"/>
      <c r="C7501" s="239"/>
      <c r="D7501" s="186"/>
      <c r="E7501" s="240">
        <f t="shared" si="1330"/>
        <v>0</v>
      </c>
      <c r="F7501" s="218">
        <f t="shared" si="1331"/>
        <v>0</v>
      </c>
      <c r="G7501" s="220"/>
      <c r="I7501" s="269"/>
    </row>
    <row r="7502" spans="1:19">
      <c r="A7502" s="842" t="str">
        <f t="shared" si="1328"/>
        <v/>
      </c>
      <c r="B7502" s="843"/>
      <c r="C7502" s="239"/>
      <c r="D7502" s="186"/>
      <c r="E7502" s="240">
        <f t="shared" si="1330"/>
        <v>0</v>
      </c>
      <c r="F7502" s="218">
        <f t="shared" si="1331"/>
        <v>0</v>
      </c>
      <c r="G7502" s="220"/>
      <c r="I7502" s="269"/>
    </row>
    <row r="7503" spans="1:19" ht="26.25" customHeight="1">
      <c r="A7503" s="842" t="str">
        <f t="shared" si="1328"/>
        <v/>
      </c>
      <c r="B7503" s="843"/>
      <c r="C7503" s="239" t="str">
        <f t="shared" ref="C7503" si="1332">IF(I7502=0,"",VLOOKUP(I7502,MATERIALES,3,FALSE))</f>
        <v/>
      </c>
      <c r="D7503" s="186"/>
      <c r="E7503" s="240">
        <f t="shared" si="1330"/>
        <v>0</v>
      </c>
      <c r="F7503" s="218">
        <f t="shared" si="1331"/>
        <v>0</v>
      </c>
      <c r="G7503" s="221"/>
      <c r="I7503" s="308"/>
    </row>
    <row r="7504" spans="1:19" ht="13.5" thickBot="1">
      <c r="A7504" s="204"/>
      <c r="D7504" s="206"/>
      <c r="E7504" s="242"/>
      <c r="F7504" s="243" t="s">
        <v>77</v>
      </c>
      <c r="G7504" s="241">
        <f>SUM(F7492:F7503)</f>
        <v>0</v>
      </c>
      <c r="I7504" s="308"/>
    </row>
    <row r="7505" spans="1:9" ht="14" thickTop="1" thickBot="1">
      <c r="A7505" s="244" t="s">
        <v>68</v>
      </c>
      <c r="B7505" s="245"/>
      <c r="C7505" s="245"/>
      <c r="D7505" s="247"/>
      <c r="E7505" s="247"/>
      <c r="F7505" s="246"/>
      <c r="G7505" s="248"/>
      <c r="I7505" s="308"/>
    </row>
    <row r="7506" spans="1:9" ht="13.5" thickTop="1">
      <c r="A7506" s="233" t="s">
        <v>53</v>
      </c>
      <c r="B7506" s="234"/>
      <c r="C7506" s="236" t="s">
        <v>67</v>
      </c>
      <c r="D7506" s="298" t="s">
        <v>71</v>
      </c>
      <c r="E7506" s="236" t="s">
        <v>96</v>
      </c>
      <c r="F7506" s="237" t="s">
        <v>75</v>
      </c>
      <c r="G7506" s="238" t="s">
        <v>66</v>
      </c>
      <c r="I7506" s="269"/>
    </row>
    <row r="7507" spans="1:9">
      <c r="A7507" s="842" t="str">
        <f>IF(I7506=0,"",VLOOKUP(I7506,EQUIPOS,2,FALSE))</f>
        <v/>
      </c>
      <c r="B7507" s="843"/>
      <c r="C7507" s="187"/>
      <c r="D7507" s="186"/>
      <c r="E7507" s="240">
        <f>IF(I7506=0,0,VLOOKUP(I7506,EQUIPOS,4,FALSE))</f>
        <v>0</v>
      </c>
      <c r="F7507" s="218">
        <f>C7507*D7507*E7507</f>
        <v>0</v>
      </c>
      <c r="G7507" s="219"/>
      <c r="I7507" s="269"/>
    </row>
    <row r="7508" spans="1:9">
      <c r="A7508" s="842" t="str">
        <f>IF(I7507=0,"",VLOOKUP(I7507,EQUIPOS,2,FALSE))</f>
        <v/>
      </c>
      <c r="B7508" s="843"/>
      <c r="C7508" s="187"/>
      <c r="D7508" s="186"/>
      <c r="E7508" s="240">
        <f>IF(I7507=0,0,VLOOKUP(I7507,EQUIPOS,4,FALSE))</f>
        <v>0</v>
      </c>
      <c r="F7508" s="218">
        <f t="shared" ref="F7508:F7511" si="1333">C7508*D7508*E7508</f>
        <v>0</v>
      </c>
      <c r="G7508" s="220"/>
      <c r="I7508" s="269"/>
    </row>
    <row r="7509" spans="1:9">
      <c r="A7509" s="842" t="str">
        <f>IF(I7508=0,"",VLOOKUP(I7508,EQUIPOS,2,FALSE))</f>
        <v/>
      </c>
      <c r="B7509" s="843"/>
      <c r="C7509" s="187"/>
      <c r="D7509" s="186"/>
      <c r="E7509" s="240">
        <f>IF(I7508=0,0,VLOOKUP(I7508,EQUIPOS,4,FALSE))</f>
        <v>0</v>
      </c>
      <c r="F7509" s="218">
        <f t="shared" si="1333"/>
        <v>0</v>
      </c>
      <c r="G7509" s="220"/>
      <c r="I7509" s="269"/>
    </row>
    <row r="7510" spans="1:9">
      <c r="A7510" s="842" t="str">
        <f>IF(I7509=0,"",VLOOKUP(I7509,EQUIPOS,2,FALSE))</f>
        <v/>
      </c>
      <c r="B7510" s="843"/>
      <c r="C7510" s="187"/>
      <c r="D7510" s="186"/>
      <c r="E7510" s="240">
        <f>IF(I7509=0,0,VLOOKUP(I7509,EQUIPOS,4,FALSE))</f>
        <v>0</v>
      </c>
      <c r="F7510" s="218">
        <f t="shared" si="1333"/>
        <v>0</v>
      </c>
      <c r="G7510" s="220"/>
      <c r="I7510" s="269"/>
    </row>
    <row r="7511" spans="1:9" ht="30.75" customHeight="1">
      <c r="A7511" s="842" t="str">
        <f>IF(I7510=0,"",VLOOKUP(I7510,EQUIPOS,2,FALSE))</f>
        <v/>
      </c>
      <c r="B7511" s="843"/>
      <c r="C7511" s="187"/>
      <c r="D7511" s="186"/>
      <c r="E7511" s="240">
        <f>IF(I7510=0,0,VLOOKUP(I7510,EQUIPOS,4,FALSE))</f>
        <v>0</v>
      </c>
      <c r="F7511" s="218">
        <f t="shared" si="1333"/>
        <v>0</v>
      </c>
      <c r="G7511" s="221"/>
      <c r="I7511" s="308"/>
    </row>
    <row r="7512" spans="1:9" ht="13.5" thickBot="1">
      <c r="A7512" s="222"/>
      <c r="B7512" s="223"/>
      <c r="C7512" s="223"/>
      <c r="D7512" s="225"/>
      <c r="E7512" s="249"/>
      <c r="F7512" s="226" t="s">
        <v>78</v>
      </c>
      <c r="G7512" s="250">
        <f>SUM(F7507:F7511)</f>
        <v>0</v>
      </c>
      <c r="I7512" s="308"/>
    </row>
    <row r="7513" spans="1:9" ht="13.5" thickTop="1">
      <c r="A7513" s="228" t="s">
        <v>69</v>
      </c>
      <c r="B7513" s="229"/>
      <c r="C7513" s="229"/>
      <c r="D7513" s="231"/>
      <c r="E7513" s="231"/>
      <c r="F7513" s="230"/>
      <c r="G7513" s="232"/>
      <c r="H7513" s="209"/>
      <c r="I7513" s="307"/>
    </row>
    <row r="7514" spans="1:9" ht="26">
      <c r="A7514" s="233" t="s">
        <v>53</v>
      </c>
      <c r="B7514" s="235" t="s">
        <v>54</v>
      </c>
      <c r="C7514" s="235" t="s">
        <v>64</v>
      </c>
      <c r="D7514" s="298" t="s">
        <v>70</v>
      </c>
      <c r="E7514" s="236" t="s">
        <v>65</v>
      </c>
      <c r="F7514" s="237" t="s">
        <v>75</v>
      </c>
      <c r="G7514" s="238" t="s">
        <v>66</v>
      </c>
      <c r="I7514" s="269"/>
    </row>
    <row r="7515" spans="1:9">
      <c r="A7515" s="251" t="str">
        <f t="shared" ref="A7515:A7526" si="1334">IF(I7514=0,"",VLOOKUP(I7514,MANOOBRA,2,FALSE))</f>
        <v/>
      </c>
      <c r="B7515" s="239" t="str">
        <f t="shared" ref="B7515:B7526" si="1335">IF(I7514=0,"",VLOOKUP(I7514,MANOOBRA,3,FALSE))</f>
        <v/>
      </c>
      <c r="C7515" s="187"/>
      <c r="D7515" s="187"/>
      <c r="E7515" s="240">
        <f t="shared" ref="E7515:E7526" si="1336">IF(I7514=0,0,VLOOKUP(I7514,MANOOBRA,4,FALSE))</f>
        <v>0</v>
      </c>
      <c r="F7515" s="218">
        <f>IF(D7515=0,0,C7515*E7515/D7515)</f>
        <v>0</v>
      </c>
      <c r="G7515" s="219"/>
      <c r="I7515" s="269"/>
    </row>
    <row r="7516" spans="1:9">
      <c r="A7516" s="251" t="str">
        <f t="shared" si="1334"/>
        <v/>
      </c>
      <c r="B7516" s="239" t="str">
        <f t="shared" si="1335"/>
        <v/>
      </c>
      <c r="C7516" s="187"/>
      <c r="D7516" s="187"/>
      <c r="E7516" s="240">
        <f t="shared" si="1336"/>
        <v>0</v>
      </c>
      <c r="F7516" s="218">
        <f t="shared" ref="F7516:F7526" si="1337">IF(D7516=0,0,C7516*E7516/D7516)</f>
        <v>0</v>
      </c>
      <c r="G7516" s="220"/>
      <c r="I7516" s="269"/>
    </row>
    <row r="7517" spans="1:9">
      <c r="A7517" s="251" t="str">
        <f t="shared" si="1334"/>
        <v/>
      </c>
      <c r="B7517" s="239" t="str">
        <f t="shared" si="1335"/>
        <v/>
      </c>
      <c r="C7517" s="187"/>
      <c r="D7517" s="290"/>
      <c r="E7517" s="240">
        <f t="shared" si="1336"/>
        <v>0</v>
      </c>
      <c r="F7517" s="218">
        <f t="shared" si="1337"/>
        <v>0</v>
      </c>
      <c r="G7517" s="220"/>
      <c r="I7517" s="269"/>
    </row>
    <row r="7518" spans="1:9">
      <c r="A7518" s="251" t="str">
        <f t="shared" si="1334"/>
        <v/>
      </c>
      <c r="B7518" s="239" t="str">
        <f t="shared" si="1335"/>
        <v/>
      </c>
      <c r="C7518" s="187"/>
      <c r="D7518" s="187"/>
      <c r="E7518" s="240">
        <f t="shared" si="1336"/>
        <v>0</v>
      </c>
      <c r="F7518" s="218">
        <f t="shared" si="1337"/>
        <v>0</v>
      </c>
      <c r="G7518" s="220"/>
      <c r="I7518" s="269"/>
    </row>
    <row r="7519" spans="1:9">
      <c r="A7519" s="251" t="str">
        <f t="shared" si="1334"/>
        <v/>
      </c>
      <c r="B7519" s="239" t="str">
        <f t="shared" si="1335"/>
        <v/>
      </c>
      <c r="C7519" s="187"/>
      <c r="D7519" s="187"/>
      <c r="E7519" s="240">
        <f t="shared" si="1336"/>
        <v>0</v>
      </c>
      <c r="F7519" s="218">
        <f t="shared" si="1337"/>
        <v>0</v>
      </c>
      <c r="G7519" s="220"/>
      <c r="I7519" s="269"/>
    </row>
    <row r="7520" spans="1:9">
      <c r="A7520" s="251" t="str">
        <f t="shared" si="1334"/>
        <v/>
      </c>
      <c r="B7520" s="239" t="str">
        <f t="shared" si="1335"/>
        <v/>
      </c>
      <c r="C7520" s="187"/>
      <c r="D7520" s="187"/>
      <c r="E7520" s="240">
        <f t="shared" si="1336"/>
        <v>0</v>
      </c>
      <c r="F7520" s="218">
        <f t="shared" si="1337"/>
        <v>0</v>
      </c>
      <c r="G7520" s="220"/>
      <c r="I7520" s="269"/>
    </row>
    <row r="7521" spans="1:20">
      <c r="A7521" s="251" t="str">
        <f t="shared" si="1334"/>
        <v/>
      </c>
      <c r="B7521" s="239" t="str">
        <f t="shared" si="1335"/>
        <v/>
      </c>
      <c r="C7521" s="187"/>
      <c r="D7521" s="187"/>
      <c r="E7521" s="240">
        <f t="shared" si="1336"/>
        <v>0</v>
      </c>
      <c r="F7521" s="218">
        <f t="shared" si="1337"/>
        <v>0</v>
      </c>
      <c r="G7521" s="220"/>
      <c r="I7521" s="269"/>
    </row>
    <row r="7522" spans="1:20">
      <c r="A7522" s="251" t="str">
        <f t="shared" si="1334"/>
        <v/>
      </c>
      <c r="B7522" s="239" t="str">
        <f t="shared" si="1335"/>
        <v/>
      </c>
      <c r="C7522" s="187"/>
      <c r="D7522" s="187"/>
      <c r="E7522" s="240">
        <f t="shared" si="1336"/>
        <v>0</v>
      </c>
      <c r="F7522" s="218">
        <f t="shared" si="1337"/>
        <v>0</v>
      </c>
      <c r="G7522" s="220"/>
      <c r="I7522" s="269"/>
    </row>
    <row r="7523" spans="1:20">
      <c r="A7523" s="251" t="str">
        <f t="shared" si="1334"/>
        <v/>
      </c>
      <c r="B7523" s="239" t="str">
        <f t="shared" si="1335"/>
        <v/>
      </c>
      <c r="C7523" s="187"/>
      <c r="D7523" s="187"/>
      <c r="E7523" s="240">
        <f t="shared" si="1336"/>
        <v>0</v>
      </c>
      <c r="F7523" s="218">
        <f t="shared" si="1337"/>
        <v>0</v>
      </c>
      <c r="G7523" s="220"/>
      <c r="I7523" s="269"/>
    </row>
    <row r="7524" spans="1:20">
      <c r="A7524" s="251" t="str">
        <f t="shared" si="1334"/>
        <v/>
      </c>
      <c r="B7524" s="239" t="str">
        <f t="shared" si="1335"/>
        <v/>
      </c>
      <c r="C7524" s="187"/>
      <c r="D7524" s="187"/>
      <c r="E7524" s="240">
        <f t="shared" si="1336"/>
        <v>0</v>
      </c>
      <c r="F7524" s="218">
        <f t="shared" si="1337"/>
        <v>0</v>
      </c>
      <c r="G7524" s="220"/>
      <c r="I7524" s="269"/>
    </row>
    <row r="7525" spans="1:20">
      <c r="A7525" s="251" t="str">
        <f t="shared" si="1334"/>
        <v/>
      </c>
      <c r="B7525" s="239" t="str">
        <f t="shared" si="1335"/>
        <v/>
      </c>
      <c r="C7525" s="187"/>
      <c r="D7525" s="187"/>
      <c r="E7525" s="240">
        <f t="shared" si="1336"/>
        <v>0</v>
      </c>
      <c r="F7525" s="218">
        <f t="shared" si="1337"/>
        <v>0</v>
      </c>
      <c r="G7525" s="220"/>
      <c r="I7525" s="269"/>
    </row>
    <row r="7526" spans="1:20" ht="31.5" customHeight="1">
      <c r="A7526" s="251" t="str">
        <f t="shared" si="1334"/>
        <v/>
      </c>
      <c r="B7526" s="239" t="str">
        <f t="shared" si="1335"/>
        <v/>
      </c>
      <c r="C7526" s="187"/>
      <c r="D7526" s="187"/>
      <c r="E7526" s="240">
        <f t="shared" si="1336"/>
        <v>0</v>
      </c>
      <c r="F7526" s="218">
        <f t="shared" si="1337"/>
        <v>0</v>
      </c>
      <c r="G7526" s="221"/>
      <c r="I7526" s="308"/>
    </row>
    <row r="7527" spans="1:20" ht="13.5" thickBot="1">
      <c r="A7527" s="222"/>
      <c r="B7527" s="223"/>
      <c r="C7527" s="223"/>
      <c r="D7527" s="225"/>
      <c r="E7527" s="225"/>
      <c r="F7527" s="226" t="s">
        <v>79</v>
      </c>
      <c r="G7527" s="250">
        <f>SUM(F7515:F7526)</f>
        <v>0</v>
      </c>
      <c r="I7527" s="308"/>
    </row>
    <row r="7528" spans="1:20" ht="13.5" thickTop="1">
      <c r="A7528" s="179" t="s">
        <v>72</v>
      </c>
      <c r="B7528" s="229"/>
      <c r="C7528" s="229"/>
      <c r="D7528" s="231"/>
      <c r="E7528" s="231"/>
      <c r="F7528" s="230"/>
      <c r="G7528" s="232"/>
      <c r="H7528" s="209"/>
      <c r="I7528" s="307"/>
    </row>
    <row r="7529" spans="1:20">
      <c r="A7529" s="233" t="s">
        <v>53</v>
      </c>
      <c r="B7529" s="234"/>
      <c r="C7529" s="234"/>
      <c r="D7529" s="299"/>
      <c r="E7529" s="236" t="s">
        <v>73</v>
      </c>
      <c r="F7529" s="237" t="s">
        <v>74</v>
      </c>
      <c r="G7529" s="252" t="s">
        <v>73</v>
      </c>
      <c r="I7529" s="308"/>
    </row>
    <row r="7530" spans="1:20">
      <c r="A7530" s="178" t="s">
        <v>86</v>
      </c>
      <c r="B7530" s="253"/>
      <c r="C7530" s="253"/>
      <c r="D7530" s="300"/>
      <c r="E7530" s="217">
        <f>SUM(G7489,G7504,G7512,G7527)</f>
        <v>0</v>
      </c>
      <c r="F7530" s="254">
        <f>A</f>
        <v>0</v>
      </c>
      <c r="G7530" s="255">
        <f>E7530*F7530</f>
        <v>0</v>
      </c>
      <c r="I7530" s="308"/>
    </row>
    <row r="7531" spans="1:20">
      <c r="A7531" s="178" t="s">
        <v>84</v>
      </c>
      <c r="B7531" s="253"/>
      <c r="C7531" s="253"/>
      <c r="D7531" s="300"/>
      <c r="E7531" s="217">
        <f>SUM(G7489,G7504,G7512,G7527)</f>
        <v>0</v>
      </c>
      <c r="F7531" s="254">
        <f>I</f>
        <v>0</v>
      </c>
      <c r="G7531" s="255">
        <f>E7531*F7531</f>
        <v>0</v>
      </c>
      <c r="I7531" s="308"/>
    </row>
    <row r="7532" spans="1:20" ht="33" customHeight="1">
      <c r="A7532" s="178" t="s">
        <v>85</v>
      </c>
      <c r="B7532" s="253"/>
      <c r="C7532" s="253"/>
      <c r="D7532" s="300"/>
      <c r="E7532" s="217">
        <f>SUM(G7489,G7504,G7512,G7527)</f>
        <v>0</v>
      </c>
      <c r="F7532" s="254">
        <f>U</f>
        <v>0</v>
      </c>
      <c r="G7532" s="255">
        <f>E7532*F7532</f>
        <v>0</v>
      </c>
      <c r="I7532" s="308"/>
      <c r="J7532" s="281"/>
      <c r="K7532" s="281"/>
      <c r="L7532" s="281"/>
      <c r="M7532" s="281"/>
      <c r="N7532" s="281"/>
      <c r="O7532" s="281"/>
      <c r="P7532" s="281"/>
      <c r="Q7532" s="281"/>
      <c r="R7532" s="281"/>
      <c r="S7532" s="281"/>
    </row>
    <row r="7533" spans="1:20" s="201" customFormat="1" ht="13.5" thickBot="1">
      <c r="A7533" s="222"/>
      <c r="B7533" s="223"/>
      <c r="C7533" s="223"/>
      <c r="D7533" s="225"/>
      <c r="E7533" s="225"/>
      <c r="F7533" s="256" t="s">
        <v>83</v>
      </c>
      <c r="G7533" s="250">
        <f>SUM(G7530:G7532)</f>
        <v>0</v>
      </c>
      <c r="I7533" s="309"/>
      <c r="J7533" s="201" t="str">
        <f>B7473</f>
        <v>10,13</v>
      </c>
      <c r="K7533" s="261">
        <f>E7530</f>
        <v>0</v>
      </c>
      <c r="L7533" s="261">
        <f>+G7489</f>
        <v>0</v>
      </c>
      <c r="M7533" s="261">
        <f>+G7504</f>
        <v>0</v>
      </c>
      <c r="N7533" s="261">
        <f>+G7512</f>
        <v>0</v>
      </c>
      <c r="O7533" s="261">
        <f>+G7527</f>
        <v>0</v>
      </c>
      <c r="P7533" s="280">
        <f>G7530</f>
        <v>0</v>
      </c>
      <c r="Q7533" s="280">
        <f>G7531</f>
        <v>0</v>
      </c>
      <c r="R7533" s="280">
        <f>G7532</f>
        <v>0</v>
      </c>
      <c r="S7533" s="283">
        <f>SUM(K7533:R7533)</f>
        <v>0</v>
      </c>
      <c r="T7533" s="280"/>
    </row>
    <row r="7534" spans="1:20" ht="14" thickTop="1" thickBot="1">
      <c r="A7534" s="257"/>
      <c r="B7534" s="201"/>
      <c r="C7534" s="201"/>
      <c r="D7534" s="301"/>
      <c r="E7534" s="258" t="s">
        <v>88</v>
      </c>
      <c r="F7534" s="259"/>
      <c r="G7534" s="260">
        <f>ROUND(SUM(G7489,G7504,G7512,G7527,G7533),0)</f>
        <v>0</v>
      </c>
      <c r="I7534" s="308"/>
      <c r="T7534" s="280"/>
    </row>
    <row r="7535" spans="1:20" ht="13.5" thickTop="1">
      <c r="A7535" s="262" t="s">
        <v>95</v>
      </c>
      <c r="D7535" s="206"/>
      <c r="E7535" s="206"/>
      <c r="F7535" s="205"/>
      <c r="G7535" s="208"/>
      <c r="I7535" s="308"/>
      <c r="T7535" s="280"/>
    </row>
    <row r="7536" spans="1:20">
      <c r="A7536" s="262"/>
      <c r="B7536" s="263"/>
      <c r="C7536" s="263"/>
      <c r="D7536" s="302"/>
      <c r="E7536" s="206"/>
      <c r="F7536" s="205"/>
      <c r="G7536" s="264">
        <f ca="1">TODAY()</f>
        <v>45189</v>
      </c>
      <c r="I7536" s="308"/>
      <c r="T7536" s="280"/>
    </row>
    <row r="7537" spans="1:19" s="191" customFormat="1" ht="13.5" thickBot="1">
      <c r="A7537" s="222"/>
      <c r="B7537" s="223"/>
      <c r="C7537" s="223"/>
      <c r="D7537" s="225"/>
      <c r="E7537" s="225"/>
      <c r="F7537" s="224"/>
      <c r="G7537" s="265"/>
      <c r="I7537" s="303"/>
      <c r="S7537" s="282"/>
    </row>
    <row r="7538" spans="1:19" s="191" customFormat="1" ht="13.5" thickTop="1">
      <c r="A7538" s="188" t="s">
        <v>124</v>
      </c>
      <c r="B7538" s="188"/>
      <c r="C7538" s="188"/>
      <c r="D7538" s="190"/>
      <c r="E7538" s="190"/>
      <c r="F7538" s="189"/>
      <c r="G7538" s="189"/>
      <c r="I7538" s="303"/>
      <c r="S7538" s="282"/>
    </row>
    <row r="7539" spans="1:19" s="191" customFormat="1">
      <c r="A7539" s="188" t="str">
        <f>CONCATENATE('Prestaciones y AIU'!A6888," ANALISIS DE PRECIOS UNITARIOS")</f>
        <v xml:space="preserve"> ANALISIS DE PRECIOS UNITARIOS</v>
      </c>
      <c r="B7539" s="188"/>
      <c r="C7539" s="188"/>
      <c r="D7539" s="190"/>
      <c r="E7539" s="190"/>
      <c r="F7539" s="189"/>
      <c r="G7539" s="189"/>
      <c r="I7539" s="303"/>
      <c r="S7539" s="282"/>
    </row>
    <row r="7540" spans="1:19" s="191" customFormat="1">
      <c r="A7540" s="188" t="str">
        <f>Objeto_LIC</f>
        <v>OBJETO PROCESO COMPETITIVO</v>
      </c>
      <c r="B7540" s="188"/>
      <c r="C7540" s="188"/>
      <c r="D7540" s="190"/>
      <c r="E7540" s="190"/>
      <c r="F7540" s="189"/>
      <c r="G7540" s="189"/>
      <c r="I7540" s="303"/>
      <c r="S7540" s="282"/>
    </row>
    <row r="7541" spans="1:19">
      <c r="A7541" s="188"/>
      <c r="B7541" s="188"/>
      <c r="C7541" s="188"/>
      <c r="D7541" s="190"/>
      <c r="E7541" s="190"/>
      <c r="F7541" s="189"/>
      <c r="G7541" s="189"/>
    </row>
    <row r="7542" spans="1:19" s="201" customFormat="1" ht="13.5" thickBot="1">
      <c r="A7542" s="192"/>
      <c r="B7542" s="192"/>
      <c r="C7542" s="192"/>
      <c r="D7542" s="194"/>
      <c r="E7542" s="194"/>
      <c r="F7542" s="193"/>
      <c r="G7542" s="193"/>
      <c r="I7542" s="305"/>
      <c r="S7542" s="282"/>
    </row>
    <row r="7543" spans="1:19" ht="13.5" thickTop="1">
      <c r="A7543" s="196"/>
      <c r="B7543" s="197"/>
      <c r="C7543" s="197"/>
      <c r="D7543" s="199"/>
      <c r="E7543" s="199"/>
      <c r="F7543" s="198"/>
      <c r="G7543" s="200" t="s">
        <v>125</v>
      </c>
    </row>
    <row r="7544" spans="1:19">
      <c r="A7544" s="202" t="s">
        <v>58</v>
      </c>
      <c r="B7544" s="844" t="str">
        <f>Proponente</f>
        <v>INDICAR NOMBRE DE CONTRATISTA</v>
      </c>
      <c r="C7544" s="844"/>
      <c r="D7544" s="844"/>
      <c r="E7544" s="844"/>
      <c r="F7544" s="844"/>
      <c r="G7544" s="845"/>
    </row>
    <row r="7545" spans="1:19">
      <c r="A7545" s="202" t="s">
        <v>59</v>
      </c>
      <c r="B7545" s="203" t="str">
        <f>Presupuesto!$A$116</f>
        <v>10,14</v>
      </c>
      <c r="C7545" s="846" t="str">
        <f>Presupuesto!$B$116</f>
        <v>Suministro e instalación de tubería en concreto reforzado 36" - Según Tipico</v>
      </c>
      <c r="D7545" s="844"/>
      <c r="E7545" s="844"/>
      <c r="F7545" s="844"/>
      <c r="G7545" s="845"/>
    </row>
    <row r="7546" spans="1:19">
      <c r="A7546" s="204"/>
      <c r="D7546" s="206"/>
      <c r="E7546" s="206"/>
      <c r="F7546" s="192" t="s">
        <v>87</v>
      </c>
      <c r="G7546" s="207" t="str">
        <f>Presupuesto!$C$116</f>
        <v>m</v>
      </c>
      <c r="I7546" s="306"/>
      <c r="J7546" s="281"/>
      <c r="K7546" s="281"/>
      <c r="L7546" s="281"/>
      <c r="M7546" s="281"/>
      <c r="N7546" s="281"/>
      <c r="O7546" s="281"/>
      <c r="P7546" s="281"/>
      <c r="Q7546" s="281"/>
      <c r="R7546" s="281"/>
      <c r="S7546" s="281"/>
    </row>
    <row r="7547" spans="1:19" s="209" customFormat="1" ht="13.5" thickBot="1">
      <c r="A7547" s="202" t="s">
        <v>60</v>
      </c>
      <c r="B7547" s="195"/>
      <c r="C7547" s="195"/>
      <c r="D7547" s="206"/>
      <c r="E7547" s="206"/>
      <c r="F7547" s="205"/>
      <c r="G7547" s="208"/>
      <c r="I7547" s="307"/>
      <c r="S7547" s="281"/>
    </row>
    <row r="7548" spans="1:19" ht="13.5" thickTop="1">
      <c r="A7548" s="210" t="s">
        <v>53</v>
      </c>
      <c r="B7548" s="211" t="s">
        <v>61</v>
      </c>
      <c r="C7548" s="211" t="s">
        <v>62</v>
      </c>
      <c r="D7548" s="212" t="s">
        <v>70</v>
      </c>
      <c r="E7548" s="213" t="s">
        <v>98</v>
      </c>
      <c r="F7548" s="213" t="s">
        <v>75</v>
      </c>
      <c r="G7548" s="214" t="s">
        <v>66</v>
      </c>
      <c r="I7548" s="269"/>
    </row>
    <row r="7549" spans="1:19">
      <c r="A7549" s="215" t="str">
        <f t="shared" ref="A7549:A7560" si="1338">IF(I7548=0,"-",VLOOKUP(I7548,EQUIPOS,2,FALSE))</f>
        <v>-</v>
      </c>
      <c r="B7549" s="216"/>
      <c r="C7549" s="216"/>
      <c r="D7549" s="186"/>
      <c r="E7549" s="217">
        <f t="shared" ref="E7549:E7560" si="1339">IF(I7548=0,0,VLOOKUP(I7548,EQUIPOS,4,FALSE))</f>
        <v>0</v>
      </c>
      <c r="F7549" s="218">
        <f t="shared" ref="F7549:F7560" si="1340">IF(D7549=0,0,E7549/D7549)</f>
        <v>0</v>
      </c>
      <c r="G7549" s="219"/>
      <c r="I7549" s="269"/>
    </row>
    <row r="7550" spans="1:19">
      <c r="A7550" s="215" t="str">
        <f t="shared" si="1338"/>
        <v>-</v>
      </c>
      <c r="B7550" s="216"/>
      <c r="C7550" s="216"/>
      <c r="D7550" s="186"/>
      <c r="E7550" s="217">
        <f t="shared" si="1339"/>
        <v>0</v>
      </c>
      <c r="F7550" s="218">
        <f t="shared" si="1340"/>
        <v>0</v>
      </c>
      <c r="G7550" s="220"/>
      <c r="I7550" s="269"/>
    </row>
    <row r="7551" spans="1:19">
      <c r="A7551" s="215" t="str">
        <f t="shared" si="1338"/>
        <v>-</v>
      </c>
      <c r="B7551" s="216"/>
      <c r="C7551" s="216"/>
      <c r="D7551" s="186"/>
      <c r="E7551" s="217">
        <f t="shared" si="1339"/>
        <v>0</v>
      </c>
      <c r="F7551" s="218">
        <f t="shared" si="1340"/>
        <v>0</v>
      </c>
      <c r="G7551" s="220"/>
      <c r="I7551" s="269"/>
    </row>
    <row r="7552" spans="1:19">
      <c r="A7552" s="215" t="str">
        <f t="shared" si="1338"/>
        <v>-</v>
      </c>
      <c r="B7552" s="216"/>
      <c r="C7552" s="216"/>
      <c r="D7552" s="186"/>
      <c r="E7552" s="217">
        <f t="shared" si="1339"/>
        <v>0</v>
      </c>
      <c r="F7552" s="218">
        <f t="shared" si="1340"/>
        <v>0</v>
      </c>
      <c r="G7552" s="220"/>
      <c r="I7552" s="269"/>
    </row>
    <row r="7553" spans="1:19">
      <c r="A7553" s="215" t="str">
        <f t="shared" si="1338"/>
        <v>-</v>
      </c>
      <c r="B7553" s="216"/>
      <c r="C7553" s="216"/>
      <c r="D7553" s="186"/>
      <c r="E7553" s="217">
        <f t="shared" si="1339"/>
        <v>0</v>
      </c>
      <c r="F7553" s="218">
        <f t="shared" si="1340"/>
        <v>0</v>
      </c>
      <c r="G7553" s="220"/>
      <c r="I7553" s="269"/>
    </row>
    <row r="7554" spans="1:19">
      <c r="A7554" s="215" t="str">
        <f t="shared" si="1338"/>
        <v>-</v>
      </c>
      <c r="B7554" s="216"/>
      <c r="C7554" s="216"/>
      <c r="D7554" s="186"/>
      <c r="E7554" s="217">
        <f t="shared" si="1339"/>
        <v>0</v>
      </c>
      <c r="F7554" s="218">
        <f t="shared" si="1340"/>
        <v>0</v>
      </c>
      <c r="G7554" s="220"/>
      <c r="I7554" s="269"/>
    </row>
    <row r="7555" spans="1:19">
      <c r="A7555" s="215" t="str">
        <f t="shared" si="1338"/>
        <v>-</v>
      </c>
      <c r="B7555" s="216"/>
      <c r="C7555" s="216"/>
      <c r="D7555" s="186"/>
      <c r="E7555" s="217">
        <f t="shared" si="1339"/>
        <v>0</v>
      </c>
      <c r="F7555" s="218">
        <f t="shared" si="1340"/>
        <v>0</v>
      </c>
      <c r="G7555" s="220"/>
      <c r="I7555" s="269"/>
    </row>
    <row r="7556" spans="1:19">
      <c r="A7556" s="215" t="str">
        <f t="shared" si="1338"/>
        <v>-</v>
      </c>
      <c r="B7556" s="216"/>
      <c r="C7556" s="216"/>
      <c r="D7556" s="186"/>
      <c r="E7556" s="217">
        <f t="shared" si="1339"/>
        <v>0</v>
      </c>
      <c r="F7556" s="218">
        <f t="shared" si="1340"/>
        <v>0</v>
      </c>
      <c r="G7556" s="220"/>
      <c r="I7556" s="269"/>
    </row>
    <row r="7557" spans="1:19">
      <c r="A7557" s="215" t="str">
        <f t="shared" si="1338"/>
        <v>-</v>
      </c>
      <c r="B7557" s="216"/>
      <c r="C7557" s="216"/>
      <c r="D7557" s="186"/>
      <c r="E7557" s="217">
        <f t="shared" si="1339"/>
        <v>0</v>
      </c>
      <c r="F7557" s="218">
        <f t="shared" si="1340"/>
        <v>0</v>
      </c>
      <c r="G7557" s="220"/>
      <c r="I7557" s="269"/>
    </row>
    <row r="7558" spans="1:19">
      <c r="A7558" s="215" t="str">
        <f t="shared" si="1338"/>
        <v>-</v>
      </c>
      <c r="B7558" s="216"/>
      <c r="C7558" s="216"/>
      <c r="D7558" s="186"/>
      <c r="E7558" s="217">
        <f t="shared" si="1339"/>
        <v>0</v>
      </c>
      <c r="F7558" s="218">
        <f t="shared" si="1340"/>
        <v>0</v>
      </c>
      <c r="G7558" s="220"/>
      <c r="I7558" s="269"/>
    </row>
    <row r="7559" spans="1:19">
      <c r="A7559" s="215" t="str">
        <f t="shared" si="1338"/>
        <v>-</v>
      </c>
      <c r="B7559" s="216"/>
      <c r="C7559" s="216"/>
      <c r="D7559" s="186"/>
      <c r="E7559" s="217">
        <f t="shared" si="1339"/>
        <v>0</v>
      </c>
      <c r="F7559" s="218">
        <f t="shared" si="1340"/>
        <v>0</v>
      </c>
      <c r="G7559" s="220"/>
      <c r="I7559" s="269"/>
    </row>
    <row r="7560" spans="1:19">
      <c r="A7560" s="215" t="str">
        <f t="shared" si="1338"/>
        <v>-</v>
      </c>
      <c r="B7560" s="216"/>
      <c r="C7560" s="216"/>
      <c r="D7560" s="186"/>
      <c r="E7560" s="217">
        <f t="shared" si="1339"/>
        <v>0</v>
      </c>
      <c r="F7560" s="218">
        <f t="shared" si="1340"/>
        <v>0</v>
      </c>
      <c r="G7560" s="220"/>
      <c r="I7560" s="308"/>
    </row>
    <row r="7561" spans="1:19" ht="13.5" thickBot="1">
      <c r="A7561" s="222"/>
      <c r="B7561" s="223"/>
      <c r="C7561" s="223"/>
      <c r="D7561" s="225"/>
      <c r="E7561" s="225"/>
      <c r="F7561" s="226" t="s">
        <v>76</v>
      </c>
      <c r="G7561" s="227">
        <f>SUM(F7549:F7560)</f>
        <v>0</v>
      </c>
      <c r="I7561" s="308"/>
    </row>
    <row r="7562" spans="1:19" s="209" customFormat="1" ht="13.5" thickTop="1">
      <c r="A7562" s="228" t="s">
        <v>63</v>
      </c>
      <c r="B7562" s="229"/>
      <c r="C7562" s="229"/>
      <c r="D7562" s="231"/>
      <c r="E7562" s="231"/>
      <c r="F7562" s="230"/>
      <c r="G7562" s="232"/>
      <c r="I7562" s="307"/>
      <c r="S7562" s="281"/>
    </row>
    <row r="7563" spans="1:19" ht="26">
      <c r="A7563" s="233" t="s">
        <v>53</v>
      </c>
      <c r="B7563" s="234"/>
      <c r="C7563" s="235" t="s">
        <v>54</v>
      </c>
      <c r="D7563" s="298" t="s">
        <v>64</v>
      </c>
      <c r="E7563" s="236" t="s">
        <v>65</v>
      </c>
      <c r="F7563" s="237" t="s">
        <v>75</v>
      </c>
      <c r="G7563" s="238" t="s">
        <v>66</v>
      </c>
      <c r="I7563" s="269"/>
    </row>
    <row r="7564" spans="1:19">
      <c r="A7564" s="842" t="str">
        <f t="shared" ref="A7564:A7575" si="1341">IF(I7563=0,"",VLOOKUP(I7563,MATERIALES,2,FALSE))</f>
        <v/>
      </c>
      <c r="B7564" s="843"/>
      <c r="C7564" s="239" t="str">
        <f t="shared" ref="C7564:C7572" si="1342">IF(I7563=0,"",VLOOKUP(I7563,MATERIALES,3,FALSE))</f>
        <v/>
      </c>
      <c r="D7564" s="186"/>
      <c r="E7564" s="240">
        <f t="shared" ref="E7564:E7575" si="1343">IF(I7563=0,0,VLOOKUP(I7563,MATERIALES,4,FALSE))</f>
        <v>0</v>
      </c>
      <c r="F7564" s="218">
        <f>D7564*E7564</f>
        <v>0</v>
      </c>
      <c r="G7564" s="219"/>
      <c r="I7564" s="269"/>
    </row>
    <row r="7565" spans="1:19">
      <c r="A7565" s="842" t="str">
        <f t="shared" si="1341"/>
        <v/>
      </c>
      <c r="B7565" s="843"/>
      <c r="C7565" s="239" t="str">
        <f t="shared" si="1342"/>
        <v/>
      </c>
      <c r="D7565" s="186"/>
      <c r="E7565" s="240">
        <f t="shared" si="1343"/>
        <v>0</v>
      </c>
      <c r="F7565" s="218">
        <f t="shared" ref="F7565:F7575" si="1344">D7565*E7565</f>
        <v>0</v>
      </c>
      <c r="G7565" s="220"/>
      <c r="I7565" s="269"/>
    </row>
    <row r="7566" spans="1:19">
      <c r="A7566" s="842" t="str">
        <f t="shared" si="1341"/>
        <v/>
      </c>
      <c r="B7566" s="843"/>
      <c r="C7566" s="239" t="str">
        <f t="shared" si="1342"/>
        <v/>
      </c>
      <c r="D7566" s="186"/>
      <c r="E7566" s="240">
        <f t="shared" si="1343"/>
        <v>0</v>
      </c>
      <c r="F7566" s="218">
        <f t="shared" si="1344"/>
        <v>0</v>
      </c>
      <c r="G7566" s="220"/>
      <c r="I7566" s="269"/>
    </row>
    <row r="7567" spans="1:19">
      <c r="A7567" s="842" t="str">
        <f t="shared" si="1341"/>
        <v/>
      </c>
      <c r="B7567" s="843"/>
      <c r="C7567" s="239" t="str">
        <f t="shared" si="1342"/>
        <v/>
      </c>
      <c r="D7567" s="186"/>
      <c r="E7567" s="240">
        <f t="shared" si="1343"/>
        <v>0</v>
      </c>
      <c r="F7567" s="218">
        <f t="shared" si="1344"/>
        <v>0</v>
      </c>
      <c r="G7567" s="220"/>
      <c r="I7567" s="269"/>
    </row>
    <row r="7568" spans="1:19">
      <c r="A7568" s="842" t="str">
        <f t="shared" si="1341"/>
        <v/>
      </c>
      <c r="B7568" s="843"/>
      <c r="C7568" s="239" t="str">
        <f t="shared" si="1342"/>
        <v/>
      </c>
      <c r="D7568" s="186"/>
      <c r="E7568" s="240">
        <f t="shared" si="1343"/>
        <v>0</v>
      </c>
      <c r="F7568" s="218">
        <f t="shared" si="1344"/>
        <v>0</v>
      </c>
      <c r="G7568" s="220"/>
      <c r="I7568" s="269"/>
    </row>
    <row r="7569" spans="1:11">
      <c r="A7569" s="842" t="str">
        <f t="shared" si="1341"/>
        <v/>
      </c>
      <c r="B7569" s="843"/>
      <c r="C7569" s="239" t="str">
        <f t="shared" si="1342"/>
        <v/>
      </c>
      <c r="D7569" s="186"/>
      <c r="E7569" s="240">
        <f t="shared" si="1343"/>
        <v>0</v>
      </c>
      <c r="F7569" s="218">
        <f t="shared" si="1344"/>
        <v>0</v>
      </c>
      <c r="G7569" s="220"/>
      <c r="I7569" s="269"/>
    </row>
    <row r="7570" spans="1:11">
      <c r="A7570" s="842" t="str">
        <f t="shared" si="1341"/>
        <v/>
      </c>
      <c r="B7570" s="843"/>
      <c r="C7570" s="239" t="str">
        <f t="shared" si="1342"/>
        <v/>
      </c>
      <c r="D7570" s="186"/>
      <c r="E7570" s="240">
        <f t="shared" si="1343"/>
        <v>0</v>
      </c>
      <c r="F7570" s="218">
        <f t="shared" si="1344"/>
        <v>0</v>
      </c>
      <c r="G7570" s="220"/>
      <c r="I7570" s="269"/>
    </row>
    <row r="7571" spans="1:11">
      <c r="A7571" s="842" t="str">
        <f t="shared" si="1341"/>
        <v/>
      </c>
      <c r="B7571" s="843"/>
      <c r="C7571" s="239" t="str">
        <f t="shared" si="1342"/>
        <v/>
      </c>
      <c r="D7571" s="186"/>
      <c r="E7571" s="240">
        <f t="shared" si="1343"/>
        <v>0</v>
      </c>
      <c r="F7571" s="218">
        <f t="shared" si="1344"/>
        <v>0</v>
      </c>
      <c r="G7571" s="241"/>
      <c r="I7571" s="269"/>
    </row>
    <row r="7572" spans="1:11">
      <c r="A7572" s="842" t="str">
        <f t="shared" si="1341"/>
        <v/>
      </c>
      <c r="B7572" s="843"/>
      <c r="C7572" s="239" t="str">
        <f t="shared" si="1342"/>
        <v/>
      </c>
      <c r="D7572" s="186"/>
      <c r="E7572" s="240">
        <f t="shared" si="1343"/>
        <v>0</v>
      </c>
      <c r="F7572" s="218">
        <f t="shared" si="1344"/>
        <v>0</v>
      </c>
      <c r="G7572" s="220"/>
      <c r="I7572" s="269"/>
    </row>
    <row r="7573" spans="1:11">
      <c r="A7573" s="842" t="str">
        <f t="shared" si="1341"/>
        <v/>
      </c>
      <c r="B7573" s="843"/>
      <c r="C7573" s="239"/>
      <c r="D7573" s="186"/>
      <c r="E7573" s="240">
        <f t="shared" si="1343"/>
        <v>0</v>
      </c>
      <c r="F7573" s="218">
        <f t="shared" si="1344"/>
        <v>0</v>
      </c>
      <c r="G7573" s="220"/>
      <c r="I7573" s="269"/>
    </row>
    <row r="7574" spans="1:11">
      <c r="A7574" s="842" t="str">
        <f t="shared" si="1341"/>
        <v/>
      </c>
      <c r="B7574" s="843"/>
      <c r="C7574" s="239"/>
      <c r="D7574" s="186"/>
      <c r="E7574" s="240">
        <f t="shared" si="1343"/>
        <v>0</v>
      </c>
      <c r="F7574" s="218">
        <f t="shared" si="1344"/>
        <v>0</v>
      </c>
      <c r="G7574" s="220"/>
      <c r="I7574" s="269"/>
    </row>
    <row r="7575" spans="1:11" ht="26.25" customHeight="1">
      <c r="A7575" s="842" t="str">
        <f t="shared" si="1341"/>
        <v/>
      </c>
      <c r="B7575" s="843"/>
      <c r="C7575" s="239" t="str">
        <f t="shared" ref="C7575" si="1345">IF(I7574=0,"",VLOOKUP(I7574,MATERIALES,3,FALSE))</f>
        <v/>
      </c>
      <c r="D7575" s="186"/>
      <c r="E7575" s="240">
        <f t="shared" si="1343"/>
        <v>0</v>
      </c>
      <c r="F7575" s="218">
        <f t="shared" si="1344"/>
        <v>0</v>
      </c>
      <c r="G7575" s="221"/>
      <c r="I7575" s="308"/>
    </row>
    <row r="7576" spans="1:11" ht="13.5" thickBot="1">
      <c r="A7576" s="204"/>
      <c r="D7576" s="206"/>
      <c r="E7576" s="242"/>
      <c r="F7576" s="243" t="s">
        <v>77</v>
      </c>
      <c r="G7576" s="241">
        <f>SUM(F7564:F7575)</f>
        <v>0</v>
      </c>
      <c r="I7576" s="308"/>
    </row>
    <row r="7577" spans="1:11" ht="14" thickTop="1" thickBot="1">
      <c r="A7577" s="244" t="s">
        <v>68</v>
      </c>
      <c r="B7577" s="245"/>
      <c r="C7577" s="245"/>
      <c r="D7577" s="247"/>
      <c r="E7577" s="247"/>
      <c r="F7577" s="246"/>
      <c r="G7577" s="248"/>
      <c r="I7577" s="308"/>
    </row>
    <row r="7578" spans="1:11" ht="13.5" thickTop="1">
      <c r="A7578" s="233" t="s">
        <v>53</v>
      </c>
      <c r="B7578" s="234"/>
      <c r="C7578" s="236" t="s">
        <v>67</v>
      </c>
      <c r="D7578" s="298" t="s">
        <v>71</v>
      </c>
      <c r="E7578" s="236" t="s">
        <v>96</v>
      </c>
      <c r="F7578" s="237" t="s">
        <v>75</v>
      </c>
      <c r="G7578" s="238" t="s">
        <v>66</v>
      </c>
      <c r="I7578" s="269"/>
    </row>
    <row r="7579" spans="1:11">
      <c r="A7579" s="842" t="str">
        <f>IF(I7578=0,"",VLOOKUP(I7578,EQUIPOS,2,FALSE))</f>
        <v/>
      </c>
      <c r="B7579" s="843"/>
      <c r="C7579" s="187"/>
      <c r="D7579" s="186"/>
      <c r="E7579" s="240">
        <f>IF(I7578=0,0,VLOOKUP(I7578,EQUIPOS,4,FALSE))</f>
        <v>0</v>
      </c>
      <c r="F7579" s="218">
        <f>C7579*D7579*E7579</f>
        <v>0</v>
      </c>
      <c r="G7579" s="219"/>
      <c r="I7579" s="269"/>
      <c r="K7579" s="195">
        <v>7</v>
      </c>
    </row>
    <row r="7580" spans="1:11">
      <c r="A7580" s="842" t="str">
        <f>IF(I7579=0,"",VLOOKUP(I7579,EQUIPOS,2,FALSE))</f>
        <v/>
      </c>
      <c r="B7580" s="843"/>
      <c r="C7580" s="187"/>
      <c r="D7580" s="186"/>
      <c r="E7580" s="240">
        <f>IF(I7579=0,0,VLOOKUP(I7579,EQUIPOS,4,FALSE))</f>
        <v>0</v>
      </c>
      <c r="F7580" s="218">
        <f t="shared" ref="F7580:F7583" si="1346">C7580*D7580*E7580</f>
        <v>0</v>
      </c>
      <c r="G7580" s="220"/>
      <c r="I7580" s="269"/>
    </row>
    <row r="7581" spans="1:11">
      <c r="A7581" s="842" t="str">
        <f>IF(I7580=0,"",VLOOKUP(I7580,EQUIPOS,2,FALSE))</f>
        <v/>
      </c>
      <c r="B7581" s="843"/>
      <c r="C7581" s="187"/>
      <c r="D7581" s="186"/>
      <c r="E7581" s="240">
        <f>IF(I7580=0,0,VLOOKUP(I7580,EQUIPOS,4,FALSE))</f>
        <v>0</v>
      </c>
      <c r="F7581" s="218">
        <f t="shared" si="1346"/>
        <v>0</v>
      </c>
      <c r="G7581" s="220"/>
      <c r="I7581" s="269"/>
    </row>
    <row r="7582" spans="1:11">
      <c r="A7582" s="842" t="str">
        <f>IF(I7581=0,"",VLOOKUP(I7581,EQUIPOS,2,FALSE))</f>
        <v/>
      </c>
      <c r="B7582" s="843"/>
      <c r="C7582" s="187"/>
      <c r="D7582" s="186"/>
      <c r="E7582" s="240">
        <f>IF(I7581=0,0,VLOOKUP(I7581,EQUIPOS,4,FALSE))</f>
        <v>0</v>
      </c>
      <c r="F7582" s="218">
        <f t="shared" si="1346"/>
        <v>0</v>
      </c>
      <c r="G7582" s="220"/>
      <c r="I7582" s="269"/>
    </row>
    <row r="7583" spans="1:11" ht="30.75" customHeight="1">
      <c r="A7583" s="842" t="str">
        <f>IF(I7582=0,"",VLOOKUP(I7582,EQUIPOS,2,FALSE))</f>
        <v/>
      </c>
      <c r="B7583" s="843"/>
      <c r="C7583" s="187"/>
      <c r="D7583" s="186"/>
      <c r="E7583" s="240">
        <f>IF(I7582=0,0,VLOOKUP(I7582,EQUIPOS,4,FALSE))</f>
        <v>0</v>
      </c>
      <c r="F7583" s="218">
        <f t="shared" si="1346"/>
        <v>0</v>
      </c>
      <c r="G7583" s="221"/>
      <c r="I7583" s="308"/>
    </row>
    <row r="7584" spans="1:11" ht="13.5" thickBot="1">
      <c r="A7584" s="222"/>
      <c r="B7584" s="223"/>
      <c r="C7584" s="223"/>
      <c r="D7584" s="225"/>
      <c r="E7584" s="249"/>
      <c r="F7584" s="226" t="s">
        <v>78</v>
      </c>
      <c r="G7584" s="250">
        <f>SUM(F7579:F7583)</f>
        <v>0</v>
      </c>
      <c r="I7584" s="308"/>
    </row>
    <row r="7585" spans="1:9" ht="13.5" thickTop="1">
      <c r="A7585" s="228" t="s">
        <v>69</v>
      </c>
      <c r="B7585" s="229"/>
      <c r="C7585" s="229"/>
      <c r="D7585" s="231"/>
      <c r="E7585" s="231"/>
      <c r="F7585" s="230"/>
      <c r="G7585" s="232"/>
      <c r="H7585" s="209"/>
      <c r="I7585" s="307"/>
    </row>
    <row r="7586" spans="1:9" ht="26">
      <c r="A7586" s="233" t="s">
        <v>53</v>
      </c>
      <c r="B7586" s="235" t="s">
        <v>54</v>
      </c>
      <c r="C7586" s="235" t="s">
        <v>64</v>
      </c>
      <c r="D7586" s="298" t="s">
        <v>70</v>
      </c>
      <c r="E7586" s="236" t="s">
        <v>65</v>
      </c>
      <c r="F7586" s="237" t="s">
        <v>75</v>
      </c>
      <c r="G7586" s="238" t="s">
        <v>66</v>
      </c>
      <c r="I7586" s="269"/>
    </row>
    <row r="7587" spans="1:9">
      <c r="A7587" s="251" t="str">
        <f t="shared" ref="A7587:A7598" si="1347">IF(I7586=0,"",VLOOKUP(I7586,MANOOBRA,2,FALSE))</f>
        <v/>
      </c>
      <c r="B7587" s="239" t="str">
        <f t="shared" ref="B7587:B7598" si="1348">IF(I7586=0,"",VLOOKUP(I7586,MANOOBRA,3,FALSE))</f>
        <v/>
      </c>
      <c r="C7587" s="187"/>
      <c r="D7587" s="187"/>
      <c r="E7587" s="240">
        <f t="shared" ref="E7587:E7598" si="1349">IF(I7586=0,0,VLOOKUP(I7586,MANOOBRA,4,FALSE))</f>
        <v>0</v>
      </c>
      <c r="F7587" s="218">
        <f>IF(D7587=0,0,C7587*E7587/D7587)</f>
        <v>0</v>
      </c>
      <c r="G7587" s="219"/>
      <c r="I7587" s="269"/>
    </row>
    <row r="7588" spans="1:9">
      <c r="A7588" s="251" t="str">
        <f t="shared" si="1347"/>
        <v/>
      </c>
      <c r="B7588" s="239" t="str">
        <f t="shared" si="1348"/>
        <v/>
      </c>
      <c r="C7588" s="187"/>
      <c r="D7588" s="187"/>
      <c r="E7588" s="240">
        <f t="shared" si="1349"/>
        <v>0</v>
      </c>
      <c r="F7588" s="218">
        <f t="shared" ref="F7588:F7598" si="1350">IF(D7588=0,0,C7588*E7588/D7588)</f>
        <v>0</v>
      </c>
      <c r="G7588" s="220"/>
      <c r="I7588" s="269"/>
    </row>
    <row r="7589" spans="1:9">
      <c r="A7589" s="251" t="str">
        <f t="shared" si="1347"/>
        <v/>
      </c>
      <c r="B7589" s="239" t="str">
        <f t="shared" si="1348"/>
        <v/>
      </c>
      <c r="C7589" s="187"/>
      <c r="D7589" s="290"/>
      <c r="E7589" s="240">
        <f t="shared" si="1349"/>
        <v>0</v>
      </c>
      <c r="F7589" s="218">
        <f t="shared" si="1350"/>
        <v>0</v>
      </c>
      <c r="G7589" s="220"/>
      <c r="I7589" s="269"/>
    </row>
    <row r="7590" spans="1:9">
      <c r="A7590" s="251" t="str">
        <f t="shared" si="1347"/>
        <v/>
      </c>
      <c r="B7590" s="239" t="str">
        <f t="shared" si="1348"/>
        <v/>
      </c>
      <c r="C7590" s="187"/>
      <c r="D7590" s="187"/>
      <c r="E7590" s="240">
        <f t="shared" si="1349"/>
        <v>0</v>
      </c>
      <c r="F7590" s="218">
        <f t="shared" si="1350"/>
        <v>0</v>
      </c>
      <c r="G7590" s="220"/>
      <c r="I7590" s="269"/>
    </row>
    <row r="7591" spans="1:9">
      <c r="A7591" s="251" t="str">
        <f t="shared" si="1347"/>
        <v/>
      </c>
      <c r="B7591" s="239" t="str">
        <f t="shared" si="1348"/>
        <v/>
      </c>
      <c r="C7591" s="187"/>
      <c r="D7591" s="187"/>
      <c r="E7591" s="240">
        <f t="shared" si="1349"/>
        <v>0</v>
      </c>
      <c r="F7591" s="218">
        <f t="shared" si="1350"/>
        <v>0</v>
      </c>
      <c r="G7591" s="220"/>
      <c r="I7591" s="269"/>
    </row>
    <row r="7592" spans="1:9">
      <c r="A7592" s="251" t="str">
        <f t="shared" si="1347"/>
        <v/>
      </c>
      <c r="B7592" s="239" t="str">
        <f t="shared" si="1348"/>
        <v/>
      </c>
      <c r="C7592" s="187"/>
      <c r="D7592" s="187"/>
      <c r="E7592" s="240">
        <f t="shared" si="1349"/>
        <v>0</v>
      </c>
      <c r="F7592" s="218">
        <f t="shared" si="1350"/>
        <v>0</v>
      </c>
      <c r="G7592" s="220"/>
      <c r="I7592" s="269"/>
    </row>
    <row r="7593" spans="1:9">
      <c r="A7593" s="251" t="str">
        <f t="shared" si="1347"/>
        <v/>
      </c>
      <c r="B7593" s="239" t="str">
        <f t="shared" si="1348"/>
        <v/>
      </c>
      <c r="C7593" s="187"/>
      <c r="D7593" s="187"/>
      <c r="E7593" s="240">
        <f t="shared" si="1349"/>
        <v>0</v>
      </c>
      <c r="F7593" s="218">
        <f t="shared" si="1350"/>
        <v>0</v>
      </c>
      <c r="G7593" s="220"/>
      <c r="I7593" s="269"/>
    </row>
    <row r="7594" spans="1:9">
      <c r="A7594" s="251" t="str">
        <f t="shared" si="1347"/>
        <v/>
      </c>
      <c r="B7594" s="239" t="str">
        <f t="shared" si="1348"/>
        <v/>
      </c>
      <c r="C7594" s="187"/>
      <c r="D7594" s="187"/>
      <c r="E7594" s="240">
        <f t="shared" si="1349"/>
        <v>0</v>
      </c>
      <c r="F7594" s="218">
        <f t="shared" si="1350"/>
        <v>0</v>
      </c>
      <c r="G7594" s="220"/>
      <c r="I7594" s="269"/>
    </row>
    <row r="7595" spans="1:9">
      <c r="A7595" s="251" t="str">
        <f t="shared" si="1347"/>
        <v/>
      </c>
      <c r="B7595" s="239" t="str">
        <f t="shared" si="1348"/>
        <v/>
      </c>
      <c r="C7595" s="187"/>
      <c r="D7595" s="187"/>
      <c r="E7595" s="240">
        <f t="shared" si="1349"/>
        <v>0</v>
      </c>
      <c r="F7595" s="218">
        <f t="shared" si="1350"/>
        <v>0</v>
      </c>
      <c r="G7595" s="220"/>
      <c r="I7595" s="269"/>
    </row>
    <row r="7596" spans="1:9">
      <c r="A7596" s="251" t="str">
        <f t="shared" si="1347"/>
        <v/>
      </c>
      <c r="B7596" s="239" t="str">
        <f t="shared" si="1348"/>
        <v/>
      </c>
      <c r="C7596" s="187"/>
      <c r="D7596" s="187"/>
      <c r="E7596" s="240">
        <f t="shared" si="1349"/>
        <v>0</v>
      </c>
      <c r="F7596" s="218">
        <f t="shared" si="1350"/>
        <v>0</v>
      </c>
      <c r="G7596" s="220"/>
      <c r="I7596" s="269"/>
    </row>
    <row r="7597" spans="1:9">
      <c r="A7597" s="251" t="str">
        <f t="shared" si="1347"/>
        <v/>
      </c>
      <c r="B7597" s="239" t="str">
        <f t="shared" si="1348"/>
        <v/>
      </c>
      <c r="C7597" s="187"/>
      <c r="D7597" s="187"/>
      <c r="E7597" s="240">
        <f t="shared" si="1349"/>
        <v>0</v>
      </c>
      <c r="F7597" s="218">
        <f t="shared" si="1350"/>
        <v>0</v>
      </c>
      <c r="G7597" s="220"/>
      <c r="I7597" s="269"/>
    </row>
    <row r="7598" spans="1:9" ht="31.5" customHeight="1">
      <c r="A7598" s="251" t="str">
        <f t="shared" si="1347"/>
        <v/>
      </c>
      <c r="B7598" s="239" t="str">
        <f t="shared" si="1348"/>
        <v/>
      </c>
      <c r="C7598" s="187"/>
      <c r="D7598" s="187"/>
      <c r="E7598" s="240">
        <f t="shared" si="1349"/>
        <v>0</v>
      </c>
      <c r="F7598" s="218">
        <f t="shared" si="1350"/>
        <v>0</v>
      </c>
      <c r="G7598" s="221"/>
      <c r="I7598" s="308"/>
    </row>
    <row r="7599" spans="1:9" ht="13.5" thickBot="1">
      <c r="A7599" s="222"/>
      <c r="B7599" s="223"/>
      <c r="C7599" s="223"/>
      <c r="D7599" s="225"/>
      <c r="E7599" s="225"/>
      <c r="F7599" s="226" t="s">
        <v>79</v>
      </c>
      <c r="G7599" s="250">
        <f>SUM(F7587:F7598)</f>
        <v>0</v>
      </c>
      <c r="I7599" s="308"/>
    </row>
    <row r="7600" spans="1:9" ht="13.5" thickTop="1">
      <c r="A7600" s="179" t="s">
        <v>72</v>
      </c>
      <c r="B7600" s="229"/>
      <c r="C7600" s="229"/>
      <c r="D7600" s="231"/>
      <c r="E7600" s="231"/>
      <c r="F7600" s="230"/>
      <c r="G7600" s="232"/>
      <c r="H7600" s="209"/>
      <c r="I7600" s="307"/>
    </row>
    <row r="7601" spans="1:20">
      <c r="A7601" s="233" t="s">
        <v>53</v>
      </c>
      <c r="B7601" s="234"/>
      <c r="C7601" s="234"/>
      <c r="D7601" s="299"/>
      <c r="E7601" s="236" t="s">
        <v>73</v>
      </c>
      <c r="F7601" s="237" t="s">
        <v>74</v>
      </c>
      <c r="G7601" s="252" t="s">
        <v>73</v>
      </c>
      <c r="I7601" s="308"/>
    </row>
    <row r="7602" spans="1:20">
      <c r="A7602" s="178" t="s">
        <v>86</v>
      </c>
      <c r="B7602" s="253"/>
      <c r="C7602" s="253"/>
      <c r="D7602" s="300"/>
      <c r="E7602" s="217">
        <f>SUM(G7561,G7576,G7584,G7599)</f>
        <v>0</v>
      </c>
      <c r="F7602" s="254">
        <f>A</f>
        <v>0</v>
      </c>
      <c r="G7602" s="255">
        <f>E7602*F7602</f>
        <v>0</v>
      </c>
      <c r="I7602" s="308"/>
    </row>
    <row r="7603" spans="1:20">
      <c r="A7603" s="178" t="s">
        <v>84</v>
      </c>
      <c r="B7603" s="253"/>
      <c r="C7603" s="253"/>
      <c r="D7603" s="300"/>
      <c r="E7603" s="217">
        <f>SUM(G7561,G7576,G7584,G7599)</f>
        <v>0</v>
      </c>
      <c r="F7603" s="254">
        <f>I</f>
        <v>0</v>
      </c>
      <c r="G7603" s="255">
        <f>E7603*F7603</f>
        <v>0</v>
      </c>
      <c r="I7603" s="308"/>
    </row>
    <row r="7604" spans="1:20" ht="33" customHeight="1">
      <c r="A7604" s="178" t="s">
        <v>85</v>
      </c>
      <c r="B7604" s="253"/>
      <c r="C7604" s="253"/>
      <c r="D7604" s="300"/>
      <c r="E7604" s="217">
        <f>SUM(G7561,G7576,G7584,G7599)</f>
        <v>0</v>
      </c>
      <c r="F7604" s="254">
        <f>U</f>
        <v>0</v>
      </c>
      <c r="G7604" s="255">
        <f>E7604*F7604</f>
        <v>0</v>
      </c>
      <c r="I7604" s="308"/>
      <c r="J7604" s="281"/>
      <c r="K7604" s="281"/>
      <c r="L7604" s="281"/>
      <c r="M7604" s="281"/>
      <c r="N7604" s="281"/>
      <c r="O7604" s="281"/>
      <c r="P7604" s="281"/>
      <c r="Q7604" s="281"/>
      <c r="R7604" s="281"/>
      <c r="S7604" s="281"/>
    </row>
    <row r="7605" spans="1:20" s="201" customFormat="1" ht="13.5" thickBot="1">
      <c r="A7605" s="222"/>
      <c r="B7605" s="223"/>
      <c r="C7605" s="223"/>
      <c r="D7605" s="225"/>
      <c r="E7605" s="225"/>
      <c r="F7605" s="256" t="s">
        <v>83</v>
      </c>
      <c r="G7605" s="250">
        <f>SUM(G7602:G7604)</f>
        <v>0</v>
      </c>
      <c r="I7605" s="309"/>
      <c r="J7605" s="201" t="str">
        <f>B7545</f>
        <v>10,14</v>
      </c>
      <c r="K7605" s="261">
        <f>E7602</f>
        <v>0</v>
      </c>
      <c r="L7605" s="261">
        <f>+G7561</f>
        <v>0</v>
      </c>
      <c r="M7605" s="261">
        <f>+G7576</f>
        <v>0</v>
      </c>
      <c r="N7605" s="261">
        <f>+G7584</f>
        <v>0</v>
      </c>
      <c r="O7605" s="261">
        <f>+G7599</f>
        <v>0</v>
      </c>
      <c r="P7605" s="280">
        <f>G7602</f>
        <v>0</v>
      </c>
      <c r="Q7605" s="280">
        <f>G7603</f>
        <v>0</v>
      </c>
      <c r="R7605" s="280">
        <f>G7604</f>
        <v>0</v>
      </c>
      <c r="S7605" s="283">
        <f>SUM(K7605:R7605)</f>
        <v>0</v>
      </c>
      <c r="T7605" s="280"/>
    </row>
    <row r="7606" spans="1:20" ht="14" thickTop="1" thickBot="1">
      <c r="A7606" s="257"/>
      <c r="B7606" s="201"/>
      <c r="C7606" s="201"/>
      <c r="D7606" s="301"/>
      <c r="E7606" s="258" t="s">
        <v>88</v>
      </c>
      <c r="F7606" s="259"/>
      <c r="G7606" s="260">
        <f>ROUND(SUM(G7561,G7576,G7584,G7599,G7605),0)</f>
        <v>0</v>
      </c>
      <c r="I7606" s="308"/>
      <c r="T7606" s="280"/>
    </row>
    <row r="7607" spans="1:20" ht="13.5" thickTop="1">
      <c r="A7607" s="262" t="s">
        <v>95</v>
      </c>
      <c r="D7607" s="206"/>
      <c r="E7607" s="206"/>
      <c r="F7607" s="205"/>
      <c r="G7607" s="208"/>
      <c r="I7607" s="308"/>
      <c r="T7607" s="280"/>
    </row>
    <row r="7608" spans="1:20">
      <c r="A7608" s="262"/>
      <c r="B7608" s="263"/>
      <c r="C7608" s="263"/>
      <c r="D7608" s="302"/>
      <c r="E7608" s="206"/>
      <c r="F7608" s="205"/>
      <c r="G7608" s="264">
        <f ca="1">TODAY()</f>
        <v>45189</v>
      </c>
      <c r="I7608" s="308"/>
      <c r="T7608" s="280"/>
    </row>
    <row r="7609" spans="1:20" ht="13.5" thickBot="1">
      <c r="A7609" s="222"/>
      <c r="B7609" s="223"/>
      <c r="C7609" s="223"/>
      <c r="D7609" s="225"/>
      <c r="E7609" s="225"/>
      <c r="F7609" s="224"/>
      <c r="G7609" s="265"/>
      <c r="T7609" s="280"/>
    </row>
    <row r="7610" spans="1:20" s="191" customFormat="1" ht="13.5" thickTop="1">
      <c r="A7610" s="195"/>
      <c r="B7610" s="195"/>
      <c r="C7610" s="195"/>
      <c r="D7610" s="206"/>
      <c r="E7610" s="206"/>
      <c r="F7610" s="205"/>
      <c r="G7610" s="205"/>
      <c r="I7610" s="303"/>
      <c r="S7610" s="282"/>
    </row>
    <row r="7611" spans="1:20" s="191" customFormat="1">
      <c r="A7611" s="188" t="s">
        <v>124</v>
      </c>
      <c r="B7611" s="188"/>
      <c r="C7611" s="188"/>
      <c r="D7611" s="190"/>
      <c r="E7611" s="190"/>
      <c r="F7611" s="189"/>
      <c r="G7611" s="189"/>
      <c r="I7611" s="303"/>
      <c r="S7611" s="282"/>
    </row>
    <row r="7612" spans="1:20" s="191" customFormat="1">
      <c r="A7612" s="188" t="str">
        <f>CONCATENATE('Prestaciones y AIU'!A6961," ANALISIS DE PRECIOS UNITARIOS")</f>
        <v xml:space="preserve"> ANALISIS DE PRECIOS UNITARIOS</v>
      </c>
      <c r="B7612" s="188"/>
      <c r="C7612" s="188"/>
      <c r="D7612" s="190"/>
      <c r="E7612" s="190"/>
      <c r="F7612" s="189"/>
      <c r="G7612" s="189"/>
      <c r="I7612" s="303"/>
      <c r="S7612" s="282"/>
    </row>
    <row r="7613" spans="1:20" s="191" customFormat="1">
      <c r="A7613" s="188" t="str">
        <f>Objeto_LIC</f>
        <v>OBJETO PROCESO COMPETITIVO</v>
      </c>
      <c r="B7613" s="188"/>
      <c r="C7613" s="188"/>
      <c r="D7613" s="190"/>
      <c r="E7613" s="190"/>
      <c r="F7613" s="189"/>
      <c r="G7613" s="189"/>
      <c r="I7613" s="303"/>
      <c r="S7613" s="282"/>
    </row>
    <row r="7614" spans="1:20">
      <c r="A7614" s="188"/>
      <c r="B7614" s="188"/>
      <c r="C7614" s="188"/>
      <c r="D7614" s="190"/>
      <c r="E7614" s="190"/>
      <c r="F7614" s="189"/>
      <c r="G7614" s="189"/>
    </row>
    <row r="7615" spans="1:20" s="201" customFormat="1" ht="13.5" thickBot="1">
      <c r="A7615" s="192"/>
      <c r="B7615" s="192"/>
      <c r="C7615" s="192"/>
      <c r="D7615" s="194"/>
      <c r="E7615" s="194"/>
      <c r="F7615" s="193"/>
      <c r="G7615" s="193"/>
      <c r="I7615" s="305"/>
      <c r="S7615" s="282"/>
    </row>
    <row r="7616" spans="1:20" ht="13.5" thickTop="1">
      <c r="A7616" s="196"/>
      <c r="B7616" s="197"/>
      <c r="C7616" s="197"/>
      <c r="D7616" s="199"/>
      <c r="E7616" s="199"/>
      <c r="F7616" s="198"/>
      <c r="G7616" s="200" t="s">
        <v>125</v>
      </c>
    </row>
    <row r="7617" spans="1:19" ht="12.75" customHeight="1">
      <c r="A7617" s="202" t="s">
        <v>58</v>
      </c>
      <c r="B7617" s="844" t="str">
        <f>Proponente</f>
        <v>INDICAR NOMBRE DE CONTRATISTA</v>
      </c>
      <c r="C7617" s="844"/>
      <c r="D7617" s="844"/>
      <c r="E7617" s="844"/>
      <c r="F7617" s="844"/>
      <c r="G7617" s="845"/>
    </row>
    <row r="7618" spans="1:19">
      <c r="A7618" s="202" t="s">
        <v>59</v>
      </c>
      <c r="B7618" s="203" t="str">
        <f>Presupuesto!$A$117</f>
        <v>10,15</v>
      </c>
      <c r="C7618" s="847" t="s">
        <v>464</v>
      </c>
      <c r="D7618" s="847"/>
      <c r="E7618" s="847"/>
      <c r="F7618" s="847"/>
      <c r="G7618" s="848"/>
    </row>
    <row r="7619" spans="1:19">
      <c r="A7619" s="204"/>
      <c r="C7619" s="456"/>
      <c r="D7619" s="206"/>
      <c r="E7619" s="206"/>
      <c r="F7619" s="192" t="s">
        <v>87</v>
      </c>
      <c r="G7619" s="207" t="str">
        <f>Presupuesto!$C$116</f>
        <v>m</v>
      </c>
      <c r="I7619" s="306"/>
      <c r="J7619" s="281"/>
      <c r="K7619" s="281"/>
      <c r="L7619" s="281"/>
      <c r="M7619" s="281"/>
      <c r="N7619" s="281"/>
      <c r="O7619" s="281"/>
      <c r="P7619" s="281"/>
      <c r="Q7619" s="281"/>
      <c r="R7619" s="281"/>
      <c r="S7619" s="281"/>
    </row>
    <row r="7620" spans="1:19" s="209" customFormat="1" ht="13.5" thickBot="1">
      <c r="A7620" s="202" t="s">
        <v>60</v>
      </c>
      <c r="B7620" s="195"/>
      <c r="C7620" s="195"/>
      <c r="D7620" s="206"/>
      <c r="E7620" s="206"/>
      <c r="F7620" s="205"/>
      <c r="G7620" s="208"/>
      <c r="I7620" s="307"/>
      <c r="S7620" s="281"/>
    </row>
    <row r="7621" spans="1:19" ht="13.5" thickTop="1">
      <c r="A7621" s="210" t="s">
        <v>53</v>
      </c>
      <c r="B7621" s="211" t="s">
        <v>61</v>
      </c>
      <c r="C7621" s="211" t="s">
        <v>62</v>
      </c>
      <c r="D7621" s="212" t="s">
        <v>70</v>
      </c>
      <c r="E7621" s="213" t="s">
        <v>98</v>
      </c>
      <c r="F7621" s="213" t="s">
        <v>75</v>
      </c>
      <c r="G7621" s="214" t="s">
        <v>66</v>
      </c>
      <c r="I7621" s="269"/>
    </row>
    <row r="7622" spans="1:19">
      <c r="A7622" s="215" t="str">
        <f t="shared" ref="A7622:A7633" si="1351">IF(I7621=0,"-",VLOOKUP(I7621,EQUIPOS,2,FALSE))</f>
        <v>-</v>
      </c>
      <c r="B7622" s="216"/>
      <c r="C7622" s="216"/>
      <c r="D7622" s="186"/>
      <c r="E7622" s="217">
        <f t="shared" ref="E7622:E7633" si="1352">IF(I7621=0,0,VLOOKUP(I7621,EQUIPOS,4,FALSE))</f>
        <v>0</v>
      </c>
      <c r="F7622" s="218">
        <f t="shared" ref="F7622:F7633" si="1353">IF(D7622=0,0,E7622/D7622)</f>
        <v>0</v>
      </c>
      <c r="G7622" s="219"/>
      <c r="I7622" s="269"/>
    </row>
    <row r="7623" spans="1:19">
      <c r="A7623" s="215" t="str">
        <f t="shared" si="1351"/>
        <v>-</v>
      </c>
      <c r="B7623" s="216"/>
      <c r="C7623" s="216"/>
      <c r="D7623" s="186"/>
      <c r="E7623" s="217">
        <f t="shared" si="1352"/>
        <v>0</v>
      </c>
      <c r="F7623" s="218">
        <f t="shared" si="1353"/>
        <v>0</v>
      </c>
      <c r="G7623" s="220"/>
      <c r="I7623" s="269"/>
    </row>
    <row r="7624" spans="1:19">
      <c r="A7624" s="215" t="str">
        <f t="shared" si="1351"/>
        <v>-</v>
      </c>
      <c r="B7624" s="216"/>
      <c r="C7624" s="216"/>
      <c r="D7624" s="186"/>
      <c r="E7624" s="217">
        <f t="shared" si="1352"/>
        <v>0</v>
      </c>
      <c r="F7624" s="218">
        <f t="shared" si="1353"/>
        <v>0</v>
      </c>
      <c r="G7624" s="220"/>
      <c r="I7624" s="269"/>
    </row>
    <row r="7625" spans="1:19">
      <c r="A7625" s="215" t="str">
        <f t="shared" si="1351"/>
        <v>-</v>
      </c>
      <c r="B7625" s="216"/>
      <c r="C7625" s="216"/>
      <c r="D7625" s="186"/>
      <c r="E7625" s="217">
        <f t="shared" si="1352"/>
        <v>0</v>
      </c>
      <c r="F7625" s="218">
        <f t="shared" si="1353"/>
        <v>0</v>
      </c>
      <c r="G7625" s="220"/>
      <c r="I7625" s="269"/>
    </row>
    <row r="7626" spans="1:19">
      <c r="A7626" s="215" t="str">
        <f t="shared" si="1351"/>
        <v>-</v>
      </c>
      <c r="B7626" s="216"/>
      <c r="C7626" s="216"/>
      <c r="D7626" s="186"/>
      <c r="E7626" s="217">
        <f t="shared" si="1352"/>
        <v>0</v>
      </c>
      <c r="F7626" s="218">
        <f t="shared" si="1353"/>
        <v>0</v>
      </c>
      <c r="G7626" s="220"/>
      <c r="I7626" s="269"/>
    </row>
    <row r="7627" spans="1:19">
      <c r="A7627" s="215" t="str">
        <f t="shared" si="1351"/>
        <v>-</v>
      </c>
      <c r="B7627" s="216"/>
      <c r="C7627" s="216"/>
      <c r="D7627" s="186"/>
      <c r="E7627" s="217">
        <f t="shared" si="1352"/>
        <v>0</v>
      </c>
      <c r="F7627" s="218">
        <f t="shared" si="1353"/>
        <v>0</v>
      </c>
      <c r="G7627" s="220"/>
      <c r="I7627" s="269"/>
    </row>
    <row r="7628" spans="1:19">
      <c r="A7628" s="215" t="str">
        <f t="shared" si="1351"/>
        <v>-</v>
      </c>
      <c r="B7628" s="216"/>
      <c r="C7628" s="216"/>
      <c r="D7628" s="186"/>
      <c r="E7628" s="217">
        <f t="shared" si="1352"/>
        <v>0</v>
      </c>
      <c r="F7628" s="218">
        <f t="shared" si="1353"/>
        <v>0</v>
      </c>
      <c r="G7628" s="220"/>
      <c r="I7628" s="269"/>
    </row>
    <row r="7629" spans="1:19">
      <c r="A7629" s="215" t="str">
        <f t="shared" si="1351"/>
        <v>-</v>
      </c>
      <c r="B7629" s="216"/>
      <c r="C7629" s="216"/>
      <c r="D7629" s="186"/>
      <c r="E7629" s="217">
        <f t="shared" si="1352"/>
        <v>0</v>
      </c>
      <c r="F7629" s="218">
        <f t="shared" si="1353"/>
        <v>0</v>
      </c>
      <c r="G7629" s="220"/>
      <c r="I7629" s="269"/>
    </row>
    <row r="7630" spans="1:19">
      <c r="A7630" s="215" t="str">
        <f t="shared" si="1351"/>
        <v>-</v>
      </c>
      <c r="B7630" s="216"/>
      <c r="C7630" s="216"/>
      <c r="D7630" s="186"/>
      <c r="E7630" s="217">
        <f t="shared" si="1352"/>
        <v>0</v>
      </c>
      <c r="F7630" s="218">
        <f t="shared" si="1353"/>
        <v>0</v>
      </c>
      <c r="G7630" s="220"/>
      <c r="I7630" s="269"/>
    </row>
    <row r="7631" spans="1:19">
      <c r="A7631" s="215" t="str">
        <f t="shared" si="1351"/>
        <v>-</v>
      </c>
      <c r="B7631" s="216"/>
      <c r="C7631" s="216"/>
      <c r="D7631" s="186"/>
      <c r="E7631" s="217">
        <f t="shared" si="1352"/>
        <v>0</v>
      </c>
      <c r="F7631" s="218">
        <f t="shared" si="1353"/>
        <v>0</v>
      </c>
      <c r="G7631" s="220"/>
      <c r="I7631" s="269"/>
    </row>
    <row r="7632" spans="1:19">
      <c r="A7632" s="215" t="str">
        <f t="shared" si="1351"/>
        <v>-</v>
      </c>
      <c r="B7632" s="216"/>
      <c r="C7632" s="216"/>
      <c r="D7632" s="186"/>
      <c r="E7632" s="217">
        <f t="shared" si="1352"/>
        <v>0</v>
      </c>
      <c r="F7632" s="218">
        <f t="shared" si="1353"/>
        <v>0</v>
      </c>
      <c r="G7632" s="220"/>
      <c r="I7632" s="269"/>
    </row>
    <row r="7633" spans="1:19">
      <c r="A7633" s="215" t="str">
        <f t="shared" si="1351"/>
        <v>-</v>
      </c>
      <c r="B7633" s="216"/>
      <c r="C7633" s="216"/>
      <c r="D7633" s="186"/>
      <c r="E7633" s="217">
        <f t="shared" si="1352"/>
        <v>0</v>
      </c>
      <c r="F7633" s="218">
        <f t="shared" si="1353"/>
        <v>0</v>
      </c>
      <c r="G7633" s="220"/>
      <c r="I7633" s="308"/>
    </row>
    <row r="7634" spans="1:19" ht="13.5" thickBot="1">
      <c r="A7634" s="222"/>
      <c r="B7634" s="223"/>
      <c r="C7634" s="223"/>
      <c r="D7634" s="225"/>
      <c r="E7634" s="225"/>
      <c r="F7634" s="226" t="s">
        <v>76</v>
      </c>
      <c r="G7634" s="227">
        <f>SUM(F7622:F7633)</f>
        <v>0</v>
      </c>
      <c r="I7634" s="308"/>
    </row>
    <row r="7635" spans="1:19" s="209" customFormat="1" ht="13.5" thickTop="1">
      <c r="A7635" s="228" t="s">
        <v>63</v>
      </c>
      <c r="B7635" s="229"/>
      <c r="C7635" s="229"/>
      <c r="D7635" s="231"/>
      <c r="E7635" s="231"/>
      <c r="F7635" s="230"/>
      <c r="G7635" s="232"/>
      <c r="I7635" s="307"/>
      <c r="S7635" s="281"/>
    </row>
    <row r="7636" spans="1:19" ht="26">
      <c r="A7636" s="233" t="s">
        <v>53</v>
      </c>
      <c r="B7636" s="234"/>
      <c r="C7636" s="235" t="s">
        <v>54</v>
      </c>
      <c r="D7636" s="298" t="s">
        <v>64</v>
      </c>
      <c r="E7636" s="236" t="s">
        <v>65</v>
      </c>
      <c r="F7636" s="237" t="s">
        <v>75</v>
      </c>
      <c r="G7636" s="238" t="s">
        <v>66</v>
      </c>
      <c r="I7636" s="269"/>
    </row>
    <row r="7637" spans="1:19">
      <c r="A7637" s="842" t="str">
        <f t="shared" ref="A7637:A7648" si="1354">IF(I7636=0,"",VLOOKUP(I7636,MATERIALES,2,FALSE))</f>
        <v/>
      </c>
      <c r="B7637" s="843"/>
      <c r="C7637" s="239" t="str">
        <f t="shared" ref="C7637:C7645" si="1355">IF(I7636=0,"",VLOOKUP(I7636,MATERIALES,3,FALSE))</f>
        <v/>
      </c>
      <c r="D7637" s="186"/>
      <c r="E7637" s="240">
        <f t="shared" ref="E7637:E7648" si="1356">IF(I7636=0,0,VLOOKUP(I7636,MATERIALES,4,FALSE))</f>
        <v>0</v>
      </c>
      <c r="F7637" s="218">
        <f>D7637*E7637</f>
        <v>0</v>
      </c>
      <c r="G7637" s="219"/>
      <c r="I7637" s="269"/>
    </row>
    <row r="7638" spans="1:19">
      <c r="A7638" s="842" t="str">
        <f t="shared" si="1354"/>
        <v/>
      </c>
      <c r="B7638" s="843"/>
      <c r="C7638" s="239" t="str">
        <f t="shared" si="1355"/>
        <v/>
      </c>
      <c r="D7638" s="186"/>
      <c r="E7638" s="240">
        <f t="shared" si="1356"/>
        <v>0</v>
      </c>
      <c r="F7638" s="218">
        <f t="shared" ref="F7638:F7648" si="1357">D7638*E7638</f>
        <v>0</v>
      </c>
      <c r="G7638" s="220"/>
      <c r="I7638" s="269"/>
    </row>
    <row r="7639" spans="1:19">
      <c r="A7639" s="842" t="str">
        <f t="shared" si="1354"/>
        <v/>
      </c>
      <c r="B7639" s="843"/>
      <c r="C7639" s="239" t="str">
        <f t="shared" si="1355"/>
        <v/>
      </c>
      <c r="D7639" s="186"/>
      <c r="E7639" s="240">
        <f t="shared" si="1356"/>
        <v>0</v>
      </c>
      <c r="F7639" s="218">
        <f t="shared" si="1357"/>
        <v>0</v>
      </c>
      <c r="G7639" s="220"/>
      <c r="I7639" s="269"/>
    </row>
    <row r="7640" spans="1:19">
      <c r="A7640" s="842" t="str">
        <f t="shared" si="1354"/>
        <v/>
      </c>
      <c r="B7640" s="843"/>
      <c r="C7640" s="239" t="str">
        <f t="shared" si="1355"/>
        <v/>
      </c>
      <c r="D7640" s="186"/>
      <c r="E7640" s="240">
        <f t="shared" si="1356"/>
        <v>0</v>
      </c>
      <c r="F7640" s="218">
        <f t="shared" si="1357"/>
        <v>0</v>
      </c>
      <c r="G7640" s="220"/>
      <c r="I7640" s="269"/>
    </row>
    <row r="7641" spans="1:19">
      <c r="A7641" s="842" t="str">
        <f t="shared" si="1354"/>
        <v/>
      </c>
      <c r="B7641" s="843"/>
      <c r="C7641" s="239" t="str">
        <f t="shared" si="1355"/>
        <v/>
      </c>
      <c r="D7641" s="186"/>
      <c r="E7641" s="240">
        <f t="shared" si="1356"/>
        <v>0</v>
      </c>
      <c r="F7641" s="218">
        <f t="shared" si="1357"/>
        <v>0</v>
      </c>
      <c r="G7641" s="220"/>
      <c r="I7641" s="269"/>
    </row>
    <row r="7642" spans="1:19">
      <c r="A7642" s="842" t="str">
        <f t="shared" si="1354"/>
        <v/>
      </c>
      <c r="B7642" s="843"/>
      <c r="C7642" s="239" t="str">
        <f t="shared" si="1355"/>
        <v/>
      </c>
      <c r="D7642" s="186"/>
      <c r="E7642" s="240">
        <f t="shared" si="1356"/>
        <v>0</v>
      </c>
      <c r="F7642" s="218">
        <f t="shared" si="1357"/>
        <v>0</v>
      </c>
      <c r="G7642" s="220"/>
      <c r="I7642" s="269"/>
    </row>
    <row r="7643" spans="1:19">
      <c r="A7643" s="842" t="str">
        <f t="shared" si="1354"/>
        <v/>
      </c>
      <c r="B7643" s="843"/>
      <c r="C7643" s="239" t="str">
        <f t="shared" si="1355"/>
        <v/>
      </c>
      <c r="D7643" s="186"/>
      <c r="E7643" s="240">
        <f t="shared" si="1356"/>
        <v>0</v>
      </c>
      <c r="F7643" s="218">
        <f t="shared" si="1357"/>
        <v>0</v>
      </c>
      <c r="G7643" s="220"/>
      <c r="I7643" s="269"/>
    </row>
    <row r="7644" spans="1:19">
      <c r="A7644" s="842" t="str">
        <f t="shared" si="1354"/>
        <v/>
      </c>
      <c r="B7644" s="843"/>
      <c r="C7644" s="239" t="str">
        <f t="shared" si="1355"/>
        <v/>
      </c>
      <c r="D7644" s="186"/>
      <c r="E7644" s="240">
        <f t="shared" si="1356"/>
        <v>0</v>
      </c>
      <c r="F7644" s="218">
        <f t="shared" si="1357"/>
        <v>0</v>
      </c>
      <c r="G7644" s="241"/>
      <c r="I7644" s="269"/>
    </row>
    <row r="7645" spans="1:19">
      <c r="A7645" s="842" t="str">
        <f t="shared" si="1354"/>
        <v/>
      </c>
      <c r="B7645" s="843"/>
      <c r="C7645" s="239" t="str">
        <f t="shared" si="1355"/>
        <v/>
      </c>
      <c r="D7645" s="186"/>
      <c r="E7645" s="240">
        <f t="shared" si="1356"/>
        <v>0</v>
      </c>
      <c r="F7645" s="218">
        <f t="shared" si="1357"/>
        <v>0</v>
      </c>
      <c r="G7645" s="220"/>
      <c r="I7645" s="269"/>
    </row>
    <row r="7646" spans="1:19">
      <c r="A7646" s="842" t="str">
        <f t="shared" si="1354"/>
        <v/>
      </c>
      <c r="B7646" s="843"/>
      <c r="C7646" s="239"/>
      <c r="D7646" s="186"/>
      <c r="E7646" s="240">
        <f t="shared" si="1356"/>
        <v>0</v>
      </c>
      <c r="F7646" s="218">
        <f t="shared" si="1357"/>
        <v>0</v>
      </c>
      <c r="G7646" s="220"/>
      <c r="I7646" s="269"/>
    </row>
    <row r="7647" spans="1:19">
      <c r="A7647" s="842" t="str">
        <f t="shared" si="1354"/>
        <v/>
      </c>
      <c r="B7647" s="843"/>
      <c r="C7647" s="239"/>
      <c r="D7647" s="186"/>
      <c r="E7647" s="240">
        <f t="shared" si="1356"/>
        <v>0</v>
      </c>
      <c r="F7647" s="218">
        <f t="shared" si="1357"/>
        <v>0</v>
      </c>
      <c r="G7647" s="220"/>
      <c r="I7647" s="269"/>
    </row>
    <row r="7648" spans="1:19" ht="26.25" customHeight="1">
      <c r="A7648" s="842" t="str">
        <f t="shared" si="1354"/>
        <v/>
      </c>
      <c r="B7648" s="843"/>
      <c r="C7648" s="239" t="str">
        <f t="shared" ref="C7648" si="1358">IF(I7647=0,"",VLOOKUP(I7647,MATERIALES,3,FALSE))</f>
        <v/>
      </c>
      <c r="D7648" s="186"/>
      <c r="E7648" s="240">
        <f t="shared" si="1356"/>
        <v>0</v>
      </c>
      <c r="F7648" s="218">
        <f t="shared" si="1357"/>
        <v>0</v>
      </c>
      <c r="G7648" s="221"/>
      <c r="I7648" s="308"/>
    </row>
    <row r="7649" spans="1:11" ht="13.5" thickBot="1">
      <c r="A7649" s="204"/>
      <c r="D7649" s="206"/>
      <c r="E7649" s="242"/>
      <c r="F7649" s="243" t="s">
        <v>77</v>
      </c>
      <c r="G7649" s="241">
        <f>SUM(F7637:F7648)</f>
        <v>0</v>
      </c>
      <c r="I7649" s="308"/>
    </row>
    <row r="7650" spans="1:11" ht="14" thickTop="1" thickBot="1">
      <c r="A7650" s="244" t="s">
        <v>68</v>
      </c>
      <c r="B7650" s="245"/>
      <c r="C7650" s="245"/>
      <c r="D7650" s="247"/>
      <c r="E7650" s="247"/>
      <c r="F7650" s="246"/>
      <c r="G7650" s="248"/>
      <c r="I7650" s="308"/>
    </row>
    <row r="7651" spans="1:11" ht="13.5" thickTop="1">
      <c r="A7651" s="233" t="s">
        <v>53</v>
      </c>
      <c r="B7651" s="234"/>
      <c r="C7651" s="236" t="s">
        <v>67</v>
      </c>
      <c r="D7651" s="298" t="s">
        <v>71</v>
      </c>
      <c r="E7651" s="236" t="s">
        <v>96</v>
      </c>
      <c r="F7651" s="237" t="s">
        <v>75</v>
      </c>
      <c r="G7651" s="238" t="s">
        <v>66</v>
      </c>
      <c r="I7651" s="269"/>
    </row>
    <row r="7652" spans="1:11">
      <c r="A7652" s="842" t="str">
        <f>IF(I7651=0,"",VLOOKUP(I7651,EQUIPOS,2,FALSE))</f>
        <v/>
      </c>
      <c r="B7652" s="843"/>
      <c r="C7652" s="187"/>
      <c r="D7652" s="186"/>
      <c r="E7652" s="240">
        <f>IF(I7651=0,0,VLOOKUP(I7651,EQUIPOS,4,FALSE))</f>
        <v>0</v>
      </c>
      <c r="F7652" s="218">
        <f>C7652*D7652*E7652</f>
        <v>0</v>
      </c>
      <c r="G7652" s="219"/>
      <c r="I7652" s="269"/>
      <c r="K7652" s="195">
        <v>7</v>
      </c>
    </row>
    <row r="7653" spans="1:11">
      <c r="A7653" s="842" t="str">
        <f>IF(I7652=0,"",VLOOKUP(I7652,EQUIPOS,2,FALSE))</f>
        <v/>
      </c>
      <c r="B7653" s="843"/>
      <c r="C7653" s="187"/>
      <c r="D7653" s="186"/>
      <c r="E7653" s="240">
        <f>IF(I7652=0,0,VLOOKUP(I7652,EQUIPOS,4,FALSE))</f>
        <v>0</v>
      </c>
      <c r="F7653" s="218">
        <f t="shared" ref="F7653:F7656" si="1359">C7653*D7653*E7653</f>
        <v>0</v>
      </c>
      <c r="G7653" s="220"/>
      <c r="I7653" s="269"/>
    </row>
    <row r="7654" spans="1:11">
      <c r="A7654" s="842" t="str">
        <f>IF(I7653=0,"",VLOOKUP(I7653,EQUIPOS,2,FALSE))</f>
        <v/>
      </c>
      <c r="B7654" s="843"/>
      <c r="C7654" s="187"/>
      <c r="D7654" s="186"/>
      <c r="E7654" s="240">
        <f>IF(I7653=0,0,VLOOKUP(I7653,EQUIPOS,4,FALSE))</f>
        <v>0</v>
      </c>
      <c r="F7654" s="218">
        <f t="shared" si="1359"/>
        <v>0</v>
      </c>
      <c r="G7654" s="220"/>
      <c r="I7654" s="269"/>
    </row>
    <row r="7655" spans="1:11">
      <c r="A7655" s="842" t="str">
        <f>IF(I7654=0,"",VLOOKUP(I7654,EQUIPOS,2,FALSE))</f>
        <v/>
      </c>
      <c r="B7655" s="843"/>
      <c r="C7655" s="187"/>
      <c r="D7655" s="186"/>
      <c r="E7655" s="240">
        <f>IF(I7654=0,0,VLOOKUP(I7654,EQUIPOS,4,FALSE))</f>
        <v>0</v>
      </c>
      <c r="F7655" s="218">
        <f t="shared" si="1359"/>
        <v>0</v>
      </c>
      <c r="G7655" s="220"/>
      <c r="I7655" s="269"/>
    </row>
    <row r="7656" spans="1:11" ht="30.75" customHeight="1">
      <c r="A7656" s="842" t="str">
        <f>IF(I7655=0,"",VLOOKUP(I7655,EQUIPOS,2,FALSE))</f>
        <v/>
      </c>
      <c r="B7656" s="843"/>
      <c r="C7656" s="187"/>
      <c r="D7656" s="186"/>
      <c r="E7656" s="240">
        <f>IF(I7655=0,0,VLOOKUP(I7655,EQUIPOS,4,FALSE))</f>
        <v>0</v>
      </c>
      <c r="F7656" s="218">
        <f t="shared" si="1359"/>
        <v>0</v>
      </c>
      <c r="G7656" s="221"/>
      <c r="I7656" s="308"/>
    </row>
    <row r="7657" spans="1:11" ht="13.5" thickBot="1">
      <c r="A7657" s="222"/>
      <c r="B7657" s="223"/>
      <c r="C7657" s="223"/>
      <c r="D7657" s="225"/>
      <c r="E7657" s="249"/>
      <c r="F7657" s="226" t="s">
        <v>78</v>
      </c>
      <c r="G7657" s="250">
        <f>SUM(F7652:F7656)</f>
        <v>0</v>
      </c>
      <c r="I7657" s="308"/>
    </row>
    <row r="7658" spans="1:11" ht="13.5" thickTop="1">
      <c r="A7658" s="228" t="s">
        <v>69</v>
      </c>
      <c r="B7658" s="229"/>
      <c r="C7658" s="229"/>
      <c r="D7658" s="231"/>
      <c r="E7658" s="231"/>
      <c r="F7658" s="230"/>
      <c r="G7658" s="232"/>
      <c r="H7658" s="209"/>
      <c r="I7658" s="307"/>
    </row>
    <row r="7659" spans="1:11" ht="26">
      <c r="A7659" s="233" t="s">
        <v>53</v>
      </c>
      <c r="B7659" s="235" t="s">
        <v>54</v>
      </c>
      <c r="C7659" s="235" t="s">
        <v>64</v>
      </c>
      <c r="D7659" s="298" t="s">
        <v>70</v>
      </c>
      <c r="E7659" s="236" t="s">
        <v>65</v>
      </c>
      <c r="F7659" s="237" t="s">
        <v>75</v>
      </c>
      <c r="G7659" s="238" t="s">
        <v>66</v>
      </c>
      <c r="I7659" s="269"/>
    </row>
    <row r="7660" spans="1:11">
      <c r="A7660" s="251" t="str">
        <f t="shared" ref="A7660:A7671" si="1360">IF(I7659=0,"",VLOOKUP(I7659,MANOOBRA,2,FALSE))</f>
        <v/>
      </c>
      <c r="B7660" s="239" t="str">
        <f t="shared" ref="B7660:B7671" si="1361">IF(I7659=0,"",VLOOKUP(I7659,MANOOBRA,3,FALSE))</f>
        <v/>
      </c>
      <c r="C7660" s="187"/>
      <c r="D7660" s="187"/>
      <c r="E7660" s="240">
        <f t="shared" ref="E7660:E7671" si="1362">IF(I7659=0,0,VLOOKUP(I7659,MANOOBRA,4,FALSE))</f>
        <v>0</v>
      </c>
      <c r="F7660" s="218">
        <f>IF(D7660=0,0,C7660*E7660/D7660)</f>
        <v>0</v>
      </c>
      <c r="G7660" s="219"/>
      <c r="I7660" s="269"/>
    </row>
    <row r="7661" spans="1:11">
      <c r="A7661" s="251" t="str">
        <f t="shared" si="1360"/>
        <v/>
      </c>
      <c r="B7661" s="239" t="str">
        <f t="shared" si="1361"/>
        <v/>
      </c>
      <c r="C7661" s="187"/>
      <c r="D7661" s="187"/>
      <c r="E7661" s="240">
        <f t="shared" si="1362"/>
        <v>0</v>
      </c>
      <c r="F7661" s="218">
        <f t="shared" ref="F7661:F7671" si="1363">IF(D7661=0,0,C7661*E7661/D7661)</f>
        <v>0</v>
      </c>
      <c r="G7661" s="220"/>
      <c r="I7661" s="269"/>
    </row>
    <row r="7662" spans="1:11">
      <c r="A7662" s="251" t="str">
        <f t="shared" si="1360"/>
        <v/>
      </c>
      <c r="B7662" s="239" t="str">
        <f t="shared" si="1361"/>
        <v/>
      </c>
      <c r="C7662" s="187"/>
      <c r="D7662" s="290"/>
      <c r="E7662" s="240">
        <f t="shared" si="1362"/>
        <v>0</v>
      </c>
      <c r="F7662" s="218">
        <f t="shared" si="1363"/>
        <v>0</v>
      </c>
      <c r="G7662" s="220"/>
      <c r="I7662" s="269"/>
    </row>
    <row r="7663" spans="1:11">
      <c r="A7663" s="251" t="str">
        <f t="shared" si="1360"/>
        <v/>
      </c>
      <c r="B7663" s="239" t="str">
        <f t="shared" si="1361"/>
        <v/>
      </c>
      <c r="C7663" s="187"/>
      <c r="D7663" s="187"/>
      <c r="E7663" s="240">
        <f t="shared" si="1362"/>
        <v>0</v>
      </c>
      <c r="F7663" s="218">
        <f t="shared" si="1363"/>
        <v>0</v>
      </c>
      <c r="G7663" s="220"/>
      <c r="I7663" s="269"/>
    </row>
    <row r="7664" spans="1:11">
      <c r="A7664" s="251" t="str">
        <f t="shared" si="1360"/>
        <v/>
      </c>
      <c r="B7664" s="239" t="str">
        <f t="shared" si="1361"/>
        <v/>
      </c>
      <c r="C7664" s="187"/>
      <c r="D7664" s="187"/>
      <c r="E7664" s="240">
        <f t="shared" si="1362"/>
        <v>0</v>
      </c>
      <c r="F7664" s="218">
        <f t="shared" si="1363"/>
        <v>0</v>
      </c>
      <c r="G7664" s="220"/>
      <c r="I7664" s="269"/>
    </row>
    <row r="7665" spans="1:20">
      <c r="A7665" s="251" t="str">
        <f t="shared" si="1360"/>
        <v/>
      </c>
      <c r="B7665" s="239" t="str">
        <f t="shared" si="1361"/>
        <v/>
      </c>
      <c r="C7665" s="187"/>
      <c r="D7665" s="187"/>
      <c r="E7665" s="240">
        <f t="shared" si="1362"/>
        <v>0</v>
      </c>
      <c r="F7665" s="218">
        <f t="shared" si="1363"/>
        <v>0</v>
      </c>
      <c r="G7665" s="220"/>
      <c r="I7665" s="269"/>
    </row>
    <row r="7666" spans="1:20">
      <c r="A7666" s="251" t="str">
        <f t="shared" si="1360"/>
        <v/>
      </c>
      <c r="B7666" s="239" t="str">
        <f t="shared" si="1361"/>
        <v/>
      </c>
      <c r="C7666" s="187"/>
      <c r="D7666" s="187"/>
      <c r="E7666" s="240">
        <f t="shared" si="1362"/>
        <v>0</v>
      </c>
      <c r="F7666" s="218">
        <f t="shared" si="1363"/>
        <v>0</v>
      </c>
      <c r="G7666" s="220"/>
      <c r="I7666" s="269"/>
    </row>
    <row r="7667" spans="1:20">
      <c r="A7667" s="251" t="str">
        <f t="shared" si="1360"/>
        <v/>
      </c>
      <c r="B7667" s="239" t="str">
        <f t="shared" si="1361"/>
        <v/>
      </c>
      <c r="C7667" s="187"/>
      <c r="D7667" s="187"/>
      <c r="E7667" s="240">
        <f t="shared" si="1362"/>
        <v>0</v>
      </c>
      <c r="F7667" s="218">
        <f t="shared" si="1363"/>
        <v>0</v>
      </c>
      <c r="G7667" s="220"/>
      <c r="I7667" s="269"/>
    </row>
    <row r="7668" spans="1:20">
      <c r="A7668" s="251" t="str">
        <f t="shared" si="1360"/>
        <v/>
      </c>
      <c r="B7668" s="239" t="str">
        <f t="shared" si="1361"/>
        <v/>
      </c>
      <c r="C7668" s="187"/>
      <c r="D7668" s="187"/>
      <c r="E7668" s="240">
        <f t="shared" si="1362"/>
        <v>0</v>
      </c>
      <c r="F7668" s="218">
        <f t="shared" si="1363"/>
        <v>0</v>
      </c>
      <c r="G7668" s="220"/>
      <c r="I7668" s="269"/>
    </row>
    <row r="7669" spans="1:20">
      <c r="A7669" s="251" t="str">
        <f t="shared" si="1360"/>
        <v/>
      </c>
      <c r="B7669" s="239" t="str">
        <f t="shared" si="1361"/>
        <v/>
      </c>
      <c r="C7669" s="187"/>
      <c r="D7669" s="187"/>
      <c r="E7669" s="240">
        <f t="shared" si="1362"/>
        <v>0</v>
      </c>
      <c r="F7669" s="218">
        <f t="shared" si="1363"/>
        <v>0</v>
      </c>
      <c r="G7669" s="220"/>
      <c r="I7669" s="269"/>
    </row>
    <row r="7670" spans="1:20">
      <c r="A7670" s="251" t="str">
        <f t="shared" si="1360"/>
        <v/>
      </c>
      <c r="B7670" s="239" t="str">
        <f t="shared" si="1361"/>
        <v/>
      </c>
      <c r="C7670" s="187"/>
      <c r="D7670" s="187"/>
      <c r="E7670" s="240">
        <f t="shared" si="1362"/>
        <v>0</v>
      </c>
      <c r="F7670" s="218">
        <f t="shared" si="1363"/>
        <v>0</v>
      </c>
      <c r="G7670" s="220"/>
      <c r="I7670" s="269"/>
    </row>
    <row r="7671" spans="1:20" ht="31.5" customHeight="1">
      <c r="A7671" s="251" t="str">
        <f t="shared" si="1360"/>
        <v/>
      </c>
      <c r="B7671" s="239" t="str">
        <f t="shared" si="1361"/>
        <v/>
      </c>
      <c r="C7671" s="187"/>
      <c r="D7671" s="187"/>
      <c r="E7671" s="240">
        <f t="shared" si="1362"/>
        <v>0</v>
      </c>
      <c r="F7671" s="218">
        <f t="shared" si="1363"/>
        <v>0</v>
      </c>
      <c r="G7671" s="221"/>
      <c r="I7671" s="308"/>
    </row>
    <row r="7672" spans="1:20" ht="13.5" thickBot="1">
      <c r="A7672" s="222"/>
      <c r="B7672" s="223"/>
      <c r="C7672" s="223"/>
      <c r="D7672" s="225"/>
      <c r="E7672" s="225"/>
      <c r="F7672" s="226" t="s">
        <v>79</v>
      </c>
      <c r="G7672" s="250">
        <f>SUM(F7660:F7671)</f>
        <v>0</v>
      </c>
      <c r="I7672" s="308"/>
    </row>
    <row r="7673" spans="1:20" ht="13.5" thickTop="1">
      <c r="A7673" s="179" t="s">
        <v>72</v>
      </c>
      <c r="B7673" s="229"/>
      <c r="C7673" s="229"/>
      <c r="D7673" s="231"/>
      <c r="E7673" s="231"/>
      <c r="F7673" s="230"/>
      <c r="G7673" s="232"/>
      <c r="H7673" s="209"/>
      <c r="I7673" s="307"/>
    </row>
    <row r="7674" spans="1:20">
      <c r="A7674" s="233" t="s">
        <v>53</v>
      </c>
      <c r="B7674" s="234"/>
      <c r="C7674" s="234"/>
      <c r="D7674" s="299"/>
      <c r="E7674" s="236" t="s">
        <v>73</v>
      </c>
      <c r="F7674" s="237" t="s">
        <v>74</v>
      </c>
      <c r="G7674" s="252" t="s">
        <v>73</v>
      </c>
      <c r="I7674" s="308"/>
    </row>
    <row r="7675" spans="1:20">
      <c r="A7675" s="178" t="s">
        <v>86</v>
      </c>
      <c r="B7675" s="253"/>
      <c r="C7675" s="253"/>
      <c r="D7675" s="300"/>
      <c r="E7675" s="217">
        <f>SUM(G7634,G7649,G7657,G7672)</f>
        <v>0</v>
      </c>
      <c r="F7675" s="254">
        <f>A</f>
        <v>0</v>
      </c>
      <c r="G7675" s="255">
        <f>E7675*F7675</f>
        <v>0</v>
      </c>
      <c r="I7675" s="308"/>
    </row>
    <row r="7676" spans="1:20">
      <c r="A7676" s="178" t="s">
        <v>84</v>
      </c>
      <c r="B7676" s="253"/>
      <c r="C7676" s="253"/>
      <c r="D7676" s="300"/>
      <c r="E7676" s="217">
        <f>SUM(G7634,G7649,G7657,G7672)</f>
        <v>0</v>
      </c>
      <c r="F7676" s="254">
        <f>I</f>
        <v>0</v>
      </c>
      <c r="G7676" s="255">
        <f>E7676*F7676</f>
        <v>0</v>
      </c>
      <c r="I7676" s="308"/>
    </row>
    <row r="7677" spans="1:20" ht="33" customHeight="1">
      <c r="A7677" s="178" t="s">
        <v>85</v>
      </c>
      <c r="B7677" s="253"/>
      <c r="C7677" s="253"/>
      <c r="D7677" s="300"/>
      <c r="E7677" s="217">
        <f>SUM(G7634,G7649,G7657,G7672)</f>
        <v>0</v>
      </c>
      <c r="F7677" s="254">
        <f>U</f>
        <v>0</v>
      </c>
      <c r="G7677" s="255">
        <f>E7677*F7677</f>
        <v>0</v>
      </c>
      <c r="I7677" s="308"/>
      <c r="J7677" s="281"/>
      <c r="K7677" s="281"/>
      <c r="L7677" s="281"/>
      <c r="M7677" s="281"/>
      <c r="N7677" s="281"/>
      <c r="O7677" s="281"/>
      <c r="P7677" s="281"/>
      <c r="Q7677" s="281"/>
      <c r="R7677" s="281"/>
      <c r="S7677" s="281"/>
    </row>
    <row r="7678" spans="1:20" s="201" customFormat="1" ht="13.5" thickBot="1">
      <c r="A7678" s="222"/>
      <c r="B7678" s="223"/>
      <c r="C7678" s="223"/>
      <c r="D7678" s="225"/>
      <c r="E7678" s="225"/>
      <c r="F7678" s="256" t="s">
        <v>83</v>
      </c>
      <c r="G7678" s="250">
        <f>SUM(G7675:G7677)</f>
        <v>0</v>
      </c>
      <c r="I7678" s="309"/>
      <c r="J7678" s="201" t="str">
        <f>B7618</f>
        <v>10,15</v>
      </c>
      <c r="K7678" s="261">
        <f>E7675</f>
        <v>0</v>
      </c>
      <c r="L7678" s="261">
        <f>+G7634</f>
        <v>0</v>
      </c>
      <c r="M7678" s="261">
        <f>+G7649</f>
        <v>0</v>
      </c>
      <c r="N7678" s="261">
        <f>+G7657</f>
        <v>0</v>
      </c>
      <c r="O7678" s="261">
        <f>+G7672</f>
        <v>0</v>
      </c>
      <c r="P7678" s="280">
        <f>G7675</f>
        <v>0</v>
      </c>
      <c r="Q7678" s="280">
        <f>G7676</f>
        <v>0</v>
      </c>
      <c r="R7678" s="280">
        <f>G7677</f>
        <v>0</v>
      </c>
      <c r="S7678" s="283">
        <f>SUM(K7678:R7678)</f>
        <v>0</v>
      </c>
      <c r="T7678" s="280"/>
    </row>
    <row r="7679" spans="1:20" ht="14" thickTop="1" thickBot="1">
      <c r="A7679" s="257"/>
      <c r="B7679" s="201"/>
      <c r="C7679" s="201"/>
      <c r="D7679" s="301"/>
      <c r="E7679" s="258" t="s">
        <v>88</v>
      </c>
      <c r="F7679" s="259"/>
      <c r="G7679" s="260">
        <f>ROUND(SUM(G7634,G7649,G7657,G7672,G7678),0)</f>
        <v>0</v>
      </c>
      <c r="I7679" s="308"/>
      <c r="T7679" s="280"/>
    </row>
    <row r="7680" spans="1:20" ht="13.5" thickTop="1">
      <c r="A7680" s="262" t="s">
        <v>95</v>
      </c>
      <c r="D7680" s="206"/>
      <c r="E7680" s="206"/>
      <c r="F7680" s="205"/>
      <c r="G7680" s="208"/>
      <c r="I7680" s="308"/>
      <c r="T7680" s="280"/>
    </row>
    <row r="7681" spans="1:20">
      <c r="A7681" s="262"/>
      <c r="B7681" s="263"/>
      <c r="C7681" s="263"/>
      <c r="D7681" s="302"/>
      <c r="E7681" s="206"/>
      <c r="F7681" s="205"/>
      <c r="G7681" s="264">
        <f ca="1">TODAY()</f>
        <v>45189</v>
      </c>
      <c r="I7681" s="308"/>
      <c r="T7681" s="280"/>
    </row>
    <row r="7682" spans="1:20" ht="13.5" thickBot="1">
      <c r="A7682" s="222"/>
      <c r="B7682" s="223"/>
      <c r="C7682" s="223"/>
      <c r="D7682" s="225"/>
      <c r="E7682" s="225"/>
      <c r="F7682" s="224"/>
      <c r="G7682" s="265"/>
      <c r="T7682" s="280"/>
    </row>
    <row r="7683" spans="1:20" s="191" customFormat="1" ht="13.5" thickTop="1">
      <c r="A7683" s="195"/>
      <c r="B7683" s="195"/>
      <c r="C7683" s="195"/>
      <c r="D7683" s="206"/>
      <c r="E7683" s="206"/>
      <c r="F7683" s="205"/>
      <c r="G7683" s="205"/>
      <c r="I7683" s="303"/>
      <c r="S7683" s="282"/>
    </row>
    <row r="7684" spans="1:20" s="191" customFormat="1">
      <c r="A7684" s="188" t="s">
        <v>124</v>
      </c>
      <c r="B7684" s="188"/>
      <c r="C7684" s="188"/>
      <c r="D7684" s="190"/>
      <c r="E7684" s="190"/>
      <c r="F7684" s="189"/>
      <c r="G7684" s="189"/>
      <c r="I7684" s="303"/>
      <c r="S7684" s="282"/>
    </row>
    <row r="7685" spans="1:20" s="191" customFormat="1">
      <c r="A7685" s="188" t="str">
        <f>CONCATENATE('Prestaciones y AIU'!A6816," ANALISIS DE PRECIOS UNITARIOS")</f>
        <v xml:space="preserve"> ANALISIS DE PRECIOS UNITARIOS</v>
      </c>
      <c r="B7685" s="188"/>
      <c r="C7685" s="188"/>
      <c r="D7685" s="190"/>
      <c r="E7685" s="190"/>
      <c r="F7685" s="189"/>
      <c r="G7685" s="189"/>
      <c r="I7685" s="303"/>
      <c r="S7685" s="282"/>
    </row>
    <row r="7686" spans="1:20" s="191" customFormat="1">
      <c r="A7686" s="188" t="str">
        <f>Objeto_LIC</f>
        <v>OBJETO PROCESO COMPETITIVO</v>
      </c>
      <c r="B7686" s="188"/>
      <c r="C7686" s="188"/>
      <c r="D7686" s="190"/>
      <c r="E7686" s="190"/>
      <c r="F7686" s="189"/>
      <c r="G7686" s="189"/>
      <c r="I7686" s="303"/>
      <c r="S7686" s="282"/>
    </row>
    <row r="7687" spans="1:20">
      <c r="A7687" s="188"/>
      <c r="B7687" s="188"/>
      <c r="C7687" s="188"/>
      <c r="D7687" s="190"/>
      <c r="E7687" s="190"/>
      <c r="F7687" s="189"/>
      <c r="G7687" s="189"/>
    </row>
    <row r="7688" spans="1:20" s="201" customFormat="1" ht="13.5" thickBot="1">
      <c r="A7688" s="192"/>
      <c r="B7688" s="192"/>
      <c r="C7688" s="192"/>
      <c r="D7688" s="194"/>
      <c r="E7688" s="194"/>
      <c r="F7688" s="193"/>
      <c r="G7688" s="193"/>
      <c r="I7688" s="305"/>
      <c r="S7688" s="282"/>
    </row>
    <row r="7689" spans="1:20" ht="13.5" thickTop="1">
      <c r="A7689" s="196"/>
      <c r="B7689" s="197"/>
      <c r="C7689" s="197"/>
      <c r="D7689" s="199"/>
      <c r="E7689" s="199"/>
      <c r="F7689" s="198"/>
      <c r="G7689" s="200" t="s">
        <v>125</v>
      </c>
    </row>
    <row r="7690" spans="1:20">
      <c r="A7690" s="202" t="s">
        <v>58</v>
      </c>
      <c r="B7690" s="844" t="str">
        <f>Proponente</f>
        <v>INDICAR NOMBRE DE CONTRATISTA</v>
      </c>
      <c r="C7690" s="844"/>
      <c r="D7690" s="844"/>
      <c r="E7690" s="844"/>
      <c r="F7690" s="844"/>
      <c r="G7690" s="845"/>
    </row>
    <row r="7691" spans="1:20">
      <c r="A7691" s="202" t="s">
        <v>59</v>
      </c>
      <c r="B7691" s="203" t="str">
        <f>Presupuesto!$A$118</f>
        <v>10,16</v>
      </c>
      <c r="C7691" s="846" t="str">
        <f>Presupuesto!$B$118</f>
        <v>Suministro e instalación de tubería metálica corrugada 48"</v>
      </c>
      <c r="D7691" s="844"/>
      <c r="E7691" s="844"/>
      <c r="F7691" s="844"/>
      <c r="G7691" s="845"/>
    </row>
    <row r="7692" spans="1:20">
      <c r="A7692" s="204"/>
      <c r="D7692" s="206"/>
      <c r="E7692" s="206"/>
      <c r="F7692" s="192" t="s">
        <v>87</v>
      </c>
      <c r="G7692" s="207" t="str">
        <f>Presupuesto!$C$118</f>
        <v>m</v>
      </c>
      <c r="I7692" s="306"/>
      <c r="J7692" s="281"/>
      <c r="K7692" s="281"/>
      <c r="L7692" s="281"/>
      <c r="M7692" s="281"/>
      <c r="N7692" s="281"/>
      <c r="O7692" s="281"/>
      <c r="P7692" s="281"/>
      <c r="Q7692" s="281"/>
      <c r="R7692" s="281"/>
      <c r="S7692" s="281"/>
    </row>
    <row r="7693" spans="1:20" s="209" customFormat="1" ht="13.5" thickBot="1">
      <c r="A7693" s="202" t="s">
        <v>60</v>
      </c>
      <c r="B7693" s="195"/>
      <c r="C7693" s="195"/>
      <c r="D7693" s="206"/>
      <c r="E7693" s="206"/>
      <c r="F7693" s="205"/>
      <c r="G7693" s="208"/>
      <c r="I7693" s="307"/>
      <c r="S7693" s="281"/>
    </row>
    <row r="7694" spans="1:20" ht="13.5" thickTop="1">
      <c r="A7694" s="210" t="s">
        <v>53</v>
      </c>
      <c r="B7694" s="211" t="s">
        <v>61</v>
      </c>
      <c r="C7694" s="211" t="s">
        <v>62</v>
      </c>
      <c r="D7694" s="212" t="s">
        <v>70</v>
      </c>
      <c r="E7694" s="213" t="s">
        <v>98</v>
      </c>
      <c r="F7694" s="213" t="s">
        <v>75</v>
      </c>
      <c r="G7694" s="214" t="s">
        <v>66</v>
      </c>
      <c r="I7694" s="269"/>
    </row>
    <row r="7695" spans="1:20">
      <c r="A7695" s="215" t="str">
        <f t="shared" ref="A7695:A7706" si="1364">IF(I7694=0,"-",VLOOKUP(I7694,EQUIPOS,2,FALSE))</f>
        <v>-</v>
      </c>
      <c r="B7695" s="216"/>
      <c r="C7695" s="216"/>
      <c r="D7695" s="186"/>
      <c r="E7695" s="217">
        <f t="shared" ref="E7695:E7706" si="1365">IF(I7694=0,0,VLOOKUP(I7694,EQUIPOS,4,FALSE))</f>
        <v>0</v>
      </c>
      <c r="F7695" s="218">
        <f t="shared" ref="F7695:F7706" si="1366">IF(D7695=0,0,E7695/D7695)</f>
        <v>0</v>
      </c>
      <c r="G7695" s="219"/>
      <c r="I7695" s="269"/>
    </row>
    <row r="7696" spans="1:20">
      <c r="A7696" s="215" t="str">
        <f t="shared" si="1364"/>
        <v>-</v>
      </c>
      <c r="B7696" s="216"/>
      <c r="C7696" s="216"/>
      <c r="D7696" s="186"/>
      <c r="E7696" s="217">
        <f t="shared" si="1365"/>
        <v>0</v>
      </c>
      <c r="F7696" s="218">
        <f t="shared" si="1366"/>
        <v>0</v>
      </c>
      <c r="G7696" s="220"/>
      <c r="I7696" s="269"/>
    </row>
    <row r="7697" spans="1:19">
      <c r="A7697" s="215" t="str">
        <f t="shared" si="1364"/>
        <v>-</v>
      </c>
      <c r="B7697" s="216"/>
      <c r="C7697" s="216"/>
      <c r="D7697" s="186"/>
      <c r="E7697" s="217">
        <f t="shared" si="1365"/>
        <v>0</v>
      </c>
      <c r="F7697" s="218">
        <f t="shared" si="1366"/>
        <v>0</v>
      </c>
      <c r="G7697" s="220"/>
      <c r="I7697" s="269"/>
    </row>
    <row r="7698" spans="1:19">
      <c r="A7698" s="215" t="str">
        <f t="shared" si="1364"/>
        <v>-</v>
      </c>
      <c r="B7698" s="216"/>
      <c r="C7698" s="216"/>
      <c r="D7698" s="186"/>
      <c r="E7698" s="217">
        <f t="shared" si="1365"/>
        <v>0</v>
      </c>
      <c r="F7698" s="218">
        <f t="shared" si="1366"/>
        <v>0</v>
      </c>
      <c r="G7698" s="220"/>
      <c r="I7698" s="269"/>
    </row>
    <row r="7699" spans="1:19">
      <c r="A7699" s="215" t="str">
        <f t="shared" si="1364"/>
        <v>-</v>
      </c>
      <c r="B7699" s="216"/>
      <c r="C7699" s="216"/>
      <c r="D7699" s="186"/>
      <c r="E7699" s="217">
        <f t="shared" si="1365"/>
        <v>0</v>
      </c>
      <c r="F7699" s="218">
        <f t="shared" si="1366"/>
        <v>0</v>
      </c>
      <c r="G7699" s="220"/>
      <c r="I7699" s="269"/>
    </row>
    <row r="7700" spans="1:19">
      <c r="A7700" s="215" t="str">
        <f t="shared" si="1364"/>
        <v>-</v>
      </c>
      <c r="B7700" s="216"/>
      <c r="C7700" s="216"/>
      <c r="D7700" s="186"/>
      <c r="E7700" s="217">
        <f t="shared" si="1365"/>
        <v>0</v>
      </c>
      <c r="F7700" s="218">
        <f t="shared" si="1366"/>
        <v>0</v>
      </c>
      <c r="G7700" s="220"/>
      <c r="I7700" s="269"/>
    </row>
    <row r="7701" spans="1:19">
      <c r="A7701" s="215" t="str">
        <f t="shared" si="1364"/>
        <v>-</v>
      </c>
      <c r="B7701" s="216"/>
      <c r="C7701" s="216"/>
      <c r="D7701" s="186"/>
      <c r="E7701" s="217">
        <f t="shared" si="1365"/>
        <v>0</v>
      </c>
      <c r="F7701" s="218">
        <f t="shared" si="1366"/>
        <v>0</v>
      </c>
      <c r="G7701" s="220"/>
      <c r="I7701" s="269"/>
    </row>
    <row r="7702" spans="1:19">
      <c r="A7702" s="215" t="str">
        <f t="shared" si="1364"/>
        <v>-</v>
      </c>
      <c r="B7702" s="216"/>
      <c r="C7702" s="216"/>
      <c r="D7702" s="186"/>
      <c r="E7702" s="217">
        <f t="shared" si="1365"/>
        <v>0</v>
      </c>
      <c r="F7702" s="218">
        <f t="shared" si="1366"/>
        <v>0</v>
      </c>
      <c r="G7702" s="220"/>
      <c r="I7702" s="269"/>
    </row>
    <row r="7703" spans="1:19">
      <c r="A7703" s="215" t="str">
        <f t="shared" si="1364"/>
        <v>-</v>
      </c>
      <c r="B7703" s="216"/>
      <c r="C7703" s="216"/>
      <c r="D7703" s="186"/>
      <c r="E7703" s="217">
        <f t="shared" si="1365"/>
        <v>0</v>
      </c>
      <c r="F7703" s="218">
        <f t="shared" si="1366"/>
        <v>0</v>
      </c>
      <c r="G7703" s="220"/>
      <c r="I7703" s="269"/>
    </row>
    <row r="7704" spans="1:19">
      <c r="A7704" s="215" t="str">
        <f t="shared" si="1364"/>
        <v>-</v>
      </c>
      <c r="B7704" s="216"/>
      <c r="C7704" s="216"/>
      <c r="D7704" s="186"/>
      <c r="E7704" s="217">
        <f t="shared" si="1365"/>
        <v>0</v>
      </c>
      <c r="F7704" s="218">
        <f t="shared" si="1366"/>
        <v>0</v>
      </c>
      <c r="G7704" s="220"/>
      <c r="I7704" s="269"/>
    </row>
    <row r="7705" spans="1:19">
      <c r="A7705" s="215" t="str">
        <f t="shared" si="1364"/>
        <v>-</v>
      </c>
      <c r="B7705" s="216"/>
      <c r="C7705" s="216"/>
      <c r="D7705" s="186"/>
      <c r="E7705" s="217">
        <f t="shared" si="1365"/>
        <v>0</v>
      </c>
      <c r="F7705" s="218">
        <f t="shared" si="1366"/>
        <v>0</v>
      </c>
      <c r="G7705" s="220"/>
      <c r="I7705" s="269"/>
    </row>
    <row r="7706" spans="1:19">
      <c r="A7706" s="215" t="str">
        <f t="shared" si="1364"/>
        <v>-</v>
      </c>
      <c r="B7706" s="216"/>
      <c r="C7706" s="216"/>
      <c r="D7706" s="186"/>
      <c r="E7706" s="217">
        <f t="shared" si="1365"/>
        <v>0</v>
      </c>
      <c r="F7706" s="218">
        <f t="shared" si="1366"/>
        <v>0</v>
      </c>
      <c r="G7706" s="220"/>
      <c r="I7706" s="308"/>
    </row>
    <row r="7707" spans="1:19" ht="13.5" thickBot="1">
      <c r="A7707" s="222"/>
      <c r="B7707" s="223"/>
      <c r="C7707" s="223"/>
      <c r="D7707" s="225"/>
      <c r="E7707" s="225"/>
      <c r="F7707" s="226" t="s">
        <v>76</v>
      </c>
      <c r="G7707" s="227">
        <f>SUM(F7695:F7706)</f>
        <v>0</v>
      </c>
      <c r="I7707" s="308"/>
    </row>
    <row r="7708" spans="1:19" s="209" customFormat="1" ht="13.5" thickTop="1">
      <c r="A7708" s="228" t="s">
        <v>63</v>
      </c>
      <c r="B7708" s="229"/>
      <c r="C7708" s="229"/>
      <c r="D7708" s="231"/>
      <c r="E7708" s="231"/>
      <c r="F7708" s="230"/>
      <c r="G7708" s="232"/>
      <c r="I7708" s="307"/>
      <c r="S7708" s="281"/>
    </row>
    <row r="7709" spans="1:19" ht="26">
      <c r="A7709" s="233" t="s">
        <v>53</v>
      </c>
      <c r="B7709" s="234"/>
      <c r="C7709" s="235" t="s">
        <v>54</v>
      </c>
      <c r="D7709" s="298" t="s">
        <v>64</v>
      </c>
      <c r="E7709" s="236" t="s">
        <v>65</v>
      </c>
      <c r="F7709" s="237" t="s">
        <v>75</v>
      </c>
      <c r="G7709" s="238" t="s">
        <v>66</v>
      </c>
      <c r="I7709" s="269"/>
    </row>
    <row r="7710" spans="1:19">
      <c r="A7710" s="842" t="str">
        <f t="shared" ref="A7710:A7721" si="1367">IF(I7709=0,"",VLOOKUP(I7709,MATERIALES,2,FALSE))</f>
        <v/>
      </c>
      <c r="B7710" s="843"/>
      <c r="C7710" s="239" t="str">
        <f t="shared" ref="C7710:C7718" si="1368">IF(I7709=0,"",VLOOKUP(I7709,MATERIALES,3,FALSE))</f>
        <v/>
      </c>
      <c r="D7710" s="186"/>
      <c r="E7710" s="240">
        <f t="shared" ref="E7710:E7721" si="1369">IF(I7709=0,0,VLOOKUP(I7709,MATERIALES,4,FALSE))</f>
        <v>0</v>
      </c>
      <c r="F7710" s="218">
        <f>D7710*E7710</f>
        <v>0</v>
      </c>
      <c r="G7710" s="219"/>
      <c r="I7710" s="269"/>
    </row>
    <row r="7711" spans="1:19">
      <c r="A7711" s="842" t="str">
        <f t="shared" si="1367"/>
        <v/>
      </c>
      <c r="B7711" s="843"/>
      <c r="C7711" s="239" t="str">
        <f t="shared" si="1368"/>
        <v/>
      </c>
      <c r="D7711" s="186"/>
      <c r="E7711" s="240">
        <f t="shared" si="1369"/>
        <v>0</v>
      </c>
      <c r="F7711" s="218">
        <f t="shared" ref="F7711:F7721" si="1370">D7711*E7711</f>
        <v>0</v>
      </c>
      <c r="G7711" s="220"/>
      <c r="I7711" s="269"/>
    </row>
    <row r="7712" spans="1:19">
      <c r="A7712" s="842" t="str">
        <f t="shared" si="1367"/>
        <v/>
      </c>
      <c r="B7712" s="843"/>
      <c r="C7712" s="239" t="str">
        <f t="shared" si="1368"/>
        <v/>
      </c>
      <c r="D7712" s="186"/>
      <c r="E7712" s="240">
        <f t="shared" si="1369"/>
        <v>0</v>
      </c>
      <c r="F7712" s="218">
        <f t="shared" si="1370"/>
        <v>0</v>
      </c>
      <c r="G7712" s="220"/>
      <c r="I7712" s="269"/>
    </row>
    <row r="7713" spans="1:9">
      <c r="A7713" s="842" t="str">
        <f t="shared" si="1367"/>
        <v/>
      </c>
      <c r="B7713" s="843"/>
      <c r="C7713" s="239" t="str">
        <f t="shared" si="1368"/>
        <v/>
      </c>
      <c r="D7713" s="186"/>
      <c r="E7713" s="240">
        <f t="shared" si="1369"/>
        <v>0</v>
      </c>
      <c r="F7713" s="218">
        <f t="shared" si="1370"/>
        <v>0</v>
      </c>
      <c r="G7713" s="220"/>
      <c r="I7713" s="269"/>
    </row>
    <row r="7714" spans="1:9">
      <c r="A7714" s="842" t="str">
        <f t="shared" si="1367"/>
        <v/>
      </c>
      <c r="B7714" s="843"/>
      <c r="C7714" s="239" t="str">
        <f t="shared" si="1368"/>
        <v/>
      </c>
      <c r="D7714" s="186"/>
      <c r="E7714" s="240">
        <f t="shared" si="1369"/>
        <v>0</v>
      </c>
      <c r="F7714" s="218">
        <f t="shared" si="1370"/>
        <v>0</v>
      </c>
      <c r="G7714" s="220"/>
      <c r="I7714" s="269"/>
    </row>
    <row r="7715" spans="1:9">
      <c r="A7715" s="842" t="str">
        <f t="shared" si="1367"/>
        <v/>
      </c>
      <c r="B7715" s="843"/>
      <c r="C7715" s="239" t="str">
        <f t="shared" si="1368"/>
        <v/>
      </c>
      <c r="D7715" s="186"/>
      <c r="E7715" s="240">
        <f t="shared" si="1369"/>
        <v>0</v>
      </c>
      <c r="F7715" s="218">
        <f t="shared" si="1370"/>
        <v>0</v>
      </c>
      <c r="G7715" s="220"/>
      <c r="I7715" s="269"/>
    </row>
    <row r="7716" spans="1:9">
      <c r="A7716" s="842" t="str">
        <f t="shared" si="1367"/>
        <v/>
      </c>
      <c r="B7716" s="843"/>
      <c r="C7716" s="239" t="str">
        <f t="shared" si="1368"/>
        <v/>
      </c>
      <c r="D7716" s="186"/>
      <c r="E7716" s="240">
        <f t="shared" si="1369"/>
        <v>0</v>
      </c>
      <c r="F7716" s="218">
        <f t="shared" si="1370"/>
        <v>0</v>
      </c>
      <c r="G7716" s="220"/>
      <c r="I7716" s="269"/>
    </row>
    <row r="7717" spans="1:9">
      <c r="A7717" s="842" t="str">
        <f t="shared" si="1367"/>
        <v/>
      </c>
      <c r="B7717" s="843"/>
      <c r="C7717" s="239" t="str">
        <f t="shared" si="1368"/>
        <v/>
      </c>
      <c r="D7717" s="186"/>
      <c r="E7717" s="240">
        <f t="shared" si="1369"/>
        <v>0</v>
      </c>
      <c r="F7717" s="218">
        <f t="shared" si="1370"/>
        <v>0</v>
      </c>
      <c r="G7717" s="241"/>
      <c r="I7717" s="269"/>
    </row>
    <row r="7718" spans="1:9">
      <c r="A7718" s="842" t="str">
        <f t="shared" si="1367"/>
        <v/>
      </c>
      <c r="B7718" s="843"/>
      <c r="C7718" s="239" t="str">
        <f t="shared" si="1368"/>
        <v/>
      </c>
      <c r="D7718" s="186"/>
      <c r="E7718" s="240">
        <f t="shared" si="1369"/>
        <v>0</v>
      </c>
      <c r="F7718" s="218">
        <f t="shared" si="1370"/>
        <v>0</v>
      </c>
      <c r="G7718" s="220"/>
      <c r="I7718" s="269"/>
    </row>
    <row r="7719" spans="1:9">
      <c r="A7719" s="842" t="str">
        <f t="shared" si="1367"/>
        <v/>
      </c>
      <c r="B7719" s="843"/>
      <c r="C7719" s="239"/>
      <c r="D7719" s="186"/>
      <c r="E7719" s="240">
        <f t="shared" si="1369"/>
        <v>0</v>
      </c>
      <c r="F7719" s="218">
        <f t="shared" si="1370"/>
        <v>0</v>
      </c>
      <c r="G7719" s="220"/>
      <c r="I7719" s="269"/>
    </row>
    <row r="7720" spans="1:9">
      <c r="A7720" s="842" t="str">
        <f t="shared" si="1367"/>
        <v/>
      </c>
      <c r="B7720" s="843"/>
      <c r="C7720" s="239"/>
      <c r="D7720" s="186"/>
      <c r="E7720" s="240">
        <f t="shared" si="1369"/>
        <v>0</v>
      </c>
      <c r="F7720" s="218">
        <f t="shared" si="1370"/>
        <v>0</v>
      </c>
      <c r="G7720" s="220"/>
      <c r="I7720" s="269"/>
    </row>
    <row r="7721" spans="1:9" ht="26.25" customHeight="1">
      <c r="A7721" s="842" t="str">
        <f t="shared" si="1367"/>
        <v/>
      </c>
      <c r="B7721" s="843"/>
      <c r="C7721" s="239" t="str">
        <f t="shared" ref="C7721" si="1371">IF(I7720=0,"",VLOOKUP(I7720,MATERIALES,3,FALSE))</f>
        <v/>
      </c>
      <c r="D7721" s="186"/>
      <c r="E7721" s="240">
        <f t="shared" si="1369"/>
        <v>0</v>
      </c>
      <c r="F7721" s="218">
        <f t="shared" si="1370"/>
        <v>0</v>
      </c>
      <c r="G7721" s="221"/>
      <c r="I7721" s="308"/>
    </row>
    <row r="7722" spans="1:9" ht="13.5" thickBot="1">
      <c r="A7722" s="204"/>
      <c r="D7722" s="206"/>
      <c r="E7722" s="242"/>
      <c r="F7722" s="243" t="s">
        <v>77</v>
      </c>
      <c r="G7722" s="241">
        <f>SUM(F7710:F7721)</f>
        <v>0</v>
      </c>
      <c r="I7722" s="308"/>
    </row>
    <row r="7723" spans="1:9" ht="14" thickTop="1" thickBot="1">
      <c r="A7723" s="244" t="s">
        <v>68</v>
      </c>
      <c r="B7723" s="245"/>
      <c r="C7723" s="245"/>
      <c r="D7723" s="247"/>
      <c r="E7723" s="247"/>
      <c r="F7723" s="246"/>
      <c r="G7723" s="248"/>
      <c r="I7723" s="308"/>
    </row>
    <row r="7724" spans="1:9" ht="13.5" thickTop="1">
      <c r="A7724" s="233" t="s">
        <v>53</v>
      </c>
      <c r="B7724" s="234"/>
      <c r="C7724" s="236" t="s">
        <v>67</v>
      </c>
      <c r="D7724" s="298" t="s">
        <v>71</v>
      </c>
      <c r="E7724" s="236" t="s">
        <v>96</v>
      </c>
      <c r="F7724" s="237" t="s">
        <v>75</v>
      </c>
      <c r="G7724" s="238" t="s">
        <v>66</v>
      </c>
      <c r="I7724" s="269"/>
    </row>
    <row r="7725" spans="1:9">
      <c r="A7725" s="842" t="str">
        <f>IF(I7724=0,"",VLOOKUP(I7724,EQUIPOS,2,FALSE))</f>
        <v/>
      </c>
      <c r="B7725" s="843"/>
      <c r="C7725" s="187"/>
      <c r="D7725" s="186"/>
      <c r="E7725" s="240">
        <f>IF(I7724=0,0,VLOOKUP(I7724,EQUIPOS,4,FALSE))</f>
        <v>0</v>
      </c>
      <c r="F7725" s="218">
        <f>C7725*D7725*E7725</f>
        <v>0</v>
      </c>
      <c r="G7725" s="219"/>
      <c r="I7725" s="269"/>
    </row>
    <row r="7726" spans="1:9">
      <c r="A7726" s="842" t="str">
        <f>IF(I7725=0,"",VLOOKUP(I7725,EQUIPOS,2,FALSE))</f>
        <v/>
      </c>
      <c r="B7726" s="843"/>
      <c r="C7726" s="187"/>
      <c r="D7726" s="186"/>
      <c r="E7726" s="240">
        <f>IF(I7725=0,0,VLOOKUP(I7725,EQUIPOS,4,FALSE))</f>
        <v>0</v>
      </c>
      <c r="F7726" s="218">
        <f t="shared" ref="F7726:F7729" si="1372">C7726*D7726*E7726</f>
        <v>0</v>
      </c>
      <c r="G7726" s="220"/>
      <c r="I7726" s="269"/>
    </row>
    <row r="7727" spans="1:9">
      <c r="A7727" s="842" t="str">
        <f>IF(I7726=0,"",VLOOKUP(I7726,EQUIPOS,2,FALSE))</f>
        <v/>
      </c>
      <c r="B7727" s="843"/>
      <c r="C7727" s="187"/>
      <c r="D7727" s="186"/>
      <c r="E7727" s="240">
        <f>IF(I7726=0,0,VLOOKUP(I7726,EQUIPOS,4,FALSE))</f>
        <v>0</v>
      </c>
      <c r="F7727" s="218">
        <f t="shared" si="1372"/>
        <v>0</v>
      </c>
      <c r="G7727" s="220"/>
      <c r="I7727" s="269"/>
    </row>
    <row r="7728" spans="1:9">
      <c r="A7728" s="842" t="str">
        <f>IF(I7727=0,"",VLOOKUP(I7727,EQUIPOS,2,FALSE))</f>
        <v/>
      </c>
      <c r="B7728" s="843"/>
      <c r="C7728" s="187"/>
      <c r="D7728" s="186"/>
      <c r="E7728" s="240">
        <f>IF(I7727=0,0,VLOOKUP(I7727,EQUIPOS,4,FALSE))</f>
        <v>0</v>
      </c>
      <c r="F7728" s="218">
        <f t="shared" si="1372"/>
        <v>0</v>
      </c>
      <c r="G7728" s="220"/>
      <c r="I7728" s="269"/>
    </row>
    <row r="7729" spans="1:9" ht="30.75" customHeight="1">
      <c r="A7729" s="842" t="str">
        <f>IF(I7728=0,"",VLOOKUP(I7728,EQUIPOS,2,FALSE))</f>
        <v/>
      </c>
      <c r="B7729" s="843"/>
      <c r="C7729" s="187"/>
      <c r="D7729" s="186"/>
      <c r="E7729" s="240">
        <f>IF(I7728=0,0,VLOOKUP(I7728,EQUIPOS,4,FALSE))</f>
        <v>0</v>
      </c>
      <c r="F7729" s="218">
        <f t="shared" si="1372"/>
        <v>0</v>
      </c>
      <c r="G7729" s="221"/>
      <c r="I7729" s="308"/>
    </row>
    <row r="7730" spans="1:9" ht="13.5" thickBot="1">
      <c r="A7730" s="222"/>
      <c r="B7730" s="223"/>
      <c r="C7730" s="223"/>
      <c r="D7730" s="225"/>
      <c r="E7730" s="249"/>
      <c r="F7730" s="226" t="s">
        <v>78</v>
      </c>
      <c r="G7730" s="250">
        <f>SUM(F7725:F7729)</f>
        <v>0</v>
      </c>
      <c r="I7730" s="308"/>
    </row>
    <row r="7731" spans="1:9" ht="13.5" thickTop="1">
      <c r="A7731" s="228" t="s">
        <v>69</v>
      </c>
      <c r="B7731" s="229"/>
      <c r="C7731" s="229"/>
      <c r="D7731" s="231"/>
      <c r="E7731" s="231"/>
      <c r="F7731" s="230"/>
      <c r="G7731" s="232"/>
      <c r="H7731" s="209"/>
      <c r="I7731" s="307"/>
    </row>
    <row r="7732" spans="1:9" ht="26">
      <c r="A7732" s="233" t="s">
        <v>53</v>
      </c>
      <c r="B7732" s="235" t="s">
        <v>54</v>
      </c>
      <c r="C7732" s="235" t="s">
        <v>64</v>
      </c>
      <c r="D7732" s="298" t="s">
        <v>70</v>
      </c>
      <c r="E7732" s="236" t="s">
        <v>65</v>
      </c>
      <c r="F7732" s="237" t="s">
        <v>75</v>
      </c>
      <c r="G7732" s="238" t="s">
        <v>66</v>
      </c>
      <c r="I7732" s="269"/>
    </row>
    <row r="7733" spans="1:9">
      <c r="A7733" s="251" t="str">
        <f t="shared" ref="A7733:A7744" si="1373">IF(I7732=0,"",VLOOKUP(I7732,MANOOBRA,2,FALSE))</f>
        <v/>
      </c>
      <c r="B7733" s="239" t="str">
        <f t="shared" ref="B7733:B7744" si="1374">IF(I7732=0,"",VLOOKUP(I7732,MANOOBRA,3,FALSE))</f>
        <v/>
      </c>
      <c r="C7733" s="187"/>
      <c r="D7733" s="187"/>
      <c r="E7733" s="240">
        <f t="shared" ref="E7733:E7744" si="1375">IF(I7732=0,0,VLOOKUP(I7732,MANOOBRA,4,FALSE))</f>
        <v>0</v>
      </c>
      <c r="F7733" s="218">
        <f>IF(D7733=0,0,C7733*E7733/D7733)</f>
        <v>0</v>
      </c>
      <c r="G7733" s="219"/>
      <c r="I7733" s="269"/>
    </row>
    <row r="7734" spans="1:9">
      <c r="A7734" s="251" t="str">
        <f t="shared" si="1373"/>
        <v/>
      </c>
      <c r="B7734" s="239" t="str">
        <f t="shared" si="1374"/>
        <v/>
      </c>
      <c r="C7734" s="187"/>
      <c r="D7734" s="187"/>
      <c r="E7734" s="240">
        <f t="shared" si="1375"/>
        <v>0</v>
      </c>
      <c r="F7734" s="218">
        <f t="shared" ref="F7734:F7744" si="1376">IF(D7734=0,0,C7734*E7734/D7734)</f>
        <v>0</v>
      </c>
      <c r="G7734" s="220"/>
      <c r="I7734" s="269"/>
    </row>
    <row r="7735" spans="1:9">
      <c r="A7735" s="251" t="str">
        <f t="shared" si="1373"/>
        <v/>
      </c>
      <c r="B7735" s="239" t="str">
        <f t="shared" si="1374"/>
        <v/>
      </c>
      <c r="C7735" s="187"/>
      <c r="D7735" s="290"/>
      <c r="E7735" s="240">
        <f t="shared" si="1375"/>
        <v>0</v>
      </c>
      <c r="F7735" s="218">
        <f t="shared" si="1376"/>
        <v>0</v>
      </c>
      <c r="G7735" s="220"/>
      <c r="I7735" s="269"/>
    </row>
    <row r="7736" spans="1:9">
      <c r="A7736" s="251" t="str">
        <f t="shared" si="1373"/>
        <v/>
      </c>
      <c r="B7736" s="239" t="str">
        <f t="shared" si="1374"/>
        <v/>
      </c>
      <c r="C7736" s="187"/>
      <c r="D7736" s="187"/>
      <c r="E7736" s="240">
        <f t="shared" si="1375"/>
        <v>0</v>
      </c>
      <c r="F7736" s="218">
        <f t="shared" si="1376"/>
        <v>0</v>
      </c>
      <c r="G7736" s="220"/>
      <c r="I7736" s="269"/>
    </row>
    <row r="7737" spans="1:9">
      <c r="A7737" s="251" t="str">
        <f t="shared" si="1373"/>
        <v/>
      </c>
      <c r="B7737" s="239" t="str">
        <f t="shared" si="1374"/>
        <v/>
      </c>
      <c r="C7737" s="187"/>
      <c r="D7737" s="187"/>
      <c r="E7737" s="240">
        <f t="shared" si="1375"/>
        <v>0</v>
      </c>
      <c r="F7737" s="218">
        <f t="shared" si="1376"/>
        <v>0</v>
      </c>
      <c r="G7737" s="220"/>
      <c r="I7737" s="269"/>
    </row>
    <row r="7738" spans="1:9">
      <c r="A7738" s="251" t="str">
        <f t="shared" si="1373"/>
        <v/>
      </c>
      <c r="B7738" s="239" t="str">
        <f t="shared" si="1374"/>
        <v/>
      </c>
      <c r="C7738" s="187"/>
      <c r="D7738" s="187"/>
      <c r="E7738" s="240">
        <f t="shared" si="1375"/>
        <v>0</v>
      </c>
      <c r="F7738" s="218">
        <f t="shared" si="1376"/>
        <v>0</v>
      </c>
      <c r="G7738" s="220"/>
      <c r="I7738" s="269"/>
    </row>
    <row r="7739" spans="1:9">
      <c r="A7739" s="251" t="str">
        <f t="shared" si="1373"/>
        <v/>
      </c>
      <c r="B7739" s="239" t="str">
        <f t="shared" si="1374"/>
        <v/>
      </c>
      <c r="C7739" s="187"/>
      <c r="D7739" s="187"/>
      <c r="E7739" s="240">
        <f t="shared" si="1375"/>
        <v>0</v>
      </c>
      <c r="F7739" s="218">
        <f t="shared" si="1376"/>
        <v>0</v>
      </c>
      <c r="G7739" s="220"/>
      <c r="I7739" s="269"/>
    </row>
    <row r="7740" spans="1:9">
      <c r="A7740" s="251" t="str">
        <f t="shared" si="1373"/>
        <v/>
      </c>
      <c r="B7740" s="239" t="str">
        <f t="shared" si="1374"/>
        <v/>
      </c>
      <c r="C7740" s="187"/>
      <c r="D7740" s="187"/>
      <c r="E7740" s="240">
        <f t="shared" si="1375"/>
        <v>0</v>
      </c>
      <c r="F7740" s="218">
        <f t="shared" si="1376"/>
        <v>0</v>
      </c>
      <c r="G7740" s="220"/>
      <c r="I7740" s="269"/>
    </row>
    <row r="7741" spans="1:9">
      <c r="A7741" s="251" t="str">
        <f t="shared" si="1373"/>
        <v/>
      </c>
      <c r="B7741" s="239" t="str">
        <f t="shared" si="1374"/>
        <v/>
      </c>
      <c r="C7741" s="187"/>
      <c r="D7741" s="187"/>
      <c r="E7741" s="240">
        <f t="shared" si="1375"/>
        <v>0</v>
      </c>
      <c r="F7741" s="218">
        <f t="shared" si="1376"/>
        <v>0</v>
      </c>
      <c r="G7741" s="220"/>
      <c r="I7741" s="269"/>
    </row>
    <row r="7742" spans="1:9">
      <c r="A7742" s="251" t="str">
        <f t="shared" si="1373"/>
        <v/>
      </c>
      <c r="B7742" s="239" t="str">
        <f t="shared" si="1374"/>
        <v/>
      </c>
      <c r="C7742" s="187"/>
      <c r="D7742" s="187"/>
      <c r="E7742" s="240">
        <f t="shared" si="1375"/>
        <v>0</v>
      </c>
      <c r="F7742" s="218">
        <f t="shared" si="1376"/>
        <v>0</v>
      </c>
      <c r="G7742" s="220"/>
      <c r="I7742" s="269"/>
    </row>
    <row r="7743" spans="1:9">
      <c r="A7743" s="251" t="str">
        <f t="shared" si="1373"/>
        <v/>
      </c>
      <c r="B7743" s="239" t="str">
        <f t="shared" si="1374"/>
        <v/>
      </c>
      <c r="C7743" s="187"/>
      <c r="D7743" s="187"/>
      <c r="E7743" s="240">
        <f t="shared" si="1375"/>
        <v>0</v>
      </c>
      <c r="F7743" s="218">
        <f t="shared" si="1376"/>
        <v>0</v>
      </c>
      <c r="G7743" s="220"/>
      <c r="I7743" s="269"/>
    </row>
    <row r="7744" spans="1:9" ht="31.5" customHeight="1">
      <c r="A7744" s="251" t="str">
        <f t="shared" si="1373"/>
        <v/>
      </c>
      <c r="B7744" s="239" t="str">
        <f t="shared" si="1374"/>
        <v/>
      </c>
      <c r="C7744" s="187"/>
      <c r="D7744" s="187"/>
      <c r="E7744" s="240">
        <f t="shared" si="1375"/>
        <v>0</v>
      </c>
      <c r="F7744" s="218">
        <f t="shared" si="1376"/>
        <v>0</v>
      </c>
      <c r="G7744" s="221"/>
      <c r="I7744" s="308"/>
    </row>
    <row r="7745" spans="1:20" ht="13.5" thickBot="1">
      <c r="A7745" s="222"/>
      <c r="B7745" s="223"/>
      <c r="C7745" s="223"/>
      <c r="D7745" s="225"/>
      <c r="E7745" s="225"/>
      <c r="F7745" s="226" t="s">
        <v>79</v>
      </c>
      <c r="G7745" s="250">
        <f>SUM(F7733:F7744)</f>
        <v>0</v>
      </c>
      <c r="I7745" s="308"/>
    </row>
    <row r="7746" spans="1:20" ht="13.5" thickTop="1">
      <c r="A7746" s="179" t="s">
        <v>72</v>
      </c>
      <c r="B7746" s="229"/>
      <c r="C7746" s="229"/>
      <c r="D7746" s="231"/>
      <c r="E7746" s="231"/>
      <c r="F7746" s="230"/>
      <c r="G7746" s="232"/>
      <c r="H7746" s="209"/>
      <c r="I7746" s="307"/>
    </row>
    <row r="7747" spans="1:20">
      <c r="A7747" s="233" t="s">
        <v>53</v>
      </c>
      <c r="B7747" s="234"/>
      <c r="C7747" s="234"/>
      <c r="D7747" s="299"/>
      <c r="E7747" s="236" t="s">
        <v>73</v>
      </c>
      <c r="F7747" s="237" t="s">
        <v>74</v>
      </c>
      <c r="G7747" s="252" t="s">
        <v>73</v>
      </c>
      <c r="I7747" s="308"/>
    </row>
    <row r="7748" spans="1:20">
      <c r="A7748" s="178" t="s">
        <v>86</v>
      </c>
      <c r="B7748" s="253"/>
      <c r="C7748" s="253"/>
      <c r="D7748" s="300"/>
      <c r="E7748" s="217">
        <f>SUM(G7707,G7722,G7730,G7745)</f>
        <v>0</v>
      </c>
      <c r="F7748" s="254">
        <f>A</f>
        <v>0</v>
      </c>
      <c r="G7748" s="255">
        <f>E7748*F7748</f>
        <v>0</v>
      </c>
      <c r="I7748" s="308"/>
    </row>
    <row r="7749" spans="1:20">
      <c r="A7749" s="178" t="s">
        <v>84</v>
      </c>
      <c r="B7749" s="253"/>
      <c r="C7749" s="253"/>
      <c r="D7749" s="300"/>
      <c r="E7749" s="217">
        <f>SUM(G7707,G7722,G7730,G7745)</f>
        <v>0</v>
      </c>
      <c r="F7749" s="254">
        <f>I</f>
        <v>0</v>
      </c>
      <c r="G7749" s="255">
        <f>E7749*F7749</f>
        <v>0</v>
      </c>
      <c r="I7749" s="308"/>
    </row>
    <row r="7750" spans="1:20" ht="33" customHeight="1">
      <c r="A7750" s="178" t="s">
        <v>85</v>
      </c>
      <c r="B7750" s="253"/>
      <c r="C7750" s="253"/>
      <c r="D7750" s="300"/>
      <c r="E7750" s="217">
        <f>SUM(G7707,G7722,G7730,G7745)</f>
        <v>0</v>
      </c>
      <c r="F7750" s="254">
        <f>U</f>
        <v>0</v>
      </c>
      <c r="G7750" s="255">
        <f>E7750*F7750</f>
        <v>0</v>
      </c>
      <c r="I7750" s="308"/>
      <c r="J7750" s="281"/>
      <c r="K7750" s="281"/>
      <c r="L7750" s="281"/>
      <c r="M7750" s="281"/>
      <c r="N7750" s="281"/>
      <c r="O7750" s="281"/>
      <c r="P7750" s="281"/>
      <c r="Q7750" s="281"/>
      <c r="R7750" s="281"/>
      <c r="S7750" s="281"/>
    </row>
    <row r="7751" spans="1:20" s="201" customFormat="1" ht="13.5" thickBot="1">
      <c r="A7751" s="222"/>
      <c r="B7751" s="223"/>
      <c r="C7751" s="223"/>
      <c r="D7751" s="225"/>
      <c r="E7751" s="225"/>
      <c r="F7751" s="256" t="s">
        <v>83</v>
      </c>
      <c r="G7751" s="250">
        <f>SUM(G7748:G7750)</f>
        <v>0</v>
      </c>
      <c r="I7751" s="309"/>
      <c r="J7751" s="201" t="str">
        <f>B7691</f>
        <v>10,16</v>
      </c>
      <c r="K7751" s="261">
        <f>E7748</f>
        <v>0</v>
      </c>
      <c r="L7751" s="261">
        <f>+G7707</f>
        <v>0</v>
      </c>
      <c r="M7751" s="261">
        <f>+G7722</f>
        <v>0</v>
      </c>
      <c r="N7751" s="261">
        <f>+G7730</f>
        <v>0</v>
      </c>
      <c r="O7751" s="261">
        <f>+G7745</f>
        <v>0</v>
      </c>
      <c r="P7751" s="280">
        <f>G7748</f>
        <v>0</v>
      </c>
      <c r="Q7751" s="280">
        <f>G7749</f>
        <v>0</v>
      </c>
      <c r="R7751" s="280">
        <f>G7750</f>
        <v>0</v>
      </c>
      <c r="S7751" s="283">
        <f>SUM(K7751:R7751)</f>
        <v>0</v>
      </c>
      <c r="T7751" s="280"/>
    </row>
    <row r="7752" spans="1:20" ht="14" thickTop="1" thickBot="1">
      <c r="A7752" s="257"/>
      <c r="B7752" s="201"/>
      <c r="C7752" s="201"/>
      <c r="D7752" s="301"/>
      <c r="E7752" s="258" t="s">
        <v>88</v>
      </c>
      <c r="F7752" s="259"/>
      <c r="G7752" s="260">
        <f>ROUND(SUM(G7707,G7722,G7730,G7745,G7751),0)</f>
        <v>0</v>
      </c>
      <c r="I7752" s="308"/>
      <c r="T7752" s="280"/>
    </row>
    <row r="7753" spans="1:20" ht="13.5" thickTop="1">
      <c r="A7753" s="262" t="s">
        <v>95</v>
      </c>
      <c r="D7753" s="206"/>
      <c r="E7753" s="206"/>
      <c r="F7753" s="205"/>
      <c r="G7753" s="208"/>
      <c r="I7753" s="308"/>
      <c r="T7753" s="280"/>
    </row>
    <row r="7754" spans="1:20">
      <c r="A7754" s="262"/>
      <c r="B7754" s="263"/>
      <c r="C7754" s="263"/>
      <c r="D7754" s="302"/>
      <c r="E7754" s="206"/>
      <c r="F7754" s="205"/>
      <c r="G7754" s="264">
        <f ca="1">TODAY()</f>
        <v>45189</v>
      </c>
      <c r="I7754" s="308"/>
      <c r="T7754" s="280"/>
    </row>
    <row r="7755" spans="1:20" s="191" customFormat="1" ht="13.5" thickBot="1">
      <c r="A7755" s="222"/>
      <c r="B7755" s="223"/>
      <c r="C7755" s="223"/>
      <c r="D7755" s="225"/>
      <c r="E7755" s="225"/>
      <c r="F7755" s="224"/>
      <c r="G7755" s="265"/>
      <c r="I7755" s="303"/>
      <c r="S7755" s="282"/>
    </row>
    <row r="7756" spans="1:20" s="191" customFormat="1" ht="13.5" thickTop="1">
      <c r="A7756" s="188" t="s">
        <v>124</v>
      </c>
      <c r="B7756" s="188"/>
      <c r="C7756" s="188"/>
      <c r="D7756" s="190"/>
      <c r="E7756" s="190"/>
      <c r="F7756" s="189"/>
      <c r="G7756" s="189"/>
      <c r="I7756" s="303"/>
      <c r="S7756" s="282"/>
    </row>
    <row r="7757" spans="1:20" s="191" customFormat="1">
      <c r="A7757" s="188" t="str">
        <f>CONCATENATE('Prestaciones y AIU'!A6888," ANALISIS DE PRECIOS UNITARIOS")</f>
        <v xml:space="preserve"> ANALISIS DE PRECIOS UNITARIOS</v>
      </c>
      <c r="B7757" s="188"/>
      <c r="C7757" s="188"/>
      <c r="D7757" s="190"/>
      <c r="E7757" s="190"/>
      <c r="F7757" s="189"/>
      <c r="G7757" s="189"/>
      <c r="I7757" s="303"/>
      <c r="S7757" s="282"/>
    </row>
    <row r="7758" spans="1:20" s="191" customFormat="1">
      <c r="A7758" s="188" t="str">
        <f>Objeto_LIC</f>
        <v>OBJETO PROCESO COMPETITIVO</v>
      </c>
      <c r="B7758" s="188"/>
      <c r="C7758" s="188"/>
      <c r="D7758" s="190"/>
      <c r="E7758" s="190"/>
      <c r="F7758" s="189"/>
      <c r="G7758" s="189"/>
      <c r="I7758" s="303"/>
      <c r="S7758" s="282"/>
    </row>
    <row r="7759" spans="1:20">
      <c r="A7759" s="188"/>
      <c r="B7759" s="188"/>
      <c r="C7759" s="188"/>
      <c r="D7759" s="190"/>
      <c r="E7759" s="190"/>
      <c r="F7759" s="189"/>
      <c r="G7759" s="189"/>
    </row>
    <row r="7760" spans="1:20" s="201" customFormat="1" ht="13.5" thickBot="1">
      <c r="A7760" s="192"/>
      <c r="B7760" s="192"/>
      <c r="C7760" s="192"/>
      <c r="D7760" s="194"/>
      <c r="E7760" s="194"/>
      <c r="F7760" s="193"/>
      <c r="G7760" s="193"/>
      <c r="I7760" s="305"/>
      <c r="S7760" s="282"/>
    </row>
    <row r="7761" spans="1:19" ht="13.5" thickTop="1">
      <c r="A7761" s="196"/>
      <c r="B7761" s="197"/>
      <c r="C7761" s="197"/>
      <c r="D7761" s="199"/>
      <c r="E7761" s="199"/>
      <c r="F7761" s="198"/>
      <c r="G7761" s="200" t="s">
        <v>125</v>
      </c>
    </row>
    <row r="7762" spans="1:19">
      <c r="A7762" s="202" t="s">
        <v>58</v>
      </c>
      <c r="B7762" s="844" t="str">
        <f>Proponente</f>
        <v>INDICAR NOMBRE DE CONTRATISTA</v>
      </c>
      <c r="C7762" s="844"/>
      <c r="D7762" s="844"/>
      <c r="E7762" s="844"/>
      <c r="F7762" s="844"/>
      <c r="G7762" s="845"/>
    </row>
    <row r="7763" spans="1:19">
      <c r="A7763" s="202" t="s">
        <v>59</v>
      </c>
      <c r="B7763" s="203" t="str">
        <f>Presupuesto!$A$119</f>
        <v>10,17</v>
      </c>
      <c r="C7763" s="846" t="str">
        <f>Presupuesto!$B$119</f>
        <v>Suministro e instalación de tubería metálica corrugada 60"</v>
      </c>
      <c r="D7763" s="844"/>
      <c r="E7763" s="844"/>
      <c r="F7763" s="844"/>
      <c r="G7763" s="845"/>
    </row>
    <row r="7764" spans="1:19">
      <c r="A7764" s="204"/>
      <c r="D7764" s="206"/>
      <c r="E7764" s="206"/>
      <c r="F7764" s="192" t="s">
        <v>87</v>
      </c>
      <c r="G7764" s="207" t="str">
        <f>Presupuesto!$C$119</f>
        <v>m</v>
      </c>
      <c r="I7764" s="306"/>
      <c r="J7764" s="281"/>
      <c r="K7764" s="281"/>
      <c r="L7764" s="281"/>
      <c r="M7764" s="281"/>
      <c r="N7764" s="281"/>
      <c r="O7764" s="281"/>
      <c r="P7764" s="281"/>
      <c r="Q7764" s="281"/>
      <c r="R7764" s="281"/>
      <c r="S7764" s="281"/>
    </row>
    <row r="7765" spans="1:19" s="209" customFormat="1" ht="13.5" thickBot="1">
      <c r="A7765" s="202" t="s">
        <v>60</v>
      </c>
      <c r="B7765" s="195"/>
      <c r="C7765" s="195"/>
      <c r="D7765" s="206"/>
      <c r="E7765" s="206"/>
      <c r="F7765" s="205"/>
      <c r="G7765" s="208"/>
      <c r="I7765" s="307"/>
      <c r="S7765" s="281"/>
    </row>
    <row r="7766" spans="1:19" ht="13.5" thickTop="1">
      <c r="A7766" s="210" t="s">
        <v>53</v>
      </c>
      <c r="B7766" s="211" t="s">
        <v>61</v>
      </c>
      <c r="C7766" s="211" t="s">
        <v>62</v>
      </c>
      <c r="D7766" s="212" t="s">
        <v>70</v>
      </c>
      <c r="E7766" s="213" t="s">
        <v>98</v>
      </c>
      <c r="F7766" s="213" t="s">
        <v>75</v>
      </c>
      <c r="G7766" s="214" t="s">
        <v>66</v>
      </c>
      <c r="I7766" s="269"/>
    </row>
    <row r="7767" spans="1:19">
      <c r="A7767" s="215" t="str">
        <f t="shared" ref="A7767:A7778" si="1377">IF(I7766=0,"-",VLOOKUP(I7766,EQUIPOS,2,FALSE))</f>
        <v>-</v>
      </c>
      <c r="B7767" s="216"/>
      <c r="C7767" s="216"/>
      <c r="D7767" s="186"/>
      <c r="E7767" s="217">
        <f t="shared" ref="E7767:E7778" si="1378">IF(I7766=0,0,VLOOKUP(I7766,EQUIPOS,4,FALSE))</f>
        <v>0</v>
      </c>
      <c r="F7767" s="218">
        <f t="shared" ref="F7767:F7778" si="1379">IF(D7767=0,0,E7767/D7767)</f>
        <v>0</v>
      </c>
      <c r="G7767" s="219"/>
      <c r="I7767" s="269"/>
    </row>
    <row r="7768" spans="1:19">
      <c r="A7768" s="215" t="str">
        <f t="shared" si="1377"/>
        <v>-</v>
      </c>
      <c r="B7768" s="216"/>
      <c r="C7768" s="216"/>
      <c r="D7768" s="186"/>
      <c r="E7768" s="217">
        <f t="shared" si="1378"/>
        <v>0</v>
      </c>
      <c r="F7768" s="218">
        <f t="shared" si="1379"/>
        <v>0</v>
      </c>
      <c r="G7768" s="220"/>
      <c r="I7768" s="269"/>
    </row>
    <row r="7769" spans="1:19">
      <c r="A7769" s="215" t="str">
        <f t="shared" si="1377"/>
        <v>-</v>
      </c>
      <c r="B7769" s="216"/>
      <c r="C7769" s="216"/>
      <c r="D7769" s="186"/>
      <c r="E7769" s="217">
        <f t="shared" si="1378"/>
        <v>0</v>
      </c>
      <c r="F7769" s="218">
        <f t="shared" si="1379"/>
        <v>0</v>
      </c>
      <c r="G7769" s="220"/>
      <c r="I7769" s="269"/>
    </row>
    <row r="7770" spans="1:19">
      <c r="A7770" s="215" t="str">
        <f t="shared" si="1377"/>
        <v>-</v>
      </c>
      <c r="B7770" s="216"/>
      <c r="C7770" s="216"/>
      <c r="D7770" s="186"/>
      <c r="E7770" s="217">
        <f t="shared" si="1378"/>
        <v>0</v>
      </c>
      <c r="F7770" s="218">
        <f t="shared" si="1379"/>
        <v>0</v>
      </c>
      <c r="G7770" s="220"/>
      <c r="I7770" s="269"/>
    </row>
    <row r="7771" spans="1:19">
      <c r="A7771" s="215" t="str">
        <f t="shared" si="1377"/>
        <v>-</v>
      </c>
      <c r="B7771" s="216"/>
      <c r="C7771" s="216"/>
      <c r="D7771" s="186"/>
      <c r="E7771" s="217">
        <f t="shared" si="1378"/>
        <v>0</v>
      </c>
      <c r="F7771" s="218">
        <f t="shared" si="1379"/>
        <v>0</v>
      </c>
      <c r="G7771" s="220"/>
      <c r="I7771" s="269"/>
    </row>
    <row r="7772" spans="1:19">
      <c r="A7772" s="215" t="str">
        <f t="shared" si="1377"/>
        <v>-</v>
      </c>
      <c r="B7772" s="216"/>
      <c r="C7772" s="216"/>
      <c r="D7772" s="186"/>
      <c r="E7772" s="217">
        <f t="shared" si="1378"/>
        <v>0</v>
      </c>
      <c r="F7772" s="218">
        <f t="shared" si="1379"/>
        <v>0</v>
      </c>
      <c r="G7772" s="220"/>
      <c r="I7772" s="269"/>
    </row>
    <row r="7773" spans="1:19">
      <c r="A7773" s="215" t="str">
        <f t="shared" si="1377"/>
        <v>-</v>
      </c>
      <c r="B7773" s="216"/>
      <c r="C7773" s="216"/>
      <c r="D7773" s="186"/>
      <c r="E7773" s="217">
        <f t="shared" si="1378"/>
        <v>0</v>
      </c>
      <c r="F7773" s="218">
        <f t="shared" si="1379"/>
        <v>0</v>
      </c>
      <c r="G7773" s="220"/>
      <c r="I7773" s="269"/>
    </row>
    <row r="7774" spans="1:19">
      <c r="A7774" s="215" t="str">
        <f t="shared" si="1377"/>
        <v>-</v>
      </c>
      <c r="B7774" s="216"/>
      <c r="C7774" s="216"/>
      <c r="D7774" s="186"/>
      <c r="E7774" s="217">
        <f t="shared" si="1378"/>
        <v>0</v>
      </c>
      <c r="F7774" s="218">
        <f t="shared" si="1379"/>
        <v>0</v>
      </c>
      <c r="G7774" s="220"/>
      <c r="I7774" s="269"/>
    </row>
    <row r="7775" spans="1:19">
      <c r="A7775" s="215" t="str">
        <f t="shared" si="1377"/>
        <v>-</v>
      </c>
      <c r="B7775" s="216"/>
      <c r="C7775" s="216"/>
      <c r="D7775" s="186"/>
      <c r="E7775" s="217">
        <f t="shared" si="1378"/>
        <v>0</v>
      </c>
      <c r="F7775" s="218">
        <f t="shared" si="1379"/>
        <v>0</v>
      </c>
      <c r="G7775" s="220"/>
      <c r="I7775" s="269"/>
    </row>
    <row r="7776" spans="1:19">
      <c r="A7776" s="215" t="str">
        <f t="shared" si="1377"/>
        <v>-</v>
      </c>
      <c r="B7776" s="216"/>
      <c r="C7776" s="216"/>
      <c r="D7776" s="186"/>
      <c r="E7776" s="217">
        <f t="shared" si="1378"/>
        <v>0</v>
      </c>
      <c r="F7776" s="218">
        <f t="shared" si="1379"/>
        <v>0</v>
      </c>
      <c r="G7776" s="220"/>
      <c r="I7776" s="269"/>
    </row>
    <row r="7777" spans="1:19">
      <c r="A7777" s="215" t="str">
        <f t="shared" si="1377"/>
        <v>-</v>
      </c>
      <c r="B7777" s="216"/>
      <c r="C7777" s="216"/>
      <c r="D7777" s="186"/>
      <c r="E7777" s="217">
        <f t="shared" si="1378"/>
        <v>0</v>
      </c>
      <c r="F7777" s="218">
        <f t="shared" si="1379"/>
        <v>0</v>
      </c>
      <c r="G7777" s="220"/>
      <c r="I7777" s="269"/>
    </row>
    <row r="7778" spans="1:19">
      <c r="A7778" s="215" t="str">
        <f t="shared" si="1377"/>
        <v>-</v>
      </c>
      <c r="B7778" s="216"/>
      <c r="C7778" s="216"/>
      <c r="D7778" s="186"/>
      <c r="E7778" s="217">
        <f t="shared" si="1378"/>
        <v>0</v>
      </c>
      <c r="F7778" s="218">
        <f t="shared" si="1379"/>
        <v>0</v>
      </c>
      <c r="G7778" s="220"/>
      <c r="I7778" s="308"/>
    </row>
    <row r="7779" spans="1:19" ht="13.5" thickBot="1">
      <c r="A7779" s="222"/>
      <c r="B7779" s="223"/>
      <c r="C7779" s="223"/>
      <c r="D7779" s="225"/>
      <c r="E7779" s="225"/>
      <c r="F7779" s="226" t="s">
        <v>76</v>
      </c>
      <c r="G7779" s="227">
        <f>SUM(F7767:F7778)</f>
        <v>0</v>
      </c>
      <c r="I7779" s="308"/>
    </row>
    <row r="7780" spans="1:19" s="209" customFormat="1" ht="13.5" thickTop="1">
      <c r="A7780" s="228" t="s">
        <v>63</v>
      </c>
      <c r="B7780" s="229"/>
      <c r="C7780" s="229"/>
      <c r="D7780" s="231"/>
      <c r="E7780" s="231"/>
      <c r="F7780" s="230"/>
      <c r="G7780" s="232"/>
      <c r="I7780" s="307"/>
      <c r="S7780" s="281"/>
    </row>
    <row r="7781" spans="1:19" ht="26">
      <c r="A7781" s="233" t="s">
        <v>53</v>
      </c>
      <c r="B7781" s="234"/>
      <c r="C7781" s="235" t="s">
        <v>54</v>
      </c>
      <c r="D7781" s="298" t="s">
        <v>64</v>
      </c>
      <c r="E7781" s="236" t="s">
        <v>65</v>
      </c>
      <c r="F7781" s="237" t="s">
        <v>75</v>
      </c>
      <c r="G7781" s="238" t="s">
        <v>66</v>
      </c>
      <c r="I7781" s="269"/>
    </row>
    <row r="7782" spans="1:19">
      <c r="A7782" s="842" t="str">
        <f t="shared" ref="A7782:A7793" si="1380">IF(I7781=0,"",VLOOKUP(I7781,MATERIALES,2,FALSE))</f>
        <v/>
      </c>
      <c r="B7782" s="843"/>
      <c r="C7782" s="239" t="str">
        <f t="shared" ref="C7782:C7790" si="1381">IF(I7781=0,"",VLOOKUP(I7781,MATERIALES,3,FALSE))</f>
        <v/>
      </c>
      <c r="D7782" s="186"/>
      <c r="E7782" s="240">
        <f t="shared" ref="E7782:E7793" si="1382">IF(I7781=0,0,VLOOKUP(I7781,MATERIALES,4,FALSE))</f>
        <v>0</v>
      </c>
      <c r="F7782" s="218">
        <f>D7782*E7782</f>
        <v>0</v>
      </c>
      <c r="G7782" s="219"/>
      <c r="I7782" s="269"/>
    </row>
    <row r="7783" spans="1:19">
      <c r="A7783" s="842" t="str">
        <f t="shared" si="1380"/>
        <v/>
      </c>
      <c r="B7783" s="843"/>
      <c r="C7783" s="239" t="str">
        <f t="shared" si="1381"/>
        <v/>
      </c>
      <c r="D7783" s="186"/>
      <c r="E7783" s="240">
        <f t="shared" si="1382"/>
        <v>0</v>
      </c>
      <c r="F7783" s="218">
        <f t="shared" ref="F7783:F7793" si="1383">D7783*E7783</f>
        <v>0</v>
      </c>
      <c r="G7783" s="220"/>
      <c r="I7783" s="269"/>
    </row>
    <row r="7784" spans="1:19">
      <c r="A7784" s="842" t="str">
        <f t="shared" si="1380"/>
        <v/>
      </c>
      <c r="B7784" s="843"/>
      <c r="C7784" s="239" t="str">
        <f t="shared" si="1381"/>
        <v/>
      </c>
      <c r="D7784" s="186"/>
      <c r="E7784" s="240">
        <f t="shared" si="1382"/>
        <v>0</v>
      </c>
      <c r="F7784" s="218">
        <f t="shared" si="1383"/>
        <v>0</v>
      </c>
      <c r="G7784" s="220"/>
      <c r="I7784" s="269"/>
    </row>
    <row r="7785" spans="1:19">
      <c r="A7785" s="842" t="str">
        <f t="shared" si="1380"/>
        <v/>
      </c>
      <c r="B7785" s="843"/>
      <c r="C7785" s="239" t="str">
        <f t="shared" si="1381"/>
        <v/>
      </c>
      <c r="D7785" s="186"/>
      <c r="E7785" s="240">
        <f t="shared" si="1382"/>
        <v>0</v>
      </c>
      <c r="F7785" s="218">
        <f t="shared" si="1383"/>
        <v>0</v>
      </c>
      <c r="G7785" s="220"/>
      <c r="I7785" s="269"/>
    </row>
    <row r="7786" spans="1:19">
      <c r="A7786" s="842" t="str">
        <f t="shared" si="1380"/>
        <v/>
      </c>
      <c r="B7786" s="843"/>
      <c r="C7786" s="239" t="str">
        <f t="shared" si="1381"/>
        <v/>
      </c>
      <c r="D7786" s="186"/>
      <c r="E7786" s="240">
        <f t="shared" si="1382"/>
        <v>0</v>
      </c>
      <c r="F7786" s="218">
        <f t="shared" si="1383"/>
        <v>0</v>
      </c>
      <c r="G7786" s="220"/>
      <c r="I7786" s="269"/>
    </row>
    <row r="7787" spans="1:19">
      <c r="A7787" s="842" t="str">
        <f t="shared" si="1380"/>
        <v/>
      </c>
      <c r="B7787" s="843"/>
      <c r="C7787" s="239" t="str">
        <f t="shared" si="1381"/>
        <v/>
      </c>
      <c r="D7787" s="186"/>
      <c r="E7787" s="240">
        <f t="shared" si="1382"/>
        <v>0</v>
      </c>
      <c r="F7787" s="218">
        <f t="shared" si="1383"/>
        <v>0</v>
      </c>
      <c r="G7787" s="220"/>
      <c r="I7787" s="269"/>
    </row>
    <row r="7788" spans="1:19">
      <c r="A7788" s="842" t="str">
        <f t="shared" si="1380"/>
        <v/>
      </c>
      <c r="B7788" s="843"/>
      <c r="C7788" s="239" t="str">
        <f t="shared" si="1381"/>
        <v/>
      </c>
      <c r="D7788" s="186"/>
      <c r="E7788" s="240">
        <f t="shared" si="1382"/>
        <v>0</v>
      </c>
      <c r="F7788" s="218">
        <f t="shared" si="1383"/>
        <v>0</v>
      </c>
      <c r="G7788" s="220"/>
      <c r="I7788" s="269"/>
    </row>
    <row r="7789" spans="1:19">
      <c r="A7789" s="842" t="str">
        <f t="shared" si="1380"/>
        <v/>
      </c>
      <c r="B7789" s="843"/>
      <c r="C7789" s="239" t="str">
        <f t="shared" si="1381"/>
        <v/>
      </c>
      <c r="D7789" s="186"/>
      <c r="E7789" s="240">
        <f t="shared" si="1382"/>
        <v>0</v>
      </c>
      <c r="F7789" s="218">
        <f t="shared" si="1383"/>
        <v>0</v>
      </c>
      <c r="G7789" s="241"/>
      <c r="I7789" s="269"/>
    </row>
    <row r="7790" spans="1:19">
      <c r="A7790" s="842" t="str">
        <f t="shared" si="1380"/>
        <v/>
      </c>
      <c r="B7790" s="843"/>
      <c r="C7790" s="239" t="str">
        <f t="shared" si="1381"/>
        <v/>
      </c>
      <c r="D7790" s="186"/>
      <c r="E7790" s="240">
        <f t="shared" si="1382"/>
        <v>0</v>
      </c>
      <c r="F7790" s="218">
        <f t="shared" si="1383"/>
        <v>0</v>
      </c>
      <c r="G7790" s="220"/>
      <c r="I7790" s="269"/>
    </row>
    <row r="7791" spans="1:19">
      <c r="A7791" s="842" t="str">
        <f t="shared" si="1380"/>
        <v/>
      </c>
      <c r="B7791" s="843"/>
      <c r="C7791" s="239"/>
      <c r="D7791" s="186"/>
      <c r="E7791" s="240">
        <f t="shared" si="1382"/>
        <v>0</v>
      </c>
      <c r="F7791" s="218">
        <f t="shared" si="1383"/>
        <v>0</v>
      </c>
      <c r="G7791" s="220"/>
      <c r="I7791" s="269"/>
    </row>
    <row r="7792" spans="1:19">
      <c r="A7792" s="842" t="str">
        <f t="shared" si="1380"/>
        <v/>
      </c>
      <c r="B7792" s="843"/>
      <c r="C7792" s="239"/>
      <c r="D7792" s="186"/>
      <c r="E7792" s="240">
        <f t="shared" si="1382"/>
        <v>0</v>
      </c>
      <c r="F7792" s="218">
        <f t="shared" si="1383"/>
        <v>0</v>
      </c>
      <c r="G7792" s="220"/>
      <c r="I7792" s="269"/>
    </row>
    <row r="7793" spans="1:9" ht="26.25" customHeight="1">
      <c r="A7793" s="842" t="str">
        <f t="shared" si="1380"/>
        <v/>
      </c>
      <c r="B7793" s="843"/>
      <c r="C7793" s="239" t="str">
        <f t="shared" ref="C7793" si="1384">IF(I7792=0,"",VLOOKUP(I7792,MATERIALES,3,FALSE))</f>
        <v/>
      </c>
      <c r="D7793" s="186"/>
      <c r="E7793" s="240">
        <f t="shared" si="1382"/>
        <v>0</v>
      </c>
      <c r="F7793" s="218">
        <f t="shared" si="1383"/>
        <v>0</v>
      </c>
      <c r="G7793" s="221"/>
      <c r="I7793" s="308"/>
    </row>
    <row r="7794" spans="1:9" ht="13.5" thickBot="1">
      <c r="A7794" s="204"/>
      <c r="D7794" s="206"/>
      <c r="E7794" s="242"/>
      <c r="F7794" s="243" t="s">
        <v>77</v>
      </c>
      <c r="G7794" s="241">
        <f>SUM(F7782:F7793)</f>
        <v>0</v>
      </c>
      <c r="I7794" s="308"/>
    </row>
    <row r="7795" spans="1:9" ht="14" thickTop="1" thickBot="1">
      <c r="A7795" s="244" t="s">
        <v>68</v>
      </c>
      <c r="B7795" s="245"/>
      <c r="C7795" s="245"/>
      <c r="D7795" s="247"/>
      <c r="E7795" s="247"/>
      <c r="F7795" s="246"/>
      <c r="G7795" s="248"/>
      <c r="I7795" s="308"/>
    </row>
    <row r="7796" spans="1:9" ht="13.5" thickTop="1">
      <c r="A7796" s="233" t="s">
        <v>53</v>
      </c>
      <c r="B7796" s="234"/>
      <c r="C7796" s="236" t="s">
        <v>67</v>
      </c>
      <c r="D7796" s="298" t="s">
        <v>71</v>
      </c>
      <c r="E7796" s="236" t="s">
        <v>96</v>
      </c>
      <c r="F7796" s="237" t="s">
        <v>75</v>
      </c>
      <c r="G7796" s="238" t="s">
        <v>66</v>
      </c>
      <c r="I7796" s="269"/>
    </row>
    <row r="7797" spans="1:9">
      <c r="A7797" s="842" t="str">
        <f>IF(I7796=0,"",VLOOKUP(I7796,EQUIPOS,2,FALSE))</f>
        <v/>
      </c>
      <c r="B7797" s="843"/>
      <c r="C7797" s="187"/>
      <c r="D7797" s="186"/>
      <c r="E7797" s="240">
        <f>IF(I7796=0,0,VLOOKUP(I7796,EQUIPOS,4,FALSE))</f>
        <v>0</v>
      </c>
      <c r="F7797" s="218">
        <f>C7797*D7797*E7797</f>
        <v>0</v>
      </c>
      <c r="G7797" s="219"/>
      <c r="I7797" s="269"/>
    </row>
    <row r="7798" spans="1:9">
      <c r="A7798" s="842" t="str">
        <f>IF(I7797=0,"",VLOOKUP(I7797,EQUIPOS,2,FALSE))</f>
        <v/>
      </c>
      <c r="B7798" s="843"/>
      <c r="C7798" s="187"/>
      <c r="D7798" s="186"/>
      <c r="E7798" s="240">
        <f>IF(I7797=0,0,VLOOKUP(I7797,EQUIPOS,4,FALSE))</f>
        <v>0</v>
      </c>
      <c r="F7798" s="218">
        <f t="shared" ref="F7798:F7801" si="1385">C7798*D7798*E7798</f>
        <v>0</v>
      </c>
      <c r="G7798" s="220"/>
      <c r="I7798" s="269"/>
    </row>
    <row r="7799" spans="1:9">
      <c r="A7799" s="842" t="str">
        <f>IF(I7798=0,"",VLOOKUP(I7798,EQUIPOS,2,FALSE))</f>
        <v/>
      </c>
      <c r="B7799" s="843"/>
      <c r="C7799" s="187"/>
      <c r="D7799" s="186"/>
      <c r="E7799" s="240">
        <f>IF(I7798=0,0,VLOOKUP(I7798,EQUIPOS,4,FALSE))</f>
        <v>0</v>
      </c>
      <c r="F7799" s="218">
        <f t="shared" si="1385"/>
        <v>0</v>
      </c>
      <c r="G7799" s="220"/>
      <c r="I7799" s="269"/>
    </row>
    <row r="7800" spans="1:9">
      <c r="A7800" s="842" t="str">
        <f>IF(I7799=0,"",VLOOKUP(I7799,EQUIPOS,2,FALSE))</f>
        <v/>
      </c>
      <c r="B7800" s="843"/>
      <c r="C7800" s="187"/>
      <c r="D7800" s="186"/>
      <c r="E7800" s="240">
        <f>IF(I7799=0,0,VLOOKUP(I7799,EQUIPOS,4,FALSE))</f>
        <v>0</v>
      </c>
      <c r="F7800" s="218">
        <f t="shared" si="1385"/>
        <v>0</v>
      </c>
      <c r="G7800" s="220"/>
      <c r="I7800" s="269"/>
    </row>
    <row r="7801" spans="1:9" ht="30.75" customHeight="1">
      <c r="A7801" s="842" t="str">
        <f>IF(I7800=0,"",VLOOKUP(I7800,EQUIPOS,2,FALSE))</f>
        <v/>
      </c>
      <c r="B7801" s="843"/>
      <c r="C7801" s="187"/>
      <c r="D7801" s="186"/>
      <c r="E7801" s="240">
        <f>IF(I7800=0,0,VLOOKUP(I7800,EQUIPOS,4,FALSE))</f>
        <v>0</v>
      </c>
      <c r="F7801" s="218">
        <f t="shared" si="1385"/>
        <v>0</v>
      </c>
      <c r="G7801" s="221"/>
      <c r="I7801" s="308"/>
    </row>
    <row r="7802" spans="1:9" ht="13.5" thickBot="1">
      <c r="A7802" s="222"/>
      <c r="B7802" s="223"/>
      <c r="C7802" s="223"/>
      <c r="D7802" s="225"/>
      <c r="E7802" s="249"/>
      <c r="F7802" s="226" t="s">
        <v>78</v>
      </c>
      <c r="G7802" s="250">
        <f>SUM(F7797:F7801)</f>
        <v>0</v>
      </c>
      <c r="I7802" s="308"/>
    </row>
    <row r="7803" spans="1:9" ht="13.5" thickTop="1">
      <c r="A7803" s="228" t="s">
        <v>69</v>
      </c>
      <c r="B7803" s="229"/>
      <c r="C7803" s="229"/>
      <c r="D7803" s="231"/>
      <c r="E7803" s="231"/>
      <c r="F7803" s="230"/>
      <c r="G7803" s="232"/>
      <c r="H7803" s="209"/>
      <c r="I7803" s="307"/>
    </row>
    <row r="7804" spans="1:9" ht="26">
      <c r="A7804" s="233" t="s">
        <v>53</v>
      </c>
      <c r="B7804" s="235" t="s">
        <v>54</v>
      </c>
      <c r="C7804" s="235" t="s">
        <v>64</v>
      </c>
      <c r="D7804" s="298" t="s">
        <v>70</v>
      </c>
      <c r="E7804" s="236" t="s">
        <v>65</v>
      </c>
      <c r="F7804" s="237" t="s">
        <v>75</v>
      </c>
      <c r="G7804" s="238" t="s">
        <v>66</v>
      </c>
      <c r="I7804" s="269"/>
    </row>
    <row r="7805" spans="1:9">
      <c r="A7805" s="251" t="str">
        <f t="shared" ref="A7805:A7816" si="1386">IF(I7804=0,"",VLOOKUP(I7804,MANOOBRA,2,FALSE))</f>
        <v/>
      </c>
      <c r="B7805" s="239" t="str">
        <f t="shared" ref="B7805:B7816" si="1387">IF(I7804=0,"",VLOOKUP(I7804,MANOOBRA,3,FALSE))</f>
        <v/>
      </c>
      <c r="C7805" s="187"/>
      <c r="D7805" s="187"/>
      <c r="E7805" s="240">
        <f t="shared" ref="E7805:E7816" si="1388">IF(I7804=0,0,VLOOKUP(I7804,MANOOBRA,4,FALSE))</f>
        <v>0</v>
      </c>
      <c r="F7805" s="218">
        <f>IF(D7805=0,0,C7805*E7805/D7805)</f>
        <v>0</v>
      </c>
      <c r="G7805" s="219"/>
      <c r="I7805" s="269"/>
    </row>
    <row r="7806" spans="1:9">
      <c r="A7806" s="251" t="str">
        <f t="shared" si="1386"/>
        <v/>
      </c>
      <c r="B7806" s="239" t="str">
        <f t="shared" si="1387"/>
        <v/>
      </c>
      <c r="C7806" s="187"/>
      <c r="D7806" s="187"/>
      <c r="E7806" s="240">
        <f t="shared" si="1388"/>
        <v>0</v>
      </c>
      <c r="F7806" s="218">
        <f t="shared" ref="F7806:F7816" si="1389">IF(D7806=0,0,C7806*E7806/D7806)</f>
        <v>0</v>
      </c>
      <c r="G7806" s="220"/>
      <c r="I7806" s="269"/>
    </row>
    <row r="7807" spans="1:9">
      <c r="A7807" s="251" t="str">
        <f t="shared" si="1386"/>
        <v/>
      </c>
      <c r="B7807" s="239" t="str">
        <f t="shared" si="1387"/>
        <v/>
      </c>
      <c r="C7807" s="187"/>
      <c r="D7807" s="290"/>
      <c r="E7807" s="240">
        <f t="shared" si="1388"/>
        <v>0</v>
      </c>
      <c r="F7807" s="218">
        <f t="shared" si="1389"/>
        <v>0</v>
      </c>
      <c r="G7807" s="220"/>
      <c r="I7807" s="269"/>
    </row>
    <row r="7808" spans="1:9">
      <c r="A7808" s="251" t="str">
        <f t="shared" si="1386"/>
        <v/>
      </c>
      <c r="B7808" s="239" t="str">
        <f t="shared" si="1387"/>
        <v/>
      </c>
      <c r="C7808" s="187"/>
      <c r="D7808" s="187"/>
      <c r="E7808" s="240">
        <f t="shared" si="1388"/>
        <v>0</v>
      </c>
      <c r="F7808" s="218">
        <f t="shared" si="1389"/>
        <v>0</v>
      </c>
      <c r="G7808" s="220"/>
      <c r="I7808" s="269"/>
    </row>
    <row r="7809" spans="1:20">
      <c r="A7809" s="251" t="str">
        <f t="shared" si="1386"/>
        <v/>
      </c>
      <c r="B7809" s="239" t="str">
        <f t="shared" si="1387"/>
        <v/>
      </c>
      <c r="C7809" s="187"/>
      <c r="D7809" s="187"/>
      <c r="E7809" s="240">
        <f t="shared" si="1388"/>
        <v>0</v>
      </c>
      <c r="F7809" s="218">
        <f t="shared" si="1389"/>
        <v>0</v>
      </c>
      <c r="G7809" s="220"/>
      <c r="I7809" s="269"/>
    </row>
    <row r="7810" spans="1:20">
      <c r="A7810" s="251" t="str">
        <f t="shared" si="1386"/>
        <v/>
      </c>
      <c r="B7810" s="239" t="str">
        <f t="shared" si="1387"/>
        <v/>
      </c>
      <c r="C7810" s="187"/>
      <c r="D7810" s="187"/>
      <c r="E7810" s="240">
        <f t="shared" si="1388"/>
        <v>0</v>
      </c>
      <c r="F7810" s="218">
        <f t="shared" si="1389"/>
        <v>0</v>
      </c>
      <c r="G7810" s="220"/>
      <c r="I7810" s="269"/>
    </row>
    <row r="7811" spans="1:20">
      <c r="A7811" s="251" t="str">
        <f t="shared" si="1386"/>
        <v/>
      </c>
      <c r="B7811" s="239" t="str">
        <f t="shared" si="1387"/>
        <v/>
      </c>
      <c r="C7811" s="187"/>
      <c r="D7811" s="187"/>
      <c r="E7811" s="240">
        <f t="shared" si="1388"/>
        <v>0</v>
      </c>
      <c r="F7811" s="218">
        <f t="shared" si="1389"/>
        <v>0</v>
      </c>
      <c r="G7811" s="220"/>
      <c r="I7811" s="269"/>
    </row>
    <row r="7812" spans="1:20">
      <c r="A7812" s="251" t="str">
        <f t="shared" si="1386"/>
        <v/>
      </c>
      <c r="B7812" s="239" t="str">
        <f t="shared" si="1387"/>
        <v/>
      </c>
      <c r="C7812" s="187"/>
      <c r="D7812" s="187"/>
      <c r="E7812" s="240">
        <f t="shared" si="1388"/>
        <v>0</v>
      </c>
      <c r="F7812" s="218">
        <f t="shared" si="1389"/>
        <v>0</v>
      </c>
      <c r="G7812" s="220"/>
      <c r="I7812" s="269"/>
    </row>
    <row r="7813" spans="1:20">
      <c r="A7813" s="251" t="str">
        <f t="shared" si="1386"/>
        <v/>
      </c>
      <c r="B7813" s="239" t="str">
        <f t="shared" si="1387"/>
        <v/>
      </c>
      <c r="C7813" s="187"/>
      <c r="D7813" s="187"/>
      <c r="E7813" s="240">
        <f t="shared" si="1388"/>
        <v>0</v>
      </c>
      <c r="F7813" s="218">
        <f t="shared" si="1389"/>
        <v>0</v>
      </c>
      <c r="G7813" s="220"/>
      <c r="I7813" s="269"/>
    </row>
    <row r="7814" spans="1:20">
      <c r="A7814" s="251" t="str">
        <f t="shared" si="1386"/>
        <v/>
      </c>
      <c r="B7814" s="239" t="str">
        <f t="shared" si="1387"/>
        <v/>
      </c>
      <c r="C7814" s="187"/>
      <c r="D7814" s="187"/>
      <c r="E7814" s="240">
        <f t="shared" si="1388"/>
        <v>0</v>
      </c>
      <c r="F7814" s="218">
        <f t="shared" si="1389"/>
        <v>0</v>
      </c>
      <c r="G7814" s="220"/>
      <c r="I7814" s="269"/>
    </row>
    <row r="7815" spans="1:20">
      <c r="A7815" s="251" t="str">
        <f t="shared" si="1386"/>
        <v/>
      </c>
      <c r="B7815" s="239" t="str">
        <f t="shared" si="1387"/>
        <v/>
      </c>
      <c r="C7815" s="187"/>
      <c r="D7815" s="187"/>
      <c r="E7815" s="240">
        <f t="shared" si="1388"/>
        <v>0</v>
      </c>
      <c r="F7815" s="218">
        <f t="shared" si="1389"/>
        <v>0</v>
      </c>
      <c r="G7815" s="220"/>
      <c r="I7815" s="269"/>
    </row>
    <row r="7816" spans="1:20" ht="31.5" customHeight="1">
      <c r="A7816" s="251" t="str">
        <f t="shared" si="1386"/>
        <v/>
      </c>
      <c r="B7816" s="239" t="str">
        <f t="shared" si="1387"/>
        <v/>
      </c>
      <c r="C7816" s="187"/>
      <c r="D7816" s="187"/>
      <c r="E7816" s="240">
        <f t="shared" si="1388"/>
        <v>0</v>
      </c>
      <c r="F7816" s="218">
        <f t="shared" si="1389"/>
        <v>0</v>
      </c>
      <c r="G7816" s="221"/>
      <c r="I7816" s="308"/>
    </row>
    <row r="7817" spans="1:20" ht="13.5" thickBot="1">
      <c r="A7817" s="222"/>
      <c r="B7817" s="223"/>
      <c r="C7817" s="223"/>
      <c r="D7817" s="225"/>
      <c r="E7817" s="225"/>
      <c r="F7817" s="226" t="s">
        <v>79</v>
      </c>
      <c r="G7817" s="250">
        <f>SUM(F7805:F7816)</f>
        <v>0</v>
      </c>
      <c r="I7817" s="308"/>
    </row>
    <row r="7818" spans="1:20" ht="13.5" thickTop="1">
      <c r="A7818" s="179" t="s">
        <v>72</v>
      </c>
      <c r="B7818" s="229"/>
      <c r="C7818" s="229"/>
      <c r="D7818" s="231"/>
      <c r="E7818" s="231"/>
      <c r="F7818" s="230"/>
      <c r="G7818" s="232"/>
      <c r="H7818" s="209"/>
      <c r="I7818" s="307"/>
    </row>
    <row r="7819" spans="1:20">
      <c r="A7819" s="233" t="s">
        <v>53</v>
      </c>
      <c r="B7819" s="234"/>
      <c r="C7819" s="234"/>
      <c r="D7819" s="299"/>
      <c r="E7819" s="236" t="s">
        <v>73</v>
      </c>
      <c r="F7819" s="237" t="s">
        <v>74</v>
      </c>
      <c r="G7819" s="252" t="s">
        <v>73</v>
      </c>
      <c r="I7819" s="308"/>
    </row>
    <row r="7820" spans="1:20">
      <c r="A7820" s="178" t="s">
        <v>86</v>
      </c>
      <c r="B7820" s="253"/>
      <c r="C7820" s="253"/>
      <c r="D7820" s="300"/>
      <c r="E7820" s="217">
        <f>SUM(G7779,G7794,G7802,G7817)</f>
        <v>0</v>
      </c>
      <c r="F7820" s="254">
        <f>A</f>
        <v>0</v>
      </c>
      <c r="G7820" s="255">
        <f>E7820*F7820</f>
        <v>0</v>
      </c>
      <c r="I7820" s="308"/>
    </row>
    <row r="7821" spans="1:20">
      <c r="A7821" s="178" t="s">
        <v>84</v>
      </c>
      <c r="B7821" s="253"/>
      <c r="C7821" s="253"/>
      <c r="D7821" s="300"/>
      <c r="E7821" s="217">
        <f>SUM(G7779,G7794,G7802,G7817)</f>
        <v>0</v>
      </c>
      <c r="F7821" s="254">
        <f>I</f>
        <v>0</v>
      </c>
      <c r="G7821" s="255">
        <f>E7821*F7821</f>
        <v>0</v>
      </c>
      <c r="I7821" s="308"/>
    </row>
    <row r="7822" spans="1:20" ht="33" customHeight="1">
      <c r="A7822" s="178" t="s">
        <v>85</v>
      </c>
      <c r="B7822" s="253"/>
      <c r="C7822" s="253"/>
      <c r="D7822" s="300"/>
      <c r="E7822" s="217">
        <f>SUM(G7779,G7794,G7802,G7817)</f>
        <v>0</v>
      </c>
      <c r="F7822" s="254">
        <f>U</f>
        <v>0</v>
      </c>
      <c r="G7822" s="255">
        <f>E7822*F7822</f>
        <v>0</v>
      </c>
      <c r="I7822" s="308"/>
      <c r="J7822" s="281"/>
      <c r="K7822" s="281"/>
      <c r="L7822" s="281"/>
      <c r="M7822" s="281"/>
      <c r="N7822" s="281"/>
      <c r="O7822" s="281"/>
      <c r="P7822" s="281"/>
      <c r="Q7822" s="281"/>
      <c r="R7822" s="281"/>
      <c r="S7822" s="281"/>
    </row>
    <row r="7823" spans="1:20" s="201" customFormat="1" ht="13.5" thickBot="1">
      <c r="A7823" s="222"/>
      <c r="B7823" s="223"/>
      <c r="C7823" s="223"/>
      <c r="D7823" s="225"/>
      <c r="E7823" s="225"/>
      <c r="F7823" s="256" t="s">
        <v>83</v>
      </c>
      <c r="G7823" s="250">
        <f>SUM(G7820:G7822)</f>
        <v>0</v>
      </c>
      <c r="I7823" s="309"/>
      <c r="J7823" s="201" t="str">
        <f>B7763</f>
        <v>10,17</v>
      </c>
      <c r="K7823" s="261">
        <f>E7820</f>
        <v>0</v>
      </c>
      <c r="L7823" s="261">
        <f>+G7779</f>
        <v>0</v>
      </c>
      <c r="M7823" s="261">
        <f>+G7794</f>
        <v>0</v>
      </c>
      <c r="N7823" s="261">
        <f>+G7802</f>
        <v>0</v>
      </c>
      <c r="O7823" s="261">
        <f>+G7817</f>
        <v>0</v>
      </c>
      <c r="P7823" s="280">
        <f>G7820</f>
        <v>0</v>
      </c>
      <c r="Q7823" s="280">
        <f>G7821</f>
        <v>0</v>
      </c>
      <c r="R7823" s="280">
        <f>G7822</f>
        <v>0</v>
      </c>
      <c r="S7823" s="283">
        <f>SUM(K7823:R7823)</f>
        <v>0</v>
      </c>
      <c r="T7823" s="280"/>
    </row>
    <row r="7824" spans="1:20" ht="14" thickTop="1" thickBot="1">
      <c r="A7824" s="257"/>
      <c r="B7824" s="201"/>
      <c r="C7824" s="201"/>
      <c r="D7824" s="301"/>
      <c r="E7824" s="258" t="s">
        <v>88</v>
      </c>
      <c r="F7824" s="259"/>
      <c r="G7824" s="260">
        <f>ROUND(SUM(G7779,G7794,G7802,G7817,G7823),0)</f>
        <v>0</v>
      </c>
      <c r="I7824" s="308"/>
      <c r="T7824" s="280"/>
    </row>
    <row r="7825" spans="1:20" ht="13.5" thickTop="1">
      <c r="A7825" s="262" t="s">
        <v>95</v>
      </c>
      <c r="D7825" s="206"/>
      <c r="E7825" s="206"/>
      <c r="F7825" s="205"/>
      <c r="G7825" s="208"/>
      <c r="I7825" s="308"/>
      <c r="T7825" s="280"/>
    </row>
    <row r="7826" spans="1:20">
      <c r="A7826" s="262"/>
      <c r="B7826" s="263"/>
      <c r="C7826" s="263"/>
      <c r="D7826" s="302"/>
      <c r="E7826" s="206"/>
      <c r="F7826" s="205"/>
      <c r="G7826" s="264">
        <f ca="1">TODAY()</f>
        <v>45189</v>
      </c>
      <c r="I7826" s="308"/>
      <c r="T7826" s="280"/>
    </row>
    <row r="7827" spans="1:20" s="191" customFormat="1" ht="13.5" thickBot="1">
      <c r="A7827" s="222"/>
      <c r="B7827" s="223"/>
      <c r="C7827" s="223"/>
      <c r="D7827" s="225"/>
      <c r="E7827" s="225"/>
      <c r="F7827" s="224"/>
      <c r="G7827" s="265"/>
      <c r="I7827" s="303"/>
      <c r="S7827" s="282"/>
    </row>
    <row r="7828" spans="1:20" s="191" customFormat="1" ht="13.5" thickTop="1">
      <c r="A7828" s="188" t="s">
        <v>124</v>
      </c>
      <c r="B7828" s="188"/>
      <c r="C7828" s="188"/>
      <c r="D7828" s="190"/>
      <c r="E7828" s="190"/>
      <c r="F7828" s="189"/>
      <c r="G7828" s="189"/>
      <c r="I7828" s="303"/>
      <c r="S7828" s="282"/>
    </row>
    <row r="7829" spans="1:20" s="191" customFormat="1">
      <c r="A7829" s="188" t="str">
        <f>CONCATENATE('Prestaciones y AIU'!A6960," ANALISIS DE PRECIOS UNITARIOS")</f>
        <v xml:space="preserve"> ANALISIS DE PRECIOS UNITARIOS</v>
      </c>
      <c r="B7829" s="188"/>
      <c r="C7829" s="188"/>
      <c r="D7829" s="190"/>
      <c r="E7829" s="190"/>
      <c r="F7829" s="189"/>
      <c r="G7829" s="189"/>
      <c r="I7829" s="303"/>
      <c r="S7829" s="282"/>
    </row>
    <row r="7830" spans="1:20" s="191" customFormat="1">
      <c r="A7830" s="188" t="str">
        <f>Objeto_LIC</f>
        <v>OBJETO PROCESO COMPETITIVO</v>
      </c>
      <c r="B7830" s="188"/>
      <c r="C7830" s="188"/>
      <c r="D7830" s="190"/>
      <c r="E7830" s="190"/>
      <c r="F7830" s="189"/>
      <c r="G7830" s="189"/>
      <c r="I7830" s="303"/>
      <c r="S7830" s="282"/>
    </row>
    <row r="7831" spans="1:20">
      <c r="A7831" s="188"/>
      <c r="B7831" s="188"/>
      <c r="C7831" s="188"/>
      <c r="D7831" s="190"/>
      <c r="E7831" s="190"/>
      <c r="F7831" s="189"/>
      <c r="G7831" s="189"/>
    </row>
    <row r="7832" spans="1:20" s="201" customFormat="1" ht="13.5" thickBot="1">
      <c r="A7832" s="192"/>
      <c r="B7832" s="192"/>
      <c r="C7832" s="192"/>
      <c r="D7832" s="194"/>
      <c r="E7832" s="194"/>
      <c r="F7832" s="193"/>
      <c r="G7832" s="193"/>
      <c r="I7832" s="305"/>
      <c r="S7832" s="282"/>
    </row>
    <row r="7833" spans="1:20" ht="13.5" thickTop="1">
      <c r="A7833" s="196"/>
      <c r="B7833" s="197"/>
      <c r="C7833" s="197"/>
      <c r="D7833" s="199"/>
      <c r="E7833" s="199"/>
      <c r="F7833" s="198"/>
      <c r="G7833" s="200" t="s">
        <v>125</v>
      </c>
    </row>
    <row r="7834" spans="1:20">
      <c r="A7834" s="202" t="s">
        <v>58</v>
      </c>
      <c r="B7834" s="844" t="str">
        <f>Proponente</f>
        <v>INDICAR NOMBRE DE CONTRATISTA</v>
      </c>
      <c r="C7834" s="844"/>
      <c r="D7834" s="844"/>
      <c r="E7834" s="844"/>
      <c r="F7834" s="844"/>
      <c r="G7834" s="845"/>
    </row>
    <row r="7835" spans="1:20">
      <c r="A7835" s="202" t="s">
        <v>59</v>
      </c>
      <c r="B7835" s="203" t="str">
        <f>Presupuesto!$A$120</f>
        <v>10,18</v>
      </c>
      <c r="C7835" s="844" t="str">
        <f>Presupuesto!$B$120</f>
        <v>Suministro e instalación de Tubería Novafort 4"</v>
      </c>
      <c r="D7835" s="844"/>
      <c r="E7835" s="844"/>
      <c r="F7835" s="844"/>
      <c r="G7835" s="845"/>
    </row>
    <row r="7836" spans="1:20">
      <c r="A7836" s="204"/>
      <c r="D7836" s="206"/>
      <c r="E7836" s="206"/>
      <c r="F7836" s="192" t="s">
        <v>87</v>
      </c>
      <c r="G7836" s="207" t="str">
        <f>Presupuesto!$C$120</f>
        <v>m</v>
      </c>
      <c r="I7836" s="306"/>
      <c r="J7836" s="281"/>
      <c r="K7836" s="281"/>
      <c r="L7836" s="281"/>
      <c r="M7836" s="281"/>
      <c r="N7836" s="281"/>
      <c r="O7836" s="281"/>
      <c r="P7836" s="281"/>
      <c r="Q7836" s="281"/>
      <c r="R7836" s="281"/>
      <c r="S7836" s="281"/>
    </row>
    <row r="7837" spans="1:20" s="209" customFormat="1" ht="13.5" thickBot="1">
      <c r="A7837" s="202" t="s">
        <v>60</v>
      </c>
      <c r="B7837" s="195"/>
      <c r="C7837" s="195"/>
      <c r="D7837" s="206"/>
      <c r="E7837" s="206"/>
      <c r="F7837" s="205"/>
      <c r="G7837" s="208"/>
      <c r="I7837" s="307"/>
      <c r="S7837" s="281"/>
    </row>
    <row r="7838" spans="1:20" ht="13.5" thickTop="1">
      <c r="A7838" s="210" t="s">
        <v>53</v>
      </c>
      <c r="B7838" s="211" t="s">
        <v>61</v>
      </c>
      <c r="C7838" s="211" t="s">
        <v>62</v>
      </c>
      <c r="D7838" s="212" t="s">
        <v>70</v>
      </c>
      <c r="E7838" s="213" t="s">
        <v>98</v>
      </c>
      <c r="F7838" s="213" t="s">
        <v>75</v>
      </c>
      <c r="G7838" s="214" t="s">
        <v>66</v>
      </c>
      <c r="I7838" s="269"/>
    </row>
    <row r="7839" spans="1:20">
      <c r="A7839" s="215" t="str">
        <f t="shared" ref="A7839:A7850" si="1390">IF(I7838=0,"-",VLOOKUP(I7838,EQUIPOS,2,FALSE))</f>
        <v>-</v>
      </c>
      <c r="B7839" s="216"/>
      <c r="C7839" s="216"/>
      <c r="D7839" s="186"/>
      <c r="E7839" s="217">
        <f t="shared" ref="E7839:E7850" si="1391">IF(I7838=0,0,VLOOKUP(I7838,EQUIPOS,4,FALSE))</f>
        <v>0</v>
      </c>
      <c r="F7839" s="218">
        <f t="shared" ref="F7839:F7850" si="1392">IF(D7839=0,0,E7839/D7839)</f>
        <v>0</v>
      </c>
      <c r="G7839" s="219"/>
      <c r="I7839" s="269"/>
    </row>
    <row r="7840" spans="1:20">
      <c r="A7840" s="215" t="str">
        <f t="shared" si="1390"/>
        <v>-</v>
      </c>
      <c r="B7840" s="216"/>
      <c r="C7840" s="216"/>
      <c r="D7840" s="186"/>
      <c r="E7840" s="217">
        <f t="shared" si="1391"/>
        <v>0</v>
      </c>
      <c r="F7840" s="218">
        <f t="shared" si="1392"/>
        <v>0</v>
      </c>
      <c r="G7840" s="220"/>
      <c r="I7840" s="269"/>
    </row>
    <row r="7841" spans="1:19">
      <c r="A7841" s="215" t="str">
        <f t="shared" si="1390"/>
        <v>-</v>
      </c>
      <c r="B7841" s="216"/>
      <c r="C7841" s="216"/>
      <c r="D7841" s="186"/>
      <c r="E7841" s="217">
        <f t="shared" si="1391"/>
        <v>0</v>
      </c>
      <c r="F7841" s="218">
        <f t="shared" si="1392"/>
        <v>0</v>
      </c>
      <c r="G7841" s="220"/>
      <c r="I7841" s="269"/>
    </row>
    <row r="7842" spans="1:19">
      <c r="A7842" s="215" t="str">
        <f t="shared" si="1390"/>
        <v>-</v>
      </c>
      <c r="B7842" s="216"/>
      <c r="C7842" s="216"/>
      <c r="D7842" s="186"/>
      <c r="E7842" s="217">
        <f t="shared" si="1391"/>
        <v>0</v>
      </c>
      <c r="F7842" s="218">
        <f t="shared" si="1392"/>
        <v>0</v>
      </c>
      <c r="G7842" s="220"/>
      <c r="I7842" s="269"/>
    </row>
    <row r="7843" spans="1:19">
      <c r="A7843" s="215" t="str">
        <f t="shared" si="1390"/>
        <v>-</v>
      </c>
      <c r="B7843" s="216"/>
      <c r="C7843" s="216"/>
      <c r="D7843" s="186"/>
      <c r="E7843" s="217">
        <f t="shared" si="1391"/>
        <v>0</v>
      </c>
      <c r="F7843" s="218">
        <f t="shared" si="1392"/>
        <v>0</v>
      </c>
      <c r="G7843" s="220"/>
      <c r="I7843" s="269"/>
    </row>
    <row r="7844" spans="1:19">
      <c r="A7844" s="215" t="str">
        <f t="shared" si="1390"/>
        <v>-</v>
      </c>
      <c r="B7844" s="216"/>
      <c r="C7844" s="216"/>
      <c r="D7844" s="186"/>
      <c r="E7844" s="217">
        <f t="shared" si="1391"/>
        <v>0</v>
      </c>
      <c r="F7844" s="218">
        <f t="shared" si="1392"/>
        <v>0</v>
      </c>
      <c r="G7844" s="220"/>
      <c r="I7844" s="269"/>
    </row>
    <row r="7845" spans="1:19">
      <c r="A7845" s="215" t="str">
        <f t="shared" si="1390"/>
        <v>-</v>
      </c>
      <c r="B7845" s="216"/>
      <c r="C7845" s="216"/>
      <c r="D7845" s="186"/>
      <c r="E7845" s="217">
        <f t="shared" si="1391"/>
        <v>0</v>
      </c>
      <c r="F7845" s="218">
        <f t="shared" si="1392"/>
        <v>0</v>
      </c>
      <c r="G7845" s="220"/>
      <c r="I7845" s="269"/>
    </row>
    <row r="7846" spans="1:19">
      <c r="A7846" s="215" t="str">
        <f t="shared" si="1390"/>
        <v>-</v>
      </c>
      <c r="B7846" s="216"/>
      <c r="C7846" s="216"/>
      <c r="D7846" s="186"/>
      <c r="E7846" s="217">
        <f t="shared" si="1391"/>
        <v>0</v>
      </c>
      <c r="F7846" s="218">
        <f t="shared" si="1392"/>
        <v>0</v>
      </c>
      <c r="G7846" s="220"/>
      <c r="I7846" s="269"/>
    </row>
    <row r="7847" spans="1:19">
      <c r="A7847" s="215" t="str">
        <f t="shared" si="1390"/>
        <v>-</v>
      </c>
      <c r="B7847" s="216"/>
      <c r="C7847" s="216"/>
      <c r="D7847" s="186"/>
      <c r="E7847" s="217">
        <f t="shared" si="1391"/>
        <v>0</v>
      </c>
      <c r="F7847" s="218">
        <f t="shared" si="1392"/>
        <v>0</v>
      </c>
      <c r="G7847" s="220"/>
      <c r="I7847" s="269"/>
    </row>
    <row r="7848" spans="1:19">
      <c r="A7848" s="215" t="str">
        <f t="shared" si="1390"/>
        <v>-</v>
      </c>
      <c r="B7848" s="216"/>
      <c r="C7848" s="216"/>
      <c r="D7848" s="186"/>
      <c r="E7848" s="217">
        <f t="shared" si="1391"/>
        <v>0</v>
      </c>
      <c r="F7848" s="218">
        <f t="shared" si="1392"/>
        <v>0</v>
      </c>
      <c r="G7848" s="220"/>
      <c r="I7848" s="269"/>
    </row>
    <row r="7849" spans="1:19">
      <c r="A7849" s="215" t="str">
        <f t="shared" si="1390"/>
        <v>-</v>
      </c>
      <c r="B7849" s="216"/>
      <c r="C7849" s="216"/>
      <c r="D7849" s="186"/>
      <c r="E7849" s="217">
        <f t="shared" si="1391"/>
        <v>0</v>
      </c>
      <c r="F7849" s="218">
        <f t="shared" si="1392"/>
        <v>0</v>
      </c>
      <c r="G7849" s="220"/>
      <c r="I7849" s="269"/>
    </row>
    <row r="7850" spans="1:19">
      <c r="A7850" s="215" t="str">
        <f t="shared" si="1390"/>
        <v>-</v>
      </c>
      <c r="B7850" s="216"/>
      <c r="C7850" s="216"/>
      <c r="D7850" s="186"/>
      <c r="E7850" s="217">
        <f t="shared" si="1391"/>
        <v>0</v>
      </c>
      <c r="F7850" s="218">
        <f t="shared" si="1392"/>
        <v>0</v>
      </c>
      <c r="G7850" s="220"/>
      <c r="I7850" s="308"/>
    </row>
    <row r="7851" spans="1:19" ht="13.5" thickBot="1">
      <c r="A7851" s="222"/>
      <c r="B7851" s="223"/>
      <c r="C7851" s="223"/>
      <c r="D7851" s="225"/>
      <c r="E7851" s="225"/>
      <c r="F7851" s="226" t="s">
        <v>76</v>
      </c>
      <c r="G7851" s="227">
        <f>SUM(F7839:F7850)</f>
        <v>0</v>
      </c>
      <c r="I7851" s="308"/>
    </row>
    <row r="7852" spans="1:19" s="209" customFormat="1" ht="13.5" thickTop="1">
      <c r="A7852" s="228" t="s">
        <v>63</v>
      </c>
      <c r="B7852" s="229"/>
      <c r="C7852" s="229"/>
      <c r="D7852" s="231"/>
      <c r="E7852" s="231"/>
      <c r="F7852" s="230"/>
      <c r="G7852" s="232"/>
      <c r="I7852" s="307"/>
      <c r="S7852" s="281"/>
    </row>
    <row r="7853" spans="1:19" ht="26">
      <c r="A7853" s="233" t="s">
        <v>53</v>
      </c>
      <c r="B7853" s="234"/>
      <c r="C7853" s="235" t="s">
        <v>54</v>
      </c>
      <c r="D7853" s="298" t="s">
        <v>64</v>
      </c>
      <c r="E7853" s="236" t="s">
        <v>65</v>
      </c>
      <c r="F7853" s="237" t="s">
        <v>75</v>
      </c>
      <c r="G7853" s="238" t="s">
        <v>66</v>
      </c>
      <c r="I7853" s="269"/>
    </row>
    <row r="7854" spans="1:19">
      <c r="A7854" s="842" t="str">
        <f t="shared" ref="A7854:A7865" si="1393">IF(I7853=0,"",VLOOKUP(I7853,MATERIALES,2,FALSE))</f>
        <v/>
      </c>
      <c r="B7854" s="843"/>
      <c r="C7854" s="239" t="str">
        <f t="shared" ref="C7854:C7862" si="1394">IF(I7853=0,"",VLOOKUP(I7853,MATERIALES,3,FALSE))</f>
        <v/>
      </c>
      <c r="D7854" s="186"/>
      <c r="E7854" s="240">
        <f t="shared" ref="E7854:E7865" si="1395">IF(I7853=0,0,VLOOKUP(I7853,MATERIALES,4,FALSE))</f>
        <v>0</v>
      </c>
      <c r="F7854" s="218">
        <f>D7854*E7854</f>
        <v>0</v>
      </c>
      <c r="G7854" s="219"/>
      <c r="I7854" s="269"/>
    </row>
    <row r="7855" spans="1:19">
      <c r="A7855" s="842" t="str">
        <f t="shared" si="1393"/>
        <v/>
      </c>
      <c r="B7855" s="843"/>
      <c r="C7855" s="239" t="str">
        <f t="shared" si="1394"/>
        <v/>
      </c>
      <c r="D7855" s="186"/>
      <c r="E7855" s="240">
        <f t="shared" si="1395"/>
        <v>0</v>
      </c>
      <c r="F7855" s="218">
        <f t="shared" ref="F7855:F7865" si="1396">D7855*E7855</f>
        <v>0</v>
      </c>
      <c r="G7855" s="220"/>
      <c r="I7855" s="269"/>
    </row>
    <row r="7856" spans="1:19">
      <c r="A7856" s="842" t="str">
        <f t="shared" si="1393"/>
        <v/>
      </c>
      <c r="B7856" s="843"/>
      <c r="C7856" s="239" t="str">
        <f t="shared" si="1394"/>
        <v/>
      </c>
      <c r="D7856" s="186"/>
      <c r="E7856" s="240">
        <f t="shared" si="1395"/>
        <v>0</v>
      </c>
      <c r="F7856" s="218">
        <f t="shared" si="1396"/>
        <v>0</v>
      </c>
      <c r="G7856" s="220"/>
      <c r="I7856" s="269"/>
    </row>
    <row r="7857" spans="1:9">
      <c r="A7857" s="842" t="str">
        <f t="shared" si="1393"/>
        <v/>
      </c>
      <c r="B7857" s="843"/>
      <c r="C7857" s="239" t="str">
        <f t="shared" si="1394"/>
        <v/>
      </c>
      <c r="D7857" s="186"/>
      <c r="E7857" s="240">
        <f t="shared" si="1395"/>
        <v>0</v>
      </c>
      <c r="F7857" s="218">
        <f t="shared" si="1396"/>
        <v>0</v>
      </c>
      <c r="G7857" s="220"/>
      <c r="I7857" s="269"/>
    </row>
    <row r="7858" spans="1:9">
      <c r="A7858" s="842" t="str">
        <f t="shared" si="1393"/>
        <v/>
      </c>
      <c r="B7858" s="843"/>
      <c r="C7858" s="239" t="str">
        <f t="shared" si="1394"/>
        <v/>
      </c>
      <c r="D7858" s="186"/>
      <c r="E7858" s="240">
        <f t="shared" si="1395"/>
        <v>0</v>
      </c>
      <c r="F7858" s="218">
        <f t="shared" si="1396"/>
        <v>0</v>
      </c>
      <c r="G7858" s="220"/>
      <c r="I7858" s="269"/>
    </row>
    <row r="7859" spans="1:9">
      <c r="A7859" s="842" t="str">
        <f t="shared" si="1393"/>
        <v/>
      </c>
      <c r="B7859" s="843"/>
      <c r="C7859" s="239" t="str">
        <f t="shared" si="1394"/>
        <v/>
      </c>
      <c r="D7859" s="186"/>
      <c r="E7859" s="240">
        <f t="shared" si="1395"/>
        <v>0</v>
      </c>
      <c r="F7859" s="218">
        <f t="shared" si="1396"/>
        <v>0</v>
      </c>
      <c r="G7859" s="220"/>
      <c r="I7859" s="269"/>
    </row>
    <row r="7860" spans="1:9">
      <c r="A7860" s="842" t="str">
        <f t="shared" si="1393"/>
        <v/>
      </c>
      <c r="B7860" s="843"/>
      <c r="C7860" s="239" t="str">
        <f t="shared" si="1394"/>
        <v/>
      </c>
      <c r="D7860" s="186"/>
      <c r="E7860" s="240">
        <f t="shared" si="1395"/>
        <v>0</v>
      </c>
      <c r="F7860" s="218">
        <f t="shared" si="1396"/>
        <v>0</v>
      </c>
      <c r="G7860" s="220"/>
      <c r="I7860" s="269"/>
    </row>
    <row r="7861" spans="1:9">
      <c r="A7861" s="842" t="str">
        <f t="shared" si="1393"/>
        <v/>
      </c>
      <c r="B7861" s="843"/>
      <c r="C7861" s="239" t="str">
        <f t="shared" si="1394"/>
        <v/>
      </c>
      <c r="D7861" s="186"/>
      <c r="E7861" s="240">
        <f t="shared" si="1395"/>
        <v>0</v>
      </c>
      <c r="F7861" s="218">
        <f t="shared" si="1396"/>
        <v>0</v>
      </c>
      <c r="G7861" s="241"/>
      <c r="I7861" s="269"/>
    </row>
    <row r="7862" spans="1:9">
      <c r="A7862" s="842" t="str">
        <f t="shared" si="1393"/>
        <v/>
      </c>
      <c r="B7862" s="843"/>
      <c r="C7862" s="239" t="str">
        <f t="shared" si="1394"/>
        <v/>
      </c>
      <c r="D7862" s="186"/>
      <c r="E7862" s="240">
        <f t="shared" si="1395"/>
        <v>0</v>
      </c>
      <c r="F7862" s="218">
        <f t="shared" si="1396"/>
        <v>0</v>
      </c>
      <c r="G7862" s="220"/>
      <c r="I7862" s="269"/>
    </row>
    <row r="7863" spans="1:9">
      <c r="A7863" s="842" t="str">
        <f t="shared" si="1393"/>
        <v/>
      </c>
      <c r="B7863" s="843"/>
      <c r="C7863" s="239"/>
      <c r="D7863" s="186"/>
      <c r="E7863" s="240">
        <f t="shared" si="1395"/>
        <v>0</v>
      </c>
      <c r="F7863" s="218">
        <f t="shared" si="1396"/>
        <v>0</v>
      </c>
      <c r="G7863" s="220"/>
      <c r="I7863" s="269"/>
    </row>
    <row r="7864" spans="1:9">
      <c r="A7864" s="842" t="str">
        <f t="shared" si="1393"/>
        <v/>
      </c>
      <c r="B7864" s="843"/>
      <c r="C7864" s="239"/>
      <c r="D7864" s="186"/>
      <c r="E7864" s="240">
        <f t="shared" si="1395"/>
        <v>0</v>
      </c>
      <c r="F7864" s="218">
        <f t="shared" si="1396"/>
        <v>0</v>
      </c>
      <c r="G7864" s="220"/>
      <c r="I7864" s="269"/>
    </row>
    <row r="7865" spans="1:9" ht="26.25" customHeight="1">
      <c r="A7865" s="842" t="str">
        <f t="shared" si="1393"/>
        <v/>
      </c>
      <c r="B7865" s="843"/>
      <c r="C7865" s="239" t="str">
        <f t="shared" ref="C7865" si="1397">IF(I7864=0,"",VLOOKUP(I7864,MATERIALES,3,FALSE))</f>
        <v/>
      </c>
      <c r="D7865" s="186"/>
      <c r="E7865" s="240">
        <f t="shared" si="1395"/>
        <v>0</v>
      </c>
      <c r="F7865" s="218">
        <f t="shared" si="1396"/>
        <v>0</v>
      </c>
      <c r="G7865" s="221"/>
      <c r="I7865" s="308"/>
    </row>
    <row r="7866" spans="1:9" ht="13.5" thickBot="1">
      <c r="A7866" s="204"/>
      <c r="D7866" s="206"/>
      <c r="E7866" s="242"/>
      <c r="F7866" s="243" t="s">
        <v>77</v>
      </c>
      <c r="G7866" s="241">
        <f>SUM(F7854:F7865)</f>
        <v>0</v>
      </c>
      <c r="I7866" s="308"/>
    </row>
    <row r="7867" spans="1:9" ht="14" thickTop="1" thickBot="1">
      <c r="A7867" s="244" t="s">
        <v>68</v>
      </c>
      <c r="B7867" s="245"/>
      <c r="C7867" s="245"/>
      <c r="D7867" s="247"/>
      <c r="E7867" s="247"/>
      <c r="F7867" s="246"/>
      <c r="G7867" s="248"/>
      <c r="I7867" s="308"/>
    </row>
    <row r="7868" spans="1:9" ht="13.5" thickTop="1">
      <c r="A7868" s="233" t="s">
        <v>53</v>
      </c>
      <c r="B7868" s="234"/>
      <c r="C7868" s="236" t="s">
        <v>67</v>
      </c>
      <c r="D7868" s="298" t="s">
        <v>71</v>
      </c>
      <c r="E7868" s="236" t="s">
        <v>96</v>
      </c>
      <c r="F7868" s="237" t="s">
        <v>75</v>
      </c>
      <c r="G7868" s="238" t="s">
        <v>66</v>
      </c>
      <c r="I7868" s="269"/>
    </row>
    <row r="7869" spans="1:9">
      <c r="A7869" s="842" t="str">
        <f>IF(I7868=0,"",VLOOKUP(I7868,EQUIPOS,2,FALSE))</f>
        <v/>
      </c>
      <c r="B7869" s="843"/>
      <c r="C7869" s="187"/>
      <c r="D7869" s="186"/>
      <c r="E7869" s="240">
        <f>IF(I7868=0,0,VLOOKUP(I7868,EQUIPOS,4,FALSE))</f>
        <v>0</v>
      </c>
      <c r="F7869" s="218">
        <f>C7869*D7869*E7869</f>
        <v>0</v>
      </c>
      <c r="G7869" s="219"/>
      <c r="I7869" s="269"/>
    </row>
    <row r="7870" spans="1:9">
      <c r="A7870" s="842" t="str">
        <f>IF(I7869=0,"",VLOOKUP(I7869,EQUIPOS,2,FALSE))</f>
        <v/>
      </c>
      <c r="B7870" s="843"/>
      <c r="C7870" s="187"/>
      <c r="D7870" s="186"/>
      <c r="E7870" s="240">
        <f>IF(I7869=0,0,VLOOKUP(I7869,EQUIPOS,4,FALSE))</f>
        <v>0</v>
      </c>
      <c r="F7870" s="218">
        <f t="shared" ref="F7870:F7873" si="1398">C7870*D7870*E7870</f>
        <v>0</v>
      </c>
      <c r="G7870" s="220"/>
      <c r="I7870" s="269"/>
    </row>
    <row r="7871" spans="1:9">
      <c r="A7871" s="842" t="str">
        <f>IF(I7870=0,"",VLOOKUP(I7870,EQUIPOS,2,FALSE))</f>
        <v/>
      </c>
      <c r="B7871" s="843"/>
      <c r="C7871" s="187"/>
      <c r="D7871" s="186"/>
      <c r="E7871" s="240">
        <f>IF(I7870=0,0,VLOOKUP(I7870,EQUIPOS,4,FALSE))</f>
        <v>0</v>
      </c>
      <c r="F7871" s="218">
        <f t="shared" si="1398"/>
        <v>0</v>
      </c>
      <c r="G7871" s="220"/>
      <c r="I7871" s="269"/>
    </row>
    <row r="7872" spans="1:9">
      <c r="A7872" s="842" t="str">
        <f>IF(I7871=0,"",VLOOKUP(I7871,EQUIPOS,2,FALSE))</f>
        <v/>
      </c>
      <c r="B7872" s="843"/>
      <c r="C7872" s="187"/>
      <c r="D7872" s="186"/>
      <c r="E7872" s="240">
        <f>IF(I7871=0,0,VLOOKUP(I7871,EQUIPOS,4,FALSE))</f>
        <v>0</v>
      </c>
      <c r="F7872" s="218">
        <f t="shared" si="1398"/>
        <v>0</v>
      </c>
      <c r="G7872" s="220"/>
      <c r="I7872" s="269"/>
    </row>
    <row r="7873" spans="1:9" ht="30.75" customHeight="1">
      <c r="A7873" s="842" t="str">
        <f>IF(I7872=0,"",VLOOKUP(I7872,EQUIPOS,2,FALSE))</f>
        <v/>
      </c>
      <c r="B7873" s="843"/>
      <c r="C7873" s="187"/>
      <c r="D7873" s="186"/>
      <c r="E7873" s="240">
        <f>IF(I7872=0,0,VLOOKUP(I7872,EQUIPOS,4,FALSE))</f>
        <v>0</v>
      </c>
      <c r="F7873" s="218">
        <f t="shared" si="1398"/>
        <v>0</v>
      </c>
      <c r="G7873" s="221"/>
      <c r="I7873" s="308"/>
    </row>
    <row r="7874" spans="1:9" ht="13.5" thickBot="1">
      <c r="A7874" s="222"/>
      <c r="B7874" s="223"/>
      <c r="C7874" s="223"/>
      <c r="D7874" s="225"/>
      <c r="E7874" s="249"/>
      <c r="F7874" s="226" t="s">
        <v>78</v>
      </c>
      <c r="G7874" s="250">
        <f>SUM(F7869:F7873)</f>
        <v>0</v>
      </c>
      <c r="I7874" s="308"/>
    </row>
    <row r="7875" spans="1:9" ht="13.5" thickTop="1">
      <c r="A7875" s="228" t="s">
        <v>69</v>
      </c>
      <c r="B7875" s="229"/>
      <c r="C7875" s="229"/>
      <c r="D7875" s="231"/>
      <c r="E7875" s="231"/>
      <c r="F7875" s="230"/>
      <c r="G7875" s="232"/>
      <c r="H7875" s="209"/>
      <c r="I7875" s="307"/>
    </row>
    <row r="7876" spans="1:9" ht="26">
      <c r="A7876" s="233" t="s">
        <v>53</v>
      </c>
      <c r="B7876" s="235" t="s">
        <v>54</v>
      </c>
      <c r="C7876" s="235" t="s">
        <v>64</v>
      </c>
      <c r="D7876" s="298" t="s">
        <v>70</v>
      </c>
      <c r="E7876" s="236" t="s">
        <v>65</v>
      </c>
      <c r="F7876" s="237" t="s">
        <v>75</v>
      </c>
      <c r="G7876" s="238" t="s">
        <v>66</v>
      </c>
      <c r="I7876" s="269"/>
    </row>
    <row r="7877" spans="1:9">
      <c r="A7877" s="251" t="str">
        <f t="shared" ref="A7877:A7888" si="1399">IF(I7876=0,"",VLOOKUP(I7876,MANOOBRA,2,FALSE))</f>
        <v/>
      </c>
      <c r="B7877" s="239" t="str">
        <f t="shared" ref="B7877:B7888" si="1400">IF(I7876=0,"",VLOOKUP(I7876,MANOOBRA,3,FALSE))</f>
        <v/>
      </c>
      <c r="C7877" s="187"/>
      <c r="D7877" s="187"/>
      <c r="E7877" s="240">
        <f t="shared" ref="E7877:E7888" si="1401">IF(I7876=0,0,VLOOKUP(I7876,MANOOBRA,4,FALSE))</f>
        <v>0</v>
      </c>
      <c r="F7877" s="218">
        <f>IF(D7877=0,0,C7877*E7877/D7877)</f>
        <v>0</v>
      </c>
      <c r="G7877" s="219"/>
      <c r="I7877" s="269"/>
    </row>
    <row r="7878" spans="1:9">
      <c r="A7878" s="251" t="str">
        <f t="shared" si="1399"/>
        <v/>
      </c>
      <c r="B7878" s="239" t="str">
        <f t="shared" si="1400"/>
        <v/>
      </c>
      <c r="C7878" s="187"/>
      <c r="D7878" s="187"/>
      <c r="E7878" s="240">
        <f t="shared" si="1401"/>
        <v>0</v>
      </c>
      <c r="F7878" s="218">
        <f t="shared" ref="F7878:F7888" si="1402">IF(D7878=0,0,C7878*E7878/D7878)</f>
        <v>0</v>
      </c>
      <c r="G7878" s="220"/>
      <c r="I7878" s="269"/>
    </row>
    <row r="7879" spans="1:9">
      <c r="A7879" s="251" t="str">
        <f t="shared" si="1399"/>
        <v/>
      </c>
      <c r="B7879" s="239" t="str">
        <f t="shared" si="1400"/>
        <v/>
      </c>
      <c r="C7879" s="187"/>
      <c r="D7879" s="290"/>
      <c r="E7879" s="240">
        <f t="shared" si="1401"/>
        <v>0</v>
      </c>
      <c r="F7879" s="218">
        <f t="shared" si="1402"/>
        <v>0</v>
      </c>
      <c r="G7879" s="220"/>
      <c r="I7879" s="269"/>
    </row>
    <row r="7880" spans="1:9">
      <c r="A7880" s="251" t="str">
        <f t="shared" si="1399"/>
        <v/>
      </c>
      <c r="B7880" s="239" t="str">
        <f t="shared" si="1400"/>
        <v/>
      </c>
      <c r="C7880" s="187"/>
      <c r="D7880" s="187"/>
      <c r="E7880" s="240">
        <f t="shared" si="1401"/>
        <v>0</v>
      </c>
      <c r="F7880" s="218">
        <f t="shared" si="1402"/>
        <v>0</v>
      </c>
      <c r="G7880" s="220"/>
      <c r="I7880" s="269"/>
    </row>
    <row r="7881" spans="1:9">
      <c r="A7881" s="251" t="str">
        <f t="shared" si="1399"/>
        <v/>
      </c>
      <c r="B7881" s="239" t="str">
        <f t="shared" si="1400"/>
        <v/>
      </c>
      <c r="C7881" s="187"/>
      <c r="D7881" s="187"/>
      <c r="E7881" s="240">
        <f t="shared" si="1401"/>
        <v>0</v>
      </c>
      <c r="F7881" s="218">
        <f t="shared" si="1402"/>
        <v>0</v>
      </c>
      <c r="G7881" s="220"/>
      <c r="I7881" s="269"/>
    </row>
    <row r="7882" spans="1:9">
      <c r="A7882" s="251" t="str">
        <f t="shared" si="1399"/>
        <v/>
      </c>
      <c r="B7882" s="239" t="str">
        <f t="shared" si="1400"/>
        <v/>
      </c>
      <c r="C7882" s="187"/>
      <c r="D7882" s="187"/>
      <c r="E7882" s="240">
        <f t="shared" si="1401"/>
        <v>0</v>
      </c>
      <c r="F7882" s="218">
        <f t="shared" si="1402"/>
        <v>0</v>
      </c>
      <c r="G7882" s="220"/>
      <c r="I7882" s="269"/>
    </row>
    <row r="7883" spans="1:9">
      <c r="A7883" s="251" t="str">
        <f t="shared" si="1399"/>
        <v/>
      </c>
      <c r="B7883" s="239" t="str">
        <f t="shared" si="1400"/>
        <v/>
      </c>
      <c r="C7883" s="187"/>
      <c r="D7883" s="187"/>
      <c r="E7883" s="240">
        <f t="shared" si="1401"/>
        <v>0</v>
      </c>
      <c r="F7883" s="218">
        <f t="shared" si="1402"/>
        <v>0</v>
      </c>
      <c r="G7883" s="220"/>
      <c r="I7883" s="269"/>
    </row>
    <row r="7884" spans="1:9">
      <c r="A7884" s="251" t="str">
        <f t="shared" si="1399"/>
        <v/>
      </c>
      <c r="B7884" s="239" t="str">
        <f t="shared" si="1400"/>
        <v/>
      </c>
      <c r="C7884" s="187"/>
      <c r="D7884" s="187"/>
      <c r="E7884" s="240">
        <f t="shared" si="1401"/>
        <v>0</v>
      </c>
      <c r="F7884" s="218">
        <f t="shared" si="1402"/>
        <v>0</v>
      </c>
      <c r="G7884" s="220"/>
      <c r="I7884" s="269"/>
    </row>
    <row r="7885" spans="1:9">
      <c r="A7885" s="251" t="str">
        <f t="shared" si="1399"/>
        <v/>
      </c>
      <c r="B7885" s="239" t="str">
        <f t="shared" si="1400"/>
        <v/>
      </c>
      <c r="C7885" s="187"/>
      <c r="D7885" s="187"/>
      <c r="E7885" s="240">
        <f t="shared" si="1401"/>
        <v>0</v>
      </c>
      <c r="F7885" s="218">
        <f t="shared" si="1402"/>
        <v>0</v>
      </c>
      <c r="G7885" s="220"/>
      <c r="I7885" s="269"/>
    </row>
    <row r="7886" spans="1:9">
      <c r="A7886" s="251" t="str">
        <f t="shared" si="1399"/>
        <v/>
      </c>
      <c r="B7886" s="239" t="str">
        <f t="shared" si="1400"/>
        <v/>
      </c>
      <c r="C7886" s="187"/>
      <c r="D7886" s="187"/>
      <c r="E7886" s="240">
        <f t="shared" si="1401"/>
        <v>0</v>
      </c>
      <c r="F7886" s="218">
        <f t="shared" si="1402"/>
        <v>0</v>
      </c>
      <c r="G7886" s="220"/>
      <c r="I7886" s="269"/>
    </row>
    <row r="7887" spans="1:9">
      <c r="A7887" s="251" t="str">
        <f t="shared" si="1399"/>
        <v/>
      </c>
      <c r="B7887" s="239" t="str">
        <f t="shared" si="1400"/>
        <v/>
      </c>
      <c r="C7887" s="187"/>
      <c r="D7887" s="187"/>
      <c r="E7887" s="240">
        <f t="shared" si="1401"/>
        <v>0</v>
      </c>
      <c r="F7887" s="218">
        <f t="shared" si="1402"/>
        <v>0</v>
      </c>
      <c r="G7887" s="220"/>
      <c r="I7887" s="269"/>
    </row>
    <row r="7888" spans="1:9" ht="31.5" customHeight="1">
      <c r="A7888" s="251" t="str">
        <f t="shared" si="1399"/>
        <v/>
      </c>
      <c r="B7888" s="239" t="str">
        <f t="shared" si="1400"/>
        <v/>
      </c>
      <c r="C7888" s="187"/>
      <c r="D7888" s="187"/>
      <c r="E7888" s="240">
        <f t="shared" si="1401"/>
        <v>0</v>
      </c>
      <c r="F7888" s="218">
        <f t="shared" si="1402"/>
        <v>0</v>
      </c>
      <c r="G7888" s="221"/>
      <c r="I7888" s="308"/>
    </row>
    <row r="7889" spans="1:20" ht="13.5" thickBot="1">
      <c r="A7889" s="222"/>
      <c r="B7889" s="223"/>
      <c r="C7889" s="223"/>
      <c r="D7889" s="225"/>
      <c r="E7889" s="225"/>
      <c r="F7889" s="226" t="s">
        <v>79</v>
      </c>
      <c r="G7889" s="250">
        <f>SUM(F7877:F7888)</f>
        <v>0</v>
      </c>
      <c r="I7889" s="308"/>
    </row>
    <row r="7890" spans="1:20" ht="13.5" thickTop="1">
      <c r="A7890" s="179" t="s">
        <v>72</v>
      </c>
      <c r="B7890" s="229"/>
      <c r="C7890" s="229"/>
      <c r="D7890" s="231"/>
      <c r="E7890" s="231"/>
      <c r="F7890" s="230"/>
      <c r="G7890" s="232"/>
      <c r="H7890" s="209"/>
      <c r="I7890" s="307"/>
    </row>
    <row r="7891" spans="1:20">
      <c r="A7891" s="233" t="s">
        <v>53</v>
      </c>
      <c r="B7891" s="234"/>
      <c r="C7891" s="234"/>
      <c r="D7891" s="299"/>
      <c r="E7891" s="236" t="s">
        <v>73</v>
      </c>
      <c r="F7891" s="237" t="s">
        <v>74</v>
      </c>
      <c r="G7891" s="252" t="s">
        <v>73</v>
      </c>
      <c r="I7891" s="308"/>
    </row>
    <row r="7892" spans="1:20">
      <c r="A7892" s="178" t="s">
        <v>86</v>
      </c>
      <c r="B7892" s="253"/>
      <c r="C7892" s="253"/>
      <c r="D7892" s="300"/>
      <c r="E7892" s="217">
        <f>SUM(G7851,G7866,G7874,G7889)</f>
        <v>0</v>
      </c>
      <c r="F7892" s="254">
        <f>A</f>
        <v>0</v>
      </c>
      <c r="G7892" s="255">
        <f>E7892*F7892</f>
        <v>0</v>
      </c>
      <c r="I7892" s="308"/>
    </row>
    <row r="7893" spans="1:20">
      <c r="A7893" s="178" t="s">
        <v>84</v>
      </c>
      <c r="B7893" s="253"/>
      <c r="C7893" s="253"/>
      <c r="D7893" s="300"/>
      <c r="E7893" s="217">
        <f>SUM(G7851,G7866,G7874,G7889)</f>
        <v>0</v>
      </c>
      <c r="F7893" s="254">
        <f>I</f>
        <v>0</v>
      </c>
      <c r="G7893" s="255">
        <f>E7893*F7893</f>
        <v>0</v>
      </c>
      <c r="I7893" s="308"/>
    </row>
    <row r="7894" spans="1:20" ht="33" customHeight="1">
      <c r="A7894" s="178" t="s">
        <v>85</v>
      </c>
      <c r="B7894" s="253"/>
      <c r="C7894" s="253"/>
      <c r="D7894" s="300"/>
      <c r="E7894" s="217">
        <f>SUM(G7851,G7866,G7874,G7889)</f>
        <v>0</v>
      </c>
      <c r="F7894" s="254">
        <f>U</f>
        <v>0</v>
      </c>
      <c r="G7894" s="255">
        <f>E7894*F7894</f>
        <v>0</v>
      </c>
      <c r="I7894" s="308"/>
      <c r="J7894" s="281"/>
      <c r="K7894" s="281"/>
      <c r="L7894" s="281"/>
      <c r="M7894" s="281"/>
      <c r="N7894" s="281"/>
      <c r="O7894" s="281"/>
      <c r="P7894" s="281"/>
      <c r="Q7894" s="281"/>
      <c r="R7894" s="281"/>
      <c r="S7894" s="281"/>
    </row>
    <row r="7895" spans="1:20" s="201" customFormat="1" ht="13.5" thickBot="1">
      <c r="A7895" s="222"/>
      <c r="B7895" s="223"/>
      <c r="C7895" s="223"/>
      <c r="D7895" s="225"/>
      <c r="E7895" s="225"/>
      <c r="F7895" s="256" t="s">
        <v>83</v>
      </c>
      <c r="G7895" s="250">
        <f>SUM(G7892:G7894)</f>
        <v>0</v>
      </c>
      <c r="I7895" s="309"/>
      <c r="J7895" s="201" t="str">
        <f>B7835</f>
        <v>10,18</v>
      </c>
      <c r="K7895" s="261">
        <f>E7892</f>
        <v>0</v>
      </c>
      <c r="L7895" s="261">
        <f>+G7851</f>
        <v>0</v>
      </c>
      <c r="M7895" s="261">
        <f>+G7866</f>
        <v>0</v>
      </c>
      <c r="N7895" s="261">
        <f>+G7874</f>
        <v>0</v>
      </c>
      <c r="O7895" s="261">
        <f>+G7889</f>
        <v>0</v>
      </c>
      <c r="P7895" s="280">
        <f>G7892</f>
        <v>0</v>
      </c>
      <c r="Q7895" s="280">
        <f>G7893</f>
        <v>0</v>
      </c>
      <c r="R7895" s="280">
        <f>G7894</f>
        <v>0</v>
      </c>
      <c r="S7895" s="283">
        <f>SUM(K7895:R7895)</f>
        <v>0</v>
      </c>
      <c r="T7895" s="280"/>
    </row>
    <row r="7896" spans="1:20" ht="14" thickTop="1" thickBot="1">
      <c r="A7896" s="257"/>
      <c r="B7896" s="201"/>
      <c r="C7896" s="201"/>
      <c r="D7896" s="301"/>
      <c r="E7896" s="258" t="s">
        <v>88</v>
      </c>
      <c r="F7896" s="259"/>
      <c r="G7896" s="260">
        <f>ROUND(SUM(G7851,G7866,G7874,G7889,G7895),0)</f>
        <v>0</v>
      </c>
      <c r="I7896" s="308"/>
      <c r="T7896" s="280"/>
    </row>
    <row r="7897" spans="1:20" ht="13.5" thickTop="1">
      <c r="A7897" s="262" t="s">
        <v>95</v>
      </c>
      <c r="D7897" s="206"/>
      <c r="E7897" s="206"/>
      <c r="F7897" s="205"/>
      <c r="G7897" s="208"/>
      <c r="I7897" s="308"/>
      <c r="T7897" s="280"/>
    </row>
    <row r="7898" spans="1:20">
      <c r="A7898" s="262"/>
      <c r="B7898" s="263"/>
      <c r="C7898" s="263"/>
      <c r="D7898" s="302"/>
      <c r="E7898" s="206"/>
      <c r="F7898" s="205"/>
      <c r="G7898" s="264">
        <f ca="1">TODAY()</f>
        <v>45189</v>
      </c>
      <c r="I7898" s="308"/>
      <c r="T7898" s="280"/>
    </row>
    <row r="7899" spans="1:20" s="191" customFormat="1" ht="13.5" thickBot="1">
      <c r="A7899" s="222"/>
      <c r="B7899" s="223"/>
      <c r="C7899" s="223"/>
      <c r="D7899" s="225"/>
      <c r="E7899" s="225"/>
      <c r="F7899" s="224"/>
      <c r="G7899" s="265"/>
      <c r="I7899" s="303"/>
      <c r="S7899" s="282"/>
    </row>
    <row r="7900" spans="1:20" s="191" customFormat="1" ht="13.5" thickTop="1">
      <c r="A7900" s="188" t="s">
        <v>124</v>
      </c>
      <c r="B7900" s="188"/>
      <c r="C7900" s="188"/>
      <c r="D7900" s="190"/>
      <c r="E7900" s="190"/>
      <c r="F7900" s="189"/>
      <c r="G7900" s="189"/>
      <c r="I7900" s="303"/>
      <c r="S7900" s="282"/>
    </row>
    <row r="7901" spans="1:20" s="191" customFormat="1">
      <c r="A7901" s="188" t="str">
        <f>CONCATENATE('Prestaciones y AIU'!A7032," ANALISIS DE PRECIOS UNITARIOS")</f>
        <v xml:space="preserve"> ANALISIS DE PRECIOS UNITARIOS</v>
      </c>
      <c r="B7901" s="188"/>
      <c r="C7901" s="188"/>
      <c r="D7901" s="190"/>
      <c r="E7901" s="190"/>
      <c r="F7901" s="189"/>
      <c r="G7901" s="189"/>
      <c r="I7901" s="303"/>
      <c r="S7901" s="282"/>
    </row>
    <row r="7902" spans="1:20" s="191" customFormat="1">
      <c r="A7902" s="188" t="str">
        <f>Objeto_LIC</f>
        <v>OBJETO PROCESO COMPETITIVO</v>
      </c>
      <c r="B7902" s="188"/>
      <c r="C7902" s="188"/>
      <c r="D7902" s="190"/>
      <c r="E7902" s="190"/>
      <c r="F7902" s="189"/>
      <c r="G7902" s="189"/>
      <c r="I7902" s="303"/>
      <c r="S7902" s="282"/>
    </row>
    <row r="7903" spans="1:20">
      <c r="A7903" s="188"/>
      <c r="B7903" s="188"/>
      <c r="C7903" s="188"/>
      <c r="D7903" s="190"/>
      <c r="E7903" s="190"/>
      <c r="F7903" s="189"/>
      <c r="G7903" s="189"/>
    </row>
    <row r="7904" spans="1:20" s="201" customFormat="1" ht="13.5" thickBot="1">
      <c r="A7904" s="192"/>
      <c r="B7904" s="192"/>
      <c r="C7904" s="192"/>
      <c r="D7904" s="194"/>
      <c r="E7904" s="194"/>
      <c r="F7904" s="193"/>
      <c r="G7904" s="193"/>
      <c r="I7904" s="305"/>
      <c r="S7904" s="282"/>
    </row>
    <row r="7905" spans="1:19" ht="13.5" thickTop="1">
      <c r="A7905" s="196"/>
      <c r="B7905" s="197"/>
      <c r="C7905" s="197"/>
      <c r="D7905" s="199"/>
      <c r="E7905" s="199"/>
      <c r="F7905" s="198"/>
      <c r="G7905" s="200" t="s">
        <v>125</v>
      </c>
    </row>
    <row r="7906" spans="1:19">
      <c r="A7906" s="202" t="s">
        <v>58</v>
      </c>
      <c r="B7906" s="844" t="str">
        <f>Proponente</f>
        <v>INDICAR NOMBRE DE CONTRATISTA</v>
      </c>
      <c r="C7906" s="844"/>
      <c r="D7906" s="844"/>
      <c r="E7906" s="844"/>
      <c r="F7906" s="844"/>
      <c r="G7906" s="845"/>
    </row>
    <row r="7907" spans="1:19">
      <c r="A7907" s="202" t="s">
        <v>59</v>
      </c>
      <c r="B7907" s="203" t="str">
        <f>Presupuesto!$A$121</f>
        <v>10,19</v>
      </c>
      <c r="C7907" s="844" t="str">
        <f>Presupuesto!$B$121</f>
        <v>Suministro e instalación de Tubería Novafort 6"</v>
      </c>
      <c r="D7907" s="844"/>
      <c r="E7907" s="844"/>
      <c r="F7907" s="844"/>
      <c r="G7907" s="845"/>
    </row>
    <row r="7908" spans="1:19">
      <c r="A7908" s="204"/>
      <c r="D7908" s="206"/>
      <c r="E7908" s="206"/>
      <c r="F7908" s="192" t="s">
        <v>87</v>
      </c>
      <c r="G7908" s="207" t="str">
        <f>Presupuesto!$C$121</f>
        <v>m</v>
      </c>
      <c r="I7908" s="306"/>
      <c r="J7908" s="281"/>
      <c r="K7908" s="281"/>
      <c r="L7908" s="281"/>
      <c r="M7908" s="281"/>
      <c r="N7908" s="281"/>
      <c r="O7908" s="281"/>
      <c r="P7908" s="281"/>
      <c r="Q7908" s="281"/>
      <c r="R7908" s="281"/>
      <c r="S7908" s="281"/>
    </row>
    <row r="7909" spans="1:19" s="209" customFormat="1" ht="13.5" thickBot="1">
      <c r="A7909" s="202" t="s">
        <v>60</v>
      </c>
      <c r="B7909" s="195"/>
      <c r="C7909" s="195"/>
      <c r="D7909" s="206"/>
      <c r="E7909" s="206"/>
      <c r="F7909" s="205"/>
      <c r="G7909" s="208"/>
      <c r="I7909" s="307"/>
      <c r="S7909" s="281"/>
    </row>
    <row r="7910" spans="1:19" ht="13.5" thickTop="1">
      <c r="A7910" s="210" t="s">
        <v>53</v>
      </c>
      <c r="B7910" s="211" t="s">
        <v>61</v>
      </c>
      <c r="C7910" s="211" t="s">
        <v>62</v>
      </c>
      <c r="D7910" s="212" t="s">
        <v>70</v>
      </c>
      <c r="E7910" s="213" t="s">
        <v>98</v>
      </c>
      <c r="F7910" s="213" t="s">
        <v>75</v>
      </c>
      <c r="G7910" s="214" t="s">
        <v>66</v>
      </c>
      <c r="I7910" s="269"/>
    </row>
    <row r="7911" spans="1:19">
      <c r="A7911" s="215" t="str">
        <f t="shared" ref="A7911:A7922" si="1403">IF(I7910=0,"-",VLOOKUP(I7910,EQUIPOS,2,FALSE))</f>
        <v>-</v>
      </c>
      <c r="B7911" s="216"/>
      <c r="C7911" s="216"/>
      <c r="D7911" s="186"/>
      <c r="E7911" s="217">
        <f t="shared" ref="E7911:E7922" si="1404">IF(I7910=0,0,VLOOKUP(I7910,EQUIPOS,4,FALSE))</f>
        <v>0</v>
      </c>
      <c r="F7911" s="218">
        <f t="shared" ref="F7911:F7922" si="1405">IF(D7911=0,0,E7911/D7911)</f>
        <v>0</v>
      </c>
      <c r="G7911" s="219"/>
      <c r="I7911" s="269"/>
    </row>
    <row r="7912" spans="1:19">
      <c r="A7912" s="215" t="str">
        <f t="shared" si="1403"/>
        <v>-</v>
      </c>
      <c r="B7912" s="216"/>
      <c r="C7912" s="216"/>
      <c r="D7912" s="186"/>
      <c r="E7912" s="217">
        <f t="shared" si="1404"/>
        <v>0</v>
      </c>
      <c r="F7912" s="218">
        <f t="shared" si="1405"/>
        <v>0</v>
      </c>
      <c r="G7912" s="220"/>
      <c r="I7912" s="269"/>
    </row>
    <row r="7913" spans="1:19">
      <c r="A7913" s="215" t="str">
        <f t="shared" si="1403"/>
        <v>-</v>
      </c>
      <c r="B7913" s="216"/>
      <c r="C7913" s="216"/>
      <c r="D7913" s="186"/>
      <c r="E7913" s="217">
        <f t="shared" si="1404"/>
        <v>0</v>
      </c>
      <c r="F7913" s="218">
        <f t="shared" si="1405"/>
        <v>0</v>
      </c>
      <c r="G7913" s="220"/>
      <c r="I7913" s="269"/>
    </row>
    <row r="7914" spans="1:19">
      <c r="A7914" s="215" t="str">
        <f t="shared" si="1403"/>
        <v>-</v>
      </c>
      <c r="B7914" s="216"/>
      <c r="C7914" s="216"/>
      <c r="D7914" s="186"/>
      <c r="E7914" s="217">
        <f t="shared" si="1404"/>
        <v>0</v>
      </c>
      <c r="F7914" s="218">
        <f t="shared" si="1405"/>
        <v>0</v>
      </c>
      <c r="G7914" s="220"/>
      <c r="I7914" s="269"/>
    </row>
    <row r="7915" spans="1:19">
      <c r="A7915" s="215" t="str">
        <f t="shared" si="1403"/>
        <v>-</v>
      </c>
      <c r="B7915" s="216"/>
      <c r="C7915" s="216"/>
      <c r="D7915" s="186"/>
      <c r="E7915" s="217">
        <f t="shared" si="1404"/>
        <v>0</v>
      </c>
      <c r="F7915" s="218">
        <f t="shared" si="1405"/>
        <v>0</v>
      </c>
      <c r="G7915" s="220"/>
      <c r="I7915" s="269"/>
    </row>
    <row r="7916" spans="1:19">
      <c r="A7916" s="215" t="str">
        <f t="shared" si="1403"/>
        <v>-</v>
      </c>
      <c r="B7916" s="216"/>
      <c r="C7916" s="216"/>
      <c r="D7916" s="186"/>
      <c r="E7916" s="217">
        <f t="shared" si="1404"/>
        <v>0</v>
      </c>
      <c r="F7916" s="218">
        <f t="shared" si="1405"/>
        <v>0</v>
      </c>
      <c r="G7916" s="220"/>
      <c r="I7916" s="269"/>
    </row>
    <row r="7917" spans="1:19">
      <c r="A7917" s="215" t="str">
        <f t="shared" si="1403"/>
        <v>-</v>
      </c>
      <c r="B7917" s="216"/>
      <c r="C7917" s="216"/>
      <c r="D7917" s="186"/>
      <c r="E7917" s="217">
        <f t="shared" si="1404"/>
        <v>0</v>
      </c>
      <c r="F7917" s="218">
        <f t="shared" si="1405"/>
        <v>0</v>
      </c>
      <c r="G7917" s="220"/>
      <c r="I7917" s="269"/>
    </row>
    <row r="7918" spans="1:19">
      <c r="A7918" s="215" t="str">
        <f t="shared" si="1403"/>
        <v>-</v>
      </c>
      <c r="B7918" s="216"/>
      <c r="C7918" s="216"/>
      <c r="D7918" s="186"/>
      <c r="E7918" s="217">
        <f t="shared" si="1404"/>
        <v>0</v>
      </c>
      <c r="F7918" s="218">
        <f t="shared" si="1405"/>
        <v>0</v>
      </c>
      <c r="G7918" s="220"/>
      <c r="I7918" s="269"/>
    </row>
    <row r="7919" spans="1:19">
      <c r="A7919" s="215" t="str">
        <f t="shared" si="1403"/>
        <v>-</v>
      </c>
      <c r="B7919" s="216"/>
      <c r="C7919" s="216"/>
      <c r="D7919" s="186"/>
      <c r="E7919" s="217">
        <f t="shared" si="1404"/>
        <v>0</v>
      </c>
      <c r="F7919" s="218">
        <f t="shared" si="1405"/>
        <v>0</v>
      </c>
      <c r="G7919" s="220"/>
      <c r="I7919" s="269"/>
    </row>
    <row r="7920" spans="1:19">
      <c r="A7920" s="215" t="str">
        <f t="shared" si="1403"/>
        <v>-</v>
      </c>
      <c r="B7920" s="216"/>
      <c r="C7920" s="216"/>
      <c r="D7920" s="186"/>
      <c r="E7920" s="217">
        <f t="shared" si="1404"/>
        <v>0</v>
      </c>
      <c r="F7920" s="218">
        <f t="shared" si="1405"/>
        <v>0</v>
      </c>
      <c r="G7920" s="220"/>
      <c r="I7920" s="269"/>
    </row>
    <row r="7921" spans="1:19">
      <c r="A7921" s="215" t="str">
        <f t="shared" si="1403"/>
        <v>-</v>
      </c>
      <c r="B7921" s="216"/>
      <c r="C7921" s="216"/>
      <c r="D7921" s="186"/>
      <c r="E7921" s="217">
        <f t="shared" si="1404"/>
        <v>0</v>
      </c>
      <c r="F7921" s="218">
        <f t="shared" si="1405"/>
        <v>0</v>
      </c>
      <c r="G7921" s="220"/>
      <c r="I7921" s="269"/>
    </row>
    <row r="7922" spans="1:19">
      <c r="A7922" s="215" t="str">
        <f t="shared" si="1403"/>
        <v>-</v>
      </c>
      <c r="B7922" s="216"/>
      <c r="C7922" s="216"/>
      <c r="D7922" s="186"/>
      <c r="E7922" s="217">
        <f t="shared" si="1404"/>
        <v>0</v>
      </c>
      <c r="F7922" s="218">
        <f t="shared" si="1405"/>
        <v>0</v>
      </c>
      <c r="G7922" s="220"/>
      <c r="I7922" s="308"/>
    </row>
    <row r="7923" spans="1:19" ht="13.5" thickBot="1">
      <c r="A7923" s="222"/>
      <c r="B7923" s="223"/>
      <c r="C7923" s="223"/>
      <c r="D7923" s="225"/>
      <c r="E7923" s="225"/>
      <c r="F7923" s="226" t="s">
        <v>76</v>
      </c>
      <c r="G7923" s="227">
        <f>SUM(F7911:F7922)</f>
        <v>0</v>
      </c>
      <c r="I7923" s="308"/>
    </row>
    <row r="7924" spans="1:19" s="209" customFormat="1" ht="13.5" thickTop="1">
      <c r="A7924" s="228" t="s">
        <v>63</v>
      </c>
      <c r="B7924" s="229"/>
      <c r="C7924" s="229"/>
      <c r="D7924" s="231"/>
      <c r="E7924" s="231"/>
      <c r="F7924" s="230"/>
      <c r="G7924" s="232"/>
      <c r="I7924" s="307"/>
      <c r="S7924" s="281"/>
    </row>
    <row r="7925" spans="1:19" ht="26">
      <c r="A7925" s="233" t="s">
        <v>53</v>
      </c>
      <c r="B7925" s="234"/>
      <c r="C7925" s="235" t="s">
        <v>54</v>
      </c>
      <c r="D7925" s="298" t="s">
        <v>64</v>
      </c>
      <c r="E7925" s="236" t="s">
        <v>65</v>
      </c>
      <c r="F7925" s="237" t="s">
        <v>75</v>
      </c>
      <c r="G7925" s="238" t="s">
        <v>66</v>
      </c>
      <c r="I7925" s="269"/>
    </row>
    <row r="7926" spans="1:19">
      <c r="A7926" s="842" t="str">
        <f t="shared" ref="A7926:A7937" si="1406">IF(I7925=0,"",VLOOKUP(I7925,MATERIALES,2,FALSE))</f>
        <v/>
      </c>
      <c r="B7926" s="843"/>
      <c r="C7926" s="239" t="str">
        <f t="shared" ref="C7926:C7934" si="1407">IF(I7925=0,"",VLOOKUP(I7925,MATERIALES,3,FALSE))</f>
        <v/>
      </c>
      <c r="D7926" s="186"/>
      <c r="E7926" s="240">
        <f t="shared" ref="E7926:E7937" si="1408">IF(I7925=0,0,VLOOKUP(I7925,MATERIALES,4,FALSE))</f>
        <v>0</v>
      </c>
      <c r="F7926" s="218">
        <f>D7926*E7926</f>
        <v>0</v>
      </c>
      <c r="G7926" s="219"/>
      <c r="I7926" s="269"/>
    </row>
    <row r="7927" spans="1:19">
      <c r="A7927" s="842" t="str">
        <f t="shared" si="1406"/>
        <v/>
      </c>
      <c r="B7927" s="843"/>
      <c r="C7927" s="239" t="str">
        <f t="shared" si="1407"/>
        <v/>
      </c>
      <c r="D7927" s="186"/>
      <c r="E7927" s="240">
        <f t="shared" si="1408"/>
        <v>0</v>
      </c>
      <c r="F7927" s="218">
        <f t="shared" ref="F7927:F7937" si="1409">D7927*E7927</f>
        <v>0</v>
      </c>
      <c r="G7927" s="220"/>
      <c r="I7927" s="269"/>
    </row>
    <row r="7928" spans="1:19">
      <c r="A7928" s="842" t="str">
        <f t="shared" si="1406"/>
        <v/>
      </c>
      <c r="B7928" s="843"/>
      <c r="C7928" s="239" t="str">
        <f t="shared" si="1407"/>
        <v/>
      </c>
      <c r="D7928" s="186"/>
      <c r="E7928" s="240">
        <f t="shared" si="1408"/>
        <v>0</v>
      </c>
      <c r="F7928" s="218">
        <f t="shared" si="1409"/>
        <v>0</v>
      </c>
      <c r="G7928" s="220"/>
      <c r="I7928" s="269"/>
    </row>
    <row r="7929" spans="1:19">
      <c r="A7929" s="842" t="str">
        <f t="shared" si="1406"/>
        <v/>
      </c>
      <c r="B7929" s="843"/>
      <c r="C7929" s="239" t="str">
        <f t="shared" si="1407"/>
        <v/>
      </c>
      <c r="D7929" s="186"/>
      <c r="E7929" s="240">
        <f t="shared" si="1408"/>
        <v>0</v>
      </c>
      <c r="F7929" s="218">
        <f t="shared" si="1409"/>
        <v>0</v>
      </c>
      <c r="G7929" s="220"/>
      <c r="I7929" s="269"/>
    </row>
    <row r="7930" spans="1:19">
      <c r="A7930" s="842" t="str">
        <f t="shared" si="1406"/>
        <v/>
      </c>
      <c r="B7930" s="843"/>
      <c r="C7930" s="239" t="str">
        <f t="shared" si="1407"/>
        <v/>
      </c>
      <c r="D7930" s="186"/>
      <c r="E7930" s="240">
        <f t="shared" si="1408"/>
        <v>0</v>
      </c>
      <c r="F7930" s="218">
        <f t="shared" si="1409"/>
        <v>0</v>
      </c>
      <c r="G7930" s="220"/>
      <c r="I7930" s="269"/>
    </row>
    <row r="7931" spans="1:19">
      <c r="A7931" s="842" t="str">
        <f t="shared" si="1406"/>
        <v/>
      </c>
      <c r="B7931" s="843"/>
      <c r="C7931" s="239" t="str">
        <f t="shared" si="1407"/>
        <v/>
      </c>
      <c r="D7931" s="186"/>
      <c r="E7931" s="240">
        <f t="shared" si="1408"/>
        <v>0</v>
      </c>
      <c r="F7931" s="218">
        <f t="shared" si="1409"/>
        <v>0</v>
      </c>
      <c r="G7931" s="220"/>
      <c r="I7931" s="269"/>
    </row>
    <row r="7932" spans="1:19">
      <c r="A7932" s="842" t="str">
        <f t="shared" si="1406"/>
        <v/>
      </c>
      <c r="B7932" s="843"/>
      <c r="C7932" s="239" t="str">
        <f t="shared" si="1407"/>
        <v/>
      </c>
      <c r="D7932" s="186"/>
      <c r="E7932" s="240">
        <f t="shared" si="1408"/>
        <v>0</v>
      </c>
      <c r="F7932" s="218">
        <f t="shared" si="1409"/>
        <v>0</v>
      </c>
      <c r="G7932" s="220"/>
      <c r="I7932" s="269"/>
    </row>
    <row r="7933" spans="1:19">
      <c r="A7933" s="842" t="str">
        <f t="shared" si="1406"/>
        <v/>
      </c>
      <c r="B7933" s="843"/>
      <c r="C7933" s="239" t="str">
        <f t="shared" si="1407"/>
        <v/>
      </c>
      <c r="D7933" s="186"/>
      <c r="E7933" s="240">
        <f t="shared" si="1408"/>
        <v>0</v>
      </c>
      <c r="F7933" s="218">
        <f t="shared" si="1409"/>
        <v>0</v>
      </c>
      <c r="G7933" s="241"/>
      <c r="I7933" s="269"/>
    </row>
    <row r="7934" spans="1:19">
      <c r="A7934" s="842" t="str">
        <f t="shared" si="1406"/>
        <v/>
      </c>
      <c r="B7934" s="843"/>
      <c r="C7934" s="239" t="str">
        <f t="shared" si="1407"/>
        <v/>
      </c>
      <c r="D7934" s="186"/>
      <c r="E7934" s="240">
        <f t="shared" si="1408"/>
        <v>0</v>
      </c>
      <c r="F7934" s="218">
        <f t="shared" si="1409"/>
        <v>0</v>
      </c>
      <c r="G7934" s="220"/>
      <c r="I7934" s="269"/>
    </row>
    <row r="7935" spans="1:19">
      <c r="A7935" s="842" t="str">
        <f t="shared" si="1406"/>
        <v/>
      </c>
      <c r="B7935" s="843"/>
      <c r="C7935" s="239"/>
      <c r="D7935" s="186"/>
      <c r="E7935" s="240">
        <f t="shared" si="1408"/>
        <v>0</v>
      </c>
      <c r="F7935" s="218">
        <f t="shared" si="1409"/>
        <v>0</v>
      </c>
      <c r="G7935" s="220"/>
      <c r="I7935" s="269"/>
    </row>
    <row r="7936" spans="1:19">
      <c r="A7936" s="842" t="str">
        <f t="shared" si="1406"/>
        <v/>
      </c>
      <c r="B7936" s="843"/>
      <c r="C7936" s="239"/>
      <c r="D7936" s="186"/>
      <c r="E7936" s="240">
        <f t="shared" si="1408"/>
        <v>0</v>
      </c>
      <c r="F7936" s="218">
        <f t="shared" si="1409"/>
        <v>0</v>
      </c>
      <c r="G7936" s="220"/>
      <c r="I7936" s="269"/>
    </row>
    <row r="7937" spans="1:9" ht="26.25" customHeight="1">
      <c r="A7937" s="842" t="str">
        <f t="shared" si="1406"/>
        <v/>
      </c>
      <c r="B7937" s="843"/>
      <c r="C7937" s="239" t="str">
        <f t="shared" ref="C7937" si="1410">IF(I7936=0,"",VLOOKUP(I7936,MATERIALES,3,FALSE))</f>
        <v/>
      </c>
      <c r="D7937" s="186"/>
      <c r="E7937" s="240">
        <f t="shared" si="1408"/>
        <v>0</v>
      </c>
      <c r="F7937" s="218">
        <f t="shared" si="1409"/>
        <v>0</v>
      </c>
      <c r="G7937" s="221"/>
      <c r="I7937" s="308"/>
    </row>
    <row r="7938" spans="1:9" ht="13.5" thickBot="1">
      <c r="A7938" s="204"/>
      <c r="D7938" s="206"/>
      <c r="E7938" s="242"/>
      <c r="F7938" s="243" t="s">
        <v>77</v>
      </c>
      <c r="G7938" s="241">
        <f>SUM(F7926:F7937)</f>
        <v>0</v>
      </c>
      <c r="I7938" s="308"/>
    </row>
    <row r="7939" spans="1:9" ht="14" thickTop="1" thickBot="1">
      <c r="A7939" s="244" t="s">
        <v>68</v>
      </c>
      <c r="B7939" s="245"/>
      <c r="C7939" s="245"/>
      <c r="D7939" s="247"/>
      <c r="E7939" s="247"/>
      <c r="F7939" s="246"/>
      <c r="G7939" s="248"/>
      <c r="I7939" s="308"/>
    </row>
    <row r="7940" spans="1:9" ht="13.5" thickTop="1">
      <c r="A7940" s="233" t="s">
        <v>53</v>
      </c>
      <c r="B7940" s="234"/>
      <c r="C7940" s="236" t="s">
        <v>67</v>
      </c>
      <c r="D7940" s="298" t="s">
        <v>71</v>
      </c>
      <c r="E7940" s="236" t="s">
        <v>96</v>
      </c>
      <c r="F7940" s="237" t="s">
        <v>75</v>
      </c>
      <c r="G7940" s="238" t="s">
        <v>66</v>
      </c>
      <c r="I7940" s="269"/>
    </row>
    <row r="7941" spans="1:9">
      <c r="A7941" s="842" t="str">
        <f>IF(I7940=0,"",VLOOKUP(I7940,EQUIPOS,2,FALSE))</f>
        <v/>
      </c>
      <c r="B7941" s="843"/>
      <c r="C7941" s="187"/>
      <c r="D7941" s="186"/>
      <c r="E7941" s="240">
        <f>IF(I7940=0,0,VLOOKUP(I7940,EQUIPOS,4,FALSE))</f>
        <v>0</v>
      </c>
      <c r="F7941" s="218">
        <f>C7941*D7941*E7941</f>
        <v>0</v>
      </c>
      <c r="G7941" s="219"/>
      <c r="I7941" s="269"/>
    </row>
    <row r="7942" spans="1:9">
      <c r="A7942" s="842" t="str">
        <f>IF(I7941=0,"",VLOOKUP(I7941,EQUIPOS,2,FALSE))</f>
        <v/>
      </c>
      <c r="B7942" s="843"/>
      <c r="C7942" s="187"/>
      <c r="D7942" s="186"/>
      <c r="E7942" s="240">
        <f>IF(I7941=0,0,VLOOKUP(I7941,EQUIPOS,4,FALSE))</f>
        <v>0</v>
      </c>
      <c r="F7942" s="218">
        <f t="shared" ref="F7942:F7945" si="1411">C7942*D7942*E7942</f>
        <v>0</v>
      </c>
      <c r="G7942" s="220"/>
      <c r="I7942" s="269"/>
    </row>
    <row r="7943" spans="1:9">
      <c r="A7943" s="842" t="str">
        <f>IF(I7942=0,"",VLOOKUP(I7942,EQUIPOS,2,FALSE))</f>
        <v/>
      </c>
      <c r="B7943" s="843"/>
      <c r="C7943" s="187"/>
      <c r="D7943" s="186"/>
      <c r="E7943" s="240">
        <f>IF(I7942=0,0,VLOOKUP(I7942,EQUIPOS,4,FALSE))</f>
        <v>0</v>
      </c>
      <c r="F7943" s="218">
        <f t="shared" si="1411"/>
        <v>0</v>
      </c>
      <c r="G7943" s="220"/>
      <c r="I7943" s="269"/>
    </row>
    <row r="7944" spans="1:9">
      <c r="A7944" s="842" t="str">
        <f>IF(I7943=0,"",VLOOKUP(I7943,EQUIPOS,2,FALSE))</f>
        <v/>
      </c>
      <c r="B7944" s="843"/>
      <c r="C7944" s="187"/>
      <c r="D7944" s="186"/>
      <c r="E7944" s="240">
        <f>IF(I7943=0,0,VLOOKUP(I7943,EQUIPOS,4,FALSE))</f>
        <v>0</v>
      </c>
      <c r="F7944" s="218">
        <f t="shared" si="1411"/>
        <v>0</v>
      </c>
      <c r="G7944" s="220"/>
      <c r="I7944" s="269"/>
    </row>
    <row r="7945" spans="1:9" ht="30.75" customHeight="1">
      <c r="A7945" s="842" t="str">
        <f>IF(I7944=0,"",VLOOKUP(I7944,EQUIPOS,2,FALSE))</f>
        <v/>
      </c>
      <c r="B7945" s="843"/>
      <c r="C7945" s="187"/>
      <c r="D7945" s="186"/>
      <c r="E7945" s="240">
        <f>IF(I7944=0,0,VLOOKUP(I7944,EQUIPOS,4,FALSE))</f>
        <v>0</v>
      </c>
      <c r="F7945" s="218">
        <f t="shared" si="1411"/>
        <v>0</v>
      </c>
      <c r="G7945" s="221"/>
      <c r="I7945" s="308"/>
    </row>
    <row r="7946" spans="1:9" ht="13.5" thickBot="1">
      <c r="A7946" s="222"/>
      <c r="B7946" s="223"/>
      <c r="C7946" s="223"/>
      <c r="D7946" s="225"/>
      <c r="E7946" s="249"/>
      <c r="F7946" s="226" t="s">
        <v>78</v>
      </c>
      <c r="G7946" s="250">
        <f>SUM(F7941:F7945)</f>
        <v>0</v>
      </c>
      <c r="I7946" s="308"/>
    </row>
    <row r="7947" spans="1:9" ht="13.5" thickTop="1">
      <c r="A7947" s="228" t="s">
        <v>69</v>
      </c>
      <c r="B7947" s="229"/>
      <c r="C7947" s="229"/>
      <c r="D7947" s="231"/>
      <c r="E7947" s="231"/>
      <c r="F7947" s="230"/>
      <c r="G7947" s="232"/>
      <c r="H7947" s="209"/>
      <c r="I7947" s="307"/>
    </row>
    <row r="7948" spans="1:9" ht="26">
      <c r="A7948" s="233" t="s">
        <v>53</v>
      </c>
      <c r="B7948" s="235" t="s">
        <v>54</v>
      </c>
      <c r="C7948" s="235" t="s">
        <v>64</v>
      </c>
      <c r="D7948" s="298" t="s">
        <v>70</v>
      </c>
      <c r="E7948" s="236" t="s">
        <v>65</v>
      </c>
      <c r="F7948" s="237" t="s">
        <v>75</v>
      </c>
      <c r="G7948" s="238" t="s">
        <v>66</v>
      </c>
      <c r="I7948" s="269"/>
    </row>
    <row r="7949" spans="1:9">
      <c r="A7949" s="251" t="str">
        <f t="shared" ref="A7949:A7960" si="1412">IF(I7948=0,"",VLOOKUP(I7948,MANOOBRA,2,FALSE))</f>
        <v/>
      </c>
      <c r="B7949" s="239" t="str">
        <f t="shared" ref="B7949:B7960" si="1413">IF(I7948=0,"",VLOOKUP(I7948,MANOOBRA,3,FALSE))</f>
        <v/>
      </c>
      <c r="C7949" s="187"/>
      <c r="D7949" s="187"/>
      <c r="E7949" s="240">
        <f t="shared" ref="E7949:E7960" si="1414">IF(I7948=0,0,VLOOKUP(I7948,MANOOBRA,4,FALSE))</f>
        <v>0</v>
      </c>
      <c r="F7949" s="218">
        <f>IF(D7949=0,0,C7949*E7949/D7949)</f>
        <v>0</v>
      </c>
      <c r="G7949" s="219"/>
      <c r="I7949" s="269"/>
    </row>
    <row r="7950" spans="1:9">
      <c r="A7950" s="251" t="str">
        <f t="shared" si="1412"/>
        <v/>
      </c>
      <c r="B7950" s="239" t="str">
        <f t="shared" si="1413"/>
        <v/>
      </c>
      <c r="C7950" s="187"/>
      <c r="D7950" s="187"/>
      <c r="E7950" s="240">
        <f t="shared" si="1414"/>
        <v>0</v>
      </c>
      <c r="F7950" s="218">
        <f t="shared" ref="F7950:F7960" si="1415">IF(D7950=0,0,C7950*E7950/D7950)</f>
        <v>0</v>
      </c>
      <c r="G7950" s="220"/>
      <c r="I7950" s="269"/>
    </row>
    <row r="7951" spans="1:9">
      <c r="A7951" s="251" t="str">
        <f t="shared" si="1412"/>
        <v/>
      </c>
      <c r="B7951" s="239" t="str">
        <f t="shared" si="1413"/>
        <v/>
      </c>
      <c r="C7951" s="187"/>
      <c r="D7951" s="290"/>
      <c r="E7951" s="240">
        <f t="shared" si="1414"/>
        <v>0</v>
      </c>
      <c r="F7951" s="218">
        <f t="shared" si="1415"/>
        <v>0</v>
      </c>
      <c r="G7951" s="220"/>
      <c r="I7951" s="269"/>
    </row>
    <row r="7952" spans="1:9">
      <c r="A7952" s="251" t="str">
        <f t="shared" si="1412"/>
        <v/>
      </c>
      <c r="B7952" s="239" t="str">
        <f t="shared" si="1413"/>
        <v/>
      </c>
      <c r="C7952" s="187"/>
      <c r="D7952" s="187"/>
      <c r="E7952" s="240">
        <f t="shared" si="1414"/>
        <v>0</v>
      </c>
      <c r="F7952" s="218">
        <f t="shared" si="1415"/>
        <v>0</v>
      </c>
      <c r="G7952" s="220"/>
      <c r="I7952" s="269"/>
    </row>
    <row r="7953" spans="1:20">
      <c r="A7953" s="251" t="str">
        <f t="shared" si="1412"/>
        <v/>
      </c>
      <c r="B7953" s="239" t="str">
        <f t="shared" si="1413"/>
        <v/>
      </c>
      <c r="C7953" s="187"/>
      <c r="D7953" s="187"/>
      <c r="E7953" s="240">
        <f t="shared" si="1414"/>
        <v>0</v>
      </c>
      <c r="F7953" s="218">
        <f t="shared" si="1415"/>
        <v>0</v>
      </c>
      <c r="G7953" s="220"/>
      <c r="I7953" s="269"/>
    </row>
    <row r="7954" spans="1:20">
      <c r="A7954" s="251" t="str">
        <f t="shared" si="1412"/>
        <v/>
      </c>
      <c r="B7954" s="239" t="str">
        <f t="shared" si="1413"/>
        <v/>
      </c>
      <c r="C7954" s="187"/>
      <c r="D7954" s="187"/>
      <c r="E7954" s="240">
        <f t="shared" si="1414"/>
        <v>0</v>
      </c>
      <c r="F7954" s="218">
        <f t="shared" si="1415"/>
        <v>0</v>
      </c>
      <c r="G7954" s="220"/>
      <c r="I7954" s="269"/>
    </row>
    <row r="7955" spans="1:20">
      <c r="A7955" s="251" t="str">
        <f t="shared" si="1412"/>
        <v/>
      </c>
      <c r="B7955" s="239" t="str">
        <f t="shared" si="1413"/>
        <v/>
      </c>
      <c r="C7955" s="187"/>
      <c r="D7955" s="187"/>
      <c r="E7955" s="240">
        <f t="shared" si="1414"/>
        <v>0</v>
      </c>
      <c r="F7955" s="218">
        <f t="shared" si="1415"/>
        <v>0</v>
      </c>
      <c r="G7955" s="220"/>
      <c r="I7955" s="269"/>
    </row>
    <row r="7956" spans="1:20">
      <c r="A7956" s="251" t="str">
        <f t="shared" si="1412"/>
        <v/>
      </c>
      <c r="B7956" s="239" t="str">
        <f t="shared" si="1413"/>
        <v/>
      </c>
      <c r="C7956" s="187"/>
      <c r="D7956" s="187"/>
      <c r="E7956" s="240">
        <f t="shared" si="1414"/>
        <v>0</v>
      </c>
      <c r="F7956" s="218">
        <f t="shared" si="1415"/>
        <v>0</v>
      </c>
      <c r="G7956" s="220"/>
      <c r="I7956" s="269"/>
    </row>
    <row r="7957" spans="1:20">
      <c r="A7957" s="251" t="str">
        <f t="shared" si="1412"/>
        <v/>
      </c>
      <c r="B7957" s="239" t="str">
        <f t="shared" si="1413"/>
        <v/>
      </c>
      <c r="C7957" s="187"/>
      <c r="D7957" s="187"/>
      <c r="E7957" s="240">
        <f t="shared" si="1414"/>
        <v>0</v>
      </c>
      <c r="F7957" s="218">
        <f t="shared" si="1415"/>
        <v>0</v>
      </c>
      <c r="G7957" s="220"/>
      <c r="I7957" s="269"/>
    </row>
    <row r="7958" spans="1:20">
      <c r="A7958" s="251" t="str">
        <f t="shared" si="1412"/>
        <v/>
      </c>
      <c r="B7958" s="239" t="str">
        <f t="shared" si="1413"/>
        <v/>
      </c>
      <c r="C7958" s="187"/>
      <c r="D7958" s="187"/>
      <c r="E7958" s="240">
        <f t="shared" si="1414"/>
        <v>0</v>
      </c>
      <c r="F7958" s="218">
        <f t="shared" si="1415"/>
        <v>0</v>
      </c>
      <c r="G7958" s="220"/>
      <c r="I7958" s="269"/>
    </row>
    <row r="7959" spans="1:20">
      <c r="A7959" s="251" t="str">
        <f t="shared" si="1412"/>
        <v/>
      </c>
      <c r="B7959" s="239" t="str">
        <f t="shared" si="1413"/>
        <v/>
      </c>
      <c r="C7959" s="187"/>
      <c r="D7959" s="187"/>
      <c r="E7959" s="240">
        <f t="shared" si="1414"/>
        <v>0</v>
      </c>
      <c r="F7959" s="218">
        <f t="shared" si="1415"/>
        <v>0</v>
      </c>
      <c r="G7959" s="220"/>
      <c r="I7959" s="269"/>
    </row>
    <row r="7960" spans="1:20" ht="31.5" customHeight="1">
      <c r="A7960" s="251" t="str">
        <f t="shared" si="1412"/>
        <v/>
      </c>
      <c r="B7960" s="239" t="str">
        <f t="shared" si="1413"/>
        <v/>
      </c>
      <c r="C7960" s="187"/>
      <c r="D7960" s="187"/>
      <c r="E7960" s="240">
        <f t="shared" si="1414"/>
        <v>0</v>
      </c>
      <c r="F7960" s="218">
        <f t="shared" si="1415"/>
        <v>0</v>
      </c>
      <c r="G7960" s="221"/>
      <c r="I7960" s="308"/>
    </row>
    <row r="7961" spans="1:20" ht="13.5" thickBot="1">
      <c r="A7961" s="222"/>
      <c r="B7961" s="223"/>
      <c r="C7961" s="223"/>
      <c r="D7961" s="225"/>
      <c r="E7961" s="225"/>
      <c r="F7961" s="226" t="s">
        <v>79</v>
      </c>
      <c r="G7961" s="250">
        <f>SUM(F7949:F7960)</f>
        <v>0</v>
      </c>
      <c r="I7961" s="308"/>
    </row>
    <row r="7962" spans="1:20" ht="13.5" thickTop="1">
      <c r="A7962" s="179" t="s">
        <v>72</v>
      </c>
      <c r="B7962" s="229"/>
      <c r="C7962" s="229"/>
      <c r="D7962" s="231"/>
      <c r="E7962" s="231"/>
      <c r="F7962" s="230"/>
      <c r="G7962" s="232"/>
      <c r="H7962" s="209"/>
      <c r="I7962" s="307"/>
    </row>
    <row r="7963" spans="1:20">
      <c r="A7963" s="233" t="s">
        <v>53</v>
      </c>
      <c r="B7963" s="234"/>
      <c r="C7963" s="234"/>
      <c r="D7963" s="299"/>
      <c r="E7963" s="236" t="s">
        <v>73</v>
      </c>
      <c r="F7963" s="237" t="s">
        <v>74</v>
      </c>
      <c r="G7963" s="252" t="s">
        <v>73</v>
      </c>
      <c r="I7963" s="308"/>
    </row>
    <row r="7964" spans="1:20">
      <c r="A7964" s="178" t="s">
        <v>86</v>
      </c>
      <c r="B7964" s="253"/>
      <c r="C7964" s="253"/>
      <c r="D7964" s="300"/>
      <c r="E7964" s="217">
        <f>SUM(G7923,G7938,G7946,G7961)</f>
        <v>0</v>
      </c>
      <c r="F7964" s="254">
        <f>A</f>
        <v>0</v>
      </c>
      <c r="G7964" s="255">
        <f>E7964*F7964</f>
        <v>0</v>
      </c>
      <c r="I7964" s="308"/>
    </row>
    <row r="7965" spans="1:20">
      <c r="A7965" s="178" t="s">
        <v>84</v>
      </c>
      <c r="B7965" s="253"/>
      <c r="C7965" s="253"/>
      <c r="D7965" s="300"/>
      <c r="E7965" s="217">
        <f>SUM(G7923,G7938,G7946,G7961)</f>
        <v>0</v>
      </c>
      <c r="F7965" s="254">
        <f>I</f>
        <v>0</v>
      </c>
      <c r="G7965" s="255">
        <f>E7965*F7965</f>
        <v>0</v>
      </c>
      <c r="I7965" s="308"/>
    </row>
    <row r="7966" spans="1:20" ht="33" customHeight="1">
      <c r="A7966" s="178" t="s">
        <v>85</v>
      </c>
      <c r="B7966" s="253"/>
      <c r="C7966" s="253"/>
      <c r="D7966" s="300"/>
      <c r="E7966" s="217">
        <f>SUM(G7923,G7938,G7946,G7961)</f>
        <v>0</v>
      </c>
      <c r="F7966" s="254">
        <f>U</f>
        <v>0</v>
      </c>
      <c r="G7966" s="255">
        <f>E7966*F7966</f>
        <v>0</v>
      </c>
      <c r="I7966" s="308"/>
      <c r="J7966" s="281"/>
      <c r="K7966" s="281"/>
      <c r="L7966" s="281"/>
      <c r="M7966" s="281"/>
      <c r="N7966" s="281"/>
      <c r="O7966" s="281"/>
      <c r="P7966" s="281"/>
      <c r="Q7966" s="281"/>
      <c r="R7966" s="281"/>
      <c r="S7966" s="281"/>
    </row>
    <row r="7967" spans="1:20" s="201" customFormat="1" ht="13.5" thickBot="1">
      <c r="A7967" s="222"/>
      <c r="B7967" s="223"/>
      <c r="C7967" s="223"/>
      <c r="D7967" s="225"/>
      <c r="E7967" s="225"/>
      <c r="F7967" s="256" t="s">
        <v>83</v>
      </c>
      <c r="G7967" s="250">
        <f>SUM(G7964:G7966)</f>
        <v>0</v>
      </c>
      <c r="I7967" s="309"/>
      <c r="J7967" s="201" t="str">
        <f>B7907</f>
        <v>10,19</v>
      </c>
      <c r="K7967" s="261">
        <f>E7964</f>
        <v>0</v>
      </c>
      <c r="L7967" s="261">
        <f>+G7923</f>
        <v>0</v>
      </c>
      <c r="M7967" s="261">
        <f>+G7938</f>
        <v>0</v>
      </c>
      <c r="N7967" s="261">
        <f>+G7946</f>
        <v>0</v>
      </c>
      <c r="O7967" s="261">
        <f>+G7961</f>
        <v>0</v>
      </c>
      <c r="P7967" s="280">
        <f>G7964</f>
        <v>0</v>
      </c>
      <c r="Q7967" s="280">
        <f>G7965</f>
        <v>0</v>
      </c>
      <c r="R7967" s="280">
        <f>G7966</f>
        <v>0</v>
      </c>
      <c r="S7967" s="283">
        <f>SUM(K7967:R7967)</f>
        <v>0</v>
      </c>
      <c r="T7967" s="280"/>
    </row>
    <row r="7968" spans="1:20" ht="14" thickTop="1" thickBot="1">
      <c r="A7968" s="257"/>
      <c r="B7968" s="201"/>
      <c r="C7968" s="201"/>
      <c r="D7968" s="301"/>
      <c r="E7968" s="258" t="s">
        <v>88</v>
      </c>
      <c r="F7968" s="259"/>
      <c r="G7968" s="260">
        <f>ROUND(SUM(G7923,G7938,G7946,G7961,G7967),0)</f>
        <v>0</v>
      </c>
      <c r="I7968" s="308"/>
      <c r="T7968" s="280"/>
    </row>
    <row r="7969" spans="1:20" ht="13.5" thickTop="1">
      <c r="A7969" s="262" t="s">
        <v>95</v>
      </c>
      <c r="D7969" s="206"/>
      <c r="E7969" s="206"/>
      <c r="F7969" s="205"/>
      <c r="G7969" s="208"/>
      <c r="I7969" s="308"/>
      <c r="T7969" s="280"/>
    </row>
    <row r="7970" spans="1:20">
      <c r="A7970" s="262"/>
      <c r="B7970" s="263"/>
      <c r="C7970" s="263"/>
      <c r="D7970" s="302"/>
      <c r="E7970" s="206"/>
      <c r="F7970" s="205"/>
      <c r="G7970" s="264">
        <f ca="1">TODAY()</f>
        <v>45189</v>
      </c>
      <c r="I7970" s="308"/>
      <c r="T7970" s="280"/>
    </row>
    <row r="7971" spans="1:20" s="191" customFormat="1" ht="13.5" thickBot="1">
      <c r="A7971" s="222"/>
      <c r="B7971" s="223"/>
      <c r="C7971" s="223"/>
      <c r="D7971" s="225"/>
      <c r="E7971" s="225"/>
      <c r="F7971" s="224"/>
      <c r="G7971" s="265"/>
      <c r="I7971" s="303"/>
      <c r="S7971" s="282"/>
    </row>
    <row r="7972" spans="1:20" s="191" customFormat="1" ht="13.5" thickTop="1">
      <c r="A7972" s="188" t="s">
        <v>124</v>
      </c>
      <c r="B7972" s="188"/>
      <c r="C7972" s="188"/>
      <c r="D7972" s="190"/>
      <c r="E7972" s="190"/>
      <c r="F7972" s="189"/>
      <c r="G7972" s="189"/>
      <c r="I7972" s="303"/>
      <c r="S7972" s="282"/>
    </row>
    <row r="7973" spans="1:20" s="191" customFormat="1">
      <c r="A7973" s="188" t="str">
        <f>CONCATENATE('Prestaciones y AIU'!A7104," ANALISIS DE PRECIOS UNITARIOS")</f>
        <v xml:space="preserve"> ANALISIS DE PRECIOS UNITARIOS</v>
      </c>
      <c r="B7973" s="188"/>
      <c r="C7973" s="188"/>
      <c r="D7973" s="190"/>
      <c r="E7973" s="190"/>
      <c r="F7973" s="189"/>
      <c r="G7973" s="189"/>
      <c r="I7973" s="303"/>
      <c r="S7973" s="282"/>
    </row>
    <row r="7974" spans="1:20" s="191" customFormat="1">
      <c r="A7974" s="188" t="str">
        <f>Objeto_LIC</f>
        <v>OBJETO PROCESO COMPETITIVO</v>
      </c>
      <c r="B7974" s="188"/>
      <c r="C7974" s="188"/>
      <c r="D7974" s="190"/>
      <c r="E7974" s="190"/>
      <c r="F7974" s="189"/>
      <c r="G7974" s="189"/>
      <c r="I7974" s="303"/>
      <c r="S7974" s="282"/>
    </row>
    <row r="7975" spans="1:20">
      <c r="A7975" s="188"/>
      <c r="B7975" s="188"/>
      <c r="C7975" s="188"/>
      <c r="D7975" s="190"/>
      <c r="E7975" s="190"/>
      <c r="F7975" s="189"/>
      <c r="G7975" s="189"/>
    </row>
    <row r="7976" spans="1:20" s="201" customFormat="1" ht="13.5" thickBot="1">
      <c r="A7976" s="192"/>
      <c r="B7976" s="192"/>
      <c r="C7976" s="192"/>
      <c r="D7976" s="194"/>
      <c r="E7976" s="194"/>
      <c r="F7976" s="193"/>
      <c r="G7976" s="193"/>
      <c r="I7976" s="305"/>
      <c r="S7976" s="282"/>
    </row>
    <row r="7977" spans="1:20" ht="13.5" thickTop="1">
      <c r="A7977" s="196"/>
      <c r="B7977" s="197"/>
      <c r="C7977" s="197"/>
      <c r="D7977" s="199"/>
      <c r="E7977" s="199"/>
      <c r="F7977" s="198"/>
      <c r="G7977" s="200" t="s">
        <v>125</v>
      </c>
    </row>
    <row r="7978" spans="1:20">
      <c r="A7978" s="202" t="s">
        <v>58</v>
      </c>
      <c r="B7978" s="844" t="str">
        <f>Proponente</f>
        <v>INDICAR NOMBRE DE CONTRATISTA</v>
      </c>
      <c r="C7978" s="844"/>
      <c r="D7978" s="844"/>
      <c r="E7978" s="844"/>
      <c r="F7978" s="844"/>
      <c r="G7978" s="845"/>
    </row>
    <row r="7979" spans="1:20">
      <c r="A7979" s="202" t="s">
        <v>59</v>
      </c>
      <c r="B7979" s="203" t="str">
        <f>Presupuesto!$A$122</f>
        <v>10,20</v>
      </c>
      <c r="C7979" s="844" t="str">
        <f>Presupuesto!$B$122</f>
        <v>Suministro e instalación de Tubería Novafort 8"</v>
      </c>
      <c r="D7979" s="844"/>
      <c r="E7979" s="844"/>
      <c r="F7979" s="844"/>
      <c r="G7979" s="845"/>
    </row>
    <row r="7980" spans="1:20">
      <c r="A7980" s="204"/>
      <c r="D7980" s="206"/>
      <c r="E7980" s="206"/>
      <c r="F7980" s="192" t="s">
        <v>87</v>
      </c>
      <c r="G7980" s="207" t="str">
        <f>Presupuesto!$C$122</f>
        <v>m</v>
      </c>
      <c r="I7980" s="306"/>
      <c r="J7980" s="281"/>
      <c r="K7980" s="281"/>
      <c r="L7980" s="281"/>
      <c r="M7980" s="281"/>
      <c r="N7980" s="281"/>
      <c r="O7980" s="281"/>
      <c r="P7980" s="281"/>
      <c r="Q7980" s="281"/>
      <c r="R7980" s="281"/>
      <c r="S7980" s="281"/>
    </row>
    <row r="7981" spans="1:20" s="209" customFormat="1" ht="13.5" thickBot="1">
      <c r="A7981" s="202" t="s">
        <v>60</v>
      </c>
      <c r="B7981" s="195"/>
      <c r="C7981" s="195"/>
      <c r="D7981" s="206"/>
      <c r="E7981" s="206"/>
      <c r="F7981" s="205"/>
      <c r="G7981" s="208"/>
      <c r="I7981" s="307"/>
      <c r="S7981" s="281"/>
    </row>
    <row r="7982" spans="1:20" ht="13.5" thickTop="1">
      <c r="A7982" s="210" t="s">
        <v>53</v>
      </c>
      <c r="B7982" s="211" t="s">
        <v>61</v>
      </c>
      <c r="C7982" s="211" t="s">
        <v>62</v>
      </c>
      <c r="D7982" s="212" t="s">
        <v>70</v>
      </c>
      <c r="E7982" s="213" t="s">
        <v>98</v>
      </c>
      <c r="F7982" s="213" t="s">
        <v>75</v>
      </c>
      <c r="G7982" s="214" t="s">
        <v>66</v>
      </c>
      <c r="I7982" s="269"/>
    </row>
    <row r="7983" spans="1:20">
      <c r="A7983" s="215" t="str">
        <f t="shared" ref="A7983:A7994" si="1416">IF(I7982=0,"-",VLOOKUP(I7982,EQUIPOS,2,FALSE))</f>
        <v>-</v>
      </c>
      <c r="B7983" s="216"/>
      <c r="C7983" s="216"/>
      <c r="D7983" s="186"/>
      <c r="E7983" s="217">
        <f t="shared" ref="E7983:E7994" si="1417">IF(I7982=0,0,VLOOKUP(I7982,EQUIPOS,4,FALSE))</f>
        <v>0</v>
      </c>
      <c r="F7983" s="218">
        <f t="shared" ref="F7983:F7994" si="1418">IF(D7983=0,0,E7983/D7983)</f>
        <v>0</v>
      </c>
      <c r="G7983" s="219"/>
      <c r="I7983" s="269"/>
    </row>
    <row r="7984" spans="1:20">
      <c r="A7984" s="215" t="str">
        <f t="shared" si="1416"/>
        <v>-</v>
      </c>
      <c r="B7984" s="216"/>
      <c r="C7984" s="216"/>
      <c r="D7984" s="186"/>
      <c r="E7984" s="217">
        <f t="shared" si="1417"/>
        <v>0</v>
      </c>
      <c r="F7984" s="218">
        <f t="shared" si="1418"/>
        <v>0</v>
      </c>
      <c r="G7984" s="220"/>
      <c r="I7984" s="269"/>
    </row>
    <row r="7985" spans="1:19">
      <c r="A7985" s="215" t="str">
        <f t="shared" si="1416"/>
        <v>-</v>
      </c>
      <c r="B7985" s="216"/>
      <c r="C7985" s="216"/>
      <c r="D7985" s="186"/>
      <c r="E7985" s="217">
        <f t="shared" si="1417"/>
        <v>0</v>
      </c>
      <c r="F7985" s="218">
        <f t="shared" si="1418"/>
        <v>0</v>
      </c>
      <c r="G7985" s="220"/>
      <c r="I7985" s="269"/>
    </row>
    <row r="7986" spans="1:19">
      <c r="A7986" s="215" t="str">
        <f t="shared" si="1416"/>
        <v>-</v>
      </c>
      <c r="B7986" s="216"/>
      <c r="C7986" s="216"/>
      <c r="D7986" s="186"/>
      <c r="E7986" s="217">
        <f t="shared" si="1417"/>
        <v>0</v>
      </c>
      <c r="F7986" s="218">
        <f t="shared" si="1418"/>
        <v>0</v>
      </c>
      <c r="G7986" s="220"/>
      <c r="I7986" s="269"/>
    </row>
    <row r="7987" spans="1:19">
      <c r="A7987" s="215" t="str">
        <f t="shared" si="1416"/>
        <v>-</v>
      </c>
      <c r="B7987" s="216"/>
      <c r="C7987" s="216"/>
      <c r="D7987" s="186"/>
      <c r="E7987" s="217">
        <f t="shared" si="1417"/>
        <v>0</v>
      </c>
      <c r="F7987" s="218">
        <f t="shared" si="1418"/>
        <v>0</v>
      </c>
      <c r="G7987" s="220"/>
      <c r="I7987" s="269"/>
    </row>
    <row r="7988" spans="1:19">
      <c r="A7988" s="215" t="str">
        <f t="shared" si="1416"/>
        <v>-</v>
      </c>
      <c r="B7988" s="216"/>
      <c r="C7988" s="216"/>
      <c r="D7988" s="186"/>
      <c r="E7988" s="217">
        <f t="shared" si="1417"/>
        <v>0</v>
      </c>
      <c r="F7988" s="218">
        <f t="shared" si="1418"/>
        <v>0</v>
      </c>
      <c r="G7988" s="220"/>
      <c r="I7988" s="269"/>
    </row>
    <row r="7989" spans="1:19">
      <c r="A7989" s="215" t="str">
        <f t="shared" si="1416"/>
        <v>-</v>
      </c>
      <c r="B7989" s="216"/>
      <c r="C7989" s="216"/>
      <c r="D7989" s="186"/>
      <c r="E7989" s="217">
        <f t="shared" si="1417"/>
        <v>0</v>
      </c>
      <c r="F7989" s="218">
        <f t="shared" si="1418"/>
        <v>0</v>
      </c>
      <c r="G7989" s="220"/>
      <c r="I7989" s="269"/>
    </row>
    <row r="7990" spans="1:19">
      <c r="A7990" s="215" t="str">
        <f t="shared" si="1416"/>
        <v>-</v>
      </c>
      <c r="B7990" s="216"/>
      <c r="C7990" s="216"/>
      <c r="D7990" s="186"/>
      <c r="E7990" s="217">
        <f t="shared" si="1417"/>
        <v>0</v>
      </c>
      <c r="F7990" s="218">
        <f t="shared" si="1418"/>
        <v>0</v>
      </c>
      <c r="G7990" s="220"/>
      <c r="I7990" s="269"/>
    </row>
    <row r="7991" spans="1:19">
      <c r="A7991" s="215" t="str">
        <f t="shared" si="1416"/>
        <v>-</v>
      </c>
      <c r="B7991" s="216"/>
      <c r="C7991" s="216"/>
      <c r="D7991" s="186"/>
      <c r="E7991" s="217">
        <f t="shared" si="1417"/>
        <v>0</v>
      </c>
      <c r="F7991" s="218">
        <f t="shared" si="1418"/>
        <v>0</v>
      </c>
      <c r="G7991" s="220"/>
      <c r="I7991" s="269"/>
    </row>
    <row r="7992" spans="1:19">
      <c r="A7992" s="215" t="str">
        <f t="shared" si="1416"/>
        <v>-</v>
      </c>
      <c r="B7992" s="216"/>
      <c r="C7992" s="216"/>
      <c r="D7992" s="186"/>
      <c r="E7992" s="217">
        <f t="shared" si="1417"/>
        <v>0</v>
      </c>
      <c r="F7992" s="218">
        <f t="shared" si="1418"/>
        <v>0</v>
      </c>
      <c r="G7992" s="220"/>
      <c r="I7992" s="269"/>
    </row>
    <row r="7993" spans="1:19">
      <c r="A7993" s="215" t="str">
        <f t="shared" si="1416"/>
        <v>-</v>
      </c>
      <c r="B7993" s="216"/>
      <c r="C7993" s="216"/>
      <c r="D7993" s="186"/>
      <c r="E7993" s="217">
        <f t="shared" si="1417"/>
        <v>0</v>
      </c>
      <c r="F7993" s="218">
        <f t="shared" si="1418"/>
        <v>0</v>
      </c>
      <c r="G7993" s="220"/>
      <c r="I7993" s="269"/>
    </row>
    <row r="7994" spans="1:19">
      <c r="A7994" s="215" t="str">
        <f t="shared" si="1416"/>
        <v>-</v>
      </c>
      <c r="B7994" s="216"/>
      <c r="C7994" s="216"/>
      <c r="D7994" s="186"/>
      <c r="E7994" s="217">
        <f t="shared" si="1417"/>
        <v>0</v>
      </c>
      <c r="F7994" s="218">
        <f t="shared" si="1418"/>
        <v>0</v>
      </c>
      <c r="G7994" s="220"/>
      <c r="I7994" s="308"/>
    </row>
    <row r="7995" spans="1:19" ht="13.5" thickBot="1">
      <c r="A7995" s="222"/>
      <c r="B7995" s="223"/>
      <c r="C7995" s="223"/>
      <c r="D7995" s="225"/>
      <c r="E7995" s="225"/>
      <c r="F7995" s="226" t="s">
        <v>76</v>
      </c>
      <c r="G7995" s="227">
        <f>SUM(F7983:F7994)</f>
        <v>0</v>
      </c>
      <c r="I7995" s="308"/>
    </row>
    <row r="7996" spans="1:19" s="209" customFormat="1" ht="13.5" thickTop="1">
      <c r="A7996" s="228" t="s">
        <v>63</v>
      </c>
      <c r="B7996" s="229"/>
      <c r="C7996" s="229"/>
      <c r="D7996" s="231"/>
      <c r="E7996" s="231"/>
      <c r="F7996" s="230"/>
      <c r="G7996" s="232"/>
      <c r="I7996" s="307"/>
      <c r="S7996" s="281"/>
    </row>
    <row r="7997" spans="1:19" ht="26">
      <c r="A7997" s="233" t="s">
        <v>53</v>
      </c>
      <c r="B7997" s="234"/>
      <c r="C7997" s="235" t="s">
        <v>54</v>
      </c>
      <c r="D7997" s="298" t="s">
        <v>64</v>
      </c>
      <c r="E7997" s="236" t="s">
        <v>65</v>
      </c>
      <c r="F7997" s="237" t="s">
        <v>75</v>
      </c>
      <c r="G7997" s="238" t="s">
        <v>66</v>
      </c>
      <c r="I7997" s="269"/>
    </row>
    <row r="7998" spans="1:19">
      <c r="A7998" s="842" t="str">
        <f t="shared" ref="A7998:A8009" si="1419">IF(I7997=0,"",VLOOKUP(I7997,MATERIALES,2,FALSE))</f>
        <v/>
      </c>
      <c r="B7998" s="843"/>
      <c r="C7998" s="239" t="str">
        <f t="shared" ref="C7998:C8006" si="1420">IF(I7997=0,"",VLOOKUP(I7997,MATERIALES,3,FALSE))</f>
        <v/>
      </c>
      <c r="D7998" s="186"/>
      <c r="E7998" s="240">
        <f t="shared" ref="E7998:E8009" si="1421">IF(I7997=0,0,VLOOKUP(I7997,MATERIALES,4,FALSE))</f>
        <v>0</v>
      </c>
      <c r="F7998" s="218">
        <f>D7998*E7998</f>
        <v>0</v>
      </c>
      <c r="G7998" s="219"/>
      <c r="I7998" s="269"/>
    </row>
    <row r="7999" spans="1:19">
      <c r="A7999" s="842" t="str">
        <f t="shared" si="1419"/>
        <v/>
      </c>
      <c r="B7999" s="843"/>
      <c r="C7999" s="239" t="str">
        <f t="shared" si="1420"/>
        <v/>
      </c>
      <c r="D7999" s="186"/>
      <c r="E7999" s="240">
        <f t="shared" si="1421"/>
        <v>0</v>
      </c>
      <c r="F7999" s="218">
        <f t="shared" ref="F7999:F8009" si="1422">D7999*E7999</f>
        <v>0</v>
      </c>
      <c r="G7999" s="220"/>
      <c r="I7999" s="269"/>
    </row>
    <row r="8000" spans="1:19">
      <c r="A8000" s="842" t="str">
        <f t="shared" si="1419"/>
        <v/>
      </c>
      <c r="B8000" s="843"/>
      <c r="C8000" s="239" t="str">
        <f t="shared" si="1420"/>
        <v/>
      </c>
      <c r="D8000" s="186"/>
      <c r="E8000" s="240">
        <f t="shared" si="1421"/>
        <v>0</v>
      </c>
      <c r="F8000" s="218">
        <f t="shared" si="1422"/>
        <v>0</v>
      </c>
      <c r="G8000" s="220"/>
      <c r="I8000" s="269"/>
    </row>
    <row r="8001" spans="1:9">
      <c r="A8001" s="842" t="str">
        <f t="shared" si="1419"/>
        <v/>
      </c>
      <c r="B8001" s="843"/>
      <c r="C8001" s="239" t="str">
        <f t="shared" si="1420"/>
        <v/>
      </c>
      <c r="D8001" s="186"/>
      <c r="E8001" s="240">
        <f t="shared" si="1421"/>
        <v>0</v>
      </c>
      <c r="F8001" s="218">
        <f t="shared" si="1422"/>
        <v>0</v>
      </c>
      <c r="G8001" s="220"/>
      <c r="I8001" s="269"/>
    </row>
    <row r="8002" spans="1:9">
      <c r="A8002" s="842" t="str">
        <f t="shared" si="1419"/>
        <v/>
      </c>
      <c r="B8002" s="843"/>
      <c r="C8002" s="239" t="str">
        <f t="shared" si="1420"/>
        <v/>
      </c>
      <c r="D8002" s="186"/>
      <c r="E8002" s="240">
        <f t="shared" si="1421"/>
        <v>0</v>
      </c>
      <c r="F8002" s="218">
        <f t="shared" si="1422"/>
        <v>0</v>
      </c>
      <c r="G8002" s="220"/>
      <c r="I8002" s="269"/>
    </row>
    <row r="8003" spans="1:9">
      <c r="A8003" s="842" t="str">
        <f t="shared" si="1419"/>
        <v/>
      </c>
      <c r="B8003" s="843"/>
      <c r="C8003" s="239" t="str">
        <f t="shared" si="1420"/>
        <v/>
      </c>
      <c r="D8003" s="186"/>
      <c r="E8003" s="240">
        <f t="shared" si="1421"/>
        <v>0</v>
      </c>
      <c r="F8003" s="218">
        <f t="shared" si="1422"/>
        <v>0</v>
      </c>
      <c r="G8003" s="220"/>
      <c r="I8003" s="269"/>
    </row>
    <row r="8004" spans="1:9">
      <c r="A8004" s="842" t="str">
        <f t="shared" si="1419"/>
        <v/>
      </c>
      <c r="B8004" s="843"/>
      <c r="C8004" s="239" t="str">
        <f t="shared" si="1420"/>
        <v/>
      </c>
      <c r="D8004" s="186"/>
      <c r="E8004" s="240">
        <f t="shared" si="1421"/>
        <v>0</v>
      </c>
      <c r="F8004" s="218">
        <f t="shared" si="1422"/>
        <v>0</v>
      </c>
      <c r="G8004" s="220"/>
      <c r="I8004" s="269"/>
    </row>
    <row r="8005" spans="1:9">
      <c r="A8005" s="842" t="str">
        <f t="shared" si="1419"/>
        <v/>
      </c>
      <c r="B8005" s="843"/>
      <c r="C8005" s="239" t="str">
        <f t="shared" si="1420"/>
        <v/>
      </c>
      <c r="D8005" s="186"/>
      <c r="E8005" s="240">
        <f t="shared" si="1421"/>
        <v>0</v>
      </c>
      <c r="F8005" s="218">
        <f t="shared" si="1422"/>
        <v>0</v>
      </c>
      <c r="G8005" s="241"/>
      <c r="I8005" s="269"/>
    </row>
    <row r="8006" spans="1:9">
      <c r="A8006" s="842" t="str">
        <f t="shared" si="1419"/>
        <v/>
      </c>
      <c r="B8006" s="843"/>
      <c r="C8006" s="239" t="str">
        <f t="shared" si="1420"/>
        <v/>
      </c>
      <c r="D8006" s="186"/>
      <c r="E8006" s="240">
        <f t="shared" si="1421"/>
        <v>0</v>
      </c>
      <c r="F8006" s="218">
        <f t="shared" si="1422"/>
        <v>0</v>
      </c>
      <c r="G8006" s="220"/>
      <c r="I8006" s="269"/>
    </row>
    <row r="8007" spans="1:9">
      <c r="A8007" s="842" t="str">
        <f t="shared" si="1419"/>
        <v/>
      </c>
      <c r="B8007" s="843"/>
      <c r="C8007" s="239"/>
      <c r="D8007" s="186"/>
      <c r="E8007" s="240">
        <f t="shared" si="1421"/>
        <v>0</v>
      </c>
      <c r="F8007" s="218">
        <f t="shared" si="1422"/>
        <v>0</v>
      </c>
      <c r="G8007" s="220"/>
      <c r="I8007" s="269"/>
    </row>
    <row r="8008" spans="1:9">
      <c r="A8008" s="842" t="str">
        <f t="shared" si="1419"/>
        <v/>
      </c>
      <c r="B8008" s="843"/>
      <c r="C8008" s="239"/>
      <c r="D8008" s="186"/>
      <c r="E8008" s="240">
        <f t="shared" si="1421"/>
        <v>0</v>
      </c>
      <c r="F8008" s="218">
        <f t="shared" si="1422"/>
        <v>0</v>
      </c>
      <c r="G8008" s="220"/>
      <c r="I8008" s="269"/>
    </row>
    <row r="8009" spans="1:9" ht="26.25" customHeight="1">
      <c r="A8009" s="842" t="str">
        <f t="shared" si="1419"/>
        <v/>
      </c>
      <c r="B8009" s="843"/>
      <c r="C8009" s="239" t="str">
        <f t="shared" ref="C8009" si="1423">IF(I8008=0,"",VLOOKUP(I8008,MATERIALES,3,FALSE))</f>
        <v/>
      </c>
      <c r="D8009" s="186"/>
      <c r="E8009" s="240">
        <f t="shared" si="1421"/>
        <v>0</v>
      </c>
      <c r="F8009" s="218">
        <f t="shared" si="1422"/>
        <v>0</v>
      </c>
      <c r="G8009" s="221"/>
      <c r="I8009" s="308"/>
    </row>
    <row r="8010" spans="1:9" ht="13.5" thickBot="1">
      <c r="A8010" s="204"/>
      <c r="D8010" s="206"/>
      <c r="E8010" s="242"/>
      <c r="F8010" s="243" t="s">
        <v>77</v>
      </c>
      <c r="G8010" s="241">
        <f>SUM(F7998:F8009)</f>
        <v>0</v>
      </c>
      <c r="I8010" s="308"/>
    </row>
    <row r="8011" spans="1:9" ht="14" thickTop="1" thickBot="1">
      <c r="A8011" s="244" t="s">
        <v>68</v>
      </c>
      <c r="B8011" s="245"/>
      <c r="C8011" s="245"/>
      <c r="D8011" s="247"/>
      <c r="E8011" s="247"/>
      <c r="F8011" s="246"/>
      <c r="G8011" s="248"/>
      <c r="I8011" s="308"/>
    </row>
    <row r="8012" spans="1:9" ht="13.5" thickTop="1">
      <c r="A8012" s="233" t="s">
        <v>53</v>
      </c>
      <c r="B8012" s="234"/>
      <c r="C8012" s="236" t="s">
        <v>67</v>
      </c>
      <c r="D8012" s="298" t="s">
        <v>71</v>
      </c>
      <c r="E8012" s="236" t="s">
        <v>96</v>
      </c>
      <c r="F8012" s="237" t="s">
        <v>75</v>
      </c>
      <c r="G8012" s="238" t="s">
        <v>66</v>
      </c>
      <c r="I8012" s="269"/>
    </row>
    <row r="8013" spans="1:9">
      <c r="A8013" s="842" t="str">
        <f>IF(I8012=0,"",VLOOKUP(I8012,EQUIPOS,2,FALSE))</f>
        <v/>
      </c>
      <c r="B8013" s="843"/>
      <c r="C8013" s="187"/>
      <c r="D8013" s="186"/>
      <c r="E8013" s="240">
        <f>IF(I8012=0,0,VLOOKUP(I8012,EQUIPOS,4,FALSE))</f>
        <v>0</v>
      </c>
      <c r="F8013" s="218">
        <f>C8013*D8013*E8013</f>
        <v>0</v>
      </c>
      <c r="G8013" s="219"/>
      <c r="I8013" s="269"/>
    </row>
    <row r="8014" spans="1:9">
      <c r="A8014" s="842" t="str">
        <f>IF(I8013=0,"",VLOOKUP(I8013,EQUIPOS,2,FALSE))</f>
        <v/>
      </c>
      <c r="B8014" s="843"/>
      <c r="C8014" s="187"/>
      <c r="D8014" s="186"/>
      <c r="E8014" s="240">
        <f>IF(I8013=0,0,VLOOKUP(I8013,EQUIPOS,4,FALSE))</f>
        <v>0</v>
      </c>
      <c r="F8014" s="218">
        <f t="shared" ref="F8014:F8017" si="1424">C8014*D8014*E8014</f>
        <v>0</v>
      </c>
      <c r="G8014" s="220"/>
      <c r="I8014" s="269"/>
    </row>
    <row r="8015" spans="1:9">
      <c r="A8015" s="842" t="str">
        <f>IF(I8014=0,"",VLOOKUP(I8014,EQUIPOS,2,FALSE))</f>
        <v/>
      </c>
      <c r="B8015" s="843"/>
      <c r="C8015" s="187"/>
      <c r="D8015" s="186"/>
      <c r="E8015" s="240">
        <f>IF(I8014=0,0,VLOOKUP(I8014,EQUIPOS,4,FALSE))</f>
        <v>0</v>
      </c>
      <c r="F8015" s="218">
        <f t="shared" si="1424"/>
        <v>0</v>
      </c>
      <c r="G8015" s="220"/>
      <c r="I8015" s="269"/>
    </row>
    <row r="8016" spans="1:9">
      <c r="A8016" s="842" t="str">
        <f>IF(I8015=0,"",VLOOKUP(I8015,EQUIPOS,2,FALSE))</f>
        <v/>
      </c>
      <c r="B8016" s="843"/>
      <c r="C8016" s="187"/>
      <c r="D8016" s="186"/>
      <c r="E8016" s="240">
        <f>IF(I8015=0,0,VLOOKUP(I8015,EQUIPOS,4,FALSE))</f>
        <v>0</v>
      </c>
      <c r="F8016" s="218">
        <f t="shared" si="1424"/>
        <v>0</v>
      </c>
      <c r="G8016" s="220"/>
      <c r="I8016" s="269"/>
    </row>
    <row r="8017" spans="1:9" ht="30.75" customHeight="1">
      <c r="A8017" s="842" t="str">
        <f>IF(I8016=0,"",VLOOKUP(I8016,EQUIPOS,2,FALSE))</f>
        <v/>
      </c>
      <c r="B8017" s="843"/>
      <c r="C8017" s="187"/>
      <c r="D8017" s="186"/>
      <c r="E8017" s="240">
        <f>IF(I8016=0,0,VLOOKUP(I8016,EQUIPOS,4,FALSE))</f>
        <v>0</v>
      </c>
      <c r="F8017" s="218">
        <f t="shared" si="1424"/>
        <v>0</v>
      </c>
      <c r="G8017" s="221"/>
      <c r="I8017" s="308"/>
    </row>
    <row r="8018" spans="1:9" ht="13.5" thickBot="1">
      <c r="A8018" s="222"/>
      <c r="B8018" s="223"/>
      <c r="C8018" s="223"/>
      <c r="D8018" s="225"/>
      <c r="E8018" s="249"/>
      <c r="F8018" s="226" t="s">
        <v>78</v>
      </c>
      <c r="G8018" s="250">
        <f>SUM(F8013:F8017)</f>
        <v>0</v>
      </c>
      <c r="I8018" s="308"/>
    </row>
    <row r="8019" spans="1:9" ht="13.5" thickTop="1">
      <c r="A8019" s="228" t="s">
        <v>69</v>
      </c>
      <c r="B8019" s="229"/>
      <c r="C8019" s="229"/>
      <c r="D8019" s="231"/>
      <c r="E8019" s="231"/>
      <c r="F8019" s="230"/>
      <c r="G8019" s="232"/>
      <c r="H8019" s="209"/>
      <c r="I8019" s="307"/>
    </row>
    <row r="8020" spans="1:9" ht="26">
      <c r="A8020" s="233" t="s">
        <v>53</v>
      </c>
      <c r="B8020" s="235" t="s">
        <v>54</v>
      </c>
      <c r="C8020" s="235" t="s">
        <v>64</v>
      </c>
      <c r="D8020" s="298" t="s">
        <v>70</v>
      </c>
      <c r="E8020" s="236" t="s">
        <v>65</v>
      </c>
      <c r="F8020" s="237" t="s">
        <v>75</v>
      </c>
      <c r="G8020" s="238" t="s">
        <v>66</v>
      </c>
      <c r="I8020" s="269"/>
    </row>
    <row r="8021" spans="1:9">
      <c r="A8021" s="251" t="str">
        <f t="shared" ref="A8021:A8032" si="1425">IF(I8020=0,"",VLOOKUP(I8020,MANOOBRA,2,FALSE))</f>
        <v/>
      </c>
      <c r="B8021" s="239" t="str">
        <f t="shared" ref="B8021:B8032" si="1426">IF(I8020=0,"",VLOOKUP(I8020,MANOOBRA,3,FALSE))</f>
        <v/>
      </c>
      <c r="C8021" s="187"/>
      <c r="D8021" s="187"/>
      <c r="E8021" s="240">
        <f t="shared" ref="E8021:E8032" si="1427">IF(I8020=0,0,VLOOKUP(I8020,MANOOBRA,4,FALSE))</f>
        <v>0</v>
      </c>
      <c r="F8021" s="218">
        <f>IF(D8021=0,0,C8021*E8021/D8021)</f>
        <v>0</v>
      </c>
      <c r="G8021" s="219"/>
      <c r="I8021" s="269"/>
    </row>
    <row r="8022" spans="1:9">
      <c r="A8022" s="251" t="str">
        <f t="shared" si="1425"/>
        <v/>
      </c>
      <c r="B8022" s="239" t="str">
        <f t="shared" si="1426"/>
        <v/>
      </c>
      <c r="C8022" s="187"/>
      <c r="D8022" s="187"/>
      <c r="E8022" s="240">
        <f t="shared" si="1427"/>
        <v>0</v>
      </c>
      <c r="F8022" s="218">
        <f t="shared" ref="F8022:F8032" si="1428">IF(D8022=0,0,C8022*E8022/D8022)</f>
        <v>0</v>
      </c>
      <c r="G8022" s="220"/>
      <c r="I8022" s="269"/>
    </row>
    <row r="8023" spans="1:9">
      <c r="A8023" s="251" t="str">
        <f t="shared" si="1425"/>
        <v/>
      </c>
      <c r="B8023" s="239" t="str">
        <f t="shared" si="1426"/>
        <v/>
      </c>
      <c r="C8023" s="187"/>
      <c r="D8023" s="290"/>
      <c r="E8023" s="240">
        <f t="shared" si="1427"/>
        <v>0</v>
      </c>
      <c r="F8023" s="218">
        <f t="shared" si="1428"/>
        <v>0</v>
      </c>
      <c r="G8023" s="220"/>
      <c r="I8023" s="269"/>
    </row>
    <row r="8024" spans="1:9">
      <c r="A8024" s="251" t="str">
        <f t="shared" si="1425"/>
        <v/>
      </c>
      <c r="B8024" s="239" t="str">
        <f t="shared" si="1426"/>
        <v/>
      </c>
      <c r="C8024" s="187"/>
      <c r="D8024" s="187"/>
      <c r="E8024" s="240">
        <f t="shared" si="1427"/>
        <v>0</v>
      </c>
      <c r="F8024" s="218">
        <f t="shared" si="1428"/>
        <v>0</v>
      </c>
      <c r="G8024" s="220"/>
      <c r="I8024" s="269"/>
    </row>
    <row r="8025" spans="1:9">
      <c r="A8025" s="251" t="str">
        <f t="shared" si="1425"/>
        <v/>
      </c>
      <c r="B8025" s="239" t="str">
        <f t="shared" si="1426"/>
        <v/>
      </c>
      <c r="C8025" s="187"/>
      <c r="D8025" s="187"/>
      <c r="E8025" s="240">
        <f t="shared" si="1427"/>
        <v>0</v>
      </c>
      <c r="F8025" s="218">
        <f t="shared" si="1428"/>
        <v>0</v>
      </c>
      <c r="G8025" s="220"/>
      <c r="I8025" s="269"/>
    </row>
    <row r="8026" spans="1:9">
      <c r="A8026" s="251" t="str">
        <f t="shared" si="1425"/>
        <v/>
      </c>
      <c r="B8026" s="239" t="str">
        <f t="shared" si="1426"/>
        <v/>
      </c>
      <c r="C8026" s="187"/>
      <c r="D8026" s="187"/>
      <c r="E8026" s="240">
        <f t="shared" si="1427"/>
        <v>0</v>
      </c>
      <c r="F8026" s="218">
        <f t="shared" si="1428"/>
        <v>0</v>
      </c>
      <c r="G8026" s="220"/>
      <c r="I8026" s="269"/>
    </row>
    <row r="8027" spans="1:9">
      <c r="A8027" s="251" t="str">
        <f t="shared" si="1425"/>
        <v/>
      </c>
      <c r="B8027" s="239" t="str">
        <f t="shared" si="1426"/>
        <v/>
      </c>
      <c r="C8027" s="187"/>
      <c r="D8027" s="187"/>
      <c r="E8027" s="240">
        <f t="shared" si="1427"/>
        <v>0</v>
      </c>
      <c r="F8027" s="218">
        <f t="shared" si="1428"/>
        <v>0</v>
      </c>
      <c r="G8027" s="220"/>
      <c r="I8027" s="269"/>
    </row>
    <row r="8028" spans="1:9">
      <c r="A8028" s="251" t="str">
        <f t="shared" si="1425"/>
        <v/>
      </c>
      <c r="B8028" s="239" t="str">
        <f t="shared" si="1426"/>
        <v/>
      </c>
      <c r="C8028" s="187"/>
      <c r="D8028" s="187"/>
      <c r="E8028" s="240">
        <f t="shared" si="1427"/>
        <v>0</v>
      </c>
      <c r="F8028" s="218">
        <f t="shared" si="1428"/>
        <v>0</v>
      </c>
      <c r="G8028" s="220"/>
      <c r="I8028" s="269"/>
    </row>
    <row r="8029" spans="1:9">
      <c r="A8029" s="251" t="str">
        <f t="shared" si="1425"/>
        <v/>
      </c>
      <c r="B8029" s="239" t="str">
        <f t="shared" si="1426"/>
        <v/>
      </c>
      <c r="C8029" s="187"/>
      <c r="D8029" s="187"/>
      <c r="E8029" s="240">
        <f t="shared" si="1427"/>
        <v>0</v>
      </c>
      <c r="F8029" s="218">
        <f t="shared" si="1428"/>
        <v>0</v>
      </c>
      <c r="G8029" s="220"/>
      <c r="I8029" s="269"/>
    </row>
    <row r="8030" spans="1:9">
      <c r="A8030" s="251" t="str">
        <f t="shared" si="1425"/>
        <v/>
      </c>
      <c r="B8030" s="239" t="str">
        <f t="shared" si="1426"/>
        <v/>
      </c>
      <c r="C8030" s="187"/>
      <c r="D8030" s="187"/>
      <c r="E8030" s="240">
        <f t="shared" si="1427"/>
        <v>0</v>
      </c>
      <c r="F8030" s="218">
        <f t="shared" si="1428"/>
        <v>0</v>
      </c>
      <c r="G8030" s="220"/>
      <c r="I8030" s="269"/>
    </row>
    <row r="8031" spans="1:9">
      <c r="A8031" s="251" t="str">
        <f t="shared" si="1425"/>
        <v/>
      </c>
      <c r="B8031" s="239" t="str">
        <f t="shared" si="1426"/>
        <v/>
      </c>
      <c r="C8031" s="187"/>
      <c r="D8031" s="187"/>
      <c r="E8031" s="240">
        <f t="shared" si="1427"/>
        <v>0</v>
      </c>
      <c r="F8031" s="218">
        <f t="shared" si="1428"/>
        <v>0</v>
      </c>
      <c r="G8031" s="220"/>
      <c r="I8031" s="269"/>
    </row>
    <row r="8032" spans="1:9" ht="31.5" customHeight="1">
      <c r="A8032" s="251" t="str">
        <f t="shared" si="1425"/>
        <v/>
      </c>
      <c r="B8032" s="239" t="str">
        <f t="shared" si="1426"/>
        <v/>
      </c>
      <c r="C8032" s="187"/>
      <c r="D8032" s="187"/>
      <c r="E8032" s="240">
        <f t="shared" si="1427"/>
        <v>0</v>
      </c>
      <c r="F8032" s="218">
        <f t="shared" si="1428"/>
        <v>0</v>
      </c>
      <c r="G8032" s="221"/>
      <c r="I8032" s="308"/>
    </row>
    <row r="8033" spans="1:20" ht="13.5" thickBot="1">
      <c r="A8033" s="222"/>
      <c r="B8033" s="223"/>
      <c r="C8033" s="223"/>
      <c r="D8033" s="225"/>
      <c r="E8033" s="225"/>
      <c r="F8033" s="226" t="s">
        <v>79</v>
      </c>
      <c r="G8033" s="250">
        <f>SUM(F8021:F8032)</f>
        <v>0</v>
      </c>
      <c r="I8033" s="308"/>
    </row>
    <row r="8034" spans="1:20" ht="13.5" thickTop="1">
      <c r="A8034" s="179" t="s">
        <v>72</v>
      </c>
      <c r="B8034" s="229"/>
      <c r="C8034" s="229"/>
      <c r="D8034" s="231"/>
      <c r="E8034" s="231"/>
      <c r="F8034" s="230"/>
      <c r="G8034" s="232"/>
      <c r="H8034" s="209"/>
      <c r="I8034" s="307"/>
    </row>
    <row r="8035" spans="1:20">
      <c r="A8035" s="233" t="s">
        <v>53</v>
      </c>
      <c r="B8035" s="234"/>
      <c r="C8035" s="234"/>
      <c r="D8035" s="299"/>
      <c r="E8035" s="236" t="s">
        <v>73</v>
      </c>
      <c r="F8035" s="237" t="s">
        <v>74</v>
      </c>
      <c r="G8035" s="252" t="s">
        <v>73</v>
      </c>
      <c r="I8035" s="308"/>
    </row>
    <row r="8036" spans="1:20">
      <c r="A8036" s="178" t="s">
        <v>86</v>
      </c>
      <c r="B8036" s="253"/>
      <c r="C8036" s="253"/>
      <c r="D8036" s="300"/>
      <c r="E8036" s="217">
        <f>SUM(G7995,G8010,G8018,G8033)</f>
        <v>0</v>
      </c>
      <c r="F8036" s="254">
        <f>A</f>
        <v>0</v>
      </c>
      <c r="G8036" s="255">
        <f>E8036*F8036</f>
        <v>0</v>
      </c>
      <c r="I8036" s="308"/>
    </row>
    <row r="8037" spans="1:20">
      <c r="A8037" s="178" t="s">
        <v>84</v>
      </c>
      <c r="B8037" s="253"/>
      <c r="C8037" s="253"/>
      <c r="D8037" s="300"/>
      <c r="E8037" s="217">
        <f>SUM(G7995,G8010,G8018,G8033)</f>
        <v>0</v>
      </c>
      <c r="F8037" s="254">
        <f>I</f>
        <v>0</v>
      </c>
      <c r="G8037" s="255">
        <f>E8037*F8037</f>
        <v>0</v>
      </c>
      <c r="I8037" s="308"/>
    </row>
    <row r="8038" spans="1:20" ht="33" customHeight="1">
      <c r="A8038" s="178" t="s">
        <v>85</v>
      </c>
      <c r="B8038" s="253"/>
      <c r="C8038" s="253"/>
      <c r="D8038" s="300"/>
      <c r="E8038" s="217">
        <f>SUM(G7995,G8010,G8018,G8033)</f>
        <v>0</v>
      </c>
      <c r="F8038" s="254">
        <f>U</f>
        <v>0</v>
      </c>
      <c r="G8038" s="255">
        <f>E8038*F8038</f>
        <v>0</v>
      </c>
      <c r="I8038" s="308"/>
      <c r="J8038" s="281"/>
      <c r="K8038" s="281"/>
      <c r="L8038" s="281"/>
      <c r="M8038" s="281"/>
      <c r="N8038" s="281"/>
      <c r="O8038" s="281"/>
      <c r="P8038" s="281"/>
      <c r="Q8038" s="281"/>
      <c r="R8038" s="281"/>
      <c r="S8038" s="281"/>
    </row>
    <row r="8039" spans="1:20" s="201" customFormat="1" ht="13.5" thickBot="1">
      <c r="A8039" s="222"/>
      <c r="B8039" s="223"/>
      <c r="C8039" s="223"/>
      <c r="D8039" s="225"/>
      <c r="E8039" s="225"/>
      <c r="F8039" s="256" t="s">
        <v>83</v>
      </c>
      <c r="G8039" s="250">
        <f>SUM(G8036:G8038)</f>
        <v>0</v>
      </c>
      <c r="I8039" s="309"/>
      <c r="J8039" s="201" t="str">
        <f>B7979</f>
        <v>10,20</v>
      </c>
      <c r="K8039" s="261">
        <f>E8036</f>
        <v>0</v>
      </c>
      <c r="L8039" s="261">
        <f>+G7995</f>
        <v>0</v>
      </c>
      <c r="M8039" s="261">
        <f>+G8010</f>
        <v>0</v>
      </c>
      <c r="N8039" s="261">
        <f>+G8018</f>
        <v>0</v>
      </c>
      <c r="O8039" s="261">
        <f>+G8033</f>
        <v>0</v>
      </c>
      <c r="P8039" s="280">
        <f>G8036</f>
        <v>0</v>
      </c>
      <c r="Q8039" s="280">
        <f>G8037</f>
        <v>0</v>
      </c>
      <c r="R8039" s="280">
        <f>G8038</f>
        <v>0</v>
      </c>
      <c r="S8039" s="283">
        <f>SUM(K8039:R8039)</f>
        <v>0</v>
      </c>
      <c r="T8039" s="280"/>
    </row>
    <row r="8040" spans="1:20" ht="14" thickTop="1" thickBot="1">
      <c r="A8040" s="257"/>
      <c r="B8040" s="201"/>
      <c r="C8040" s="201"/>
      <c r="D8040" s="301"/>
      <c r="E8040" s="258" t="s">
        <v>88</v>
      </c>
      <c r="F8040" s="259"/>
      <c r="G8040" s="260">
        <f>ROUND(SUM(G7995,G8010,G8018,G8033,G8039),0)</f>
        <v>0</v>
      </c>
      <c r="I8040" s="308"/>
      <c r="T8040" s="280"/>
    </row>
    <row r="8041" spans="1:20" ht="13.5" thickTop="1">
      <c r="A8041" s="262" t="s">
        <v>95</v>
      </c>
      <c r="D8041" s="206"/>
      <c r="E8041" s="206"/>
      <c r="F8041" s="205"/>
      <c r="G8041" s="208"/>
      <c r="I8041" s="308"/>
      <c r="T8041" s="280"/>
    </row>
    <row r="8042" spans="1:20">
      <c r="A8042" s="262"/>
      <c r="B8042" s="263"/>
      <c r="C8042" s="263"/>
      <c r="D8042" s="302"/>
      <c r="E8042" s="206"/>
      <c r="F8042" s="205"/>
      <c r="G8042" s="264">
        <f ca="1">TODAY()</f>
        <v>45189</v>
      </c>
      <c r="I8042" s="308"/>
      <c r="T8042" s="280"/>
    </row>
    <row r="8043" spans="1:20" s="191" customFormat="1" ht="13.5" thickBot="1">
      <c r="A8043" s="222"/>
      <c r="B8043" s="223"/>
      <c r="C8043" s="223"/>
      <c r="D8043" s="225"/>
      <c r="E8043" s="225"/>
      <c r="F8043" s="224"/>
      <c r="G8043" s="265"/>
      <c r="I8043" s="303"/>
      <c r="S8043" s="282"/>
    </row>
    <row r="8044" spans="1:20" s="191" customFormat="1" ht="13.5" thickTop="1">
      <c r="A8044" s="188" t="s">
        <v>124</v>
      </c>
      <c r="B8044" s="188"/>
      <c r="C8044" s="188"/>
      <c r="D8044" s="190"/>
      <c r="E8044" s="190"/>
      <c r="F8044" s="189"/>
      <c r="G8044" s="189"/>
      <c r="I8044" s="303"/>
      <c r="S8044" s="282"/>
    </row>
    <row r="8045" spans="1:20" s="191" customFormat="1">
      <c r="A8045" s="188" t="str">
        <f>CONCATENATE('Prestaciones y AIU'!A7176," ANALISIS DE PRECIOS UNITARIOS")</f>
        <v xml:space="preserve"> ANALISIS DE PRECIOS UNITARIOS</v>
      </c>
      <c r="B8045" s="188"/>
      <c r="C8045" s="188"/>
      <c r="D8045" s="190"/>
      <c r="E8045" s="190"/>
      <c r="F8045" s="189"/>
      <c r="G8045" s="189"/>
      <c r="I8045" s="303"/>
      <c r="S8045" s="282"/>
    </row>
    <row r="8046" spans="1:20" s="191" customFormat="1">
      <c r="A8046" s="188" t="str">
        <f>Objeto_LIC</f>
        <v>OBJETO PROCESO COMPETITIVO</v>
      </c>
      <c r="B8046" s="188"/>
      <c r="C8046" s="188"/>
      <c r="D8046" s="190"/>
      <c r="E8046" s="190"/>
      <c r="F8046" s="189"/>
      <c r="G8046" s="189"/>
      <c r="I8046" s="303"/>
      <c r="S8046" s="282"/>
    </row>
    <row r="8047" spans="1:20">
      <c r="A8047" s="188"/>
      <c r="B8047" s="188"/>
      <c r="C8047" s="188"/>
      <c r="D8047" s="190"/>
      <c r="E8047" s="190"/>
      <c r="F8047" s="189"/>
      <c r="G8047" s="189"/>
    </row>
    <row r="8048" spans="1:20" s="201" customFormat="1" ht="13.5" thickBot="1">
      <c r="A8048" s="192"/>
      <c r="B8048" s="192"/>
      <c r="C8048" s="192"/>
      <c r="D8048" s="194"/>
      <c r="E8048" s="194"/>
      <c r="F8048" s="193"/>
      <c r="G8048" s="193"/>
      <c r="I8048" s="305"/>
      <c r="S8048" s="282"/>
    </row>
    <row r="8049" spans="1:19" ht="13.5" thickTop="1">
      <c r="A8049" s="196"/>
      <c r="B8049" s="197"/>
      <c r="C8049" s="197"/>
      <c r="D8049" s="199"/>
      <c r="E8049" s="199"/>
      <c r="F8049" s="198"/>
      <c r="G8049" s="200" t="s">
        <v>125</v>
      </c>
    </row>
    <row r="8050" spans="1:19">
      <c r="A8050" s="202" t="s">
        <v>58</v>
      </c>
      <c r="B8050" s="844" t="str">
        <f>Proponente</f>
        <v>INDICAR NOMBRE DE CONTRATISTA</v>
      </c>
      <c r="C8050" s="844"/>
      <c r="D8050" s="844"/>
      <c r="E8050" s="844"/>
      <c r="F8050" s="844"/>
      <c r="G8050" s="845"/>
    </row>
    <row r="8051" spans="1:19">
      <c r="A8051" s="202" t="s">
        <v>59</v>
      </c>
      <c r="B8051" s="203" t="str">
        <f>Presupuesto!$A$123</f>
        <v>10,21</v>
      </c>
      <c r="C8051" s="844" t="str">
        <f>Presupuesto!$B$123</f>
        <v>Sacos suelo - sin cemento con suelo del sitio</v>
      </c>
      <c r="D8051" s="844"/>
      <c r="E8051" s="844"/>
      <c r="F8051" s="844"/>
      <c r="G8051" s="845"/>
    </row>
    <row r="8052" spans="1:19">
      <c r="A8052" s="204"/>
      <c r="D8052" s="206"/>
      <c r="E8052" s="206"/>
      <c r="F8052" s="192" t="s">
        <v>87</v>
      </c>
      <c r="G8052" s="207" t="str">
        <f>Presupuesto!$C$123</f>
        <v>Und</v>
      </c>
      <c r="I8052" s="306"/>
      <c r="J8052" s="281"/>
      <c r="K8052" s="281"/>
      <c r="L8052" s="281"/>
      <c r="M8052" s="281"/>
      <c r="N8052" s="281"/>
      <c r="O8052" s="281"/>
      <c r="P8052" s="281"/>
      <c r="Q8052" s="281"/>
      <c r="R8052" s="281"/>
      <c r="S8052" s="281"/>
    </row>
    <row r="8053" spans="1:19" s="209" customFormat="1" ht="13.5" thickBot="1">
      <c r="A8053" s="202" t="s">
        <v>60</v>
      </c>
      <c r="B8053" s="195"/>
      <c r="C8053" s="195"/>
      <c r="D8053" s="206"/>
      <c r="E8053" s="206"/>
      <c r="F8053" s="205"/>
      <c r="G8053" s="208"/>
      <c r="I8053" s="307"/>
      <c r="S8053" s="281"/>
    </row>
    <row r="8054" spans="1:19" ht="13.5" thickTop="1">
      <c r="A8054" s="210" t="s">
        <v>53</v>
      </c>
      <c r="B8054" s="211" t="s">
        <v>61</v>
      </c>
      <c r="C8054" s="211" t="s">
        <v>62</v>
      </c>
      <c r="D8054" s="212" t="s">
        <v>70</v>
      </c>
      <c r="E8054" s="213" t="s">
        <v>98</v>
      </c>
      <c r="F8054" s="213" t="s">
        <v>75</v>
      </c>
      <c r="G8054" s="214" t="s">
        <v>66</v>
      </c>
      <c r="I8054" s="269"/>
    </row>
    <row r="8055" spans="1:19">
      <c r="A8055" s="215" t="str">
        <f t="shared" ref="A8055:A8066" si="1429">IF(I8054=0,"-",VLOOKUP(I8054,EQUIPOS,2,FALSE))</f>
        <v>-</v>
      </c>
      <c r="B8055" s="216"/>
      <c r="C8055" s="216"/>
      <c r="D8055" s="186"/>
      <c r="E8055" s="217">
        <f t="shared" ref="E8055:E8066" si="1430">IF(I8054=0,0,VLOOKUP(I8054,EQUIPOS,4,FALSE))</f>
        <v>0</v>
      </c>
      <c r="F8055" s="218">
        <f t="shared" ref="F8055:F8066" si="1431">IF(D8055=0,0,E8055/D8055)</f>
        <v>0</v>
      </c>
      <c r="G8055" s="219"/>
      <c r="I8055" s="269"/>
    </row>
    <row r="8056" spans="1:19">
      <c r="A8056" s="215" t="str">
        <f t="shared" si="1429"/>
        <v>-</v>
      </c>
      <c r="B8056" s="216"/>
      <c r="C8056" s="216"/>
      <c r="D8056" s="186"/>
      <c r="E8056" s="217">
        <f t="shared" si="1430"/>
        <v>0</v>
      </c>
      <c r="F8056" s="218">
        <f t="shared" si="1431"/>
        <v>0</v>
      </c>
      <c r="G8056" s="220"/>
      <c r="I8056" s="269"/>
    </row>
    <row r="8057" spans="1:19">
      <c r="A8057" s="215" t="str">
        <f t="shared" si="1429"/>
        <v>-</v>
      </c>
      <c r="B8057" s="216"/>
      <c r="C8057" s="216"/>
      <c r="D8057" s="186"/>
      <c r="E8057" s="217">
        <f t="shared" si="1430"/>
        <v>0</v>
      </c>
      <c r="F8057" s="218">
        <f t="shared" si="1431"/>
        <v>0</v>
      </c>
      <c r="G8057" s="220"/>
      <c r="I8057" s="269"/>
    </row>
    <row r="8058" spans="1:19">
      <c r="A8058" s="215" t="str">
        <f t="shared" si="1429"/>
        <v>-</v>
      </c>
      <c r="B8058" s="216"/>
      <c r="C8058" s="216"/>
      <c r="D8058" s="186"/>
      <c r="E8058" s="217">
        <f t="shared" si="1430"/>
        <v>0</v>
      </c>
      <c r="F8058" s="218">
        <f t="shared" si="1431"/>
        <v>0</v>
      </c>
      <c r="G8058" s="220"/>
      <c r="I8058" s="269"/>
    </row>
    <row r="8059" spans="1:19">
      <c r="A8059" s="215" t="str">
        <f t="shared" si="1429"/>
        <v>-</v>
      </c>
      <c r="B8059" s="216"/>
      <c r="C8059" s="216"/>
      <c r="D8059" s="186"/>
      <c r="E8059" s="217">
        <f t="shared" si="1430"/>
        <v>0</v>
      </c>
      <c r="F8059" s="218">
        <f t="shared" si="1431"/>
        <v>0</v>
      </c>
      <c r="G8059" s="220"/>
      <c r="I8059" s="269"/>
    </row>
    <row r="8060" spans="1:19">
      <c r="A8060" s="215" t="str">
        <f t="shared" si="1429"/>
        <v>-</v>
      </c>
      <c r="B8060" s="216"/>
      <c r="C8060" s="216"/>
      <c r="D8060" s="186"/>
      <c r="E8060" s="217">
        <f t="shared" si="1430"/>
        <v>0</v>
      </c>
      <c r="F8060" s="218">
        <f t="shared" si="1431"/>
        <v>0</v>
      </c>
      <c r="G8060" s="220"/>
      <c r="I8060" s="269"/>
    </row>
    <row r="8061" spans="1:19">
      <c r="A8061" s="215" t="str">
        <f t="shared" si="1429"/>
        <v>-</v>
      </c>
      <c r="B8061" s="216"/>
      <c r="C8061" s="216"/>
      <c r="D8061" s="186"/>
      <c r="E8061" s="217">
        <f t="shared" si="1430"/>
        <v>0</v>
      </c>
      <c r="F8061" s="218">
        <f t="shared" si="1431"/>
        <v>0</v>
      </c>
      <c r="G8061" s="220"/>
      <c r="I8061" s="269"/>
    </row>
    <row r="8062" spans="1:19">
      <c r="A8062" s="215" t="str">
        <f t="shared" si="1429"/>
        <v>-</v>
      </c>
      <c r="B8062" s="216"/>
      <c r="C8062" s="216"/>
      <c r="D8062" s="186"/>
      <c r="E8062" s="217">
        <f t="shared" si="1430"/>
        <v>0</v>
      </c>
      <c r="F8062" s="218">
        <f t="shared" si="1431"/>
        <v>0</v>
      </c>
      <c r="G8062" s="220"/>
      <c r="I8062" s="269"/>
    </row>
    <row r="8063" spans="1:19">
      <c r="A8063" s="215" t="str">
        <f t="shared" si="1429"/>
        <v>-</v>
      </c>
      <c r="B8063" s="216"/>
      <c r="C8063" s="216"/>
      <c r="D8063" s="186"/>
      <c r="E8063" s="217">
        <f t="shared" si="1430"/>
        <v>0</v>
      </c>
      <c r="F8063" s="218">
        <f t="shared" si="1431"/>
        <v>0</v>
      </c>
      <c r="G8063" s="220"/>
      <c r="I8063" s="269"/>
    </row>
    <row r="8064" spans="1:19">
      <c r="A8064" s="215" t="str">
        <f t="shared" si="1429"/>
        <v>-</v>
      </c>
      <c r="B8064" s="216"/>
      <c r="C8064" s="216"/>
      <c r="D8064" s="186"/>
      <c r="E8064" s="217">
        <f t="shared" si="1430"/>
        <v>0</v>
      </c>
      <c r="F8064" s="218">
        <f t="shared" si="1431"/>
        <v>0</v>
      </c>
      <c r="G8064" s="220"/>
      <c r="I8064" s="269"/>
    </row>
    <row r="8065" spans="1:19">
      <c r="A8065" s="215" t="str">
        <f t="shared" si="1429"/>
        <v>-</v>
      </c>
      <c r="B8065" s="216"/>
      <c r="C8065" s="216"/>
      <c r="D8065" s="186"/>
      <c r="E8065" s="217">
        <f t="shared" si="1430"/>
        <v>0</v>
      </c>
      <c r="F8065" s="218">
        <f t="shared" si="1431"/>
        <v>0</v>
      </c>
      <c r="G8065" s="220"/>
      <c r="I8065" s="269"/>
    </row>
    <row r="8066" spans="1:19">
      <c r="A8066" s="215" t="str">
        <f t="shared" si="1429"/>
        <v>-</v>
      </c>
      <c r="B8066" s="216"/>
      <c r="C8066" s="216"/>
      <c r="D8066" s="186"/>
      <c r="E8066" s="217">
        <f t="shared" si="1430"/>
        <v>0</v>
      </c>
      <c r="F8066" s="218">
        <f t="shared" si="1431"/>
        <v>0</v>
      </c>
      <c r="G8066" s="220"/>
      <c r="I8066" s="308"/>
    </row>
    <row r="8067" spans="1:19" ht="13.5" thickBot="1">
      <c r="A8067" s="222"/>
      <c r="B8067" s="223"/>
      <c r="C8067" s="223"/>
      <c r="D8067" s="225"/>
      <c r="E8067" s="225"/>
      <c r="F8067" s="226" t="s">
        <v>76</v>
      </c>
      <c r="G8067" s="227">
        <f>SUM(F8055:F8066)</f>
        <v>0</v>
      </c>
      <c r="I8067" s="308"/>
    </row>
    <row r="8068" spans="1:19" s="209" customFormat="1" ht="13.5" thickTop="1">
      <c r="A8068" s="228" t="s">
        <v>63</v>
      </c>
      <c r="B8068" s="229"/>
      <c r="C8068" s="229"/>
      <c r="D8068" s="231"/>
      <c r="E8068" s="231"/>
      <c r="F8068" s="230"/>
      <c r="G8068" s="232"/>
      <c r="I8068" s="307"/>
      <c r="S8068" s="281"/>
    </row>
    <row r="8069" spans="1:19" ht="26">
      <c r="A8069" s="233" t="s">
        <v>53</v>
      </c>
      <c r="B8069" s="234"/>
      <c r="C8069" s="235" t="s">
        <v>54</v>
      </c>
      <c r="D8069" s="298" t="s">
        <v>64</v>
      </c>
      <c r="E8069" s="236" t="s">
        <v>65</v>
      </c>
      <c r="F8069" s="237" t="s">
        <v>75</v>
      </c>
      <c r="G8069" s="238" t="s">
        <v>66</v>
      </c>
      <c r="I8069" s="269"/>
    </row>
    <row r="8070" spans="1:19">
      <c r="A8070" s="842" t="str">
        <f t="shared" ref="A8070:A8081" si="1432">IF(I8069=0,"",VLOOKUP(I8069,MATERIALES,2,FALSE))</f>
        <v/>
      </c>
      <c r="B8070" s="843"/>
      <c r="C8070" s="239" t="str">
        <f t="shared" ref="C8070:C8078" si="1433">IF(I8069=0,"",VLOOKUP(I8069,MATERIALES,3,FALSE))</f>
        <v/>
      </c>
      <c r="D8070" s="186"/>
      <c r="E8070" s="240">
        <f t="shared" ref="E8070:E8081" si="1434">IF(I8069=0,0,VLOOKUP(I8069,MATERIALES,4,FALSE))</f>
        <v>0</v>
      </c>
      <c r="F8070" s="218">
        <f>D8070*E8070</f>
        <v>0</v>
      </c>
      <c r="G8070" s="219"/>
      <c r="I8070" s="269"/>
    </row>
    <row r="8071" spans="1:19">
      <c r="A8071" s="842" t="str">
        <f t="shared" si="1432"/>
        <v/>
      </c>
      <c r="B8071" s="843"/>
      <c r="C8071" s="239" t="str">
        <f t="shared" si="1433"/>
        <v/>
      </c>
      <c r="D8071" s="186"/>
      <c r="E8071" s="240">
        <f t="shared" si="1434"/>
        <v>0</v>
      </c>
      <c r="F8071" s="218">
        <f t="shared" ref="F8071:F8081" si="1435">D8071*E8071</f>
        <v>0</v>
      </c>
      <c r="G8071" s="220"/>
      <c r="I8071" s="269"/>
    </row>
    <row r="8072" spans="1:19">
      <c r="A8072" s="842" t="str">
        <f t="shared" si="1432"/>
        <v/>
      </c>
      <c r="B8072" s="843"/>
      <c r="C8072" s="239" t="str">
        <f t="shared" si="1433"/>
        <v/>
      </c>
      <c r="D8072" s="186"/>
      <c r="E8072" s="240">
        <f t="shared" si="1434"/>
        <v>0</v>
      </c>
      <c r="F8072" s="218">
        <f t="shared" si="1435"/>
        <v>0</v>
      </c>
      <c r="G8072" s="220"/>
      <c r="I8072" s="269"/>
    </row>
    <row r="8073" spans="1:19">
      <c r="A8073" s="842" t="str">
        <f t="shared" si="1432"/>
        <v/>
      </c>
      <c r="B8073" s="843"/>
      <c r="C8073" s="239" t="str">
        <f t="shared" si="1433"/>
        <v/>
      </c>
      <c r="D8073" s="186"/>
      <c r="E8073" s="240">
        <f t="shared" si="1434"/>
        <v>0</v>
      </c>
      <c r="F8073" s="218">
        <f t="shared" si="1435"/>
        <v>0</v>
      </c>
      <c r="G8073" s="220"/>
      <c r="I8073" s="269"/>
    </row>
    <row r="8074" spans="1:19">
      <c r="A8074" s="842" t="str">
        <f t="shared" si="1432"/>
        <v/>
      </c>
      <c r="B8074" s="843"/>
      <c r="C8074" s="239" t="str">
        <f t="shared" si="1433"/>
        <v/>
      </c>
      <c r="D8074" s="186"/>
      <c r="E8074" s="240">
        <f t="shared" si="1434"/>
        <v>0</v>
      </c>
      <c r="F8074" s="218">
        <f t="shared" si="1435"/>
        <v>0</v>
      </c>
      <c r="G8074" s="220"/>
      <c r="I8074" s="269"/>
    </row>
    <row r="8075" spans="1:19">
      <c r="A8075" s="842" t="str">
        <f t="shared" si="1432"/>
        <v/>
      </c>
      <c r="B8075" s="843"/>
      <c r="C8075" s="239" t="str">
        <f t="shared" si="1433"/>
        <v/>
      </c>
      <c r="D8075" s="186"/>
      <c r="E8075" s="240">
        <f t="shared" si="1434"/>
        <v>0</v>
      </c>
      <c r="F8075" s="218">
        <f t="shared" si="1435"/>
        <v>0</v>
      </c>
      <c r="G8075" s="220"/>
      <c r="I8075" s="269"/>
    </row>
    <row r="8076" spans="1:19">
      <c r="A8076" s="842" t="str">
        <f t="shared" si="1432"/>
        <v/>
      </c>
      <c r="B8076" s="843"/>
      <c r="C8076" s="239" t="str">
        <f t="shared" si="1433"/>
        <v/>
      </c>
      <c r="D8076" s="186"/>
      <c r="E8076" s="240">
        <f t="shared" si="1434"/>
        <v>0</v>
      </c>
      <c r="F8076" s="218">
        <f t="shared" si="1435"/>
        <v>0</v>
      </c>
      <c r="G8076" s="220"/>
      <c r="I8076" s="269"/>
    </row>
    <row r="8077" spans="1:19">
      <c r="A8077" s="842" t="str">
        <f t="shared" si="1432"/>
        <v/>
      </c>
      <c r="B8077" s="843"/>
      <c r="C8077" s="239" t="str">
        <f t="shared" si="1433"/>
        <v/>
      </c>
      <c r="D8077" s="186"/>
      <c r="E8077" s="240">
        <f t="shared" si="1434"/>
        <v>0</v>
      </c>
      <c r="F8077" s="218">
        <f t="shared" si="1435"/>
        <v>0</v>
      </c>
      <c r="G8077" s="241"/>
      <c r="I8077" s="269"/>
    </row>
    <row r="8078" spans="1:19">
      <c r="A8078" s="842" t="str">
        <f t="shared" si="1432"/>
        <v/>
      </c>
      <c r="B8078" s="843"/>
      <c r="C8078" s="239" t="str">
        <f t="shared" si="1433"/>
        <v/>
      </c>
      <c r="D8078" s="186"/>
      <c r="E8078" s="240">
        <f t="shared" si="1434"/>
        <v>0</v>
      </c>
      <c r="F8078" s="218">
        <f t="shared" si="1435"/>
        <v>0</v>
      </c>
      <c r="G8078" s="220"/>
      <c r="I8078" s="269"/>
    </row>
    <row r="8079" spans="1:19">
      <c r="A8079" s="842" t="str">
        <f t="shared" si="1432"/>
        <v/>
      </c>
      <c r="B8079" s="843"/>
      <c r="C8079" s="239"/>
      <c r="D8079" s="186"/>
      <c r="E8079" s="240">
        <f t="shared" si="1434"/>
        <v>0</v>
      </c>
      <c r="F8079" s="218">
        <f t="shared" si="1435"/>
        <v>0</v>
      </c>
      <c r="G8079" s="220"/>
      <c r="I8079" s="269"/>
    </row>
    <row r="8080" spans="1:19">
      <c r="A8080" s="842" t="str">
        <f t="shared" si="1432"/>
        <v/>
      </c>
      <c r="B8080" s="843"/>
      <c r="C8080" s="239"/>
      <c r="D8080" s="186"/>
      <c r="E8080" s="240">
        <f t="shared" si="1434"/>
        <v>0</v>
      </c>
      <c r="F8080" s="218">
        <f t="shared" si="1435"/>
        <v>0</v>
      </c>
      <c r="G8080" s="220"/>
      <c r="I8080" s="269"/>
    </row>
    <row r="8081" spans="1:9" ht="26.25" customHeight="1">
      <c r="A8081" s="842" t="str">
        <f t="shared" si="1432"/>
        <v/>
      </c>
      <c r="B8081" s="843"/>
      <c r="C8081" s="239" t="str">
        <f t="shared" ref="C8081" si="1436">IF(I8080=0,"",VLOOKUP(I8080,MATERIALES,3,FALSE))</f>
        <v/>
      </c>
      <c r="D8081" s="186"/>
      <c r="E8081" s="240">
        <f t="shared" si="1434"/>
        <v>0</v>
      </c>
      <c r="F8081" s="218">
        <f t="shared" si="1435"/>
        <v>0</v>
      </c>
      <c r="G8081" s="221"/>
      <c r="I8081" s="308"/>
    </row>
    <row r="8082" spans="1:9" ht="13.5" thickBot="1">
      <c r="A8082" s="204"/>
      <c r="D8082" s="206"/>
      <c r="E8082" s="242"/>
      <c r="F8082" s="243" t="s">
        <v>77</v>
      </c>
      <c r="G8082" s="241">
        <f>SUM(F8070:F8081)</f>
        <v>0</v>
      </c>
      <c r="I8082" s="308"/>
    </row>
    <row r="8083" spans="1:9" ht="14" thickTop="1" thickBot="1">
      <c r="A8083" s="244" t="s">
        <v>68</v>
      </c>
      <c r="B8083" s="245"/>
      <c r="C8083" s="245"/>
      <c r="D8083" s="247"/>
      <c r="E8083" s="247"/>
      <c r="F8083" s="246"/>
      <c r="G8083" s="248"/>
      <c r="I8083" s="308"/>
    </row>
    <row r="8084" spans="1:9" ht="13.5" thickTop="1">
      <c r="A8084" s="233" t="s">
        <v>53</v>
      </c>
      <c r="B8084" s="234"/>
      <c r="C8084" s="236" t="s">
        <v>67</v>
      </c>
      <c r="D8084" s="298" t="s">
        <v>71</v>
      </c>
      <c r="E8084" s="236" t="s">
        <v>96</v>
      </c>
      <c r="F8084" s="237" t="s">
        <v>75</v>
      </c>
      <c r="G8084" s="238" t="s">
        <v>66</v>
      </c>
      <c r="I8084" s="269"/>
    </row>
    <row r="8085" spans="1:9">
      <c r="A8085" s="842" t="str">
        <f>IF(I8084=0,"",VLOOKUP(I8084,EQUIPOS,2,FALSE))</f>
        <v/>
      </c>
      <c r="B8085" s="843"/>
      <c r="C8085" s="187"/>
      <c r="D8085" s="186"/>
      <c r="E8085" s="240">
        <f>IF(I8084=0,0,VLOOKUP(I8084,EQUIPOS,4,FALSE))</f>
        <v>0</v>
      </c>
      <c r="F8085" s="218">
        <f>C8085*D8085*E8085</f>
        <v>0</v>
      </c>
      <c r="G8085" s="219"/>
      <c r="I8085" s="269"/>
    </row>
    <row r="8086" spans="1:9">
      <c r="A8086" s="842" t="str">
        <f>IF(I8085=0,"",VLOOKUP(I8085,EQUIPOS,2,FALSE))</f>
        <v/>
      </c>
      <c r="B8086" s="843"/>
      <c r="C8086" s="187"/>
      <c r="D8086" s="186"/>
      <c r="E8086" s="240">
        <f>IF(I8085=0,0,VLOOKUP(I8085,EQUIPOS,4,FALSE))</f>
        <v>0</v>
      </c>
      <c r="F8086" s="218">
        <f t="shared" ref="F8086:F8089" si="1437">C8086*D8086*E8086</f>
        <v>0</v>
      </c>
      <c r="G8086" s="220"/>
      <c r="I8086" s="269"/>
    </row>
    <row r="8087" spans="1:9">
      <c r="A8087" s="842" t="str">
        <f>IF(I8086=0,"",VLOOKUP(I8086,EQUIPOS,2,FALSE))</f>
        <v/>
      </c>
      <c r="B8087" s="843"/>
      <c r="C8087" s="187"/>
      <c r="D8087" s="186"/>
      <c r="E8087" s="240">
        <f>IF(I8086=0,0,VLOOKUP(I8086,EQUIPOS,4,FALSE))</f>
        <v>0</v>
      </c>
      <c r="F8087" s="218">
        <f t="shared" si="1437"/>
        <v>0</v>
      </c>
      <c r="G8087" s="220"/>
      <c r="I8087" s="269"/>
    </row>
    <row r="8088" spans="1:9">
      <c r="A8088" s="842" t="str">
        <f>IF(I8087=0,"",VLOOKUP(I8087,EQUIPOS,2,FALSE))</f>
        <v/>
      </c>
      <c r="B8088" s="843"/>
      <c r="C8088" s="187"/>
      <c r="D8088" s="186"/>
      <c r="E8088" s="240">
        <f>IF(I8087=0,0,VLOOKUP(I8087,EQUIPOS,4,FALSE))</f>
        <v>0</v>
      </c>
      <c r="F8088" s="218">
        <f t="shared" si="1437"/>
        <v>0</v>
      </c>
      <c r="G8088" s="220"/>
      <c r="I8088" s="269"/>
    </row>
    <row r="8089" spans="1:9" ht="30.75" customHeight="1">
      <c r="A8089" s="842" t="str">
        <f>IF(I8088=0,"",VLOOKUP(I8088,EQUIPOS,2,FALSE))</f>
        <v/>
      </c>
      <c r="B8089" s="843"/>
      <c r="C8089" s="187"/>
      <c r="D8089" s="186"/>
      <c r="E8089" s="240">
        <f>IF(I8088=0,0,VLOOKUP(I8088,EQUIPOS,4,FALSE))</f>
        <v>0</v>
      </c>
      <c r="F8089" s="218">
        <f t="shared" si="1437"/>
        <v>0</v>
      </c>
      <c r="G8089" s="221"/>
      <c r="I8089" s="308"/>
    </row>
    <row r="8090" spans="1:9" ht="13.5" thickBot="1">
      <c r="A8090" s="222"/>
      <c r="B8090" s="223"/>
      <c r="C8090" s="223"/>
      <c r="D8090" s="225"/>
      <c r="E8090" s="249"/>
      <c r="F8090" s="226" t="s">
        <v>78</v>
      </c>
      <c r="G8090" s="250">
        <f>SUM(F8085:F8089)</f>
        <v>0</v>
      </c>
      <c r="I8090" s="308"/>
    </row>
    <row r="8091" spans="1:9" ht="13.5" thickTop="1">
      <c r="A8091" s="228" t="s">
        <v>69</v>
      </c>
      <c r="B8091" s="229"/>
      <c r="C8091" s="229"/>
      <c r="D8091" s="231"/>
      <c r="E8091" s="231"/>
      <c r="F8091" s="230"/>
      <c r="G8091" s="232"/>
      <c r="H8091" s="209"/>
      <c r="I8091" s="307"/>
    </row>
    <row r="8092" spans="1:9" ht="26">
      <c r="A8092" s="233" t="s">
        <v>53</v>
      </c>
      <c r="B8092" s="235" t="s">
        <v>54</v>
      </c>
      <c r="C8092" s="235" t="s">
        <v>64</v>
      </c>
      <c r="D8092" s="298" t="s">
        <v>70</v>
      </c>
      <c r="E8092" s="236" t="s">
        <v>65</v>
      </c>
      <c r="F8092" s="237" t="s">
        <v>75</v>
      </c>
      <c r="G8092" s="238" t="s">
        <v>66</v>
      </c>
      <c r="I8092" s="269"/>
    </row>
    <row r="8093" spans="1:9">
      <c r="A8093" s="251" t="str">
        <f t="shared" ref="A8093:A8104" si="1438">IF(I8092=0,"",VLOOKUP(I8092,MANOOBRA,2,FALSE))</f>
        <v/>
      </c>
      <c r="B8093" s="239" t="str">
        <f t="shared" ref="B8093:B8104" si="1439">IF(I8092=0,"",VLOOKUP(I8092,MANOOBRA,3,FALSE))</f>
        <v/>
      </c>
      <c r="C8093" s="187"/>
      <c r="D8093" s="187"/>
      <c r="E8093" s="240">
        <f t="shared" ref="E8093:E8104" si="1440">IF(I8092=0,0,VLOOKUP(I8092,MANOOBRA,4,FALSE))</f>
        <v>0</v>
      </c>
      <c r="F8093" s="218">
        <f>IF(D8093=0,0,C8093*E8093/D8093)</f>
        <v>0</v>
      </c>
      <c r="G8093" s="219"/>
      <c r="I8093" s="269"/>
    </row>
    <row r="8094" spans="1:9">
      <c r="A8094" s="251" t="str">
        <f t="shared" si="1438"/>
        <v/>
      </c>
      <c r="B8094" s="239" t="str">
        <f t="shared" si="1439"/>
        <v/>
      </c>
      <c r="C8094" s="187"/>
      <c r="D8094" s="187"/>
      <c r="E8094" s="240">
        <f t="shared" si="1440"/>
        <v>0</v>
      </c>
      <c r="F8094" s="218">
        <f t="shared" ref="F8094:F8104" si="1441">IF(D8094=0,0,C8094*E8094/D8094)</f>
        <v>0</v>
      </c>
      <c r="G8094" s="220"/>
      <c r="I8094" s="269"/>
    </row>
    <row r="8095" spans="1:9">
      <c r="A8095" s="251" t="str">
        <f t="shared" si="1438"/>
        <v/>
      </c>
      <c r="B8095" s="239" t="str">
        <f t="shared" si="1439"/>
        <v/>
      </c>
      <c r="C8095" s="187"/>
      <c r="D8095" s="290"/>
      <c r="E8095" s="240">
        <f t="shared" si="1440"/>
        <v>0</v>
      </c>
      <c r="F8095" s="218">
        <f t="shared" si="1441"/>
        <v>0</v>
      </c>
      <c r="G8095" s="220"/>
      <c r="I8095" s="269"/>
    </row>
    <row r="8096" spans="1:9">
      <c r="A8096" s="251" t="str">
        <f t="shared" si="1438"/>
        <v/>
      </c>
      <c r="B8096" s="239" t="str">
        <f t="shared" si="1439"/>
        <v/>
      </c>
      <c r="C8096" s="187"/>
      <c r="D8096" s="187"/>
      <c r="E8096" s="240">
        <f t="shared" si="1440"/>
        <v>0</v>
      </c>
      <c r="F8096" s="218">
        <f t="shared" si="1441"/>
        <v>0</v>
      </c>
      <c r="G8096" s="220"/>
      <c r="I8096" s="269"/>
    </row>
    <row r="8097" spans="1:20">
      <c r="A8097" s="251" t="str">
        <f t="shared" si="1438"/>
        <v/>
      </c>
      <c r="B8097" s="239" t="str">
        <f t="shared" si="1439"/>
        <v/>
      </c>
      <c r="C8097" s="187"/>
      <c r="D8097" s="187"/>
      <c r="E8097" s="240">
        <f t="shared" si="1440"/>
        <v>0</v>
      </c>
      <c r="F8097" s="218">
        <f t="shared" si="1441"/>
        <v>0</v>
      </c>
      <c r="G8097" s="220"/>
      <c r="I8097" s="269"/>
    </row>
    <row r="8098" spans="1:20">
      <c r="A8098" s="251" t="str">
        <f t="shared" si="1438"/>
        <v/>
      </c>
      <c r="B8098" s="239" t="str">
        <f t="shared" si="1439"/>
        <v/>
      </c>
      <c r="C8098" s="187"/>
      <c r="D8098" s="187"/>
      <c r="E8098" s="240">
        <f t="shared" si="1440"/>
        <v>0</v>
      </c>
      <c r="F8098" s="218">
        <f t="shared" si="1441"/>
        <v>0</v>
      </c>
      <c r="G8098" s="220"/>
      <c r="I8098" s="269"/>
    </row>
    <row r="8099" spans="1:20">
      <c r="A8099" s="251" t="str">
        <f t="shared" si="1438"/>
        <v/>
      </c>
      <c r="B8099" s="239" t="str">
        <f t="shared" si="1439"/>
        <v/>
      </c>
      <c r="C8099" s="187"/>
      <c r="D8099" s="187"/>
      <c r="E8099" s="240">
        <f t="shared" si="1440"/>
        <v>0</v>
      </c>
      <c r="F8099" s="218">
        <f t="shared" si="1441"/>
        <v>0</v>
      </c>
      <c r="G8099" s="220"/>
      <c r="I8099" s="269"/>
    </row>
    <row r="8100" spans="1:20">
      <c r="A8100" s="251" t="str">
        <f t="shared" si="1438"/>
        <v/>
      </c>
      <c r="B8100" s="239" t="str">
        <f t="shared" si="1439"/>
        <v/>
      </c>
      <c r="C8100" s="187"/>
      <c r="D8100" s="187"/>
      <c r="E8100" s="240">
        <f t="shared" si="1440"/>
        <v>0</v>
      </c>
      <c r="F8100" s="218">
        <f t="shared" si="1441"/>
        <v>0</v>
      </c>
      <c r="G8100" s="220"/>
      <c r="I8100" s="269"/>
    </row>
    <row r="8101" spans="1:20">
      <c r="A8101" s="251" t="str">
        <f t="shared" si="1438"/>
        <v/>
      </c>
      <c r="B8101" s="239" t="str">
        <f t="shared" si="1439"/>
        <v/>
      </c>
      <c r="C8101" s="187"/>
      <c r="D8101" s="187"/>
      <c r="E8101" s="240">
        <f t="shared" si="1440"/>
        <v>0</v>
      </c>
      <c r="F8101" s="218">
        <f t="shared" si="1441"/>
        <v>0</v>
      </c>
      <c r="G8101" s="220"/>
      <c r="I8101" s="269"/>
    </row>
    <row r="8102" spans="1:20">
      <c r="A8102" s="251" t="str">
        <f t="shared" si="1438"/>
        <v/>
      </c>
      <c r="B8102" s="239" t="str">
        <f t="shared" si="1439"/>
        <v/>
      </c>
      <c r="C8102" s="187"/>
      <c r="D8102" s="187"/>
      <c r="E8102" s="240">
        <f t="shared" si="1440"/>
        <v>0</v>
      </c>
      <c r="F8102" s="218">
        <f t="shared" si="1441"/>
        <v>0</v>
      </c>
      <c r="G8102" s="220"/>
      <c r="I8102" s="269"/>
    </row>
    <row r="8103" spans="1:20">
      <c r="A8103" s="251" t="str">
        <f t="shared" si="1438"/>
        <v/>
      </c>
      <c r="B8103" s="239" t="str">
        <f t="shared" si="1439"/>
        <v/>
      </c>
      <c r="C8103" s="187"/>
      <c r="D8103" s="187"/>
      <c r="E8103" s="240">
        <f t="shared" si="1440"/>
        <v>0</v>
      </c>
      <c r="F8103" s="218">
        <f t="shared" si="1441"/>
        <v>0</v>
      </c>
      <c r="G8103" s="220"/>
      <c r="I8103" s="269"/>
    </row>
    <row r="8104" spans="1:20" ht="31.5" customHeight="1">
      <c r="A8104" s="251" t="str">
        <f t="shared" si="1438"/>
        <v/>
      </c>
      <c r="B8104" s="239" t="str">
        <f t="shared" si="1439"/>
        <v/>
      </c>
      <c r="C8104" s="187"/>
      <c r="D8104" s="187"/>
      <c r="E8104" s="240">
        <f t="shared" si="1440"/>
        <v>0</v>
      </c>
      <c r="F8104" s="218">
        <f t="shared" si="1441"/>
        <v>0</v>
      </c>
      <c r="G8104" s="221"/>
      <c r="I8104" s="308"/>
    </row>
    <row r="8105" spans="1:20" ht="13.5" thickBot="1">
      <c r="A8105" s="222"/>
      <c r="B8105" s="223"/>
      <c r="C8105" s="223"/>
      <c r="D8105" s="225"/>
      <c r="E8105" s="225"/>
      <c r="F8105" s="226" t="s">
        <v>79</v>
      </c>
      <c r="G8105" s="250">
        <f>SUM(F8093:F8104)</f>
        <v>0</v>
      </c>
      <c r="I8105" s="308"/>
    </row>
    <row r="8106" spans="1:20" ht="13.5" thickTop="1">
      <c r="A8106" s="179" t="s">
        <v>72</v>
      </c>
      <c r="B8106" s="229"/>
      <c r="C8106" s="229"/>
      <c r="D8106" s="231"/>
      <c r="E8106" s="231"/>
      <c r="F8106" s="230"/>
      <c r="G8106" s="232"/>
      <c r="H8106" s="209"/>
      <c r="I8106" s="307"/>
    </row>
    <row r="8107" spans="1:20">
      <c r="A8107" s="233" t="s">
        <v>53</v>
      </c>
      <c r="B8107" s="234"/>
      <c r="C8107" s="234"/>
      <c r="D8107" s="299"/>
      <c r="E8107" s="236" t="s">
        <v>73</v>
      </c>
      <c r="F8107" s="237" t="s">
        <v>74</v>
      </c>
      <c r="G8107" s="252" t="s">
        <v>73</v>
      </c>
      <c r="I8107" s="308"/>
    </row>
    <row r="8108" spans="1:20">
      <c r="A8108" s="178" t="s">
        <v>86</v>
      </c>
      <c r="B8108" s="253"/>
      <c r="C8108" s="253"/>
      <c r="D8108" s="300"/>
      <c r="E8108" s="217">
        <f>SUM(G8067,G8082,G8090,G8105)</f>
        <v>0</v>
      </c>
      <c r="F8108" s="254">
        <f>A</f>
        <v>0</v>
      </c>
      <c r="G8108" s="255">
        <f>E8108*F8108</f>
        <v>0</v>
      </c>
      <c r="I8108" s="308"/>
    </row>
    <row r="8109" spans="1:20">
      <c r="A8109" s="178" t="s">
        <v>84</v>
      </c>
      <c r="B8109" s="253"/>
      <c r="C8109" s="253"/>
      <c r="D8109" s="300"/>
      <c r="E8109" s="217">
        <f>SUM(G8067,G8082,G8090,G8105)</f>
        <v>0</v>
      </c>
      <c r="F8109" s="254">
        <f>I</f>
        <v>0</v>
      </c>
      <c r="G8109" s="255">
        <f>E8109*F8109</f>
        <v>0</v>
      </c>
      <c r="I8109" s="308"/>
    </row>
    <row r="8110" spans="1:20" ht="33" customHeight="1">
      <c r="A8110" s="178" t="s">
        <v>85</v>
      </c>
      <c r="B8110" s="253"/>
      <c r="C8110" s="253"/>
      <c r="D8110" s="300"/>
      <c r="E8110" s="217">
        <f>SUM(G8067,G8082,G8090,G8105)</f>
        <v>0</v>
      </c>
      <c r="F8110" s="254">
        <f>U</f>
        <v>0</v>
      </c>
      <c r="G8110" s="255">
        <f>E8110*F8110</f>
        <v>0</v>
      </c>
      <c r="I8110" s="308"/>
      <c r="J8110" s="281"/>
      <c r="K8110" s="281"/>
      <c r="L8110" s="281"/>
      <c r="M8110" s="281"/>
      <c r="N8110" s="281"/>
      <c r="O8110" s="281"/>
      <c r="P8110" s="281"/>
      <c r="Q8110" s="281"/>
      <c r="R8110" s="281"/>
      <c r="S8110" s="281"/>
    </row>
    <row r="8111" spans="1:20" s="201" customFormat="1" ht="13.5" thickBot="1">
      <c r="A8111" s="222"/>
      <c r="B8111" s="223"/>
      <c r="C8111" s="223"/>
      <c r="D8111" s="225"/>
      <c r="E8111" s="225"/>
      <c r="F8111" s="256" t="s">
        <v>83</v>
      </c>
      <c r="G8111" s="250">
        <f>SUM(G8108:G8110)</f>
        <v>0</v>
      </c>
      <c r="I8111" s="309"/>
      <c r="J8111" s="201" t="str">
        <f>B8051</f>
        <v>10,21</v>
      </c>
      <c r="K8111" s="261">
        <f>E8108</f>
        <v>0</v>
      </c>
      <c r="L8111" s="261">
        <f>+G8067</f>
        <v>0</v>
      </c>
      <c r="M8111" s="261">
        <f>+G8082</f>
        <v>0</v>
      </c>
      <c r="N8111" s="261">
        <f>+G8090</f>
        <v>0</v>
      </c>
      <c r="O8111" s="261">
        <f>+G8105</f>
        <v>0</v>
      </c>
      <c r="P8111" s="280">
        <f>G8108</f>
        <v>0</v>
      </c>
      <c r="Q8111" s="280">
        <f>G8109</f>
        <v>0</v>
      </c>
      <c r="R8111" s="280">
        <f>G8110</f>
        <v>0</v>
      </c>
      <c r="S8111" s="283">
        <f>SUM(K8111:R8111)</f>
        <v>0</v>
      </c>
      <c r="T8111" s="280"/>
    </row>
    <row r="8112" spans="1:20" ht="14" thickTop="1" thickBot="1">
      <c r="A8112" s="257"/>
      <c r="B8112" s="201"/>
      <c r="C8112" s="201"/>
      <c r="D8112" s="301"/>
      <c r="E8112" s="258" t="s">
        <v>88</v>
      </c>
      <c r="F8112" s="259"/>
      <c r="G8112" s="260">
        <f>ROUND(SUM(G8067,G8082,G8090,G8105,G8111),0)</f>
        <v>0</v>
      </c>
      <c r="I8112" s="308"/>
      <c r="T8112" s="280"/>
    </row>
    <row r="8113" spans="1:20" ht="13.5" thickTop="1">
      <c r="A8113" s="262" t="s">
        <v>95</v>
      </c>
      <c r="D8113" s="206"/>
      <c r="E8113" s="206"/>
      <c r="F8113" s="205"/>
      <c r="G8113" s="208"/>
      <c r="I8113" s="308"/>
      <c r="T8113" s="280"/>
    </row>
    <row r="8114" spans="1:20">
      <c r="A8114" s="262"/>
      <c r="B8114" s="263"/>
      <c r="C8114" s="263"/>
      <c r="D8114" s="302"/>
      <c r="E8114" s="206"/>
      <c r="F8114" s="205"/>
      <c r="G8114" s="264">
        <f ca="1">TODAY()</f>
        <v>45189</v>
      </c>
      <c r="I8114" s="308"/>
      <c r="T8114" s="280"/>
    </row>
    <row r="8115" spans="1:20" s="191" customFormat="1" ht="13.5" thickBot="1">
      <c r="A8115" s="222"/>
      <c r="B8115" s="223"/>
      <c r="C8115" s="223"/>
      <c r="D8115" s="225"/>
      <c r="E8115" s="225"/>
      <c r="F8115" s="224"/>
      <c r="G8115" s="265"/>
      <c r="I8115" s="303"/>
      <c r="S8115" s="282"/>
    </row>
    <row r="8116" spans="1:20" s="191" customFormat="1" ht="13.5" thickTop="1">
      <c r="A8116" s="188" t="s">
        <v>124</v>
      </c>
      <c r="B8116" s="188"/>
      <c r="C8116" s="188"/>
      <c r="D8116" s="190"/>
      <c r="E8116" s="190"/>
      <c r="F8116" s="189"/>
      <c r="G8116" s="189"/>
      <c r="I8116" s="303"/>
      <c r="S8116" s="282"/>
    </row>
    <row r="8117" spans="1:20" s="191" customFormat="1">
      <c r="A8117" s="188" t="str">
        <f>CONCATENATE('Prestaciones y AIU'!A7248," ANALISIS DE PRECIOS UNITARIOS")</f>
        <v xml:space="preserve"> ANALISIS DE PRECIOS UNITARIOS</v>
      </c>
      <c r="B8117" s="188"/>
      <c r="C8117" s="188"/>
      <c r="D8117" s="190"/>
      <c r="E8117" s="190"/>
      <c r="F8117" s="189"/>
      <c r="G8117" s="189"/>
      <c r="I8117" s="303"/>
      <c r="S8117" s="282"/>
    </row>
    <row r="8118" spans="1:20" s="191" customFormat="1">
      <c r="A8118" s="188" t="str">
        <f>Objeto_LIC</f>
        <v>OBJETO PROCESO COMPETITIVO</v>
      </c>
      <c r="B8118" s="188"/>
      <c r="C8118" s="188"/>
      <c r="D8118" s="190"/>
      <c r="E8118" s="190"/>
      <c r="F8118" s="189"/>
      <c r="G8118" s="189"/>
      <c r="I8118" s="303"/>
      <c r="S8118" s="282"/>
    </row>
    <row r="8119" spans="1:20">
      <c r="A8119" s="188"/>
      <c r="B8119" s="188"/>
      <c r="C8119" s="188"/>
      <c r="D8119" s="190"/>
      <c r="E8119" s="190"/>
      <c r="F8119" s="189"/>
      <c r="G8119" s="189"/>
    </row>
    <row r="8120" spans="1:20" s="201" customFormat="1" ht="13.5" thickBot="1">
      <c r="A8120" s="192"/>
      <c r="B8120" s="192"/>
      <c r="C8120" s="192"/>
      <c r="D8120" s="194"/>
      <c r="E8120" s="194"/>
      <c r="F8120" s="193"/>
      <c r="G8120" s="193"/>
      <c r="I8120" s="305"/>
      <c r="S8120" s="282"/>
    </row>
    <row r="8121" spans="1:20" ht="13.5" thickTop="1">
      <c r="A8121" s="196"/>
      <c r="B8121" s="197"/>
      <c r="C8121" s="197"/>
      <c r="D8121" s="199"/>
      <c r="E8121" s="199"/>
      <c r="F8121" s="198"/>
      <c r="G8121" s="200" t="s">
        <v>125</v>
      </c>
    </row>
    <row r="8122" spans="1:20">
      <c r="A8122" s="202" t="s">
        <v>58</v>
      </c>
      <c r="B8122" s="844" t="str">
        <f>Proponente</f>
        <v>INDICAR NOMBRE DE CONTRATISTA</v>
      </c>
      <c r="C8122" s="844"/>
      <c r="D8122" s="844"/>
      <c r="E8122" s="844"/>
      <c r="F8122" s="844"/>
      <c r="G8122" s="845"/>
    </row>
    <row r="8123" spans="1:20">
      <c r="A8123" s="202" t="s">
        <v>59</v>
      </c>
      <c r="B8123" s="203" t="str">
        <f>Presupuesto!$A$124</f>
        <v>10,22</v>
      </c>
      <c r="C8123" s="844" t="str">
        <f>Presupuesto!$B$124</f>
        <v>Trinchos de madera (Geotextil y cercos) de 0,30 m a 0,50 m de altura</v>
      </c>
      <c r="D8123" s="844"/>
      <c r="E8123" s="844"/>
      <c r="F8123" s="844"/>
      <c r="G8123" s="845"/>
    </row>
    <row r="8124" spans="1:20">
      <c r="A8124" s="204"/>
      <c r="D8124" s="206"/>
      <c r="E8124" s="206"/>
      <c r="F8124" s="192" t="s">
        <v>87</v>
      </c>
      <c r="G8124" s="207" t="str">
        <f>Presupuesto!$C$124</f>
        <v>m</v>
      </c>
      <c r="I8124" s="306"/>
      <c r="J8124" s="281"/>
      <c r="K8124" s="281"/>
      <c r="L8124" s="281"/>
      <c r="M8124" s="281"/>
      <c r="N8124" s="281"/>
      <c r="O8124" s="281"/>
      <c r="P8124" s="281"/>
      <c r="Q8124" s="281"/>
      <c r="R8124" s="281"/>
      <c r="S8124" s="281"/>
    </row>
    <row r="8125" spans="1:20" s="209" customFormat="1" ht="13.5" thickBot="1">
      <c r="A8125" s="202" t="s">
        <v>60</v>
      </c>
      <c r="B8125" s="195"/>
      <c r="C8125" s="195"/>
      <c r="D8125" s="206"/>
      <c r="E8125" s="206"/>
      <c r="F8125" s="205"/>
      <c r="G8125" s="208"/>
      <c r="I8125" s="307"/>
      <c r="S8125" s="281"/>
    </row>
    <row r="8126" spans="1:20" ht="13.5" thickTop="1">
      <c r="A8126" s="210" t="s">
        <v>53</v>
      </c>
      <c r="B8126" s="211" t="s">
        <v>61</v>
      </c>
      <c r="C8126" s="211" t="s">
        <v>62</v>
      </c>
      <c r="D8126" s="212" t="s">
        <v>70</v>
      </c>
      <c r="E8126" s="213" t="s">
        <v>98</v>
      </c>
      <c r="F8126" s="213" t="s">
        <v>75</v>
      </c>
      <c r="G8126" s="214" t="s">
        <v>66</v>
      </c>
      <c r="I8126" s="269"/>
    </row>
    <row r="8127" spans="1:20">
      <c r="A8127" s="215" t="str">
        <f t="shared" ref="A8127:A8138" si="1442">IF(I8126=0,"-",VLOOKUP(I8126,EQUIPOS,2,FALSE))</f>
        <v>-</v>
      </c>
      <c r="B8127" s="216"/>
      <c r="C8127" s="216"/>
      <c r="D8127" s="186"/>
      <c r="E8127" s="217">
        <f t="shared" ref="E8127:E8138" si="1443">IF(I8126=0,0,VLOOKUP(I8126,EQUIPOS,4,FALSE))</f>
        <v>0</v>
      </c>
      <c r="F8127" s="218">
        <f t="shared" ref="F8127:F8138" si="1444">IF(D8127=0,0,E8127/D8127)</f>
        <v>0</v>
      </c>
      <c r="G8127" s="219"/>
      <c r="I8127" s="269"/>
    </row>
    <row r="8128" spans="1:20">
      <c r="A8128" s="215" t="str">
        <f t="shared" si="1442"/>
        <v>-</v>
      </c>
      <c r="B8128" s="216"/>
      <c r="C8128" s="216"/>
      <c r="D8128" s="186"/>
      <c r="E8128" s="217">
        <f t="shared" si="1443"/>
        <v>0</v>
      </c>
      <c r="F8128" s="218">
        <f t="shared" si="1444"/>
        <v>0</v>
      </c>
      <c r="G8128" s="220"/>
      <c r="I8128" s="269"/>
    </row>
    <row r="8129" spans="1:19">
      <c r="A8129" s="215" t="str">
        <f t="shared" si="1442"/>
        <v>-</v>
      </c>
      <c r="B8129" s="216"/>
      <c r="C8129" s="216"/>
      <c r="D8129" s="186"/>
      <c r="E8129" s="217">
        <f t="shared" si="1443"/>
        <v>0</v>
      </c>
      <c r="F8129" s="218">
        <f t="shared" si="1444"/>
        <v>0</v>
      </c>
      <c r="G8129" s="220"/>
      <c r="I8129" s="269"/>
    </row>
    <row r="8130" spans="1:19">
      <c r="A8130" s="215" t="str">
        <f t="shared" si="1442"/>
        <v>-</v>
      </c>
      <c r="B8130" s="216"/>
      <c r="C8130" s="216"/>
      <c r="D8130" s="186"/>
      <c r="E8130" s="217">
        <f t="shared" si="1443"/>
        <v>0</v>
      </c>
      <c r="F8130" s="218">
        <f t="shared" si="1444"/>
        <v>0</v>
      </c>
      <c r="G8130" s="220"/>
      <c r="I8130" s="269"/>
    </row>
    <row r="8131" spans="1:19">
      <c r="A8131" s="215" t="str">
        <f t="shared" si="1442"/>
        <v>-</v>
      </c>
      <c r="B8131" s="216"/>
      <c r="C8131" s="216"/>
      <c r="D8131" s="186"/>
      <c r="E8131" s="217">
        <f t="shared" si="1443"/>
        <v>0</v>
      </c>
      <c r="F8131" s="218">
        <f t="shared" si="1444"/>
        <v>0</v>
      </c>
      <c r="G8131" s="220"/>
      <c r="I8131" s="269"/>
    </row>
    <row r="8132" spans="1:19">
      <c r="A8132" s="215" t="str">
        <f t="shared" si="1442"/>
        <v>-</v>
      </c>
      <c r="B8132" s="216"/>
      <c r="C8132" s="216"/>
      <c r="D8132" s="186"/>
      <c r="E8132" s="217">
        <f t="shared" si="1443"/>
        <v>0</v>
      </c>
      <c r="F8132" s="218">
        <f t="shared" si="1444"/>
        <v>0</v>
      </c>
      <c r="G8132" s="220"/>
      <c r="I8132" s="269"/>
    </row>
    <row r="8133" spans="1:19">
      <c r="A8133" s="215" t="str">
        <f t="shared" si="1442"/>
        <v>-</v>
      </c>
      <c r="B8133" s="216"/>
      <c r="C8133" s="216"/>
      <c r="D8133" s="186"/>
      <c r="E8133" s="217">
        <f t="shared" si="1443"/>
        <v>0</v>
      </c>
      <c r="F8133" s="218">
        <f t="shared" si="1444"/>
        <v>0</v>
      </c>
      <c r="G8133" s="220"/>
      <c r="I8133" s="269"/>
    </row>
    <row r="8134" spans="1:19">
      <c r="A8134" s="215" t="str">
        <f t="shared" si="1442"/>
        <v>-</v>
      </c>
      <c r="B8134" s="216"/>
      <c r="C8134" s="216"/>
      <c r="D8134" s="186"/>
      <c r="E8134" s="217">
        <f t="shared" si="1443"/>
        <v>0</v>
      </c>
      <c r="F8134" s="218">
        <f t="shared" si="1444"/>
        <v>0</v>
      </c>
      <c r="G8134" s="220"/>
      <c r="I8134" s="269"/>
    </row>
    <row r="8135" spans="1:19">
      <c r="A8135" s="215" t="str">
        <f t="shared" si="1442"/>
        <v>-</v>
      </c>
      <c r="B8135" s="216"/>
      <c r="C8135" s="216"/>
      <c r="D8135" s="186"/>
      <c r="E8135" s="217">
        <f t="shared" si="1443"/>
        <v>0</v>
      </c>
      <c r="F8135" s="218">
        <f t="shared" si="1444"/>
        <v>0</v>
      </c>
      <c r="G8135" s="220"/>
      <c r="I8135" s="269"/>
    </row>
    <row r="8136" spans="1:19">
      <c r="A8136" s="215" t="str">
        <f t="shared" si="1442"/>
        <v>-</v>
      </c>
      <c r="B8136" s="216"/>
      <c r="C8136" s="216"/>
      <c r="D8136" s="186"/>
      <c r="E8136" s="217">
        <f t="shared" si="1443"/>
        <v>0</v>
      </c>
      <c r="F8136" s="218">
        <f t="shared" si="1444"/>
        <v>0</v>
      </c>
      <c r="G8136" s="220"/>
      <c r="I8136" s="269"/>
    </row>
    <row r="8137" spans="1:19">
      <c r="A8137" s="215" t="str">
        <f t="shared" si="1442"/>
        <v>-</v>
      </c>
      <c r="B8137" s="216"/>
      <c r="C8137" s="216"/>
      <c r="D8137" s="186"/>
      <c r="E8137" s="217">
        <f t="shared" si="1443"/>
        <v>0</v>
      </c>
      <c r="F8137" s="218">
        <f t="shared" si="1444"/>
        <v>0</v>
      </c>
      <c r="G8137" s="220"/>
      <c r="I8137" s="269"/>
    </row>
    <row r="8138" spans="1:19">
      <c r="A8138" s="215" t="str">
        <f t="shared" si="1442"/>
        <v>-</v>
      </c>
      <c r="B8138" s="216"/>
      <c r="C8138" s="216"/>
      <c r="D8138" s="186"/>
      <c r="E8138" s="217">
        <f t="shared" si="1443"/>
        <v>0</v>
      </c>
      <c r="F8138" s="218">
        <f t="shared" si="1444"/>
        <v>0</v>
      </c>
      <c r="G8138" s="220"/>
      <c r="I8138" s="308"/>
    </row>
    <row r="8139" spans="1:19" ht="13.5" thickBot="1">
      <c r="A8139" s="222"/>
      <c r="B8139" s="223"/>
      <c r="C8139" s="223"/>
      <c r="D8139" s="225"/>
      <c r="E8139" s="225"/>
      <c r="F8139" s="226" t="s">
        <v>76</v>
      </c>
      <c r="G8139" s="227">
        <f>SUM(F8127:F8138)</f>
        <v>0</v>
      </c>
      <c r="I8139" s="308"/>
    </row>
    <row r="8140" spans="1:19" s="209" customFormat="1" ht="13.5" thickTop="1">
      <c r="A8140" s="228" t="s">
        <v>63</v>
      </c>
      <c r="B8140" s="229"/>
      <c r="C8140" s="229"/>
      <c r="D8140" s="231"/>
      <c r="E8140" s="231"/>
      <c r="F8140" s="230"/>
      <c r="G8140" s="232"/>
      <c r="I8140" s="307"/>
      <c r="S8140" s="281"/>
    </row>
    <row r="8141" spans="1:19" ht="26">
      <c r="A8141" s="233" t="s">
        <v>53</v>
      </c>
      <c r="B8141" s="234"/>
      <c r="C8141" s="235" t="s">
        <v>54</v>
      </c>
      <c r="D8141" s="298" t="s">
        <v>64</v>
      </c>
      <c r="E8141" s="236" t="s">
        <v>65</v>
      </c>
      <c r="F8141" s="237" t="s">
        <v>75</v>
      </c>
      <c r="G8141" s="238" t="s">
        <v>66</v>
      </c>
      <c r="I8141" s="269"/>
    </row>
    <row r="8142" spans="1:19">
      <c r="A8142" s="842" t="str">
        <f t="shared" ref="A8142:A8153" si="1445">IF(I8141=0,"",VLOOKUP(I8141,MATERIALES,2,FALSE))</f>
        <v/>
      </c>
      <c r="B8142" s="843"/>
      <c r="C8142" s="239" t="str">
        <f t="shared" ref="C8142:C8150" si="1446">IF(I8141=0,"",VLOOKUP(I8141,MATERIALES,3,FALSE))</f>
        <v/>
      </c>
      <c r="D8142" s="186"/>
      <c r="E8142" s="240">
        <f t="shared" ref="E8142:E8153" si="1447">IF(I8141=0,0,VLOOKUP(I8141,MATERIALES,4,FALSE))</f>
        <v>0</v>
      </c>
      <c r="F8142" s="218">
        <f>D8142*E8142</f>
        <v>0</v>
      </c>
      <c r="G8142" s="219"/>
      <c r="I8142" s="269"/>
    </row>
    <row r="8143" spans="1:19">
      <c r="A8143" s="842" t="str">
        <f t="shared" si="1445"/>
        <v/>
      </c>
      <c r="B8143" s="843"/>
      <c r="C8143" s="239" t="str">
        <f t="shared" si="1446"/>
        <v/>
      </c>
      <c r="D8143" s="186"/>
      <c r="E8143" s="240">
        <f t="shared" si="1447"/>
        <v>0</v>
      </c>
      <c r="F8143" s="218">
        <f t="shared" ref="F8143:F8153" si="1448">D8143*E8143</f>
        <v>0</v>
      </c>
      <c r="G8143" s="220"/>
      <c r="I8143" s="269"/>
    </row>
    <row r="8144" spans="1:19">
      <c r="A8144" s="842" t="str">
        <f t="shared" si="1445"/>
        <v/>
      </c>
      <c r="B8144" s="843"/>
      <c r="C8144" s="239" t="str">
        <f t="shared" si="1446"/>
        <v/>
      </c>
      <c r="D8144" s="186"/>
      <c r="E8144" s="240">
        <f t="shared" si="1447"/>
        <v>0</v>
      </c>
      <c r="F8144" s="218">
        <f t="shared" si="1448"/>
        <v>0</v>
      </c>
      <c r="G8144" s="220"/>
      <c r="I8144" s="269"/>
    </row>
    <row r="8145" spans="1:9">
      <c r="A8145" s="842" t="str">
        <f t="shared" si="1445"/>
        <v/>
      </c>
      <c r="B8145" s="843"/>
      <c r="C8145" s="239" t="str">
        <f t="shared" si="1446"/>
        <v/>
      </c>
      <c r="D8145" s="186"/>
      <c r="E8145" s="240">
        <f t="shared" si="1447"/>
        <v>0</v>
      </c>
      <c r="F8145" s="218">
        <f t="shared" si="1448"/>
        <v>0</v>
      </c>
      <c r="G8145" s="220"/>
      <c r="I8145" s="269"/>
    </row>
    <row r="8146" spans="1:9">
      <c r="A8146" s="842" t="str">
        <f t="shared" si="1445"/>
        <v/>
      </c>
      <c r="B8146" s="843"/>
      <c r="C8146" s="239" t="str">
        <f t="shared" si="1446"/>
        <v/>
      </c>
      <c r="D8146" s="186"/>
      <c r="E8146" s="240">
        <f t="shared" si="1447"/>
        <v>0</v>
      </c>
      <c r="F8146" s="218">
        <f t="shared" si="1448"/>
        <v>0</v>
      </c>
      <c r="G8146" s="220"/>
      <c r="I8146" s="269"/>
    </row>
    <row r="8147" spans="1:9">
      <c r="A8147" s="842" t="str">
        <f t="shared" si="1445"/>
        <v/>
      </c>
      <c r="B8147" s="843"/>
      <c r="C8147" s="239" t="str">
        <f t="shared" si="1446"/>
        <v/>
      </c>
      <c r="D8147" s="186"/>
      <c r="E8147" s="240">
        <f t="shared" si="1447"/>
        <v>0</v>
      </c>
      <c r="F8147" s="218">
        <f t="shared" si="1448"/>
        <v>0</v>
      </c>
      <c r="G8147" s="220"/>
      <c r="I8147" s="269"/>
    </row>
    <row r="8148" spans="1:9">
      <c r="A8148" s="842" t="str">
        <f t="shared" si="1445"/>
        <v/>
      </c>
      <c r="B8148" s="843"/>
      <c r="C8148" s="239" t="str">
        <f t="shared" si="1446"/>
        <v/>
      </c>
      <c r="D8148" s="186"/>
      <c r="E8148" s="240">
        <f t="shared" si="1447"/>
        <v>0</v>
      </c>
      <c r="F8148" s="218">
        <f t="shared" si="1448"/>
        <v>0</v>
      </c>
      <c r="G8148" s="220"/>
      <c r="I8148" s="269"/>
    </row>
    <row r="8149" spans="1:9">
      <c r="A8149" s="842" t="str">
        <f t="shared" si="1445"/>
        <v/>
      </c>
      <c r="B8149" s="843"/>
      <c r="C8149" s="239" t="str">
        <f t="shared" si="1446"/>
        <v/>
      </c>
      <c r="D8149" s="186"/>
      <c r="E8149" s="240">
        <f t="shared" si="1447"/>
        <v>0</v>
      </c>
      <c r="F8149" s="218">
        <f t="shared" si="1448"/>
        <v>0</v>
      </c>
      <c r="G8149" s="241"/>
      <c r="I8149" s="269"/>
    </row>
    <row r="8150" spans="1:9">
      <c r="A8150" s="842" t="str">
        <f t="shared" si="1445"/>
        <v/>
      </c>
      <c r="B8150" s="843"/>
      <c r="C8150" s="239" t="str">
        <f t="shared" si="1446"/>
        <v/>
      </c>
      <c r="D8150" s="186"/>
      <c r="E8150" s="240">
        <f t="shared" si="1447"/>
        <v>0</v>
      </c>
      <c r="F8150" s="218">
        <f t="shared" si="1448"/>
        <v>0</v>
      </c>
      <c r="G8150" s="220"/>
      <c r="I8150" s="269"/>
    </row>
    <row r="8151" spans="1:9">
      <c r="A8151" s="842" t="str">
        <f t="shared" si="1445"/>
        <v/>
      </c>
      <c r="B8151" s="843"/>
      <c r="C8151" s="239"/>
      <c r="D8151" s="186"/>
      <c r="E8151" s="240">
        <f t="shared" si="1447"/>
        <v>0</v>
      </c>
      <c r="F8151" s="218">
        <f t="shared" si="1448"/>
        <v>0</v>
      </c>
      <c r="G8151" s="220"/>
      <c r="I8151" s="269"/>
    </row>
    <row r="8152" spans="1:9">
      <c r="A8152" s="842" t="str">
        <f t="shared" si="1445"/>
        <v/>
      </c>
      <c r="B8152" s="843"/>
      <c r="C8152" s="239"/>
      <c r="D8152" s="186"/>
      <c r="E8152" s="240">
        <f t="shared" si="1447"/>
        <v>0</v>
      </c>
      <c r="F8152" s="218">
        <f t="shared" si="1448"/>
        <v>0</v>
      </c>
      <c r="G8152" s="220"/>
      <c r="I8152" s="269"/>
    </row>
    <row r="8153" spans="1:9" ht="26.25" customHeight="1">
      <c r="A8153" s="842" t="str">
        <f t="shared" si="1445"/>
        <v/>
      </c>
      <c r="B8153" s="843"/>
      <c r="C8153" s="239" t="str">
        <f t="shared" ref="C8153" si="1449">IF(I8152=0,"",VLOOKUP(I8152,MATERIALES,3,FALSE))</f>
        <v/>
      </c>
      <c r="D8153" s="186"/>
      <c r="E8153" s="240">
        <f t="shared" si="1447"/>
        <v>0</v>
      </c>
      <c r="F8153" s="218">
        <f t="shared" si="1448"/>
        <v>0</v>
      </c>
      <c r="G8153" s="221"/>
      <c r="I8153" s="308"/>
    </row>
    <row r="8154" spans="1:9" ht="13.5" thickBot="1">
      <c r="A8154" s="204"/>
      <c r="D8154" s="206"/>
      <c r="E8154" s="242"/>
      <c r="F8154" s="243" t="s">
        <v>77</v>
      </c>
      <c r="G8154" s="241">
        <f>SUM(F8142:F8153)</f>
        <v>0</v>
      </c>
      <c r="I8154" s="308"/>
    </row>
    <row r="8155" spans="1:9" ht="14" thickTop="1" thickBot="1">
      <c r="A8155" s="244" t="s">
        <v>68</v>
      </c>
      <c r="B8155" s="245"/>
      <c r="C8155" s="245"/>
      <c r="D8155" s="247"/>
      <c r="E8155" s="247"/>
      <c r="F8155" s="246"/>
      <c r="G8155" s="248"/>
      <c r="I8155" s="308"/>
    </row>
    <row r="8156" spans="1:9" ht="13.5" thickTop="1">
      <c r="A8156" s="233" t="s">
        <v>53</v>
      </c>
      <c r="B8156" s="234"/>
      <c r="C8156" s="236" t="s">
        <v>67</v>
      </c>
      <c r="D8156" s="298" t="s">
        <v>71</v>
      </c>
      <c r="E8156" s="236" t="s">
        <v>96</v>
      </c>
      <c r="F8156" s="237" t="s">
        <v>75</v>
      </c>
      <c r="G8156" s="238" t="s">
        <v>66</v>
      </c>
      <c r="I8156" s="269"/>
    </row>
    <row r="8157" spans="1:9">
      <c r="A8157" s="842" t="str">
        <f>IF(I8156=0,"",VLOOKUP(I8156,EQUIPOS,2,FALSE))</f>
        <v/>
      </c>
      <c r="B8157" s="843"/>
      <c r="C8157" s="187"/>
      <c r="D8157" s="186"/>
      <c r="E8157" s="240">
        <f>IF(I8156=0,0,VLOOKUP(I8156,EQUIPOS,4,FALSE))</f>
        <v>0</v>
      </c>
      <c r="F8157" s="218">
        <f>C8157*D8157*E8157</f>
        <v>0</v>
      </c>
      <c r="G8157" s="219"/>
      <c r="I8157" s="269"/>
    </row>
    <row r="8158" spans="1:9">
      <c r="A8158" s="842" t="str">
        <f>IF(I8157=0,"",VLOOKUP(I8157,EQUIPOS,2,FALSE))</f>
        <v/>
      </c>
      <c r="B8158" s="843"/>
      <c r="C8158" s="187"/>
      <c r="D8158" s="186"/>
      <c r="E8158" s="240">
        <f>IF(I8157=0,0,VLOOKUP(I8157,EQUIPOS,4,FALSE))</f>
        <v>0</v>
      </c>
      <c r="F8158" s="218">
        <f t="shared" ref="F8158:F8161" si="1450">C8158*D8158*E8158</f>
        <v>0</v>
      </c>
      <c r="G8158" s="220"/>
      <c r="I8158" s="269"/>
    </row>
    <row r="8159" spans="1:9">
      <c r="A8159" s="842" t="str">
        <f>IF(I8158=0,"",VLOOKUP(I8158,EQUIPOS,2,FALSE))</f>
        <v/>
      </c>
      <c r="B8159" s="843"/>
      <c r="C8159" s="187"/>
      <c r="D8159" s="186"/>
      <c r="E8159" s="240">
        <f>IF(I8158=0,0,VLOOKUP(I8158,EQUIPOS,4,FALSE))</f>
        <v>0</v>
      </c>
      <c r="F8159" s="218">
        <f t="shared" si="1450"/>
        <v>0</v>
      </c>
      <c r="G8159" s="220"/>
      <c r="I8159" s="269"/>
    </row>
    <row r="8160" spans="1:9">
      <c r="A8160" s="842" t="str">
        <f>IF(I8159=0,"",VLOOKUP(I8159,EQUIPOS,2,FALSE))</f>
        <v/>
      </c>
      <c r="B8160" s="843"/>
      <c r="C8160" s="187"/>
      <c r="D8160" s="186"/>
      <c r="E8160" s="240">
        <f>IF(I8159=0,0,VLOOKUP(I8159,EQUIPOS,4,FALSE))</f>
        <v>0</v>
      </c>
      <c r="F8160" s="218">
        <f t="shared" si="1450"/>
        <v>0</v>
      </c>
      <c r="G8160" s="220"/>
      <c r="I8160" s="269"/>
    </row>
    <row r="8161" spans="1:9" ht="30.75" customHeight="1">
      <c r="A8161" s="842" t="str">
        <f>IF(I8160=0,"",VLOOKUP(I8160,EQUIPOS,2,FALSE))</f>
        <v/>
      </c>
      <c r="B8161" s="843"/>
      <c r="C8161" s="187"/>
      <c r="D8161" s="186"/>
      <c r="E8161" s="240">
        <f>IF(I8160=0,0,VLOOKUP(I8160,EQUIPOS,4,FALSE))</f>
        <v>0</v>
      </c>
      <c r="F8161" s="218">
        <f t="shared" si="1450"/>
        <v>0</v>
      </c>
      <c r="G8161" s="221"/>
      <c r="I8161" s="308"/>
    </row>
    <row r="8162" spans="1:9" ht="13.5" thickBot="1">
      <c r="A8162" s="222"/>
      <c r="B8162" s="223"/>
      <c r="C8162" s="223"/>
      <c r="D8162" s="225"/>
      <c r="E8162" s="249"/>
      <c r="F8162" s="226" t="s">
        <v>78</v>
      </c>
      <c r="G8162" s="250">
        <f>SUM(F8157:F8161)</f>
        <v>0</v>
      </c>
      <c r="I8162" s="308"/>
    </row>
    <row r="8163" spans="1:9" ht="13.5" thickTop="1">
      <c r="A8163" s="228" t="s">
        <v>69</v>
      </c>
      <c r="B8163" s="229"/>
      <c r="C8163" s="229"/>
      <c r="D8163" s="231"/>
      <c r="E8163" s="231"/>
      <c r="F8163" s="230"/>
      <c r="G8163" s="232"/>
      <c r="H8163" s="209"/>
      <c r="I8163" s="307"/>
    </row>
    <row r="8164" spans="1:9" ht="26">
      <c r="A8164" s="233" t="s">
        <v>53</v>
      </c>
      <c r="B8164" s="235" t="s">
        <v>54</v>
      </c>
      <c r="C8164" s="235" t="s">
        <v>64</v>
      </c>
      <c r="D8164" s="298" t="s">
        <v>70</v>
      </c>
      <c r="E8164" s="236" t="s">
        <v>65</v>
      </c>
      <c r="F8164" s="237" t="s">
        <v>75</v>
      </c>
      <c r="G8164" s="238" t="s">
        <v>66</v>
      </c>
      <c r="I8164" s="269"/>
    </row>
    <row r="8165" spans="1:9">
      <c r="A8165" s="251" t="str">
        <f t="shared" ref="A8165:A8176" si="1451">IF(I8164=0,"",VLOOKUP(I8164,MANOOBRA,2,FALSE))</f>
        <v/>
      </c>
      <c r="B8165" s="239" t="str">
        <f t="shared" ref="B8165:B8176" si="1452">IF(I8164=0,"",VLOOKUP(I8164,MANOOBRA,3,FALSE))</f>
        <v/>
      </c>
      <c r="C8165" s="187"/>
      <c r="D8165" s="187"/>
      <c r="E8165" s="240">
        <f t="shared" ref="E8165:E8176" si="1453">IF(I8164=0,0,VLOOKUP(I8164,MANOOBRA,4,FALSE))</f>
        <v>0</v>
      </c>
      <c r="F8165" s="218">
        <f>IF(D8165=0,0,C8165*E8165/D8165)</f>
        <v>0</v>
      </c>
      <c r="G8165" s="219"/>
      <c r="I8165" s="269"/>
    </row>
    <row r="8166" spans="1:9">
      <c r="A8166" s="251" t="str">
        <f t="shared" si="1451"/>
        <v/>
      </c>
      <c r="B8166" s="239" t="str">
        <f t="shared" si="1452"/>
        <v/>
      </c>
      <c r="C8166" s="187"/>
      <c r="D8166" s="187"/>
      <c r="E8166" s="240">
        <f t="shared" si="1453"/>
        <v>0</v>
      </c>
      <c r="F8166" s="218">
        <f t="shared" ref="F8166:F8176" si="1454">IF(D8166=0,0,C8166*E8166/D8166)</f>
        <v>0</v>
      </c>
      <c r="G8166" s="220"/>
      <c r="I8166" s="269"/>
    </row>
    <row r="8167" spans="1:9">
      <c r="A8167" s="251" t="str">
        <f t="shared" si="1451"/>
        <v/>
      </c>
      <c r="B8167" s="239" t="str">
        <f t="shared" si="1452"/>
        <v/>
      </c>
      <c r="C8167" s="187"/>
      <c r="D8167" s="290"/>
      <c r="E8167" s="240">
        <f t="shared" si="1453"/>
        <v>0</v>
      </c>
      <c r="F8167" s="218">
        <f t="shared" si="1454"/>
        <v>0</v>
      </c>
      <c r="G8167" s="220"/>
      <c r="I8167" s="269"/>
    </row>
    <row r="8168" spans="1:9">
      <c r="A8168" s="251" t="str">
        <f t="shared" si="1451"/>
        <v/>
      </c>
      <c r="B8168" s="239" t="str">
        <f t="shared" si="1452"/>
        <v/>
      </c>
      <c r="C8168" s="187"/>
      <c r="D8168" s="187"/>
      <c r="E8168" s="240">
        <f t="shared" si="1453"/>
        <v>0</v>
      </c>
      <c r="F8168" s="218">
        <f t="shared" si="1454"/>
        <v>0</v>
      </c>
      <c r="G8168" s="220"/>
      <c r="I8168" s="269"/>
    </row>
    <row r="8169" spans="1:9">
      <c r="A8169" s="251" t="str">
        <f t="shared" si="1451"/>
        <v/>
      </c>
      <c r="B8169" s="239" t="str">
        <f t="shared" si="1452"/>
        <v/>
      </c>
      <c r="C8169" s="187"/>
      <c r="D8169" s="187"/>
      <c r="E8169" s="240">
        <f t="shared" si="1453"/>
        <v>0</v>
      </c>
      <c r="F8169" s="218">
        <f t="shared" si="1454"/>
        <v>0</v>
      </c>
      <c r="G8169" s="220"/>
      <c r="I8169" s="269"/>
    </row>
    <row r="8170" spans="1:9">
      <c r="A8170" s="251" t="str">
        <f t="shared" si="1451"/>
        <v/>
      </c>
      <c r="B8170" s="239" t="str">
        <f t="shared" si="1452"/>
        <v/>
      </c>
      <c r="C8170" s="187"/>
      <c r="D8170" s="187"/>
      <c r="E8170" s="240">
        <f t="shared" si="1453"/>
        <v>0</v>
      </c>
      <c r="F8170" s="218">
        <f t="shared" si="1454"/>
        <v>0</v>
      </c>
      <c r="G8170" s="220"/>
      <c r="I8170" s="269"/>
    </row>
    <row r="8171" spans="1:9">
      <c r="A8171" s="251" t="str">
        <f t="shared" si="1451"/>
        <v/>
      </c>
      <c r="B8171" s="239" t="str">
        <f t="shared" si="1452"/>
        <v/>
      </c>
      <c r="C8171" s="187"/>
      <c r="D8171" s="187"/>
      <c r="E8171" s="240">
        <f t="shared" si="1453"/>
        <v>0</v>
      </c>
      <c r="F8171" s="218">
        <f t="shared" si="1454"/>
        <v>0</v>
      </c>
      <c r="G8171" s="220"/>
      <c r="I8171" s="269"/>
    </row>
    <row r="8172" spans="1:9">
      <c r="A8172" s="251" t="str">
        <f t="shared" si="1451"/>
        <v/>
      </c>
      <c r="B8172" s="239" t="str">
        <f t="shared" si="1452"/>
        <v/>
      </c>
      <c r="C8172" s="187"/>
      <c r="D8172" s="187"/>
      <c r="E8172" s="240">
        <f t="shared" si="1453"/>
        <v>0</v>
      </c>
      <c r="F8172" s="218">
        <f t="shared" si="1454"/>
        <v>0</v>
      </c>
      <c r="G8172" s="220"/>
      <c r="I8172" s="269"/>
    </row>
    <row r="8173" spans="1:9">
      <c r="A8173" s="251" t="str">
        <f t="shared" si="1451"/>
        <v/>
      </c>
      <c r="B8173" s="239" t="str">
        <f t="shared" si="1452"/>
        <v/>
      </c>
      <c r="C8173" s="187"/>
      <c r="D8173" s="187"/>
      <c r="E8173" s="240">
        <f t="shared" si="1453"/>
        <v>0</v>
      </c>
      <c r="F8173" s="218">
        <f t="shared" si="1454"/>
        <v>0</v>
      </c>
      <c r="G8173" s="220"/>
      <c r="I8173" s="269"/>
    </row>
    <row r="8174" spans="1:9">
      <c r="A8174" s="251" t="str">
        <f t="shared" si="1451"/>
        <v/>
      </c>
      <c r="B8174" s="239" t="str">
        <f t="shared" si="1452"/>
        <v/>
      </c>
      <c r="C8174" s="187"/>
      <c r="D8174" s="187"/>
      <c r="E8174" s="240">
        <f t="shared" si="1453"/>
        <v>0</v>
      </c>
      <c r="F8174" s="218">
        <f t="shared" si="1454"/>
        <v>0</v>
      </c>
      <c r="G8174" s="220"/>
      <c r="I8174" s="269"/>
    </row>
    <row r="8175" spans="1:9">
      <c r="A8175" s="251" t="str">
        <f t="shared" si="1451"/>
        <v/>
      </c>
      <c r="B8175" s="239" t="str">
        <f t="shared" si="1452"/>
        <v/>
      </c>
      <c r="C8175" s="187"/>
      <c r="D8175" s="187"/>
      <c r="E8175" s="240">
        <f t="shared" si="1453"/>
        <v>0</v>
      </c>
      <c r="F8175" s="218">
        <f t="shared" si="1454"/>
        <v>0</v>
      </c>
      <c r="G8175" s="220"/>
      <c r="I8175" s="269"/>
    </row>
    <row r="8176" spans="1:9" ht="31.5" customHeight="1">
      <c r="A8176" s="251" t="str">
        <f t="shared" si="1451"/>
        <v/>
      </c>
      <c r="B8176" s="239" t="str">
        <f t="shared" si="1452"/>
        <v/>
      </c>
      <c r="C8176" s="187"/>
      <c r="D8176" s="187"/>
      <c r="E8176" s="240">
        <f t="shared" si="1453"/>
        <v>0</v>
      </c>
      <c r="F8176" s="218">
        <f t="shared" si="1454"/>
        <v>0</v>
      </c>
      <c r="G8176" s="221"/>
      <c r="I8176" s="308"/>
    </row>
    <row r="8177" spans="1:20" ht="13.5" thickBot="1">
      <c r="A8177" s="222"/>
      <c r="B8177" s="223"/>
      <c r="C8177" s="223"/>
      <c r="D8177" s="225"/>
      <c r="E8177" s="225"/>
      <c r="F8177" s="226" t="s">
        <v>79</v>
      </c>
      <c r="G8177" s="250">
        <f>SUM(F8165:F8176)</f>
        <v>0</v>
      </c>
      <c r="I8177" s="308"/>
    </row>
    <row r="8178" spans="1:20" ht="13.5" thickTop="1">
      <c r="A8178" s="179" t="s">
        <v>72</v>
      </c>
      <c r="B8178" s="229"/>
      <c r="C8178" s="229"/>
      <c r="D8178" s="231"/>
      <c r="E8178" s="231"/>
      <c r="F8178" s="230"/>
      <c r="G8178" s="232"/>
      <c r="H8178" s="209"/>
      <c r="I8178" s="307"/>
    </row>
    <row r="8179" spans="1:20">
      <c r="A8179" s="233" t="s">
        <v>53</v>
      </c>
      <c r="B8179" s="234"/>
      <c r="C8179" s="234"/>
      <c r="D8179" s="299"/>
      <c r="E8179" s="236" t="s">
        <v>73</v>
      </c>
      <c r="F8179" s="237" t="s">
        <v>74</v>
      </c>
      <c r="G8179" s="252" t="s">
        <v>73</v>
      </c>
      <c r="I8179" s="308"/>
    </row>
    <row r="8180" spans="1:20">
      <c r="A8180" s="178" t="s">
        <v>86</v>
      </c>
      <c r="B8180" s="253"/>
      <c r="C8180" s="253"/>
      <c r="D8180" s="300"/>
      <c r="E8180" s="217">
        <f>SUM(G8139,G8154,G8162,G8177)</f>
        <v>0</v>
      </c>
      <c r="F8180" s="254">
        <f>A</f>
        <v>0</v>
      </c>
      <c r="G8180" s="255">
        <f>E8180*F8180</f>
        <v>0</v>
      </c>
      <c r="I8180" s="308"/>
    </row>
    <row r="8181" spans="1:20">
      <c r="A8181" s="178" t="s">
        <v>84</v>
      </c>
      <c r="B8181" s="253"/>
      <c r="C8181" s="253"/>
      <c r="D8181" s="300"/>
      <c r="E8181" s="217">
        <f>SUM(G8139,G8154,G8162,G8177)</f>
        <v>0</v>
      </c>
      <c r="F8181" s="254">
        <f>I</f>
        <v>0</v>
      </c>
      <c r="G8181" s="255">
        <f>E8181*F8181</f>
        <v>0</v>
      </c>
      <c r="I8181" s="308"/>
    </row>
    <row r="8182" spans="1:20" ht="33" customHeight="1">
      <c r="A8182" s="178" t="s">
        <v>85</v>
      </c>
      <c r="B8182" s="253"/>
      <c r="C8182" s="253"/>
      <c r="D8182" s="300"/>
      <c r="E8182" s="217">
        <f>SUM(G8139,G8154,G8162,G8177)</f>
        <v>0</v>
      </c>
      <c r="F8182" s="254">
        <f>U</f>
        <v>0</v>
      </c>
      <c r="G8182" s="255">
        <f>E8182*F8182</f>
        <v>0</v>
      </c>
      <c r="I8182" s="308"/>
      <c r="J8182" s="281"/>
      <c r="K8182" s="281"/>
      <c r="L8182" s="281"/>
      <c r="M8182" s="281"/>
      <c r="N8182" s="281"/>
      <c r="O8182" s="281"/>
      <c r="P8182" s="281"/>
      <c r="Q8182" s="281"/>
      <c r="R8182" s="281"/>
      <c r="S8182" s="281"/>
    </row>
    <row r="8183" spans="1:20" s="201" customFormat="1" ht="13.5" thickBot="1">
      <c r="A8183" s="222"/>
      <c r="B8183" s="223"/>
      <c r="C8183" s="223"/>
      <c r="D8183" s="225"/>
      <c r="E8183" s="225"/>
      <c r="F8183" s="256" t="s">
        <v>83</v>
      </c>
      <c r="G8183" s="250">
        <f>SUM(G8180:G8182)</f>
        <v>0</v>
      </c>
      <c r="I8183" s="309"/>
      <c r="J8183" s="201" t="str">
        <f>B8123</f>
        <v>10,22</v>
      </c>
      <c r="K8183" s="261">
        <f>E8180</f>
        <v>0</v>
      </c>
      <c r="L8183" s="261">
        <f>+G8139</f>
        <v>0</v>
      </c>
      <c r="M8183" s="261">
        <f>+G8154</f>
        <v>0</v>
      </c>
      <c r="N8183" s="261">
        <f>+G8162</f>
        <v>0</v>
      </c>
      <c r="O8183" s="261">
        <f>+G8177</f>
        <v>0</v>
      </c>
      <c r="P8183" s="280">
        <f>G8180</f>
        <v>0</v>
      </c>
      <c r="Q8183" s="280">
        <f>G8181</f>
        <v>0</v>
      </c>
      <c r="R8183" s="280">
        <f>G8182</f>
        <v>0</v>
      </c>
      <c r="S8183" s="283">
        <f>SUM(K8183:R8183)</f>
        <v>0</v>
      </c>
      <c r="T8183" s="280"/>
    </row>
    <row r="8184" spans="1:20" ht="14" thickTop="1" thickBot="1">
      <c r="A8184" s="257"/>
      <c r="B8184" s="201"/>
      <c r="C8184" s="201"/>
      <c r="D8184" s="301"/>
      <c r="E8184" s="258" t="s">
        <v>88</v>
      </c>
      <c r="F8184" s="259"/>
      <c r="G8184" s="260">
        <f>ROUND(SUM(G8139,G8154,G8162,G8177,G8183),0)</f>
        <v>0</v>
      </c>
      <c r="I8184" s="308"/>
      <c r="T8184" s="280"/>
    </row>
    <row r="8185" spans="1:20" ht="13.5" thickTop="1">
      <c r="A8185" s="262" t="s">
        <v>95</v>
      </c>
      <c r="D8185" s="206"/>
      <c r="E8185" s="206"/>
      <c r="F8185" s="205"/>
      <c r="G8185" s="208"/>
      <c r="I8185" s="308"/>
      <c r="T8185" s="280"/>
    </row>
    <row r="8186" spans="1:20">
      <c r="A8186" s="262"/>
      <c r="B8186" s="263"/>
      <c r="C8186" s="263"/>
      <c r="D8186" s="302"/>
      <c r="E8186" s="206"/>
      <c r="F8186" s="205"/>
      <c r="G8186" s="264">
        <f ca="1">TODAY()</f>
        <v>45189</v>
      </c>
      <c r="I8186" s="308"/>
      <c r="T8186" s="280"/>
    </row>
    <row r="8187" spans="1:20" s="191" customFormat="1" ht="13.5" thickBot="1">
      <c r="A8187" s="222"/>
      <c r="B8187" s="223"/>
      <c r="C8187" s="223"/>
      <c r="D8187" s="225"/>
      <c r="E8187" s="225"/>
      <c r="F8187" s="224"/>
      <c r="G8187" s="265"/>
      <c r="I8187" s="303"/>
      <c r="S8187" s="282"/>
    </row>
    <row r="8188" spans="1:20" s="191" customFormat="1" ht="13.5" thickTop="1">
      <c r="A8188" s="188" t="s">
        <v>124</v>
      </c>
      <c r="B8188" s="188"/>
      <c r="C8188" s="188"/>
      <c r="D8188" s="190"/>
      <c r="E8188" s="190"/>
      <c r="F8188" s="189"/>
      <c r="G8188" s="189"/>
      <c r="I8188" s="303"/>
      <c r="S8188" s="282"/>
    </row>
    <row r="8189" spans="1:20" s="191" customFormat="1">
      <c r="A8189" s="188" t="str">
        <f>CONCATENATE('Prestaciones y AIU'!A7320," ANALISIS DE PRECIOS UNITARIOS")</f>
        <v xml:space="preserve"> ANALISIS DE PRECIOS UNITARIOS</v>
      </c>
      <c r="B8189" s="188"/>
      <c r="C8189" s="188"/>
      <c r="D8189" s="190"/>
      <c r="E8189" s="190"/>
      <c r="F8189" s="189"/>
      <c r="G8189" s="189"/>
      <c r="I8189" s="303"/>
      <c r="S8189" s="282"/>
    </row>
    <row r="8190" spans="1:20" s="191" customFormat="1">
      <c r="A8190" s="188" t="str">
        <f>Objeto_LIC</f>
        <v>OBJETO PROCESO COMPETITIVO</v>
      </c>
      <c r="B8190" s="188"/>
      <c r="C8190" s="188"/>
      <c r="D8190" s="190"/>
      <c r="E8190" s="190"/>
      <c r="F8190" s="189"/>
      <c r="G8190" s="189"/>
      <c r="I8190" s="303"/>
      <c r="S8190" s="282"/>
    </row>
    <row r="8191" spans="1:20">
      <c r="A8191" s="188"/>
      <c r="B8191" s="188"/>
      <c r="C8191" s="188"/>
      <c r="D8191" s="190"/>
      <c r="E8191" s="190"/>
      <c r="F8191" s="189"/>
      <c r="G8191" s="189"/>
    </row>
    <row r="8192" spans="1:20" s="201" customFormat="1" ht="13.5" thickBot="1">
      <c r="A8192" s="192"/>
      <c r="B8192" s="192"/>
      <c r="C8192" s="192"/>
      <c r="D8192" s="194"/>
      <c r="E8192" s="194"/>
      <c r="F8192" s="193"/>
      <c r="G8192" s="193"/>
      <c r="I8192" s="305"/>
      <c r="S8192" s="282"/>
    </row>
    <row r="8193" spans="1:19" ht="13.5" thickTop="1">
      <c r="A8193" s="196"/>
      <c r="B8193" s="197"/>
      <c r="C8193" s="197"/>
      <c r="D8193" s="199"/>
      <c r="E8193" s="199"/>
      <c r="F8193" s="198"/>
      <c r="G8193" s="200" t="s">
        <v>125</v>
      </c>
    </row>
    <row r="8194" spans="1:19">
      <c r="A8194" s="202" t="s">
        <v>58</v>
      </c>
      <c r="B8194" s="844" t="str">
        <f>Proponente</f>
        <v>INDICAR NOMBRE DE CONTRATISTA</v>
      </c>
      <c r="C8194" s="844"/>
      <c r="D8194" s="844"/>
      <c r="E8194" s="844"/>
      <c r="F8194" s="844"/>
      <c r="G8194" s="845"/>
    </row>
    <row r="8195" spans="1:19">
      <c r="A8195" s="202" t="s">
        <v>59</v>
      </c>
      <c r="B8195" s="203" t="str">
        <f>Presupuesto!$A$125</f>
        <v>10,23</v>
      </c>
      <c r="C8195" s="844" t="str">
        <f>Presupuesto!$B$125</f>
        <v>Trinchos de madera (Geotextil y cercos) de 0,51 m a 0,70 m de altura</v>
      </c>
      <c r="D8195" s="844"/>
      <c r="E8195" s="844"/>
      <c r="F8195" s="844"/>
      <c r="G8195" s="845"/>
    </row>
    <row r="8196" spans="1:19">
      <c r="A8196" s="204"/>
      <c r="D8196" s="206"/>
      <c r="E8196" s="206"/>
      <c r="F8196" s="192" t="s">
        <v>87</v>
      </c>
      <c r="G8196" s="207" t="str">
        <f>Presupuesto!$C$125</f>
        <v>m</v>
      </c>
      <c r="I8196" s="306"/>
      <c r="J8196" s="281"/>
      <c r="K8196" s="281"/>
      <c r="L8196" s="281"/>
      <c r="M8196" s="281"/>
      <c r="N8196" s="281"/>
      <c r="O8196" s="281"/>
      <c r="P8196" s="281"/>
      <c r="Q8196" s="281"/>
      <c r="R8196" s="281"/>
      <c r="S8196" s="281"/>
    </row>
    <row r="8197" spans="1:19" s="209" customFormat="1" ht="13.5" thickBot="1">
      <c r="A8197" s="202" t="s">
        <v>60</v>
      </c>
      <c r="B8197" s="195"/>
      <c r="C8197" s="195"/>
      <c r="D8197" s="206"/>
      <c r="E8197" s="206"/>
      <c r="F8197" s="205"/>
      <c r="G8197" s="208"/>
      <c r="I8197" s="307"/>
      <c r="S8197" s="281"/>
    </row>
    <row r="8198" spans="1:19" ht="13.5" thickTop="1">
      <c r="A8198" s="210" t="s">
        <v>53</v>
      </c>
      <c r="B8198" s="211" t="s">
        <v>61</v>
      </c>
      <c r="C8198" s="211" t="s">
        <v>62</v>
      </c>
      <c r="D8198" s="212" t="s">
        <v>70</v>
      </c>
      <c r="E8198" s="213" t="s">
        <v>98</v>
      </c>
      <c r="F8198" s="213" t="s">
        <v>75</v>
      </c>
      <c r="G8198" s="214" t="s">
        <v>66</v>
      </c>
      <c r="I8198" s="269"/>
    </row>
    <row r="8199" spans="1:19">
      <c r="A8199" s="215" t="str">
        <f t="shared" ref="A8199:A8210" si="1455">IF(I8198=0,"-",VLOOKUP(I8198,EQUIPOS,2,FALSE))</f>
        <v>-</v>
      </c>
      <c r="B8199" s="216"/>
      <c r="C8199" s="216"/>
      <c r="D8199" s="186"/>
      <c r="E8199" s="217">
        <f t="shared" ref="E8199:E8210" si="1456">IF(I8198=0,0,VLOOKUP(I8198,EQUIPOS,4,FALSE))</f>
        <v>0</v>
      </c>
      <c r="F8199" s="218">
        <f t="shared" ref="F8199:F8210" si="1457">IF(D8199=0,0,E8199/D8199)</f>
        <v>0</v>
      </c>
      <c r="G8199" s="219"/>
      <c r="I8199" s="269"/>
    </row>
    <row r="8200" spans="1:19">
      <c r="A8200" s="215" t="str">
        <f t="shared" si="1455"/>
        <v>-</v>
      </c>
      <c r="B8200" s="216"/>
      <c r="C8200" s="216"/>
      <c r="D8200" s="186"/>
      <c r="E8200" s="217">
        <f t="shared" si="1456"/>
        <v>0</v>
      </c>
      <c r="F8200" s="218">
        <f t="shared" si="1457"/>
        <v>0</v>
      </c>
      <c r="G8200" s="220"/>
      <c r="I8200" s="269"/>
    </row>
    <row r="8201" spans="1:19">
      <c r="A8201" s="215" t="str">
        <f t="shared" si="1455"/>
        <v>-</v>
      </c>
      <c r="B8201" s="216"/>
      <c r="C8201" s="216"/>
      <c r="D8201" s="186"/>
      <c r="E8201" s="217">
        <f t="shared" si="1456"/>
        <v>0</v>
      </c>
      <c r="F8201" s="218">
        <f t="shared" si="1457"/>
        <v>0</v>
      </c>
      <c r="G8201" s="220"/>
      <c r="I8201" s="269"/>
    </row>
    <row r="8202" spans="1:19">
      <c r="A8202" s="215" t="str">
        <f t="shared" si="1455"/>
        <v>-</v>
      </c>
      <c r="B8202" s="216"/>
      <c r="C8202" s="216"/>
      <c r="D8202" s="186"/>
      <c r="E8202" s="217">
        <f t="shared" si="1456"/>
        <v>0</v>
      </c>
      <c r="F8202" s="218">
        <f t="shared" si="1457"/>
        <v>0</v>
      </c>
      <c r="G8202" s="220"/>
      <c r="I8202" s="269"/>
    </row>
    <row r="8203" spans="1:19">
      <c r="A8203" s="215" t="str">
        <f t="shared" si="1455"/>
        <v>-</v>
      </c>
      <c r="B8203" s="216"/>
      <c r="C8203" s="216"/>
      <c r="D8203" s="186"/>
      <c r="E8203" s="217">
        <f t="shared" si="1456"/>
        <v>0</v>
      </c>
      <c r="F8203" s="218">
        <f t="shared" si="1457"/>
        <v>0</v>
      </c>
      <c r="G8203" s="220"/>
      <c r="I8203" s="269"/>
    </row>
    <row r="8204" spans="1:19">
      <c r="A8204" s="215" t="str">
        <f t="shared" si="1455"/>
        <v>-</v>
      </c>
      <c r="B8204" s="216"/>
      <c r="C8204" s="216"/>
      <c r="D8204" s="186"/>
      <c r="E8204" s="217">
        <f t="shared" si="1456"/>
        <v>0</v>
      </c>
      <c r="F8204" s="218">
        <f t="shared" si="1457"/>
        <v>0</v>
      </c>
      <c r="G8204" s="220"/>
      <c r="I8204" s="269"/>
    </row>
    <row r="8205" spans="1:19">
      <c r="A8205" s="215" t="str">
        <f t="shared" si="1455"/>
        <v>-</v>
      </c>
      <c r="B8205" s="216"/>
      <c r="C8205" s="216"/>
      <c r="D8205" s="186"/>
      <c r="E8205" s="217">
        <f t="shared" si="1456"/>
        <v>0</v>
      </c>
      <c r="F8205" s="218">
        <f t="shared" si="1457"/>
        <v>0</v>
      </c>
      <c r="G8205" s="220"/>
      <c r="I8205" s="269"/>
    </row>
    <row r="8206" spans="1:19">
      <c r="A8206" s="215" t="str">
        <f t="shared" si="1455"/>
        <v>-</v>
      </c>
      <c r="B8206" s="216"/>
      <c r="C8206" s="216"/>
      <c r="D8206" s="186"/>
      <c r="E8206" s="217">
        <f t="shared" si="1456"/>
        <v>0</v>
      </c>
      <c r="F8206" s="218">
        <f t="shared" si="1457"/>
        <v>0</v>
      </c>
      <c r="G8206" s="220"/>
      <c r="I8206" s="269"/>
    </row>
    <row r="8207" spans="1:19">
      <c r="A8207" s="215" t="str">
        <f t="shared" si="1455"/>
        <v>-</v>
      </c>
      <c r="B8207" s="216"/>
      <c r="C8207" s="216"/>
      <c r="D8207" s="186"/>
      <c r="E8207" s="217">
        <f t="shared" si="1456"/>
        <v>0</v>
      </c>
      <c r="F8207" s="218">
        <f t="shared" si="1457"/>
        <v>0</v>
      </c>
      <c r="G8207" s="220"/>
      <c r="I8207" s="269"/>
    </row>
    <row r="8208" spans="1:19">
      <c r="A8208" s="215" t="str">
        <f t="shared" si="1455"/>
        <v>-</v>
      </c>
      <c r="B8208" s="216"/>
      <c r="C8208" s="216"/>
      <c r="D8208" s="186"/>
      <c r="E8208" s="217">
        <f t="shared" si="1456"/>
        <v>0</v>
      </c>
      <c r="F8208" s="218">
        <f t="shared" si="1457"/>
        <v>0</v>
      </c>
      <c r="G8208" s="220"/>
      <c r="I8208" s="269"/>
    </row>
    <row r="8209" spans="1:19">
      <c r="A8209" s="215" t="str">
        <f t="shared" si="1455"/>
        <v>-</v>
      </c>
      <c r="B8209" s="216"/>
      <c r="C8209" s="216"/>
      <c r="D8209" s="186"/>
      <c r="E8209" s="217">
        <f t="shared" si="1456"/>
        <v>0</v>
      </c>
      <c r="F8209" s="218">
        <f t="shared" si="1457"/>
        <v>0</v>
      </c>
      <c r="G8209" s="220"/>
      <c r="I8209" s="269"/>
    </row>
    <row r="8210" spans="1:19">
      <c r="A8210" s="215" t="str">
        <f t="shared" si="1455"/>
        <v>-</v>
      </c>
      <c r="B8210" s="216"/>
      <c r="C8210" s="216"/>
      <c r="D8210" s="186"/>
      <c r="E8210" s="217">
        <f t="shared" si="1456"/>
        <v>0</v>
      </c>
      <c r="F8210" s="218">
        <f t="shared" si="1457"/>
        <v>0</v>
      </c>
      <c r="G8210" s="220"/>
      <c r="I8210" s="308"/>
    </row>
    <row r="8211" spans="1:19" ht="13.5" thickBot="1">
      <c r="A8211" s="222"/>
      <c r="B8211" s="223"/>
      <c r="C8211" s="223"/>
      <c r="D8211" s="225"/>
      <c r="E8211" s="225"/>
      <c r="F8211" s="226" t="s">
        <v>76</v>
      </c>
      <c r="G8211" s="227">
        <f>SUM(F8199:F8210)</f>
        <v>0</v>
      </c>
      <c r="I8211" s="308"/>
    </row>
    <row r="8212" spans="1:19" s="209" customFormat="1" ht="13.5" thickTop="1">
      <c r="A8212" s="228" t="s">
        <v>63</v>
      </c>
      <c r="B8212" s="229"/>
      <c r="C8212" s="229"/>
      <c r="D8212" s="231"/>
      <c r="E8212" s="231"/>
      <c r="F8212" s="230"/>
      <c r="G8212" s="232"/>
      <c r="I8212" s="307"/>
      <c r="S8212" s="281"/>
    </row>
    <row r="8213" spans="1:19" ht="26">
      <c r="A8213" s="233" t="s">
        <v>53</v>
      </c>
      <c r="B8213" s="234"/>
      <c r="C8213" s="235" t="s">
        <v>54</v>
      </c>
      <c r="D8213" s="298" t="s">
        <v>64</v>
      </c>
      <c r="E8213" s="236" t="s">
        <v>65</v>
      </c>
      <c r="F8213" s="237" t="s">
        <v>75</v>
      </c>
      <c r="G8213" s="238" t="s">
        <v>66</v>
      </c>
      <c r="I8213" s="269"/>
    </row>
    <row r="8214" spans="1:19">
      <c r="A8214" s="842" t="str">
        <f t="shared" ref="A8214:A8225" si="1458">IF(I8213=0,"",VLOOKUP(I8213,MATERIALES,2,FALSE))</f>
        <v/>
      </c>
      <c r="B8214" s="843"/>
      <c r="C8214" s="239" t="str">
        <f t="shared" ref="C8214:C8222" si="1459">IF(I8213=0,"",VLOOKUP(I8213,MATERIALES,3,FALSE))</f>
        <v/>
      </c>
      <c r="D8214" s="186"/>
      <c r="E8214" s="240">
        <f t="shared" ref="E8214:E8225" si="1460">IF(I8213=0,0,VLOOKUP(I8213,MATERIALES,4,FALSE))</f>
        <v>0</v>
      </c>
      <c r="F8214" s="218">
        <f>D8214*E8214</f>
        <v>0</v>
      </c>
      <c r="G8214" s="219"/>
      <c r="I8214" s="269"/>
    </row>
    <row r="8215" spans="1:19">
      <c r="A8215" s="842" t="str">
        <f t="shared" si="1458"/>
        <v/>
      </c>
      <c r="B8215" s="843"/>
      <c r="C8215" s="239" t="str">
        <f t="shared" si="1459"/>
        <v/>
      </c>
      <c r="D8215" s="186"/>
      <c r="E8215" s="240">
        <f t="shared" si="1460"/>
        <v>0</v>
      </c>
      <c r="F8215" s="218">
        <f t="shared" ref="F8215:F8225" si="1461">D8215*E8215</f>
        <v>0</v>
      </c>
      <c r="G8215" s="220"/>
      <c r="I8215" s="269"/>
    </row>
    <row r="8216" spans="1:19">
      <c r="A8216" s="842" t="str">
        <f t="shared" si="1458"/>
        <v/>
      </c>
      <c r="B8216" s="843"/>
      <c r="C8216" s="239" t="str">
        <f t="shared" si="1459"/>
        <v/>
      </c>
      <c r="D8216" s="186"/>
      <c r="E8216" s="240">
        <f t="shared" si="1460"/>
        <v>0</v>
      </c>
      <c r="F8216" s="218">
        <f t="shared" si="1461"/>
        <v>0</v>
      </c>
      <c r="G8216" s="220"/>
      <c r="I8216" s="269"/>
    </row>
    <row r="8217" spans="1:19">
      <c r="A8217" s="842" t="str">
        <f t="shared" si="1458"/>
        <v/>
      </c>
      <c r="B8217" s="843"/>
      <c r="C8217" s="239" t="str">
        <f t="shared" si="1459"/>
        <v/>
      </c>
      <c r="D8217" s="186"/>
      <c r="E8217" s="240">
        <f t="shared" si="1460"/>
        <v>0</v>
      </c>
      <c r="F8217" s="218">
        <f t="shared" si="1461"/>
        <v>0</v>
      </c>
      <c r="G8217" s="220"/>
      <c r="I8217" s="269"/>
    </row>
    <row r="8218" spans="1:19">
      <c r="A8218" s="842" t="str">
        <f t="shared" si="1458"/>
        <v/>
      </c>
      <c r="B8218" s="843"/>
      <c r="C8218" s="239" t="str">
        <f t="shared" si="1459"/>
        <v/>
      </c>
      <c r="D8218" s="186"/>
      <c r="E8218" s="240">
        <f t="shared" si="1460"/>
        <v>0</v>
      </c>
      <c r="F8218" s="218">
        <f t="shared" si="1461"/>
        <v>0</v>
      </c>
      <c r="G8218" s="220"/>
      <c r="I8218" s="269"/>
    </row>
    <row r="8219" spans="1:19">
      <c r="A8219" s="842" t="str">
        <f t="shared" si="1458"/>
        <v/>
      </c>
      <c r="B8219" s="843"/>
      <c r="C8219" s="239" t="str">
        <f t="shared" si="1459"/>
        <v/>
      </c>
      <c r="D8219" s="186"/>
      <c r="E8219" s="240">
        <f t="shared" si="1460"/>
        <v>0</v>
      </c>
      <c r="F8219" s="218">
        <f t="shared" si="1461"/>
        <v>0</v>
      </c>
      <c r="G8219" s="220"/>
      <c r="I8219" s="269"/>
    </row>
    <row r="8220" spans="1:19">
      <c r="A8220" s="842" t="str">
        <f t="shared" si="1458"/>
        <v/>
      </c>
      <c r="B8220" s="843"/>
      <c r="C8220" s="239" t="str">
        <f t="shared" si="1459"/>
        <v/>
      </c>
      <c r="D8220" s="186"/>
      <c r="E8220" s="240">
        <f t="shared" si="1460"/>
        <v>0</v>
      </c>
      <c r="F8220" s="218">
        <f t="shared" si="1461"/>
        <v>0</v>
      </c>
      <c r="G8220" s="220"/>
      <c r="I8220" s="269"/>
    </row>
    <row r="8221" spans="1:19">
      <c r="A8221" s="842" t="str">
        <f t="shared" si="1458"/>
        <v/>
      </c>
      <c r="B8221" s="843"/>
      <c r="C8221" s="239" t="str">
        <f t="shared" si="1459"/>
        <v/>
      </c>
      <c r="D8221" s="186"/>
      <c r="E8221" s="240">
        <f t="shared" si="1460"/>
        <v>0</v>
      </c>
      <c r="F8221" s="218">
        <f t="shared" si="1461"/>
        <v>0</v>
      </c>
      <c r="G8221" s="241"/>
      <c r="I8221" s="269"/>
    </row>
    <row r="8222" spans="1:19">
      <c r="A8222" s="842" t="str">
        <f t="shared" si="1458"/>
        <v/>
      </c>
      <c r="B8222" s="843"/>
      <c r="C8222" s="239" t="str">
        <f t="shared" si="1459"/>
        <v/>
      </c>
      <c r="D8222" s="186"/>
      <c r="E8222" s="240">
        <f t="shared" si="1460"/>
        <v>0</v>
      </c>
      <c r="F8222" s="218">
        <f t="shared" si="1461"/>
        <v>0</v>
      </c>
      <c r="G8222" s="220"/>
      <c r="I8222" s="269"/>
    </row>
    <row r="8223" spans="1:19">
      <c r="A8223" s="842" t="str">
        <f t="shared" si="1458"/>
        <v/>
      </c>
      <c r="B8223" s="843"/>
      <c r="C8223" s="239"/>
      <c r="D8223" s="186"/>
      <c r="E8223" s="240">
        <f t="shared" si="1460"/>
        <v>0</v>
      </c>
      <c r="F8223" s="218">
        <f t="shared" si="1461"/>
        <v>0</v>
      </c>
      <c r="G8223" s="220"/>
      <c r="I8223" s="269"/>
    </row>
    <row r="8224" spans="1:19">
      <c r="A8224" s="842" t="str">
        <f t="shared" si="1458"/>
        <v/>
      </c>
      <c r="B8224" s="843"/>
      <c r="C8224" s="239"/>
      <c r="D8224" s="186"/>
      <c r="E8224" s="240">
        <f t="shared" si="1460"/>
        <v>0</v>
      </c>
      <c r="F8224" s="218">
        <f t="shared" si="1461"/>
        <v>0</v>
      </c>
      <c r="G8224" s="220"/>
      <c r="I8224" s="269"/>
    </row>
    <row r="8225" spans="1:9" ht="26.25" customHeight="1">
      <c r="A8225" s="842" t="str">
        <f t="shared" si="1458"/>
        <v/>
      </c>
      <c r="B8225" s="843"/>
      <c r="C8225" s="239" t="str">
        <f t="shared" ref="C8225" si="1462">IF(I8224=0,"",VLOOKUP(I8224,MATERIALES,3,FALSE))</f>
        <v/>
      </c>
      <c r="D8225" s="186"/>
      <c r="E8225" s="240">
        <f t="shared" si="1460"/>
        <v>0</v>
      </c>
      <c r="F8225" s="218">
        <f t="shared" si="1461"/>
        <v>0</v>
      </c>
      <c r="G8225" s="221"/>
      <c r="I8225" s="308"/>
    </row>
    <row r="8226" spans="1:9" ht="13.5" thickBot="1">
      <c r="A8226" s="204"/>
      <c r="D8226" s="206"/>
      <c r="E8226" s="242"/>
      <c r="F8226" s="243" t="s">
        <v>77</v>
      </c>
      <c r="G8226" s="241">
        <f>SUM(F8214:F8225)</f>
        <v>0</v>
      </c>
      <c r="I8226" s="308"/>
    </row>
    <row r="8227" spans="1:9" ht="14" thickTop="1" thickBot="1">
      <c r="A8227" s="244" t="s">
        <v>68</v>
      </c>
      <c r="B8227" s="245"/>
      <c r="C8227" s="245"/>
      <c r="D8227" s="247"/>
      <c r="E8227" s="247"/>
      <c r="F8227" s="246"/>
      <c r="G8227" s="248"/>
      <c r="I8227" s="308"/>
    </row>
    <row r="8228" spans="1:9" ht="13.5" thickTop="1">
      <c r="A8228" s="233" t="s">
        <v>53</v>
      </c>
      <c r="B8228" s="234"/>
      <c r="C8228" s="236" t="s">
        <v>67</v>
      </c>
      <c r="D8228" s="298" t="s">
        <v>71</v>
      </c>
      <c r="E8228" s="236" t="s">
        <v>96</v>
      </c>
      <c r="F8228" s="237" t="s">
        <v>75</v>
      </c>
      <c r="G8228" s="238" t="s">
        <v>66</v>
      </c>
      <c r="I8228" s="269"/>
    </row>
    <row r="8229" spans="1:9">
      <c r="A8229" s="842" t="str">
        <f>IF(I8228=0,"",VLOOKUP(I8228,EQUIPOS,2,FALSE))</f>
        <v/>
      </c>
      <c r="B8229" s="843"/>
      <c r="C8229" s="187"/>
      <c r="D8229" s="186"/>
      <c r="E8229" s="240">
        <f>IF(I8228=0,0,VLOOKUP(I8228,EQUIPOS,4,FALSE))</f>
        <v>0</v>
      </c>
      <c r="F8229" s="218">
        <f>C8229*D8229*E8229</f>
        <v>0</v>
      </c>
      <c r="G8229" s="219"/>
      <c r="I8229" s="269"/>
    </row>
    <row r="8230" spans="1:9">
      <c r="A8230" s="842" t="str">
        <f>IF(I8229=0,"",VLOOKUP(I8229,EQUIPOS,2,FALSE))</f>
        <v/>
      </c>
      <c r="B8230" s="843"/>
      <c r="C8230" s="187"/>
      <c r="D8230" s="186"/>
      <c r="E8230" s="240">
        <f>IF(I8229=0,0,VLOOKUP(I8229,EQUIPOS,4,FALSE))</f>
        <v>0</v>
      </c>
      <c r="F8230" s="218">
        <f t="shared" ref="F8230:F8233" si="1463">C8230*D8230*E8230</f>
        <v>0</v>
      </c>
      <c r="G8230" s="220"/>
      <c r="I8230" s="269"/>
    </row>
    <row r="8231" spans="1:9">
      <c r="A8231" s="842" t="str">
        <f>IF(I8230=0,"",VLOOKUP(I8230,EQUIPOS,2,FALSE))</f>
        <v/>
      </c>
      <c r="B8231" s="843"/>
      <c r="C8231" s="187"/>
      <c r="D8231" s="186"/>
      <c r="E8231" s="240">
        <f>IF(I8230=0,0,VLOOKUP(I8230,EQUIPOS,4,FALSE))</f>
        <v>0</v>
      </c>
      <c r="F8231" s="218">
        <f t="shared" si="1463"/>
        <v>0</v>
      </c>
      <c r="G8231" s="220"/>
      <c r="I8231" s="269"/>
    </row>
    <row r="8232" spans="1:9">
      <c r="A8232" s="842" t="str">
        <f>IF(I8231=0,"",VLOOKUP(I8231,EQUIPOS,2,FALSE))</f>
        <v/>
      </c>
      <c r="B8232" s="843"/>
      <c r="C8232" s="187"/>
      <c r="D8232" s="186"/>
      <c r="E8232" s="240">
        <f>IF(I8231=0,0,VLOOKUP(I8231,EQUIPOS,4,FALSE))</f>
        <v>0</v>
      </c>
      <c r="F8232" s="218">
        <f t="shared" si="1463"/>
        <v>0</v>
      </c>
      <c r="G8232" s="220"/>
      <c r="I8232" s="269"/>
    </row>
    <row r="8233" spans="1:9" ht="30.75" customHeight="1">
      <c r="A8233" s="842" t="str">
        <f>IF(I8232=0,"",VLOOKUP(I8232,EQUIPOS,2,FALSE))</f>
        <v/>
      </c>
      <c r="B8233" s="843"/>
      <c r="C8233" s="187"/>
      <c r="D8233" s="186"/>
      <c r="E8233" s="240">
        <f>IF(I8232=0,0,VLOOKUP(I8232,EQUIPOS,4,FALSE))</f>
        <v>0</v>
      </c>
      <c r="F8233" s="218">
        <f t="shared" si="1463"/>
        <v>0</v>
      </c>
      <c r="G8233" s="221"/>
      <c r="I8233" s="308"/>
    </row>
    <row r="8234" spans="1:9" ht="13.5" thickBot="1">
      <c r="A8234" s="222"/>
      <c r="B8234" s="223"/>
      <c r="C8234" s="223"/>
      <c r="D8234" s="225"/>
      <c r="E8234" s="249"/>
      <c r="F8234" s="226" t="s">
        <v>78</v>
      </c>
      <c r="G8234" s="250">
        <f>SUM(F8229:F8233)</f>
        <v>0</v>
      </c>
      <c r="I8234" s="308"/>
    </row>
    <row r="8235" spans="1:9" ht="13.5" thickTop="1">
      <c r="A8235" s="228" t="s">
        <v>69</v>
      </c>
      <c r="B8235" s="229"/>
      <c r="C8235" s="229"/>
      <c r="D8235" s="231"/>
      <c r="E8235" s="231"/>
      <c r="F8235" s="230"/>
      <c r="G8235" s="232"/>
      <c r="H8235" s="209"/>
      <c r="I8235" s="307"/>
    </row>
    <row r="8236" spans="1:9" ht="26">
      <c r="A8236" s="233" t="s">
        <v>53</v>
      </c>
      <c r="B8236" s="235" t="s">
        <v>54</v>
      </c>
      <c r="C8236" s="235" t="s">
        <v>64</v>
      </c>
      <c r="D8236" s="298" t="s">
        <v>70</v>
      </c>
      <c r="E8236" s="236" t="s">
        <v>65</v>
      </c>
      <c r="F8236" s="237" t="s">
        <v>75</v>
      </c>
      <c r="G8236" s="238" t="s">
        <v>66</v>
      </c>
      <c r="I8236" s="269"/>
    </row>
    <row r="8237" spans="1:9">
      <c r="A8237" s="251" t="str">
        <f t="shared" ref="A8237:A8248" si="1464">IF(I8236=0,"",VLOOKUP(I8236,MANOOBRA,2,FALSE))</f>
        <v/>
      </c>
      <c r="B8237" s="239" t="str">
        <f t="shared" ref="B8237:B8248" si="1465">IF(I8236=0,"",VLOOKUP(I8236,MANOOBRA,3,FALSE))</f>
        <v/>
      </c>
      <c r="C8237" s="187"/>
      <c r="D8237" s="187"/>
      <c r="E8237" s="240">
        <f t="shared" ref="E8237:E8248" si="1466">IF(I8236=0,0,VLOOKUP(I8236,MANOOBRA,4,FALSE))</f>
        <v>0</v>
      </c>
      <c r="F8237" s="218">
        <f>IF(D8237=0,0,C8237*E8237/D8237)</f>
        <v>0</v>
      </c>
      <c r="G8237" s="219"/>
      <c r="I8237" s="269"/>
    </row>
    <row r="8238" spans="1:9">
      <c r="A8238" s="251" t="str">
        <f t="shared" si="1464"/>
        <v/>
      </c>
      <c r="B8238" s="239" t="str">
        <f t="shared" si="1465"/>
        <v/>
      </c>
      <c r="C8238" s="187"/>
      <c r="D8238" s="187"/>
      <c r="E8238" s="240">
        <f t="shared" si="1466"/>
        <v>0</v>
      </c>
      <c r="F8238" s="218">
        <f t="shared" ref="F8238:F8248" si="1467">IF(D8238=0,0,C8238*E8238/D8238)</f>
        <v>0</v>
      </c>
      <c r="G8238" s="220"/>
      <c r="I8238" s="269"/>
    </row>
    <row r="8239" spans="1:9">
      <c r="A8239" s="251" t="str">
        <f t="shared" si="1464"/>
        <v/>
      </c>
      <c r="B8239" s="239" t="str">
        <f t="shared" si="1465"/>
        <v/>
      </c>
      <c r="C8239" s="187"/>
      <c r="D8239" s="290"/>
      <c r="E8239" s="240">
        <f t="shared" si="1466"/>
        <v>0</v>
      </c>
      <c r="F8239" s="218">
        <f t="shared" si="1467"/>
        <v>0</v>
      </c>
      <c r="G8239" s="220"/>
      <c r="I8239" s="269"/>
    </row>
    <row r="8240" spans="1:9">
      <c r="A8240" s="251" t="str">
        <f t="shared" si="1464"/>
        <v/>
      </c>
      <c r="B8240" s="239" t="str">
        <f t="shared" si="1465"/>
        <v/>
      </c>
      <c r="C8240" s="187"/>
      <c r="D8240" s="187"/>
      <c r="E8240" s="240">
        <f t="shared" si="1466"/>
        <v>0</v>
      </c>
      <c r="F8240" s="218">
        <f t="shared" si="1467"/>
        <v>0</v>
      </c>
      <c r="G8240" s="220"/>
      <c r="I8240" s="269"/>
    </row>
    <row r="8241" spans="1:20">
      <c r="A8241" s="251" t="str">
        <f t="shared" si="1464"/>
        <v/>
      </c>
      <c r="B8241" s="239" t="str">
        <f t="shared" si="1465"/>
        <v/>
      </c>
      <c r="C8241" s="187"/>
      <c r="D8241" s="187"/>
      <c r="E8241" s="240">
        <f t="shared" si="1466"/>
        <v>0</v>
      </c>
      <c r="F8241" s="218">
        <f t="shared" si="1467"/>
        <v>0</v>
      </c>
      <c r="G8241" s="220"/>
      <c r="I8241" s="269"/>
    </row>
    <row r="8242" spans="1:20">
      <c r="A8242" s="251" t="str">
        <f t="shared" si="1464"/>
        <v/>
      </c>
      <c r="B8242" s="239" t="str">
        <f t="shared" si="1465"/>
        <v/>
      </c>
      <c r="C8242" s="187"/>
      <c r="D8242" s="187"/>
      <c r="E8242" s="240">
        <f t="shared" si="1466"/>
        <v>0</v>
      </c>
      <c r="F8242" s="218">
        <f t="shared" si="1467"/>
        <v>0</v>
      </c>
      <c r="G8242" s="220"/>
      <c r="I8242" s="269"/>
    </row>
    <row r="8243" spans="1:20">
      <c r="A8243" s="251" t="str">
        <f t="shared" si="1464"/>
        <v/>
      </c>
      <c r="B8243" s="239" t="str">
        <f t="shared" si="1465"/>
        <v/>
      </c>
      <c r="C8243" s="187"/>
      <c r="D8243" s="187"/>
      <c r="E8243" s="240">
        <f t="shared" si="1466"/>
        <v>0</v>
      </c>
      <c r="F8243" s="218">
        <f t="shared" si="1467"/>
        <v>0</v>
      </c>
      <c r="G8243" s="220"/>
      <c r="I8243" s="269"/>
    </row>
    <row r="8244" spans="1:20">
      <c r="A8244" s="251" t="str">
        <f t="shared" si="1464"/>
        <v/>
      </c>
      <c r="B8244" s="239" t="str">
        <f t="shared" si="1465"/>
        <v/>
      </c>
      <c r="C8244" s="187"/>
      <c r="D8244" s="187"/>
      <c r="E8244" s="240">
        <f t="shared" si="1466"/>
        <v>0</v>
      </c>
      <c r="F8244" s="218">
        <f t="shared" si="1467"/>
        <v>0</v>
      </c>
      <c r="G8244" s="220"/>
      <c r="I8244" s="269"/>
    </row>
    <row r="8245" spans="1:20">
      <c r="A8245" s="251" t="str">
        <f t="shared" si="1464"/>
        <v/>
      </c>
      <c r="B8245" s="239" t="str">
        <f t="shared" si="1465"/>
        <v/>
      </c>
      <c r="C8245" s="187"/>
      <c r="D8245" s="187"/>
      <c r="E8245" s="240">
        <f t="shared" si="1466"/>
        <v>0</v>
      </c>
      <c r="F8245" s="218">
        <f t="shared" si="1467"/>
        <v>0</v>
      </c>
      <c r="G8245" s="220"/>
      <c r="I8245" s="269"/>
    </row>
    <row r="8246" spans="1:20">
      <c r="A8246" s="251" t="str">
        <f t="shared" si="1464"/>
        <v/>
      </c>
      <c r="B8246" s="239" t="str">
        <f t="shared" si="1465"/>
        <v/>
      </c>
      <c r="C8246" s="187"/>
      <c r="D8246" s="187"/>
      <c r="E8246" s="240">
        <f t="shared" si="1466"/>
        <v>0</v>
      </c>
      <c r="F8246" s="218">
        <f t="shared" si="1467"/>
        <v>0</v>
      </c>
      <c r="G8246" s="220"/>
      <c r="I8246" s="269"/>
    </row>
    <row r="8247" spans="1:20">
      <c r="A8247" s="251" t="str">
        <f t="shared" si="1464"/>
        <v/>
      </c>
      <c r="B8247" s="239" t="str">
        <f t="shared" si="1465"/>
        <v/>
      </c>
      <c r="C8247" s="187"/>
      <c r="D8247" s="187"/>
      <c r="E8247" s="240">
        <f t="shared" si="1466"/>
        <v>0</v>
      </c>
      <c r="F8247" s="218">
        <f t="shared" si="1467"/>
        <v>0</v>
      </c>
      <c r="G8247" s="220"/>
      <c r="I8247" s="269"/>
    </row>
    <row r="8248" spans="1:20" ht="31.5" customHeight="1">
      <c r="A8248" s="251" t="str">
        <f t="shared" si="1464"/>
        <v/>
      </c>
      <c r="B8248" s="239" t="str">
        <f t="shared" si="1465"/>
        <v/>
      </c>
      <c r="C8248" s="187"/>
      <c r="D8248" s="187"/>
      <c r="E8248" s="240">
        <f t="shared" si="1466"/>
        <v>0</v>
      </c>
      <c r="F8248" s="218">
        <f t="shared" si="1467"/>
        <v>0</v>
      </c>
      <c r="G8248" s="221"/>
      <c r="I8248" s="308"/>
    </row>
    <row r="8249" spans="1:20" ht="13.5" thickBot="1">
      <c r="A8249" s="222"/>
      <c r="B8249" s="223"/>
      <c r="C8249" s="223"/>
      <c r="D8249" s="225"/>
      <c r="E8249" s="225"/>
      <c r="F8249" s="226" t="s">
        <v>79</v>
      </c>
      <c r="G8249" s="250">
        <f>SUM(F8237:F8248)</f>
        <v>0</v>
      </c>
      <c r="I8249" s="308"/>
    </row>
    <row r="8250" spans="1:20" ht="13.5" thickTop="1">
      <c r="A8250" s="179" t="s">
        <v>72</v>
      </c>
      <c r="B8250" s="229"/>
      <c r="C8250" s="229"/>
      <c r="D8250" s="231"/>
      <c r="E8250" s="231"/>
      <c r="F8250" s="230"/>
      <c r="G8250" s="232"/>
      <c r="H8250" s="209"/>
      <c r="I8250" s="307"/>
    </row>
    <row r="8251" spans="1:20">
      <c r="A8251" s="233" t="s">
        <v>53</v>
      </c>
      <c r="B8251" s="234"/>
      <c r="C8251" s="234"/>
      <c r="D8251" s="299"/>
      <c r="E8251" s="236" t="s">
        <v>73</v>
      </c>
      <c r="F8251" s="237" t="s">
        <v>74</v>
      </c>
      <c r="G8251" s="252" t="s">
        <v>73</v>
      </c>
      <c r="I8251" s="308"/>
    </row>
    <row r="8252" spans="1:20">
      <c r="A8252" s="178" t="s">
        <v>86</v>
      </c>
      <c r="B8252" s="253"/>
      <c r="C8252" s="253"/>
      <c r="D8252" s="300"/>
      <c r="E8252" s="217">
        <f>SUM(G8211,G8226,G8234,G8249)</f>
        <v>0</v>
      </c>
      <c r="F8252" s="254">
        <f>A</f>
        <v>0</v>
      </c>
      <c r="G8252" s="255">
        <f>E8252*F8252</f>
        <v>0</v>
      </c>
      <c r="I8252" s="308"/>
    </row>
    <row r="8253" spans="1:20">
      <c r="A8253" s="178" t="s">
        <v>84</v>
      </c>
      <c r="B8253" s="253"/>
      <c r="C8253" s="253"/>
      <c r="D8253" s="300"/>
      <c r="E8253" s="217">
        <f>SUM(G8211,G8226,G8234,G8249)</f>
        <v>0</v>
      </c>
      <c r="F8253" s="254">
        <f>I</f>
        <v>0</v>
      </c>
      <c r="G8253" s="255">
        <f>E8253*F8253</f>
        <v>0</v>
      </c>
      <c r="I8253" s="308"/>
    </row>
    <row r="8254" spans="1:20" ht="33" customHeight="1">
      <c r="A8254" s="178" t="s">
        <v>85</v>
      </c>
      <c r="B8254" s="253"/>
      <c r="C8254" s="253"/>
      <c r="D8254" s="300"/>
      <c r="E8254" s="217">
        <f>SUM(G8211,G8226,G8234,G8249)</f>
        <v>0</v>
      </c>
      <c r="F8254" s="254">
        <f>U</f>
        <v>0</v>
      </c>
      <c r="G8254" s="255">
        <f>E8254*F8254</f>
        <v>0</v>
      </c>
      <c r="I8254" s="308"/>
      <c r="J8254" s="281"/>
      <c r="K8254" s="281"/>
      <c r="L8254" s="281"/>
      <c r="M8254" s="281"/>
      <c r="N8254" s="281"/>
      <c r="O8254" s="281"/>
      <c r="P8254" s="281"/>
      <c r="Q8254" s="281"/>
      <c r="R8254" s="281"/>
      <c r="S8254" s="281"/>
    </row>
    <row r="8255" spans="1:20" s="201" customFormat="1" ht="13.5" thickBot="1">
      <c r="A8255" s="222"/>
      <c r="B8255" s="223"/>
      <c r="C8255" s="223"/>
      <c r="D8255" s="225"/>
      <c r="E8255" s="225"/>
      <c r="F8255" s="256" t="s">
        <v>83</v>
      </c>
      <c r="G8255" s="250">
        <f>SUM(G8252:G8254)</f>
        <v>0</v>
      </c>
      <c r="I8255" s="309"/>
      <c r="J8255" s="201" t="str">
        <f>B8195</f>
        <v>10,23</v>
      </c>
      <c r="K8255" s="261">
        <f>E8252</f>
        <v>0</v>
      </c>
      <c r="L8255" s="261">
        <f>+G8211</f>
        <v>0</v>
      </c>
      <c r="M8255" s="261">
        <f>+G8226</f>
        <v>0</v>
      </c>
      <c r="N8255" s="261">
        <f>+G8234</f>
        <v>0</v>
      </c>
      <c r="O8255" s="261">
        <f>+G8249</f>
        <v>0</v>
      </c>
      <c r="P8255" s="280">
        <f>G8252</f>
        <v>0</v>
      </c>
      <c r="Q8255" s="280">
        <f>G8253</f>
        <v>0</v>
      </c>
      <c r="R8255" s="280">
        <f>G8254</f>
        <v>0</v>
      </c>
      <c r="S8255" s="283">
        <f>SUM(K8255:R8255)</f>
        <v>0</v>
      </c>
      <c r="T8255" s="280"/>
    </row>
    <row r="8256" spans="1:20" ht="14" thickTop="1" thickBot="1">
      <c r="A8256" s="257"/>
      <c r="B8256" s="201"/>
      <c r="C8256" s="201"/>
      <c r="D8256" s="301"/>
      <c r="E8256" s="258" t="s">
        <v>88</v>
      </c>
      <c r="F8256" s="259"/>
      <c r="G8256" s="260">
        <f>ROUND(SUM(G8211,G8226,G8234,G8249,G8255),0)</f>
        <v>0</v>
      </c>
      <c r="I8256" s="308"/>
      <c r="T8256" s="280"/>
    </row>
    <row r="8257" spans="1:20" ht="13.5" thickTop="1">
      <c r="A8257" s="262" t="s">
        <v>95</v>
      </c>
      <c r="D8257" s="206"/>
      <c r="E8257" s="206"/>
      <c r="F8257" s="205"/>
      <c r="G8257" s="208"/>
      <c r="I8257" s="308"/>
      <c r="T8257" s="280"/>
    </row>
    <row r="8258" spans="1:20">
      <c r="A8258" s="262"/>
      <c r="B8258" s="263"/>
      <c r="C8258" s="263"/>
      <c r="D8258" s="302"/>
      <c r="E8258" s="206"/>
      <c r="F8258" s="205"/>
      <c r="G8258" s="264">
        <f ca="1">TODAY()</f>
        <v>45189</v>
      </c>
      <c r="I8258" s="308"/>
      <c r="T8258" s="280"/>
    </row>
    <row r="8259" spans="1:20" s="191" customFormat="1" ht="13.5" thickBot="1">
      <c r="A8259" s="222"/>
      <c r="B8259" s="223"/>
      <c r="C8259" s="223"/>
      <c r="D8259" s="225"/>
      <c r="E8259" s="225"/>
      <c r="F8259" s="224"/>
      <c r="G8259" s="265"/>
      <c r="I8259" s="303"/>
      <c r="S8259" s="282"/>
    </row>
    <row r="8260" spans="1:20" s="191" customFormat="1" ht="13.5" thickTop="1">
      <c r="A8260" s="188" t="s">
        <v>124</v>
      </c>
      <c r="B8260" s="188"/>
      <c r="C8260" s="188"/>
      <c r="D8260" s="190"/>
      <c r="E8260" s="190"/>
      <c r="F8260" s="189"/>
      <c r="G8260" s="189"/>
      <c r="I8260" s="303"/>
      <c r="S8260" s="282"/>
    </row>
    <row r="8261" spans="1:20" s="191" customFormat="1">
      <c r="A8261" s="188" t="str">
        <f>CONCATENATE('Prestaciones y AIU'!A7392," ANALISIS DE PRECIOS UNITARIOS")</f>
        <v xml:space="preserve"> ANALISIS DE PRECIOS UNITARIOS</v>
      </c>
      <c r="B8261" s="188"/>
      <c r="C8261" s="188"/>
      <c r="D8261" s="190"/>
      <c r="E8261" s="190"/>
      <c r="F8261" s="189"/>
      <c r="G8261" s="189"/>
      <c r="I8261" s="303"/>
      <c r="S8261" s="282"/>
    </row>
    <row r="8262" spans="1:20" s="191" customFormat="1">
      <c r="A8262" s="188" t="str">
        <f>Objeto_LIC</f>
        <v>OBJETO PROCESO COMPETITIVO</v>
      </c>
      <c r="B8262" s="188"/>
      <c r="C8262" s="188"/>
      <c r="D8262" s="190"/>
      <c r="E8262" s="190"/>
      <c r="F8262" s="189"/>
      <c r="G8262" s="189"/>
      <c r="I8262" s="303"/>
      <c r="S8262" s="282"/>
    </row>
    <row r="8263" spans="1:20">
      <c r="A8263" s="188"/>
      <c r="B8263" s="188"/>
      <c r="C8263" s="188"/>
      <c r="D8263" s="190"/>
      <c r="E8263" s="190"/>
      <c r="F8263" s="189"/>
      <c r="G8263" s="189"/>
    </row>
    <row r="8264" spans="1:20" s="201" customFormat="1" ht="13.5" thickBot="1">
      <c r="A8264" s="192"/>
      <c r="B8264" s="192"/>
      <c r="C8264" s="192"/>
      <c r="D8264" s="194"/>
      <c r="E8264" s="194"/>
      <c r="F8264" s="193"/>
      <c r="G8264" s="193"/>
      <c r="I8264" s="305"/>
      <c r="S8264" s="282"/>
    </row>
    <row r="8265" spans="1:20" ht="13.5" thickTop="1">
      <c r="A8265" s="196"/>
      <c r="B8265" s="197"/>
      <c r="C8265" s="197"/>
      <c r="D8265" s="199"/>
      <c r="E8265" s="199"/>
      <c r="F8265" s="198"/>
      <c r="G8265" s="200" t="s">
        <v>125</v>
      </c>
    </row>
    <row r="8266" spans="1:20">
      <c r="A8266" s="202" t="s">
        <v>58</v>
      </c>
      <c r="B8266" s="844" t="str">
        <f>Proponente</f>
        <v>INDICAR NOMBRE DE CONTRATISTA</v>
      </c>
      <c r="C8266" s="844"/>
      <c r="D8266" s="844"/>
      <c r="E8266" s="844"/>
      <c r="F8266" s="844"/>
      <c r="G8266" s="845"/>
    </row>
    <row r="8267" spans="1:20">
      <c r="A8267" s="202" t="s">
        <v>59</v>
      </c>
      <c r="B8267" s="203" t="str">
        <f>Presupuesto!$A$126</f>
        <v>10,24</v>
      </c>
      <c r="C8267" s="844" t="str">
        <f>Presupuesto!$B$126</f>
        <v>Construcción de gaviones a todo costo - No incluye transporte de piedra</v>
      </c>
      <c r="D8267" s="844"/>
      <c r="E8267" s="844"/>
      <c r="F8267" s="844"/>
      <c r="G8267" s="845"/>
    </row>
    <row r="8268" spans="1:20">
      <c r="A8268" s="204"/>
      <c r="D8268" s="206"/>
      <c r="E8268" s="206"/>
      <c r="F8268" s="192" t="s">
        <v>87</v>
      </c>
      <c r="G8268" s="207" t="str">
        <f>Presupuesto!$C$126</f>
        <v>m3</v>
      </c>
      <c r="I8268" s="306"/>
      <c r="J8268" s="281"/>
      <c r="K8268" s="281"/>
      <c r="L8268" s="281"/>
      <c r="M8268" s="281"/>
      <c r="N8268" s="281"/>
      <c r="O8268" s="281"/>
      <c r="P8268" s="281"/>
      <c r="Q8268" s="281"/>
      <c r="R8268" s="281"/>
      <c r="S8268" s="281"/>
    </row>
    <row r="8269" spans="1:20" s="209" customFormat="1" ht="13.5" thickBot="1">
      <c r="A8269" s="202" t="s">
        <v>60</v>
      </c>
      <c r="B8269" s="195"/>
      <c r="C8269" s="195"/>
      <c r="D8269" s="206"/>
      <c r="E8269" s="206"/>
      <c r="F8269" s="205"/>
      <c r="G8269" s="208"/>
      <c r="I8269" s="307"/>
      <c r="S8269" s="281"/>
    </row>
    <row r="8270" spans="1:20" ht="13.5" thickTop="1">
      <c r="A8270" s="210" t="s">
        <v>53</v>
      </c>
      <c r="B8270" s="211" t="s">
        <v>61</v>
      </c>
      <c r="C8270" s="211" t="s">
        <v>62</v>
      </c>
      <c r="D8270" s="212" t="s">
        <v>70</v>
      </c>
      <c r="E8270" s="213" t="s">
        <v>98</v>
      </c>
      <c r="F8270" s="213" t="s">
        <v>75</v>
      </c>
      <c r="G8270" s="214" t="s">
        <v>66</v>
      </c>
      <c r="I8270" s="269"/>
    </row>
    <row r="8271" spans="1:20">
      <c r="A8271" s="215" t="str">
        <f t="shared" ref="A8271:A8282" si="1468">IF(I8270=0,"-",VLOOKUP(I8270,EQUIPOS,2,FALSE))</f>
        <v>-</v>
      </c>
      <c r="B8271" s="216"/>
      <c r="C8271" s="216"/>
      <c r="D8271" s="186"/>
      <c r="E8271" s="217">
        <f t="shared" ref="E8271:E8282" si="1469">IF(I8270=0,0,VLOOKUP(I8270,EQUIPOS,4,FALSE))</f>
        <v>0</v>
      </c>
      <c r="F8271" s="218">
        <f t="shared" ref="F8271:F8282" si="1470">IF(D8271=0,0,E8271/D8271)</f>
        <v>0</v>
      </c>
      <c r="G8271" s="219"/>
      <c r="I8271" s="269"/>
    </row>
    <row r="8272" spans="1:20">
      <c r="A8272" s="215" t="str">
        <f t="shared" si="1468"/>
        <v>-</v>
      </c>
      <c r="B8272" s="216"/>
      <c r="C8272" s="216"/>
      <c r="D8272" s="186"/>
      <c r="E8272" s="217">
        <f t="shared" si="1469"/>
        <v>0</v>
      </c>
      <c r="F8272" s="218">
        <f t="shared" si="1470"/>
        <v>0</v>
      </c>
      <c r="G8272" s="220"/>
      <c r="I8272" s="269"/>
    </row>
    <row r="8273" spans="1:19">
      <c r="A8273" s="215" t="str">
        <f t="shared" si="1468"/>
        <v>-</v>
      </c>
      <c r="B8273" s="216"/>
      <c r="C8273" s="216"/>
      <c r="D8273" s="186"/>
      <c r="E8273" s="217">
        <f t="shared" si="1469"/>
        <v>0</v>
      </c>
      <c r="F8273" s="218">
        <f t="shared" si="1470"/>
        <v>0</v>
      </c>
      <c r="G8273" s="220"/>
      <c r="I8273" s="269"/>
    </row>
    <row r="8274" spans="1:19">
      <c r="A8274" s="215" t="str">
        <f t="shared" si="1468"/>
        <v>-</v>
      </c>
      <c r="B8274" s="216"/>
      <c r="C8274" s="216"/>
      <c r="D8274" s="186"/>
      <c r="E8274" s="217">
        <f t="shared" si="1469"/>
        <v>0</v>
      </c>
      <c r="F8274" s="218">
        <f t="shared" si="1470"/>
        <v>0</v>
      </c>
      <c r="G8274" s="220"/>
      <c r="I8274" s="269"/>
    </row>
    <row r="8275" spans="1:19">
      <c r="A8275" s="215" t="str">
        <f t="shared" si="1468"/>
        <v>-</v>
      </c>
      <c r="B8275" s="216"/>
      <c r="C8275" s="216"/>
      <c r="D8275" s="186"/>
      <c r="E8275" s="217">
        <f t="shared" si="1469"/>
        <v>0</v>
      </c>
      <c r="F8275" s="218">
        <f t="shared" si="1470"/>
        <v>0</v>
      </c>
      <c r="G8275" s="220"/>
      <c r="I8275" s="269"/>
    </row>
    <row r="8276" spans="1:19">
      <c r="A8276" s="215" t="str">
        <f t="shared" si="1468"/>
        <v>-</v>
      </c>
      <c r="B8276" s="216"/>
      <c r="C8276" s="216"/>
      <c r="D8276" s="186"/>
      <c r="E8276" s="217">
        <f t="shared" si="1469"/>
        <v>0</v>
      </c>
      <c r="F8276" s="218">
        <f t="shared" si="1470"/>
        <v>0</v>
      </c>
      <c r="G8276" s="220"/>
      <c r="I8276" s="269"/>
    </row>
    <row r="8277" spans="1:19">
      <c r="A8277" s="215" t="str">
        <f t="shared" si="1468"/>
        <v>-</v>
      </c>
      <c r="B8277" s="216"/>
      <c r="C8277" s="216"/>
      <c r="D8277" s="186"/>
      <c r="E8277" s="217">
        <f t="shared" si="1469"/>
        <v>0</v>
      </c>
      <c r="F8277" s="218">
        <f t="shared" si="1470"/>
        <v>0</v>
      </c>
      <c r="G8277" s="220"/>
      <c r="I8277" s="269"/>
    </row>
    <row r="8278" spans="1:19">
      <c r="A8278" s="215" t="str">
        <f t="shared" si="1468"/>
        <v>-</v>
      </c>
      <c r="B8278" s="216"/>
      <c r="C8278" s="216"/>
      <c r="D8278" s="186"/>
      <c r="E8278" s="217">
        <f t="shared" si="1469"/>
        <v>0</v>
      </c>
      <c r="F8278" s="218">
        <f t="shared" si="1470"/>
        <v>0</v>
      </c>
      <c r="G8278" s="220"/>
      <c r="I8278" s="269"/>
    </row>
    <row r="8279" spans="1:19">
      <c r="A8279" s="215" t="str">
        <f t="shared" si="1468"/>
        <v>-</v>
      </c>
      <c r="B8279" s="216"/>
      <c r="C8279" s="216"/>
      <c r="D8279" s="186"/>
      <c r="E8279" s="217">
        <f t="shared" si="1469"/>
        <v>0</v>
      </c>
      <c r="F8279" s="218">
        <f t="shared" si="1470"/>
        <v>0</v>
      </c>
      <c r="G8279" s="220"/>
      <c r="I8279" s="269"/>
    </row>
    <row r="8280" spans="1:19">
      <c r="A8280" s="215" t="str">
        <f t="shared" si="1468"/>
        <v>-</v>
      </c>
      <c r="B8280" s="216"/>
      <c r="C8280" s="216"/>
      <c r="D8280" s="186"/>
      <c r="E8280" s="217">
        <f t="shared" si="1469"/>
        <v>0</v>
      </c>
      <c r="F8280" s="218">
        <f t="shared" si="1470"/>
        <v>0</v>
      </c>
      <c r="G8280" s="220"/>
      <c r="I8280" s="269"/>
    </row>
    <row r="8281" spans="1:19">
      <c r="A8281" s="215" t="str">
        <f t="shared" si="1468"/>
        <v>-</v>
      </c>
      <c r="B8281" s="216"/>
      <c r="C8281" s="216"/>
      <c r="D8281" s="186"/>
      <c r="E8281" s="217">
        <f t="shared" si="1469"/>
        <v>0</v>
      </c>
      <c r="F8281" s="218">
        <f t="shared" si="1470"/>
        <v>0</v>
      </c>
      <c r="G8281" s="220"/>
      <c r="I8281" s="269"/>
    </row>
    <row r="8282" spans="1:19">
      <c r="A8282" s="215" t="str">
        <f t="shared" si="1468"/>
        <v>-</v>
      </c>
      <c r="B8282" s="216"/>
      <c r="C8282" s="216"/>
      <c r="D8282" s="186"/>
      <c r="E8282" s="217">
        <f t="shared" si="1469"/>
        <v>0</v>
      </c>
      <c r="F8282" s="218">
        <f t="shared" si="1470"/>
        <v>0</v>
      </c>
      <c r="G8282" s="220"/>
      <c r="I8282" s="308"/>
    </row>
    <row r="8283" spans="1:19" ht="13.5" thickBot="1">
      <c r="A8283" s="222"/>
      <c r="B8283" s="223"/>
      <c r="C8283" s="223"/>
      <c r="D8283" s="225"/>
      <c r="E8283" s="225"/>
      <c r="F8283" s="226" t="s">
        <v>76</v>
      </c>
      <c r="G8283" s="227">
        <f>SUM(F8271:F8282)</f>
        <v>0</v>
      </c>
      <c r="I8283" s="308"/>
    </row>
    <row r="8284" spans="1:19" s="209" customFormat="1" ht="13.5" thickTop="1">
      <c r="A8284" s="228" t="s">
        <v>63</v>
      </c>
      <c r="B8284" s="229"/>
      <c r="C8284" s="229"/>
      <c r="D8284" s="231"/>
      <c r="E8284" s="231"/>
      <c r="F8284" s="230"/>
      <c r="G8284" s="232"/>
      <c r="I8284" s="307"/>
      <c r="S8284" s="281"/>
    </row>
    <row r="8285" spans="1:19" ht="26">
      <c r="A8285" s="233" t="s">
        <v>53</v>
      </c>
      <c r="B8285" s="234"/>
      <c r="C8285" s="235" t="s">
        <v>54</v>
      </c>
      <c r="D8285" s="298" t="s">
        <v>64</v>
      </c>
      <c r="E8285" s="236" t="s">
        <v>65</v>
      </c>
      <c r="F8285" s="237" t="s">
        <v>75</v>
      </c>
      <c r="G8285" s="238" t="s">
        <v>66</v>
      </c>
      <c r="I8285" s="269"/>
    </row>
    <row r="8286" spans="1:19">
      <c r="A8286" s="842" t="str">
        <f t="shared" ref="A8286:A8297" si="1471">IF(I8285=0,"",VLOOKUP(I8285,MATERIALES,2,FALSE))</f>
        <v/>
      </c>
      <c r="B8286" s="843"/>
      <c r="C8286" s="239" t="str">
        <f t="shared" ref="C8286:C8294" si="1472">IF(I8285=0,"",VLOOKUP(I8285,MATERIALES,3,FALSE))</f>
        <v/>
      </c>
      <c r="D8286" s="186"/>
      <c r="E8286" s="240">
        <f t="shared" ref="E8286:E8297" si="1473">IF(I8285=0,0,VLOOKUP(I8285,MATERIALES,4,FALSE))</f>
        <v>0</v>
      </c>
      <c r="F8286" s="218">
        <f>D8286*E8286</f>
        <v>0</v>
      </c>
      <c r="G8286" s="219"/>
      <c r="I8286" s="269"/>
    </row>
    <row r="8287" spans="1:19">
      <c r="A8287" s="842" t="str">
        <f t="shared" si="1471"/>
        <v/>
      </c>
      <c r="B8287" s="843"/>
      <c r="C8287" s="239" t="str">
        <f t="shared" si="1472"/>
        <v/>
      </c>
      <c r="D8287" s="186"/>
      <c r="E8287" s="240">
        <f t="shared" si="1473"/>
        <v>0</v>
      </c>
      <c r="F8287" s="218">
        <f t="shared" ref="F8287:F8297" si="1474">D8287*E8287</f>
        <v>0</v>
      </c>
      <c r="G8287" s="220"/>
      <c r="I8287" s="269"/>
    </row>
    <row r="8288" spans="1:19">
      <c r="A8288" s="842" t="str">
        <f t="shared" si="1471"/>
        <v/>
      </c>
      <c r="B8288" s="843"/>
      <c r="C8288" s="239" t="str">
        <f t="shared" si="1472"/>
        <v/>
      </c>
      <c r="D8288" s="186"/>
      <c r="E8288" s="240">
        <f t="shared" si="1473"/>
        <v>0</v>
      </c>
      <c r="F8288" s="218">
        <f t="shared" si="1474"/>
        <v>0</v>
      </c>
      <c r="G8288" s="220"/>
      <c r="I8288" s="269"/>
    </row>
    <row r="8289" spans="1:9">
      <c r="A8289" s="842" t="str">
        <f t="shared" si="1471"/>
        <v/>
      </c>
      <c r="B8289" s="843"/>
      <c r="C8289" s="239" t="str">
        <f t="shared" si="1472"/>
        <v/>
      </c>
      <c r="D8289" s="186"/>
      <c r="E8289" s="240">
        <f t="shared" si="1473"/>
        <v>0</v>
      </c>
      <c r="F8289" s="218">
        <f t="shared" si="1474"/>
        <v>0</v>
      </c>
      <c r="G8289" s="220"/>
      <c r="I8289" s="269"/>
    </row>
    <row r="8290" spans="1:9">
      <c r="A8290" s="842" t="str">
        <f t="shared" si="1471"/>
        <v/>
      </c>
      <c r="B8290" s="843"/>
      <c r="C8290" s="239" t="str">
        <f t="shared" si="1472"/>
        <v/>
      </c>
      <c r="D8290" s="186"/>
      <c r="E8290" s="240">
        <f t="shared" si="1473"/>
        <v>0</v>
      </c>
      <c r="F8290" s="218">
        <f t="shared" si="1474"/>
        <v>0</v>
      </c>
      <c r="G8290" s="220"/>
      <c r="I8290" s="269"/>
    </row>
    <row r="8291" spans="1:9">
      <c r="A8291" s="842" t="str">
        <f t="shared" si="1471"/>
        <v/>
      </c>
      <c r="B8291" s="843"/>
      <c r="C8291" s="239" t="str">
        <f t="shared" si="1472"/>
        <v/>
      </c>
      <c r="D8291" s="186"/>
      <c r="E8291" s="240">
        <f t="shared" si="1473"/>
        <v>0</v>
      </c>
      <c r="F8291" s="218">
        <f t="shared" si="1474"/>
        <v>0</v>
      </c>
      <c r="G8291" s="220"/>
      <c r="I8291" s="269"/>
    </row>
    <row r="8292" spans="1:9">
      <c r="A8292" s="842" t="str">
        <f t="shared" si="1471"/>
        <v/>
      </c>
      <c r="B8292" s="843"/>
      <c r="C8292" s="239" t="str">
        <f t="shared" si="1472"/>
        <v/>
      </c>
      <c r="D8292" s="186"/>
      <c r="E8292" s="240">
        <f t="shared" si="1473"/>
        <v>0</v>
      </c>
      <c r="F8292" s="218">
        <f t="shared" si="1474"/>
        <v>0</v>
      </c>
      <c r="G8292" s="220"/>
      <c r="I8292" s="269"/>
    </row>
    <row r="8293" spans="1:9">
      <c r="A8293" s="842" t="str">
        <f t="shared" si="1471"/>
        <v/>
      </c>
      <c r="B8293" s="843"/>
      <c r="C8293" s="239" t="str">
        <f t="shared" si="1472"/>
        <v/>
      </c>
      <c r="D8293" s="186"/>
      <c r="E8293" s="240">
        <f t="shared" si="1473"/>
        <v>0</v>
      </c>
      <c r="F8293" s="218">
        <f t="shared" si="1474"/>
        <v>0</v>
      </c>
      <c r="G8293" s="241"/>
      <c r="I8293" s="269"/>
    </row>
    <row r="8294" spans="1:9">
      <c r="A8294" s="842" t="str">
        <f t="shared" si="1471"/>
        <v/>
      </c>
      <c r="B8294" s="843"/>
      <c r="C8294" s="239" t="str">
        <f t="shared" si="1472"/>
        <v/>
      </c>
      <c r="D8294" s="186"/>
      <c r="E8294" s="240">
        <f t="shared" si="1473"/>
        <v>0</v>
      </c>
      <c r="F8294" s="218">
        <f t="shared" si="1474"/>
        <v>0</v>
      </c>
      <c r="G8294" s="220"/>
      <c r="I8294" s="269"/>
    </row>
    <row r="8295" spans="1:9">
      <c r="A8295" s="842" t="str">
        <f t="shared" si="1471"/>
        <v/>
      </c>
      <c r="B8295" s="843"/>
      <c r="C8295" s="239"/>
      <c r="D8295" s="186"/>
      <c r="E8295" s="240">
        <f t="shared" si="1473"/>
        <v>0</v>
      </c>
      <c r="F8295" s="218">
        <f t="shared" si="1474"/>
        <v>0</v>
      </c>
      <c r="G8295" s="220"/>
      <c r="I8295" s="269"/>
    </row>
    <row r="8296" spans="1:9">
      <c r="A8296" s="842" t="str">
        <f t="shared" si="1471"/>
        <v/>
      </c>
      <c r="B8296" s="843"/>
      <c r="C8296" s="239"/>
      <c r="D8296" s="186"/>
      <c r="E8296" s="240">
        <f t="shared" si="1473"/>
        <v>0</v>
      </c>
      <c r="F8296" s="218">
        <f t="shared" si="1474"/>
        <v>0</v>
      </c>
      <c r="G8296" s="220"/>
      <c r="I8296" s="269"/>
    </row>
    <row r="8297" spans="1:9" ht="26.25" customHeight="1">
      <c r="A8297" s="842" t="str">
        <f t="shared" si="1471"/>
        <v/>
      </c>
      <c r="B8297" s="843"/>
      <c r="C8297" s="239" t="str">
        <f t="shared" ref="C8297" si="1475">IF(I8296=0,"",VLOOKUP(I8296,MATERIALES,3,FALSE))</f>
        <v/>
      </c>
      <c r="D8297" s="186"/>
      <c r="E8297" s="240">
        <f t="shared" si="1473"/>
        <v>0</v>
      </c>
      <c r="F8297" s="218">
        <f t="shared" si="1474"/>
        <v>0</v>
      </c>
      <c r="G8297" s="221"/>
      <c r="I8297" s="308"/>
    </row>
    <row r="8298" spans="1:9" ht="13.5" thickBot="1">
      <c r="A8298" s="204"/>
      <c r="D8298" s="206"/>
      <c r="E8298" s="242"/>
      <c r="F8298" s="243" t="s">
        <v>77</v>
      </c>
      <c r="G8298" s="241">
        <f>SUM(F8286:F8297)</f>
        <v>0</v>
      </c>
      <c r="I8298" s="308"/>
    </row>
    <row r="8299" spans="1:9" ht="14" thickTop="1" thickBot="1">
      <c r="A8299" s="244" t="s">
        <v>68</v>
      </c>
      <c r="B8299" s="245"/>
      <c r="C8299" s="245"/>
      <c r="D8299" s="247"/>
      <c r="E8299" s="247"/>
      <c r="F8299" s="246"/>
      <c r="G8299" s="248"/>
      <c r="I8299" s="308"/>
    </row>
    <row r="8300" spans="1:9" ht="13.5" thickTop="1">
      <c r="A8300" s="233" t="s">
        <v>53</v>
      </c>
      <c r="B8300" s="234"/>
      <c r="C8300" s="236" t="s">
        <v>67</v>
      </c>
      <c r="D8300" s="298" t="s">
        <v>71</v>
      </c>
      <c r="E8300" s="236" t="s">
        <v>96</v>
      </c>
      <c r="F8300" s="237" t="s">
        <v>75</v>
      </c>
      <c r="G8300" s="238" t="s">
        <v>66</v>
      </c>
      <c r="I8300" s="269"/>
    </row>
    <row r="8301" spans="1:9">
      <c r="A8301" s="842" t="str">
        <f>IF(I8300=0,"",VLOOKUP(I8300,EQUIPOS,2,FALSE))</f>
        <v/>
      </c>
      <c r="B8301" s="843"/>
      <c r="C8301" s="187"/>
      <c r="D8301" s="186"/>
      <c r="E8301" s="240">
        <f>IF(I8300=0,0,VLOOKUP(I8300,EQUIPOS,4,FALSE))</f>
        <v>0</v>
      </c>
      <c r="F8301" s="218">
        <f>C8301*D8301*E8301</f>
        <v>0</v>
      </c>
      <c r="G8301" s="219"/>
      <c r="I8301" s="269"/>
    </row>
    <row r="8302" spans="1:9">
      <c r="A8302" s="842" t="str">
        <f>IF(I8301=0,"",VLOOKUP(I8301,EQUIPOS,2,FALSE))</f>
        <v/>
      </c>
      <c r="B8302" s="843"/>
      <c r="C8302" s="187"/>
      <c r="D8302" s="186"/>
      <c r="E8302" s="240">
        <f>IF(I8301=0,0,VLOOKUP(I8301,EQUIPOS,4,FALSE))</f>
        <v>0</v>
      </c>
      <c r="F8302" s="218">
        <f t="shared" ref="F8302:F8305" si="1476">C8302*D8302*E8302</f>
        <v>0</v>
      </c>
      <c r="G8302" s="220"/>
      <c r="I8302" s="269"/>
    </row>
    <row r="8303" spans="1:9">
      <c r="A8303" s="842" t="str">
        <f>IF(I8302=0,"",VLOOKUP(I8302,EQUIPOS,2,FALSE))</f>
        <v/>
      </c>
      <c r="B8303" s="843"/>
      <c r="C8303" s="187"/>
      <c r="D8303" s="186"/>
      <c r="E8303" s="240">
        <f>IF(I8302=0,0,VLOOKUP(I8302,EQUIPOS,4,FALSE))</f>
        <v>0</v>
      </c>
      <c r="F8303" s="218">
        <f t="shared" si="1476"/>
        <v>0</v>
      </c>
      <c r="G8303" s="220"/>
      <c r="I8303" s="269"/>
    </row>
    <row r="8304" spans="1:9">
      <c r="A8304" s="842" t="str">
        <f>IF(I8303=0,"",VLOOKUP(I8303,EQUIPOS,2,FALSE))</f>
        <v/>
      </c>
      <c r="B8304" s="843"/>
      <c r="C8304" s="187"/>
      <c r="D8304" s="186"/>
      <c r="E8304" s="240">
        <f>IF(I8303=0,0,VLOOKUP(I8303,EQUIPOS,4,FALSE))</f>
        <v>0</v>
      </c>
      <c r="F8304" s="218">
        <f t="shared" si="1476"/>
        <v>0</v>
      </c>
      <c r="G8304" s="220"/>
      <c r="I8304" s="269"/>
    </row>
    <row r="8305" spans="1:9" ht="30.75" customHeight="1">
      <c r="A8305" s="842" t="str">
        <f>IF(I8304=0,"",VLOOKUP(I8304,EQUIPOS,2,FALSE))</f>
        <v/>
      </c>
      <c r="B8305" s="843"/>
      <c r="C8305" s="187"/>
      <c r="D8305" s="186"/>
      <c r="E8305" s="240">
        <f>IF(I8304=0,0,VLOOKUP(I8304,EQUIPOS,4,FALSE))</f>
        <v>0</v>
      </c>
      <c r="F8305" s="218">
        <f t="shared" si="1476"/>
        <v>0</v>
      </c>
      <c r="G8305" s="221"/>
      <c r="I8305" s="308"/>
    </row>
    <row r="8306" spans="1:9" ht="13.5" thickBot="1">
      <c r="A8306" s="222"/>
      <c r="B8306" s="223"/>
      <c r="C8306" s="223"/>
      <c r="D8306" s="225"/>
      <c r="E8306" s="249"/>
      <c r="F8306" s="226" t="s">
        <v>78</v>
      </c>
      <c r="G8306" s="250">
        <f>SUM(F8301:F8305)</f>
        <v>0</v>
      </c>
      <c r="I8306" s="308"/>
    </row>
    <row r="8307" spans="1:9" ht="13.5" thickTop="1">
      <c r="A8307" s="228" t="s">
        <v>69</v>
      </c>
      <c r="B8307" s="229"/>
      <c r="C8307" s="229"/>
      <c r="D8307" s="231"/>
      <c r="E8307" s="231"/>
      <c r="F8307" s="230"/>
      <c r="G8307" s="232"/>
      <c r="H8307" s="209"/>
      <c r="I8307" s="307"/>
    </row>
    <row r="8308" spans="1:9" ht="26">
      <c r="A8308" s="233" t="s">
        <v>53</v>
      </c>
      <c r="B8308" s="235" t="s">
        <v>54</v>
      </c>
      <c r="C8308" s="235" t="s">
        <v>64</v>
      </c>
      <c r="D8308" s="298" t="s">
        <v>70</v>
      </c>
      <c r="E8308" s="236" t="s">
        <v>65</v>
      </c>
      <c r="F8308" s="237" t="s">
        <v>75</v>
      </c>
      <c r="G8308" s="238" t="s">
        <v>66</v>
      </c>
      <c r="I8308" s="269"/>
    </row>
    <row r="8309" spans="1:9">
      <c r="A8309" s="251" t="str">
        <f t="shared" ref="A8309:A8320" si="1477">IF(I8308=0,"",VLOOKUP(I8308,MANOOBRA,2,FALSE))</f>
        <v/>
      </c>
      <c r="B8309" s="239" t="str">
        <f t="shared" ref="B8309:B8320" si="1478">IF(I8308=0,"",VLOOKUP(I8308,MANOOBRA,3,FALSE))</f>
        <v/>
      </c>
      <c r="C8309" s="187"/>
      <c r="D8309" s="187"/>
      <c r="E8309" s="240">
        <f t="shared" ref="E8309:E8320" si="1479">IF(I8308=0,0,VLOOKUP(I8308,MANOOBRA,4,FALSE))</f>
        <v>0</v>
      </c>
      <c r="F8309" s="218">
        <f>IF(D8309=0,0,C8309*E8309/D8309)</f>
        <v>0</v>
      </c>
      <c r="G8309" s="219"/>
      <c r="I8309" s="269"/>
    </row>
    <row r="8310" spans="1:9">
      <c r="A8310" s="251" t="str">
        <f t="shared" si="1477"/>
        <v/>
      </c>
      <c r="B8310" s="239" t="str">
        <f t="shared" si="1478"/>
        <v/>
      </c>
      <c r="C8310" s="187"/>
      <c r="D8310" s="187"/>
      <c r="E8310" s="240">
        <f t="shared" si="1479"/>
        <v>0</v>
      </c>
      <c r="F8310" s="218">
        <f t="shared" ref="F8310:F8320" si="1480">IF(D8310=0,0,C8310*E8310/D8310)</f>
        <v>0</v>
      </c>
      <c r="G8310" s="220"/>
      <c r="I8310" s="269"/>
    </row>
    <row r="8311" spans="1:9">
      <c r="A8311" s="251" t="str">
        <f t="shared" si="1477"/>
        <v/>
      </c>
      <c r="B8311" s="239" t="str">
        <f t="shared" si="1478"/>
        <v/>
      </c>
      <c r="C8311" s="187"/>
      <c r="D8311" s="290"/>
      <c r="E8311" s="240">
        <f t="shared" si="1479"/>
        <v>0</v>
      </c>
      <c r="F8311" s="218">
        <f t="shared" si="1480"/>
        <v>0</v>
      </c>
      <c r="G8311" s="220"/>
      <c r="I8311" s="269"/>
    </row>
    <row r="8312" spans="1:9">
      <c r="A8312" s="251" t="str">
        <f t="shared" si="1477"/>
        <v/>
      </c>
      <c r="B8312" s="239" t="str">
        <f t="shared" si="1478"/>
        <v/>
      </c>
      <c r="C8312" s="187"/>
      <c r="D8312" s="187"/>
      <c r="E8312" s="240">
        <f t="shared" si="1479"/>
        <v>0</v>
      </c>
      <c r="F8312" s="218">
        <f t="shared" si="1480"/>
        <v>0</v>
      </c>
      <c r="G8312" s="220"/>
      <c r="I8312" s="269"/>
    </row>
    <row r="8313" spans="1:9">
      <c r="A8313" s="251" t="str">
        <f t="shared" si="1477"/>
        <v/>
      </c>
      <c r="B8313" s="239" t="str">
        <f t="shared" si="1478"/>
        <v/>
      </c>
      <c r="C8313" s="187"/>
      <c r="D8313" s="187"/>
      <c r="E8313" s="240">
        <f t="shared" si="1479"/>
        <v>0</v>
      </c>
      <c r="F8313" s="218">
        <f t="shared" si="1480"/>
        <v>0</v>
      </c>
      <c r="G8313" s="220"/>
      <c r="I8313" s="269"/>
    </row>
    <row r="8314" spans="1:9">
      <c r="A8314" s="251" t="str">
        <f t="shared" si="1477"/>
        <v/>
      </c>
      <c r="B8314" s="239" t="str">
        <f t="shared" si="1478"/>
        <v/>
      </c>
      <c r="C8314" s="187"/>
      <c r="D8314" s="187"/>
      <c r="E8314" s="240">
        <f t="shared" si="1479"/>
        <v>0</v>
      </c>
      <c r="F8314" s="218">
        <f t="shared" si="1480"/>
        <v>0</v>
      </c>
      <c r="G8314" s="220"/>
      <c r="I8314" s="269"/>
    </row>
    <row r="8315" spans="1:9">
      <c r="A8315" s="251" t="str">
        <f t="shared" si="1477"/>
        <v/>
      </c>
      <c r="B8315" s="239" t="str">
        <f t="shared" si="1478"/>
        <v/>
      </c>
      <c r="C8315" s="187"/>
      <c r="D8315" s="187"/>
      <c r="E8315" s="240">
        <f t="shared" si="1479"/>
        <v>0</v>
      </c>
      <c r="F8315" s="218">
        <f t="shared" si="1480"/>
        <v>0</v>
      </c>
      <c r="G8315" s="220"/>
      <c r="I8315" s="269"/>
    </row>
    <row r="8316" spans="1:9">
      <c r="A8316" s="251" t="str">
        <f t="shared" si="1477"/>
        <v/>
      </c>
      <c r="B8316" s="239" t="str">
        <f t="shared" si="1478"/>
        <v/>
      </c>
      <c r="C8316" s="187"/>
      <c r="D8316" s="187"/>
      <c r="E8316" s="240">
        <f t="shared" si="1479"/>
        <v>0</v>
      </c>
      <c r="F8316" s="218">
        <f t="shared" si="1480"/>
        <v>0</v>
      </c>
      <c r="G8316" s="220"/>
      <c r="I8316" s="269"/>
    </row>
    <row r="8317" spans="1:9">
      <c r="A8317" s="251" t="str">
        <f t="shared" si="1477"/>
        <v/>
      </c>
      <c r="B8317" s="239" t="str">
        <f t="shared" si="1478"/>
        <v/>
      </c>
      <c r="C8317" s="187"/>
      <c r="D8317" s="187"/>
      <c r="E8317" s="240">
        <f t="shared" si="1479"/>
        <v>0</v>
      </c>
      <c r="F8317" s="218">
        <f t="shared" si="1480"/>
        <v>0</v>
      </c>
      <c r="G8317" s="220"/>
      <c r="I8317" s="269"/>
    </row>
    <row r="8318" spans="1:9">
      <c r="A8318" s="251" t="str">
        <f t="shared" si="1477"/>
        <v/>
      </c>
      <c r="B8318" s="239" t="str">
        <f t="shared" si="1478"/>
        <v/>
      </c>
      <c r="C8318" s="187"/>
      <c r="D8318" s="187"/>
      <c r="E8318" s="240">
        <f t="shared" si="1479"/>
        <v>0</v>
      </c>
      <c r="F8318" s="218">
        <f t="shared" si="1480"/>
        <v>0</v>
      </c>
      <c r="G8318" s="220"/>
      <c r="I8318" s="269"/>
    </row>
    <row r="8319" spans="1:9">
      <c r="A8319" s="251" t="str">
        <f t="shared" si="1477"/>
        <v/>
      </c>
      <c r="B8319" s="239" t="str">
        <f t="shared" si="1478"/>
        <v/>
      </c>
      <c r="C8319" s="187"/>
      <c r="D8319" s="187"/>
      <c r="E8319" s="240">
        <f t="shared" si="1479"/>
        <v>0</v>
      </c>
      <c r="F8319" s="218">
        <f t="shared" si="1480"/>
        <v>0</v>
      </c>
      <c r="G8319" s="220"/>
      <c r="I8319" s="269"/>
    </row>
    <row r="8320" spans="1:9" ht="31.5" customHeight="1">
      <c r="A8320" s="251" t="str">
        <f t="shared" si="1477"/>
        <v/>
      </c>
      <c r="B8320" s="239" t="str">
        <f t="shared" si="1478"/>
        <v/>
      </c>
      <c r="C8320" s="187"/>
      <c r="D8320" s="187"/>
      <c r="E8320" s="240">
        <f t="shared" si="1479"/>
        <v>0</v>
      </c>
      <c r="F8320" s="218">
        <f t="shared" si="1480"/>
        <v>0</v>
      </c>
      <c r="G8320" s="221"/>
      <c r="I8320" s="308"/>
    </row>
    <row r="8321" spans="1:20" ht="13.5" thickBot="1">
      <c r="A8321" s="222"/>
      <c r="B8321" s="223"/>
      <c r="C8321" s="223"/>
      <c r="D8321" s="225"/>
      <c r="E8321" s="225"/>
      <c r="F8321" s="226" t="s">
        <v>79</v>
      </c>
      <c r="G8321" s="250">
        <f>SUM(F8309:F8320)</f>
        <v>0</v>
      </c>
      <c r="I8321" s="308"/>
    </row>
    <row r="8322" spans="1:20" ht="13.5" thickTop="1">
      <c r="A8322" s="179" t="s">
        <v>72</v>
      </c>
      <c r="B8322" s="229"/>
      <c r="C8322" s="229"/>
      <c r="D8322" s="231"/>
      <c r="E8322" s="231"/>
      <c r="F8322" s="230"/>
      <c r="G8322" s="232"/>
      <c r="H8322" s="209"/>
      <c r="I8322" s="307"/>
    </row>
    <row r="8323" spans="1:20">
      <c r="A8323" s="233" t="s">
        <v>53</v>
      </c>
      <c r="B8323" s="234"/>
      <c r="C8323" s="234"/>
      <c r="D8323" s="299"/>
      <c r="E8323" s="236" t="s">
        <v>73</v>
      </c>
      <c r="F8323" s="237" t="s">
        <v>74</v>
      </c>
      <c r="G8323" s="252" t="s">
        <v>73</v>
      </c>
      <c r="I8323" s="308"/>
    </row>
    <row r="8324" spans="1:20">
      <c r="A8324" s="178" t="s">
        <v>86</v>
      </c>
      <c r="B8324" s="253"/>
      <c r="C8324" s="253"/>
      <c r="D8324" s="300"/>
      <c r="E8324" s="217">
        <f>SUM(G8283,G8298,G8306,G8321)</f>
        <v>0</v>
      </c>
      <c r="F8324" s="254">
        <f>A</f>
        <v>0</v>
      </c>
      <c r="G8324" s="255">
        <f>E8324*F8324</f>
        <v>0</v>
      </c>
      <c r="I8324" s="308"/>
    </row>
    <row r="8325" spans="1:20">
      <c r="A8325" s="178" t="s">
        <v>84</v>
      </c>
      <c r="B8325" s="253"/>
      <c r="C8325" s="253"/>
      <c r="D8325" s="300"/>
      <c r="E8325" s="217">
        <f>SUM(G8283,G8298,G8306,G8321)</f>
        <v>0</v>
      </c>
      <c r="F8325" s="254">
        <f>I</f>
        <v>0</v>
      </c>
      <c r="G8325" s="255">
        <f>E8325*F8325</f>
        <v>0</v>
      </c>
      <c r="I8325" s="308"/>
    </row>
    <row r="8326" spans="1:20" ht="33" customHeight="1">
      <c r="A8326" s="178" t="s">
        <v>85</v>
      </c>
      <c r="B8326" s="253"/>
      <c r="C8326" s="253"/>
      <c r="D8326" s="300"/>
      <c r="E8326" s="217">
        <f>SUM(G8283,G8298,G8306,G8321)</f>
        <v>0</v>
      </c>
      <c r="F8326" s="254">
        <f>U</f>
        <v>0</v>
      </c>
      <c r="G8326" s="255">
        <f>E8326*F8326</f>
        <v>0</v>
      </c>
      <c r="I8326" s="308"/>
      <c r="J8326" s="281"/>
      <c r="K8326" s="281"/>
      <c r="L8326" s="281"/>
      <c r="M8326" s="281"/>
      <c r="N8326" s="281"/>
      <c r="O8326" s="281"/>
      <c r="P8326" s="281"/>
      <c r="Q8326" s="281"/>
      <c r="R8326" s="281"/>
      <c r="S8326" s="281"/>
    </row>
    <row r="8327" spans="1:20" s="201" customFormat="1" ht="13.5" thickBot="1">
      <c r="A8327" s="222"/>
      <c r="B8327" s="223"/>
      <c r="C8327" s="223"/>
      <c r="D8327" s="225"/>
      <c r="E8327" s="225"/>
      <c r="F8327" s="256" t="s">
        <v>83</v>
      </c>
      <c r="G8327" s="250">
        <f>SUM(G8324:G8326)</f>
        <v>0</v>
      </c>
      <c r="I8327" s="309"/>
      <c r="J8327" s="201" t="str">
        <f>B8267</f>
        <v>10,24</v>
      </c>
      <c r="K8327" s="261">
        <f>E8324</f>
        <v>0</v>
      </c>
      <c r="L8327" s="261">
        <f>+G8283</f>
        <v>0</v>
      </c>
      <c r="M8327" s="261">
        <f>+G8298</f>
        <v>0</v>
      </c>
      <c r="N8327" s="261">
        <f>+G8306</f>
        <v>0</v>
      </c>
      <c r="O8327" s="261">
        <f>+G8321</f>
        <v>0</v>
      </c>
      <c r="P8327" s="280">
        <f>G8324</f>
        <v>0</v>
      </c>
      <c r="Q8327" s="280">
        <f>G8325</f>
        <v>0</v>
      </c>
      <c r="R8327" s="280">
        <f>G8326</f>
        <v>0</v>
      </c>
      <c r="S8327" s="283">
        <f>SUM(K8327:R8327)</f>
        <v>0</v>
      </c>
      <c r="T8327" s="280"/>
    </row>
    <row r="8328" spans="1:20" ht="14" thickTop="1" thickBot="1">
      <c r="A8328" s="257"/>
      <c r="B8328" s="201"/>
      <c r="C8328" s="201"/>
      <c r="D8328" s="301"/>
      <c r="E8328" s="258" t="s">
        <v>88</v>
      </c>
      <c r="F8328" s="259"/>
      <c r="G8328" s="260">
        <f>ROUND(SUM(G8283,G8298,G8306,G8321,G8327),0)</f>
        <v>0</v>
      </c>
      <c r="I8328" s="308"/>
      <c r="T8328" s="280"/>
    </row>
    <row r="8329" spans="1:20" ht="13.5" thickTop="1">
      <c r="A8329" s="262" t="s">
        <v>95</v>
      </c>
      <c r="D8329" s="206"/>
      <c r="E8329" s="206"/>
      <c r="F8329" s="205"/>
      <c r="G8329" s="208"/>
      <c r="I8329" s="308"/>
      <c r="T8329" s="280"/>
    </row>
    <row r="8330" spans="1:20">
      <c r="A8330" s="262"/>
      <c r="B8330" s="263"/>
      <c r="C8330" s="263"/>
      <c r="D8330" s="302"/>
      <c r="E8330" s="206"/>
      <c r="F8330" s="205"/>
      <c r="G8330" s="264">
        <f ca="1">TODAY()</f>
        <v>45189</v>
      </c>
      <c r="I8330" s="308"/>
      <c r="T8330" s="280"/>
    </row>
    <row r="8331" spans="1:20" s="191" customFormat="1" ht="13.5" thickBot="1">
      <c r="A8331" s="222"/>
      <c r="B8331" s="223"/>
      <c r="C8331" s="223"/>
      <c r="D8331" s="225"/>
      <c r="E8331" s="225"/>
      <c r="F8331" s="224"/>
      <c r="G8331" s="265"/>
      <c r="I8331" s="303"/>
      <c r="S8331" s="282"/>
    </row>
    <row r="8332" spans="1:20" s="191" customFormat="1" ht="13.5" thickTop="1">
      <c r="A8332" s="188" t="s">
        <v>124</v>
      </c>
      <c r="B8332" s="188"/>
      <c r="C8332" s="188"/>
      <c r="D8332" s="190"/>
      <c r="E8332" s="190"/>
      <c r="F8332" s="189"/>
      <c r="G8332" s="189"/>
      <c r="I8332" s="303"/>
      <c r="S8332" s="282"/>
    </row>
    <row r="8333" spans="1:20" s="191" customFormat="1">
      <c r="A8333" s="188" t="str">
        <f>CONCATENATE('Prestaciones y AIU'!A7464," ANALISIS DE PRECIOS UNITARIOS")</f>
        <v xml:space="preserve"> ANALISIS DE PRECIOS UNITARIOS</v>
      </c>
      <c r="B8333" s="188"/>
      <c r="C8333" s="188"/>
      <c r="D8333" s="190"/>
      <c r="E8333" s="190"/>
      <c r="F8333" s="189"/>
      <c r="G8333" s="189"/>
      <c r="I8333" s="303"/>
      <c r="S8333" s="282"/>
    </row>
    <row r="8334" spans="1:20" s="191" customFormat="1">
      <c r="A8334" s="188" t="str">
        <f>Objeto_LIC</f>
        <v>OBJETO PROCESO COMPETITIVO</v>
      </c>
      <c r="B8334" s="188"/>
      <c r="C8334" s="188"/>
      <c r="D8334" s="190"/>
      <c r="E8334" s="190"/>
      <c r="F8334" s="189"/>
      <c r="G8334" s="189"/>
      <c r="I8334" s="303"/>
      <c r="S8334" s="282"/>
    </row>
    <row r="8335" spans="1:20">
      <c r="A8335" s="188"/>
      <c r="B8335" s="188"/>
      <c r="C8335" s="188"/>
      <c r="D8335" s="190"/>
      <c r="E8335" s="190"/>
      <c r="F8335" s="189"/>
      <c r="G8335" s="189"/>
    </row>
    <row r="8336" spans="1:20" s="201" customFormat="1" ht="13.5" thickBot="1">
      <c r="A8336" s="192"/>
      <c r="B8336" s="192"/>
      <c r="C8336" s="192"/>
      <c r="D8336" s="194"/>
      <c r="E8336" s="194"/>
      <c r="F8336" s="193"/>
      <c r="G8336" s="193"/>
      <c r="I8336" s="305"/>
      <c r="S8336" s="282"/>
    </row>
    <row r="8337" spans="1:19" ht="13.5" thickTop="1">
      <c r="A8337" s="196"/>
      <c r="B8337" s="197"/>
      <c r="C8337" s="197"/>
      <c r="D8337" s="199"/>
      <c r="E8337" s="199"/>
      <c r="F8337" s="198"/>
      <c r="G8337" s="200" t="s">
        <v>125</v>
      </c>
    </row>
    <row r="8338" spans="1:19">
      <c r="A8338" s="202" t="s">
        <v>58</v>
      </c>
      <c r="B8338" s="844" t="str">
        <f>Proponente</f>
        <v>INDICAR NOMBRE DE CONTRATISTA</v>
      </c>
      <c r="C8338" s="844"/>
      <c r="D8338" s="844"/>
      <c r="E8338" s="844"/>
      <c r="F8338" s="844"/>
      <c r="G8338" s="845"/>
    </row>
    <row r="8339" spans="1:19">
      <c r="A8339" s="202" t="s">
        <v>59</v>
      </c>
      <c r="B8339" s="203" t="str">
        <f>Presupuesto!$A$127</f>
        <v>10,25</v>
      </c>
      <c r="C8339" s="844" t="str">
        <f>Presupuesto!$B$127</f>
        <v>Construcción de gaviones con sacos de suelo a todo costo</v>
      </c>
      <c r="D8339" s="844"/>
      <c r="E8339" s="844"/>
      <c r="F8339" s="844"/>
      <c r="G8339" s="845"/>
    </row>
    <row r="8340" spans="1:19">
      <c r="A8340" s="204"/>
      <c r="D8340" s="206"/>
      <c r="E8340" s="206"/>
      <c r="F8340" s="192" t="s">
        <v>87</v>
      </c>
      <c r="G8340" s="207" t="str">
        <f>Presupuesto!$C$127</f>
        <v>m3</v>
      </c>
      <c r="I8340" s="306"/>
      <c r="J8340" s="281"/>
      <c r="K8340" s="281"/>
      <c r="L8340" s="281"/>
      <c r="M8340" s="281"/>
      <c r="N8340" s="281"/>
      <c r="O8340" s="281"/>
      <c r="P8340" s="281"/>
      <c r="Q8340" s="281"/>
      <c r="R8340" s="281"/>
      <c r="S8340" s="281"/>
    </row>
    <row r="8341" spans="1:19" s="209" customFormat="1" ht="13.5" thickBot="1">
      <c r="A8341" s="202" t="s">
        <v>60</v>
      </c>
      <c r="B8341" s="195"/>
      <c r="C8341" s="195"/>
      <c r="D8341" s="206"/>
      <c r="E8341" s="206"/>
      <c r="F8341" s="205"/>
      <c r="G8341" s="208"/>
      <c r="I8341" s="307"/>
      <c r="S8341" s="281"/>
    </row>
    <row r="8342" spans="1:19" ht="13.5" thickTop="1">
      <c r="A8342" s="210" t="s">
        <v>53</v>
      </c>
      <c r="B8342" s="211" t="s">
        <v>61</v>
      </c>
      <c r="C8342" s="211" t="s">
        <v>62</v>
      </c>
      <c r="D8342" s="212" t="s">
        <v>70</v>
      </c>
      <c r="E8342" s="213" t="s">
        <v>98</v>
      </c>
      <c r="F8342" s="213" t="s">
        <v>75</v>
      </c>
      <c r="G8342" s="214" t="s">
        <v>66</v>
      </c>
      <c r="I8342" s="269"/>
    </row>
    <row r="8343" spans="1:19">
      <c r="A8343" s="215" t="str">
        <f t="shared" ref="A8343:A8354" si="1481">IF(I8342=0,"-",VLOOKUP(I8342,EQUIPOS,2,FALSE))</f>
        <v>-</v>
      </c>
      <c r="B8343" s="216"/>
      <c r="C8343" s="216"/>
      <c r="D8343" s="186"/>
      <c r="E8343" s="217">
        <f t="shared" ref="E8343:E8354" si="1482">IF(I8342=0,0,VLOOKUP(I8342,EQUIPOS,4,FALSE))</f>
        <v>0</v>
      </c>
      <c r="F8343" s="218">
        <f t="shared" ref="F8343:F8354" si="1483">IF(D8343=0,0,E8343/D8343)</f>
        <v>0</v>
      </c>
      <c r="G8343" s="219"/>
      <c r="I8343" s="269"/>
    </row>
    <row r="8344" spans="1:19">
      <c r="A8344" s="215" t="str">
        <f t="shared" si="1481"/>
        <v>-</v>
      </c>
      <c r="B8344" s="216"/>
      <c r="C8344" s="216"/>
      <c r="D8344" s="186"/>
      <c r="E8344" s="217">
        <f t="shared" si="1482"/>
        <v>0</v>
      </c>
      <c r="F8344" s="218">
        <f t="shared" si="1483"/>
        <v>0</v>
      </c>
      <c r="G8344" s="220"/>
      <c r="I8344" s="269"/>
    </row>
    <row r="8345" spans="1:19">
      <c r="A8345" s="215" t="str">
        <f t="shared" si="1481"/>
        <v>-</v>
      </c>
      <c r="B8345" s="216"/>
      <c r="C8345" s="216"/>
      <c r="D8345" s="186"/>
      <c r="E8345" s="217">
        <f t="shared" si="1482"/>
        <v>0</v>
      </c>
      <c r="F8345" s="218">
        <f t="shared" si="1483"/>
        <v>0</v>
      </c>
      <c r="G8345" s="220"/>
      <c r="I8345" s="269"/>
    </row>
    <row r="8346" spans="1:19">
      <c r="A8346" s="215" t="str">
        <f t="shared" si="1481"/>
        <v>-</v>
      </c>
      <c r="B8346" s="216"/>
      <c r="C8346" s="216"/>
      <c r="D8346" s="186"/>
      <c r="E8346" s="217">
        <f t="shared" si="1482"/>
        <v>0</v>
      </c>
      <c r="F8346" s="218">
        <f t="shared" si="1483"/>
        <v>0</v>
      </c>
      <c r="G8346" s="220"/>
      <c r="I8346" s="269"/>
    </row>
    <row r="8347" spans="1:19">
      <c r="A8347" s="215" t="str">
        <f t="shared" si="1481"/>
        <v>-</v>
      </c>
      <c r="B8347" s="216"/>
      <c r="C8347" s="216"/>
      <c r="D8347" s="186"/>
      <c r="E8347" s="217">
        <f t="shared" si="1482"/>
        <v>0</v>
      </c>
      <c r="F8347" s="218">
        <f t="shared" si="1483"/>
        <v>0</v>
      </c>
      <c r="G8347" s="220"/>
      <c r="I8347" s="269"/>
    </row>
    <row r="8348" spans="1:19">
      <c r="A8348" s="215" t="str">
        <f t="shared" si="1481"/>
        <v>-</v>
      </c>
      <c r="B8348" s="216"/>
      <c r="C8348" s="216"/>
      <c r="D8348" s="186"/>
      <c r="E8348" s="217">
        <f t="shared" si="1482"/>
        <v>0</v>
      </c>
      <c r="F8348" s="218">
        <f t="shared" si="1483"/>
        <v>0</v>
      </c>
      <c r="G8348" s="220"/>
      <c r="I8348" s="269"/>
    </row>
    <row r="8349" spans="1:19">
      <c r="A8349" s="215" t="str">
        <f t="shared" si="1481"/>
        <v>-</v>
      </c>
      <c r="B8349" s="216"/>
      <c r="C8349" s="216"/>
      <c r="D8349" s="186"/>
      <c r="E8349" s="217">
        <f t="shared" si="1482"/>
        <v>0</v>
      </c>
      <c r="F8349" s="218">
        <f t="shared" si="1483"/>
        <v>0</v>
      </c>
      <c r="G8349" s="220"/>
      <c r="I8349" s="269"/>
    </row>
    <row r="8350" spans="1:19">
      <c r="A8350" s="215" t="str">
        <f t="shared" si="1481"/>
        <v>-</v>
      </c>
      <c r="B8350" s="216"/>
      <c r="C8350" s="216"/>
      <c r="D8350" s="186"/>
      <c r="E8350" s="217">
        <f t="shared" si="1482"/>
        <v>0</v>
      </c>
      <c r="F8350" s="218">
        <f t="shared" si="1483"/>
        <v>0</v>
      </c>
      <c r="G8350" s="220"/>
      <c r="I8350" s="269"/>
    </row>
    <row r="8351" spans="1:19">
      <c r="A8351" s="215" t="str">
        <f t="shared" si="1481"/>
        <v>-</v>
      </c>
      <c r="B8351" s="216"/>
      <c r="C8351" s="216"/>
      <c r="D8351" s="186"/>
      <c r="E8351" s="217">
        <f t="shared" si="1482"/>
        <v>0</v>
      </c>
      <c r="F8351" s="218">
        <f t="shared" si="1483"/>
        <v>0</v>
      </c>
      <c r="G8351" s="220"/>
      <c r="I8351" s="269"/>
    </row>
    <row r="8352" spans="1:19">
      <c r="A8352" s="215" t="str">
        <f t="shared" si="1481"/>
        <v>-</v>
      </c>
      <c r="B8352" s="216"/>
      <c r="C8352" s="216"/>
      <c r="D8352" s="186"/>
      <c r="E8352" s="217">
        <f t="shared" si="1482"/>
        <v>0</v>
      </c>
      <c r="F8352" s="218">
        <f t="shared" si="1483"/>
        <v>0</v>
      </c>
      <c r="G8352" s="220"/>
      <c r="I8352" s="269"/>
    </row>
    <row r="8353" spans="1:19">
      <c r="A8353" s="215" t="str">
        <f t="shared" si="1481"/>
        <v>-</v>
      </c>
      <c r="B8353" s="216"/>
      <c r="C8353" s="216"/>
      <c r="D8353" s="186"/>
      <c r="E8353" s="217">
        <f t="shared" si="1482"/>
        <v>0</v>
      </c>
      <c r="F8353" s="218">
        <f t="shared" si="1483"/>
        <v>0</v>
      </c>
      <c r="G8353" s="220"/>
      <c r="I8353" s="269"/>
    </row>
    <row r="8354" spans="1:19">
      <c r="A8354" s="215" t="str">
        <f t="shared" si="1481"/>
        <v>-</v>
      </c>
      <c r="B8354" s="216"/>
      <c r="C8354" s="216"/>
      <c r="D8354" s="186"/>
      <c r="E8354" s="217">
        <f t="shared" si="1482"/>
        <v>0</v>
      </c>
      <c r="F8354" s="218">
        <f t="shared" si="1483"/>
        <v>0</v>
      </c>
      <c r="G8354" s="220"/>
      <c r="I8354" s="308"/>
    </row>
    <row r="8355" spans="1:19" ht="13.5" thickBot="1">
      <c r="A8355" s="222"/>
      <c r="B8355" s="223"/>
      <c r="C8355" s="223"/>
      <c r="D8355" s="225"/>
      <c r="E8355" s="225"/>
      <c r="F8355" s="226" t="s">
        <v>76</v>
      </c>
      <c r="G8355" s="227">
        <f>SUM(F8343:F8354)</f>
        <v>0</v>
      </c>
      <c r="I8355" s="308"/>
    </row>
    <row r="8356" spans="1:19" s="209" customFormat="1" ht="13.5" thickTop="1">
      <c r="A8356" s="228" t="s">
        <v>63</v>
      </c>
      <c r="B8356" s="229"/>
      <c r="C8356" s="229"/>
      <c r="D8356" s="231"/>
      <c r="E8356" s="231"/>
      <c r="F8356" s="230"/>
      <c r="G8356" s="232"/>
      <c r="I8356" s="307"/>
      <c r="S8356" s="281"/>
    </row>
    <row r="8357" spans="1:19" ht="26">
      <c r="A8357" s="233" t="s">
        <v>53</v>
      </c>
      <c r="B8357" s="234"/>
      <c r="C8357" s="235" t="s">
        <v>54</v>
      </c>
      <c r="D8357" s="298" t="s">
        <v>64</v>
      </c>
      <c r="E8357" s="236" t="s">
        <v>65</v>
      </c>
      <c r="F8357" s="237" t="s">
        <v>75</v>
      </c>
      <c r="G8357" s="238" t="s">
        <v>66</v>
      </c>
      <c r="I8357" s="269"/>
    </row>
    <row r="8358" spans="1:19">
      <c r="A8358" s="842" t="str">
        <f t="shared" ref="A8358:A8369" si="1484">IF(I8357=0,"",VLOOKUP(I8357,MATERIALES,2,FALSE))</f>
        <v/>
      </c>
      <c r="B8358" s="843"/>
      <c r="C8358" s="239" t="str">
        <f t="shared" ref="C8358:C8366" si="1485">IF(I8357=0,"",VLOOKUP(I8357,MATERIALES,3,FALSE))</f>
        <v/>
      </c>
      <c r="D8358" s="186"/>
      <c r="E8358" s="240">
        <f t="shared" ref="E8358:E8369" si="1486">IF(I8357=0,0,VLOOKUP(I8357,MATERIALES,4,FALSE))</f>
        <v>0</v>
      </c>
      <c r="F8358" s="218">
        <f>D8358*E8358</f>
        <v>0</v>
      </c>
      <c r="G8358" s="219"/>
      <c r="I8358" s="269"/>
    </row>
    <row r="8359" spans="1:19">
      <c r="A8359" s="842" t="str">
        <f t="shared" si="1484"/>
        <v/>
      </c>
      <c r="B8359" s="843"/>
      <c r="C8359" s="239" t="str">
        <f t="shared" si="1485"/>
        <v/>
      </c>
      <c r="D8359" s="186"/>
      <c r="E8359" s="240">
        <f t="shared" si="1486"/>
        <v>0</v>
      </c>
      <c r="F8359" s="218">
        <f t="shared" ref="F8359:F8369" si="1487">D8359*E8359</f>
        <v>0</v>
      </c>
      <c r="G8359" s="220"/>
      <c r="I8359" s="269"/>
    </row>
    <row r="8360" spans="1:19">
      <c r="A8360" s="842" t="str">
        <f t="shared" si="1484"/>
        <v/>
      </c>
      <c r="B8360" s="843"/>
      <c r="C8360" s="239" t="str">
        <f t="shared" si="1485"/>
        <v/>
      </c>
      <c r="D8360" s="186"/>
      <c r="E8360" s="240">
        <f t="shared" si="1486"/>
        <v>0</v>
      </c>
      <c r="F8360" s="218">
        <f t="shared" si="1487"/>
        <v>0</v>
      </c>
      <c r="G8360" s="220"/>
      <c r="I8360" s="269"/>
    </row>
    <row r="8361" spans="1:19">
      <c r="A8361" s="842" t="str">
        <f t="shared" si="1484"/>
        <v/>
      </c>
      <c r="B8361" s="843"/>
      <c r="C8361" s="239" t="str">
        <f t="shared" si="1485"/>
        <v/>
      </c>
      <c r="D8361" s="186"/>
      <c r="E8361" s="240">
        <f t="shared" si="1486"/>
        <v>0</v>
      </c>
      <c r="F8361" s="218">
        <f t="shared" si="1487"/>
        <v>0</v>
      </c>
      <c r="G8361" s="220"/>
      <c r="I8361" s="269"/>
    </row>
    <row r="8362" spans="1:19">
      <c r="A8362" s="842" t="str">
        <f t="shared" si="1484"/>
        <v/>
      </c>
      <c r="B8362" s="843"/>
      <c r="C8362" s="239" t="str">
        <f t="shared" si="1485"/>
        <v/>
      </c>
      <c r="D8362" s="186"/>
      <c r="E8362" s="240">
        <f t="shared" si="1486"/>
        <v>0</v>
      </c>
      <c r="F8362" s="218">
        <f t="shared" si="1487"/>
        <v>0</v>
      </c>
      <c r="G8362" s="220"/>
      <c r="I8362" s="269"/>
    </row>
    <row r="8363" spans="1:19">
      <c r="A8363" s="842" t="str">
        <f t="shared" si="1484"/>
        <v/>
      </c>
      <c r="B8363" s="843"/>
      <c r="C8363" s="239" t="str">
        <f t="shared" si="1485"/>
        <v/>
      </c>
      <c r="D8363" s="186"/>
      <c r="E8363" s="240">
        <f t="shared" si="1486"/>
        <v>0</v>
      </c>
      <c r="F8363" s="218">
        <f t="shared" si="1487"/>
        <v>0</v>
      </c>
      <c r="G8363" s="220"/>
      <c r="I8363" s="269"/>
    </row>
    <row r="8364" spans="1:19">
      <c r="A8364" s="842" t="str">
        <f t="shared" si="1484"/>
        <v/>
      </c>
      <c r="B8364" s="843"/>
      <c r="C8364" s="239" t="str">
        <f t="shared" si="1485"/>
        <v/>
      </c>
      <c r="D8364" s="186"/>
      <c r="E8364" s="240">
        <f t="shared" si="1486"/>
        <v>0</v>
      </c>
      <c r="F8364" s="218">
        <f t="shared" si="1487"/>
        <v>0</v>
      </c>
      <c r="G8364" s="220"/>
      <c r="I8364" s="269"/>
    </row>
    <row r="8365" spans="1:19">
      <c r="A8365" s="842" t="str">
        <f t="shared" si="1484"/>
        <v/>
      </c>
      <c r="B8365" s="843"/>
      <c r="C8365" s="239" t="str">
        <f t="shared" si="1485"/>
        <v/>
      </c>
      <c r="D8365" s="186"/>
      <c r="E8365" s="240">
        <f t="shared" si="1486"/>
        <v>0</v>
      </c>
      <c r="F8365" s="218">
        <f t="shared" si="1487"/>
        <v>0</v>
      </c>
      <c r="G8365" s="241"/>
      <c r="I8365" s="269"/>
    </row>
    <row r="8366" spans="1:19">
      <c r="A8366" s="842" t="str">
        <f t="shared" si="1484"/>
        <v/>
      </c>
      <c r="B8366" s="843"/>
      <c r="C8366" s="239" t="str">
        <f t="shared" si="1485"/>
        <v/>
      </c>
      <c r="D8366" s="186"/>
      <c r="E8366" s="240">
        <f t="shared" si="1486"/>
        <v>0</v>
      </c>
      <c r="F8366" s="218">
        <f t="shared" si="1487"/>
        <v>0</v>
      </c>
      <c r="G8366" s="220"/>
      <c r="I8366" s="269"/>
    </row>
    <row r="8367" spans="1:19">
      <c r="A8367" s="842" t="str">
        <f t="shared" si="1484"/>
        <v/>
      </c>
      <c r="B8367" s="843"/>
      <c r="C8367" s="239"/>
      <c r="D8367" s="186"/>
      <c r="E8367" s="240">
        <f t="shared" si="1486"/>
        <v>0</v>
      </c>
      <c r="F8367" s="218">
        <f t="shared" si="1487"/>
        <v>0</v>
      </c>
      <c r="G8367" s="220"/>
      <c r="I8367" s="269"/>
    </row>
    <row r="8368" spans="1:19">
      <c r="A8368" s="842" t="str">
        <f t="shared" si="1484"/>
        <v/>
      </c>
      <c r="B8368" s="843"/>
      <c r="C8368" s="239"/>
      <c r="D8368" s="186"/>
      <c r="E8368" s="240">
        <f t="shared" si="1486"/>
        <v>0</v>
      </c>
      <c r="F8368" s="218">
        <f t="shared" si="1487"/>
        <v>0</v>
      </c>
      <c r="G8368" s="220"/>
      <c r="I8368" s="269"/>
    </row>
    <row r="8369" spans="1:9" ht="26.25" customHeight="1">
      <c r="A8369" s="842" t="str">
        <f t="shared" si="1484"/>
        <v/>
      </c>
      <c r="B8369" s="843"/>
      <c r="C8369" s="239" t="str">
        <f t="shared" ref="C8369" si="1488">IF(I8368=0,"",VLOOKUP(I8368,MATERIALES,3,FALSE))</f>
        <v/>
      </c>
      <c r="D8369" s="186"/>
      <c r="E8369" s="240">
        <f t="shared" si="1486"/>
        <v>0</v>
      </c>
      <c r="F8369" s="218">
        <f t="shared" si="1487"/>
        <v>0</v>
      </c>
      <c r="G8369" s="221"/>
      <c r="I8369" s="308"/>
    </row>
    <row r="8370" spans="1:9" ht="13.5" thickBot="1">
      <c r="A8370" s="204"/>
      <c r="D8370" s="206"/>
      <c r="E8370" s="242"/>
      <c r="F8370" s="243" t="s">
        <v>77</v>
      </c>
      <c r="G8370" s="241">
        <f>SUM(F8358:F8369)</f>
        <v>0</v>
      </c>
      <c r="I8370" s="308"/>
    </row>
    <row r="8371" spans="1:9" ht="14" thickTop="1" thickBot="1">
      <c r="A8371" s="244" t="s">
        <v>68</v>
      </c>
      <c r="B8371" s="245"/>
      <c r="C8371" s="245"/>
      <c r="D8371" s="247"/>
      <c r="E8371" s="247"/>
      <c r="F8371" s="246"/>
      <c r="G8371" s="248"/>
      <c r="I8371" s="308"/>
    </row>
    <row r="8372" spans="1:9" ht="13.5" thickTop="1">
      <c r="A8372" s="233" t="s">
        <v>53</v>
      </c>
      <c r="B8372" s="234"/>
      <c r="C8372" s="236" t="s">
        <v>67</v>
      </c>
      <c r="D8372" s="298" t="s">
        <v>71</v>
      </c>
      <c r="E8372" s="236" t="s">
        <v>96</v>
      </c>
      <c r="F8372" s="237" t="s">
        <v>75</v>
      </c>
      <c r="G8372" s="238" t="s">
        <v>66</v>
      </c>
      <c r="I8372" s="269"/>
    </row>
    <row r="8373" spans="1:9">
      <c r="A8373" s="842" t="str">
        <f>IF(I8372=0,"",VLOOKUP(I8372,EQUIPOS,2,FALSE))</f>
        <v/>
      </c>
      <c r="B8373" s="843"/>
      <c r="C8373" s="187"/>
      <c r="D8373" s="186"/>
      <c r="E8373" s="240">
        <f>IF(I8372=0,0,VLOOKUP(I8372,EQUIPOS,4,FALSE))</f>
        <v>0</v>
      </c>
      <c r="F8373" s="218">
        <f>C8373*D8373*E8373</f>
        <v>0</v>
      </c>
      <c r="G8373" s="219"/>
      <c r="I8373" s="269"/>
    </row>
    <row r="8374" spans="1:9">
      <c r="A8374" s="842" t="str">
        <f>IF(I8373=0,"",VLOOKUP(I8373,EQUIPOS,2,FALSE))</f>
        <v/>
      </c>
      <c r="B8374" s="843"/>
      <c r="C8374" s="187"/>
      <c r="D8374" s="186"/>
      <c r="E8374" s="240">
        <f>IF(I8373=0,0,VLOOKUP(I8373,EQUIPOS,4,FALSE))</f>
        <v>0</v>
      </c>
      <c r="F8374" s="218">
        <f t="shared" ref="F8374:F8377" si="1489">C8374*D8374*E8374</f>
        <v>0</v>
      </c>
      <c r="G8374" s="220"/>
      <c r="I8374" s="269"/>
    </row>
    <row r="8375" spans="1:9">
      <c r="A8375" s="842" t="str">
        <f>IF(I8374=0,"",VLOOKUP(I8374,EQUIPOS,2,FALSE))</f>
        <v/>
      </c>
      <c r="B8375" s="843"/>
      <c r="C8375" s="187"/>
      <c r="D8375" s="186"/>
      <c r="E8375" s="240">
        <f>IF(I8374=0,0,VLOOKUP(I8374,EQUIPOS,4,FALSE))</f>
        <v>0</v>
      </c>
      <c r="F8375" s="218">
        <f t="shared" si="1489"/>
        <v>0</v>
      </c>
      <c r="G8375" s="220"/>
      <c r="I8375" s="269"/>
    </row>
    <row r="8376" spans="1:9">
      <c r="A8376" s="842" t="str">
        <f>IF(I8375=0,"",VLOOKUP(I8375,EQUIPOS,2,FALSE))</f>
        <v/>
      </c>
      <c r="B8376" s="843"/>
      <c r="C8376" s="187"/>
      <c r="D8376" s="186"/>
      <c r="E8376" s="240">
        <f>IF(I8375=0,0,VLOOKUP(I8375,EQUIPOS,4,FALSE))</f>
        <v>0</v>
      </c>
      <c r="F8376" s="218">
        <f t="shared" si="1489"/>
        <v>0</v>
      </c>
      <c r="G8376" s="220"/>
      <c r="I8376" s="269"/>
    </row>
    <row r="8377" spans="1:9" ht="30.75" customHeight="1">
      <c r="A8377" s="842" t="str">
        <f>IF(I8376=0,"",VLOOKUP(I8376,EQUIPOS,2,FALSE))</f>
        <v/>
      </c>
      <c r="B8377" s="843"/>
      <c r="C8377" s="187"/>
      <c r="D8377" s="186"/>
      <c r="E8377" s="240">
        <f>IF(I8376=0,0,VLOOKUP(I8376,EQUIPOS,4,FALSE))</f>
        <v>0</v>
      </c>
      <c r="F8377" s="218">
        <f t="shared" si="1489"/>
        <v>0</v>
      </c>
      <c r="G8377" s="221"/>
      <c r="I8377" s="308"/>
    </row>
    <row r="8378" spans="1:9" ht="13.5" thickBot="1">
      <c r="A8378" s="222"/>
      <c r="B8378" s="223"/>
      <c r="C8378" s="223"/>
      <c r="D8378" s="225"/>
      <c r="E8378" s="249"/>
      <c r="F8378" s="226" t="s">
        <v>78</v>
      </c>
      <c r="G8378" s="250">
        <f>SUM(F8373:F8377)</f>
        <v>0</v>
      </c>
      <c r="I8378" s="308"/>
    </row>
    <row r="8379" spans="1:9" ht="13.5" thickTop="1">
      <c r="A8379" s="228" t="s">
        <v>69</v>
      </c>
      <c r="B8379" s="229"/>
      <c r="C8379" s="229"/>
      <c r="D8379" s="231"/>
      <c r="E8379" s="231"/>
      <c r="F8379" s="230"/>
      <c r="G8379" s="232"/>
      <c r="H8379" s="209"/>
      <c r="I8379" s="307"/>
    </row>
    <row r="8380" spans="1:9" ht="26">
      <c r="A8380" s="233" t="s">
        <v>53</v>
      </c>
      <c r="B8380" s="235" t="s">
        <v>54</v>
      </c>
      <c r="C8380" s="235" t="s">
        <v>64</v>
      </c>
      <c r="D8380" s="298" t="s">
        <v>70</v>
      </c>
      <c r="E8380" s="236" t="s">
        <v>65</v>
      </c>
      <c r="F8380" s="237" t="s">
        <v>75</v>
      </c>
      <c r="G8380" s="238" t="s">
        <v>66</v>
      </c>
      <c r="I8380" s="269"/>
    </row>
    <row r="8381" spans="1:9">
      <c r="A8381" s="251" t="str">
        <f t="shared" ref="A8381:A8392" si="1490">IF(I8380=0,"",VLOOKUP(I8380,MANOOBRA,2,FALSE))</f>
        <v/>
      </c>
      <c r="B8381" s="239" t="str">
        <f t="shared" ref="B8381:B8392" si="1491">IF(I8380=0,"",VLOOKUP(I8380,MANOOBRA,3,FALSE))</f>
        <v/>
      </c>
      <c r="C8381" s="187"/>
      <c r="D8381" s="187"/>
      <c r="E8381" s="240">
        <f t="shared" ref="E8381:E8392" si="1492">IF(I8380=0,0,VLOOKUP(I8380,MANOOBRA,4,FALSE))</f>
        <v>0</v>
      </c>
      <c r="F8381" s="218">
        <f>IF(D8381=0,0,C8381*E8381/D8381)</f>
        <v>0</v>
      </c>
      <c r="G8381" s="219"/>
      <c r="I8381" s="269"/>
    </row>
    <row r="8382" spans="1:9">
      <c r="A8382" s="251" t="str">
        <f t="shared" si="1490"/>
        <v/>
      </c>
      <c r="B8382" s="239" t="str">
        <f t="shared" si="1491"/>
        <v/>
      </c>
      <c r="C8382" s="187"/>
      <c r="D8382" s="187"/>
      <c r="E8382" s="240">
        <f t="shared" si="1492"/>
        <v>0</v>
      </c>
      <c r="F8382" s="218">
        <f t="shared" ref="F8382:F8392" si="1493">IF(D8382=0,0,C8382*E8382/D8382)</f>
        <v>0</v>
      </c>
      <c r="G8382" s="220"/>
      <c r="I8382" s="269"/>
    </row>
    <row r="8383" spans="1:9">
      <c r="A8383" s="251" t="str">
        <f t="shared" si="1490"/>
        <v/>
      </c>
      <c r="B8383" s="239" t="str">
        <f t="shared" si="1491"/>
        <v/>
      </c>
      <c r="C8383" s="187"/>
      <c r="D8383" s="290"/>
      <c r="E8383" s="240">
        <f t="shared" si="1492"/>
        <v>0</v>
      </c>
      <c r="F8383" s="218">
        <f t="shared" si="1493"/>
        <v>0</v>
      </c>
      <c r="G8383" s="220"/>
      <c r="I8383" s="269"/>
    </row>
    <row r="8384" spans="1:9">
      <c r="A8384" s="251" t="str">
        <f t="shared" si="1490"/>
        <v/>
      </c>
      <c r="B8384" s="239" t="str">
        <f t="shared" si="1491"/>
        <v/>
      </c>
      <c r="C8384" s="187"/>
      <c r="D8384" s="187"/>
      <c r="E8384" s="240">
        <f t="shared" si="1492"/>
        <v>0</v>
      </c>
      <c r="F8384" s="218">
        <f t="shared" si="1493"/>
        <v>0</v>
      </c>
      <c r="G8384" s="220"/>
      <c r="I8384" s="269"/>
    </row>
    <row r="8385" spans="1:20">
      <c r="A8385" s="251" t="str">
        <f t="shared" si="1490"/>
        <v/>
      </c>
      <c r="B8385" s="239" t="str">
        <f t="shared" si="1491"/>
        <v/>
      </c>
      <c r="C8385" s="187"/>
      <c r="D8385" s="187"/>
      <c r="E8385" s="240">
        <f t="shared" si="1492"/>
        <v>0</v>
      </c>
      <c r="F8385" s="218">
        <f t="shared" si="1493"/>
        <v>0</v>
      </c>
      <c r="G8385" s="220"/>
      <c r="I8385" s="269"/>
    </row>
    <row r="8386" spans="1:20">
      <c r="A8386" s="251" t="str">
        <f t="shared" si="1490"/>
        <v/>
      </c>
      <c r="B8386" s="239" t="str">
        <f t="shared" si="1491"/>
        <v/>
      </c>
      <c r="C8386" s="187"/>
      <c r="D8386" s="187"/>
      <c r="E8386" s="240">
        <f t="shared" si="1492"/>
        <v>0</v>
      </c>
      <c r="F8386" s="218">
        <f t="shared" si="1493"/>
        <v>0</v>
      </c>
      <c r="G8386" s="220"/>
      <c r="I8386" s="269"/>
    </row>
    <row r="8387" spans="1:20">
      <c r="A8387" s="251" t="str">
        <f t="shared" si="1490"/>
        <v/>
      </c>
      <c r="B8387" s="239" t="str">
        <f t="shared" si="1491"/>
        <v/>
      </c>
      <c r="C8387" s="187"/>
      <c r="D8387" s="187"/>
      <c r="E8387" s="240">
        <f t="shared" si="1492"/>
        <v>0</v>
      </c>
      <c r="F8387" s="218">
        <f t="shared" si="1493"/>
        <v>0</v>
      </c>
      <c r="G8387" s="220"/>
      <c r="I8387" s="269"/>
    </row>
    <row r="8388" spans="1:20">
      <c r="A8388" s="251" t="str">
        <f t="shared" si="1490"/>
        <v/>
      </c>
      <c r="B8388" s="239" t="str">
        <f t="shared" si="1491"/>
        <v/>
      </c>
      <c r="C8388" s="187"/>
      <c r="D8388" s="187"/>
      <c r="E8388" s="240">
        <f t="shared" si="1492"/>
        <v>0</v>
      </c>
      <c r="F8388" s="218">
        <f t="shared" si="1493"/>
        <v>0</v>
      </c>
      <c r="G8388" s="220"/>
      <c r="I8388" s="269"/>
    </row>
    <row r="8389" spans="1:20">
      <c r="A8389" s="251" t="str">
        <f t="shared" si="1490"/>
        <v/>
      </c>
      <c r="B8389" s="239" t="str">
        <f t="shared" si="1491"/>
        <v/>
      </c>
      <c r="C8389" s="187"/>
      <c r="D8389" s="187"/>
      <c r="E8389" s="240">
        <f t="shared" si="1492"/>
        <v>0</v>
      </c>
      <c r="F8389" s="218">
        <f t="shared" si="1493"/>
        <v>0</v>
      </c>
      <c r="G8389" s="220"/>
      <c r="I8389" s="269"/>
    </row>
    <row r="8390" spans="1:20">
      <c r="A8390" s="251" t="str">
        <f t="shared" si="1490"/>
        <v/>
      </c>
      <c r="B8390" s="239" t="str">
        <f t="shared" si="1491"/>
        <v/>
      </c>
      <c r="C8390" s="187"/>
      <c r="D8390" s="187"/>
      <c r="E8390" s="240">
        <f t="shared" si="1492"/>
        <v>0</v>
      </c>
      <c r="F8390" s="218">
        <f t="shared" si="1493"/>
        <v>0</v>
      </c>
      <c r="G8390" s="220"/>
      <c r="I8390" s="269"/>
    </row>
    <row r="8391" spans="1:20">
      <c r="A8391" s="251" t="str">
        <f t="shared" si="1490"/>
        <v/>
      </c>
      <c r="B8391" s="239" t="str">
        <f t="shared" si="1491"/>
        <v/>
      </c>
      <c r="C8391" s="187"/>
      <c r="D8391" s="187"/>
      <c r="E8391" s="240">
        <f t="shared" si="1492"/>
        <v>0</v>
      </c>
      <c r="F8391" s="218">
        <f t="shared" si="1493"/>
        <v>0</v>
      </c>
      <c r="G8391" s="220"/>
      <c r="I8391" s="269"/>
    </row>
    <row r="8392" spans="1:20" ht="31.5" customHeight="1">
      <c r="A8392" s="251" t="str">
        <f t="shared" si="1490"/>
        <v/>
      </c>
      <c r="B8392" s="239" t="str">
        <f t="shared" si="1491"/>
        <v/>
      </c>
      <c r="C8392" s="187"/>
      <c r="D8392" s="187"/>
      <c r="E8392" s="240">
        <f t="shared" si="1492"/>
        <v>0</v>
      </c>
      <c r="F8392" s="218">
        <f t="shared" si="1493"/>
        <v>0</v>
      </c>
      <c r="G8392" s="221"/>
      <c r="I8392" s="308"/>
    </row>
    <row r="8393" spans="1:20" ht="13.5" thickBot="1">
      <c r="A8393" s="222"/>
      <c r="B8393" s="223"/>
      <c r="C8393" s="223"/>
      <c r="D8393" s="225"/>
      <c r="E8393" s="225"/>
      <c r="F8393" s="226" t="s">
        <v>79</v>
      </c>
      <c r="G8393" s="250">
        <f>SUM(F8381:F8392)</f>
        <v>0</v>
      </c>
      <c r="I8393" s="308"/>
    </row>
    <row r="8394" spans="1:20" ht="13.5" thickTop="1">
      <c r="A8394" s="179" t="s">
        <v>72</v>
      </c>
      <c r="B8394" s="229"/>
      <c r="C8394" s="229"/>
      <c r="D8394" s="231"/>
      <c r="E8394" s="231"/>
      <c r="F8394" s="230"/>
      <c r="G8394" s="232"/>
      <c r="H8394" s="209"/>
      <c r="I8394" s="307"/>
    </row>
    <row r="8395" spans="1:20">
      <c r="A8395" s="233" t="s">
        <v>53</v>
      </c>
      <c r="B8395" s="234"/>
      <c r="C8395" s="234"/>
      <c r="D8395" s="299"/>
      <c r="E8395" s="236" t="s">
        <v>73</v>
      </c>
      <c r="F8395" s="237" t="s">
        <v>74</v>
      </c>
      <c r="G8395" s="252" t="s">
        <v>73</v>
      </c>
      <c r="I8395" s="308"/>
    </row>
    <row r="8396" spans="1:20">
      <c r="A8396" s="178" t="s">
        <v>86</v>
      </c>
      <c r="B8396" s="253"/>
      <c r="C8396" s="253"/>
      <c r="D8396" s="300"/>
      <c r="E8396" s="217">
        <f>SUM(G8355,G8370,G8378,G8393)</f>
        <v>0</v>
      </c>
      <c r="F8396" s="254">
        <f>A</f>
        <v>0</v>
      </c>
      <c r="G8396" s="255">
        <f>E8396*F8396</f>
        <v>0</v>
      </c>
      <c r="I8396" s="308"/>
    </row>
    <row r="8397" spans="1:20">
      <c r="A8397" s="178" t="s">
        <v>84</v>
      </c>
      <c r="B8397" s="253"/>
      <c r="C8397" s="253"/>
      <c r="D8397" s="300"/>
      <c r="E8397" s="217">
        <f>SUM(G8355,G8370,G8378,G8393)</f>
        <v>0</v>
      </c>
      <c r="F8397" s="254">
        <f>I</f>
        <v>0</v>
      </c>
      <c r="G8397" s="255">
        <f>E8397*F8397</f>
        <v>0</v>
      </c>
      <c r="I8397" s="308"/>
    </row>
    <row r="8398" spans="1:20" ht="33" customHeight="1">
      <c r="A8398" s="178" t="s">
        <v>85</v>
      </c>
      <c r="B8398" s="253"/>
      <c r="C8398" s="253"/>
      <c r="D8398" s="300"/>
      <c r="E8398" s="217">
        <f>SUM(G8355,G8370,G8378,G8393)</f>
        <v>0</v>
      </c>
      <c r="F8398" s="254">
        <f>U</f>
        <v>0</v>
      </c>
      <c r="G8398" s="255">
        <f>E8398*F8398</f>
        <v>0</v>
      </c>
      <c r="I8398" s="308"/>
      <c r="J8398" s="281"/>
      <c r="K8398" s="281"/>
      <c r="L8398" s="281"/>
      <c r="M8398" s="281"/>
      <c r="N8398" s="281"/>
      <c r="O8398" s="281"/>
      <c r="P8398" s="281"/>
      <c r="Q8398" s="281"/>
      <c r="R8398" s="281"/>
      <c r="S8398" s="281"/>
    </row>
    <row r="8399" spans="1:20" s="201" customFormat="1" ht="13.5" thickBot="1">
      <c r="A8399" s="222"/>
      <c r="B8399" s="223"/>
      <c r="C8399" s="223"/>
      <c r="D8399" s="225"/>
      <c r="E8399" s="225"/>
      <c r="F8399" s="256" t="s">
        <v>83</v>
      </c>
      <c r="G8399" s="250">
        <f>SUM(G8396:G8398)</f>
        <v>0</v>
      </c>
      <c r="I8399" s="309"/>
      <c r="J8399" s="201" t="str">
        <f>B8339</f>
        <v>10,25</v>
      </c>
      <c r="K8399" s="261">
        <f>E8396</f>
        <v>0</v>
      </c>
      <c r="L8399" s="261">
        <f>+G8355</f>
        <v>0</v>
      </c>
      <c r="M8399" s="261">
        <f>+G8370</f>
        <v>0</v>
      </c>
      <c r="N8399" s="261">
        <f>+G8378</f>
        <v>0</v>
      </c>
      <c r="O8399" s="261">
        <f>+G8393</f>
        <v>0</v>
      </c>
      <c r="P8399" s="280">
        <f>G8396</f>
        <v>0</v>
      </c>
      <c r="Q8399" s="280">
        <f>G8397</f>
        <v>0</v>
      </c>
      <c r="R8399" s="280">
        <f>G8398</f>
        <v>0</v>
      </c>
      <c r="S8399" s="283">
        <f>SUM(K8399:R8399)</f>
        <v>0</v>
      </c>
      <c r="T8399" s="280"/>
    </row>
    <row r="8400" spans="1:20" ht="14" thickTop="1" thickBot="1">
      <c r="A8400" s="257"/>
      <c r="B8400" s="201"/>
      <c r="C8400" s="201"/>
      <c r="D8400" s="301"/>
      <c r="E8400" s="258" t="s">
        <v>88</v>
      </c>
      <c r="F8400" s="259"/>
      <c r="G8400" s="260">
        <f>ROUND(SUM(G8355,G8370,G8378,G8393,G8399),0)</f>
        <v>0</v>
      </c>
      <c r="I8400" s="308"/>
      <c r="T8400" s="280"/>
    </row>
    <row r="8401" spans="1:20" ht="13.5" thickTop="1">
      <c r="A8401" s="262" t="s">
        <v>95</v>
      </c>
      <c r="D8401" s="206"/>
      <c r="E8401" s="206"/>
      <c r="F8401" s="205"/>
      <c r="G8401" s="208"/>
      <c r="I8401" s="308"/>
      <c r="T8401" s="280"/>
    </row>
    <row r="8402" spans="1:20">
      <c r="A8402" s="262"/>
      <c r="B8402" s="263"/>
      <c r="C8402" s="263"/>
      <c r="D8402" s="302"/>
      <c r="E8402" s="206"/>
      <c r="F8402" s="205"/>
      <c r="G8402" s="264">
        <f ca="1">TODAY()</f>
        <v>45189</v>
      </c>
      <c r="I8402" s="308"/>
      <c r="T8402" s="280"/>
    </row>
    <row r="8403" spans="1:20" s="191" customFormat="1" ht="13.5" thickBot="1">
      <c r="A8403" s="222"/>
      <c r="B8403" s="223"/>
      <c r="C8403" s="223"/>
      <c r="D8403" s="225"/>
      <c r="E8403" s="225"/>
      <c r="F8403" s="224"/>
      <c r="G8403" s="265"/>
      <c r="I8403" s="303"/>
      <c r="S8403" s="282"/>
    </row>
    <row r="8404" spans="1:20" s="191" customFormat="1" ht="13.5" thickTop="1">
      <c r="A8404" s="188" t="s">
        <v>124</v>
      </c>
      <c r="B8404" s="188"/>
      <c r="C8404" s="188"/>
      <c r="D8404" s="190"/>
      <c r="E8404" s="190"/>
      <c r="F8404" s="189"/>
      <c r="G8404" s="189"/>
      <c r="I8404" s="303"/>
      <c r="S8404" s="282"/>
    </row>
    <row r="8405" spans="1:20" s="191" customFormat="1">
      <c r="A8405" s="188" t="str">
        <f>CONCATENATE('Prestaciones y AIU'!A7536," ANALISIS DE PRECIOS UNITARIOS")</f>
        <v xml:space="preserve"> ANALISIS DE PRECIOS UNITARIOS</v>
      </c>
      <c r="B8405" s="188"/>
      <c r="C8405" s="188"/>
      <c r="D8405" s="190"/>
      <c r="E8405" s="190"/>
      <c r="F8405" s="189"/>
      <c r="G8405" s="189"/>
      <c r="I8405" s="303"/>
      <c r="S8405" s="282"/>
    </row>
    <row r="8406" spans="1:20" s="191" customFormat="1">
      <c r="A8406" s="188" t="str">
        <f>Objeto_LIC</f>
        <v>OBJETO PROCESO COMPETITIVO</v>
      </c>
      <c r="B8406" s="188"/>
      <c r="C8406" s="188"/>
      <c r="D8406" s="190"/>
      <c r="E8406" s="190"/>
      <c r="F8406" s="189"/>
      <c r="G8406" s="189"/>
      <c r="I8406" s="303"/>
      <c r="S8406" s="282"/>
    </row>
    <row r="8407" spans="1:20">
      <c r="A8407" s="188"/>
      <c r="B8407" s="188"/>
      <c r="C8407" s="188"/>
      <c r="D8407" s="190"/>
      <c r="E8407" s="190"/>
      <c r="F8407" s="189"/>
      <c r="G8407" s="189"/>
    </row>
    <row r="8408" spans="1:20" s="201" customFormat="1" ht="13.5" thickBot="1">
      <c r="A8408" s="192"/>
      <c r="B8408" s="192"/>
      <c r="C8408" s="192"/>
      <c r="D8408" s="194"/>
      <c r="E8408" s="194"/>
      <c r="F8408" s="193"/>
      <c r="G8408" s="193"/>
      <c r="I8408" s="305"/>
      <c r="S8408" s="282"/>
    </row>
    <row r="8409" spans="1:20" ht="13.5" thickTop="1">
      <c r="A8409" s="196"/>
      <c r="B8409" s="197"/>
      <c r="C8409" s="197"/>
      <c r="D8409" s="199"/>
      <c r="E8409" s="199"/>
      <c r="F8409" s="198"/>
      <c r="G8409" s="200" t="s">
        <v>125</v>
      </c>
    </row>
    <row r="8410" spans="1:20">
      <c r="A8410" s="202" t="s">
        <v>58</v>
      </c>
      <c r="B8410" s="844" t="str">
        <f>Proponente</f>
        <v>INDICAR NOMBRE DE CONTRATISTA</v>
      </c>
      <c r="C8410" s="844"/>
      <c r="D8410" s="844"/>
      <c r="E8410" s="844"/>
      <c r="F8410" s="844"/>
      <c r="G8410" s="845"/>
    </row>
    <row r="8411" spans="1:20">
      <c r="A8411" s="202" t="s">
        <v>59</v>
      </c>
      <c r="B8411" s="203" t="str">
        <f>Presupuesto!$A$128</f>
        <v>10,26</v>
      </c>
      <c r="C8411" s="844" t="str">
        <f>Presupuesto!$B$128</f>
        <v>Suministro e instalación de Geotextil Tipo FORTEX BX30 o similar</v>
      </c>
      <c r="D8411" s="844"/>
      <c r="E8411" s="844"/>
      <c r="F8411" s="844"/>
      <c r="G8411" s="845"/>
    </row>
    <row r="8412" spans="1:20">
      <c r="A8412" s="204"/>
      <c r="D8412" s="206"/>
      <c r="E8412" s="206"/>
      <c r="F8412" s="192" t="s">
        <v>87</v>
      </c>
      <c r="G8412" s="207" t="str">
        <f>Presupuesto!$C$128</f>
        <v>m2</v>
      </c>
      <c r="I8412" s="306"/>
      <c r="J8412" s="281"/>
      <c r="K8412" s="281"/>
      <c r="L8412" s="281"/>
      <c r="M8412" s="281"/>
      <c r="N8412" s="281"/>
      <c r="O8412" s="281"/>
      <c r="P8412" s="281"/>
      <c r="Q8412" s="281"/>
      <c r="R8412" s="281"/>
      <c r="S8412" s="281"/>
    </row>
    <row r="8413" spans="1:20" s="209" customFormat="1" ht="13.5" thickBot="1">
      <c r="A8413" s="202" t="s">
        <v>60</v>
      </c>
      <c r="B8413" s="195"/>
      <c r="C8413" s="195"/>
      <c r="D8413" s="206"/>
      <c r="E8413" s="206"/>
      <c r="F8413" s="205"/>
      <c r="G8413" s="208"/>
      <c r="I8413" s="307"/>
      <c r="S8413" s="281"/>
    </row>
    <row r="8414" spans="1:20" ht="13.5" thickTop="1">
      <c r="A8414" s="210" t="s">
        <v>53</v>
      </c>
      <c r="B8414" s="211" t="s">
        <v>61</v>
      </c>
      <c r="C8414" s="211" t="s">
        <v>62</v>
      </c>
      <c r="D8414" s="212" t="s">
        <v>70</v>
      </c>
      <c r="E8414" s="213" t="s">
        <v>98</v>
      </c>
      <c r="F8414" s="213" t="s">
        <v>75</v>
      </c>
      <c r="G8414" s="214" t="s">
        <v>66</v>
      </c>
      <c r="I8414" s="269"/>
    </row>
    <row r="8415" spans="1:20">
      <c r="A8415" s="215" t="str">
        <f t="shared" ref="A8415:A8426" si="1494">IF(I8414=0,"-",VLOOKUP(I8414,EQUIPOS,2,FALSE))</f>
        <v>-</v>
      </c>
      <c r="B8415" s="216"/>
      <c r="C8415" s="216"/>
      <c r="D8415" s="186"/>
      <c r="E8415" s="217">
        <f t="shared" ref="E8415:E8426" si="1495">IF(I8414=0,0,VLOOKUP(I8414,EQUIPOS,4,FALSE))</f>
        <v>0</v>
      </c>
      <c r="F8415" s="218">
        <f t="shared" ref="F8415:F8426" si="1496">IF(D8415=0,0,E8415/D8415)</f>
        <v>0</v>
      </c>
      <c r="G8415" s="219"/>
      <c r="I8415" s="269"/>
    </row>
    <row r="8416" spans="1:20">
      <c r="A8416" s="215" t="str">
        <f t="shared" si="1494"/>
        <v>-</v>
      </c>
      <c r="B8416" s="216"/>
      <c r="C8416" s="216"/>
      <c r="D8416" s="186"/>
      <c r="E8416" s="217">
        <f t="shared" si="1495"/>
        <v>0</v>
      </c>
      <c r="F8416" s="218">
        <f t="shared" si="1496"/>
        <v>0</v>
      </c>
      <c r="G8416" s="220"/>
      <c r="I8416" s="269"/>
    </row>
    <row r="8417" spans="1:19">
      <c r="A8417" s="215" t="str">
        <f t="shared" si="1494"/>
        <v>-</v>
      </c>
      <c r="B8417" s="216"/>
      <c r="C8417" s="216"/>
      <c r="D8417" s="186"/>
      <c r="E8417" s="217">
        <f t="shared" si="1495"/>
        <v>0</v>
      </c>
      <c r="F8417" s="218">
        <f t="shared" si="1496"/>
        <v>0</v>
      </c>
      <c r="G8417" s="220"/>
      <c r="I8417" s="269"/>
    </row>
    <row r="8418" spans="1:19">
      <c r="A8418" s="215" t="str">
        <f t="shared" si="1494"/>
        <v>-</v>
      </c>
      <c r="B8418" s="216"/>
      <c r="C8418" s="216"/>
      <c r="D8418" s="186"/>
      <c r="E8418" s="217">
        <f t="shared" si="1495"/>
        <v>0</v>
      </c>
      <c r="F8418" s="218">
        <f t="shared" si="1496"/>
        <v>0</v>
      </c>
      <c r="G8418" s="220"/>
      <c r="I8418" s="269"/>
    </row>
    <row r="8419" spans="1:19">
      <c r="A8419" s="215" t="str">
        <f t="shared" si="1494"/>
        <v>-</v>
      </c>
      <c r="B8419" s="216"/>
      <c r="C8419" s="216"/>
      <c r="D8419" s="186"/>
      <c r="E8419" s="217">
        <f t="shared" si="1495"/>
        <v>0</v>
      </c>
      <c r="F8419" s="218">
        <f t="shared" si="1496"/>
        <v>0</v>
      </c>
      <c r="G8419" s="220"/>
      <c r="I8419" s="269"/>
    </row>
    <row r="8420" spans="1:19">
      <c r="A8420" s="215" t="str">
        <f t="shared" si="1494"/>
        <v>-</v>
      </c>
      <c r="B8420" s="216"/>
      <c r="C8420" s="216"/>
      <c r="D8420" s="186"/>
      <c r="E8420" s="217">
        <f t="shared" si="1495"/>
        <v>0</v>
      </c>
      <c r="F8420" s="218">
        <f t="shared" si="1496"/>
        <v>0</v>
      </c>
      <c r="G8420" s="220"/>
      <c r="I8420" s="269"/>
    </row>
    <row r="8421" spans="1:19">
      <c r="A8421" s="215" t="str">
        <f t="shared" si="1494"/>
        <v>-</v>
      </c>
      <c r="B8421" s="216"/>
      <c r="C8421" s="216"/>
      <c r="D8421" s="186"/>
      <c r="E8421" s="217">
        <f t="shared" si="1495"/>
        <v>0</v>
      </c>
      <c r="F8421" s="218">
        <f t="shared" si="1496"/>
        <v>0</v>
      </c>
      <c r="G8421" s="220"/>
      <c r="I8421" s="269"/>
    </row>
    <row r="8422" spans="1:19">
      <c r="A8422" s="215" t="str">
        <f t="shared" si="1494"/>
        <v>-</v>
      </c>
      <c r="B8422" s="216"/>
      <c r="C8422" s="216"/>
      <c r="D8422" s="186"/>
      <c r="E8422" s="217">
        <f t="shared" si="1495"/>
        <v>0</v>
      </c>
      <c r="F8422" s="218">
        <f t="shared" si="1496"/>
        <v>0</v>
      </c>
      <c r="G8422" s="220"/>
      <c r="I8422" s="269"/>
    </row>
    <row r="8423" spans="1:19">
      <c r="A8423" s="215" t="str">
        <f t="shared" si="1494"/>
        <v>-</v>
      </c>
      <c r="B8423" s="216"/>
      <c r="C8423" s="216"/>
      <c r="D8423" s="186"/>
      <c r="E8423" s="217">
        <f t="shared" si="1495"/>
        <v>0</v>
      </c>
      <c r="F8423" s="218">
        <f t="shared" si="1496"/>
        <v>0</v>
      </c>
      <c r="G8423" s="220"/>
      <c r="I8423" s="269"/>
    </row>
    <row r="8424" spans="1:19">
      <c r="A8424" s="215" t="str">
        <f t="shared" si="1494"/>
        <v>-</v>
      </c>
      <c r="B8424" s="216"/>
      <c r="C8424" s="216"/>
      <c r="D8424" s="186"/>
      <c r="E8424" s="217">
        <f t="shared" si="1495"/>
        <v>0</v>
      </c>
      <c r="F8424" s="218">
        <f t="shared" si="1496"/>
        <v>0</v>
      </c>
      <c r="G8424" s="220"/>
      <c r="I8424" s="269"/>
    </row>
    <row r="8425" spans="1:19">
      <c r="A8425" s="215" t="str">
        <f t="shared" si="1494"/>
        <v>-</v>
      </c>
      <c r="B8425" s="216"/>
      <c r="C8425" s="216"/>
      <c r="D8425" s="186"/>
      <c r="E8425" s="217">
        <f t="shared" si="1495"/>
        <v>0</v>
      </c>
      <c r="F8425" s="218">
        <f t="shared" si="1496"/>
        <v>0</v>
      </c>
      <c r="G8425" s="220"/>
      <c r="I8425" s="269"/>
    </row>
    <row r="8426" spans="1:19">
      <c r="A8426" s="215" t="str">
        <f t="shared" si="1494"/>
        <v>-</v>
      </c>
      <c r="B8426" s="216"/>
      <c r="C8426" s="216"/>
      <c r="D8426" s="186"/>
      <c r="E8426" s="217">
        <f t="shared" si="1495"/>
        <v>0</v>
      </c>
      <c r="F8426" s="218">
        <f t="shared" si="1496"/>
        <v>0</v>
      </c>
      <c r="G8426" s="220"/>
      <c r="I8426" s="308"/>
    </row>
    <row r="8427" spans="1:19" ht="13.5" thickBot="1">
      <c r="A8427" s="222"/>
      <c r="B8427" s="223"/>
      <c r="C8427" s="223"/>
      <c r="D8427" s="225"/>
      <c r="E8427" s="225"/>
      <c r="F8427" s="226" t="s">
        <v>76</v>
      </c>
      <c r="G8427" s="227">
        <f>SUM(F8415:F8426)</f>
        <v>0</v>
      </c>
      <c r="I8427" s="308"/>
    </row>
    <row r="8428" spans="1:19" s="209" customFormat="1" ht="13.5" thickTop="1">
      <c r="A8428" s="228" t="s">
        <v>63</v>
      </c>
      <c r="B8428" s="229"/>
      <c r="C8428" s="229"/>
      <c r="D8428" s="231"/>
      <c r="E8428" s="231"/>
      <c r="F8428" s="230"/>
      <c r="G8428" s="232"/>
      <c r="I8428" s="307"/>
      <c r="S8428" s="281"/>
    </row>
    <row r="8429" spans="1:19" ht="26">
      <c r="A8429" s="233" t="s">
        <v>53</v>
      </c>
      <c r="B8429" s="234"/>
      <c r="C8429" s="235" t="s">
        <v>54</v>
      </c>
      <c r="D8429" s="298" t="s">
        <v>64</v>
      </c>
      <c r="E8429" s="236" t="s">
        <v>65</v>
      </c>
      <c r="F8429" s="237" t="s">
        <v>75</v>
      </c>
      <c r="G8429" s="238" t="s">
        <v>66</v>
      </c>
      <c r="I8429" s="269"/>
    </row>
    <row r="8430" spans="1:19">
      <c r="A8430" s="842" t="str">
        <f t="shared" ref="A8430:A8441" si="1497">IF(I8429=0,"",VLOOKUP(I8429,MATERIALES,2,FALSE))</f>
        <v/>
      </c>
      <c r="B8430" s="843"/>
      <c r="C8430" s="239" t="str">
        <f t="shared" ref="C8430:C8438" si="1498">IF(I8429=0,"",VLOOKUP(I8429,MATERIALES,3,FALSE))</f>
        <v/>
      </c>
      <c r="D8430" s="186"/>
      <c r="E8430" s="240">
        <f t="shared" ref="E8430:E8441" si="1499">IF(I8429=0,0,VLOOKUP(I8429,MATERIALES,4,FALSE))</f>
        <v>0</v>
      </c>
      <c r="F8430" s="218">
        <f>D8430*E8430</f>
        <v>0</v>
      </c>
      <c r="G8430" s="219"/>
      <c r="I8430" s="269"/>
    </row>
    <row r="8431" spans="1:19">
      <c r="A8431" s="842" t="str">
        <f t="shared" si="1497"/>
        <v/>
      </c>
      <c r="B8431" s="843"/>
      <c r="C8431" s="239" t="str">
        <f t="shared" si="1498"/>
        <v/>
      </c>
      <c r="D8431" s="186"/>
      <c r="E8431" s="240">
        <f t="shared" si="1499"/>
        <v>0</v>
      </c>
      <c r="F8431" s="218">
        <f t="shared" ref="F8431:F8441" si="1500">D8431*E8431</f>
        <v>0</v>
      </c>
      <c r="G8431" s="220"/>
      <c r="I8431" s="269"/>
    </row>
    <row r="8432" spans="1:19">
      <c r="A8432" s="842" t="str">
        <f t="shared" si="1497"/>
        <v/>
      </c>
      <c r="B8432" s="843"/>
      <c r="C8432" s="239" t="str">
        <f t="shared" si="1498"/>
        <v/>
      </c>
      <c r="D8432" s="186"/>
      <c r="E8432" s="240">
        <f t="shared" si="1499"/>
        <v>0</v>
      </c>
      <c r="F8432" s="218">
        <f t="shared" si="1500"/>
        <v>0</v>
      </c>
      <c r="G8432" s="220"/>
      <c r="I8432" s="269"/>
    </row>
    <row r="8433" spans="1:9">
      <c r="A8433" s="842" t="str">
        <f t="shared" si="1497"/>
        <v/>
      </c>
      <c r="B8433" s="843"/>
      <c r="C8433" s="239" t="str">
        <f t="shared" si="1498"/>
        <v/>
      </c>
      <c r="D8433" s="186"/>
      <c r="E8433" s="240">
        <f t="shared" si="1499"/>
        <v>0</v>
      </c>
      <c r="F8433" s="218">
        <f t="shared" si="1500"/>
        <v>0</v>
      </c>
      <c r="G8433" s="220"/>
      <c r="I8433" s="269"/>
    </row>
    <row r="8434" spans="1:9">
      <c r="A8434" s="842" t="str">
        <f t="shared" si="1497"/>
        <v/>
      </c>
      <c r="B8434" s="843"/>
      <c r="C8434" s="239" t="str">
        <f t="shared" si="1498"/>
        <v/>
      </c>
      <c r="D8434" s="186"/>
      <c r="E8434" s="240">
        <f t="shared" si="1499"/>
        <v>0</v>
      </c>
      <c r="F8434" s="218">
        <f t="shared" si="1500"/>
        <v>0</v>
      </c>
      <c r="G8434" s="220"/>
      <c r="I8434" s="269"/>
    </row>
    <row r="8435" spans="1:9">
      <c r="A8435" s="842" t="str">
        <f t="shared" si="1497"/>
        <v/>
      </c>
      <c r="B8435" s="843"/>
      <c r="C8435" s="239" t="str">
        <f t="shared" si="1498"/>
        <v/>
      </c>
      <c r="D8435" s="186"/>
      <c r="E8435" s="240">
        <f t="shared" si="1499"/>
        <v>0</v>
      </c>
      <c r="F8435" s="218">
        <f t="shared" si="1500"/>
        <v>0</v>
      </c>
      <c r="G8435" s="220"/>
      <c r="I8435" s="269"/>
    </row>
    <row r="8436" spans="1:9">
      <c r="A8436" s="842" t="str">
        <f t="shared" si="1497"/>
        <v/>
      </c>
      <c r="B8436" s="843"/>
      <c r="C8436" s="239" t="str">
        <f t="shared" si="1498"/>
        <v/>
      </c>
      <c r="D8436" s="186"/>
      <c r="E8436" s="240">
        <f t="shared" si="1499"/>
        <v>0</v>
      </c>
      <c r="F8436" s="218">
        <f t="shared" si="1500"/>
        <v>0</v>
      </c>
      <c r="G8436" s="220"/>
      <c r="I8436" s="269"/>
    </row>
    <row r="8437" spans="1:9">
      <c r="A8437" s="842" t="str">
        <f t="shared" si="1497"/>
        <v/>
      </c>
      <c r="B8437" s="843"/>
      <c r="C8437" s="239" t="str">
        <f t="shared" si="1498"/>
        <v/>
      </c>
      <c r="D8437" s="186"/>
      <c r="E8437" s="240">
        <f t="shared" si="1499"/>
        <v>0</v>
      </c>
      <c r="F8437" s="218">
        <f t="shared" si="1500"/>
        <v>0</v>
      </c>
      <c r="G8437" s="241"/>
      <c r="I8437" s="269"/>
    </row>
    <row r="8438" spans="1:9">
      <c r="A8438" s="842" t="str">
        <f t="shared" si="1497"/>
        <v/>
      </c>
      <c r="B8438" s="843"/>
      <c r="C8438" s="239" t="str">
        <f t="shared" si="1498"/>
        <v/>
      </c>
      <c r="D8438" s="186"/>
      <c r="E8438" s="240">
        <f t="shared" si="1499"/>
        <v>0</v>
      </c>
      <c r="F8438" s="218">
        <f t="shared" si="1500"/>
        <v>0</v>
      </c>
      <c r="G8438" s="220"/>
      <c r="I8438" s="269"/>
    </row>
    <row r="8439" spans="1:9">
      <c r="A8439" s="842" t="str">
        <f t="shared" si="1497"/>
        <v/>
      </c>
      <c r="B8439" s="843"/>
      <c r="C8439" s="239"/>
      <c r="D8439" s="186"/>
      <c r="E8439" s="240">
        <f t="shared" si="1499"/>
        <v>0</v>
      </c>
      <c r="F8439" s="218">
        <f t="shared" si="1500"/>
        <v>0</v>
      </c>
      <c r="G8439" s="220"/>
      <c r="I8439" s="269"/>
    </row>
    <row r="8440" spans="1:9">
      <c r="A8440" s="842" t="str">
        <f t="shared" si="1497"/>
        <v/>
      </c>
      <c r="B8440" s="843"/>
      <c r="C8440" s="239"/>
      <c r="D8440" s="186"/>
      <c r="E8440" s="240">
        <f t="shared" si="1499"/>
        <v>0</v>
      </c>
      <c r="F8440" s="218">
        <f t="shared" si="1500"/>
        <v>0</v>
      </c>
      <c r="G8440" s="220"/>
      <c r="I8440" s="269"/>
    </row>
    <row r="8441" spans="1:9" ht="26.25" customHeight="1">
      <c r="A8441" s="842" t="str">
        <f t="shared" si="1497"/>
        <v/>
      </c>
      <c r="B8441" s="843"/>
      <c r="C8441" s="239" t="str">
        <f t="shared" ref="C8441" si="1501">IF(I8440=0,"",VLOOKUP(I8440,MATERIALES,3,FALSE))</f>
        <v/>
      </c>
      <c r="D8441" s="186"/>
      <c r="E8441" s="240">
        <f t="shared" si="1499"/>
        <v>0</v>
      </c>
      <c r="F8441" s="218">
        <f t="shared" si="1500"/>
        <v>0</v>
      </c>
      <c r="G8441" s="221"/>
      <c r="I8441" s="308"/>
    </row>
    <row r="8442" spans="1:9" ht="13.5" thickBot="1">
      <c r="A8442" s="204"/>
      <c r="D8442" s="206"/>
      <c r="E8442" s="242"/>
      <c r="F8442" s="243" t="s">
        <v>77</v>
      </c>
      <c r="G8442" s="241">
        <f>SUM(F8430:F8441)</f>
        <v>0</v>
      </c>
      <c r="I8442" s="308"/>
    </row>
    <row r="8443" spans="1:9" ht="14" thickTop="1" thickBot="1">
      <c r="A8443" s="244" t="s">
        <v>68</v>
      </c>
      <c r="B8443" s="245"/>
      <c r="C8443" s="245"/>
      <c r="D8443" s="247"/>
      <c r="E8443" s="247"/>
      <c r="F8443" s="246"/>
      <c r="G8443" s="248"/>
      <c r="I8443" s="308"/>
    </row>
    <row r="8444" spans="1:9" ht="13.5" thickTop="1">
      <c r="A8444" s="233" t="s">
        <v>53</v>
      </c>
      <c r="B8444" s="234"/>
      <c r="C8444" s="236" t="s">
        <v>67</v>
      </c>
      <c r="D8444" s="298" t="s">
        <v>71</v>
      </c>
      <c r="E8444" s="236" t="s">
        <v>96</v>
      </c>
      <c r="F8444" s="237" t="s">
        <v>75</v>
      </c>
      <c r="G8444" s="238" t="s">
        <v>66</v>
      </c>
      <c r="I8444" s="269"/>
    </row>
    <row r="8445" spans="1:9">
      <c r="A8445" s="842" t="str">
        <f>IF(I8444=0,"",VLOOKUP(I8444,EQUIPOS,2,FALSE))</f>
        <v/>
      </c>
      <c r="B8445" s="843"/>
      <c r="C8445" s="187"/>
      <c r="D8445" s="186"/>
      <c r="E8445" s="240">
        <f>IF(I8444=0,0,VLOOKUP(I8444,EQUIPOS,4,FALSE))</f>
        <v>0</v>
      </c>
      <c r="F8445" s="218">
        <f>C8445*D8445*E8445</f>
        <v>0</v>
      </c>
      <c r="G8445" s="219"/>
      <c r="I8445" s="269"/>
    </row>
    <row r="8446" spans="1:9">
      <c r="A8446" s="842" t="str">
        <f>IF(I8445=0,"",VLOOKUP(I8445,EQUIPOS,2,FALSE))</f>
        <v/>
      </c>
      <c r="B8446" s="843"/>
      <c r="C8446" s="187"/>
      <c r="D8446" s="186"/>
      <c r="E8446" s="240">
        <f>IF(I8445=0,0,VLOOKUP(I8445,EQUIPOS,4,FALSE))</f>
        <v>0</v>
      </c>
      <c r="F8446" s="218">
        <f t="shared" ref="F8446:F8449" si="1502">C8446*D8446*E8446</f>
        <v>0</v>
      </c>
      <c r="G8446" s="220"/>
      <c r="I8446" s="269"/>
    </row>
    <row r="8447" spans="1:9">
      <c r="A8447" s="842" t="str">
        <f>IF(I8446=0,"",VLOOKUP(I8446,EQUIPOS,2,FALSE))</f>
        <v/>
      </c>
      <c r="B8447" s="843"/>
      <c r="C8447" s="187"/>
      <c r="D8447" s="186"/>
      <c r="E8447" s="240">
        <f>IF(I8446=0,0,VLOOKUP(I8446,EQUIPOS,4,FALSE))</f>
        <v>0</v>
      </c>
      <c r="F8447" s="218">
        <f t="shared" si="1502"/>
        <v>0</v>
      </c>
      <c r="G8447" s="220"/>
      <c r="I8447" s="269"/>
    </row>
    <row r="8448" spans="1:9">
      <c r="A8448" s="842" t="str">
        <f>IF(I8447=0,"",VLOOKUP(I8447,EQUIPOS,2,FALSE))</f>
        <v/>
      </c>
      <c r="B8448" s="843"/>
      <c r="C8448" s="187"/>
      <c r="D8448" s="186"/>
      <c r="E8448" s="240">
        <f>IF(I8447=0,0,VLOOKUP(I8447,EQUIPOS,4,FALSE))</f>
        <v>0</v>
      </c>
      <c r="F8448" s="218">
        <f t="shared" si="1502"/>
        <v>0</v>
      </c>
      <c r="G8448" s="220"/>
      <c r="I8448" s="269"/>
    </row>
    <row r="8449" spans="1:9" ht="30.75" customHeight="1">
      <c r="A8449" s="842" t="str">
        <f>IF(I8448=0,"",VLOOKUP(I8448,EQUIPOS,2,FALSE))</f>
        <v/>
      </c>
      <c r="B8449" s="843"/>
      <c r="C8449" s="187"/>
      <c r="D8449" s="186"/>
      <c r="E8449" s="240">
        <f>IF(I8448=0,0,VLOOKUP(I8448,EQUIPOS,4,FALSE))</f>
        <v>0</v>
      </c>
      <c r="F8449" s="218">
        <f t="shared" si="1502"/>
        <v>0</v>
      </c>
      <c r="G8449" s="221"/>
      <c r="I8449" s="308"/>
    </row>
    <row r="8450" spans="1:9" ht="13.5" thickBot="1">
      <c r="A8450" s="222"/>
      <c r="B8450" s="223"/>
      <c r="C8450" s="223"/>
      <c r="D8450" s="225"/>
      <c r="E8450" s="249"/>
      <c r="F8450" s="226" t="s">
        <v>78</v>
      </c>
      <c r="G8450" s="250">
        <f>SUM(F8445:F8449)</f>
        <v>0</v>
      </c>
      <c r="I8450" s="308"/>
    </row>
    <row r="8451" spans="1:9" ht="13.5" thickTop="1">
      <c r="A8451" s="228" t="s">
        <v>69</v>
      </c>
      <c r="B8451" s="229"/>
      <c r="C8451" s="229"/>
      <c r="D8451" s="231"/>
      <c r="E8451" s="231"/>
      <c r="F8451" s="230"/>
      <c r="G8451" s="232"/>
      <c r="H8451" s="209"/>
      <c r="I8451" s="307"/>
    </row>
    <row r="8452" spans="1:9" ht="26">
      <c r="A8452" s="233" t="s">
        <v>53</v>
      </c>
      <c r="B8452" s="235" t="s">
        <v>54</v>
      </c>
      <c r="C8452" s="235" t="s">
        <v>64</v>
      </c>
      <c r="D8452" s="298" t="s">
        <v>70</v>
      </c>
      <c r="E8452" s="236" t="s">
        <v>65</v>
      </c>
      <c r="F8452" s="237" t="s">
        <v>75</v>
      </c>
      <c r="G8452" s="238" t="s">
        <v>66</v>
      </c>
      <c r="I8452" s="269"/>
    </row>
    <row r="8453" spans="1:9">
      <c r="A8453" s="251" t="str">
        <f t="shared" ref="A8453:A8464" si="1503">IF(I8452=0,"",VLOOKUP(I8452,MANOOBRA,2,FALSE))</f>
        <v/>
      </c>
      <c r="B8453" s="239" t="str">
        <f t="shared" ref="B8453:B8464" si="1504">IF(I8452=0,"",VLOOKUP(I8452,MANOOBRA,3,FALSE))</f>
        <v/>
      </c>
      <c r="C8453" s="187"/>
      <c r="D8453" s="187"/>
      <c r="E8453" s="240">
        <f t="shared" ref="E8453:E8464" si="1505">IF(I8452=0,0,VLOOKUP(I8452,MANOOBRA,4,FALSE))</f>
        <v>0</v>
      </c>
      <c r="F8453" s="218">
        <f>IF(D8453=0,0,C8453*E8453/D8453)</f>
        <v>0</v>
      </c>
      <c r="G8453" s="219"/>
      <c r="I8453" s="269"/>
    </row>
    <row r="8454" spans="1:9">
      <c r="A8454" s="251" t="str">
        <f t="shared" si="1503"/>
        <v/>
      </c>
      <c r="B8454" s="239" t="str">
        <f t="shared" si="1504"/>
        <v/>
      </c>
      <c r="C8454" s="187"/>
      <c r="D8454" s="187"/>
      <c r="E8454" s="240">
        <f t="shared" si="1505"/>
        <v>0</v>
      </c>
      <c r="F8454" s="218">
        <f t="shared" ref="F8454:F8464" si="1506">IF(D8454=0,0,C8454*E8454/D8454)</f>
        <v>0</v>
      </c>
      <c r="G8454" s="220"/>
      <c r="I8454" s="269"/>
    </row>
    <row r="8455" spans="1:9">
      <c r="A8455" s="251" t="str">
        <f t="shared" si="1503"/>
        <v/>
      </c>
      <c r="B8455" s="239" t="str">
        <f t="shared" si="1504"/>
        <v/>
      </c>
      <c r="C8455" s="187"/>
      <c r="D8455" s="290"/>
      <c r="E8455" s="240">
        <f t="shared" si="1505"/>
        <v>0</v>
      </c>
      <c r="F8455" s="218">
        <f t="shared" si="1506"/>
        <v>0</v>
      </c>
      <c r="G8455" s="220"/>
      <c r="I8455" s="269"/>
    </row>
    <row r="8456" spans="1:9">
      <c r="A8456" s="251" t="str">
        <f t="shared" si="1503"/>
        <v/>
      </c>
      <c r="B8456" s="239" t="str">
        <f t="shared" si="1504"/>
        <v/>
      </c>
      <c r="C8456" s="187"/>
      <c r="D8456" s="187"/>
      <c r="E8456" s="240">
        <f t="shared" si="1505"/>
        <v>0</v>
      </c>
      <c r="F8456" s="218">
        <f t="shared" si="1506"/>
        <v>0</v>
      </c>
      <c r="G8456" s="220"/>
      <c r="I8456" s="269"/>
    </row>
    <row r="8457" spans="1:9">
      <c r="A8457" s="251" t="str">
        <f t="shared" si="1503"/>
        <v/>
      </c>
      <c r="B8457" s="239" t="str">
        <f t="shared" si="1504"/>
        <v/>
      </c>
      <c r="C8457" s="187"/>
      <c r="D8457" s="187"/>
      <c r="E8457" s="240">
        <f t="shared" si="1505"/>
        <v>0</v>
      </c>
      <c r="F8457" s="218">
        <f t="shared" si="1506"/>
        <v>0</v>
      </c>
      <c r="G8457" s="220"/>
      <c r="I8457" s="269"/>
    </row>
    <row r="8458" spans="1:9">
      <c r="A8458" s="251" t="str">
        <f t="shared" si="1503"/>
        <v/>
      </c>
      <c r="B8458" s="239" t="str">
        <f t="shared" si="1504"/>
        <v/>
      </c>
      <c r="C8458" s="187"/>
      <c r="D8458" s="187"/>
      <c r="E8458" s="240">
        <f t="shared" si="1505"/>
        <v>0</v>
      </c>
      <c r="F8458" s="218">
        <f t="shared" si="1506"/>
        <v>0</v>
      </c>
      <c r="G8458" s="220"/>
      <c r="I8458" s="269"/>
    </row>
    <row r="8459" spans="1:9">
      <c r="A8459" s="251" t="str">
        <f t="shared" si="1503"/>
        <v/>
      </c>
      <c r="B8459" s="239" t="str">
        <f t="shared" si="1504"/>
        <v/>
      </c>
      <c r="C8459" s="187"/>
      <c r="D8459" s="187"/>
      <c r="E8459" s="240">
        <f t="shared" si="1505"/>
        <v>0</v>
      </c>
      <c r="F8459" s="218">
        <f t="shared" si="1506"/>
        <v>0</v>
      </c>
      <c r="G8459" s="220"/>
      <c r="I8459" s="269"/>
    </row>
    <row r="8460" spans="1:9">
      <c r="A8460" s="251" t="str">
        <f t="shared" si="1503"/>
        <v/>
      </c>
      <c r="B8460" s="239" t="str">
        <f t="shared" si="1504"/>
        <v/>
      </c>
      <c r="C8460" s="187"/>
      <c r="D8460" s="187"/>
      <c r="E8460" s="240">
        <f t="shared" si="1505"/>
        <v>0</v>
      </c>
      <c r="F8460" s="218">
        <f t="shared" si="1506"/>
        <v>0</v>
      </c>
      <c r="G8460" s="220"/>
      <c r="I8460" s="269"/>
    </row>
    <row r="8461" spans="1:9">
      <c r="A8461" s="251" t="str">
        <f t="shared" si="1503"/>
        <v/>
      </c>
      <c r="B8461" s="239" t="str">
        <f t="shared" si="1504"/>
        <v/>
      </c>
      <c r="C8461" s="187"/>
      <c r="D8461" s="187"/>
      <c r="E8461" s="240">
        <f t="shared" si="1505"/>
        <v>0</v>
      </c>
      <c r="F8461" s="218">
        <f t="shared" si="1506"/>
        <v>0</v>
      </c>
      <c r="G8461" s="220"/>
      <c r="I8461" s="269"/>
    </row>
    <row r="8462" spans="1:9">
      <c r="A8462" s="251" t="str">
        <f t="shared" si="1503"/>
        <v/>
      </c>
      <c r="B8462" s="239" t="str">
        <f t="shared" si="1504"/>
        <v/>
      </c>
      <c r="C8462" s="187"/>
      <c r="D8462" s="187"/>
      <c r="E8462" s="240">
        <f t="shared" si="1505"/>
        <v>0</v>
      </c>
      <c r="F8462" s="218">
        <f t="shared" si="1506"/>
        <v>0</v>
      </c>
      <c r="G8462" s="220"/>
      <c r="I8462" s="269"/>
    </row>
    <row r="8463" spans="1:9">
      <c r="A8463" s="251" t="str">
        <f t="shared" si="1503"/>
        <v/>
      </c>
      <c r="B8463" s="239" t="str">
        <f t="shared" si="1504"/>
        <v/>
      </c>
      <c r="C8463" s="187"/>
      <c r="D8463" s="187"/>
      <c r="E8463" s="240">
        <f t="shared" si="1505"/>
        <v>0</v>
      </c>
      <c r="F8463" s="218">
        <f t="shared" si="1506"/>
        <v>0</v>
      </c>
      <c r="G8463" s="220"/>
      <c r="I8463" s="269"/>
    </row>
    <row r="8464" spans="1:9" ht="31.5" customHeight="1">
      <c r="A8464" s="251" t="str">
        <f t="shared" si="1503"/>
        <v/>
      </c>
      <c r="B8464" s="239" t="str">
        <f t="shared" si="1504"/>
        <v/>
      </c>
      <c r="C8464" s="187"/>
      <c r="D8464" s="187"/>
      <c r="E8464" s="240">
        <f t="shared" si="1505"/>
        <v>0</v>
      </c>
      <c r="F8464" s="218">
        <f t="shared" si="1506"/>
        <v>0</v>
      </c>
      <c r="G8464" s="221"/>
      <c r="I8464" s="308"/>
    </row>
    <row r="8465" spans="1:20" ht="13.5" thickBot="1">
      <c r="A8465" s="222"/>
      <c r="B8465" s="223"/>
      <c r="C8465" s="223"/>
      <c r="D8465" s="225"/>
      <c r="E8465" s="225"/>
      <c r="F8465" s="226" t="s">
        <v>79</v>
      </c>
      <c r="G8465" s="250">
        <f>SUM(F8453:F8464)</f>
        <v>0</v>
      </c>
      <c r="I8465" s="308"/>
    </row>
    <row r="8466" spans="1:20" ht="13.5" thickTop="1">
      <c r="A8466" s="179" t="s">
        <v>72</v>
      </c>
      <c r="B8466" s="229"/>
      <c r="C8466" s="229"/>
      <c r="D8466" s="231"/>
      <c r="E8466" s="231"/>
      <c r="F8466" s="230"/>
      <c r="G8466" s="232"/>
      <c r="H8466" s="209"/>
      <c r="I8466" s="307"/>
    </row>
    <row r="8467" spans="1:20">
      <c r="A8467" s="233" t="s">
        <v>53</v>
      </c>
      <c r="B8467" s="234"/>
      <c r="C8467" s="234"/>
      <c r="D8467" s="299"/>
      <c r="E8467" s="236" t="s">
        <v>73</v>
      </c>
      <c r="F8467" s="237" t="s">
        <v>74</v>
      </c>
      <c r="G8467" s="252" t="s">
        <v>73</v>
      </c>
      <c r="I8467" s="308"/>
    </row>
    <row r="8468" spans="1:20">
      <c r="A8468" s="178" t="s">
        <v>86</v>
      </c>
      <c r="B8468" s="253"/>
      <c r="C8468" s="253"/>
      <c r="D8468" s="300"/>
      <c r="E8468" s="217">
        <f>SUM(G8427,G8442,G8450,G8465)</f>
        <v>0</v>
      </c>
      <c r="F8468" s="254">
        <f>A</f>
        <v>0</v>
      </c>
      <c r="G8468" s="255">
        <f>E8468*F8468</f>
        <v>0</v>
      </c>
      <c r="I8468" s="308"/>
    </row>
    <row r="8469" spans="1:20">
      <c r="A8469" s="178" t="s">
        <v>84</v>
      </c>
      <c r="B8469" s="253"/>
      <c r="C8469" s="253"/>
      <c r="D8469" s="300"/>
      <c r="E8469" s="217">
        <f>SUM(G8427,G8442,G8450,G8465)</f>
        <v>0</v>
      </c>
      <c r="F8469" s="254">
        <f>I</f>
        <v>0</v>
      </c>
      <c r="G8469" s="255">
        <f>E8469*F8469</f>
        <v>0</v>
      </c>
      <c r="I8469" s="308"/>
    </row>
    <row r="8470" spans="1:20" ht="33" customHeight="1">
      <c r="A8470" s="178" t="s">
        <v>85</v>
      </c>
      <c r="B8470" s="253"/>
      <c r="C8470" s="253"/>
      <c r="D8470" s="300"/>
      <c r="E8470" s="217">
        <f>SUM(G8427,G8442,G8450,G8465)</f>
        <v>0</v>
      </c>
      <c r="F8470" s="254">
        <f>U</f>
        <v>0</v>
      </c>
      <c r="G8470" s="255">
        <f>E8470*F8470</f>
        <v>0</v>
      </c>
      <c r="I8470" s="308"/>
      <c r="J8470" s="281"/>
      <c r="K8470" s="281"/>
      <c r="L8470" s="281"/>
      <c r="M8470" s="281"/>
      <c r="N8470" s="281"/>
      <c r="O8470" s="281"/>
      <c r="P8470" s="281"/>
      <c r="Q8470" s="281"/>
      <c r="R8470" s="281"/>
      <c r="S8470" s="281"/>
    </row>
    <row r="8471" spans="1:20" s="201" customFormat="1" ht="13.5" thickBot="1">
      <c r="A8471" s="222"/>
      <c r="B8471" s="223"/>
      <c r="C8471" s="223"/>
      <c r="D8471" s="225"/>
      <c r="E8471" s="225"/>
      <c r="F8471" s="256" t="s">
        <v>83</v>
      </c>
      <c r="G8471" s="250">
        <f>SUM(G8468:G8470)</f>
        <v>0</v>
      </c>
      <c r="I8471" s="309"/>
      <c r="J8471" s="201" t="str">
        <f>B8411</f>
        <v>10,26</v>
      </c>
      <c r="K8471" s="261">
        <f>E8468</f>
        <v>0</v>
      </c>
      <c r="L8471" s="261">
        <f>+G8427</f>
        <v>0</v>
      </c>
      <c r="M8471" s="261">
        <f>+G8442</f>
        <v>0</v>
      </c>
      <c r="N8471" s="261">
        <f>+G8450</f>
        <v>0</v>
      </c>
      <c r="O8471" s="261">
        <f>+G8465</f>
        <v>0</v>
      </c>
      <c r="P8471" s="280">
        <f>G8468</f>
        <v>0</v>
      </c>
      <c r="Q8471" s="280">
        <f>G8469</f>
        <v>0</v>
      </c>
      <c r="R8471" s="280">
        <f>G8470</f>
        <v>0</v>
      </c>
      <c r="S8471" s="283">
        <f>SUM(K8471:R8471)</f>
        <v>0</v>
      </c>
      <c r="T8471" s="280"/>
    </row>
    <row r="8472" spans="1:20" ht="14" thickTop="1" thickBot="1">
      <c r="A8472" s="257"/>
      <c r="B8472" s="201"/>
      <c r="C8472" s="201"/>
      <c r="D8472" s="301"/>
      <c r="E8472" s="258" t="s">
        <v>88</v>
      </c>
      <c r="F8472" s="259"/>
      <c r="G8472" s="260">
        <f>ROUND(SUM(G8427,G8442,G8450,G8465,G8471),0)</f>
        <v>0</v>
      </c>
      <c r="I8472" s="308"/>
      <c r="T8472" s="280"/>
    </row>
    <row r="8473" spans="1:20" ht="13.5" thickTop="1">
      <c r="A8473" s="262" t="s">
        <v>95</v>
      </c>
      <c r="D8473" s="206"/>
      <c r="E8473" s="206"/>
      <c r="F8473" s="205"/>
      <c r="G8473" s="208"/>
      <c r="I8473" s="308"/>
      <c r="T8473" s="280"/>
    </row>
    <row r="8474" spans="1:20">
      <c r="A8474" s="262"/>
      <c r="B8474" s="263"/>
      <c r="C8474" s="263"/>
      <c r="D8474" s="302"/>
      <c r="E8474" s="206"/>
      <c r="F8474" s="205"/>
      <c r="G8474" s="264">
        <f ca="1">TODAY()</f>
        <v>45189</v>
      </c>
      <c r="I8474" s="308"/>
      <c r="T8474" s="280"/>
    </row>
    <row r="8475" spans="1:20" s="191" customFormat="1" ht="13.5" thickBot="1">
      <c r="A8475" s="222"/>
      <c r="B8475" s="223"/>
      <c r="C8475" s="223"/>
      <c r="D8475" s="225"/>
      <c r="E8475" s="225"/>
      <c r="F8475" s="224"/>
      <c r="G8475" s="265"/>
      <c r="I8475" s="303"/>
      <c r="S8475" s="282"/>
    </row>
    <row r="8476" spans="1:20" s="191" customFormat="1" ht="13.5" thickTop="1">
      <c r="A8476" s="188" t="s">
        <v>124</v>
      </c>
      <c r="B8476" s="188"/>
      <c r="C8476" s="188"/>
      <c r="D8476" s="190"/>
      <c r="E8476" s="190"/>
      <c r="F8476" s="189"/>
      <c r="G8476" s="189"/>
      <c r="I8476" s="303"/>
      <c r="S8476" s="282"/>
    </row>
    <row r="8477" spans="1:20" s="191" customFormat="1">
      <c r="A8477" s="188" t="str">
        <f>CONCATENATE('Prestaciones y AIU'!A7608," ANALISIS DE PRECIOS UNITARIOS")</f>
        <v xml:space="preserve"> ANALISIS DE PRECIOS UNITARIOS</v>
      </c>
      <c r="B8477" s="188"/>
      <c r="C8477" s="188"/>
      <c r="D8477" s="190"/>
      <c r="E8477" s="190"/>
      <c r="F8477" s="189"/>
      <c r="G8477" s="189"/>
      <c r="I8477" s="303"/>
      <c r="S8477" s="282"/>
    </row>
    <row r="8478" spans="1:20" s="191" customFormat="1">
      <c r="A8478" s="188" t="str">
        <f>Objeto_LIC</f>
        <v>OBJETO PROCESO COMPETITIVO</v>
      </c>
      <c r="B8478" s="188"/>
      <c r="C8478" s="188"/>
      <c r="D8478" s="190"/>
      <c r="E8478" s="190"/>
      <c r="F8478" s="189"/>
      <c r="G8478" s="189"/>
      <c r="I8478" s="303"/>
      <c r="S8478" s="282"/>
    </row>
    <row r="8479" spans="1:20">
      <c r="A8479" s="188"/>
      <c r="B8479" s="188"/>
      <c r="C8479" s="188"/>
      <c r="D8479" s="190"/>
      <c r="E8479" s="190"/>
      <c r="F8479" s="189"/>
      <c r="G8479" s="189"/>
    </row>
    <row r="8480" spans="1:20" s="201" customFormat="1" ht="13.5" thickBot="1">
      <c r="A8480" s="192"/>
      <c r="B8480" s="192"/>
      <c r="C8480" s="192"/>
      <c r="D8480" s="194"/>
      <c r="E8480" s="194"/>
      <c r="F8480" s="193"/>
      <c r="G8480" s="193"/>
      <c r="I8480" s="305"/>
      <c r="S8480" s="282"/>
    </row>
    <row r="8481" spans="1:19" ht="13.5" thickTop="1">
      <c r="A8481" s="196"/>
      <c r="B8481" s="197"/>
      <c r="C8481" s="197"/>
      <c r="D8481" s="199"/>
      <c r="E8481" s="199"/>
      <c r="F8481" s="198"/>
      <c r="G8481" s="200" t="s">
        <v>125</v>
      </c>
    </row>
    <row r="8482" spans="1:19">
      <c r="A8482" s="202" t="s">
        <v>58</v>
      </c>
      <c r="B8482" s="844" t="str">
        <f>Proponente</f>
        <v>INDICAR NOMBRE DE CONTRATISTA</v>
      </c>
      <c r="C8482" s="844"/>
      <c r="D8482" s="844"/>
      <c r="E8482" s="844"/>
      <c r="F8482" s="844"/>
      <c r="G8482" s="845"/>
    </row>
    <row r="8483" spans="1:19">
      <c r="A8483" s="202" t="s">
        <v>59</v>
      </c>
      <c r="B8483" s="203" t="str">
        <f>Presupuesto!$A$129</f>
        <v>10,27</v>
      </c>
      <c r="C8483" s="844" t="str">
        <f>Presupuesto!$B$129</f>
        <v>Suministro e instalación de Geotextil Tipo FORTEX BX60 o similar</v>
      </c>
      <c r="D8483" s="844"/>
      <c r="E8483" s="844"/>
      <c r="F8483" s="844"/>
      <c r="G8483" s="845"/>
    </row>
    <row r="8484" spans="1:19">
      <c r="A8484" s="204"/>
      <c r="D8484" s="206"/>
      <c r="E8484" s="206"/>
      <c r="F8484" s="192" t="s">
        <v>87</v>
      </c>
      <c r="G8484" s="207" t="str">
        <f>Presupuesto!$C$129</f>
        <v>m2</v>
      </c>
      <c r="I8484" s="306"/>
      <c r="J8484" s="281"/>
      <c r="K8484" s="281"/>
      <c r="L8484" s="281"/>
      <c r="M8484" s="281"/>
      <c r="N8484" s="281"/>
      <c r="O8484" s="281"/>
      <c r="P8484" s="281"/>
      <c r="Q8484" s="281"/>
      <c r="R8484" s="281"/>
      <c r="S8484" s="281"/>
    </row>
    <row r="8485" spans="1:19" s="209" customFormat="1" ht="13.5" thickBot="1">
      <c r="A8485" s="202" t="s">
        <v>60</v>
      </c>
      <c r="B8485" s="195"/>
      <c r="C8485" s="195"/>
      <c r="D8485" s="206"/>
      <c r="E8485" s="206"/>
      <c r="F8485" s="205"/>
      <c r="G8485" s="208"/>
      <c r="I8485" s="307"/>
      <c r="S8485" s="281"/>
    </row>
    <row r="8486" spans="1:19" ht="13.5" thickTop="1">
      <c r="A8486" s="210" t="s">
        <v>53</v>
      </c>
      <c r="B8486" s="211" t="s">
        <v>61</v>
      </c>
      <c r="C8486" s="211" t="s">
        <v>62</v>
      </c>
      <c r="D8486" s="212" t="s">
        <v>70</v>
      </c>
      <c r="E8486" s="213" t="s">
        <v>98</v>
      </c>
      <c r="F8486" s="213" t="s">
        <v>75</v>
      </c>
      <c r="G8486" s="214" t="s">
        <v>66</v>
      </c>
      <c r="I8486" s="269"/>
    </row>
    <row r="8487" spans="1:19">
      <c r="A8487" s="215" t="str">
        <f t="shared" ref="A8487:A8498" si="1507">IF(I8486=0,"-",VLOOKUP(I8486,EQUIPOS,2,FALSE))</f>
        <v>-</v>
      </c>
      <c r="B8487" s="216"/>
      <c r="C8487" s="216"/>
      <c r="D8487" s="186"/>
      <c r="E8487" s="217">
        <f t="shared" ref="E8487:E8498" si="1508">IF(I8486=0,0,VLOOKUP(I8486,EQUIPOS,4,FALSE))</f>
        <v>0</v>
      </c>
      <c r="F8487" s="218">
        <f t="shared" ref="F8487:F8498" si="1509">IF(D8487=0,0,E8487/D8487)</f>
        <v>0</v>
      </c>
      <c r="G8487" s="219"/>
      <c r="I8487" s="269"/>
    </row>
    <row r="8488" spans="1:19">
      <c r="A8488" s="215" t="str">
        <f t="shared" si="1507"/>
        <v>-</v>
      </c>
      <c r="B8488" s="216"/>
      <c r="C8488" s="216"/>
      <c r="D8488" s="186"/>
      <c r="E8488" s="217">
        <f t="shared" si="1508"/>
        <v>0</v>
      </c>
      <c r="F8488" s="218">
        <f t="shared" si="1509"/>
        <v>0</v>
      </c>
      <c r="G8488" s="220"/>
      <c r="I8488" s="269"/>
    </row>
    <row r="8489" spans="1:19">
      <c r="A8489" s="215" t="str">
        <f t="shared" si="1507"/>
        <v>-</v>
      </c>
      <c r="B8489" s="216"/>
      <c r="C8489" s="216"/>
      <c r="D8489" s="186"/>
      <c r="E8489" s="217">
        <f t="shared" si="1508"/>
        <v>0</v>
      </c>
      <c r="F8489" s="218">
        <f t="shared" si="1509"/>
        <v>0</v>
      </c>
      <c r="G8489" s="220"/>
      <c r="I8489" s="269"/>
    </row>
    <row r="8490" spans="1:19">
      <c r="A8490" s="215" t="str">
        <f t="shared" si="1507"/>
        <v>-</v>
      </c>
      <c r="B8490" s="216"/>
      <c r="C8490" s="216"/>
      <c r="D8490" s="186"/>
      <c r="E8490" s="217">
        <f t="shared" si="1508"/>
        <v>0</v>
      </c>
      <c r="F8490" s="218">
        <f t="shared" si="1509"/>
        <v>0</v>
      </c>
      <c r="G8490" s="220"/>
      <c r="I8490" s="269"/>
    </row>
    <row r="8491" spans="1:19">
      <c r="A8491" s="215" t="str">
        <f t="shared" si="1507"/>
        <v>-</v>
      </c>
      <c r="B8491" s="216"/>
      <c r="C8491" s="216"/>
      <c r="D8491" s="186"/>
      <c r="E8491" s="217">
        <f t="shared" si="1508"/>
        <v>0</v>
      </c>
      <c r="F8491" s="218">
        <f t="shared" si="1509"/>
        <v>0</v>
      </c>
      <c r="G8491" s="220"/>
      <c r="I8491" s="269"/>
    </row>
    <row r="8492" spans="1:19">
      <c r="A8492" s="215" t="str">
        <f t="shared" si="1507"/>
        <v>-</v>
      </c>
      <c r="B8492" s="216"/>
      <c r="C8492" s="216"/>
      <c r="D8492" s="186"/>
      <c r="E8492" s="217">
        <f t="shared" si="1508"/>
        <v>0</v>
      </c>
      <c r="F8492" s="218">
        <f t="shared" si="1509"/>
        <v>0</v>
      </c>
      <c r="G8492" s="220"/>
      <c r="I8492" s="269"/>
    </row>
    <row r="8493" spans="1:19">
      <c r="A8493" s="215" t="str">
        <f t="shared" si="1507"/>
        <v>-</v>
      </c>
      <c r="B8493" s="216"/>
      <c r="C8493" s="216"/>
      <c r="D8493" s="186"/>
      <c r="E8493" s="217">
        <f t="shared" si="1508"/>
        <v>0</v>
      </c>
      <c r="F8493" s="218">
        <f t="shared" si="1509"/>
        <v>0</v>
      </c>
      <c r="G8493" s="220"/>
      <c r="I8493" s="269"/>
    </row>
    <row r="8494" spans="1:19">
      <c r="A8494" s="215" t="str">
        <f t="shared" si="1507"/>
        <v>-</v>
      </c>
      <c r="B8494" s="216"/>
      <c r="C8494" s="216"/>
      <c r="D8494" s="186"/>
      <c r="E8494" s="217">
        <f t="shared" si="1508"/>
        <v>0</v>
      </c>
      <c r="F8494" s="218">
        <f t="shared" si="1509"/>
        <v>0</v>
      </c>
      <c r="G8494" s="220"/>
      <c r="I8494" s="269"/>
    </row>
    <row r="8495" spans="1:19">
      <c r="A8495" s="215" t="str">
        <f t="shared" si="1507"/>
        <v>-</v>
      </c>
      <c r="B8495" s="216"/>
      <c r="C8495" s="216"/>
      <c r="D8495" s="186"/>
      <c r="E8495" s="217">
        <f t="shared" si="1508"/>
        <v>0</v>
      </c>
      <c r="F8495" s="218">
        <f t="shared" si="1509"/>
        <v>0</v>
      </c>
      <c r="G8495" s="220"/>
      <c r="I8495" s="269"/>
    </row>
    <row r="8496" spans="1:19">
      <c r="A8496" s="215" t="str">
        <f t="shared" si="1507"/>
        <v>-</v>
      </c>
      <c r="B8496" s="216"/>
      <c r="C8496" s="216"/>
      <c r="D8496" s="186"/>
      <c r="E8496" s="217">
        <f t="shared" si="1508"/>
        <v>0</v>
      </c>
      <c r="F8496" s="218">
        <f t="shared" si="1509"/>
        <v>0</v>
      </c>
      <c r="G8496" s="220"/>
      <c r="I8496" s="269"/>
    </row>
    <row r="8497" spans="1:19">
      <c r="A8497" s="215" t="str">
        <f t="shared" si="1507"/>
        <v>-</v>
      </c>
      <c r="B8497" s="216"/>
      <c r="C8497" s="216"/>
      <c r="D8497" s="186"/>
      <c r="E8497" s="217">
        <f t="shared" si="1508"/>
        <v>0</v>
      </c>
      <c r="F8497" s="218">
        <f t="shared" si="1509"/>
        <v>0</v>
      </c>
      <c r="G8497" s="220"/>
      <c r="I8497" s="269"/>
    </row>
    <row r="8498" spans="1:19">
      <c r="A8498" s="215" t="str">
        <f t="shared" si="1507"/>
        <v>-</v>
      </c>
      <c r="B8498" s="216"/>
      <c r="C8498" s="216"/>
      <c r="D8498" s="186"/>
      <c r="E8498" s="217">
        <f t="shared" si="1508"/>
        <v>0</v>
      </c>
      <c r="F8498" s="218">
        <f t="shared" si="1509"/>
        <v>0</v>
      </c>
      <c r="G8498" s="220"/>
      <c r="I8498" s="308"/>
    </row>
    <row r="8499" spans="1:19" ht="13.5" thickBot="1">
      <c r="A8499" s="222"/>
      <c r="B8499" s="223"/>
      <c r="C8499" s="223"/>
      <c r="D8499" s="225"/>
      <c r="E8499" s="225"/>
      <c r="F8499" s="226" t="s">
        <v>76</v>
      </c>
      <c r="G8499" s="227">
        <f>SUM(F8487:F8498)</f>
        <v>0</v>
      </c>
      <c r="I8499" s="308"/>
    </row>
    <row r="8500" spans="1:19" s="209" customFormat="1" ht="13.5" thickTop="1">
      <c r="A8500" s="228" t="s">
        <v>63</v>
      </c>
      <c r="B8500" s="229"/>
      <c r="C8500" s="229"/>
      <c r="D8500" s="231"/>
      <c r="E8500" s="231"/>
      <c r="F8500" s="230"/>
      <c r="G8500" s="232"/>
      <c r="I8500" s="307"/>
      <c r="S8500" s="281"/>
    </row>
    <row r="8501" spans="1:19" ht="26">
      <c r="A8501" s="233" t="s">
        <v>53</v>
      </c>
      <c r="B8501" s="234"/>
      <c r="C8501" s="235" t="s">
        <v>54</v>
      </c>
      <c r="D8501" s="298" t="s">
        <v>64</v>
      </c>
      <c r="E8501" s="236" t="s">
        <v>65</v>
      </c>
      <c r="F8501" s="237" t="s">
        <v>75</v>
      </c>
      <c r="G8501" s="238" t="s">
        <v>66</v>
      </c>
      <c r="I8501" s="269"/>
    </row>
    <row r="8502" spans="1:19">
      <c r="A8502" s="842" t="str">
        <f t="shared" ref="A8502:A8513" si="1510">IF(I8501=0,"",VLOOKUP(I8501,MATERIALES,2,FALSE))</f>
        <v/>
      </c>
      <c r="B8502" s="843"/>
      <c r="C8502" s="239" t="str">
        <f t="shared" ref="C8502:C8510" si="1511">IF(I8501=0,"",VLOOKUP(I8501,MATERIALES,3,FALSE))</f>
        <v/>
      </c>
      <c r="D8502" s="186"/>
      <c r="E8502" s="240">
        <f t="shared" ref="E8502:E8513" si="1512">IF(I8501=0,0,VLOOKUP(I8501,MATERIALES,4,FALSE))</f>
        <v>0</v>
      </c>
      <c r="F8502" s="218">
        <f>D8502*E8502</f>
        <v>0</v>
      </c>
      <c r="G8502" s="219"/>
      <c r="I8502" s="269"/>
    </row>
    <row r="8503" spans="1:19">
      <c r="A8503" s="842" t="str">
        <f t="shared" si="1510"/>
        <v/>
      </c>
      <c r="B8503" s="843"/>
      <c r="C8503" s="239" t="str">
        <f t="shared" si="1511"/>
        <v/>
      </c>
      <c r="D8503" s="186"/>
      <c r="E8503" s="240">
        <f t="shared" si="1512"/>
        <v>0</v>
      </c>
      <c r="F8503" s="218">
        <f t="shared" ref="F8503:F8513" si="1513">D8503*E8503</f>
        <v>0</v>
      </c>
      <c r="G8503" s="220"/>
      <c r="I8503" s="269"/>
    </row>
    <row r="8504" spans="1:19">
      <c r="A8504" s="842" t="str">
        <f t="shared" si="1510"/>
        <v/>
      </c>
      <c r="B8504" s="843"/>
      <c r="C8504" s="239" t="str">
        <f t="shared" si="1511"/>
        <v/>
      </c>
      <c r="D8504" s="186"/>
      <c r="E8504" s="240">
        <f t="shared" si="1512"/>
        <v>0</v>
      </c>
      <c r="F8504" s="218">
        <f t="shared" si="1513"/>
        <v>0</v>
      </c>
      <c r="G8504" s="220"/>
      <c r="I8504" s="269"/>
    </row>
    <row r="8505" spans="1:19">
      <c r="A8505" s="842" t="str">
        <f t="shared" si="1510"/>
        <v/>
      </c>
      <c r="B8505" s="843"/>
      <c r="C8505" s="239" t="str">
        <f t="shared" si="1511"/>
        <v/>
      </c>
      <c r="D8505" s="186"/>
      <c r="E8505" s="240">
        <f t="shared" si="1512"/>
        <v>0</v>
      </c>
      <c r="F8505" s="218">
        <f t="shared" si="1513"/>
        <v>0</v>
      </c>
      <c r="G8505" s="220"/>
      <c r="I8505" s="269"/>
    </row>
    <row r="8506" spans="1:19">
      <c r="A8506" s="842" t="str">
        <f t="shared" si="1510"/>
        <v/>
      </c>
      <c r="B8506" s="843"/>
      <c r="C8506" s="239" t="str">
        <f t="shared" si="1511"/>
        <v/>
      </c>
      <c r="D8506" s="186"/>
      <c r="E8506" s="240">
        <f t="shared" si="1512"/>
        <v>0</v>
      </c>
      <c r="F8506" s="218">
        <f t="shared" si="1513"/>
        <v>0</v>
      </c>
      <c r="G8506" s="220"/>
      <c r="I8506" s="269"/>
    </row>
    <row r="8507" spans="1:19">
      <c r="A8507" s="842" t="str">
        <f t="shared" si="1510"/>
        <v/>
      </c>
      <c r="B8507" s="843"/>
      <c r="C8507" s="239" t="str">
        <f t="shared" si="1511"/>
        <v/>
      </c>
      <c r="D8507" s="186"/>
      <c r="E8507" s="240">
        <f t="shared" si="1512"/>
        <v>0</v>
      </c>
      <c r="F8507" s="218">
        <f t="shared" si="1513"/>
        <v>0</v>
      </c>
      <c r="G8507" s="220"/>
      <c r="I8507" s="269"/>
    </row>
    <row r="8508" spans="1:19">
      <c r="A8508" s="842" t="str">
        <f t="shared" si="1510"/>
        <v/>
      </c>
      <c r="B8508" s="843"/>
      <c r="C8508" s="239" t="str">
        <f t="shared" si="1511"/>
        <v/>
      </c>
      <c r="D8508" s="186"/>
      <c r="E8508" s="240">
        <f t="shared" si="1512"/>
        <v>0</v>
      </c>
      <c r="F8508" s="218">
        <f t="shared" si="1513"/>
        <v>0</v>
      </c>
      <c r="G8508" s="220"/>
      <c r="I8508" s="269"/>
    </row>
    <row r="8509" spans="1:19">
      <c r="A8509" s="842" t="str">
        <f t="shared" si="1510"/>
        <v/>
      </c>
      <c r="B8509" s="843"/>
      <c r="C8509" s="239" t="str">
        <f t="shared" si="1511"/>
        <v/>
      </c>
      <c r="D8509" s="186"/>
      <c r="E8509" s="240">
        <f t="shared" si="1512"/>
        <v>0</v>
      </c>
      <c r="F8509" s="218">
        <f t="shared" si="1513"/>
        <v>0</v>
      </c>
      <c r="G8509" s="241"/>
      <c r="I8509" s="269"/>
    </row>
    <row r="8510" spans="1:19">
      <c r="A8510" s="842" t="str">
        <f t="shared" si="1510"/>
        <v/>
      </c>
      <c r="B8510" s="843"/>
      <c r="C8510" s="239" t="str">
        <f t="shared" si="1511"/>
        <v/>
      </c>
      <c r="D8510" s="186"/>
      <c r="E8510" s="240">
        <f t="shared" si="1512"/>
        <v>0</v>
      </c>
      <c r="F8510" s="218">
        <f t="shared" si="1513"/>
        <v>0</v>
      </c>
      <c r="G8510" s="220"/>
      <c r="I8510" s="269"/>
    </row>
    <row r="8511" spans="1:19">
      <c r="A8511" s="842" t="str">
        <f t="shared" si="1510"/>
        <v/>
      </c>
      <c r="B8511" s="843"/>
      <c r="C8511" s="239"/>
      <c r="D8511" s="186"/>
      <c r="E8511" s="240">
        <f t="shared" si="1512"/>
        <v>0</v>
      </c>
      <c r="F8511" s="218">
        <f t="shared" si="1513"/>
        <v>0</v>
      </c>
      <c r="G8511" s="220"/>
      <c r="I8511" s="269"/>
    </row>
    <row r="8512" spans="1:19">
      <c r="A8512" s="842" t="str">
        <f t="shared" si="1510"/>
        <v/>
      </c>
      <c r="B8512" s="843"/>
      <c r="C8512" s="239"/>
      <c r="D8512" s="186"/>
      <c r="E8512" s="240">
        <f t="shared" si="1512"/>
        <v>0</v>
      </c>
      <c r="F8512" s="218">
        <f t="shared" si="1513"/>
        <v>0</v>
      </c>
      <c r="G8512" s="220"/>
      <c r="I8512" s="269"/>
    </row>
    <row r="8513" spans="1:9" ht="26.25" customHeight="1">
      <c r="A8513" s="842" t="str">
        <f t="shared" si="1510"/>
        <v/>
      </c>
      <c r="B8513" s="843"/>
      <c r="C8513" s="239" t="str">
        <f t="shared" ref="C8513" si="1514">IF(I8512=0,"",VLOOKUP(I8512,MATERIALES,3,FALSE))</f>
        <v/>
      </c>
      <c r="D8513" s="186"/>
      <c r="E8513" s="240">
        <f t="shared" si="1512"/>
        <v>0</v>
      </c>
      <c r="F8513" s="218">
        <f t="shared" si="1513"/>
        <v>0</v>
      </c>
      <c r="G8513" s="221"/>
      <c r="I8513" s="308"/>
    </row>
    <row r="8514" spans="1:9" ht="13.5" thickBot="1">
      <c r="A8514" s="204"/>
      <c r="D8514" s="206"/>
      <c r="E8514" s="242"/>
      <c r="F8514" s="243" t="s">
        <v>77</v>
      </c>
      <c r="G8514" s="241">
        <f>SUM(F8502:F8513)</f>
        <v>0</v>
      </c>
      <c r="I8514" s="308"/>
    </row>
    <row r="8515" spans="1:9" ht="14" thickTop="1" thickBot="1">
      <c r="A8515" s="244" t="s">
        <v>68</v>
      </c>
      <c r="B8515" s="245"/>
      <c r="C8515" s="245"/>
      <c r="D8515" s="247"/>
      <c r="E8515" s="247"/>
      <c r="F8515" s="246"/>
      <c r="G8515" s="248"/>
      <c r="I8515" s="308"/>
    </row>
    <row r="8516" spans="1:9" ht="13.5" thickTop="1">
      <c r="A8516" s="233" t="s">
        <v>53</v>
      </c>
      <c r="B8516" s="234"/>
      <c r="C8516" s="236" t="s">
        <v>67</v>
      </c>
      <c r="D8516" s="298" t="s">
        <v>71</v>
      </c>
      <c r="E8516" s="236" t="s">
        <v>96</v>
      </c>
      <c r="F8516" s="237" t="s">
        <v>75</v>
      </c>
      <c r="G8516" s="238" t="s">
        <v>66</v>
      </c>
      <c r="I8516" s="269"/>
    </row>
    <row r="8517" spans="1:9">
      <c r="A8517" s="842" t="str">
        <f>IF(I8516=0,"",VLOOKUP(I8516,EQUIPOS,2,FALSE))</f>
        <v/>
      </c>
      <c r="B8517" s="843"/>
      <c r="C8517" s="187"/>
      <c r="D8517" s="186"/>
      <c r="E8517" s="240">
        <f>IF(I8516=0,0,VLOOKUP(I8516,EQUIPOS,4,FALSE))</f>
        <v>0</v>
      </c>
      <c r="F8517" s="218">
        <f>C8517*D8517*E8517</f>
        <v>0</v>
      </c>
      <c r="G8517" s="219"/>
      <c r="I8517" s="269"/>
    </row>
    <row r="8518" spans="1:9">
      <c r="A8518" s="842" t="str">
        <f>IF(I8517=0,"",VLOOKUP(I8517,EQUIPOS,2,FALSE))</f>
        <v/>
      </c>
      <c r="B8518" s="843"/>
      <c r="C8518" s="187"/>
      <c r="D8518" s="186"/>
      <c r="E8518" s="240">
        <f>IF(I8517=0,0,VLOOKUP(I8517,EQUIPOS,4,FALSE))</f>
        <v>0</v>
      </c>
      <c r="F8518" s="218">
        <f t="shared" ref="F8518:F8521" si="1515">C8518*D8518*E8518</f>
        <v>0</v>
      </c>
      <c r="G8518" s="220"/>
      <c r="I8518" s="269"/>
    </row>
    <row r="8519" spans="1:9">
      <c r="A8519" s="842" t="str">
        <f>IF(I8518=0,"",VLOOKUP(I8518,EQUIPOS,2,FALSE))</f>
        <v/>
      </c>
      <c r="B8519" s="843"/>
      <c r="C8519" s="187"/>
      <c r="D8519" s="186"/>
      <c r="E8519" s="240">
        <f>IF(I8518=0,0,VLOOKUP(I8518,EQUIPOS,4,FALSE))</f>
        <v>0</v>
      </c>
      <c r="F8519" s="218">
        <f t="shared" si="1515"/>
        <v>0</v>
      </c>
      <c r="G8519" s="220"/>
      <c r="I8519" s="269"/>
    </row>
    <row r="8520" spans="1:9">
      <c r="A8520" s="842" t="str">
        <f>IF(I8519=0,"",VLOOKUP(I8519,EQUIPOS,2,FALSE))</f>
        <v/>
      </c>
      <c r="B8520" s="843"/>
      <c r="C8520" s="187"/>
      <c r="D8520" s="186"/>
      <c r="E8520" s="240">
        <f>IF(I8519=0,0,VLOOKUP(I8519,EQUIPOS,4,FALSE))</f>
        <v>0</v>
      </c>
      <c r="F8520" s="218">
        <f t="shared" si="1515"/>
        <v>0</v>
      </c>
      <c r="G8520" s="220"/>
      <c r="I8520" s="269"/>
    </row>
    <row r="8521" spans="1:9" ht="30.75" customHeight="1">
      <c r="A8521" s="842" t="str">
        <f>IF(I8520=0,"",VLOOKUP(I8520,EQUIPOS,2,FALSE))</f>
        <v/>
      </c>
      <c r="B8521" s="843"/>
      <c r="C8521" s="187"/>
      <c r="D8521" s="186"/>
      <c r="E8521" s="240">
        <f>IF(I8520=0,0,VLOOKUP(I8520,EQUIPOS,4,FALSE))</f>
        <v>0</v>
      </c>
      <c r="F8521" s="218">
        <f t="shared" si="1515"/>
        <v>0</v>
      </c>
      <c r="G8521" s="221"/>
      <c r="I8521" s="308"/>
    </row>
    <row r="8522" spans="1:9" ht="13.5" thickBot="1">
      <c r="A8522" s="222"/>
      <c r="B8522" s="223"/>
      <c r="C8522" s="223"/>
      <c r="D8522" s="225"/>
      <c r="E8522" s="249"/>
      <c r="F8522" s="226" t="s">
        <v>78</v>
      </c>
      <c r="G8522" s="250">
        <f>SUM(F8517:F8521)</f>
        <v>0</v>
      </c>
      <c r="I8522" s="308"/>
    </row>
    <row r="8523" spans="1:9" ht="13.5" thickTop="1">
      <c r="A8523" s="228" t="s">
        <v>69</v>
      </c>
      <c r="B8523" s="229"/>
      <c r="C8523" s="229"/>
      <c r="D8523" s="231"/>
      <c r="E8523" s="231"/>
      <c r="F8523" s="230"/>
      <c r="G8523" s="232"/>
      <c r="H8523" s="209"/>
      <c r="I8523" s="307"/>
    </row>
    <row r="8524" spans="1:9" ht="26">
      <c r="A8524" s="233" t="s">
        <v>53</v>
      </c>
      <c r="B8524" s="235" t="s">
        <v>54</v>
      </c>
      <c r="C8524" s="235" t="s">
        <v>64</v>
      </c>
      <c r="D8524" s="298" t="s">
        <v>70</v>
      </c>
      <c r="E8524" s="236" t="s">
        <v>65</v>
      </c>
      <c r="F8524" s="237" t="s">
        <v>75</v>
      </c>
      <c r="G8524" s="238" t="s">
        <v>66</v>
      </c>
      <c r="I8524" s="269"/>
    </row>
    <row r="8525" spans="1:9">
      <c r="A8525" s="251" t="str">
        <f t="shared" ref="A8525:A8536" si="1516">IF(I8524=0,"",VLOOKUP(I8524,MANOOBRA,2,FALSE))</f>
        <v/>
      </c>
      <c r="B8525" s="239" t="str">
        <f t="shared" ref="B8525:B8536" si="1517">IF(I8524=0,"",VLOOKUP(I8524,MANOOBRA,3,FALSE))</f>
        <v/>
      </c>
      <c r="C8525" s="187"/>
      <c r="D8525" s="187"/>
      <c r="E8525" s="240">
        <f t="shared" ref="E8525:E8536" si="1518">IF(I8524=0,0,VLOOKUP(I8524,MANOOBRA,4,FALSE))</f>
        <v>0</v>
      </c>
      <c r="F8525" s="218">
        <f>IF(D8525=0,0,C8525*E8525/D8525)</f>
        <v>0</v>
      </c>
      <c r="G8525" s="219"/>
      <c r="I8525" s="269"/>
    </row>
    <row r="8526" spans="1:9">
      <c r="A8526" s="251" t="str">
        <f t="shared" si="1516"/>
        <v/>
      </c>
      <c r="B8526" s="239" t="str">
        <f t="shared" si="1517"/>
        <v/>
      </c>
      <c r="C8526" s="187"/>
      <c r="D8526" s="187"/>
      <c r="E8526" s="240">
        <f t="shared" si="1518"/>
        <v>0</v>
      </c>
      <c r="F8526" s="218">
        <f t="shared" ref="F8526:F8536" si="1519">IF(D8526=0,0,C8526*E8526/D8526)</f>
        <v>0</v>
      </c>
      <c r="G8526" s="220"/>
      <c r="I8526" s="269"/>
    </row>
    <row r="8527" spans="1:9">
      <c r="A8527" s="251" t="str">
        <f t="shared" si="1516"/>
        <v/>
      </c>
      <c r="B8527" s="239" t="str">
        <f t="shared" si="1517"/>
        <v/>
      </c>
      <c r="C8527" s="187"/>
      <c r="D8527" s="290"/>
      <c r="E8527" s="240">
        <f t="shared" si="1518"/>
        <v>0</v>
      </c>
      <c r="F8527" s="218">
        <f t="shared" si="1519"/>
        <v>0</v>
      </c>
      <c r="G8527" s="220"/>
      <c r="I8527" s="269"/>
    </row>
    <row r="8528" spans="1:9">
      <c r="A8528" s="251" t="str">
        <f t="shared" si="1516"/>
        <v/>
      </c>
      <c r="B8528" s="239" t="str">
        <f t="shared" si="1517"/>
        <v/>
      </c>
      <c r="C8528" s="187"/>
      <c r="D8528" s="187"/>
      <c r="E8528" s="240">
        <f t="shared" si="1518"/>
        <v>0</v>
      </c>
      <c r="F8528" s="218">
        <f t="shared" si="1519"/>
        <v>0</v>
      </c>
      <c r="G8528" s="220"/>
      <c r="I8528" s="269"/>
    </row>
    <row r="8529" spans="1:20">
      <c r="A8529" s="251" t="str">
        <f t="shared" si="1516"/>
        <v/>
      </c>
      <c r="B8529" s="239" t="str">
        <f t="shared" si="1517"/>
        <v/>
      </c>
      <c r="C8529" s="187"/>
      <c r="D8529" s="187"/>
      <c r="E8529" s="240">
        <f t="shared" si="1518"/>
        <v>0</v>
      </c>
      <c r="F8529" s="218">
        <f t="shared" si="1519"/>
        <v>0</v>
      </c>
      <c r="G8529" s="220"/>
      <c r="I8529" s="269"/>
    </row>
    <row r="8530" spans="1:20">
      <c r="A8530" s="251" t="str">
        <f t="shared" si="1516"/>
        <v/>
      </c>
      <c r="B8530" s="239" t="str">
        <f t="shared" si="1517"/>
        <v/>
      </c>
      <c r="C8530" s="187"/>
      <c r="D8530" s="187"/>
      <c r="E8530" s="240">
        <f t="shared" si="1518"/>
        <v>0</v>
      </c>
      <c r="F8530" s="218">
        <f t="shared" si="1519"/>
        <v>0</v>
      </c>
      <c r="G8530" s="220"/>
      <c r="I8530" s="269"/>
    </row>
    <row r="8531" spans="1:20">
      <c r="A8531" s="251" t="str">
        <f t="shared" si="1516"/>
        <v/>
      </c>
      <c r="B8531" s="239" t="str">
        <f t="shared" si="1517"/>
        <v/>
      </c>
      <c r="C8531" s="187"/>
      <c r="D8531" s="187"/>
      <c r="E8531" s="240">
        <f t="shared" si="1518"/>
        <v>0</v>
      </c>
      <c r="F8531" s="218">
        <f t="shared" si="1519"/>
        <v>0</v>
      </c>
      <c r="G8531" s="220"/>
      <c r="I8531" s="269"/>
    </row>
    <row r="8532" spans="1:20">
      <c r="A8532" s="251" t="str">
        <f t="shared" si="1516"/>
        <v/>
      </c>
      <c r="B8532" s="239" t="str">
        <f t="shared" si="1517"/>
        <v/>
      </c>
      <c r="C8532" s="187"/>
      <c r="D8532" s="187"/>
      <c r="E8532" s="240">
        <f t="shared" si="1518"/>
        <v>0</v>
      </c>
      <c r="F8532" s="218">
        <f t="shared" si="1519"/>
        <v>0</v>
      </c>
      <c r="G8532" s="220"/>
      <c r="I8532" s="269"/>
    </row>
    <row r="8533" spans="1:20">
      <c r="A8533" s="251" t="str">
        <f t="shared" si="1516"/>
        <v/>
      </c>
      <c r="B8533" s="239" t="str">
        <f t="shared" si="1517"/>
        <v/>
      </c>
      <c r="C8533" s="187"/>
      <c r="D8533" s="187"/>
      <c r="E8533" s="240">
        <f t="shared" si="1518"/>
        <v>0</v>
      </c>
      <c r="F8533" s="218">
        <f t="shared" si="1519"/>
        <v>0</v>
      </c>
      <c r="G8533" s="220"/>
      <c r="I8533" s="269"/>
    </row>
    <row r="8534" spans="1:20">
      <c r="A8534" s="251" t="str">
        <f t="shared" si="1516"/>
        <v/>
      </c>
      <c r="B8534" s="239" t="str">
        <f t="shared" si="1517"/>
        <v/>
      </c>
      <c r="C8534" s="187"/>
      <c r="D8534" s="187"/>
      <c r="E8534" s="240">
        <f t="shared" si="1518"/>
        <v>0</v>
      </c>
      <c r="F8534" s="218">
        <f t="shared" si="1519"/>
        <v>0</v>
      </c>
      <c r="G8534" s="220"/>
      <c r="I8534" s="269"/>
    </row>
    <row r="8535" spans="1:20">
      <c r="A8535" s="251" t="str">
        <f t="shared" si="1516"/>
        <v/>
      </c>
      <c r="B8535" s="239" t="str">
        <f t="shared" si="1517"/>
        <v/>
      </c>
      <c r="C8535" s="187"/>
      <c r="D8535" s="187"/>
      <c r="E8535" s="240">
        <f t="shared" si="1518"/>
        <v>0</v>
      </c>
      <c r="F8535" s="218">
        <f t="shared" si="1519"/>
        <v>0</v>
      </c>
      <c r="G8535" s="220"/>
      <c r="I8535" s="269"/>
    </row>
    <row r="8536" spans="1:20" ht="31.5" customHeight="1">
      <c r="A8536" s="251" t="str">
        <f t="shared" si="1516"/>
        <v/>
      </c>
      <c r="B8536" s="239" t="str">
        <f t="shared" si="1517"/>
        <v/>
      </c>
      <c r="C8536" s="187"/>
      <c r="D8536" s="187"/>
      <c r="E8536" s="240">
        <f t="shared" si="1518"/>
        <v>0</v>
      </c>
      <c r="F8536" s="218">
        <f t="shared" si="1519"/>
        <v>0</v>
      </c>
      <c r="G8536" s="221"/>
      <c r="I8536" s="308"/>
    </row>
    <row r="8537" spans="1:20" ht="13.5" thickBot="1">
      <c r="A8537" s="222"/>
      <c r="B8537" s="223"/>
      <c r="C8537" s="223"/>
      <c r="D8537" s="225"/>
      <c r="E8537" s="225"/>
      <c r="F8537" s="226" t="s">
        <v>79</v>
      </c>
      <c r="G8537" s="250">
        <f>SUM(F8525:F8536)</f>
        <v>0</v>
      </c>
      <c r="I8537" s="308"/>
    </row>
    <row r="8538" spans="1:20" ht="13.5" thickTop="1">
      <c r="A8538" s="179" t="s">
        <v>72</v>
      </c>
      <c r="B8538" s="229"/>
      <c r="C8538" s="229"/>
      <c r="D8538" s="231"/>
      <c r="E8538" s="231"/>
      <c r="F8538" s="230"/>
      <c r="G8538" s="232"/>
      <c r="H8538" s="209"/>
      <c r="I8538" s="307"/>
    </row>
    <row r="8539" spans="1:20">
      <c r="A8539" s="233" t="s">
        <v>53</v>
      </c>
      <c r="B8539" s="234"/>
      <c r="C8539" s="234"/>
      <c r="D8539" s="299"/>
      <c r="E8539" s="236" t="s">
        <v>73</v>
      </c>
      <c r="F8539" s="237" t="s">
        <v>74</v>
      </c>
      <c r="G8539" s="252" t="s">
        <v>73</v>
      </c>
      <c r="I8539" s="308"/>
    </row>
    <row r="8540" spans="1:20">
      <c r="A8540" s="178" t="s">
        <v>86</v>
      </c>
      <c r="B8540" s="253"/>
      <c r="C8540" s="253"/>
      <c r="D8540" s="300"/>
      <c r="E8540" s="217">
        <f>SUM(G8499,G8514,G8522,G8537)</f>
        <v>0</v>
      </c>
      <c r="F8540" s="254">
        <f>A</f>
        <v>0</v>
      </c>
      <c r="G8540" s="255">
        <f>E8540*F8540</f>
        <v>0</v>
      </c>
      <c r="I8540" s="308"/>
    </row>
    <row r="8541" spans="1:20">
      <c r="A8541" s="178" t="s">
        <v>84</v>
      </c>
      <c r="B8541" s="253"/>
      <c r="C8541" s="253"/>
      <c r="D8541" s="300"/>
      <c r="E8541" s="217">
        <f>SUM(G8499,G8514,G8522,G8537)</f>
        <v>0</v>
      </c>
      <c r="F8541" s="254">
        <f>I</f>
        <v>0</v>
      </c>
      <c r="G8541" s="255">
        <f>E8541*F8541</f>
        <v>0</v>
      </c>
      <c r="I8541" s="308"/>
    </row>
    <row r="8542" spans="1:20" ht="33" customHeight="1">
      <c r="A8542" s="178" t="s">
        <v>85</v>
      </c>
      <c r="B8542" s="253"/>
      <c r="C8542" s="253"/>
      <c r="D8542" s="300"/>
      <c r="E8542" s="217">
        <f>SUM(G8499,G8514,G8522,G8537)</f>
        <v>0</v>
      </c>
      <c r="F8542" s="254">
        <f>U</f>
        <v>0</v>
      </c>
      <c r="G8542" s="255">
        <f>E8542*F8542</f>
        <v>0</v>
      </c>
      <c r="I8542" s="308"/>
      <c r="J8542" s="281"/>
      <c r="K8542" s="281"/>
      <c r="L8542" s="281"/>
      <c r="M8542" s="281"/>
      <c r="N8542" s="281"/>
      <c r="O8542" s="281"/>
      <c r="P8542" s="281"/>
      <c r="Q8542" s="281"/>
      <c r="R8542" s="281"/>
      <c r="S8542" s="281"/>
    </row>
    <row r="8543" spans="1:20" s="201" customFormat="1" ht="13.5" thickBot="1">
      <c r="A8543" s="222"/>
      <c r="B8543" s="223"/>
      <c r="C8543" s="223"/>
      <c r="D8543" s="225"/>
      <c r="E8543" s="225"/>
      <c r="F8543" s="256" t="s">
        <v>83</v>
      </c>
      <c r="G8543" s="250">
        <f>SUM(G8540:G8542)</f>
        <v>0</v>
      </c>
      <c r="I8543" s="309"/>
      <c r="J8543" s="201" t="str">
        <f>B8483</f>
        <v>10,27</v>
      </c>
      <c r="K8543" s="261">
        <f>E8540</f>
        <v>0</v>
      </c>
      <c r="L8543" s="261">
        <f>+G8499</f>
        <v>0</v>
      </c>
      <c r="M8543" s="261">
        <f>+G8514</f>
        <v>0</v>
      </c>
      <c r="N8543" s="261">
        <f>+G8522</f>
        <v>0</v>
      </c>
      <c r="O8543" s="261">
        <f>+G8537</f>
        <v>0</v>
      </c>
      <c r="P8543" s="280">
        <f>G8540</f>
        <v>0</v>
      </c>
      <c r="Q8543" s="280">
        <f>G8541</f>
        <v>0</v>
      </c>
      <c r="R8543" s="280">
        <f>G8542</f>
        <v>0</v>
      </c>
      <c r="S8543" s="283">
        <f>SUM(K8543:R8543)</f>
        <v>0</v>
      </c>
      <c r="T8543" s="280"/>
    </row>
    <row r="8544" spans="1:20" ht="14" thickTop="1" thickBot="1">
      <c r="A8544" s="257"/>
      <c r="B8544" s="201"/>
      <c r="C8544" s="201"/>
      <c r="D8544" s="301"/>
      <c r="E8544" s="258" t="s">
        <v>88</v>
      </c>
      <c r="F8544" s="259"/>
      <c r="G8544" s="260">
        <f>ROUND(SUM(G8499,G8514,G8522,G8537,G8543),0)</f>
        <v>0</v>
      </c>
      <c r="I8544" s="308"/>
      <c r="T8544" s="280"/>
    </row>
    <row r="8545" spans="1:20" ht="13.5" thickTop="1">
      <c r="A8545" s="262" t="s">
        <v>95</v>
      </c>
      <c r="D8545" s="206"/>
      <c r="E8545" s="206"/>
      <c r="F8545" s="205"/>
      <c r="G8545" s="208"/>
      <c r="I8545" s="308"/>
      <c r="T8545" s="280"/>
    </row>
    <row r="8546" spans="1:20">
      <c r="A8546" s="262"/>
      <c r="B8546" s="263"/>
      <c r="C8546" s="263"/>
      <c r="D8546" s="302"/>
      <c r="E8546" s="206"/>
      <c r="F8546" s="205"/>
      <c r="G8546" s="264">
        <f ca="1">TODAY()</f>
        <v>45189</v>
      </c>
      <c r="I8546" s="308"/>
      <c r="T8546" s="280"/>
    </row>
    <row r="8547" spans="1:20" s="191" customFormat="1" ht="13.5" thickBot="1">
      <c r="A8547" s="222"/>
      <c r="B8547" s="223"/>
      <c r="C8547" s="223"/>
      <c r="D8547" s="225"/>
      <c r="E8547" s="225"/>
      <c r="F8547" s="224"/>
      <c r="G8547" s="265"/>
      <c r="I8547" s="303"/>
      <c r="S8547" s="282"/>
    </row>
    <row r="8548" spans="1:20" s="191" customFormat="1" ht="13.5" thickTop="1">
      <c r="A8548" s="188" t="s">
        <v>124</v>
      </c>
      <c r="B8548" s="188"/>
      <c r="C8548" s="188"/>
      <c r="D8548" s="190"/>
      <c r="E8548" s="190"/>
      <c r="F8548" s="189"/>
      <c r="G8548" s="189"/>
      <c r="I8548" s="303"/>
      <c r="S8548" s="282"/>
    </row>
    <row r="8549" spans="1:20" s="191" customFormat="1">
      <c r="A8549" s="188" t="str">
        <f>CONCATENATE('Prestaciones y AIU'!A7680," ANALISIS DE PRECIOS UNITARIOS")</f>
        <v xml:space="preserve"> ANALISIS DE PRECIOS UNITARIOS</v>
      </c>
      <c r="B8549" s="188"/>
      <c r="C8549" s="188"/>
      <c r="D8549" s="190"/>
      <c r="E8549" s="190"/>
      <c r="F8549" s="189"/>
      <c r="G8549" s="189"/>
      <c r="I8549" s="303"/>
      <c r="S8549" s="282"/>
    </row>
    <row r="8550" spans="1:20" s="191" customFormat="1">
      <c r="A8550" s="188" t="str">
        <f>Objeto_LIC</f>
        <v>OBJETO PROCESO COMPETITIVO</v>
      </c>
      <c r="B8550" s="188"/>
      <c r="C8550" s="188"/>
      <c r="D8550" s="190"/>
      <c r="E8550" s="190"/>
      <c r="F8550" s="189"/>
      <c r="G8550" s="189"/>
      <c r="I8550" s="303"/>
      <c r="S8550" s="282"/>
    </row>
    <row r="8551" spans="1:20">
      <c r="A8551" s="188"/>
      <c r="B8551" s="188"/>
      <c r="C8551" s="188"/>
      <c r="D8551" s="190"/>
      <c r="E8551" s="190"/>
      <c r="F8551" s="189"/>
      <c r="G8551" s="189"/>
    </row>
    <row r="8552" spans="1:20" s="201" customFormat="1" ht="13.5" thickBot="1">
      <c r="A8552" s="192"/>
      <c r="B8552" s="192"/>
      <c r="C8552" s="192"/>
      <c r="D8552" s="194"/>
      <c r="E8552" s="194"/>
      <c r="F8552" s="193"/>
      <c r="G8552" s="193"/>
      <c r="I8552" s="305"/>
      <c r="S8552" s="282"/>
    </row>
    <row r="8553" spans="1:20" ht="13.5" thickTop="1">
      <c r="A8553" s="196"/>
      <c r="B8553" s="197"/>
      <c r="C8553" s="197"/>
      <c r="D8553" s="199"/>
      <c r="E8553" s="199"/>
      <c r="F8553" s="198"/>
      <c r="G8553" s="200" t="s">
        <v>125</v>
      </c>
    </row>
    <row r="8554" spans="1:20">
      <c r="A8554" s="202" t="s">
        <v>58</v>
      </c>
      <c r="B8554" s="844" t="str">
        <f>Proponente</f>
        <v>INDICAR NOMBRE DE CONTRATISTA</v>
      </c>
      <c r="C8554" s="844"/>
      <c r="D8554" s="844"/>
      <c r="E8554" s="844"/>
      <c r="F8554" s="844"/>
      <c r="G8554" s="845"/>
    </row>
    <row r="8555" spans="1:20">
      <c r="A8555" s="202" t="s">
        <v>59</v>
      </c>
      <c r="B8555" s="203" t="str">
        <f>Presupuesto!$A$130</f>
        <v>10,28</v>
      </c>
      <c r="C8555" s="844" t="str">
        <f>Presupuesto!$B$130</f>
        <v>Suministro e instalación de Geotextil Tipo NT 1600 o similar</v>
      </c>
      <c r="D8555" s="844"/>
      <c r="E8555" s="844"/>
      <c r="F8555" s="844"/>
      <c r="G8555" s="845"/>
    </row>
    <row r="8556" spans="1:20">
      <c r="A8556" s="204"/>
      <c r="D8556" s="206"/>
      <c r="E8556" s="206"/>
      <c r="F8556" s="192" t="s">
        <v>87</v>
      </c>
      <c r="G8556" s="207" t="str">
        <f>Presupuesto!$C$130</f>
        <v>m2</v>
      </c>
      <c r="I8556" s="306"/>
      <c r="J8556" s="281"/>
      <c r="K8556" s="281"/>
      <c r="L8556" s="281"/>
      <c r="M8556" s="281"/>
      <c r="N8556" s="281"/>
      <c r="O8556" s="281"/>
      <c r="P8556" s="281"/>
      <c r="Q8556" s="281"/>
      <c r="R8556" s="281"/>
      <c r="S8556" s="281"/>
    </row>
    <row r="8557" spans="1:20" s="209" customFormat="1" ht="13.5" thickBot="1">
      <c r="A8557" s="202" t="s">
        <v>60</v>
      </c>
      <c r="B8557" s="195"/>
      <c r="C8557" s="195"/>
      <c r="D8557" s="206"/>
      <c r="E8557" s="206"/>
      <c r="F8557" s="205"/>
      <c r="G8557" s="208"/>
      <c r="I8557" s="307"/>
      <c r="S8557" s="281"/>
    </row>
    <row r="8558" spans="1:20" ht="13.5" thickTop="1">
      <c r="A8558" s="210" t="s">
        <v>53</v>
      </c>
      <c r="B8558" s="211" t="s">
        <v>61</v>
      </c>
      <c r="C8558" s="211" t="s">
        <v>62</v>
      </c>
      <c r="D8558" s="212" t="s">
        <v>70</v>
      </c>
      <c r="E8558" s="213" t="s">
        <v>98</v>
      </c>
      <c r="F8558" s="213" t="s">
        <v>75</v>
      </c>
      <c r="G8558" s="214" t="s">
        <v>66</v>
      </c>
      <c r="I8558" s="269"/>
    </row>
    <row r="8559" spans="1:20">
      <c r="A8559" s="215" t="str">
        <f t="shared" ref="A8559:A8570" si="1520">IF(I8558=0,"-",VLOOKUP(I8558,EQUIPOS,2,FALSE))</f>
        <v>-</v>
      </c>
      <c r="B8559" s="216"/>
      <c r="C8559" s="216"/>
      <c r="D8559" s="186"/>
      <c r="E8559" s="217">
        <f t="shared" ref="E8559:E8570" si="1521">IF(I8558=0,0,VLOOKUP(I8558,EQUIPOS,4,FALSE))</f>
        <v>0</v>
      </c>
      <c r="F8559" s="218">
        <f t="shared" ref="F8559:F8570" si="1522">IF(D8559=0,0,E8559/D8559)</f>
        <v>0</v>
      </c>
      <c r="G8559" s="219"/>
      <c r="I8559" s="269"/>
    </row>
    <row r="8560" spans="1:20">
      <c r="A8560" s="215" t="str">
        <f t="shared" si="1520"/>
        <v>-</v>
      </c>
      <c r="B8560" s="216"/>
      <c r="C8560" s="216"/>
      <c r="D8560" s="186"/>
      <c r="E8560" s="217">
        <f t="shared" si="1521"/>
        <v>0</v>
      </c>
      <c r="F8560" s="218">
        <f t="shared" si="1522"/>
        <v>0</v>
      </c>
      <c r="G8560" s="220"/>
      <c r="I8560" s="269"/>
    </row>
    <row r="8561" spans="1:19">
      <c r="A8561" s="215" t="str">
        <f t="shared" si="1520"/>
        <v>-</v>
      </c>
      <c r="B8561" s="216"/>
      <c r="C8561" s="216"/>
      <c r="D8561" s="186"/>
      <c r="E8561" s="217">
        <f t="shared" si="1521"/>
        <v>0</v>
      </c>
      <c r="F8561" s="218">
        <f t="shared" si="1522"/>
        <v>0</v>
      </c>
      <c r="G8561" s="220"/>
      <c r="I8561" s="269"/>
    </row>
    <row r="8562" spans="1:19">
      <c r="A8562" s="215" t="str">
        <f t="shared" si="1520"/>
        <v>-</v>
      </c>
      <c r="B8562" s="216"/>
      <c r="C8562" s="216"/>
      <c r="D8562" s="186"/>
      <c r="E8562" s="217">
        <f t="shared" si="1521"/>
        <v>0</v>
      </c>
      <c r="F8562" s="218">
        <f t="shared" si="1522"/>
        <v>0</v>
      </c>
      <c r="G8562" s="220"/>
      <c r="I8562" s="269"/>
    </row>
    <row r="8563" spans="1:19">
      <c r="A8563" s="215" t="str">
        <f t="shared" si="1520"/>
        <v>-</v>
      </c>
      <c r="B8563" s="216"/>
      <c r="C8563" s="216"/>
      <c r="D8563" s="186"/>
      <c r="E8563" s="217">
        <f t="shared" si="1521"/>
        <v>0</v>
      </c>
      <c r="F8563" s="218">
        <f t="shared" si="1522"/>
        <v>0</v>
      </c>
      <c r="G8563" s="220"/>
      <c r="I8563" s="269"/>
    </row>
    <row r="8564" spans="1:19">
      <c r="A8564" s="215" t="str">
        <f t="shared" si="1520"/>
        <v>-</v>
      </c>
      <c r="B8564" s="216"/>
      <c r="C8564" s="216"/>
      <c r="D8564" s="186"/>
      <c r="E8564" s="217">
        <f t="shared" si="1521"/>
        <v>0</v>
      </c>
      <c r="F8564" s="218">
        <f t="shared" si="1522"/>
        <v>0</v>
      </c>
      <c r="G8564" s="220"/>
      <c r="I8564" s="269"/>
    </row>
    <row r="8565" spans="1:19">
      <c r="A8565" s="215" t="str">
        <f t="shared" si="1520"/>
        <v>-</v>
      </c>
      <c r="B8565" s="216"/>
      <c r="C8565" s="216"/>
      <c r="D8565" s="186"/>
      <c r="E8565" s="217">
        <f t="shared" si="1521"/>
        <v>0</v>
      </c>
      <c r="F8565" s="218">
        <f t="shared" si="1522"/>
        <v>0</v>
      </c>
      <c r="G8565" s="220"/>
      <c r="I8565" s="269"/>
    </row>
    <row r="8566" spans="1:19">
      <c r="A8566" s="215" t="str">
        <f t="shared" si="1520"/>
        <v>-</v>
      </c>
      <c r="B8566" s="216"/>
      <c r="C8566" s="216"/>
      <c r="D8566" s="186"/>
      <c r="E8566" s="217">
        <f t="shared" si="1521"/>
        <v>0</v>
      </c>
      <c r="F8566" s="218">
        <f t="shared" si="1522"/>
        <v>0</v>
      </c>
      <c r="G8566" s="220"/>
      <c r="I8566" s="269"/>
    </row>
    <row r="8567" spans="1:19">
      <c r="A8567" s="215" t="str">
        <f t="shared" si="1520"/>
        <v>-</v>
      </c>
      <c r="B8567" s="216"/>
      <c r="C8567" s="216"/>
      <c r="D8567" s="186"/>
      <c r="E8567" s="217">
        <f t="shared" si="1521"/>
        <v>0</v>
      </c>
      <c r="F8567" s="218">
        <f t="shared" si="1522"/>
        <v>0</v>
      </c>
      <c r="G8567" s="220"/>
      <c r="I8567" s="269"/>
    </row>
    <row r="8568" spans="1:19">
      <c r="A8568" s="215" t="str">
        <f t="shared" si="1520"/>
        <v>-</v>
      </c>
      <c r="B8568" s="216"/>
      <c r="C8568" s="216"/>
      <c r="D8568" s="186"/>
      <c r="E8568" s="217">
        <f t="shared" si="1521"/>
        <v>0</v>
      </c>
      <c r="F8568" s="218">
        <f t="shared" si="1522"/>
        <v>0</v>
      </c>
      <c r="G8568" s="220"/>
      <c r="I8568" s="269"/>
    </row>
    <row r="8569" spans="1:19">
      <c r="A8569" s="215" t="str">
        <f t="shared" si="1520"/>
        <v>-</v>
      </c>
      <c r="B8569" s="216"/>
      <c r="C8569" s="216"/>
      <c r="D8569" s="186"/>
      <c r="E8569" s="217">
        <f t="shared" si="1521"/>
        <v>0</v>
      </c>
      <c r="F8569" s="218">
        <f t="shared" si="1522"/>
        <v>0</v>
      </c>
      <c r="G8569" s="220"/>
      <c r="I8569" s="269"/>
    </row>
    <row r="8570" spans="1:19">
      <c r="A8570" s="215" t="str">
        <f t="shared" si="1520"/>
        <v>-</v>
      </c>
      <c r="B8570" s="216"/>
      <c r="C8570" s="216"/>
      <c r="D8570" s="186"/>
      <c r="E8570" s="217">
        <f t="shared" si="1521"/>
        <v>0</v>
      </c>
      <c r="F8570" s="218">
        <f t="shared" si="1522"/>
        <v>0</v>
      </c>
      <c r="G8570" s="220"/>
      <c r="I8570" s="308"/>
    </row>
    <row r="8571" spans="1:19" ht="13.5" thickBot="1">
      <c r="A8571" s="222"/>
      <c r="B8571" s="223"/>
      <c r="C8571" s="223"/>
      <c r="D8571" s="225"/>
      <c r="E8571" s="225"/>
      <c r="F8571" s="226" t="s">
        <v>76</v>
      </c>
      <c r="G8571" s="227">
        <f>SUM(F8559:F8570)</f>
        <v>0</v>
      </c>
      <c r="I8571" s="308"/>
    </row>
    <row r="8572" spans="1:19" s="209" customFormat="1" ht="13.5" thickTop="1">
      <c r="A8572" s="228" t="s">
        <v>63</v>
      </c>
      <c r="B8572" s="229"/>
      <c r="C8572" s="229"/>
      <c r="D8572" s="231"/>
      <c r="E8572" s="231"/>
      <c r="F8572" s="230"/>
      <c r="G8572" s="232"/>
      <c r="I8572" s="307"/>
      <c r="S8572" s="281"/>
    </row>
    <row r="8573" spans="1:19" ht="26">
      <c r="A8573" s="233" t="s">
        <v>53</v>
      </c>
      <c r="B8573" s="234"/>
      <c r="C8573" s="235" t="s">
        <v>54</v>
      </c>
      <c r="D8573" s="298" t="s">
        <v>64</v>
      </c>
      <c r="E8573" s="236" t="s">
        <v>65</v>
      </c>
      <c r="F8573" s="237" t="s">
        <v>75</v>
      </c>
      <c r="G8573" s="238" t="s">
        <v>66</v>
      </c>
      <c r="I8573" s="269"/>
    </row>
    <row r="8574" spans="1:19">
      <c r="A8574" s="842" t="str">
        <f t="shared" ref="A8574:A8585" si="1523">IF(I8573=0,"",VLOOKUP(I8573,MATERIALES,2,FALSE))</f>
        <v/>
      </c>
      <c r="B8574" s="843"/>
      <c r="C8574" s="239" t="str">
        <f t="shared" ref="C8574:C8582" si="1524">IF(I8573=0,"",VLOOKUP(I8573,MATERIALES,3,FALSE))</f>
        <v/>
      </c>
      <c r="D8574" s="186"/>
      <c r="E8574" s="240">
        <f t="shared" ref="E8574:E8585" si="1525">IF(I8573=0,0,VLOOKUP(I8573,MATERIALES,4,FALSE))</f>
        <v>0</v>
      </c>
      <c r="F8574" s="218">
        <f>D8574*E8574</f>
        <v>0</v>
      </c>
      <c r="G8574" s="219"/>
      <c r="I8574" s="269"/>
    </row>
    <row r="8575" spans="1:19">
      <c r="A8575" s="842" t="str">
        <f t="shared" si="1523"/>
        <v/>
      </c>
      <c r="B8575" s="843"/>
      <c r="C8575" s="239" t="str">
        <f t="shared" si="1524"/>
        <v/>
      </c>
      <c r="D8575" s="186"/>
      <c r="E8575" s="240">
        <f t="shared" si="1525"/>
        <v>0</v>
      </c>
      <c r="F8575" s="218">
        <f t="shared" ref="F8575:F8585" si="1526">D8575*E8575</f>
        <v>0</v>
      </c>
      <c r="G8575" s="220"/>
      <c r="I8575" s="269"/>
    </row>
    <row r="8576" spans="1:19">
      <c r="A8576" s="842" t="str">
        <f t="shared" si="1523"/>
        <v/>
      </c>
      <c r="B8576" s="843"/>
      <c r="C8576" s="239" t="str">
        <f t="shared" si="1524"/>
        <v/>
      </c>
      <c r="D8576" s="186"/>
      <c r="E8576" s="240">
        <f t="shared" si="1525"/>
        <v>0</v>
      </c>
      <c r="F8576" s="218">
        <f t="shared" si="1526"/>
        <v>0</v>
      </c>
      <c r="G8576" s="220"/>
      <c r="I8576" s="269"/>
    </row>
    <row r="8577" spans="1:9">
      <c r="A8577" s="842" t="str">
        <f t="shared" si="1523"/>
        <v/>
      </c>
      <c r="B8577" s="843"/>
      <c r="C8577" s="239" t="str">
        <f t="shared" si="1524"/>
        <v/>
      </c>
      <c r="D8577" s="186"/>
      <c r="E8577" s="240">
        <f t="shared" si="1525"/>
        <v>0</v>
      </c>
      <c r="F8577" s="218">
        <f t="shared" si="1526"/>
        <v>0</v>
      </c>
      <c r="G8577" s="220"/>
      <c r="I8577" s="269"/>
    </row>
    <row r="8578" spans="1:9">
      <c r="A8578" s="842" t="str">
        <f t="shared" si="1523"/>
        <v/>
      </c>
      <c r="B8578" s="843"/>
      <c r="C8578" s="239" t="str">
        <f t="shared" si="1524"/>
        <v/>
      </c>
      <c r="D8578" s="186"/>
      <c r="E8578" s="240">
        <f t="shared" si="1525"/>
        <v>0</v>
      </c>
      <c r="F8578" s="218">
        <f t="shared" si="1526"/>
        <v>0</v>
      </c>
      <c r="G8578" s="220"/>
      <c r="I8578" s="269"/>
    </row>
    <row r="8579" spans="1:9">
      <c r="A8579" s="842" t="str">
        <f t="shared" si="1523"/>
        <v/>
      </c>
      <c r="B8579" s="843"/>
      <c r="C8579" s="239" t="str">
        <f t="shared" si="1524"/>
        <v/>
      </c>
      <c r="D8579" s="186"/>
      <c r="E8579" s="240">
        <f t="shared" si="1525"/>
        <v>0</v>
      </c>
      <c r="F8579" s="218">
        <f t="shared" si="1526"/>
        <v>0</v>
      </c>
      <c r="G8579" s="220"/>
      <c r="I8579" s="269"/>
    </row>
    <row r="8580" spans="1:9">
      <c r="A8580" s="842" t="str">
        <f t="shared" si="1523"/>
        <v/>
      </c>
      <c r="B8580" s="843"/>
      <c r="C8580" s="239" t="str">
        <f t="shared" si="1524"/>
        <v/>
      </c>
      <c r="D8580" s="186"/>
      <c r="E8580" s="240">
        <f t="shared" si="1525"/>
        <v>0</v>
      </c>
      <c r="F8580" s="218">
        <f t="shared" si="1526"/>
        <v>0</v>
      </c>
      <c r="G8580" s="220"/>
      <c r="I8580" s="269"/>
    </row>
    <row r="8581" spans="1:9">
      <c r="A8581" s="842" t="str">
        <f t="shared" si="1523"/>
        <v/>
      </c>
      <c r="B8581" s="843"/>
      <c r="C8581" s="239" t="str">
        <f t="shared" si="1524"/>
        <v/>
      </c>
      <c r="D8581" s="186"/>
      <c r="E8581" s="240">
        <f t="shared" si="1525"/>
        <v>0</v>
      </c>
      <c r="F8581" s="218">
        <f t="shared" si="1526"/>
        <v>0</v>
      </c>
      <c r="G8581" s="241"/>
      <c r="I8581" s="269"/>
    </row>
    <row r="8582" spans="1:9">
      <c r="A8582" s="842" t="str">
        <f t="shared" si="1523"/>
        <v/>
      </c>
      <c r="B8582" s="843"/>
      <c r="C8582" s="239" t="str">
        <f t="shared" si="1524"/>
        <v/>
      </c>
      <c r="D8582" s="186"/>
      <c r="E8582" s="240">
        <f t="shared" si="1525"/>
        <v>0</v>
      </c>
      <c r="F8582" s="218">
        <f t="shared" si="1526"/>
        <v>0</v>
      </c>
      <c r="G8582" s="220"/>
      <c r="I8582" s="269"/>
    </row>
    <row r="8583" spans="1:9">
      <c r="A8583" s="842" t="str">
        <f t="shared" si="1523"/>
        <v/>
      </c>
      <c r="B8583" s="843"/>
      <c r="C8583" s="239"/>
      <c r="D8583" s="186"/>
      <c r="E8583" s="240">
        <f t="shared" si="1525"/>
        <v>0</v>
      </c>
      <c r="F8583" s="218">
        <f t="shared" si="1526"/>
        <v>0</v>
      </c>
      <c r="G8583" s="220"/>
      <c r="I8583" s="269"/>
    </row>
    <row r="8584" spans="1:9">
      <c r="A8584" s="842" t="str">
        <f t="shared" si="1523"/>
        <v/>
      </c>
      <c r="B8584" s="843"/>
      <c r="C8584" s="239"/>
      <c r="D8584" s="186"/>
      <c r="E8584" s="240">
        <f t="shared" si="1525"/>
        <v>0</v>
      </c>
      <c r="F8584" s="218">
        <f t="shared" si="1526"/>
        <v>0</v>
      </c>
      <c r="G8584" s="220"/>
      <c r="I8584" s="269"/>
    </row>
    <row r="8585" spans="1:9" ht="26.25" customHeight="1">
      <c r="A8585" s="842" t="str">
        <f t="shared" si="1523"/>
        <v/>
      </c>
      <c r="B8585" s="843"/>
      <c r="C8585" s="239" t="str">
        <f t="shared" ref="C8585" si="1527">IF(I8584=0,"",VLOOKUP(I8584,MATERIALES,3,FALSE))</f>
        <v/>
      </c>
      <c r="D8585" s="186"/>
      <c r="E8585" s="240">
        <f t="shared" si="1525"/>
        <v>0</v>
      </c>
      <c r="F8585" s="218">
        <f t="shared" si="1526"/>
        <v>0</v>
      </c>
      <c r="G8585" s="221"/>
      <c r="I8585" s="308"/>
    </row>
    <row r="8586" spans="1:9" ht="13.5" thickBot="1">
      <c r="A8586" s="204"/>
      <c r="D8586" s="206"/>
      <c r="E8586" s="242"/>
      <c r="F8586" s="243" t="s">
        <v>77</v>
      </c>
      <c r="G8586" s="241">
        <f>SUM(F8574:F8585)</f>
        <v>0</v>
      </c>
      <c r="I8586" s="308"/>
    </row>
    <row r="8587" spans="1:9" ht="14" thickTop="1" thickBot="1">
      <c r="A8587" s="244" t="s">
        <v>68</v>
      </c>
      <c r="B8587" s="245"/>
      <c r="C8587" s="245"/>
      <c r="D8587" s="247"/>
      <c r="E8587" s="247"/>
      <c r="F8587" s="246"/>
      <c r="G8587" s="248"/>
      <c r="I8587" s="308"/>
    </row>
    <row r="8588" spans="1:9" ht="13.5" thickTop="1">
      <c r="A8588" s="233" t="s">
        <v>53</v>
      </c>
      <c r="B8588" s="234"/>
      <c r="C8588" s="236" t="s">
        <v>67</v>
      </c>
      <c r="D8588" s="298" t="s">
        <v>71</v>
      </c>
      <c r="E8588" s="236" t="s">
        <v>96</v>
      </c>
      <c r="F8588" s="237" t="s">
        <v>75</v>
      </c>
      <c r="G8588" s="238" t="s">
        <v>66</v>
      </c>
      <c r="I8588" s="269"/>
    </row>
    <row r="8589" spans="1:9">
      <c r="A8589" s="842" t="str">
        <f>IF(I8588=0,"",VLOOKUP(I8588,EQUIPOS,2,FALSE))</f>
        <v/>
      </c>
      <c r="B8589" s="843"/>
      <c r="C8589" s="187"/>
      <c r="D8589" s="186"/>
      <c r="E8589" s="240">
        <f>IF(I8588=0,0,VLOOKUP(I8588,EQUIPOS,4,FALSE))</f>
        <v>0</v>
      </c>
      <c r="F8589" s="218">
        <f>C8589*D8589*E8589</f>
        <v>0</v>
      </c>
      <c r="G8589" s="219"/>
      <c r="I8589" s="269"/>
    </row>
    <row r="8590" spans="1:9">
      <c r="A8590" s="842" t="str">
        <f>IF(I8589=0,"",VLOOKUP(I8589,EQUIPOS,2,FALSE))</f>
        <v/>
      </c>
      <c r="B8590" s="843"/>
      <c r="C8590" s="187"/>
      <c r="D8590" s="186"/>
      <c r="E8590" s="240">
        <f>IF(I8589=0,0,VLOOKUP(I8589,EQUIPOS,4,FALSE))</f>
        <v>0</v>
      </c>
      <c r="F8590" s="218">
        <f t="shared" ref="F8590:F8593" si="1528">C8590*D8590*E8590</f>
        <v>0</v>
      </c>
      <c r="G8590" s="220"/>
      <c r="I8590" s="269"/>
    </row>
    <row r="8591" spans="1:9">
      <c r="A8591" s="842" t="str">
        <f>IF(I8590=0,"",VLOOKUP(I8590,EQUIPOS,2,FALSE))</f>
        <v/>
      </c>
      <c r="B8591" s="843"/>
      <c r="C8591" s="187"/>
      <c r="D8591" s="186"/>
      <c r="E8591" s="240">
        <f>IF(I8590=0,0,VLOOKUP(I8590,EQUIPOS,4,FALSE))</f>
        <v>0</v>
      </c>
      <c r="F8591" s="218">
        <f t="shared" si="1528"/>
        <v>0</v>
      </c>
      <c r="G8591" s="220"/>
      <c r="I8591" s="269"/>
    </row>
    <row r="8592" spans="1:9">
      <c r="A8592" s="842" t="str">
        <f>IF(I8591=0,"",VLOOKUP(I8591,EQUIPOS,2,FALSE))</f>
        <v/>
      </c>
      <c r="B8592" s="843"/>
      <c r="C8592" s="187"/>
      <c r="D8592" s="186"/>
      <c r="E8592" s="240">
        <f>IF(I8591=0,0,VLOOKUP(I8591,EQUIPOS,4,FALSE))</f>
        <v>0</v>
      </c>
      <c r="F8592" s="218">
        <f t="shared" si="1528"/>
        <v>0</v>
      </c>
      <c r="G8592" s="220"/>
      <c r="I8592" s="269"/>
    </row>
    <row r="8593" spans="1:9" ht="30.75" customHeight="1">
      <c r="A8593" s="842" t="str">
        <f>IF(I8592=0,"",VLOOKUP(I8592,EQUIPOS,2,FALSE))</f>
        <v/>
      </c>
      <c r="B8593" s="843"/>
      <c r="C8593" s="187"/>
      <c r="D8593" s="186"/>
      <c r="E8593" s="240">
        <f>IF(I8592=0,0,VLOOKUP(I8592,EQUIPOS,4,FALSE))</f>
        <v>0</v>
      </c>
      <c r="F8593" s="218">
        <f t="shared" si="1528"/>
        <v>0</v>
      </c>
      <c r="G8593" s="221"/>
      <c r="I8593" s="308"/>
    </row>
    <row r="8594" spans="1:9" ht="13.5" thickBot="1">
      <c r="A8594" s="222"/>
      <c r="B8594" s="223"/>
      <c r="C8594" s="223"/>
      <c r="D8594" s="225"/>
      <c r="E8594" s="249"/>
      <c r="F8594" s="226" t="s">
        <v>78</v>
      </c>
      <c r="G8594" s="250">
        <f>SUM(F8589:F8593)</f>
        <v>0</v>
      </c>
      <c r="I8594" s="308"/>
    </row>
    <row r="8595" spans="1:9" ht="13.5" thickTop="1">
      <c r="A8595" s="228" t="s">
        <v>69</v>
      </c>
      <c r="B8595" s="229"/>
      <c r="C8595" s="229"/>
      <c r="D8595" s="231"/>
      <c r="E8595" s="231"/>
      <c r="F8595" s="230"/>
      <c r="G8595" s="232"/>
      <c r="H8595" s="209"/>
      <c r="I8595" s="307"/>
    </row>
    <row r="8596" spans="1:9" ht="26">
      <c r="A8596" s="233" t="s">
        <v>53</v>
      </c>
      <c r="B8596" s="235" t="s">
        <v>54</v>
      </c>
      <c r="C8596" s="235" t="s">
        <v>64</v>
      </c>
      <c r="D8596" s="298" t="s">
        <v>70</v>
      </c>
      <c r="E8596" s="236" t="s">
        <v>65</v>
      </c>
      <c r="F8596" s="237" t="s">
        <v>75</v>
      </c>
      <c r="G8596" s="238" t="s">
        <v>66</v>
      </c>
      <c r="I8596" s="269"/>
    </row>
    <row r="8597" spans="1:9">
      <c r="A8597" s="251" t="str">
        <f t="shared" ref="A8597:A8608" si="1529">IF(I8596=0,"",VLOOKUP(I8596,MANOOBRA,2,FALSE))</f>
        <v/>
      </c>
      <c r="B8597" s="239" t="str">
        <f t="shared" ref="B8597:B8608" si="1530">IF(I8596=0,"",VLOOKUP(I8596,MANOOBRA,3,FALSE))</f>
        <v/>
      </c>
      <c r="C8597" s="187"/>
      <c r="D8597" s="187"/>
      <c r="E8597" s="240">
        <f t="shared" ref="E8597:E8608" si="1531">IF(I8596=0,0,VLOOKUP(I8596,MANOOBRA,4,FALSE))</f>
        <v>0</v>
      </c>
      <c r="F8597" s="218">
        <f>IF(D8597=0,0,C8597*E8597/D8597)</f>
        <v>0</v>
      </c>
      <c r="G8597" s="219"/>
      <c r="I8597" s="269"/>
    </row>
    <row r="8598" spans="1:9">
      <c r="A8598" s="251" t="str">
        <f t="shared" si="1529"/>
        <v/>
      </c>
      <c r="B8598" s="239" t="str">
        <f t="shared" si="1530"/>
        <v/>
      </c>
      <c r="C8598" s="187"/>
      <c r="D8598" s="187"/>
      <c r="E8598" s="240">
        <f t="shared" si="1531"/>
        <v>0</v>
      </c>
      <c r="F8598" s="218">
        <f t="shared" ref="F8598:F8608" si="1532">IF(D8598=0,0,C8598*E8598/D8598)</f>
        <v>0</v>
      </c>
      <c r="G8598" s="220"/>
      <c r="I8598" s="269"/>
    </row>
    <row r="8599" spans="1:9">
      <c r="A8599" s="251" t="str">
        <f t="shared" si="1529"/>
        <v/>
      </c>
      <c r="B8599" s="239" t="str">
        <f t="shared" si="1530"/>
        <v/>
      </c>
      <c r="C8599" s="187"/>
      <c r="D8599" s="290"/>
      <c r="E8599" s="240">
        <f t="shared" si="1531"/>
        <v>0</v>
      </c>
      <c r="F8599" s="218">
        <f t="shared" si="1532"/>
        <v>0</v>
      </c>
      <c r="G8599" s="220"/>
      <c r="I8599" s="269"/>
    </row>
    <row r="8600" spans="1:9">
      <c r="A8600" s="251" t="str">
        <f t="shared" si="1529"/>
        <v/>
      </c>
      <c r="B8600" s="239" t="str">
        <f t="shared" si="1530"/>
        <v/>
      </c>
      <c r="C8600" s="187"/>
      <c r="D8600" s="187"/>
      <c r="E8600" s="240">
        <f t="shared" si="1531"/>
        <v>0</v>
      </c>
      <c r="F8600" s="218">
        <f t="shared" si="1532"/>
        <v>0</v>
      </c>
      <c r="G8600" s="220"/>
      <c r="I8600" s="269"/>
    </row>
    <row r="8601" spans="1:9">
      <c r="A8601" s="251" t="str">
        <f t="shared" si="1529"/>
        <v/>
      </c>
      <c r="B8601" s="239" t="str">
        <f t="shared" si="1530"/>
        <v/>
      </c>
      <c r="C8601" s="187"/>
      <c r="D8601" s="187"/>
      <c r="E8601" s="240">
        <f t="shared" si="1531"/>
        <v>0</v>
      </c>
      <c r="F8601" s="218">
        <f t="shared" si="1532"/>
        <v>0</v>
      </c>
      <c r="G8601" s="220"/>
      <c r="I8601" s="269"/>
    </row>
    <row r="8602" spans="1:9">
      <c r="A8602" s="251" t="str">
        <f t="shared" si="1529"/>
        <v/>
      </c>
      <c r="B8602" s="239" t="str">
        <f t="shared" si="1530"/>
        <v/>
      </c>
      <c r="C8602" s="187"/>
      <c r="D8602" s="187"/>
      <c r="E8602" s="240">
        <f t="shared" si="1531"/>
        <v>0</v>
      </c>
      <c r="F8602" s="218">
        <f t="shared" si="1532"/>
        <v>0</v>
      </c>
      <c r="G8602" s="220"/>
      <c r="I8602" s="269"/>
    </row>
    <row r="8603" spans="1:9">
      <c r="A8603" s="251" t="str">
        <f t="shared" si="1529"/>
        <v/>
      </c>
      <c r="B8603" s="239" t="str">
        <f t="shared" si="1530"/>
        <v/>
      </c>
      <c r="C8603" s="187"/>
      <c r="D8603" s="187"/>
      <c r="E8603" s="240">
        <f t="shared" si="1531"/>
        <v>0</v>
      </c>
      <c r="F8603" s="218">
        <f t="shared" si="1532"/>
        <v>0</v>
      </c>
      <c r="G8603" s="220"/>
      <c r="I8603" s="269"/>
    </row>
    <row r="8604" spans="1:9">
      <c r="A8604" s="251" t="str">
        <f t="shared" si="1529"/>
        <v/>
      </c>
      <c r="B8604" s="239" t="str">
        <f t="shared" si="1530"/>
        <v/>
      </c>
      <c r="C8604" s="187"/>
      <c r="D8604" s="187"/>
      <c r="E8604" s="240">
        <f t="shared" si="1531"/>
        <v>0</v>
      </c>
      <c r="F8604" s="218">
        <f t="shared" si="1532"/>
        <v>0</v>
      </c>
      <c r="G8604" s="220"/>
      <c r="I8604" s="269"/>
    </row>
    <row r="8605" spans="1:9">
      <c r="A8605" s="251" t="str">
        <f t="shared" si="1529"/>
        <v/>
      </c>
      <c r="B8605" s="239" t="str">
        <f t="shared" si="1530"/>
        <v/>
      </c>
      <c r="C8605" s="187"/>
      <c r="D8605" s="187"/>
      <c r="E8605" s="240">
        <f t="shared" si="1531"/>
        <v>0</v>
      </c>
      <c r="F8605" s="218">
        <f t="shared" si="1532"/>
        <v>0</v>
      </c>
      <c r="G8605" s="220"/>
      <c r="I8605" s="269"/>
    </row>
    <row r="8606" spans="1:9">
      <c r="A8606" s="251" t="str">
        <f t="shared" si="1529"/>
        <v/>
      </c>
      <c r="B8606" s="239" t="str">
        <f t="shared" si="1530"/>
        <v/>
      </c>
      <c r="C8606" s="187"/>
      <c r="D8606" s="187"/>
      <c r="E8606" s="240">
        <f t="shared" si="1531"/>
        <v>0</v>
      </c>
      <c r="F8606" s="218">
        <f t="shared" si="1532"/>
        <v>0</v>
      </c>
      <c r="G8606" s="220"/>
      <c r="I8606" s="269"/>
    </row>
    <row r="8607" spans="1:9">
      <c r="A8607" s="251" t="str">
        <f t="shared" si="1529"/>
        <v/>
      </c>
      <c r="B8607" s="239" t="str">
        <f t="shared" si="1530"/>
        <v/>
      </c>
      <c r="C8607" s="187"/>
      <c r="D8607" s="187"/>
      <c r="E8607" s="240">
        <f t="shared" si="1531"/>
        <v>0</v>
      </c>
      <c r="F8607" s="218">
        <f t="shared" si="1532"/>
        <v>0</v>
      </c>
      <c r="G8607" s="220"/>
      <c r="I8607" s="269"/>
    </row>
    <row r="8608" spans="1:9" ht="31.5" customHeight="1">
      <c r="A8608" s="251" t="str">
        <f t="shared" si="1529"/>
        <v/>
      </c>
      <c r="B8608" s="239" t="str">
        <f t="shared" si="1530"/>
        <v/>
      </c>
      <c r="C8608" s="187"/>
      <c r="D8608" s="187"/>
      <c r="E8608" s="240">
        <f t="shared" si="1531"/>
        <v>0</v>
      </c>
      <c r="F8608" s="218">
        <f t="shared" si="1532"/>
        <v>0</v>
      </c>
      <c r="G8608" s="221"/>
      <c r="I8608" s="308"/>
    </row>
    <row r="8609" spans="1:20" ht="13.5" thickBot="1">
      <c r="A8609" s="222"/>
      <c r="B8609" s="223"/>
      <c r="C8609" s="223"/>
      <c r="D8609" s="225"/>
      <c r="E8609" s="225"/>
      <c r="F8609" s="226" t="s">
        <v>79</v>
      </c>
      <c r="G8609" s="250">
        <f>SUM(F8597:F8608)</f>
        <v>0</v>
      </c>
      <c r="I8609" s="308"/>
    </row>
    <row r="8610" spans="1:20" ht="13.5" thickTop="1">
      <c r="A8610" s="179" t="s">
        <v>72</v>
      </c>
      <c r="B8610" s="229"/>
      <c r="C8610" s="229"/>
      <c r="D8610" s="231"/>
      <c r="E8610" s="231"/>
      <c r="F8610" s="230"/>
      <c r="G8610" s="232"/>
      <c r="H8610" s="209"/>
      <c r="I8610" s="307"/>
    </row>
    <row r="8611" spans="1:20">
      <c r="A8611" s="233" t="s">
        <v>53</v>
      </c>
      <c r="B8611" s="234"/>
      <c r="C8611" s="234"/>
      <c r="D8611" s="299"/>
      <c r="E8611" s="236" t="s">
        <v>73</v>
      </c>
      <c r="F8611" s="237" t="s">
        <v>74</v>
      </c>
      <c r="G8611" s="252" t="s">
        <v>73</v>
      </c>
      <c r="I8611" s="308"/>
    </row>
    <row r="8612" spans="1:20">
      <c r="A8612" s="178" t="s">
        <v>86</v>
      </c>
      <c r="B8612" s="253"/>
      <c r="C8612" s="253"/>
      <c r="D8612" s="300"/>
      <c r="E8612" s="217">
        <f>SUM(G8571,G8586,G8594,G8609)</f>
        <v>0</v>
      </c>
      <c r="F8612" s="254">
        <f>A</f>
        <v>0</v>
      </c>
      <c r="G8612" s="255">
        <f>E8612*F8612</f>
        <v>0</v>
      </c>
      <c r="I8612" s="308"/>
    </row>
    <row r="8613" spans="1:20">
      <c r="A8613" s="178" t="s">
        <v>84</v>
      </c>
      <c r="B8613" s="253"/>
      <c r="C8613" s="253"/>
      <c r="D8613" s="300"/>
      <c r="E8613" s="217">
        <f>SUM(G8571,G8586,G8594,G8609)</f>
        <v>0</v>
      </c>
      <c r="F8613" s="254">
        <f>I</f>
        <v>0</v>
      </c>
      <c r="G8613" s="255">
        <f>E8613*F8613</f>
        <v>0</v>
      </c>
      <c r="I8613" s="308"/>
    </row>
    <row r="8614" spans="1:20" ht="33" customHeight="1">
      <c r="A8614" s="178" t="s">
        <v>85</v>
      </c>
      <c r="B8614" s="253"/>
      <c r="C8614" s="253"/>
      <c r="D8614" s="300"/>
      <c r="E8614" s="217">
        <f>SUM(G8571,G8586,G8594,G8609)</f>
        <v>0</v>
      </c>
      <c r="F8614" s="254">
        <f>U</f>
        <v>0</v>
      </c>
      <c r="G8614" s="255">
        <f>E8614*F8614</f>
        <v>0</v>
      </c>
      <c r="I8614" s="308"/>
      <c r="J8614" s="281"/>
      <c r="K8614" s="281"/>
      <c r="L8614" s="281"/>
      <c r="M8614" s="281"/>
      <c r="N8614" s="281"/>
      <c r="O8614" s="281"/>
      <c r="P8614" s="281"/>
      <c r="Q8614" s="281"/>
      <c r="R8614" s="281"/>
      <c r="S8614" s="281"/>
    </row>
    <row r="8615" spans="1:20" s="201" customFormat="1" ht="13.5" thickBot="1">
      <c r="A8615" s="222"/>
      <c r="B8615" s="223"/>
      <c r="C8615" s="223"/>
      <c r="D8615" s="225"/>
      <c r="E8615" s="225"/>
      <c r="F8615" s="256" t="s">
        <v>83</v>
      </c>
      <c r="G8615" s="250">
        <f>SUM(G8612:G8614)</f>
        <v>0</v>
      </c>
      <c r="I8615" s="309"/>
      <c r="J8615" s="201" t="str">
        <f>B8555</f>
        <v>10,28</v>
      </c>
      <c r="K8615" s="261">
        <f>E8612</f>
        <v>0</v>
      </c>
      <c r="L8615" s="261">
        <f>+G8571</f>
        <v>0</v>
      </c>
      <c r="M8615" s="261">
        <f>+G8586</f>
        <v>0</v>
      </c>
      <c r="N8615" s="261">
        <f>+G8594</f>
        <v>0</v>
      </c>
      <c r="O8615" s="261">
        <f>+G8609</f>
        <v>0</v>
      </c>
      <c r="P8615" s="280">
        <f>G8612</f>
        <v>0</v>
      </c>
      <c r="Q8615" s="280">
        <f>G8613</f>
        <v>0</v>
      </c>
      <c r="R8615" s="280">
        <f>G8614</f>
        <v>0</v>
      </c>
      <c r="S8615" s="283">
        <f>SUM(K8615:R8615)</f>
        <v>0</v>
      </c>
      <c r="T8615" s="280"/>
    </row>
    <row r="8616" spans="1:20" ht="14" thickTop="1" thickBot="1">
      <c r="A8616" s="257"/>
      <c r="B8616" s="201"/>
      <c r="C8616" s="201"/>
      <c r="D8616" s="301"/>
      <c r="E8616" s="258" t="s">
        <v>88</v>
      </c>
      <c r="F8616" s="259"/>
      <c r="G8616" s="260">
        <f>ROUND(SUM(G8571,G8586,G8594,G8609,G8615),0)</f>
        <v>0</v>
      </c>
      <c r="I8616" s="308"/>
      <c r="T8616" s="280"/>
    </row>
    <row r="8617" spans="1:20" ht="13.5" thickTop="1">
      <c r="A8617" s="262" t="s">
        <v>95</v>
      </c>
      <c r="D8617" s="206"/>
      <c r="E8617" s="206"/>
      <c r="F8617" s="205"/>
      <c r="G8617" s="208"/>
      <c r="I8617" s="308"/>
      <c r="T8617" s="280"/>
    </row>
    <row r="8618" spans="1:20">
      <c r="A8618" s="262"/>
      <c r="B8618" s="263"/>
      <c r="C8618" s="263"/>
      <c r="D8618" s="302"/>
      <c r="E8618" s="206"/>
      <c r="F8618" s="205"/>
      <c r="G8618" s="264">
        <f ca="1">TODAY()</f>
        <v>45189</v>
      </c>
      <c r="I8618" s="308"/>
      <c r="T8618" s="280"/>
    </row>
    <row r="8619" spans="1:20" s="191" customFormat="1" ht="13.5" thickBot="1">
      <c r="A8619" s="222"/>
      <c r="B8619" s="223"/>
      <c r="C8619" s="223"/>
      <c r="D8619" s="225"/>
      <c r="E8619" s="225"/>
      <c r="F8619" s="224"/>
      <c r="G8619" s="265"/>
      <c r="I8619" s="303"/>
      <c r="S8619" s="282"/>
    </row>
    <row r="8620" spans="1:20" s="191" customFormat="1" ht="13.5" thickTop="1">
      <c r="A8620" s="188" t="s">
        <v>124</v>
      </c>
      <c r="B8620" s="188"/>
      <c r="C8620" s="188"/>
      <c r="D8620" s="190"/>
      <c r="E8620" s="190"/>
      <c r="F8620" s="189"/>
      <c r="G8620" s="189"/>
      <c r="I8620" s="303"/>
      <c r="S8620" s="282"/>
    </row>
    <row r="8621" spans="1:20" s="191" customFormat="1">
      <c r="A8621" s="188" t="str">
        <f>CONCATENATE('Prestaciones y AIU'!A7752," ANALISIS DE PRECIOS UNITARIOS")</f>
        <v xml:space="preserve"> ANALISIS DE PRECIOS UNITARIOS</v>
      </c>
      <c r="B8621" s="188"/>
      <c r="C8621" s="188"/>
      <c r="D8621" s="190"/>
      <c r="E8621" s="190"/>
      <c r="F8621" s="189"/>
      <c r="G8621" s="189"/>
      <c r="I8621" s="303"/>
      <c r="S8621" s="282"/>
    </row>
    <row r="8622" spans="1:20" s="191" customFormat="1">
      <c r="A8622" s="188" t="str">
        <f>Objeto_LIC</f>
        <v>OBJETO PROCESO COMPETITIVO</v>
      </c>
      <c r="B8622" s="188"/>
      <c r="C8622" s="188"/>
      <c r="D8622" s="190"/>
      <c r="E8622" s="190"/>
      <c r="F8622" s="189"/>
      <c r="G8622" s="189"/>
      <c r="I8622" s="303"/>
      <c r="S8622" s="282"/>
    </row>
    <row r="8623" spans="1:20">
      <c r="A8623" s="188"/>
      <c r="B8623" s="188"/>
      <c r="C8623" s="188"/>
      <c r="D8623" s="190"/>
      <c r="E8623" s="190"/>
      <c r="F8623" s="189"/>
      <c r="G8623" s="189"/>
    </row>
    <row r="8624" spans="1:20" s="201" customFormat="1" ht="13.5" thickBot="1">
      <c r="A8624" s="192"/>
      <c r="B8624" s="192"/>
      <c r="C8624" s="192"/>
      <c r="D8624" s="194"/>
      <c r="E8624" s="194"/>
      <c r="F8624" s="193"/>
      <c r="G8624" s="193"/>
      <c r="I8624" s="305"/>
      <c r="S8624" s="282"/>
    </row>
    <row r="8625" spans="1:19" ht="13.5" thickTop="1">
      <c r="A8625" s="196"/>
      <c r="B8625" s="197"/>
      <c r="C8625" s="197"/>
      <c r="D8625" s="199"/>
      <c r="E8625" s="199"/>
      <c r="F8625" s="198"/>
      <c r="G8625" s="200" t="s">
        <v>125</v>
      </c>
    </row>
    <row r="8626" spans="1:19">
      <c r="A8626" s="202" t="s">
        <v>58</v>
      </c>
      <c r="B8626" s="844" t="str">
        <f>Proponente</f>
        <v>INDICAR NOMBRE DE CONTRATISTA</v>
      </c>
      <c r="C8626" s="844"/>
      <c r="D8626" s="844"/>
      <c r="E8626" s="844"/>
      <c r="F8626" s="844"/>
      <c r="G8626" s="845"/>
    </row>
    <row r="8627" spans="1:19">
      <c r="A8627" s="202" t="s">
        <v>59</v>
      </c>
      <c r="B8627" s="203" t="str">
        <f>Presupuesto!$A$131</f>
        <v>10,29</v>
      </c>
      <c r="C8627" s="844" t="str">
        <f>Presupuesto!$B$131</f>
        <v>Suministro e instalación de Geotextil Tipo NT 2000 o similar</v>
      </c>
      <c r="D8627" s="844"/>
      <c r="E8627" s="844"/>
      <c r="F8627" s="844"/>
      <c r="G8627" s="845"/>
    </row>
    <row r="8628" spans="1:19">
      <c r="A8628" s="204"/>
      <c r="D8628" s="206"/>
      <c r="E8628" s="206"/>
      <c r="F8628" s="192" t="s">
        <v>87</v>
      </c>
      <c r="G8628" s="207" t="str">
        <f>Presupuesto!$C$131</f>
        <v>m2</v>
      </c>
      <c r="I8628" s="306"/>
      <c r="J8628" s="281"/>
      <c r="K8628" s="281"/>
      <c r="L8628" s="281"/>
      <c r="M8628" s="281"/>
      <c r="N8628" s="281"/>
      <c r="O8628" s="281"/>
      <c r="P8628" s="281"/>
      <c r="Q8628" s="281"/>
      <c r="R8628" s="281"/>
      <c r="S8628" s="281"/>
    </row>
    <row r="8629" spans="1:19" s="209" customFormat="1" ht="13.5" thickBot="1">
      <c r="A8629" s="202" t="s">
        <v>60</v>
      </c>
      <c r="B8629" s="195"/>
      <c r="C8629" s="195"/>
      <c r="D8629" s="206"/>
      <c r="E8629" s="206"/>
      <c r="F8629" s="205"/>
      <c r="G8629" s="208"/>
      <c r="I8629" s="307"/>
      <c r="S8629" s="281"/>
    </row>
    <row r="8630" spans="1:19" ht="13.5" thickTop="1">
      <c r="A8630" s="210" t="s">
        <v>53</v>
      </c>
      <c r="B8630" s="211" t="s">
        <v>61</v>
      </c>
      <c r="C8630" s="211" t="s">
        <v>62</v>
      </c>
      <c r="D8630" s="212" t="s">
        <v>70</v>
      </c>
      <c r="E8630" s="213" t="s">
        <v>98</v>
      </c>
      <c r="F8630" s="213" t="s">
        <v>75</v>
      </c>
      <c r="G8630" s="214" t="s">
        <v>66</v>
      </c>
      <c r="I8630" s="269"/>
    </row>
    <row r="8631" spans="1:19">
      <c r="A8631" s="215" t="str">
        <f t="shared" ref="A8631:A8642" si="1533">IF(I8630=0,"-",VLOOKUP(I8630,EQUIPOS,2,FALSE))</f>
        <v>-</v>
      </c>
      <c r="B8631" s="216"/>
      <c r="C8631" s="216"/>
      <c r="D8631" s="186"/>
      <c r="E8631" s="217">
        <f t="shared" ref="E8631:E8642" si="1534">IF(I8630=0,0,VLOOKUP(I8630,EQUIPOS,4,FALSE))</f>
        <v>0</v>
      </c>
      <c r="F8631" s="218">
        <f t="shared" ref="F8631:F8642" si="1535">IF(D8631=0,0,E8631/D8631)</f>
        <v>0</v>
      </c>
      <c r="G8631" s="219"/>
      <c r="I8631" s="269"/>
    </row>
    <row r="8632" spans="1:19">
      <c r="A8632" s="215" t="str">
        <f t="shared" si="1533"/>
        <v>-</v>
      </c>
      <c r="B8632" s="216"/>
      <c r="C8632" s="216"/>
      <c r="D8632" s="186"/>
      <c r="E8632" s="217">
        <f t="shared" si="1534"/>
        <v>0</v>
      </c>
      <c r="F8632" s="218">
        <f t="shared" si="1535"/>
        <v>0</v>
      </c>
      <c r="G8632" s="220"/>
      <c r="I8632" s="269"/>
    </row>
    <row r="8633" spans="1:19">
      <c r="A8633" s="215" t="str">
        <f t="shared" si="1533"/>
        <v>-</v>
      </c>
      <c r="B8633" s="216"/>
      <c r="C8633" s="216"/>
      <c r="D8633" s="186"/>
      <c r="E8633" s="217">
        <f t="shared" si="1534"/>
        <v>0</v>
      </c>
      <c r="F8633" s="218">
        <f t="shared" si="1535"/>
        <v>0</v>
      </c>
      <c r="G8633" s="220"/>
      <c r="I8633" s="269"/>
    </row>
    <row r="8634" spans="1:19">
      <c r="A8634" s="215" t="str">
        <f t="shared" si="1533"/>
        <v>-</v>
      </c>
      <c r="B8634" s="216"/>
      <c r="C8634" s="216"/>
      <c r="D8634" s="186"/>
      <c r="E8634" s="217">
        <f t="shared" si="1534"/>
        <v>0</v>
      </c>
      <c r="F8634" s="218">
        <f t="shared" si="1535"/>
        <v>0</v>
      </c>
      <c r="G8634" s="220"/>
      <c r="I8634" s="269"/>
    </row>
    <row r="8635" spans="1:19">
      <c r="A8635" s="215" t="str">
        <f t="shared" si="1533"/>
        <v>-</v>
      </c>
      <c r="B8635" s="216"/>
      <c r="C8635" s="216"/>
      <c r="D8635" s="186"/>
      <c r="E8635" s="217">
        <f t="shared" si="1534"/>
        <v>0</v>
      </c>
      <c r="F8635" s="218">
        <f t="shared" si="1535"/>
        <v>0</v>
      </c>
      <c r="G8635" s="220"/>
      <c r="I8635" s="269"/>
    </row>
    <row r="8636" spans="1:19">
      <c r="A8636" s="215" t="str">
        <f t="shared" si="1533"/>
        <v>-</v>
      </c>
      <c r="B8636" s="216"/>
      <c r="C8636" s="216"/>
      <c r="D8636" s="186"/>
      <c r="E8636" s="217">
        <f t="shared" si="1534"/>
        <v>0</v>
      </c>
      <c r="F8636" s="218">
        <f t="shared" si="1535"/>
        <v>0</v>
      </c>
      <c r="G8636" s="220"/>
      <c r="I8636" s="269"/>
    </row>
    <row r="8637" spans="1:19">
      <c r="A8637" s="215" t="str">
        <f t="shared" si="1533"/>
        <v>-</v>
      </c>
      <c r="B8637" s="216"/>
      <c r="C8637" s="216"/>
      <c r="D8637" s="186"/>
      <c r="E8637" s="217">
        <f t="shared" si="1534"/>
        <v>0</v>
      </c>
      <c r="F8637" s="218">
        <f t="shared" si="1535"/>
        <v>0</v>
      </c>
      <c r="G8637" s="220"/>
      <c r="I8637" s="269"/>
    </row>
    <row r="8638" spans="1:19">
      <c r="A8638" s="215" t="str">
        <f t="shared" si="1533"/>
        <v>-</v>
      </c>
      <c r="B8638" s="216"/>
      <c r="C8638" s="216"/>
      <c r="D8638" s="186"/>
      <c r="E8638" s="217">
        <f t="shared" si="1534"/>
        <v>0</v>
      </c>
      <c r="F8638" s="218">
        <f t="shared" si="1535"/>
        <v>0</v>
      </c>
      <c r="G8638" s="220"/>
      <c r="I8638" s="269"/>
    </row>
    <row r="8639" spans="1:19">
      <c r="A8639" s="215" t="str">
        <f t="shared" si="1533"/>
        <v>-</v>
      </c>
      <c r="B8639" s="216"/>
      <c r="C8639" s="216"/>
      <c r="D8639" s="186"/>
      <c r="E8639" s="217">
        <f t="shared" si="1534"/>
        <v>0</v>
      </c>
      <c r="F8639" s="218">
        <f t="shared" si="1535"/>
        <v>0</v>
      </c>
      <c r="G8639" s="220"/>
      <c r="I8639" s="269"/>
    </row>
    <row r="8640" spans="1:19">
      <c r="A8640" s="215" t="str">
        <f t="shared" si="1533"/>
        <v>-</v>
      </c>
      <c r="B8640" s="216"/>
      <c r="C8640" s="216"/>
      <c r="D8640" s="186"/>
      <c r="E8640" s="217">
        <f t="shared" si="1534"/>
        <v>0</v>
      </c>
      <c r="F8640" s="218">
        <f t="shared" si="1535"/>
        <v>0</v>
      </c>
      <c r="G8640" s="220"/>
      <c r="I8640" s="269"/>
    </row>
    <row r="8641" spans="1:19">
      <c r="A8641" s="215" t="str">
        <f t="shared" si="1533"/>
        <v>-</v>
      </c>
      <c r="B8641" s="216"/>
      <c r="C8641" s="216"/>
      <c r="D8641" s="186"/>
      <c r="E8641" s="217">
        <f t="shared" si="1534"/>
        <v>0</v>
      </c>
      <c r="F8641" s="218">
        <f t="shared" si="1535"/>
        <v>0</v>
      </c>
      <c r="G8641" s="220"/>
      <c r="I8641" s="269"/>
    </row>
    <row r="8642" spans="1:19">
      <c r="A8642" s="215" t="str">
        <f t="shared" si="1533"/>
        <v>-</v>
      </c>
      <c r="B8642" s="216"/>
      <c r="C8642" s="216"/>
      <c r="D8642" s="186"/>
      <c r="E8642" s="217">
        <f t="shared" si="1534"/>
        <v>0</v>
      </c>
      <c r="F8642" s="218">
        <f t="shared" si="1535"/>
        <v>0</v>
      </c>
      <c r="G8642" s="220"/>
      <c r="I8642" s="308"/>
    </row>
    <row r="8643" spans="1:19" ht="13.5" thickBot="1">
      <c r="A8643" s="222"/>
      <c r="B8643" s="223"/>
      <c r="C8643" s="223"/>
      <c r="D8643" s="225"/>
      <c r="E8643" s="225"/>
      <c r="F8643" s="226" t="s">
        <v>76</v>
      </c>
      <c r="G8643" s="227">
        <f>SUM(F8631:F8642)</f>
        <v>0</v>
      </c>
      <c r="I8643" s="308"/>
    </row>
    <row r="8644" spans="1:19" s="209" customFormat="1" ht="13.5" thickTop="1">
      <c r="A8644" s="228" t="s">
        <v>63</v>
      </c>
      <c r="B8644" s="229"/>
      <c r="C8644" s="229"/>
      <c r="D8644" s="231"/>
      <c r="E8644" s="231"/>
      <c r="F8644" s="230"/>
      <c r="G8644" s="232"/>
      <c r="I8644" s="307"/>
      <c r="S8644" s="281"/>
    </row>
    <row r="8645" spans="1:19" ht="26">
      <c r="A8645" s="233" t="s">
        <v>53</v>
      </c>
      <c r="B8645" s="234"/>
      <c r="C8645" s="235" t="s">
        <v>54</v>
      </c>
      <c r="D8645" s="298" t="s">
        <v>64</v>
      </c>
      <c r="E8645" s="236" t="s">
        <v>65</v>
      </c>
      <c r="F8645" s="237" t="s">
        <v>75</v>
      </c>
      <c r="G8645" s="238" t="s">
        <v>66</v>
      </c>
      <c r="I8645" s="269"/>
    </row>
    <row r="8646" spans="1:19">
      <c r="A8646" s="842" t="str">
        <f t="shared" ref="A8646:A8657" si="1536">IF(I8645=0,"",VLOOKUP(I8645,MATERIALES,2,FALSE))</f>
        <v/>
      </c>
      <c r="B8646" s="843"/>
      <c r="C8646" s="239" t="str">
        <f t="shared" ref="C8646:C8654" si="1537">IF(I8645=0,"",VLOOKUP(I8645,MATERIALES,3,FALSE))</f>
        <v/>
      </c>
      <c r="D8646" s="186"/>
      <c r="E8646" s="240">
        <f t="shared" ref="E8646:E8657" si="1538">IF(I8645=0,0,VLOOKUP(I8645,MATERIALES,4,FALSE))</f>
        <v>0</v>
      </c>
      <c r="F8646" s="218">
        <f>D8646*E8646</f>
        <v>0</v>
      </c>
      <c r="G8646" s="219"/>
      <c r="I8646" s="269"/>
    </row>
    <row r="8647" spans="1:19">
      <c r="A8647" s="842" t="str">
        <f t="shared" si="1536"/>
        <v/>
      </c>
      <c r="B8647" s="843"/>
      <c r="C8647" s="239" t="str">
        <f t="shared" si="1537"/>
        <v/>
      </c>
      <c r="D8647" s="186"/>
      <c r="E8647" s="240">
        <f t="shared" si="1538"/>
        <v>0</v>
      </c>
      <c r="F8647" s="218">
        <f t="shared" ref="F8647:F8657" si="1539">D8647*E8647</f>
        <v>0</v>
      </c>
      <c r="G8647" s="220"/>
      <c r="I8647" s="269"/>
    </row>
    <row r="8648" spans="1:19">
      <c r="A8648" s="842" t="str">
        <f t="shared" si="1536"/>
        <v/>
      </c>
      <c r="B8648" s="843"/>
      <c r="C8648" s="239" t="str">
        <f t="shared" si="1537"/>
        <v/>
      </c>
      <c r="D8648" s="186"/>
      <c r="E8648" s="240">
        <f t="shared" si="1538"/>
        <v>0</v>
      </c>
      <c r="F8648" s="218">
        <f t="shared" si="1539"/>
        <v>0</v>
      </c>
      <c r="G8648" s="220"/>
      <c r="I8648" s="269"/>
    </row>
    <row r="8649" spans="1:19">
      <c r="A8649" s="842" t="str">
        <f t="shared" si="1536"/>
        <v/>
      </c>
      <c r="B8649" s="843"/>
      <c r="C8649" s="239" t="str">
        <f t="shared" si="1537"/>
        <v/>
      </c>
      <c r="D8649" s="186"/>
      <c r="E8649" s="240">
        <f t="shared" si="1538"/>
        <v>0</v>
      </c>
      <c r="F8649" s="218">
        <f t="shared" si="1539"/>
        <v>0</v>
      </c>
      <c r="G8649" s="220"/>
      <c r="I8649" s="269"/>
    </row>
    <row r="8650" spans="1:19">
      <c r="A8650" s="842" t="str">
        <f t="shared" si="1536"/>
        <v/>
      </c>
      <c r="B8650" s="843"/>
      <c r="C8650" s="239" t="str">
        <f t="shared" si="1537"/>
        <v/>
      </c>
      <c r="D8650" s="186"/>
      <c r="E8650" s="240">
        <f t="shared" si="1538"/>
        <v>0</v>
      </c>
      <c r="F8650" s="218">
        <f t="shared" si="1539"/>
        <v>0</v>
      </c>
      <c r="G8650" s="220"/>
      <c r="I8650" s="269"/>
    </row>
    <row r="8651" spans="1:19">
      <c r="A8651" s="842" t="str">
        <f t="shared" si="1536"/>
        <v/>
      </c>
      <c r="B8651" s="843"/>
      <c r="C8651" s="239" t="str">
        <f t="shared" si="1537"/>
        <v/>
      </c>
      <c r="D8651" s="186"/>
      <c r="E8651" s="240">
        <f t="shared" si="1538"/>
        <v>0</v>
      </c>
      <c r="F8651" s="218">
        <f t="shared" si="1539"/>
        <v>0</v>
      </c>
      <c r="G8651" s="220"/>
      <c r="I8651" s="269"/>
    </row>
    <row r="8652" spans="1:19">
      <c r="A8652" s="842" t="str">
        <f t="shared" si="1536"/>
        <v/>
      </c>
      <c r="B8652" s="843"/>
      <c r="C8652" s="239" t="str">
        <f t="shared" si="1537"/>
        <v/>
      </c>
      <c r="D8652" s="186"/>
      <c r="E8652" s="240">
        <f t="shared" si="1538"/>
        <v>0</v>
      </c>
      <c r="F8652" s="218">
        <f t="shared" si="1539"/>
        <v>0</v>
      </c>
      <c r="G8652" s="220"/>
      <c r="I8652" s="269"/>
    </row>
    <row r="8653" spans="1:19">
      <c r="A8653" s="842" t="str">
        <f t="shared" si="1536"/>
        <v/>
      </c>
      <c r="B8653" s="843"/>
      <c r="C8653" s="239" t="str">
        <f t="shared" si="1537"/>
        <v/>
      </c>
      <c r="D8653" s="186"/>
      <c r="E8653" s="240">
        <f t="shared" si="1538"/>
        <v>0</v>
      </c>
      <c r="F8653" s="218">
        <f t="shared" si="1539"/>
        <v>0</v>
      </c>
      <c r="G8653" s="241"/>
      <c r="I8653" s="269"/>
    </row>
    <row r="8654" spans="1:19">
      <c r="A8654" s="842" t="str">
        <f t="shared" si="1536"/>
        <v/>
      </c>
      <c r="B8654" s="843"/>
      <c r="C8654" s="239" t="str">
        <f t="shared" si="1537"/>
        <v/>
      </c>
      <c r="D8654" s="186"/>
      <c r="E8654" s="240">
        <f t="shared" si="1538"/>
        <v>0</v>
      </c>
      <c r="F8654" s="218">
        <f t="shared" si="1539"/>
        <v>0</v>
      </c>
      <c r="G8654" s="220"/>
      <c r="I8654" s="269"/>
    </row>
    <row r="8655" spans="1:19">
      <c r="A8655" s="842" t="str">
        <f t="shared" si="1536"/>
        <v/>
      </c>
      <c r="B8655" s="843"/>
      <c r="C8655" s="239"/>
      <c r="D8655" s="186"/>
      <c r="E8655" s="240">
        <f t="shared" si="1538"/>
        <v>0</v>
      </c>
      <c r="F8655" s="218">
        <f t="shared" si="1539"/>
        <v>0</v>
      </c>
      <c r="G8655" s="220"/>
      <c r="I8655" s="269"/>
    </row>
    <row r="8656" spans="1:19">
      <c r="A8656" s="842" t="str">
        <f t="shared" si="1536"/>
        <v/>
      </c>
      <c r="B8656" s="843"/>
      <c r="C8656" s="239"/>
      <c r="D8656" s="186"/>
      <c r="E8656" s="240">
        <f t="shared" si="1538"/>
        <v>0</v>
      </c>
      <c r="F8656" s="218">
        <f t="shared" si="1539"/>
        <v>0</v>
      </c>
      <c r="G8656" s="220"/>
      <c r="I8656" s="269"/>
    </row>
    <row r="8657" spans="1:9" ht="26.25" customHeight="1">
      <c r="A8657" s="842" t="str">
        <f t="shared" si="1536"/>
        <v/>
      </c>
      <c r="B8657" s="843"/>
      <c r="C8657" s="239" t="str">
        <f t="shared" ref="C8657" si="1540">IF(I8656=0,"",VLOOKUP(I8656,MATERIALES,3,FALSE))</f>
        <v/>
      </c>
      <c r="D8657" s="186"/>
      <c r="E8657" s="240">
        <f t="shared" si="1538"/>
        <v>0</v>
      </c>
      <c r="F8657" s="218">
        <f t="shared" si="1539"/>
        <v>0</v>
      </c>
      <c r="G8657" s="221"/>
      <c r="I8657" s="308"/>
    </row>
    <row r="8658" spans="1:9" ht="13.5" thickBot="1">
      <c r="A8658" s="204"/>
      <c r="D8658" s="206"/>
      <c r="E8658" s="242"/>
      <c r="F8658" s="243" t="s">
        <v>77</v>
      </c>
      <c r="G8658" s="241">
        <f>SUM(F8646:F8657)</f>
        <v>0</v>
      </c>
      <c r="I8658" s="308"/>
    </row>
    <row r="8659" spans="1:9" ht="14" thickTop="1" thickBot="1">
      <c r="A8659" s="244" t="s">
        <v>68</v>
      </c>
      <c r="B8659" s="245"/>
      <c r="C8659" s="245"/>
      <c r="D8659" s="247"/>
      <c r="E8659" s="247"/>
      <c r="F8659" s="246"/>
      <c r="G8659" s="248"/>
      <c r="I8659" s="308"/>
    </row>
    <row r="8660" spans="1:9" ht="13.5" thickTop="1">
      <c r="A8660" s="233" t="s">
        <v>53</v>
      </c>
      <c r="B8660" s="234"/>
      <c r="C8660" s="236" t="s">
        <v>67</v>
      </c>
      <c r="D8660" s="298" t="s">
        <v>71</v>
      </c>
      <c r="E8660" s="236" t="s">
        <v>96</v>
      </c>
      <c r="F8660" s="237" t="s">
        <v>75</v>
      </c>
      <c r="G8660" s="238" t="s">
        <v>66</v>
      </c>
      <c r="I8660" s="269"/>
    </row>
    <row r="8661" spans="1:9">
      <c r="A8661" s="842" t="str">
        <f>IF(I8660=0,"",VLOOKUP(I8660,EQUIPOS,2,FALSE))</f>
        <v/>
      </c>
      <c r="B8661" s="843"/>
      <c r="C8661" s="187"/>
      <c r="D8661" s="186"/>
      <c r="E8661" s="240">
        <f>IF(I8660=0,0,VLOOKUP(I8660,EQUIPOS,4,FALSE))</f>
        <v>0</v>
      </c>
      <c r="F8661" s="218">
        <f>C8661*D8661*E8661</f>
        <v>0</v>
      </c>
      <c r="G8661" s="219"/>
      <c r="I8661" s="269"/>
    </row>
    <row r="8662" spans="1:9">
      <c r="A8662" s="842" t="str">
        <f>IF(I8661=0,"",VLOOKUP(I8661,EQUIPOS,2,FALSE))</f>
        <v/>
      </c>
      <c r="B8662" s="843"/>
      <c r="C8662" s="187"/>
      <c r="D8662" s="186"/>
      <c r="E8662" s="240">
        <f>IF(I8661=0,0,VLOOKUP(I8661,EQUIPOS,4,FALSE))</f>
        <v>0</v>
      </c>
      <c r="F8662" s="218">
        <f t="shared" ref="F8662:F8665" si="1541">C8662*D8662*E8662</f>
        <v>0</v>
      </c>
      <c r="G8662" s="220"/>
      <c r="I8662" s="269"/>
    </row>
    <row r="8663" spans="1:9">
      <c r="A8663" s="842" t="str">
        <f>IF(I8662=0,"",VLOOKUP(I8662,EQUIPOS,2,FALSE))</f>
        <v/>
      </c>
      <c r="B8663" s="843"/>
      <c r="C8663" s="187"/>
      <c r="D8663" s="186"/>
      <c r="E8663" s="240">
        <f>IF(I8662=0,0,VLOOKUP(I8662,EQUIPOS,4,FALSE))</f>
        <v>0</v>
      </c>
      <c r="F8663" s="218">
        <f t="shared" si="1541"/>
        <v>0</v>
      </c>
      <c r="G8663" s="220"/>
      <c r="I8663" s="269"/>
    </row>
    <row r="8664" spans="1:9">
      <c r="A8664" s="842" t="str">
        <f>IF(I8663=0,"",VLOOKUP(I8663,EQUIPOS,2,FALSE))</f>
        <v/>
      </c>
      <c r="B8664" s="843"/>
      <c r="C8664" s="187"/>
      <c r="D8664" s="186"/>
      <c r="E8664" s="240">
        <f>IF(I8663=0,0,VLOOKUP(I8663,EQUIPOS,4,FALSE))</f>
        <v>0</v>
      </c>
      <c r="F8664" s="218">
        <f t="shared" si="1541"/>
        <v>0</v>
      </c>
      <c r="G8664" s="220"/>
      <c r="I8664" s="269"/>
    </row>
    <row r="8665" spans="1:9" ht="30.75" customHeight="1">
      <c r="A8665" s="842" t="str">
        <f>IF(I8664=0,"",VLOOKUP(I8664,EQUIPOS,2,FALSE))</f>
        <v/>
      </c>
      <c r="B8665" s="843"/>
      <c r="C8665" s="187"/>
      <c r="D8665" s="186"/>
      <c r="E8665" s="240">
        <f>IF(I8664=0,0,VLOOKUP(I8664,EQUIPOS,4,FALSE))</f>
        <v>0</v>
      </c>
      <c r="F8665" s="218">
        <f t="shared" si="1541"/>
        <v>0</v>
      </c>
      <c r="G8665" s="221"/>
      <c r="I8665" s="308"/>
    </row>
    <row r="8666" spans="1:9" ht="13.5" thickBot="1">
      <c r="A8666" s="222"/>
      <c r="B8666" s="223"/>
      <c r="C8666" s="223"/>
      <c r="D8666" s="225"/>
      <c r="E8666" s="249"/>
      <c r="F8666" s="226" t="s">
        <v>78</v>
      </c>
      <c r="G8666" s="250">
        <f>SUM(F8661:F8665)</f>
        <v>0</v>
      </c>
      <c r="I8666" s="308"/>
    </row>
    <row r="8667" spans="1:9" ht="13.5" thickTop="1">
      <c r="A8667" s="228" t="s">
        <v>69</v>
      </c>
      <c r="B8667" s="229"/>
      <c r="C8667" s="229"/>
      <c r="D8667" s="231"/>
      <c r="E8667" s="231"/>
      <c r="F8667" s="230"/>
      <c r="G8667" s="232"/>
      <c r="H8667" s="209"/>
      <c r="I8667" s="307"/>
    </row>
    <row r="8668" spans="1:9" ht="26">
      <c r="A8668" s="233" t="s">
        <v>53</v>
      </c>
      <c r="B8668" s="235" t="s">
        <v>54</v>
      </c>
      <c r="C8668" s="235" t="s">
        <v>64</v>
      </c>
      <c r="D8668" s="298" t="s">
        <v>70</v>
      </c>
      <c r="E8668" s="236" t="s">
        <v>65</v>
      </c>
      <c r="F8668" s="237" t="s">
        <v>75</v>
      </c>
      <c r="G8668" s="238" t="s">
        <v>66</v>
      </c>
      <c r="I8668" s="269"/>
    </row>
    <row r="8669" spans="1:9">
      <c r="A8669" s="251" t="str">
        <f t="shared" ref="A8669:A8680" si="1542">IF(I8668=0,"",VLOOKUP(I8668,MANOOBRA,2,FALSE))</f>
        <v/>
      </c>
      <c r="B8669" s="239" t="str">
        <f t="shared" ref="B8669:B8680" si="1543">IF(I8668=0,"",VLOOKUP(I8668,MANOOBRA,3,FALSE))</f>
        <v/>
      </c>
      <c r="C8669" s="187"/>
      <c r="D8669" s="187"/>
      <c r="E8669" s="240">
        <f t="shared" ref="E8669:E8680" si="1544">IF(I8668=0,0,VLOOKUP(I8668,MANOOBRA,4,FALSE))</f>
        <v>0</v>
      </c>
      <c r="F8669" s="218">
        <f>IF(D8669=0,0,C8669*E8669/D8669)</f>
        <v>0</v>
      </c>
      <c r="G8669" s="219"/>
      <c r="I8669" s="269"/>
    </row>
    <row r="8670" spans="1:9">
      <c r="A8670" s="251" t="str">
        <f t="shared" si="1542"/>
        <v/>
      </c>
      <c r="B8670" s="239" t="str">
        <f t="shared" si="1543"/>
        <v/>
      </c>
      <c r="C8670" s="187"/>
      <c r="D8670" s="187"/>
      <c r="E8670" s="240">
        <f t="shared" si="1544"/>
        <v>0</v>
      </c>
      <c r="F8670" s="218">
        <f t="shared" ref="F8670:F8680" si="1545">IF(D8670=0,0,C8670*E8670/D8670)</f>
        <v>0</v>
      </c>
      <c r="G8670" s="220"/>
      <c r="I8670" s="269"/>
    </row>
    <row r="8671" spans="1:9">
      <c r="A8671" s="251" t="str">
        <f t="shared" si="1542"/>
        <v/>
      </c>
      <c r="B8671" s="239" t="str">
        <f t="shared" si="1543"/>
        <v/>
      </c>
      <c r="C8671" s="187"/>
      <c r="D8671" s="290"/>
      <c r="E8671" s="240">
        <f t="shared" si="1544"/>
        <v>0</v>
      </c>
      <c r="F8671" s="218">
        <f t="shared" si="1545"/>
        <v>0</v>
      </c>
      <c r="G8671" s="220"/>
      <c r="I8671" s="269"/>
    </row>
    <row r="8672" spans="1:9">
      <c r="A8672" s="251" t="str">
        <f t="shared" si="1542"/>
        <v/>
      </c>
      <c r="B8672" s="239" t="str">
        <f t="shared" si="1543"/>
        <v/>
      </c>
      <c r="C8672" s="187"/>
      <c r="D8672" s="187"/>
      <c r="E8672" s="240">
        <f t="shared" si="1544"/>
        <v>0</v>
      </c>
      <c r="F8672" s="218">
        <f t="shared" si="1545"/>
        <v>0</v>
      </c>
      <c r="G8672" s="220"/>
      <c r="I8672" s="269"/>
    </row>
    <row r="8673" spans="1:20">
      <c r="A8673" s="251" t="str">
        <f t="shared" si="1542"/>
        <v/>
      </c>
      <c r="B8673" s="239" t="str">
        <f t="shared" si="1543"/>
        <v/>
      </c>
      <c r="C8673" s="187"/>
      <c r="D8673" s="187"/>
      <c r="E8673" s="240">
        <f t="shared" si="1544"/>
        <v>0</v>
      </c>
      <c r="F8673" s="218">
        <f t="shared" si="1545"/>
        <v>0</v>
      </c>
      <c r="G8673" s="220"/>
      <c r="I8673" s="269"/>
    </row>
    <row r="8674" spans="1:20">
      <c r="A8674" s="251" t="str">
        <f t="shared" si="1542"/>
        <v/>
      </c>
      <c r="B8674" s="239" t="str">
        <f t="shared" si="1543"/>
        <v/>
      </c>
      <c r="C8674" s="187"/>
      <c r="D8674" s="187"/>
      <c r="E8674" s="240">
        <f t="shared" si="1544"/>
        <v>0</v>
      </c>
      <c r="F8674" s="218">
        <f t="shared" si="1545"/>
        <v>0</v>
      </c>
      <c r="G8674" s="220"/>
      <c r="I8674" s="269"/>
    </row>
    <row r="8675" spans="1:20">
      <c r="A8675" s="251" t="str">
        <f t="shared" si="1542"/>
        <v/>
      </c>
      <c r="B8675" s="239" t="str">
        <f t="shared" si="1543"/>
        <v/>
      </c>
      <c r="C8675" s="187"/>
      <c r="D8675" s="187"/>
      <c r="E8675" s="240">
        <f t="shared" si="1544"/>
        <v>0</v>
      </c>
      <c r="F8675" s="218">
        <f t="shared" si="1545"/>
        <v>0</v>
      </c>
      <c r="G8675" s="220"/>
      <c r="I8675" s="269"/>
    </row>
    <row r="8676" spans="1:20">
      <c r="A8676" s="251" t="str">
        <f t="shared" si="1542"/>
        <v/>
      </c>
      <c r="B8676" s="239" t="str">
        <f t="shared" si="1543"/>
        <v/>
      </c>
      <c r="C8676" s="187"/>
      <c r="D8676" s="187"/>
      <c r="E8676" s="240">
        <f t="shared" si="1544"/>
        <v>0</v>
      </c>
      <c r="F8676" s="218">
        <f t="shared" si="1545"/>
        <v>0</v>
      </c>
      <c r="G8676" s="220"/>
      <c r="I8676" s="269"/>
    </row>
    <row r="8677" spans="1:20">
      <c r="A8677" s="251" t="str">
        <f t="shared" si="1542"/>
        <v/>
      </c>
      <c r="B8677" s="239" t="str">
        <f t="shared" si="1543"/>
        <v/>
      </c>
      <c r="C8677" s="187"/>
      <c r="D8677" s="187"/>
      <c r="E8677" s="240">
        <f t="shared" si="1544"/>
        <v>0</v>
      </c>
      <c r="F8677" s="218">
        <f t="shared" si="1545"/>
        <v>0</v>
      </c>
      <c r="G8677" s="220"/>
      <c r="I8677" s="269"/>
    </row>
    <row r="8678" spans="1:20">
      <c r="A8678" s="251" t="str">
        <f t="shared" si="1542"/>
        <v/>
      </c>
      <c r="B8678" s="239" t="str">
        <f t="shared" si="1543"/>
        <v/>
      </c>
      <c r="C8678" s="187"/>
      <c r="D8678" s="187"/>
      <c r="E8678" s="240">
        <f t="shared" si="1544"/>
        <v>0</v>
      </c>
      <c r="F8678" s="218">
        <f t="shared" si="1545"/>
        <v>0</v>
      </c>
      <c r="G8678" s="220"/>
      <c r="I8678" s="269"/>
    </row>
    <row r="8679" spans="1:20">
      <c r="A8679" s="251" t="str">
        <f t="shared" si="1542"/>
        <v/>
      </c>
      <c r="B8679" s="239" t="str">
        <f t="shared" si="1543"/>
        <v/>
      </c>
      <c r="C8679" s="187"/>
      <c r="D8679" s="187"/>
      <c r="E8679" s="240">
        <f t="shared" si="1544"/>
        <v>0</v>
      </c>
      <c r="F8679" s="218">
        <f t="shared" si="1545"/>
        <v>0</v>
      </c>
      <c r="G8679" s="220"/>
      <c r="I8679" s="269"/>
    </row>
    <row r="8680" spans="1:20" ht="31.5" customHeight="1">
      <c r="A8680" s="251" t="str">
        <f t="shared" si="1542"/>
        <v/>
      </c>
      <c r="B8680" s="239" t="str">
        <f t="shared" si="1543"/>
        <v/>
      </c>
      <c r="C8680" s="187"/>
      <c r="D8680" s="187"/>
      <c r="E8680" s="240">
        <f t="shared" si="1544"/>
        <v>0</v>
      </c>
      <c r="F8680" s="218">
        <f t="shared" si="1545"/>
        <v>0</v>
      </c>
      <c r="G8680" s="221"/>
      <c r="I8680" s="308"/>
    </row>
    <row r="8681" spans="1:20" ht="13.5" thickBot="1">
      <c r="A8681" s="222"/>
      <c r="B8681" s="223"/>
      <c r="C8681" s="223"/>
      <c r="D8681" s="225"/>
      <c r="E8681" s="225"/>
      <c r="F8681" s="226" t="s">
        <v>79</v>
      </c>
      <c r="G8681" s="250">
        <f>SUM(F8669:F8680)</f>
        <v>0</v>
      </c>
      <c r="I8681" s="308"/>
    </row>
    <row r="8682" spans="1:20" ht="13.5" thickTop="1">
      <c r="A8682" s="179" t="s">
        <v>72</v>
      </c>
      <c r="B8682" s="229"/>
      <c r="C8682" s="229"/>
      <c r="D8682" s="231"/>
      <c r="E8682" s="231"/>
      <c r="F8682" s="230"/>
      <c r="G8682" s="232"/>
      <c r="H8682" s="209"/>
      <c r="I8682" s="307"/>
    </row>
    <row r="8683" spans="1:20">
      <c r="A8683" s="233" t="s">
        <v>53</v>
      </c>
      <c r="B8683" s="234"/>
      <c r="C8683" s="234"/>
      <c r="D8683" s="299"/>
      <c r="E8683" s="236" t="s">
        <v>73</v>
      </c>
      <c r="F8683" s="237" t="s">
        <v>74</v>
      </c>
      <c r="G8683" s="252" t="s">
        <v>73</v>
      </c>
      <c r="I8683" s="308"/>
    </row>
    <row r="8684" spans="1:20">
      <c r="A8684" s="178" t="s">
        <v>86</v>
      </c>
      <c r="B8684" s="253"/>
      <c r="C8684" s="253"/>
      <c r="D8684" s="300"/>
      <c r="E8684" s="217">
        <f>SUM(G8643,G8658,G8666,G8681)</f>
        <v>0</v>
      </c>
      <c r="F8684" s="254">
        <f>A</f>
        <v>0</v>
      </c>
      <c r="G8684" s="255">
        <f>E8684*F8684</f>
        <v>0</v>
      </c>
      <c r="I8684" s="308"/>
    </row>
    <row r="8685" spans="1:20">
      <c r="A8685" s="178" t="s">
        <v>84</v>
      </c>
      <c r="B8685" s="253"/>
      <c r="C8685" s="253"/>
      <c r="D8685" s="300"/>
      <c r="E8685" s="217">
        <f>SUM(G8643,G8658,G8666,G8681)</f>
        <v>0</v>
      </c>
      <c r="F8685" s="254">
        <f>I</f>
        <v>0</v>
      </c>
      <c r="G8685" s="255">
        <f>E8685*F8685</f>
        <v>0</v>
      </c>
      <c r="I8685" s="308"/>
    </row>
    <row r="8686" spans="1:20" ht="33" customHeight="1">
      <c r="A8686" s="178" t="s">
        <v>85</v>
      </c>
      <c r="B8686" s="253"/>
      <c r="C8686" s="253"/>
      <c r="D8686" s="300"/>
      <c r="E8686" s="217">
        <f>SUM(G8643,G8658,G8666,G8681)</f>
        <v>0</v>
      </c>
      <c r="F8686" s="254">
        <f>U</f>
        <v>0</v>
      </c>
      <c r="G8686" s="255">
        <f>E8686*F8686</f>
        <v>0</v>
      </c>
      <c r="I8686" s="308"/>
      <c r="J8686" s="281"/>
      <c r="K8686" s="281"/>
      <c r="L8686" s="281"/>
      <c r="M8686" s="281"/>
      <c r="N8686" s="281"/>
      <c r="O8686" s="281"/>
      <c r="P8686" s="281"/>
      <c r="Q8686" s="281"/>
      <c r="R8686" s="281"/>
      <c r="S8686" s="281"/>
    </row>
    <row r="8687" spans="1:20" s="201" customFormat="1" ht="13.5" thickBot="1">
      <c r="A8687" s="222"/>
      <c r="B8687" s="223"/>
      <c r="C8687" s="223"/>
      <c r="D8687" s="225"/>
      <c r="E8687" s="225"/>
      <c r="F8687" s="256" t="s">
        <v>83</v>
      </c>
      <c r="G8687" s="250">
        <f>SUM(G8684:G8686)</f>
        <v>0</v>
      </c>
      <c r="I8687" s="309"/>
      <c r="J8687" s="201" t="str">
        <f>B8627</f>
        <v>10,29</v>
      </c>
      <c r="K8687" s="261">
        <f>E8684</f>
        <v>0</v>
      </c>
      <c r="L8687" s="261">
        <f>+G8643</f>
        <v>0</v>
      </c>
      <c r="M8687" s="261">
        <f>+G8658</f>
        <v>0</v>
      </c>
      <c r="N8687" s="261">
        <f>+G8666</f>
        <v>0</v>
      </c>
      <c r="O8687" s="261">
        <f>+G8681</f>
        <v>0</v>
      </c>
      <c r="P8687" s="280">
        <f>G8684</f>
        <v>0</v>
      </c>
      <c r="Q8687" s="280">
        <f>G8685</f>
        <v>0</v>
      </c>
      <c r="R8687" s="280">
        <f>G8686</f>
        <v>0</v>
      </c>
      <c r="S8687" s="283">
        <f>SUM(K8687:R8687)</f>
        <v>0</v>
      </c>
      <c r="T8687" s="280"/>
    </row>
    <row r="8688" spans="1:20" ht="14" thickTop="1" thickBot="1">
      <c r="A8688" s="257"/>
      <c r="B8688" s="201"/>
      <c r="C8688" s="201"/>
      <c r="D8688" s="301"/>
      <c r="E8688" s="258" t="s">
        <v>88</v>
      </c>
      <c r="F8688" s="259"/>
      <c r="G8688" s="260">
        <f>ROUND(SUM(G8643,G8658,G8666,G8681,G8687),0)</f>
        <v>0</v>
      </c>
      <c r="I8688" s="308"/>
      <c r="T8688" s="280"/>
    </row>
    <row r="8689" spans="1:20" ht="13.5" thickTop="1">
      <c r="A8689" s="262" t="s">
        <v>95</v>
      </c>
      <c r="D8689" s="206"/>
      <c r="E8689" s="206"/>
      <c r="F8689" s="205"/>
      <c r="G8689" s="208"/>
      <c r="I8689" s="308"/>
      <c r="T8689" s="280"/>
    </row>
    <row r="8690" spans="1:20">
      <c r="A8690" s="262"/>
      <c r="B8690" s="263"/>
      <c r="C8690" s="263"/>
      <c r="D8690" s="302"/>
      <c r="E8690" s="206"/>
      <c r="F8690" s="205"/>
      <c r="G8690" s="264">
        <f ca="1">TODAY()</f>
        <v>45189</v>
      </c>
      <c r="I8690" s="308"/>
      <c r="T8690" s="280"/>
    </row>
    <row r="8691" spans="1:20" s="191" customFormat="1" ht="13.5" thickBot="1">
      <c r="A8691" s="222"/>
      <c r="B8691" s="223"/>
      <c r="C8691" s="223"/>
      <c r="D8691" s="225"/>
      <c r="E8691" s="225"/>
      <c r="F8691" s="224"/>
      <c r="G8691" s="265"/>
      <c r="I8691" s="303"/>
      <c r="S8691" s="282"/>
    </row>
    <row r="8692" spans="1:20" s="191" customFormat="1" ht="13.5" thickTop="1">
      <c r="A8692" s="188" t="s">
        <v>124</v>
      </c>
      <c r="B8692" s="188"/>
      <c r="C8692" s="188"/>
      <c r="D8692" s="190"/>
      <c r="E8692" s="190"/>
      <c r="F8692" s="189"/>
      <c r="G8692" s="189"/>
      <c r="I8692" s="303"/>
      <c r="S8692" s="282"/>
    </row>
    <row r="8693" spans="1:20" s="191" customFormat="1">
      <c r="A8693" s="188" t="str">
        <f>CONCATENATE('Prestaciones y AIU'!A7824," ANALISIS DE PRECIOS UNITARIOS")</f>
        <v xml:space="preserve"> ANALISIS DE PRECIOS UNITARIOS</v>
      </c>
      <c r="B8693" s="188"/>
      <c r="C8693" s="188"/>
      <c r="D8693" s="190"/>
      <c r="E8693" s="190"/>
      <c r="F8693" s="189"/>
      <c r="G8693" s="189"/>
      <c r="I8693" s="303"/>
      <c r="S8693" s="282"/>
    </row>
    <row r="8694" spans="1:20" s="191" customFormat="1">
      <c r="A8694" s="188" t="str">
        <f>Objeto_LIC</f>
        <v>OBJETO PROCESO COMPETITIVO</v>
      </c>
      <c r="B8694" s="188"/>
      <c r="C8694" s="188"/>
      <c r="D8694" s="190"/>
      <c r="E8694" s="190"/>
      <c r="F8694" s="189"/>
      <c r="G8694" s="189"/>
      <c r="I8694" s="303"/>
      <c r="S8694" s="282"/>
    </row>
    <row r="8695" spans="1:20">
      <c r="A8695" s="188"/>
      <c r="B8695" s="188"/>
      <c r="C8695" s="188"/>
      <c r="D8695" s="190"/>
      <c r="E8695" s="190"/>
      <c r="F8695" s="189"/>
      <c r="G8695" s="189"/>
    </row>
    <row r="8696" spans="1:20" s="201" customFormat="1" ht="13.5" thickBot="1">
      <c r="A8696" s="192"/>
      <c r="B8696" s="192"/>
      <c r="C8696" s="192"/>
      <c r="D8696" s="194"/>
      <c r="E8696" s="194"/>
      <c r="F8696" s="193"/>
      <c r="G8696" s="193"/>
      <c r="I8696" s="305"/>
      <c r="S8696" s="282"/>
    </row>
    <row r="8697" spans="1:20" ht="13.5" thickTop="1">
      <c r="A8697" s="196"/>
      <c r="B8697" s="197"/>
      <c r="C8697" s="197"/>
      <c r="D8697" s="199"/>
      <c r="E8697" s="199"/>
      <c r="F8697" s="198"/>
      <c r="G8697" s="200" t="s">
        <v>125</v>
      </c>
    </row>
    <row r="8698" spans="1:20">
      <c r="A8698" s="202" t="s">
        <v>58</v>
      </c>
      <c r="B8698" s="844" t="str">
        <f>Proponente</f>
        <v>INDICAR NOMBRE DE CONTRATISTA</v>
      </c>
      <c r="C8698" s="844"/>
      <c r="D8698" s="844"/>
      <c r="E8698" s="844"/>
      <c r="F8698" s="844"/>
      <c r="G8698" s="845"/>
    </row>
    <row r="8699" spans="1:20">
      <c r="A8699" s="202" t="s">
        <v>59</v>
      </c>
      <c r="B8699" s="203" t="str">
        <f>Presupuesto!$A$132</f>
        <v>10,30</v>
      </c>
      <c r="C8699" s="844" t="str">
        <f>Presupuesto!$B$132</f>
        <v>Suministro e instalación de Geomembrana 30 mils o similar</v>
      </c>
      <c r="D8699" s="844"/>
      <c r="E8699" s="844"/>
      <c r="F8699" s="844"/>
      <c r="G8699" s="845"/>
    </row>
    <row r="8700" spans="1:20">
      <c r="A8700" s="204"/>
      <c r="D8700" s="206"/>
      <c r="E8700" s="206"/>
      <c r="F8700" s="192" t="s">
        <v>87</v>
      </c>
      <c r="G8700" s="207" t="str">
        <f>Presupuesto!$C$132</f>
        <v>m2</v>
      </c>
      <c r="I8700" s="306"/>
      <c r="J8700" s="281"/>
      <c r="K8700" s="281"/>
      <c r="L8700" s="281"/>
      <c r="M8700" s="281"/>
      <c r="N8700" s="281"/>
      <c r="O8700" s="281"/>
      <c r="P8700" s="281"/>
      <c r="Q8700" s="281"/>
      <c r="R8700" s="281"/>
      <c r="S8700" s="281"/>
    </row>
    <row r="8701" spans="1:20" s="209" customFormat="1" ht="13.5" thickBot="1">
      <c r="A8701" s="202" t="s">
        <v>60</v>
      </c>
      <c r="B8701" s="195"/>
      <c r="C8701" s="195"/>
      <c r="D8701" s="206"/>
      <c r="E8701" s="206"/>
      <c r="F8701" s="205"/>
      <c r="G8701" s="208"/>
      <c r="I8701" s="307"/>
      <c r="S8701" s="281"/>
    </row>
    <row r="8702" spans="1:20" ht="13.5" thickTop="1">
      <c r="A8702" s="210" t="s">
        <v>53</v>
      </c>
      <c r="B8702" s="211" t="s">
        <v>61</v>
      </c>
      <c r="C8702" s="211" t="s">
        <v>62</v>
      </c>
      <c r="D8702" s="212" t="s">
        <v>70</v>
      </c>
      <c r="E8702" s="213" t="s">
        <v>98</v>
      </c>
      <c r="F8702" s="213" t="s">
        <v>75</v>
      </c>
      <c r="G8702" s="214" t="s">
        <v>66</v>
      </c>
      <c r="I8702" s="269"/>
    </row>
    <row r="8703" spans="1:20">
      <c r="A8703" s="215" t="str">
        <f t="shared" ref="A8703:A8714" si="1546">IF(I8702=0,"-",VLOOKUP(I8702,EQUIPOS,2,FALSE))</f>
        <v>-</v>
      </c>
      <c r="B8703" s="216"/>
      <c r="C8703" s="216"/>
      <c r="D8703" s="186"/>
      <c r="E8703" s="217">
        <f t="shared" ref="E8703:E8714" si="1547">IF(I8702=0,0,VLOOKUP(I8702,EQUIPOS,4,FALSE))</f>
        <v>0</v>
      </c>
      <c r="F8703" s="218">
        <f t="shared" ref="F8703:F8714" si="1548">IF(D8703=0,0,E8703/D8703)</f>
        <v>0</v>
      </c>
      <c r="G8703" s="219"/>
      <c r="I8703" s="269"/>
    </row>
    <row r="8704" spans="1:20">
      <c r="A8704" s="215" t="str">
        <f t="shared" si="1546"/>
        <v>-</v>
      </c>
      <c r="B8704" s="216"/>
      <c r="C8704" s="216"/>
      <c r="D8704" s="186"/>
      <c r="E8704" s="217">
        <f t="shared" si="1547"/>
        <v>0</v>
      </c>
      <c r="F8704" s="218">
        <f t="shared" si="1548"/>
        <v>0</v>
      </c>
      <c r="G8704" s="220"/>
      <c r="I8704" s="269"/>
    </row>
    <row r="8705" spans="1:19">
      <c r="A8705" s="215" t="str">
        <f t="shared" si="1546"/>
        <v>-</v>
      </c>
      <c r="B8705" s="216"/>
      <c r="C8705" s="216"/>
      <c r="D8705" s="186"/>
      <c r="E8705" s="217">
        <f t="shared" si="1547"/>
        <v>0</v>
      </c>
      <c r="F8705" s="218">
        <f t="shared" si="1548"/>
        <v>0</v>
      </c>
      <c r="G8705" s="220"/>
      <c r="I8705" s="269"/>
    </row>
    <row r="8706" spans="1:19">
      <c r="A8706" s="215" t="str">
        <f t="shared" si="1546"/>
        <v>-</v>
      </c>
      <c r="B8706" s="216"/>
      <c r="C8706" s="216"/>
      <c r="D8706" s="186"/>
      <c r="E8706" s="217">
        <f t="shared" si="1547"/>
        <v>0</v>
      </c>
      <c r="F8706" s="218">
        <f t="shared" si="1548"/>
        <v>0</v>
      </c>
      <c r="G8706" s="220"/>
      <c r="I8706" s="269"/>
    </row>
    <row r="8707" spans="1:19">
      <c r="A8707" s="215" t="str">
        <f t="shared" si="1546"/>
        <v>-</v>
      </c>
      <c r="B8707" s="216"/>
      <c r="C8707" s="216"/>
      <c r="D8707" s="186"/>
      <c r="E8707" s="217">
        <f t="shared" si="1547"/>
        <v>0</v>
      </c>
      <c r="F8707" s="218">
        <f t="shared" si="1548"/>
        <v>0</v>
      </c>
      <c r="G8707" s="220"/>
      <c r="I8707" s="269"/>
    </row>
    <row r="8708" spans="1:19">
      <c r="A8708" s="215" t="str">
        <f t="shared" si="1546"/>
        <v>-</v>
      </c>
      <c r="B8708" s="216"/>
      <c r="C8708" s="216"/>
      <c r="D8708" s="186"/>
      <c r="E8708" s="217">
        <f t="shared" si="1547"/>
        <v>0</v>
      </c>
      <c r="F8708" s="218">
        <f t="shared" si="1548"/>
        <v>0</v>
      </c>
      <c r="G8708" s="220"/>
      <c r="I8708" s="269"/>
    </row>
    <row r="8709" spans="1:19">
      <c r="A8709" s="215" t="str">
        <f t="shared" si="1546"/>
        <v>-</v>
      </c>
      <c r="B8709" s="216"/>
      <c r="C8709" s="216"/>
      <c r="D8709" s="186"/>
      <c r="E8709" s="217">
        <f t="shared" si="1547"/>
        <v>0</v>
      </c>
      <c r="F8709" s="218">
        <f t="shared" si="1548"/>
        <v>0</v>
      </c>
      <c r="G8709" s="220"/>
      <c r="I8709" s="269"/>
    </row>
    <row r="8710" spans="1:19">
      <c r="A8710" s="215" t="str">
        <f t="shared" si="1546"/>
        <v>-</v>
      </c>
      <c r="B8710" s="216"/>
      <c r="C8710" s="216"/>
      <c r="D8710" s="186"/>
      <c r="E8710" s="217">
        <f t="shared" si="1547"/>
        <v>0</v>
      </c>
      <c r="F8710" s="218">
        <f t="shared" si="1548"/>
        <v>0</v>
      </c>
      <c r="G8710" s="220"/>
      <c r="I8710" s="269"/>
    </row>
    <row r="8711" spans="1:19">
      <c r="A8711" s="215" t="str">
        <f t="shared" si="1546"/>
        <v>-</v>
      </c>
      <c r="B8711" s="216"/>
      <c r="C8711" s="216"/>
      <c r="D8711" s="186"/>
      <c r="E8711" s="217">
        <f t="shared" si="1547"/>
        <v>0</v>
      </c>
      <c r="F8711" s="218">
        <f t="shared" si="1548"/>
        <v>0</v>
      </c>
      <c r="G8711" s="220"/>
      <c r="I8711" s="269"/>
    </row>
    <row r="8712" spans="1:19">
      <c r="A8712" s="215" t="str">
        <f t="shared" si="1546"/>
        <v>-</v>
      </c>
      <c r="B8712" s="216"/>
      <c r="C8712" s="216"/>
      <c r="D8712" s="186"/>
      <c r="E8712" s="217">
        <f t="shared" si="1547"/>
        <v>0</v>
      </c>
      <c r="F8712" s="218">
        <f t="shared" si="1548"/>
        <v>0</v>
      </c>
      <c r="G8712" s="220"/>
      <c r="I8712" s="269"/>
    </row>
    <row r="8713" spans="1:19">
      <c r="A8713" s="215" t="str">
        <f t="shared" si="1546"/>
        <v>-</v>
      </c>
      <c r="B8713" s="216"/>
      <c r="C8713" s="216"/>
      <c r="D8713" s="186"/>
      <c r="E8713" s="217">
        <f t="shared" si="1547"/>
        <v>0</v>
      </c>
      <c r="F8713" s="218">
        <f t="shared" si="1548"/>
        <v>0</v>
      </c>
      <c r="G8713" s="220"/>
      <c r="I8713" s="269"/>
    </row>
    <row r="8714" spans="1:19">
      <c r="A8714" s="215" t="str">
        <f t="shared" si="1546"/>
        <v>-</v>
      </c>
      <c r="B8714" s="216"/>
      <c r="C8714" s="216"/>
      <c r="D8714" s="186"/>
      <c r="E8714" s="217">
        <f t="shared" si="1547"/>
        <v>0</v>
      </c>
      <c r="F8714" s="218">
        <f t="shared" si="1548"/>
        <v>0</v>
      </c>
      <c r="G8714" s="220"/>
      <c r="I8714" s="308"/>
    </row>
    <row r="8715" spans="1:19" ht="13.5" thickBot="1">
      <c r="A8715" s="222"/>
      <c r="B8715" s="223"/>
      <c r="C8715" s="223"/>
      <c r="D8715" s="225"/>
      <c r="E8715" s="225"/>
      <c r="F8715" s="226" t="s">
        <v>76</v>
      </c>
      <c r="G8715" s="227">
        <f>SUM(F8703:F8714)</f>
        <v>0</v>
      </c>
      <c r="I8715" s="308"/>
    </row>
    <row r="8716" spans="1:19" s="209" customFormat="1" ht="13.5" thickTop="1">
      <c r="A8716" s="228" t="s">
        <v>63</v>
      </c>
      <c r="B8716" s="229"/>
      <c r="C8716" s="229"/>
      <c r="D8716" s="231"/>
      <c r="E8716" s="231"/>
      <c r="F8716" s="230"/>
      <c r="G8716" s="232"/>
      <c r="I8716" s="307"/>
      <c r="S8716" s="281"/>
    </row>
    <row r="8717" spans="1:19" ht="26">
      <c r="A8717" s="233" t="s">
        <v>53</v>
      </c>
      <c r="B8717" s="234"/>
      <c r="C8717" s="235" t="s">
        <v>54</v>
      </c>
      <c r="D8717" s="298" t="s">
        <v>64</v>
      </c>
      <c r="E8717" s="236" t="s">
        <v>65</v>
      </c>
      <c r="F8717" s="237" t="s">
        <v>75</v>
      </c>
      <c r="G8717" s="238" t="s">
        <v>66</v>
      </c>
      <c r="I8717" s="269"/>
    </row>
    <row r="8718" spans="1:19">
      <c r="A8718" s="842" t="str">
        <f t="shared" ref="A8718:A8729" si="1549">IF(I8717=0,"",VLOOKUP(I8717,MATERIALES,2,FALSE))</f>
        <v/>
      </c>
      <c r="B8718" s="843"/>
      <c r="C8718" s="239" t="str">
        <f t="shared" ref="C8718:C8726" si="1550">IF(I8717=0,"",VLOOKUP(I8717,MATERIALES,3,FALSE))</f>
        <v/>
      </c>
      <c r="D8718" s="186"/>
      <c r="E8718" s="240">
        <f t="shared" ref="E8718:E8729" si="1551">IF(I8717=0,0,VLOOKUP(I8717,MATERIALES,4,FALSE))</f>
        <v>0</v>
      </c>
      <c r="F8718" s="218">
        <f>D8718*E8718</f>
        <v>0</v>
      </c>
      <c r="G8718" s="219"/>
      <c r="I8718" s="269"/>
    </row>
    <row r="8719" spans="1:19">
      <c r="A8719" s="842" t="str">
        <f t="shared" si="1549"/>
        <v/>
      </c>
      <c r="B8719" s="843"/>
      <c r="C8719" s="239" t="str">
        <f t="shared" si="1550"/>
        <v/>
      </c>
      <c r="D8719" s="186"/>
      <c r="E8719" s="240">
        <f t="shared" si="1551"/>
        <v>0</v>
      </c>
      <c r="F8719" s="218">
        <f t="shared" ref="F8719:F8729" si="1552">D8719*E8719</f>
        <v>0</v>
      </c>
      <c r="G8719" s="220"/>
      <c r="I8719" s="269"/>
    </row>
    <row r="8720" spans="1:19">
      <c r="A8720" s="842" t="str">
        <f t="shared" si="1549"/>
        <v/>
      </c>
      <c r="B8720" s="843"/>
      <c r="C8720" s="239" t="str">
        <f t="shared" si="1550"/>
        <v/>
      </c>
      <c r="D8720" s="186"/>
      <c r="E8720" s="240">
        <f t="shared" si="1551"/>
        <v>0</v>
      </c>
      <c r="F8720" s="218">
        <f t="shared" si="1552"/>
        <v>0</v>
      </c>
      <c r="G8720" s="220"/>
      <c r="I8720" s="269"/>
    </row>
    <row r="8721" spans="1:9">
      <c r="A8721" s="842" t="str">
        <f t="shared" si="1549"/>
        <v/>
      </c>
      <c r="B8721" s="843"/>
      <c r="C8721" s="239" t="str">
        <f t="shared" si="1550"/>
        <v/>
      </c>
      <c r="D8721" s="186"/>
      <c r="E8721" s="240">
        <f t="shared" si="1551"/>
        <v>0</v>
      </c>
      <c r="F8721" s="218">
        <f t="shared" si="1552"/>
        <v>0</v>
      </c>
      <c r="G8721" s="220"/>
      <c r="I8721" s="269"/>
    </row>
    <row r="8722" spans="1:9">
      <c r="A8722" s="842" t="str">
        <f t="shared" si="1549"/>
        <v/>
      </c>
      <c r="B8722" s="843"/>
      <c r="C8722" s="239" t="str">
        <f t="shared" si="1550"/>
        <v/>
      </c>
      <c r="D8722" s="186"/>
      <c r="E8722" s="240">
        <f t="shared" si="1551"/>
        <v>0</v>
      </c>
      <c r="F8722" s="218">
        <f t="shared" si="1552"/>
        <v>0</v>
      </c>
      <c r="G8722" s="220"/>
      <c r="I8722" s="269"/>
    </row>
    <row r="8723" spans="1:9">
      <c r="A8723" s="842" t="str">
        <f t="shared" si="1549"/>
        <v/>
      </c>
      <c r="B8723" s="843"/>
      <c r="C8723" s="239" t="str">
        <f t="shared" si="1550"/>
        <v/>
      </c>
      <c r="D8723" s="186"/>
      <c r="E8723" s="240">
        <f t="shared" si="1551"/>
        <v>0</v>
      </c>
      <c r="F8723" s="218">
        <f t="shared" si="1552"/>
        <v>0</v>
      </c>
      <c r="G8723" s="220"/>
      <c r="I8723" s="269"/>
    </row>
    <row r="8724" spans="1:9">
      <c r="A8724" s="842" t="str">
        <f t="shared" si="1549"/>
        <v/>
      </c>
      <c r="B8724" s="843"/>
      <c r="C8724" s="239" t="str">
        <f t="shared" si="1550"/>
        <v/>
      </c>
      <c r="D8724" s="186"/>
      <c r="E8724" s="240">
        <f t="shared" si="1551"/>
        <v>0</v>
      </c>
      <c r="F8724" s="218">
        <f t="shared" si="1552"/>
        <v>0</v>
      </c>
      <c r="G8724" s="220"/>
      <c r="I8724" s="269"/>
    </row>
    <row r="8725" spans="1:9">
      <c r="A8725" s="842" t="str">
        <f t="shared" si="1549"/>
        <v/>
      </c>
      <c r="B8725" s="843"/>
      <c r="C8725" s="239" t="str">
        <f t="shared" si="1550"/>
        <v/>
      </c>
      <c r="D8725" s="186"/>
      <c r="E8725" s="240">
        <f t="shared" si="1551"/>
        <v>0</v>
      </c>
      <c r="F8725" s="218">
        <f t="shared" si="1552"/>
        <v>0</v>
      </c>
      <c r="G8725" s="241"/>
      <c r="I8725" s="269"/>
    </row>
    <row r="8726" spans="1:9">
      <c r="A8726" s="842" t="str">
        <f t="shared" si="1549"/>
        <v/>
      </c>
      <c r="B8726" s="843"/>
      <c r="C8726" s="239" t="str">
        <f t="shared" si="1550"/>
        <v/>
      </c>
      <c r="D8726" s="186"/>
      <c r="E8726" s="240">
        <f t="shared" si="1551"/>
        <v>0</v>
      </c>
      <c r="F8726" s="218">
        <f t="shared" si="1552"/>
        <v>0</v>
      </c>
      <c r="G8726" s="220"/>
      <c r="I8726" s="269"/>
    </row>
    <row r="8727" spans="1:9">
      <c r="A8727" s="842" t="str">
        <f t="shared" si="1549"/>
        <v/>
      </c>
      <c r="B8727" s="843"/>
      <c r="C8727" s="239"/>
      <c r="D8727" s="186"/>
      <c r="E8727" s="240">
        <f t="shared" si="1551"/>
        <v>0</v>
      </c>
      <c r="F8727" s="218">
        <f t="shared" si="1552"/>
        <v>0</v>
      </c>
      <c r="G8727" s="220"/>
      <c r="I8727" s="269"/>
    </row>
    <row r="8728" spans="1:9">
      <c r="A8728" s="842" t="str">
        <f t="shared" si="1549"/>
        <v/>
      </c>
      <c r="B8728" s="843"/>
      <c r="C8728" s="239"/>
      <c r="D8728" s="186"/>
      <c r="E8728" s="240">
        <f t="shared" si="1551"/>
        <v>0</v>
      </c>
      <c r="F8728" s="218">
        <f t="shared" si="1552"/>
        <v>0</v>
      </c>
      <c r="G8728" s="220"/>
      <c r="I8728" s="269"/>
    </row>
    <row r="8729" spans="1:9" ht="26.25" customHeight="1">
      <c r="A8729" s="842" t="str">
        <f t="shared" si="1549"/>
        <v/>
      </c>
      <c r="B8729" s="843"/>
      <c r="C8729" s="239" t="str">
        <f t="shared" ref="C8729" si="1553">IF(I8728=0,"",VLOOKUP(I8728,MATERIALES,3,FALSE))</f>
        <v/>
      </c>
      <c r="D8729" s="186"/>
      <c r="E8729" s="240">
        <f t="shared" si="1551"/>
        <v>0</v>
      </c>
      <c r="F8729" s="218">
        <f t="shared" si="1552"/>
        <v>0</v>
      </c>
      <c r="G8729" s="221"/>
      <c r="I8729" s="308"/>
    </row>
    <row r="8730" spans="1:9" ht="13.5" thickBot="1">
      <c r="A8730" s="204"/>
      <c r="D8730" s="206"/>
      <c r="E8730" s="242"/>
      <c r="F8730" s="243" t="s">
        <v>77</v>
      </c>
      <c r="G8730" s="241">
        <f>SUM(F8718:F8729)</f>
        <v>0</v>
      </c>
      <c r="I8730" s="308"/>
    </row>
    <row r="8731" spans="1:9" ht="14" thickTop="1" thickBot="1">
      <c r="A8731" s="244" t="s">
        <v>68</v>
      </c>
      <c r="B8731" s="245"/>
      <c r="C8731" s="245"/>
      <c r="D8731" s="247"/>
      <c r="E8731" s="247"/>
      <c r="F8731" s="246"/>
      <c r="G8731" s="248"/>
      <c r="I8731" s="308"/>
    </row>
    <row r="8732" spans="1:9" ht="13.5" thickTop="1">
      <c r="A8732" s="233" t="s">
        <v>53</v>
      </c>
      <c r="B8732" s="234"/>
      <c r="C8732" s="236" t="s">
        <v>67</v>
      </c>
      <c r="D8732" s="298" t="s">
        <v>71</v>
      </c>
      <c r="E8732" s="236" t="s">
        <v>96</v>
      </c>
      <c r="F8732" s="237" t="s">
        <v>75</v>
      </c>
      <c r="G8732" s="238" t="s">
        <v>66</v>
      </c>
      <c r="I8732" s="269"/>
    </row>
    <row r="8733" spans="1:9">
      <c r="A8733" s="842" t="str">
        <f>IF(I8732=0,"",VLOOKUP(I8732,EQUIPOS,2,FALSE))</f>
        <v/>
      </c>
      <c r="B8733" s="843"/>
      <c r="C8733" s="187"/>
      <c r="D8733" s="186"/>
      <c r="E8733" s="240">
        <f>IF(I8732=0,0,VLOOKUP(I8732,EQUIPOS,4,FALSE))</f>
        <v>0</v>
      </c>
      <c r="F8733" s="218">
        <f>C8733*D8733*E8733</f>
        <v>0</v>
      </c>
      <c r="G8733" s="219"/>
      <c r="I8733" s="269"/>
    </row>
    <row r="8734" spans="1:9">
      <c r="A8734" s="842" t="str">
        <f>IF(I8733=0,"",VLOOKUP(I8733,EQUIPOS,2,FALSE))</f>
        <v/>
      </c>
      <c r="B8734" s="843"/>
      <c r="C8734" s="187"/>
      <c r="D8734" s="186"/>
      <c r="E8734" s="240">
        <f>IF(I8733=0,0,VLOOKUP(I8733,EQUIPOS,4,FALSE))</f>
        <v>0</v>
      </c>
      <c r="F8734" s="218">
        <f t="shared" ref="F8734:F8737" si="1554">C8734*D8734*E8734</f>
        <v>0</v>
      </c>
      <c r="G8734" s="220"/>
      <c r="I8734" s="269"/>
    </row>
    <row r="8735" spans="1:9">
      <c r="A8735" s="842" t="str">
        <f>IF(I8734=0,"",VLOOKUP(I8734,EQUIPOS,2,FALSE))</f>
        <v/>
      </c>
      <c r="B8735" s="843"/>
      <c r="C8735" s="187"/>
      <c r="D8735" s="186"/>
      <c r="E8735" s="240">
        <f>IF(I8734=0,0,VLOOKUP(I8734,EQUIPOS,4,FALSE))</f>
        <v>0</v>
      </c>
      <c r="F8735" s="218">
        <f t="shared" si="1554"/>
        <v>0</v>
      </c>
      <c r="G8735" s="220"/>
      <c r="I8735" s="269"/>
    </row>
    <row r="8736" spans="1:9">
      <c r="A8736" s="842" t="str">
        <f>IF(I8735=0,"",VLOOKUP(I8735,EQUIPOS,2,FALSE))</f>
        <v/>
      </c>
      <c r="B8736" s="843"/>
      <c r="C8736" s="187"/>
      <c r="D8736" s="186"/>
      <c r="E8736" s="240">
        <f>IF(I8735=0,0,VLOOKUP(I8735,EQUIPOS,4,FALSE))</f>
        <v>0</v>
      </c>
      <c r="F8736" s="218">
        <f t="shared" si="1554"/>
        <v>0</v>
      </c>
      <c r="G8736" s="220"/>
      <c r="I8736" s="269"/>
    </row>
    <row r="8737" spans="1:9" ht="30.75" customHeight="1">
      <c r="A8737" s="842" t="str">
        <f>IF(I8736=0,"",VLOOKUP(I8736,EQUIPOS,2,FALSE))</f>
        <v/>
      </c>
      <c r="B8737" s="843"/>
      <c r="C8737" s="187"/>
      <c r="D8737" s="186"/>
      <c r="E8737" s="240">
        <f>IF(I8736=0,0,VLOOKUP(I8736,EQUIPOS,4,FALSE))</f>
        <v>0</v>
      </c>
      <c r="F8737" s="218">
        <f t="shared" si="1554"/>
        <v>0</v>
      </c>
      <c r="G8737" s="221"/>
      <c r="I8737" s="308"/>
    </row>
    <row r="8738" spans="1:9" ht="13.5" thickBot="1">
      <c r="A8738" s="222"/>
      <c r="B8738" s="223"/>
      <c r="C8738" s="223"/>
      <c r="D8738" s="225"/>
      <c r="E8738" s="249"/>
      <c r="F8738" s="226" t="s">
        <v>78</v>
      </c>
      <c r="G8738" s="250">
        <f>SUM(F8733:F8737)</f>
        <v>0</v>
      </c>
      <c r="I8738" s="308"/>
    </row>
    <row r="8739" spans="1:9" ht="13.5" thickTop="1">
      <c r="A8739" s="228" t="s">
        <v>69</v>
      </c>
      <c r="B8739" s="229"/>
      <c r="C8739" s="229"/>
      <c r="D8739" s="231"/>
      <c r="E8739" s="231"/>
      <c r="F8739" s="230"/>
      <c r="G8739" s="232"/>
      <c r="H8739" s="209"/>
      <c r="I8739" s="307"/>
    </row>
    <row r="8740" spans="1:9" ht="26">
      <c r="A8740" s="233" t="s">
        <v>53</v>
      </c>
      <c r="B8740" s="235" t="s">
        <v>54</v>
      </c>
      <c r="C8740" s="235" t="s">
        <v>64</v>
      </c>
      <c r="D8740" s="298" t="s">
        <v>70</v>
      </c>
      <c r="E8740" s="236" t="s">
        <v>65</v>
      </c>
      <c r="F8740" s="237" t="s">
        <v>75</v>
      </c>
      <c r="G8740" s="238" t="s">
        <v>66</v>
      </c>
      <c r="I8740" s="269"/>
    </row>
    <row r="8741" spans="1:9">
      <c r="A8741" s="251" t="str">
        <f t="shared" ref="A8741:A8752" si="1555">IF(I8740=0,"",VLOOKUP(I8740,MANOOBRA,2,FALSE))</f>
        <v/>
      </c>
      <c r="B8741" s="239" t="str">
        <f t="shared" ref="B8741:B8752" si="1556">IF(I8740=0,"",VLOOKUP(I8740,MANOOBRA,3,FALSE))</f>
        <v/>
      </c>
      <c r="C8741" s="187"/>
      <c r="D8741" s="187"/>
      <c r="E8741" s="240">
        <f t="shared" ref="E8741:E8752" si="1557">IF(I8740=0,0,VLOOKUP(I8740,MANOOBRA,4,FALSE))</f>
        <v>0</v>
      </c>
      <c r="F8741" s="218">
        <f>IF(D8741=0,0,C8741*E8741/D8741)</f>
        <v>0</v>
      </c>
      <c r="G8741" s="219"/>
      <c r="I8741" s="269"/>
    </row>
    <row r="8742" spans="1:9">
      <c r="A8742" s="251" t="str">
        <f t="shared" si="1555"/>
        <v/>
      </c>
      <c r="B8742" s="239" t="str">
        <f t="shared" si="1556"/>
        <v/>
      </c>
      <c r="C8742" s="187"/>
      <c r="D8742" s="187"/>
      <c r="E8742" s="240">
        <f t="shared" si="1557"/>
        <v>0</v>
      </c>
      <c r="F8742" s="218">
        <f t="shared" ref="F8742:F8752" si="1558">IF(D8742=0,0,C8742*E8742/D8742)</f>
        <v>0</v>
      </c>
      <c r="G8742" s="220"/>
      <c r="I8742" s="269"/>
    </row>
    <row r="8743" spans="1:9">
      <c r="A8743" s="251" t="str">
        <f t="shared" si="1555"/>
        <v/>
      </c>
      <c r="B8743" s="239" t="str">
        <f t="shared" si="1556"/>
        <v/>
      </c>
      <c r="C8743" s="187"/>
      <c r="D8743" s="290"/>
      <c r="E8743" s="240">
        <f t="shared" si="1557"/>
        <v>0</v>
      </c>
      <c r="F8743" s="218">
        <f t="shared" si="1558"/>
        <v>0</v>
      </c>
      <c r="G8743" s="220"/>
      <c r="I8743" s="269"/>
    </row>
    <row r="8744" spans="1:9">
      <c r="A8744" s="251" t="str">
        <f t="shared" si="1555"/>
        <v/>
      </c>
      <c r="B8744" s="239" t="str">
        <f t="shared" si="1556"/>
        <v/>
      </c>
      <c r="C8744" s="187"/>
      <c r="D8744" s="187"/>
      <c r="E8744" s="240">
        <f t="shared" si="1557"/>
        <v>0</v>
      </c>
      <c r="F8744" s="218">
        <f t="shared" si="1558"/>
        <v>0</v>
      </c>
      <c r="G8744" s="220"/>
      <c r="I8744" s="269"/>
    </row>
    <row r="8745" spans="1:9">
      <c r="A8745" s="251" t="str">
        <f t="shared" si="1555"/>
        <v/>
      </c>
      <c r="B8745" s="239" t="str">
        <f t="shared" si="1556"/>
        <v/>
      </c>
      <c r="C8745" s="187"/>
      <c r="D8745" s="187"/>
      <c r="E8745" s="240">
        <f t="shared" si="1557"/>
        <v>0</v>
      </c>
      <c r="F8745" s="218">
        <f t="shared" si="1558"/>
        <v>0</v>
      </c>
      <c r="G8745" s="220"/>
      <c r="I8745" s="269"/>
    </row>
    <row r="8746" spans="1:9">
      <c r="A8746" s="251" t="str">
        <f t="shared" si="1555"/>
        <v/>
      </c>
      <c r="B8746" s="239" t="str">
        <f t="shared" si="1556"/>
        <v/>
      </c>
      <c r="C8746" s="187"/>
      <c r="D8746" s="187"/>
      <c r="E8746" s="240">
        <f t="shared" si="1557"/>
        <v>0</v>
      </c>
      <c r="F8746" s="218">
        <f t="shared" si="1558"/>
        <v>0</v>
      </c>
      <c r="G8746" s="220"/>
      <c r="I8746" s="269"/>
    </row>
    <row r="8747" spans="1:9">
      <c r="A8747" s="251" t="str">
        <f t="shared" si="1555"/>
        <v/>
      </c>
      <c r="B8747" s="239" t="str">
        <f t="shared" si="1556"/>
        <v/>
      </c>
      <c r="C8747" s="187"/>
      <c r="D8747" s="187"/>
      <c r="E8747" s="240">
        <f t="shared" si="1557"/>
        <v>0</v>
      </c>
      <c r="F8747" s="218">
        <f t="shared" si="1558"/>
        <v>0</v>
      </c>
      <c r="G8747" s="220"/>
      <c r="I8747" s="269"/>
    </row>
    <row r="8748" spans="1:9">
      <c r="A8748" s="251" t="str">
        <f t="shared" si="1555"/>
        <v/>
      </c>
      <c r="B8748" s="239" t="str">
        <f t="shared" si="1556"/>
        <v/>
      </c>
      <c r="C8748" s="187"/>
      <c r="D8748" s="187"/>
      <c r="E8748" s="240">
        <f t="shared" si="1557"/>
        <v>0</v>
      </c>
      <c r="F8748" s="218">
        <f t="shared" si="1558"/>
        <v>0</v>
      </c>
      <c r="G8748" s="220"/>
      <c r="I8748" s="269"/>
    </row>
    <row r="8749" spans="1:9">
      <c r="A8749" s="251" t="str">
        <f t="shared" si="1555"/>
        <v/>
      </c>
      <c r="B8749" s="239" t="str">
        <f t="shared" si="1556"/>
        <v/>
      </c>
      <c r="C8749" s="187"/>
      <c r="D8749" s="187"/>
      <c r="E8749" s="240">
        <f t="shared" si="1557"/>
        <v>0</v>
      </c>
      <c r="F8749" s="218">
        <f t="shared" si="1558"/>
        <v>0</v>
      </c>
      <c r="G8749" s="220"/>
      <c r="I8749" s="269"/>
    </row>
    <row r="8750" spans="1:9">
      <c r="A8750" s="251" t="str">
        <f t="shared" si="1555"/>
        <v/>
      </c>
      <c r="B8750" s="239" t="str">
        <f t="shared" si="1556"/>
        <v/>
      </c>
      <c r="C8750" s="187"/>
      <c r="D8750" s="187"/>
      <c r="E8750" s="240">
        <f t="shared" si="1557"/>
        <v>0</v>
      </c>
      <c r="F8750" s="218">
        <f t="shared" si="1558"/>
        <v>0</v>
      </c>
      <c r="G8750" s="220"/>
      <c r="I8750" s="269"/>
    </row>
    <row r="8751" spans="1:9">
      <c r="A8751" s="251" t="str">
        <f t="shared" si="1555"/>
        <v/>
      </c>
      <c r="B8751" s="239" t="str">
        <f t="shared" si="1556"/>
        <v/>
      </c>
      <c r="C8751" s="187"/>
      <c r="D8751" s="187"/>
      <c r="E8751" s="240">
        <f t="shared" si="1557"/>
        <v>0</v>
      </c>
      <c r="F8751" s="218">
        <f t="shared" si="1558"/>
        <v>0</v>
      </c>
      <c r="G8751" s="220"/>
      <c r="I8751" s="269"/>
    </row>
    <row r="8752" spans="1:9" ht="31.5" customHeight="1">
      <c r="A8752" s="251" t="str">
        <f t="shared" si="1555"/>
        <v/>
      </c>
      <c r="B8752" s="239" t="str">
        <f t="shared" si="1556"/>
        <v/>
      </c>
      <c r="C8752" s="187"/>
      <c r="D8752" s="187"/>
      <c r="E8752" s="240">
        <f t="shared" si="1557"/>
        <v>0</v>
      </c>
      <c r="F8752" s="218">
        <f t="shared" si="1558"/>
        <v>0</v>
      </c>
      <c r="G8752" s="221"/>
      <c r="I8752" s="308"/>
    </row>
    <row r="8753" spans="1:20" ht="13.5" thickBot="1">
      <c r="A8753" s="222"/>
      <c r="B8753" s="223"/>
      <c r="C8753" s="223"/>
      <c r="D8753" s="225"/>
      <c r="E8753" s="225"/>
      <c r="F8753" s="226" t="s">
        <v>79</v>
      </c>
      <c r="G8753" s="250">
        <f>SUM(F8741:F8752)</f>
        <v>0</v>
      </c>
      <c r="I8753" s="308"/>
    </row>
    <row r="8754" spans="1:20" ht="13.5" thickTop="1">
      <c r="A8754" s="179" t="s">
        <v>72</v>
      </c>
      <c r="B8754" s="229"/>
      <c r="C8754" s="229"/>
      <c r="D8754" s="231"/>
      <c r="E8754" s="231"/>
      <c r="F8754" s="230"/>
      <c r="G8754" s="232"/>
      <c r="H8754" s="209"/>
      <c r="I8754" s="307"/>
    </row>
    <row r="8755" spans="1:20">
      <c r="A8755" s="233" t="s">
        <v>53</v>
      </c>
      <c r="B8755" s="234"/>
      <c r="C8755" s="234"/>
      <c r="D8755" s="299"/>
      <c r="E8755" s="236" t="s">
        <v>73</v>
      </c>
      <c r="F8755" s="237" t="s">
        <v>74</v>
      </c>
      <c r="G8755" s="252" t="s">
        <v>73</v>
      </c>
      <c r="I8755" s="308"/>
    </row>
    <row r="8756" spans="1:20">
      <c r="A8756" s="178" t="s">
        <v>86</v>
      </c>
      <c r="B8756" s="253"/>
      <c r="C8756" s="253"/>
      <c r="D8756" s="300"/>
      <c r="E8756" s="217">
        <f>SUM(G8715,G8730,G8738,G8753)</f>
        <v>0</v>
      </c>
      <c r="F8756" s="254">
        <f>A</f>
        <v>0</v>
      </c>
      <c r="G8756" s="255">
        <f>E8756*F8756</f>
        <v>0</v>
      </c>
      <c r="I8756" s="308"/>
    </row>
    <row r="8757" spans="1:20">
      <c r="A8757" s="178" t="s">
        <v>84</v>
      </c>
      <c r="B8757" s="253"/>
      <c r="C8757" s="253"/>
      <c r="D8757" s="300"/>
      <c r="E8757" s="217">
        <f>SUM(G8715,G8730,G8738,G8753)</f>
        <v>0</v>
      </c>
      <c r="F8757" s="254">
        <f>I</f>
        <v>0</v>
      </c>
      <c r="G8757" s="255">
        <f>E8757*F8757</f>
        <v>0</v>
      </c>
      <c r="I8757" s="308"/>
    </row>
    <row r="8758" spans="1:20" ht="33" customHeight="1">
      <c r="A8758" s="178" t="s">
        <v>85</v>
      </c>
      <c r="B8758" s="253"/>
      <c r="C8758" s="253"/>
      <c r="D8758" s="300"/>
      <c r="E8758" s="217">
        <f>SUM(G8715,G8730,G8738,G8753)</f>
        <v>0</v>
      </c>
      <c r="F8758" s="254">
        <f>U</f>
        <v>0</v>
      </c>
      <c r="G8758" s="255">
        <f>E8758*F8758</f>
        <v>0</v>
      </c>
      <c r="I8758" s="308"/>
      <c r="J8758" s="281"/>
      <c r="K8758" s="281"/>
      <c r="L8758" s="281"/>
      <c r="M8758" s="281"/>
      <c r="N8758" s="281"/>
      <c r="O8758" s="281"/>
      <c r="P8758" s="281"/>
      <c r="Q8758" s="281"/>
      <c r="R8758" s="281"/>
      <c r="S8758" s="281"/>
    </row>
    <row r="8759" spans="1:20" s="201" customFormat="1" ht="13.5" thickBot="1">
      <c r="A8759" s="222"/>
      <c r="B8759" s="223"/>
      <c r="C8759" s="223"/>
      <c r="D8759" s="225"/>
      <c r="E8759" s="225"/>
      <c r="F8759" s="256" t="s">
        <v>83</v>
      </c>
      <c r="G8759" s="250">
        <f>SUM(G8756:G8758)</f>
        <v>0</v>
      </c>
      <c r="I8759" s="309"/>
      <c r="J8759" s="201" t="str">
        <f>B8699</f>
        <v>10,30</v>
      </c>
      <c r="K8759" s="261">
        <f>E8756</f>
        <v>0</v>
      </c>
      <c r="L8759" s="261">
        <f>+G8715</f>
        <v>0</v>
      </c>
      <c r="M8759" s="261">
        <f>+G8730</f>
        <v>0</v>
      </c>
      <c r="N8759" s="261">
        <f>+G8738</f>
        <v>0</v>
      </c>
      <c r="O8759" s="261">
        <f>+G8753</f>
        <v>0</v>
      </c>
      <c r="P8759" s="280">
        <f>G8756</f>
        <v>0</v>
      </c>
      <c r="Q8759" s="280">
        <f>G8757</f>
        <v>0</v>
      </c>
      <c r="R8759" s="280">
        <f>G8758</f>
        <v>0</v>
      </c>
      <c r="S8759" s="283">
        <f>SUM(K8759:R8759)</f>
        <v>0</v>
      </c>
      <c r="T8759" s="280"/>
    </row>
    <row r="8760" spans="1:20" ht="14" thickTop="1" thickBot="1">
      <c r="A8760" s="257"/>
      <c r="B8760" s="201"/>
      <c r="C8760" s="201"/>
      <c r="D8760" s="301"/>
      <c r="E8760" s="258" t="s">
        <v>88</v>
      </c>
      <c r="F8760" s="259"/>
      <c r="G8760" s="260">
        <f>ROUND(SUM(G8715,G8730,G8738,G8753,G8759),0)</f>
        <v>0</v>
      </c>
      <c r="I8760" s="308"/>
      <c r="T8760" s="280"/>
    </row>
    <row r="8761" spans="1:20" ht="13.5" thickTop="1">
      <c r="A8761" s="262" t="s">
        <v>95</v>
      </c>
      <c r="D8761" s="206"/>
      <c r="E8761" s="206"/>
      <c r="F8761" s="205"/>
      <c r="G8761" s="208"/>
      <c r="I8761" s="308"/>
      <c r="T8761" s="280"/>
    </row>
    <row r="8762" spans="1:20">
      <c r="A8762" s="262"/>
      <c r="B8762" s="263"/>
      <c r="C8762" s="263"/>
      <c r="D8762" s="302"/>
      <c r="E8762" s="206"/>
      <c r="F8762" s="205"/>
      <c r="G8762" s="264">
        <f ca="1">TODAY()</f>
        <v>45189</v>
      </c>
      <c r="I8762" s="308"/>
      <c r="T8762" s="280"/>
    </row>
    <row r="8763" spans="1:20" s="191" customFormat="1" ht="13.5" thickBot="1">
      <c r="A8763" s="222"/>
      <c r="B8763" s="223"/>
      <c r="C8763" s="223"/>
      <c r="D8763" s="225"/>
      <c r="E8763" s="225"/>
      <c r="F8763" s="224"/>
      <c r="G8763" s="265"/>
      <c r="I8763" s="303"/>
      <c r="S8763" s="282"/>
    </row>
    <row r="8764" spans="1:20" s="191" customFormat="1" ht="13.5" thickTop="1">
      <c r="A8764" s="188" t="s">
        <v>124</v>
      </c>
      <c r="B8764" s="188"/>
      <c r="C8764" s="188"/>
      <c r="D8764" s="190"/>
      <c r="E8764" s="190"/>
      <c r="F8764" s="189"/>
      <c r="G8764" s="189"/>
      <c r="I8764" s="303"/>
      <c r="S8764" s="282"/>
    </row>
    <row r="8765" spans="1:20" s="191" customFormat="1">
      <c r="A8765" s="188" t="str">
        <f>CONCATENATE('Prestaciones y AIU'!A7896," ANALISIS DE PRECIOS UNITARIOS")</f>
        <v xml:space="preserve"> ANALISIS DE PRECIOS UNITARIOS</v>
      </c>
      <c r="B8765" s="188"/>
      <c r="C8765" s="188"/>
      <c r="D8765" s="190"/>
      <c r="E8765" s="190"/>
      <c r="F8765" s="189"/>
      <c r="G8765" s="189"/>
      <c r="I8765" s="303"/>
      <c r="S8765" s="282"/>
    </row>
    <row r="8766" spans="1:20" s="191" customFormat="1">
      <c r="A8766" s="188" t="str">
        <f>Objeto_LIC</f>
        <v>OBJETO PROCESO COMPETITIVO</v>
      </c>
      <c r="B8766" s="188"/>
      <c r="C8766" s="188"/>
      <c r="D8766" s="190"/>
      <c r="E8766" s="190"/>
      <c r="F8766" s="189"/>
      <c r="G8766" s="189"/>
      <c r="I8766" s="303"/>
      <c r="S8766" s="282"/>
    </row>
    <row r="8767" spans="1:20">
      <c r="A8767" s="188"/>
      <c r="B8767" s="188"/>
      <c r="C8767" s="188"/>
      <c r="D8767" s="190"/>
      <c r="E8767" s="190"/>
      <c r="F8767" s="189"/>
      <c r="G8767" s="189"/>
    </row>
    <row r="8768" spans="1:20" s="201" customFormat="1" ht="13.5" thickBot="1">
      <c r="A8768" s="192"/>
      <c r="B8768" s="192"/>
      <c r="C8768" s="192"/>
      <c r="D8768" s="194"/>
      <c r="E8768" s="194"/>
      <c r="F8768" s="193"/>
      <c r="G8768" s="193"/>
      <c r="I8768" s="305"/>
      <c r="S8768" s="282"/>
    </row>
    <row r="8769" spans="1:19" ht="13.5" thickTop="1">
      <c r="A8769" s="196"/>
      <c r="B8769" s="197"/>
      <c r="C8769" s="197"/>
      <c r="D8769" s="199"/>
      <c r="E8769" s="199"/>
      <c r="F8769" s="198"/>
      <c r="G8769" s="200" t="s">
        <v>125</v>
      </c>
    </row>
    <row r="8770" spans="1:19">
      <c r="A8770" s="202" t="s">
        <v>58</v>
      </c>
      <c r="B8770" s="844" t="str">
        <f>Proponente</f>
        <v>INDICAR NOMBRE DE CONTRATISTA</v>
      </c>
      <c r="C8770" s="844"/>
      <c r="D8770" s="844"/>
      <c r="E8770" s="844"/>
      <c r="F8770" s="844"/>
      <c r="G8770" s="845"/>
    </row>
    <row r="8771" spans="1:19">
      <c r="A8771" s="202" t="s">
        <v>59</v>
      </c>
      <c r="B8771" s="203" t="str">
        <f>Presupuesto!$A$133</f>
        <v>10,31</v>
      </c>
      <c r="C8771" s="844" t="str">
        <f>Presupuesto!$B$133</f>
        <v>Suministro e instalación de Geomembrana 40 mils o similar</v>
      </c>
      <c r="D8771" s="844"/>
      <c r="E8771" s="844"/>
      <c r="F8771" s="844"/>
      <c r="G8771" s="845"/>
    </row>
    <row r="8772" spans="1:19">
      <c r="A8772" s="204"/>
      <c r="D8772" s="206"/>
      <c r="E8772" s="206"/>
      <c r="F8772" s="192" t="s">
        <v>87</v>
      </c>
      <c r="G8772" s="207" t="str">
        <f>Presupuesto!$C$133</f>
        <v>m2</v>
      </c>
      <c r="I8772" s="306"/>
      <c r="J8772" s="281"/>
      <c r="K8772" s="281"/>
      <c r="L8772" s="281"/>
      <c r="M8772" s="281"/>
      <c r="N8772" s="281"/>
      <c r="O8772" s="281"/>
      <c r="P8772" s="281"/>
      <c r="Q8772" s="281"/>
      <c r="R8772" s="281"/>
      <c r="S8772" s="281"/>
    </row>
    <row r="8773" spans="1:19" s="209" customFormat="1" ht="13.5" thickBot="1">
      <c r="A8773" s="202" t="s">
        <v>60</v>
      </c>
      <c r="B8773" s="195"/>
      <c r="C8773" s="195"/>
      <c r="D8773" s="206"/>
      <c r="E8773" s="206"/>
      <c r="F8773" s="205"/>
      <c r="G8773" s="208"/>
      <c r="I8773" s="307"/>
      <c r="S8773" s="281"/>
    </row>
    <row r="8774" spans="1:19" ht="13.5" thickTop="1">
      <c r="A8774" s="210" t="s">
        <v>53</v>
      </c>
      <c r="B8774" s="211" t="s">
        <v>61</v>
      </c>
      <c r="C8774" s="211" t="s">
        <v>62</v>
      </c>
      <c r="D8774" s="212" t="s">
        <v>70</v>
      </c>
      <c r="E8774" s="213" t="s">
        <v>98</v>
      </c>
      <c r="F8774" s="213" t="s">
        <v>75</v>
      </c>
      <c r="G8774" s="214" t="s">
        <v>66</v>
      </c>
      <c r="I8774" s="269"/>
    </row>
    <row r="8775" spans="1:19">
      <c r="A8775" s="215" t="str">
        <f t="shared" ref="A8775:A8786" si="1559">IF(I8774=0,"-",VLOOKUP(I8774,EQUIPOS,2,FALSE))</f>
        <v>-</v>
      </c>
      <c r="B8775" s="216"/>
      <c r="C8775" s="216"/>
      <c r="D8775" s="186"/>
      <c r="E8775" s="217">
        <f t="shared" ref="E8775:E8786" si="1560">IF(I8774=0,0,VLOOKUP(I8774,EQUIPOS,4,FALSE))</f>
        <v>0</v>
      </c>
      <c r="F8775" s="218">
        <f t="shared" ref="F8775:F8786" si="1561">IF(D8775=0,0,E8775/D8775)</f>
        <v>0</v>
      </c>
      <c r="G8775" s="219"/>
      <c r="I8775" s="269"/>
    </row>
    <row r="8776" spans="1:19">
      <c r="A8776" s="215" t="str">
        <f t="shared" si="1559"/>
        <v>-</v>
      </c>
      <c r="B8776" s="216"/>
      <c r="C8776" s="216"/>
      <c r="D8776" s="186"/>
      <c r="E8776" s="217">
        <f t="shared" si="1560"/>
        <v>0</v>
      </c>
      <c r="F8776" s="218">
        <f t="shared" si="1561"/>
        <v>0</v>
      </c>
      <c r="G8776" s="220"/>
      <c r="I8776" s="269"/>
    </row>
    <row r="8777" spans="1:19">
      <c r="A8777" s="215" t="str">
        <f t="shared" si="1559"/>
        <v>-</v>
      </c>
      <c r="B8777" s="216"/>
      <c r="C8777" s="216"/>
      <c r="D8777" s="186"/>
      <c r="E8777" s="217">
        <f t="shared" si="1560"/>
        <v>0</v>
      </c>
      <c r="F8777" s="218">
        <f t="shared" si="1561"/>
        <v>0</v>
      </c>
      <c r="G8777" s="220"/>
      <c r="I8777" s="269"/>
    </row>
    <row r="8778" spans="1:19">
      <c r="A8778" s="215" t="str">
        <f t="shared" si="1559"/>
        <v>-</v>
      </c>
      <c r="B8778" s="216"/>
      <c r="C8778" s="216"/>
      <c r="D8778" s="186"/>
      <c r="E8778" s="217">
        <f t="shared" si="1560"/>
        <v>0</v>
      </c>
      <c r="F8778" s="218">
        <f t="shared" si="1561"/>
        <v>0</v>
      </c>
      <c r="G8778" s="220"/>
      <c r="I8778" s="269"/>
    </row>
    <row r="8779" spans="1:19">
      <c r="A8779" s="215" t="str">
        <f t="shared" si="1559"/>
        <v>-</v>
      </c>
      <c r="B8779" s="216"/>
      <c r="C8779" s="216"/>
      <c r="D8779" s="186"/>
      <c r="E8779" s="217">
        <f t="shared" si="1560"/>
        <v>0</v>
      </c>
      <c r="F8779" s="218">
        <f t="shared" si="1561"/>
        <v>0</v>
      </c>
      <c r="G8779" s="220"/>
      <c r="I8779" s="269"/>
    </row>
    <row r="8780" spans="1:19">
      <c r="A8780" s="215" t="str">
        <f t="shared" si="1559"/>
        <v>-</v>
      </c>
      <c r="B8780" s="216"/>
      <c r="C8780" s="216"/>
      <c r="D8780" s="186"/>
      <c r="E8780" s="217">
        <f t="shared" si="1560"/>
        <v>0</v>
      </c>
      <c r="F8780" s="218">
        <f t="shared" si="1561"/>
        <v>0</v>
      </c>
      <c r="G8780" s="220"/>
      <c r="I8780" s="269"/>
    </row>
    <row r="8781" spans="1:19">
      <c r="A8781" s="215" t="str">
        <f t="shared" si="1559"/>
        <v>-</v>
      </c>
      <c r="B8781" s="216"/>
      <c r="C8781" s="216"/>
      <c r="D8781" s="186"/>
      <c r="E8781" s="217">
        <f t="shared" si="1560"/>
        <v>0</v>
      </c>
      <c r="F8781" s="218">
        <f t="shared" si="1561"/>
        <v>0</v>
      </c>
      <c r="G8781" s="220"/>
      <c r="I8781" s="269"/>
    </row>
    <row r="8782" spans="1:19">
      <c r="A8782" s="215" t="str">
        <f t="shared" si="1559"/>
        <v>-</v>
      </c>
      <c r="B8782" s="216"/>
      <c r="C8782" s="216"/>
      <c r="D8782" s="186"/>
      <c r="E8782" s="217">
        <f t="shared" si="1560"/>
        <v>0</v>
      </c>
      <c r="F8782" s="218">
        <f t="shared" si="1561"/>
        <v>0</v>
      </c>
      <c r="G8782" s="220"/>
      <c r="I8782" s="269"/>
    </row>
    <row r="8783" spans="1:19">
      <c r="A8783" s="215" t="str">
        <f t="shared" si="1559"/>
        <v>-</v>
      </c>
      <c r="B8783" s="216"/>
      <c r="C8783" s="216"/>
      <c r="D8783" s="186"/>
      <c r="E8783" s="217">
        <f t="shared" si="1560"/>
        <v>0</v>
      </c>
      <c r="F8783" s="218">
        <f t="shared" si="1561"/>
        <v>0</v>
      </c>
      <c r="G8783" s="220"/>
      <c r="I8783" s="269"/>
    </row>
    <row r="8784" spans="1:19">
      <c r="A8784" s="215" t="str">
        <f t="shared" si="1559"/>
        <v>-</v>
      </c>
      <c r="B8784" s="216"/>
      <c r="C8784" s="216"/>
      <c r="D8784" s="186"/>
      <c r="E8784" s="217">
        <f t="shared" si="1560"/>
        <v>0</v>
      </c>
      <c r="F8784" s="218">
        <f t="shared" si="1561"/>
        <v>0</v>
      </c>
      <c r="G8784" s="220"/>
      <c r="I8784" s="269"/>
    </row>
    <row r="8785" spans="1:19">
      <c r="A8785" s="215" t="str">
        <f t="shared" si="1559"/>
        <v>-</v>
      </c>
      <c r="B8785" s="216"/>
      <c r="C8785" s="216"/>
      <c r="D8785" s="186"/>
      <c r="E8785" s="217">
        <f t="shared" si="1560"/>
        <v>0</v>
      </c>
      <c r="F8785" s="218">
        <f t="shared" si="1561"/>
        <v>0</v>
      </c>
      <c r="G8785" s="220"/>
      <c r="I8785" s="269"/>
    </row>
    <row r="8786" spans="1:19">
      <c r="A8786" s="215" t="str">
        <f t="shared" si="1559"/>
        <v>-</v>
      </c>
      <c r="B8786" s="216"/>
      <c r="C8786" s="216"/>
      <c r="D8786" s="186"/>
      <c r="E8786" s="217">
        <f t="shared" si="1560"/>
        <v>0</v>
      </c>
      <c r="F8786" s="218">
        <f t="shared" si="1561"/>
        <v>0</v>
      </c>
      <c r="G8786" s="220"/>
      <c r="I8786" s="308"/>
    </row>
    <row r="8787" spans="1:19" ht="13.5" thickBot="1">
      <c r="A8787" s="222"/>
      <c r="B8787" s="223"/>
      <c r="C8787" s="223"/>
      <c r="D8787" s="225"/>
      <c r="E8787" s="225"/>
      <c r="F8787" s="226" t="s">
        <v>76</v>
      </c>
      <c r="G8787" s="227">
        <f>SUM(F8775:F8786)</f>
        <v>0</v>
      </c>
      <c r="I8787" s="308"/>
    </row>
    <row r="8788" spans="1:19" s="209" customFormat="1" ht="13.5" thickTop="1">
      <c r="A8788" s="228" t="s">
        <v>63</v>
      </c>
      <c r="B8788" s="229"/>
      <c r="C8788" s="229"/>
      <c r="D8788" s="231"/>
      <c r="E8788" s="231"/>
      <c r="F8788" s="230"/>
      <c r="G8788" s="232"/>
      <c r="I8788" s="307"/>
      <c r="S8788" s="281"/>
    </row>
    <row r="8789" spans="1:19" ht="26">
      <c r="A8789" s="233" t="s">
        <v>53</v>
      </c>
      <c r="B8789" s="234"/>
      <c r="C8789" s="235" t="s">
        <v>54</v>
      </c>
      <c r="D8789" s="298" t="s">
        <v>64</v>
      </c>
      <c r="E8789" s="236" t="s">
        <v>65</v>
      </c>
      <c r="F8789" s="237" t="s">
        <v>75</v>
      </c>
      <c r="G8789" s="238" t="s">
        <v>66</v>
      </c>
      <c r="I8789" s="269"/>
    </row>
    <row r="8790" spans="1:19">
      <c r="A8790" s="842" t="str">
        <f t="shared" ref="A8790:A8801" si="1562">IF(I8789=0,"",VLOOKUP(I8789,MATERIALES,2,FALSE))</f>
        <v/>
      </c>
      <c r="B8790" s="843"/>
      <c r="C8790" s="239" t="str">
        <f t="shared" ref="C8790:C8798" si="1563">IF(I8789=0,"",VLOOKUP(I8789,MATERIALES,3,FALSE))</f>
        <v/>
      </c>
      <c r="D8790" s="186"/>
      <c r="E8790" s="240">
        <f t="shared" ref="E8790:E8801" si="1564">IF(I8789=0,0,VLOOKUP(I8789,MATERIALES,4,FALSE))</f>
        <v>0</v>
      </c>
      <c r="F8790" s="218">
        <f>D8790*E8790</f>
        <v>0</v>
      </c>
      <c r="G8790" s="219"/>
      <c r="I8790" s="269"/>
    </row>
    <row r="8791" spans="1:19">
      <c r="A8791" s="842" t="str">
        <f t="shared" si="1562"/>
        <v/>
      </c>
      <c r="B8791" s="843"/>
      <c r="C8791" s="239" t="str">
        <f t="shared" si="1563"/>
        <v/>
      </c>
      <c r="D8791" s="186"/>
      <c r="E8791" s="240">
        <f t="shared" si="1564"/>
        <v>0</v>
      </c>
      <c r="F8791" s="218">
        <f t="shared" ref="F8791:F8801" si="1565">D8791*E8791</f>
        <v>0</v>
      </c>
      <c r="G8791" s="220"/>
      <c r="I8791" s="269"/>
    </row>
    <row r="8792" spans="1:19">
      <c r="A8792" s="842" t="str">
        <f t="shared" si="1562"/>
        <v/>
      </c>
      <c r="B8792" s="843"/>
      <c r="C8792" s="239" t="str">
        <f t="shared" si="1563"/>
        <v/>
      </c>
      <c r="D8792" s="186"/>
      <c r="E8792" s="240">
        <f t="shared" si="1564"/>
        <v>0</v>
      </c>
      <c r="F8792" s="218">
        <f t="shared" si="1565"/>
        <v>0</v>
      </c>
      <c r="G8792" s="220"/>
      <c r="I8792" s="269"/>
    </row>
    <row r="8793" spans="1:19">
      <c r="A8793" s="842" t="str">
        <f t="shared" si="1562"/>
        <v/>
      </c>
      <c r="B8793" s="843"/>
      <c r="C8793" s="239" t="str">
        <f t="shared" si="1563"/>
        <v/>
      </c>
      <c r="D8793" s="186"/>
      <c r="E8793" s="240">
        <f t="shared" si="1564"/>
        <v>0</v>
      </c>
      <c r="F8793" s="218">
        <f t="shared" si="1565"/>
        <v>0</v>
      </c>
      <c r="G8793" s="220"/>
      <c r="I8793" s="269"/>
    </row>
    <row r="8794" spans="1:19">
      <c r="A8794" s="842" t="str">
        <f t="shared" si="1562"/>
        <v/>
      </c>
      <c r="B8794" s="843"/>
      <c r="C8794" s="239" t="str">
        <f t="shared" si="1563"/>
        <v/>
      </c>
      <c r="D8794" s="186"/>
      <c r="E8794" s="240">
        <f t="shared" si="1564"/>
        <v>0</v>
      </c>
      <c r="F8794" s="218">
        <f t="shared" si="1565"/>
        <v>0</v>
      </c>
      <c r="G8794" s="220"/>
      <c r="I8794" s="269"/>
    </row>
    <row r="8795" spans="1:19">
      <c r="A8795" s="842" t="str">
        <f t="shared" si="1562"/>
        <v/>
      </c>
      <c r="B8795" s="843"/>
      <c r="C8795" s="239" t="str">
        <f t="shared" si="1563"/>
        <v/>
      </c>
      <c r="D8795" s="186"/>
      <c r="E8795" s="240">
        <f t="shared" si="1564"/>
        <v>0</v>
      </c>
      <c r="F8795" s="218">
        <f t="shared" si="1565"/>
        <v>0</v>
      </c>
      <c r="G8795" s="220"/>
      <c r="I8795" s="269"/>
    </row>
    <row r="8796" spans="1:19">
      <c r="A8796" s="842" t="str">
        <f t="shared" si="1562"/>
        <v/>
      </c>
      <c r="B8796" s="843"/>
      <c r="C8796" s="239" t="str">
        <f t="shared" si="1563"/>
        <v/>
      </c>
      <c r="D8796" s="186"/>
      <c r="E8796" s="240">
        <f t="shared" si="1564"/>
        <v>0</v>
      </c>
      <c r="F8796" s="218">
        <f t="shared" si="1565"/>
        <v>0</v>
      </c>
      <c r="G8796" s="220"/>
      <c r="I8796" s="269"/>
    </row>
    <row r="8797" spans="1:19">
      <c r="A8797" s="842" t="str">
        <f t="shared" si="1562"/>
        <v/>
      </c>
      <c r="B8797" s="843"/>
      <c r="C8797" s="239" t="str">
        <f t="shared" si="1563"/>
        <v/>
      </c>
      <c r="D8797" s="186"/>
      <c r="E8797" s="240">
        <f t="shared" si="1564"/>
        <v>0</v>
      </c>
      <c r="F8797" s="218">
        <f t="shared" si="1565"/>
        <v>0</v>
      </c>
      <c r="G8797" s="241"/>
      <c r="I8797" s="269"/>
    </row>
    <row r="8798" spans="1:19">
      <c r="A8798" s="842" t="str">
        <f t="shared" si="1562"/>
        <v/>
      </c>
      <c r="B8798" s="843"/>
      <c r="C8798" s="239" t="str">
        <f t="shared" si="1563"/>
        <v/>
      </c>
      <c r="D8798" s="186"/>
      <c r="E8798" s="240">
        <f t="shared" si="1564"/>
        <v>0</v>
      </c>
      <c r="F8798" s="218">
        <f t="shared" si="1565"/>
        <v>0</v>
      </c>
      <c r="G8798" s="220"/>
      <c r="I8798" s="269"/>
    </row>
    <row r="8799" spans="1:19">
      <c r="A8799" s="842" t="str">
        <f t="shared" si="1562"/>
        <v/>
      </c>
      <c r="B8799" s="843"/>
      <c r="C8799" s="239"/>
      <c r="D8799" s="186"/>
      <c r="E8799" s="240">
        <f t="shared" si="1564"/>
        <v>0</v>
      </c>
      <c r="F8799" s="218">
        <f t="shared" si="1565"/>
        <v>0</v>
      </c>
      <c r="G8799" s="220"/>
      <c r="I8799" s="269"/>
    </row>
    <row r="8800" spans="1:19">
      <c r="A8800" s="842" t="str">
        <f t="shared" si="1562"/>
        <v/>
      </c>
      <c r="B8800" s="843"/>
      <c r="C8800" s="239"/>
      <c r="D8800" s="186"/>
      <c r="E8800" s="240">
        <f t="shared" si="1564"/>
        <v>0</v>
      </c>
      <c r="F8800" s="218">
        <f t="shared" si="1565"/>
        <v>0</v>
      </c>
      <c r="G8800" s="220"/>
      <c r="I8800" s="269"/>
    </row>
    <row r="8801" spans="1:9" ht="26.25" customHeight="1">
      <c r="A8801" s="842" t="str">
        <f t="shared" si="1562"/>
        <v/>
      </c>
      <c r="B8801" s="843"/>
      <c r="C8801" s="239" t="str">
        <f t="shared" ref="C8801" si="1566">IF(I8800=0,"",VLOOKUP(I8800,MATERIALES,3,FALSE))</f>
        <v/>
      </c>
      <c r="D8801" s="186"/>
      <c r="E8801" s="240">
        <f t="shared" si="1564"/>
        <v>0</v>
      </c>
      <c r="F8801" s="218">
        <f t="shared" si="1565"/>
        <v>0</v>
      </c>
      <c r="G8801" s="221"/>
      <c r="I8801" s="308"/>
    </row>
    <row r="8802" spans="1:9" ht="13.5" thickBot="1">
      <c r="A8802" s="204"/>
      <c r="D8802" s="206"/>
      <c r="E8802" s="242"/>
      <c r="F8802" s="243" t="s">
        <v>77</v>
      </c>
      <c r="G8802" s="241">
        <f>SUM(F8790:F8801)</f>
        <v>0</v>
      </c>
      <c r="I8802" s="308"/>
    </row>
    <row r="8803" spans="1:9" ht="14" thickTop="1" thickBot="1">
      <c r="A8803" s="244" t="s">
        <v>68</v>
      </c>
      <c r="B8803" s="245"/>
      <c r="C8803" s="245"/>
      <c r="D8803" s="247"/>
      <c r="E8803" s="247"/>
      <c r="F8803" s="246"/>
      <c r="G8803" s="248"/>
      <c r="I8803" s="308"/>
    </row>
    <row r="8804" spans="1:9" ht="13.5" thickTop="1">
      <c r="A8804" s="233" t="s">
        <v>53</v>
      </c>
      <c r="B8804" s="234"/>
      <c r="C8804" s="236" t="s">
        <v>67</v>
      </c>
      <c r="D8804" s="298" t="s">
        <v>71</v>
      </c>
      <c r="E8804" s="236" t="s">
        <v>96</v>
      </c>
      <c r="F8804" s="237" t="s">
        <v>75</v>
      </c>
      <c r="G8804" s="238" t="s">
        <v>66</v>
      </c>
      <c r="I8804" s="269"/>
    </row>
    <row r="8805" spans="1:9">
      <c r="A8805" s="842" t="str">
        <f>IF(I8804=0,"",VLOOKUP(I8804,EQUIPOS,2,FALSE))</f>
        <v/>
      </c>
      <c r="B8805" s="843"/>
      <c r="C8805" s="187"/>
      <c r="D8805" s="186"/>
      <c r="E8805" s="240">
        <f>IF(I8804=0,0,VLOOKUP(I8804,EQUIPOS,4,FALSE))</f>
        <v>0</v>
      </c>
      <c r="F8805" s="218">
        <f>C8805*D8805*E8805</f>
        <v>0</v>
      </c>
      <c r="G8805" s="219"/>
      <c r="I8805" s="269"/>
    </row>
    <row r="8806" spans="1:9">
      <c r="A8806" s="842" t="str">
        <f>IF(I8805=0,"",VLOOKUP(I8805,EQUIPOS,2,FALSE))</f>
        <v/>
      </c>
      <c r="B8806" s="843"/>
      <c r="C8806" s="187"/>
      <c r="D8806" s="186"/>
      <c r="E8806" s="240">
        <f>IF(I8805=0,0,VLOOKUP(I8805,EQUIPOS,4,FALSE))</f>
        <v>0</v>
      </c>
      <c r="F8806" s="218">
        <f t="shared" ref="F8806:F8809" si="1567">C8806*D8806*E8806</f>
        <v>0</v>
      </c>
      <c r="G8806" s="220"/>
      <c r="I8806" s="269"/>
    </row>
    <row r="8807" spans="1:9">
      <c r="A8807" s="842" t="str">
        <f>IF(I8806=0,"",VLOOKUP(I8806,EQUIPOS,2,FALSE))</f>
        <v/>
      </c>
      <c r="B8807" s="843"/>
      <c r="C8807" s="187"/>
      <c r="D8807" s="186"/>
      <c r="E8807" s="240">
        <f>IF(I8806=0,0,VLOOKUP(I8806,EQUIPOS,4,FALSE))</f>
        <v>0</v>
      </c>
      <c r="F8807" s="218">
        <f t="shared" si="1567"/>
        <v>0</v>
      </c>
      <c r="G8807" s="220"/>
      <c r="I8807" s="269"/>
    </row>
    <row r="8808" spans="1:9">
      <c r="A8808" s="842" t="str">
        <f>IF(I8807=0,"",VLOOKUP(I8807,EQUIPOS,2,FALSE))</f>
        <v/>
      </c>
      <c r="B8808" s="843"/>
      <c r="C8808" s="187"/>
      <c r="D8808" s="186"/>
      <c r="E8808" s="240">
        <f>IF(I8807=0,0,VLOOKUP(I8807,EQUIPOS,4,FALSE))</f>
        <v>0</v>
      </c>
      <c r="F8808" s="218">
        <f t="shared" si="1567"/>
        <v>0</v>
      </c>
      <c r="G8808" s="220"/>
      <c r="I8808" s="269"/>
    </row>
    <row r="8809" spans="1:9" ht="30.75" customHeight="1">
      <c r="A8809" s="842" t="str">
        <f>IF(I8808=0,"",VLOOKUP(I8808,EQUIPOS,2,FALSE))</f>
        <v/>
      </c>
      <c r="B8809" s="843"/>
      <c r="C8809" s="187"/>
      <c r="D8809" s="186"/>
      <c r="E8809" s="240">
        <f>IF(I8808=0,0,VLOOKUP(I8808,EQUIPOS,4,FALSE))</f>
        <v>0</v>
      </c>
      <c r="F8809" s="218">
        <f t="shared" si="1567"/>
        <v>0</v>
      </c>
      <c r="G8809" s="221"/>
      <c r="I8809" s="308"/>
    </row>
    <row r="8810" spans="1:9" ht="13.5" thickBot="1">
      <c r="A8810" s="222"/>
      <c r="B8810" s="223"/>
      <c r="C8810" s="223"/>
      <c r="D8810" s="225"/>
      <c r="E8810" s="249"/>
      <c r="F8810" s="226" t="s">
        <v>78</v>
      </c>
      <c r="G8810" s="250">
        <f>SUM(F8805:F8809)</f>
        <v>0</v>
      </c>
      <c r="I8810" s="308"/>
    </row>
    <row r="8811" spans="1:9" ht="13.5" thickTop="1">
      <c r="A8811" s="228" t="s">
        <v>69</v>
      </c>
      <c r="B8811" s="229"/>
      <c r="C8811" s="229"/>
      <c r="D8811" s="231"/>
      <c r="E8811" s="231"/>
      <c r="F8811" s="230"/>
      <c r="G8811" s="232"/>
      <c r="H8811" s="209"/>
      <c r="I8811" s="307"/>
    </row>
    <row r="8812" spans="1:9" ht="26">
      <c r="A8812" s="233" t="s">
        <v>53</v>
      </c>
      <c r="B8812" s="235" t="s">
        <v>54</v>
      </c>
      <c r="C8812" s="235" t="s">
        <v>64</v>
      </c>
      <c r="D8812" s="298" t="s">
        <v>70</v>
      </c>
      <c r="E8812" s="236" t="s">
        <v>65</v>
      </c>
      <c r="F8812" s="237" t="s">
        <v>75</v>
      </c>
      <c r="G8812" s="238" t="s">
        <v>66</v>
      </c>
      <c r="I8812" s="269"/>
    </row>
    <row r="8813" spans="1:9">
      <c r="A8813" s="251" t="str">
        <f t="shared" ref="A8813:A8824" si="1568">IF(I8812=0,"",VLOOKUP(I8812,MANOOBRA,2,FALSE))</f>
        <v/>
      </c>
      <c r="B8813" s="239" t="str">
        <f t="shared" ref="B8813:B8824" si="1569">IF(I8812=0,"",VLOOKUP(I8812,MANOOBRA,3,FALSE))</f>
        <v/>
      </c>
      <c r="C8813" s="187"/>
      <c r="D8813" s="187"/>
      <c r="E8813" s="240">
        <f t="shared" ref="E8813:E8824" si="1570">IF(I8812=0,0,VLOOKUP(I8812,MANOOBRA,4,FALSE))</f>
        <v>0</v>
      </c>
      <c r="F8813" s="218">
        <f>IF(D8813=0,0,C8813*E8813/D8813)</f>
        <v>0</v>
      </c>
      <c r="G8813" s="219"/>
      <c r="I8813" s="269"/>
    </row>
    <row r="8814" spans="1:9">
      <c r="A8814" s="251" t="str">
        <f t="shared" si="1568"/>
        <v/>
      </c>
      <c r="B8814" s="239" t="str">
        <f t="shared" si="1569"/>
        <v/>
      </c>
      <c r="C8814" s="187"/>
      <c r="D8814" s="187"/>
      <c r="E8814" s="240">
        <f t="shared" si="1570"/>
        <v>0</v>
      </c>
      <c r="F8814" s="218">
        <f t="shared" ref="F8814:F8824" si="1571">IF(D8814=0,0,C8814*E8814/D8814)</f>
        <v>0</v>
      </c>
      <c r="G8814" s="220"/>
      <c r="I8814" s="269"/>
    </row>
    <row r="8815" spans="1:9">
      <c r="A8815" s="251" t="str">
        <f t="shared" si="1568"/>
        <v/>
      </c>
      <c r="B8815" s="239" t="str">
        <f t="shared" si="1569"/>
        <v/>
      </c>
      <c r="C8815" s="187"/>
      <c r="D8815" s="290"/>
      <c r="E8815" s="240">
        <f t="shared" si="1570"/>
        <v>0</v>
      </c>
      <c r="F8815" s="218">
        <f t="shared" si="1571"/>
        <v>0</v>
      </c>
      <c r="G8815" s="220"/>
      <c r="I8815" s="269"/>
    </row>
    <row r="8816" spans="1:9">
      <c r="A8816" s="251" t="str">
        <f t="shared" si="1568"/>
        <v/>
      </c>
      <c r="B8816" s="239" t="str">
        <f t="shared" si="1569"/>
        <v/>
      </c>
      <c r="C8816" s="187"/>
      <c r="D8816" s="187"/>
      <c r="E8816" s="240">
        <f t="shared" si="1570"/>
        <v>0</v>
      </c>
      <c r="F8816" s="218">
        <f t="shared" si="1571"/>
        <v>0</v>
      </c>
      <c r="G8816" s="220"/>
      <c r="I8816" s="269"/>
    </row>
    <row r="8817" spans="1:20">
      <c r="A8817" s="251" t="str">
        <f t="shared" si="1568"/>
        <v/>
      </c>
      <c r="B8817" s="239" t="str">
        <f t="shared" si="1569"/>
        <v/>
      </c>
      <c r="C8817" s="187"/>
      <c r="D8817" s="187"/>
      <c r="E8817" s="240">
        <f t="shared" si="1570"/>
        <v>0</v>
      </c>
      <c r="F8817" s="218">
        <f t="shared" si="1571"/>
        <v>0</v>
      </c>
      <c r="G8817" s="220"/>
      <c r="I8817" s="269"/>
    </row>
    <row r="8818" spans="1:20">
      <c r="A8818" s="251" t="str">
        <f t="shared" si="1568"/>
        <v/>
      </c>
      <c r="B8818" s="239" t="str">
        <f t="shared" si="1569"/>
        <v/>
      </c>
      <c r="C8818" s="187"/>
      <c r="D8818" s="187"/>
      <c r="E8818" s="240">
        <f t="shared" si="1570"/>
        <v>0</v>
      </c>
      <c r="F8818" s="218">
        <f t="shared" si="1571"/>
        <v>0</v>
      </c>
      <c r="G8818" s="220"/>
      <c r="I8818" s="269"/>
    </row>
    <row r="8819" spans="1:20">
      <c r="A8819" s="251" t="str">
        <f t="shared" si="1568"/>
        <v/>
      </c>
      <c r="B8819" s="239" t="str">
        <f t="shared" si="1569"/>
        <v/>
      </c>
      <c r="C8819" s="187"/>
      <c r="D8819" s="187"/>
      <c r="E8819" s="240">
        <f t="shared" si="1570"/>
        <v>0</v>
      </c>
      <c r="F8819" s="218">
        <f t="shared" si="1571"/>
        <v>0</v>
      </c>
      <c r="G8819" s="220"/>
      <c r="I8819" s="269"/>
    </row>
    <row r="8820" spans="1:20">
      <c r="A8820" s="251" t="str">
        <f t="shared" si="1568"/>
        <v/>
      </c>
      <c r="B8820" s="239" t="str">
        <f t="shared" si="1569"/>
        <v/>
      </c>
      <c r="C8820" s="187"/>
      <c r="D8820" s="187"/>
      <c r="E8820" s="240">
        <f t="shared" si="1570"/>
        <v>0</v>
      </c>
      <c r="F8820" s="218">
        <f t="shared" si="1571"/>
        <v>0</v>
      </c>
      <c r="G8820" s="220"/>
      <c r="I8820" s="269"/>
    </row>
    <row r="8821" spans="1:20">
      <c r="A8821" s="251" t="str">
        <f t="shared" si="1568"/>
        <v/>
      </c>
      <c r="B8821" s="239" t="str">
        <f t="shared" si="1569"/>
        <v/>
      </c>
      <c r="C8821" s="187"/>
      <c r="D8821" s="187"/>
      <c r="E8821" s="240">
        <f t="shared" si="1570"/>
        <v>0</v>
      </c>
      <c r="F8821" s="218">
        <f t="shared" si="1571"/>
        <v>0</v>
      </c>
      <c r="G8821" s="220"/>
      <c r="I8821" s="269"/>
    </row>
    <row r="8822" spans="1:20">
      <c r="A8822" s="251" t="str">
        <f t="shared" si="1568"/>
        <v/>
      </c>
      <c r="B8822" s="239" t="str">
        <f t="shared" si="1569"/>
        <v/>
      </c>
      <c r="C8822" s="187"/>
      <c r="D8822" s="187"/>
      <c r="E8822" s="240">
        <f t="shared" si="1570"/>
        <v>0</v>
      </c>
      <c r="F8822" s="218">
        <f t="shared" si="1571"/>
        <v>0</v>
      </c>
      <c r="G8822" s="220"/>
      <c r="I8822" s="269"/>
    </row>
    <row r="8823" spans="1:20">
      <c r="A8823" s="251" t="str">
        <f t="shared" si="1568"/>
        <v/>
      </c>
      <c r="B8823" s="239" t="str">
        <f t="shared" si="1569"/>
        <v/>
      </c>
      <c r="C8823" s="187"/>
      <c r="D8823" s="187"/>
      <c r="E8823" s="240">
        <f t="shared" si="1570"/>
        <v>0</v>
      </c>
      <c r="F8823" s="218">
        <f t="shared" si="1571"/>
        <v>0</v>
      </c>
      <c r="G8823" s="220"/>
      <c r="I8823" s="269"/>
    </row>
    <row r="8824" spans="1:20" ht="31.5" customHeight="1">
      <c r="A8824" s="251" t="str">
        <f t="shared" si="1568"/>
        <v/>
      </c>
      <c r="B8824" s="239" t="str">
        <f t="shared" si="1569"/>
        <v/>
      </c>
      <c r="C8824" s="187"/>
      <c r="D8824" s="187"/>
      <c r="E8824" s="240">
        <f t="shared" si="1570"/>
        <v>0</v>
      </c>
      <c r="F8824" s="218">
        <f t="shared" si="1571"/>
        <v>0</v>
      </c>
      <c r="G8824" s="221"/>
      <c r="I8824" s="308"/>
    </row>
    <row r="8825" spans="1:20" ht="13.5" thickBot="1">
      <c r="A8825" s="222"/>
      <c r="B8825" s="223"/>
      <c r="C8825" s="223"/>
      <c r="D8825" s="225"/>
      <c r="E8825" s="225"/>
      <c r="F8825" s="226" t="s">
        <v>79</v>
      </c>
      <c r="G8825" s="250">
        <f>SUM(F8813:F8824)</f>
        <v>0</v>
      </c>
      <c r="I8825" s="308"/>
    </row>
    <row r="8826" spans="1:20" ht="13.5" thickTop="1">
      <c r="A8826" s="179" t="s">
        <v>72</v>
      </c>
      <c r="B8826" s="229"/>
      <c r="C8826" s="229"/>
      <c r="D8826" s="231"/>
      <c r="E8826" s="231"/>
      <c r="F8826" s="230"/>
      <c r="G8826" s="232"/>
      <c r="H8826" s="209"/>
      <c r="I8826" s="307"/>
    </row>
    <row r="8827" spans="1:20">
      <c r="A8827" s="233" t="s">
        <v>53</v>
      </c>
      <c r="B8827" s="234"/>
      <c r="C8827" s="234"/>
      <c r="D8827" s="299"/>
      <c r="E8827" s="236" t="s">
        <v>73</v>
      </c>
      <c r="F8827" s="237" t="s">
        <v>74</v>
      </c>
      <c r="G8827" s="252" t="s">
        <v>73</v>
      </c>
      <c r="I8827" s="308"/>
    </row>
    <row r="8828" spans="1:20">
      <c r="A8828" s="178" t="s">
        <v>86</v>
      </c>
      <c r="B8828" s="253"/>
      <c r="C8828" s="253"/>
      <c r="D8828" s="300"/>
      <c r="E8828" s="217">
        <f>SUM(G8787,G8802,G8810,G8825)</f>
        <v>0</v>
      </c>
      <c r="F8828" s="254">
        <f>A</f>
        <v>0</v>
      </c>
      <c r="G8828" s="255">
        <f>E8828*F8828</f>
        <v>0</v>
      </c>
      <c r="I8828" s="308"/>
    </row>
    <row r="8829" spans="1:20">
      <c r="A8829" s="178" t="s">
        <v>84</v>
      </c>
      <c r="B8829" s="253"/>
      <c r="C8829" s="253"/>
      <c r="D8829" s="300"/>
      <c r="E8829" s="217">
        <f>SUM(G8787,G8802,G8810,G8825)</f>
        <v>0</v>
      </c>
      <c r="F8829" s="254">
        <f>I</f>
        <v>0</v>
      </c>
      <c r="G8829" s="255">
        <f>E8829*F8829</f>
        <v>0</v>
      </c>
      <c r="I8829" s="308"/>
    </row>
    <row r="8830" spans="1:20" ht="33" customHeight="1">
      <c r="A8830" s="178" t="s">
        <v>85</v>
      </c>
      <c r="B8830" s="253"/>
      <c r="C8830" s="253"/>
      <c r="D8830" s="300"/>
      <c r="E8830" s="217">
        <f>SUM(G8787,G8802,G8810,G8825)</f>
        <v>0</v>
      </c>
      <c r="F8830" s="254">
        <f>U</f>
        <v>0</v>
      </c>
      <c r="G8830" s="255">
        <f>E8830*F8830</f>
        <v>0</v>
      </c>
      <c r="I8830" s="308"/>
      <c r="J8830" s="281"/>
      <c r="K8830" s="281"/>
      <c r="L8830" s="281"/>
      <c r="M8830" s="281"/>
      <c r="N8830" s="281"/>
      <c r="O8830" s="281"/>
      <c r="P8830" s="281"/>
      <c r="Q8830" s="281"/>
      <c r="R8830" s="281"/>
      <c r="S8830" s="281"/>
    </row>
    <row r="8831" spans="1:20" s="201" customFormat="1" ht="13.5" thickBot="1">
      <c r="A8831" s="222"/>
      <c r="B8831" s="223"/>
      <c r="C8831" s="223"/>
      <c r="D8831" s="225"/>
      <c r="E8831" s="225"/>
      <c r="F8831" s="256" t="s">
        <v>83</v>
      </c>
      <c r="G8831" s="250">
        <f>SUM(G8828:G8830)</f>
        <v>0</v>
      </c>
      <c r="I8831" s="309"/>
      <c r="J8831" s="201" t="str">
        <f>B8771</f>
        <v>10,31</v>
      </c>
      <c r="K8831" s="261">
        <f>E8828</f>
        <v>0</v>
      </c>
      <c r="L8831" s="261">
        <f>+G8787</f>
        <v>0</v>
      </c>
      <c r="M8831" s="261">
        <f>+G8802</f>
        <v>0</v>
      </c>
      <c r="N8831" s="261">
        <f>+G8810</f>
        <v>0</v>
      </c>
      <c r="O8831" s="261">
        <f>+G8825</f>
        <v>0</v>
      </c>
      <c r="P8831" s="280">
        <f>G8828</f>
        <v>0</v>
      </c>
      <c r="Q8831" s="280">
        <f>G8829</f>
        <v>0</v>
      </c>
      <c r="R8831" s="280">
        <f>G8830</f>
        <v>0</v>
      </c>
      <c r="S8831" s="283">
        <f>SUM(K8831:R8831)</f>
        <v>0</v>
      </c>
      <c r="T8831" s="280"/>
    </row>
    <row r="8832" spans="1:20" ht="14" thickTop="1" thickBot="1">
      <c r="A8832" s="257"/>
      <c r="B8832" s="201"/>
      <c r="C8832" s="201"/>
      <c r="D8832" s="301"/>
      <c r="E8832" s="258" t="s">
        <v>88</v>
      </c>
      <c r="F8832" s="259"/>
      <c r="G8832" s="260">
        <f>ROUND(SUM(G8787,G8802,G8810,G8825,G8831),0)</f>
        <v>0</v>
      </c>
      <c r="I8832" s="308"/>
      <c r="T8832" s="280"/>
    </row>
    <row r="8833" spans="1:20" ht="13.5" thickTop="1">
      <c r="A8833" s="262" t="s">
        <v>95</v>
      </c>
      <c r="D8833" s="206"/>
      <c r="E8833" s="206"/>
      <c r="F8833" s="205"/>
      <c r="G8833" s="208"/>
      <c r="I8833" s="308"/>
      <c r="T8833" s="280"/>
    </row>
    <row r="8834" spans="1:20">
      <c r="A8834" s="262"/>
      <c r="B8834" s="263"/>
      <c r="C8834" s="263"/>
      <c r="D8834" s="302"/>
      <c r="E8834" s="206"/>
      <c r="F8834" s="205"/>
      <c r="G8834" s="264">
        <f ca="1">TODAY()</f>
        <v>45189</v>
      </c>
      <c r="I8834" s="308"/>
      <c r="T8834" s="280"/>
    </row>
    <row r="8835" spans="1:20" s="191" customFormat="1" ht="13.5" thickBot="1">
      <c r="A8835" s="222"/>
      <c r="B8835" s="223"/>
      <c r="C8835" s="223"/>
      <c r="D8835" s="225"/>
      <c r="E8835" s="225"/>
      <c r="F8835" s="224"/>
      <c r="G8835" s="265"/>
      <c r="I8835" s="303"/>
      <c r="S8835" s="282"/>
    </row>
    <row r="8836" spans="1:20" s="191" customFormat="1" ht="13.5" thickTop="1">
      <c r="A8836" s="188" t="s">
        <v>124</v>
      </c>
      <c r="B8836" s="188"/>
      <c r="C8836" s="188"/>
      <c r="D8836" s="190"/>
      <c r="E8836" s="190"/>
      <c r="F8836" s="189"/>
      <c r="G8836" s="189"/>
      <c r="I8836" s="303"/>
      <c r="S8836" s="282"/>
    </row>
    <row r="8837" spans="1:20" s="191" customFormat="1">
      <c r="A8837" s="188" t="str">
        <f>CONCATENATE('Prestaciones y AIU'!A7968," ANALISIS DE PRECIOS UNITARIOS")</f>
        <v xml:space="preserve"> ANALISIS DE PRECIOS UNITARIOS</v>
      </c>
      <c r="B8837" s="188"/>
      <c r="C8837" s="188"/>
      <c r="D8837" s="190"/>
      <c r="E8837" s="190"/>
      <c r="F8837" s="189"/>
      <c r="G8837" s="189"/>
      <c r="I8837" s="303"/>
      <c r="S8837" s="282"/>
    </row>
    <row r="8838" spans="1:20" s="191" customFormat="1">
      <c r="A8838" s="188" t="str">
        <f>Objeto_LIC</f>
        <v>OBJETO PROCESO COMPETITIVO</v>
      </c>
      <c r="B8838" s="188"/>
      <c r="C8838" s="188"/>
      <c r="D8838" s="190"/>
      <c r="E8838" s="190"/>
      <c r="F8838" s="189"/>
      <c r="G8838" s="189"/>
      <c r="I8838" s="303"/>
      <c r="S8838" s="282"/>
    </row>
    <row r="8839" spans="1:20">
      <c r="A8839" s="188"/>
      <c r="B8839" s="188"/>
      <c r="C8839" s="188"/>
      <c r="D8839" s="190"/>
      <c r="E8839" s="190"/>
      <c r="F8839" s="189"/>
      <c r="G8839" s="189"/>
    </row>
    <row r="8840" spans="1:20" s="201" customFormat="1" ht="13.5" thickBot="1">
      <c r="A8840" s="192"/>
      <c r="B8840" s="192"/>
      <c r="C8840" s="192"/>
      <c r="D8840" s="194"/>
      <c r="E8840" s="194"/>
      <c r="F8840" s="193"/>
      <c r="G8840" s="193"/>
      <c r="I8840" s="305"/>
      <c r="S8840" s="282"/>
    </row>
    <row r="8841" spans="1:20" ht="13.5" thickTop="1">
      <c r="A8841" s="196"/>
      <c r="B8841" s="197"/>
      <c r="C8841" s="197"/>
      <c r="D8841" s="199"/>
      <c r="E8841" s="199"/>
      <c r="F8841" s="198"/>
      <c r="G8841" s="200" t="s">
        <v>125</v>
      </c>
    </row>
    <row r="8842" spans="1:20">
      <c r="A8842" s="202" t="s">
        <v>58</v>
      </c>
      <c r="B8842" s="844" t="str">
        <f>Proponente</f>
        <v>INDICAR NOMBRE DE CONTRATISTA</v>
      </c>
      <c r="C8842" s="844"/>
      <c r="D8842" s="844"/>
      <c r="E8842" s="844"/>
      <c r="F8842" s="844"/>
      <c r="G8842" s="845"/>
    </row>
    <row r="8843" spans="1:20">
      <c r="A8843" s="202" t="s">
        <v>59</v>
      </c>
      <c r="B8843" s="203" t="str">
        <f>Presupuesto!$A$134</f>
        <v>10,32</v>
      </c>
      <c r="C8843" s="846" t="str">
        <f>Presupuesto!$B$134</f>
        <v>Suministro e instalacion de Tuberia PVC para ductos electricos de 2"</v>
      </c>
      <c r="D8843" s="844"/>
      <c r="E8843" s="844"/>
      <c r="F8843" s="844"/>
      <c r="G8843" s="845"/>
    </row>
    <row r="8844" spans="1:20">
      <c r="A8844" s="204"/>
      <c r="D8844" s="206"/>
      <c r="E8844" s="206"/>
      <c r="F8844" s="192" t="s">
        <v>87</v>
      </c>
      <c r="G8844" s="207" t="str">
        <f>Presupuesto!$C$134</f>
        <v>m</v>
      </c>
      <c r="I8844" s="306"/>
      <c r="J8844" s="281"/>
      <c r="K8844" s="281"/>
      <c r="L8844" s="281"/>
      <c r="M8844" s="281"/>
      <c r="N8844" s="281"/>
      <c r="O8844" s="281"/>
      <c r="P8844" s="281"/>
      <c r="Q8844" s="281"/>
      <c r="R8844" s="281"/>
      <c r="S8844" s="281"/>
    </row>
    <row r="8845" spans="1:20" s="209" customFormat="1" ht="13.5" thickBot="1">
      <c r="A8845" s="202" t="s">
        <v>60</v>
      </c>
      <c r="B8845" s="195"/>
      <c r="C8845" s="195"/>
      <c r="D8845" s="206"/>
      <c r="E8845" s="206"/>
      <c r="F8845" s="205"/>
      <c r="G8845" s="208"/>
      <c r="I8845" s="307"/>
      <c r="S8845" s="281"/>
    </row>
    <row r="8846" spans="1:20" ht="13.5" thickTop="1">
      <c r="A8846" s="210" t="s">
        <v>53</v>
      </c>
      <c r="B8846" s="211" t="s">
        <v>61</v>
      </c>
      <c r="C8846" s="211" t="s">
        <v>62</v>
      </c>
      <c r="D8846" s="212" t="s">
        <v>70</v>
      </c>
      <c r="E8846" s="213" t="s">
        <v>98</v>
      </c>
      <c r="F8846" s="213" t="s">
        <v>75</v>
      </c>
      <c r="G8846" s="214" t="s">
        <v>66</v>
      </c>
      <c r="I8846" s="269"/>
    </row>
    <row r="8847" spans="1:20">
      <c r="A8847" s="215" t="str">
        <f t="shared" ref="A8847:A8858" si="1572">IF(I8846=0,"-",VLOOKUP(I8846,EQUIPOS,2,FALSE))</f>
        <v>-</v>
      </c>
      <c r="B8847" s="216"/>
      <c r="C8847" s="216"/>
      <c r="D8847" s="186"/>
      <c r="E8847" s="217">
        <f t="shared" ref="E8847:E8858" si="1573">IF(I8846=0,0,VLOOKUP(I8846,EQUIPOS,4,FALSE))</f>
        <v>0</v>
      </c>
      <c r="F8847" s="218">
        <f t="shared" ref="F8847:F8858" si="1574">IF(D8847=0,0,E8847/D8847)</f>
        <v>0</v>
      </c>
      <c r="G8847" s="219"/>
      <c r="I8847" s="269"/>
    </row>
    <row r="8848" spans="1:20">
      <c r="A8848" s="215" t="str">
        <f t="shared" si="1572"/>
        <v>-</v>
      </c>
      <c r="B8848" s="216"/>
      <c r="C8848" s="216"/>
      <c r="D8848" s="186"/>
      <c r="E8848" s="217">
        <f t="shared" si="1573"/>
        <v>0</v>
      </c>
      <c r="F8848" s="218">
        <f t="shared" si="1574"/>
        <v>0</v>
      </c>
      <c r="G8848" s="220"/>
      <c r="I8848" s="269"/>
    </row>
    <row r="8849" spans="1:19">
      <c r="A8849" s="215" t="str">
        <f t="shared" si="1572"/>
        <v>-</v>
      </c>
      <c r="B8849" s="216"/>
      <c r="C8849" s="216"/>
      <c r="D8849" s="186"/>
      <c r="E8849" s="217">
        <f t="shared" si="1573"/>
        <v>0</v>
      </c>
      <c r="F8849" s="218">
        <f t="shared" si="1574"/>
        <v>0</v>
      </c>
      <c r="G8849" s="220"/>
      <c r="I8849" s="269"/>
    </row>
    <row r="8850" spans="1:19">
      <c r="A8850" s="215" t="str">
        <f t="shared" si="1572"/>
        <v>-</v>
      </c>
      <c r="B8850" s="216"/>
      <c r="C8850" s="216"/>
      <c r="D8850" s="186"/>
      <c r="E8850" s="217">
        <f t="shared" si="1573"/>
        <v>0</v>
      </c>
      <c r="F8850" s="218">
        <f t="shared" si="1574"/>
        <v>0</v>
      </c>
      <c r="G8850" s="220"/>
      <c r="I8850" s="269"/>
    </row>
    <row r="8851" spans="1:19">
      <c r="A8851" s="215" t="str">
        <f t="shared" si="1572"/>
        <v>-</v>
      </c>
      <c r="B8851" s="216"/>
      <c r="C8851" s="216"/>
      <c r="D8851" s="186"/>
      <c r="E8851" s="217">
        <f t="shared" si="1573"/>
        <v>0</v>
      </c>
      <c r="F8851" s="218">
        <f t="shared" si="1574"/>
        <v>0</v>
      </c>
      <c r="G8851" s="220"/>
      <c r="I8851" s="269"/>
    </row>
    <row r="8852" spans="1:19">
      <c r="A8852" s="215" t="str">
        <f t="shared" si="1572"/>
        <v>-</v>
      </c>
      <c r="B8852" s="216"/>
      <c r="C8852" s="216"/>
      <c r="D8852" s="186"/>
      <c r="E8852" s="217">
        <f t="shared" si="1573"/>
        <v>0</v>
      </c>
      <c r="F8852" s="218">
        <f t="shared" si="1574"/>
        <v>0</v>
      </c>
      <c r="G8852" s="220"/>
      <c r="I8852" s="269"/>
    </row>
    <row r="8853" spans="1:19">
      <c r="A8853" s="215" t="str">
        <f t="shared" si="1572"/>
        <v>-</v>
      </c>
      <c r="B8853" s="216"/>
      <c r="C8853" s="216"/>
      <c r="D8853" s="186"/>
      <c r="E8853" s="217">
        <f t="shared" si="1573"/>
        <v>0</v>
      </c>
      <c r="F8853" s="218">
        <f t="shared" si="1574"/>
        <v>0</v>
      </c>
      <c r="G8853" s="220"/>
      <c r="I8853" s="269"/>
    </row>
    <row r="8854" spans="1:19">
      <c r="A8854" s="215" t="str">
        <f t="shared" si="1572"/>
        <v>-</v>
      </c>
      <c r="B8854" s="216"/>
      <c r="C8854" s="216"/>
      <c r="D8854" s="186"/>
      <c r="E8854" s="217">
        <f t="shared" si="1573"/>
        <v>0</v>
      </c>
      <c r="F8854" s="218">
        <f t="shared" si="1574"/>
        <v>0</v>
      </c>
      <c r="G8854" s="220"/>
      <c r="I8854" s="269"/>
    </row>
    <row r="8855" spans="1:19">
      <c r="A8855" s="215" t="str">
        <f t="shared" si="1572"/>
        <v>-</v>
      </c>
      <c r="B8855" s="216"/>
      <c r="C8855" s="216"/>
      <c r="D8855" s="186"/>
      <c r="E8855" s="217">
        <f t="shared" si="1573"/>
        <v>0</v>
      </c>
      <c r="F8855" s="218">
        <f t="shared" si="1574"/>
        <v>0</v>
      </c>
      <c r="G8855" s="220"/>
      <c r="I8855" s="269"/>
    </row>
    <row r="8856" spans="1:19">
      <c r="A8856" s="215" t="str">
        <f t="shared" si="1572"/>
        <v>-</v>
      </c>
      <c r="B8856" s="216"/>
      <c r="C8856" s="216"/>
      <c r="D8856" s="186"/>
      <c r="E8856" s="217">
        <f t="shared" si="1573"/>
        <v>0</v>
      </c>
      <c r="F8856" s="218">
        <f t="shared" si="1574"/>
        <v>0</v>
      </c>
      <c r="G8856" s="220"/>
      <c r="I8856" s="269"/>
    </row>
    <row r="8857" spans="1:19">
      <c r="A8857" s="215" t="str">
        <f t="shared" si="1572"/>
        <v>-</v>
      </c>
      <c r="B8857" s="216"/>
      <c r="C8857" s="216"/>
      <c r="D8857" s="186"/>
      <c r="E8857" s="217">
        <f t="shared" si="1573"/>
        <v>0</v>
      </c>
      <c r="F8857" s="218">
        <f t="shared" si="1574"/>
        <v>0</v>
      </c>
      <c r="G8857" s="220"/>
      <c r="I8857" s="269"/>
    </row>
    <row r="8858" spans="1:19">
      <c r="A8858" s="215" t="str">
        <f t="shared" si="1572"/>
        <v>-</v>
      </c>
      <c r="B8858" s="216"/>
      <c r="C8858" s="216"/>
      <c r="D8858" s="186"/>
      <c r="E8858" s="217">
        <f t="shared" si="1573"/>
        <v>0</v>
      </c>
      <c r="F8858" s="218">
        <f t="shared" si="1574"/>
        <v>0</v>
      </c>
      <c r="G8858" s="220"/>
      <c r="I8858" s="308"/>
    </row>
    <row r="8859" spans="1:19" ht="13.5" thickBot="1">
      <c r="A8859" s="222"/>
      <c r="B8859" s="223"/>
      <c r="C8859" s="223"/>
      <c r="D8859" s="225"/>
      <c r="E8859" s="225"/>
      <c r="F8859" s="226" t="s">
        <v>76</v>
      </c>
      <c r="G8859" s="227">
        <f>SUM(F8847:F8858)</f>
        <v>0</v>
      </c>
      <c r="I8859" s="308"/>
    </row>
    <row r="8860" spans="1:19" s="209" customFormat="1" ht="13.5" thickTop="1">
      <c r="A8860" s="228" t="s">
        <v>63</v>
      </c>
      <c r="B8860" s="229"/>
      <c r="C8860" s="229"/>
      <c r="D8860" s="231"/>
      <c r="E8860" s="231"/>
      <c r="F8860" s="230"/>
      <c r="G8860" s="232"/>
      <c r="I8860" s="307"/>
      <c r="S8860" s="281"/>
    </row>
    <row r="8861" spans="1:19" ht="26">
      <c r="A8861" s="233" t="s">
        <v>53</v>
      </c>
      <c r="B8861" s="234"/>
      <c r="C8861" s="235" t="s">
        <v>54</v>
      </c>
      <c r="D8861" s="298" t="s">
        <v>64</v>
      </c>
      <c r="E8861" s="236" t="s">
        <v>65</v>
      </c>
      <c r="F8861" s="237" t="s">
        <v>75</v>
      </c>
      <c r="G8861" s="238" t="s">
        <v>66</v>
      </c>
      <c r="I8861" s="269"/>
    </row>
    <row r="8862" spans="1:19">
      <c r="A8862" s="842" t="str">
        <f t="shared" ref="A8862:A8873" si="1575">IF(I8861=0,"",VLOOKUP(I8861,MATERIALES,2,FALSE))</f>
        <v/>
      </c>
      <c r="B8862" s="843"/>
      <c r="C8862" s="239" t="str">
        <f t="shared" ref="C8862:C8870" si="1576">IF(I8861=0,"",VLOOKUP(I8861,MATERIALES,3,FALSE))</f>
        <v/>
      </c>
      <c r="D8862" s="186"/>
      <c r="E8862" s="240">
        <f t="shared" ref="E8862:E8873" si="1577">IF(I8861=0,0,VLOOKUP(I8861,MATERIALES,4,FALSE))</f>
        <v>0</v>
      </c>
      <c r="F8862" s="218">
        <f>D8862*E8862</f>
        <v>0</v>
      </c>
      <c r="G8862" s="219"/>
      <c r="I8862" s="269"/>
    </row>
    <row r="8863" spans="1:19">
      <c r="A8863" s="842" t="str">
        <f t="shared" si="1575"/>
        <v/>
      </c>
      <c r="B8863" s="843"/>
      <c r="C8863" s="239" t="str">
        <f t="shared" si="1576"/>
        <v/>
      </c>
      <c r="D8863" s="186"/>
      <c r="E8863" s="240">
        <f t="shared" si="1577"/>
        <v>0</v>
      </c>
      <c r="F8863" s="218">
        <f t="shared" ref="F8863:F8873" si="1578">D8863*E8863</f>
        <v>0</v>
      </c>
      <c r="G8863" s="220"/>
      <c r="I8863" s="269"/>
    </row>
    <row r="8864" spans="1:19">
      <c r="A8864" s="842" t="str">
        <f t="shared" si="1575"/>
        <v/>
      </c>
      <c r="B8864" s="843"/>
      <c r="C8864" s="239" t="str">
        <f t="shared" si="1576"/>
        <v/>
      </c>
      <c r="D8864" s="186"/>
      <c r="E8864" s="240">
        <f t="shared" si="1577"/>
        <v>0</v>
      </c>
      <c r="F8864" s="218">
        <f t="shared" si="1578"/>
        <v>0</v>
      </c>
      <c r="G8864" s="220"/>
      <c r="I8864" s="269"/>
    </row>
    <row r="8865" spans="1:9">
      <c r="A8865" s="842" t="str">
        <f t="shared" si="1575"/>
        <v/>
      </c>
      <c r="B8865" s="843"/>
      <c r="C8865" s="239" t="str">
        <f t="shared" si="1576"/>
        <v/>
      </c>
      <c r="D8865" s="186"/>
      <c r="E8865" s="240">
        <f t="shared" si="1577"/>
        <v>0</v>
      </c>
      <c r="F8865" s="218">
        <f t="shared" si="1578"/>
        <v>0</v>
      </c>
      <c r="G8865" s="220"/>
      <c r="I8865" s="269"/>
    </row>
    <row r="8866" spans="1:9">
      <c r="A8866" s="842" t="str">
        <f t="shared" si="1575"/>
        <v/>
      </c>
      <c r="B8866" s="843"/>
      <c r="C8866" s="239" t="str">
        <f t="shared" si="1576"/>
        <v/>
      </c>
      <c r="D8866" s="186"/>
      <c r="E8866" s="240">
        <f t="shared" si="1577"/>
        <v>0</v>
      </c>
      <c r="F8866" s="218">
        <f t="shared" si="1578"/>
        <v>0</v>
      </c>
      <c r="G8866" s="220"/>
      <c r="I8866" s="269"/>
    </row>
    <row r="8867" spans="1:9">
      <c r="A8867" s="842" t="str">
        <f t="shared" si="1575"/>
        <v/>
      </c>
      <c r="B8867" s="843"/>
      <c r="C8867" s="239" t="str">
        <f t="shared" si="1576"/>
        <v/>
      </c>
      <c r="D8867" s="186"/>
      <c r="E8867" s="240">
        <f t="shared" si="1577"/>
        <v>0</v>
      </c>
      <c r="F8867" s="218">
        <f t="shared" si="1578"/>
        <v>0</v>
      </c>
      <c r="G8867" s="220"/>
      <c r="I8867" s="269"/>
    </row>
    <row r="8868" spans="1:9">
      <c r="A8868" s="842" t="str">
        <f t="shared" si="1575"/>
        <v/>
      </c>
      <c r="B8868" s="843"/>
      <c r="C8868" s="239" t="str">
        <f t="shared" si="1576"/>
        <v/>
      </c>
      <c r="D8868" s="186"/>
      <c r="E8868" s="240">
        <f t="shared" si="1577"/>
        <v>0</v>
      </c>
      <c r="F8868" s="218">
        <f t="shared" si="1578"/>
        <v>0</v>
      </c>
      <c r="G8868" s="220"/>
      <c r="I8868" s="269"/>
    </row>
    <row r="8869" spans="1:9">
      <c r="A8869" s="842" t="str">
        <f t="shared" si="1575"/>
        <v/>
      </c>
      <c r="B8869" s="843"/>
      <c r="C8869" s="239" t="str">
        <f t="shared" si="1576"/>
        <v/>
      </c>
      <c r="D8869" s="186"/>
      <c r="E8869" s="240">
        <f t="shared" si="1577"/>
        <v>0</v>
      </c>
      <c r="F8869" s="218">
        <f t="shared" si="1578"/>
        <v>0</v>
      </c>
      <c r="G8869" s="241"/>
      <c r="I8869" s="269"/>
    </row>
    <row r="8870" spans="1:9">
      <c r="A8870" s="842" t="str">
        <f t="shared" si="1575"/>
        <v/>
      </c>
      <c r="B8870" s="843"/>
      <c r="C8870" s="239" t="str">
        <f t="shared" si="1576"/>
        <v/>
      </c>
      <c r="D8870" s="186"/>
      <c r="E8870" s="240">
        <f t="shared" si="1577"/>
        <v>0</v>
      </c>
      <c r="F8870" s="218">
        <f t="shared" si="1578"/>
        <v>0</v>
      </c>
      <c r="G8870" s="220"/>
      <c r="I8870" s="269"/>
    </row>
    <row r="8871" spans="1:9">
      <c r="A8871" s="842" t="str">
        <f t="shared" si="1575"/>
        <v/>
      </c>
      <c r="B8871" s="843"/>
      <c r="C8871" s="239"/>
      <c r="D8871" s="186"/>
      <c r="E8871" s="240">
        <f t="shared" si="1577"/>
        <v>0</v>
      </c>
      <c r="F8871" s="218">
        <f t="shared" si="1578"/>
        <v>0</v>
      </c>
      <c r="G8871" s="220"/>
      <c r="I8871" s="269"/>
    </row>
    <row r="8872" spans="1:9">
      <c r="A8872" s="842" t="str">
        <f t="shared" si="1575"/>
        <v/>
      </c>
      <c r="B8872" s="843"/>
      <c r="C8872" s="239"/>
      <c r="D8872" s="186"/>
      <c r="E8872" s="240">
        <f t="shared" si="1577"/>
        <v>0</v>
      </c>
      <c r="F8872" s="218">
        <f t="shared" si="1578"/>
        <v>0</v>
      </c>
      <c r="G8872" s="220"/>
      <c r="I8872" s="269"/>
    </row>
    <row r="8873" spans="1:9" ht="26.25" customHeight="1">
      <c r="A8873" s="842" t="str">
        <f t="shared" si="1575"/>
        <v/>
      </c>
      <c r="B8873" s="843"/>
      <c r="C8873" s="239" t="str">
        <f t="shared" ref="C8873" si="1579">IF(I8872=0,"",VLOOKUP(I8872,MATERIALES,3,FALSE))</f>
        <v/>
      </c>
      <c r="D8873" s="186"/>
      <c r="E8873" s="240">
        <f t="shared" si="1577"/>
        <v>0</v>
      </c>
      <c r="F8873" s="218">
        <f t="shared" si="1578"/>
        <v>0</v>
      </c>
      <c r="G8873" s="221"/>
      <c r="I8873" s="308"/>
    </row>
    <row r="8874" spans="1:9" ht="13.5" thickBot="1">
      <c r="A8874" s="204"/>
      <c r="D8874" s="206"/>
      <c r="E8874" s="242"/>
      <c r="F8874" s="243" t="s">
        <v>77</v>
      </c>
      <c r="G8874" s="241">
        <f>SUM(F8862:F8873)</f>
        <v>0</v>
      </c>
      <c r="I8874" s="308"/>
    </row>
    <row r="8875" spans="1:9" ht="14" thickTop="1" thickBot="1">
      <c r="A8875" s="244" t="s">
        <v>68</v>
      </c>
      <c r="B8875" s="245"/>
      <c r="C8875" s="245"/>
      <c r="D8875" s="247"/>
      <c r="E8875" s="247"/>
      <c r="F8875" s="246"/>
      <c r="G8875" s="248"/>
      <c r="I8875" s="308"/>
    </row>
    <row r="8876" spans="1:9" ht="13.5" thickTop="1">
      <c r="A8876" s="233" t="s">
        <v>53</v>
      </c>
      <c r="B8876" s="234"/>
      <c r="C8876" s="236" t="s">
        <v>67</v>
      </c>
      <c r="D8876" s="298" t="s">
        <v>71</v>
      </c>
      <c r="E8876" s="236" t="s">
        <v>96</v>
      </c>
      <c r="F8876" s="237" t="s">
        <v>75</v>
      </c>
      <c r="G8876" s="238" t="s">
        <v>66</v>
      </c>
      <c r="I8876" s="269"/>
    </row>
    <row r="8877" spans="1:9">
      <c r="A8877" s="842" t="str">
        <f>IF(I8876=0,"",VLOOKUP(I8876,EQUIPOS,2,FALSE))</f>
        <v/>
      </c>
      <c r="B8877" s="843"/>
      <c r="C8877" s="187"/>
      <c r="D8877" s="186"/>
      <c r="E8877" s="240">
        <f>IF(I8876=0,0,VLOOKUP(I8876,EQUIPOS,4,FALSE))</f>
        <v>0</v>
      </c>
      <c r="F8877" s="218">
        <f>C8877*D8877*E8877</f>
        <v>0</v>
      </c>
      <c r="G8877" s="219"/>
      <c r="I8877" s="269"/>
    </row>
    <row r="8878" spans="1:9">
      <c r="A8878" s="842" t="str">
        <f>IF(I8877=0,"",VLOOKUP(I8877,EQUIPOS,2,FALSE))</f>
        <v/>
      </c>
      <c r="B8878" s="843"/>
      <c r="C8878" s="187"/>
      <c r="D8878" s="186"/>
      <c r="E8878" s="240">
        <f>IF(I8877=0,0,VLOOKUP(I8877,EQUIPOS,4,FALSE))</f>
        <v>0</v>
      </c>
      <c r="F8878" s="218">
        <f t="shared" ref="F8878:F8881" si="1580">C8878*D8878*E8878</f>
        <v>0</v>
      </c>
      <c r="G8878" s="220"/>
      <c r="I8878" s="269"/>
    </row>
    <row r="8879" spans="1:9">
      <c r="A8879" s="842" t="str">
        <f>IF(I8878=0,"",VLOOKUP(I8878,EQUIPOS,2,FALSE))</f>
        <v/>
      </c>
      <c r="B8879" s="843"/>
      <c r="C8879" s="187"/>
      <c r="D8879" s="186"/>
      <c r="E8879" s="240">
        <f>IF(I8878=0,0,VLOOKUP(I8878,EQUIPOS,4,FALSE))</f>
        <v>0</v>
      </c>
      <c r="F8879" s="218">
        <f t="shared" si="1580"/>
        <v>0</v>
      </c>
      <c r="G8879" s="220"/>
      <c r="I8879" s="269"/>
    </row>
    <row r="8880" spans="1:9">
      <c r="A8880" s="842" t="str">
        <f>IF(I8879=0,"",VLOOKUP(I8879,EQUIPOS,2,FALSE))</f>
        <v/>
      </c>
      <c r="B8880" s="843"/>
      <c r="C8880" s="187"/>
      <c r="D8880" s="186"/>
      <c r="E8880" s="240">
        <f>IF(I8879=0,0,VLOOKUP(I8879,EQUIPOS,4,FALSE))</f>
        <v>0</v>
      </c>
      <c r="F8880" s="218">
        <f t="shared" si="1580"/>
        <v>0</v>
      </c>
      <c r="G8880" s="220"/>
      <c r="I8880" s="269"/>
    </row>
    <row r="8881" spans="1:9" ht="30.75" customHeight="1">
      <c r="A8881" s="842" t="str">
        <f>IF(I8880=0,"",VLOOKUP(I8880,EQUIPOS,2,FALSE))</f>
        <v/>
      </c>
      <c r="B8881" s="843"/>
      <c r="C8881" s="187"/>
      <c r="D8881" s="186"/>
      <c r="E8881" s="240">
        <f>IF(I8880=0,0,VLOOKUP(I8880,EQUIPOS,4,FALSE))</f>
        <v>0</v>
      </c>
      <c r="F8881" s="218">
        <f t="shared" si="1580"/>
        <v>0</v>
      </c>
      <c r="G8881" s="221"/>
      <c r="I8881" s="308"/>
    </row>
    <row r="8882" spans="1:9" ht="13.5" thickBot="1">
      <c r="A8882" s="222"/>
      <c r="B8882" s="223"/>
      <c r="C8882" s="223"/>
      <c r="D8882" s="225"/>
      <c r="E8882" s="249"/>
      <c r="F8882" s="226" t="s">
        <v>78</v>
      </c>
      <c r="G8882" s="250">
        <f>SUM(F8877:F8881)</f>
        <v>0</v>
      </c>
      <c r="I8882" s="308"/>
    </row>
    <row r="8883" spans="1:9" ht="13.5" thickTop="1">
      <c r="A8883" s="228" t="s">
        <v>69</v>
      </c>
      <c r="B8883" s="229"/>
      <c r="C8883" s="229"/>
      <c r="D8883" s="231"/>
      <c r="E8883" s="231"/>
      <c r="F8883" s="230"/>
      <c r="G8883" s="232"/>
      <c r="H8883" s="209"/>
      <c r="I8883" s="307"/>
    </row>
    <row r="8884" spans="1:9" ht="26">
      <c r="A8884" s="233" t="s">
        <v>53</v>
      </c>
      <c r="B8884" s="235" t="s">
        <v>54</v>
      </c>
      <c r="C8884" s="235" t="s">
        <v>64</v>
      </c>
      <c r="D8884" s="298" t="s">
        <v>70</v>
      </c>
      <c r="E8884" s="236" t="s">
        <v>65</v>
      </c>
      <c r="F8884" s="237" t="s">
        <v>75</v>
      </c>
      <c r="G8884" s="238" t="s">
        <v>66</v>
      </c>
      <c r="I8884" s="269"/>
    </row>
    <row r="8885" spans="1:9">
      <c r="A8885" s="251" t="str">
        <f t="shared" ref="A8885:A8896" si="1581">IF(I8884=0,"",VLOOKUP(I8884,MANOOBRA,2,FALSE))</f>
        <v/>
      </c>
      <c r="B8885" s="239" t="str">
        <f t="shared" ref="B8885:B8896" si="1582">IF(I8884=0,"",VLOOKUP(I8884,MANOOBRA,3,FALSE))</f>
        <v/>
      </c>
      <c r="C8885" s="187"/>
      <c r="D8885" s="187"/>
      <c r="E8885" s="240">
        <f t="shared" ref="E8885:E8896" si="1583">IF(I8884=0,0,VLOOKUP(I8884,MANOOBRA,4,FALSE))</f>
        <v>0</v>
      </c>
      <c r="F8885" s="218">
        <f>IF(D8885=0,0,C8885*E8885/D8885)</f>
        <v>0</v>
      </c>
      <c r="G8885" s="219"/>
      <c r="I8885" s="269"/>
    </row>
    <row r="8886" spans="1:9">
      <c r="A8886" s="251" t="str">
        <f t="shared" si="1581"/>
        <v/>
      </c>
      <c r="B8886" s="239" t="str">
        <f t="shared" si="1582"/>
        <v/>
      </c>
      <c r="C8886" s="187"/>
      <c r="D8886" s="187"/>
      <c r="E8886" s="240">
        <f t="shared" si="1583"/>
        <v>0</v>
      </c>
      <c r="F8886" s="218">
        <f t="shared" ref="F8886:F8896" si="1584">IF(D8886=0,0,C8886*E8886/D8886)</f>
        <v>0</v>
      </c>
      <c r="G8886" s="220"/>
      <c r="I8886" s="269"/>
    </row>
    <row r="8887" spans="1:9">
      <c r="A8887" s="251" t="str">
        <f t="shared" si="1581"/>
        <v/>
      </c>
      <c r="B8887" s="239" t="str">
        <f t="shared" si="1582"/>
        <v/>
      </c>
      <c r="C8887" s="187"/>
      <c r="D8887" s="290"/>
      <c r="E8887" s="240">
        <f t="shared" si="1583"/>
        <v>0</v>
      </c>
      <c r="F8887" s="218">
        <f t="shared" si="1584"/>
        <v>0</v>
      </c>
      <c r="G8887" s="220"/>
      <c r="I8887" s="269"/>
    </row>
    <row r="8888" spans="1:9">
      <c r="A8888" s="251" t="str">
        <f t="shared" si="1581"/>
        <v/>
      </c>
      <c r="B8888" s="239" t="str">
        <f t="shared" si="1582"/>
        <v/>
      </c>
      <c r="C8888" s="187"/>
      <c r="D8888" s="187"/>
      <c r="E8888" s="240">
        <f t="shared" si="1583"/>
        <v>0</v>
      </c>
      <c r="F8888" s="218">
        <f t="shared" si="1584"/>
        <v>0</v>
      </c>
      <c r="G8888" s="220"/>
      <c r="I8888" s="269"/>
    </row>
    <row r="8889" spans="1:9">
      <c r="A8889" s="251" t="str">
        <f t="shared" si="1581"/>
        <v/>
      </c>
      <c r="B8889" s="239" t="str">
        <f t="shared" si="1582"/>
        <v/>
      </c>
      <c r="C8889" s="187"/>
      <c r="D8889" s="187"/>
      <c r="E8889" s="240">
        <f t="shared" si="1583"/>
        <v>0</v>
      </c>
      <c r="F8889" s="218">
        <f t="shared" si="1584"/>
        <v>0</v>
      </c>
      <c r="G8889" s="220"/>
      <c r="I8889" s="269"/>
    </row>
    <row r="8890" spans="1:9">
      <c r="A8890" s="251" t="str">
        <f t="shared" si="1581"/>
        <v/>
      </c>
      <c r="B8890" s="239" t="str">
        <f t="shared" si="1582"/>
        <v/>
      </c>
      <c r="C8890" s="187"/>
      <c r="D8890" s="187"/>
      <c r="E8890" s="240">
        <f t="shared" si="1583"/>
        <v>0</v>
      </c>
      <c r="F8890" s="218">
        <f t="shared" si="1584"/>
        <v>0</v>
      </c>
      <c r="G8890" s="220"/>
      <c r="I8890" s="269"/>
    </row>
    <row r="8891" spans="1:9">
      <c r="A8891" s="251" t="str">
        <f t="shared" si="1581"/>
        <v/>
      </c>
      <c r="B8891" s="239" t="str">
        <f t="shared" si="1582"/>
        <v/>
      </c>
      <c r="C8891" s="187"/>
      <c r="D8891" s="187"/>
      <c r="E8891" s="240">
        <f t="shared" si="1583"/>
        <v>0</v>
      </c>
      <c r="F8891" s="218">
        <f t="shared" si="1584"/>
        <v>0</v>
      </c>
      <c r="G8891" s="220"/>
      <c r="I8891" s="269"/>
    </row>
    <row r="8892" spans="1:9">
      <c r="A8892" s="251" t="str">
        <f t="shared" si="1581"/>
        <v/>
      </c>
      <c r="B8892" s="239" t="str">
        <f t="shared" si="1582"/>
        <v/>
      </c>
      <c r="C8892" s="187"/>
      <c r="D8892" s="187"/>
      <c r="E8892" s="240">
        <f t="shared" si="1583"/>
        <v>0</v>
      </c>
      <c r="F8892" s="218">
        <f t="shared" si="1584"/>
        <v>0</v>
      </c>
      <c r="G8892" s="220"/>
      <c r="I8892" s="269"/>
    </row>
    <row r="8893" spans="1:9">
      <c r="A8893" s="251" t="str">
        <f t="shared" si="1581"/>
        <v/>
      </c>
      <c r="B8893" s="239" t="str">
        <f t="shared" si="1582"/>
        <v/>
      </c>
      <c r="C8893" s="187"/>
      <c r="D8893" s="187"/>
      <c r="E8893" s="240">
        <f t="shared" si="1583"/>
        <v>0</v>
      </c>
      <c r="F8893" s="218">
        <f t="shared" si="1584"/>
        <v>0</v>
      </c>
      <c r="G8893" s="220"/>
      <c r="I8893" s="269"/>
    </row>
    <row r="8894" spans="1:9">
      <c r="A8894" s="251" t="str">
        <f t="shared" si="1581"/>
        <v/>
      </c>
      <c r="B8894" s="239" t="str">
        <f t="shared" si="1582"/>
        <v/>
      </c>
      <c r="C8894" s="187"/>
      <c r="D8894" s="187"/>
      <c r="E8894" s="240">
        <f t="shared" si="1583"/>
        <v>0</v>
      </c>
      <c r="F8894" s="218">
        <f t="shared" si="1584"/>
        <v>0</v>
      </c>
      <c r="G8894" s="220"/>
      <c r="I8894" s="269"/>
    </row>
    <row r="8895" spans="1:9">
      <c r="A8895" s="251" t="str">
        <f t="shared" si="1581"/>
        <v/>
      </c>
      <c r="B8895" s="239" t="str">
        <f t="shared" si="1582"/>
        <v/>
      </c>
      <c r="C8895" s="187"/>
      <c r="D8895" s="187"/>
      <c r="E8895" s="240">
        <f t="shared" si="1583"/>
        <v>0</v>
      </c>
      <c r="F8895" s="218">
        <f t="shared" si="1584"/>
        <v>0</v>
      </c>
      <c r="G8895" s="220"/>
      <c r="I8895" s="269"/>
    </row>
    <row r="8896" spans="1:9" ht="31.5" customHeight="1">
      <c r="A8896" s="251" t="str">
        <f t="shared" si="1581"/>
        <v/>
      </c>
      <c r="B8896" s="239" t="str">
        <f t="shared" si="1582"/>
        <v/>
      </c>
      <c r="C8896" s="187"/>
      <c r="D8896" s="187"/>
      <c r="E8896" s="240">
        <f t="shared" si="1583"/>
        <v>0</v>
      </c>
      <c r="F8896" s="218">
        <f t="shared" si="1584"/>
        <v>0</v>
      </c>
      <c r="G8896" s="221"/>
      <c r="I8896" s="308"/>
    </row>
    <row r="8897" spans="1:20" ht="13.5" thickBot="1">
      <c r="A8897" s="222"/>
      <c r="B8897" s="223"/>
      <c r="C8897" s="223"/>
      <c r="D8897" s="225"/>
      <c r="E8897" s="225"/>
      <c r="F8897" s="226" t="s">
        <v>79</v>
      </c>
      <c r="G8897" s="250">
        <f>SUM(F8885:F8896)</f>
        <v>0</v>
      </c>
      <c r="I8897" s="308"/>
    </row>
    <row r="8898" spans="1:20" ht="13.5" thickTop="1">
      <c r="A8898" s="179" t="s">
        <v>72</v>
      </c>
      <c r="B8898" s="229"/>
      <c r="C8898" s="229"/>
      <c r="D8898" s="231"/>
      <c r="E8898" s="231"/>
      <c r="F8898" s="230"/>
      <c r="G8898" s="232"/>
      <c r="H8898" s="209"/>
      <c r="I8898" s="307"/>
    </row>
    <row r="8899" spans="1:20">
      <c r="A8899" s="233" t="s">
        <v>53</v>
      </c>
      <c r="B8899" s="234"/>
      <c r="C8899" s="234"/>
      <c r="D8899" s="299"/>
      <c r="E8899" s="236" t="s">
        <v>73</v>
      </c>
      <c r="F8899" s="237" t="s">
        <v>74</v>
      </c>
      <c r="G8899" s="252" t="s">
        <v>73</v>
      </c>
      <c r="I8899" s="308"/>
    </row>
    <row r="8900" spans="1:20">
      <c r="A8900" s="178" t="s">
        <v>86</v>
      </c>
      <c r="B8900" s="253"/>
      <c r="C8900" s="253"/>
      <c r="D8900" s="300"/>
      <c r="E8900" s="217">
        <f>SUM(G8859,G8874,G8882,G8897)</f>
        <v>0</v>
      </c>
      <c r="F8900" s="254">
        <f>A</f>
        <v>0</v>
      </c>
      <c r="G8900" s="255">
        <f>E8900*F8900</f>
        <v>0</v>
      </c>
      <c r="I8900" s="308"/>
    </row>
    <row r="8901" spans="1:20">
      <c r="A8901" s="178" t="s">
        <v>84</v>
      </c>
      <c r="B8901" s="253"/>
      <c r="C8901" s="253"/>
      <c r="D8901" s="300"/>
      <c r="E8901" s="217">
        <f>SUM(G8859,G8874,G8882,G8897)</f>
        <v>0</v>
      </c>
      <c r="F8901" s="254">
        <f>I</f>
        <v>0</v>
      </c>
      <c r="G8901" s="255">
        <f>E8901*F8901</f>
        <v>0</v>
      </c>
      <c r="I8901" s="308"/>
    </row>
    <row r="8902" spans="1:20" ht="33" customHeight="1">
      <c r="A8902" s="178" t="s">
        <v>85</v>
      </c>
      <c r="B8902" s="253"/>
      <c r="C8902" s="253"/>
      <c r="D8902" s="300"/>
      <c r="E8902" s="217">
        <f>SUM(G8859,G8874,G8882,G8897)</f>
        <v>0</v>
      </c>
      <c r="F8902" s="254">
        <f>U</f>
        <v>0</v>
      </c>
      <c r="G8902" s="255">
        <f>E8902*F8902</f>
        <v>0</v>
      </c>
      <c r="I8902" s="308"/>
      <c r="J8902" s="281"/>
      <c r="K8902" s="281"/>
      <c r="L8902" s="281"/>
      <c r="M8902" s="281"/>
      <c r="N8902" s="281"/>
      <c r="O8902" s="281"/>
      <c r="P8902" s="281"/>
      <c r="Q8902" s="281"/>
      <c r="R8902" s="281"/>
      <c r="S8902" s="281"/>
    </row>
    <row r="8903" spans="1:20" s="201" customFormat="1" ht="13.5" thickBot="1">
      <c r="A8903" s="222"/>
      <c r="B8903" s="223"/>
      <c r="C8903" s="223"/>
      <c r="D8903" s="225"/>
      <c r="E8903" s="225"/>
      <c r="F8903" s="256" t="s">
        <v>83</v>
      </c>
      <c r="G8903" s="250">
        <f>SUM(G8900:G8902)</f>
        <v>0</v>
      </c>
      <c r="I8903" s="309"/>
      <c r="J8903" s="201" t="str">
        <f>B8843</f>
        <v>10,32</v>
      </c>
      <c r="K8903" s="261">
        <f>E8900</f>
        <v>0</v>
      </c>
      <c r="L8903" s="261">
        <f>+G8859</f>
        <v>0</v>
      </c>
      <c r="M8903" s="261">
        <f>+G8874</f>
        <v>0</v>
      </c>
      <c r="N8903" s="261">
        <f>+G8882</f>
        <v>0</v>
      </c>
      <c r="O8903" s="261">
        <f>+G8897</f>
        <v>0</v>
      </c>
      <c r="P8903" s="280">
        <f>G8900</f>
        <v>0</v>
      </c>
      <c r="Q8903" s="280">
        <f>G8901</f>
        <v>0</v>
      </c>
      <c r="R8903" s="280">
        <f>G8902</f>
        <v>0</v>
      </c>
      <c r="S8903" s="283">
        <f>SUM(K8903:R8903)</f>
        <v>0</v>
      </c>
      <c r="T8903" s="280"/>
    </row>
    <row r="8904" spans="1:20" ht="14" thickTop="1" thickBot="1">
      <c r="A8904" s="257"/>
      <c r="B8904" s="201"/>
      <c r="C8904" s="201"/>
      <c r="D8904" s="301"/>
      <c r="E8904" s="258" t="s">
        <v>88</v>
      </c>
      <c r="F8904" s="259"/>
      <c r="G8904" s="260">
        <f>ROUND(SUM(G8859,G8874,G8882,G8897,G8903),0)</f>
        <v>0</v>
      </c>
      <c r="I8904" s="308"/>
      <c r="T8904" s="280"/>
    </row>
    <row r="8905" spans="1:20" ht="13.5" thickTop="1">
      <c r="A8905" s="262" t="s">
        <v>95</v>
      </c>
      <c r="D8905" s="206"/>
      <c r="E8905" s="206"/>
      <c r="F8905" s="205"/>
      <c r="G8905" s="208"/>
      <c r="I8905" s="308"/>
      <c r="T8905" s="280"/>
    </row>
    <row r="8906" spans="1:20">
      <c r="A8906" s="262"/>
      <c r="B8906" s="263"/>
      <c r="C8906" s="263"/>
      <c r="D8906" s="302"/>
      <c r="E8906" s="206"/>
      <c r="F8906" s="205"/>
      <c r="G8906" s="264">
        <f ca="1">TODAY()</f>
        <v>45189</v>
      </c>
      <c r="I8906" s="308"/>
      <c r="T8906" s="280"/>
    </row>
    <row r="8907" spans="1:20" ht="13.5" thickBot="1">
      <c r="A8907" s="222"/>
      <c r="B8907" s="223"/>
      <c r="C8907" s="223"/>
      <c r="D8907" s="225"/>
      <c r="E8907" s="225"/>
      <c r="F8907" s="224"/>
      <c r="G8907" s="265"/>
      <c r="T8907" s="280"/>
    </row>
    <row r="8908" spans="1:20" s="191" customFormat="1" ht="13.5" thickTop="1">
      <c r="A8908" s="195"/>
      <c r="B8908" s="195"/>
      <c r="C8908" s="195"/>
      <c r="D8908" s="206"/>
      <c r="E8908" s="206"/>
      <c r="F8908" s="205"/>
      <c r="G8908" s="205"/>
      <c r="I8908" s="303"/>
      <c r="S8908" s="282"/>
    </row>
    <row r="8909" spans="1:20" s="191" customFormat="1">
      <c r="A8909" s="188" t="s">
        <v>124</v>
      </c>
      <c r="B8909" s="188"/>
      <c r="C8909" s="188"/>
      <c r="D8909" s="190"/>
      <c r="E8909" s="190"/>
      <c r="F8909" s="189"/>
      <c r="G8909" s="189"/>
      <c r="I8909" s="303"/>
      <c r="S8909" s="282"/>
    </row>
    <row r="8910" spans="1:20" s="191" customFormat="1">
      <c r="A8910" s="188" t="str">
        <f>CONCATENATE('Prestaciones y AIU'!A8041," ANALISIS DE PRECIOS UNITARIOS")</f>
        <v xml:space="preserve"> ANALISIS DE PRECIOS UNITARIOS</v>
      </c>
      <c r="B8910" s="188"/>
      <c r="C8910" s="188"/>
      <c r="D8910" s="190"/>
      <c r="E8910" s="190"/>
      <c r="F8910" s="189"/>
      <c r="G8910" s="189"/>
      <c r="I8910" s="303"/>
      <c r="S8910" s="282"/>
    </row>
    <row r="8911" spans="1:20" s="191" customFormat="1">
      <c r="A8911" s="188" t="str">
        <f>Objeto_LIC</f>
        <v>OBJETO PROCESO COMPETITIVO</v>
      </c>
      <c r="B8911" s="188"/>
      <c r="C8911" s="188"/>
      <c r="D8911" s="190"/>
      <c r="E8911" s="190"/>
      <c r="F8911" s="189"/>
      <c r="G8911" s="189"/>
      <c r="I8911" s="303"/>
      <c r="S8911" s="282"/>
    </row>
    <row r="8912" spans="1:20">
      <c r="A8912" s="188"/>
      <c r="B8912" s="188"/>
      <c r="C8912" s="188"/>
      <c r="D8912" s="190"/>
      <c r="E8912" s="190"/>
      <c r="F8912" s="189"/>
      <c r="G8912" s="189"/>
    </row>
    <row r="8913" spans="1:19" s="201" customFormat="1" ht="13.5" thickBot="1">
      <c r="A8913" s="192"/>
      <c r="B8913" s="192"/>
      <c r="C8913" s="192"/>
      <c r="D8913" s="194"/>
      <c r="E8913" s="194"/>
      <c r="F8913" s="193"/>
      <c r="G8913" s="193"/>
      <c r="I8913" s="305"/>
      <c r="S8913" s="282"/>
    </row>
    <row r="8914" spans="1:19" ht="13.5" thickTop="1">
      <c r="A8914" s="196"/>
      <c r="B8914" s="197"/>
      <c r="C8914" s="197"/>
      <c r="D8914" s="199"/>
      <c r="E8914" s="199"/>
      <c r="F8914" s="198"/>
      <c r="G8914" s="200" t="s">
        <v>125</v>
      </c>
    </row>
    <row r="8915" spans="1:19">
      <c r="A8915" s="202" t="s">
        <v>58</v>
      </c>
      <c r="B8915" s="844" t="str">
        <f>Proponente</f>
        <v>INDICAR NOMBRE DE CONTRATISTA</v>
      </c>
      <c r="C8915" s="844"/>
      <c r="D8915" s="844"/>
      <c r="E8915" s="844"/>
      <c r="F8915" s="844"/>
      <c r="G8915" s="845"/>
    </row>
    <row r="8916" spans="1:19">
      <c r="A8916" s="202" t="s">
        <v>59</v>
      </c>
      <c r="B8916" s="203" t="str">
        <f>Presupuesto!$A$135</f>
        <v>10,33</v>
      </c>
      <c r="C8916" s="846" t="str">
        <f>Presupuesto!$B$135</f>
        <v>Suministro e instalacion de Tuberia PVC para ductos electricos de 3"</v>
      </c>
      <c r="D8916" s="844"/>
      <c r="E8916" s="844"/>
      <c r="F8916" s="844"/>
      <c r="G8916" s="845"/>
    </row>
    <row r="8917" spans="1:19">
      <c r="A8917" s="204"/>
      <c r="D8917" s="206"/>
      <c r="E8917" s="206"/>
      <c r="F8917" s="192" t="s">
        <v>87</v>
      </c>
      <c r="G8917" s="207" t="str">
        <f>Presupuesto!$C$135</f>
        <v>m</v>
      </c>
      <c r="I8917" s="306"/>
      <c r="J8917" s="281"/>
      <c r="K8917" s="281"/>
      <c r="L8917" s="281"/>
      <c r="M8917" s="281"/>
      <c r="N8917" s="281"/>
      <c r="O8917" s="281"/>
      <c r="P8917" s="281"/>
      <c r="Q8917" s="281"/>
      <c r="R8917" s="281"/>
      <c r="S8917" s="281"/>
    </row>
    <row r="8918" spans="1:19" s="209" customFormat="1" ht="13.5" thickBot="1">
      <c r="A8918" s="202" t="s">
        <v>60</v>
      </c>
      <c r="B8918" s="195"/>
      <c r="C8918" s="195"/>
      <c r="D8918" s="206"/>
      <c r="E8918" s="206"/>
      <c r="F8918" s="205"/>
      <c r="G8918" s="208"/>
      <c r="I8918" s="307"/>
      <c r="S8918" s="281"/>
    </row>
    <row r="8919" spans="1:19" ht="13.5" thickTop="1">
      <c r="A8919" s="210" t="s">
        <v>53</v>
      </c>
      <c r="B8919" s="211" t="s">
        <v>61</v>
      </c>
      <c r="C8919" s="211" t="s">
        <v>62</v>
      </c>
      <c r="D8919" s="212" t="s">
        <v>70</v>
      </c>
      <c r="E8919" s="213" t="s">
        <v>98</v>
      </c>
      <c r="F8919" s="213" t="s">
        <v>75</v>
      </c>
      <c r="G8919" s="214" t="s">
        <v>66</v>
      </c>
      <c r="I8919" s="269"/>
    </row>
    <row r="8920" spans="1:19">
      <c r="A8920" s="215" t="str">
        <f t="shared" ref="A8920:A8931" si="1585">IF(I8919=0,"-",VLOOKUP(I8919,EQUIPOS,2,FALSE))</f>
        <v>-</v>
      </c>
      <c r="B8920" s="216"/>
      <c r="C8920" s="216"/>
      <c r="D8920" s="186"/>
      <c r="E8920" s="217">
        <f t="shared" ref="E8920:E8931" si="1586">IF(I8919=0,0,VLOOKUP(I8919,EQUIPOS,4,FALSE))</f>
        <v>0</v>
      </c>
      <c r="F8920" s="218">
        <f t="shared" ref="F8920:F8931" si="1587">IF(D8920=0,0,E8920/D8920)</f>
        <v>0</v>
      </c>
      <c r="G8920" s="219"/>
      <c r="I8920" s="269"/>
    </row>
    <row r="8921" spans="1:19">
      <c r="A8921" s="215" t="str">
        <f t="shared" si="1585"/>
        <v>-</v>
      </c>
      <c r="B8921" s="216"/>
      <c r="C8921" s="216"/>
      <c r="D8921" s="186"/>
      <c r="E8921" s="217">
        <f t="shared" si="1586"/>
        <v>0</v>
      </c>
      <c r="F8921" s="218">
        <f t="shared" si="1587"/>
        <v>0</v>
      </c>
      <c r="G8921" s="220"/>
      <c r="I8921" s="269"/>
    </row>
    <row r="8922" spans="1:19">
      <c r="A8922" s="215" t="str">
        <f t="shared" si="1585"/>
        <v>-</v>
      </c>
      <c r="B8922" s="216"/>
      <c r="C8922" s="216"/>
      <c r="D8922" s="186"/>
      <c r="E8922" s="217">
        <f t="shared" si="1586"/>
        <v>0</v>
      </c>
      <c r="F8922" s="218">
        <f t="shared" si="1587"/>
        <v>0</v>
      </c>
      <c r="G8922" s="220"/>
      <c r="I8922" s="269"/>
    </row>
    <row r="8923" spans="1:19">
      <c r="A8923" s="215" t="str">
        <f t="shared" si="1585"/>
        <v>-</v>
      </c>
      <c r="B8923" s="216"/>
      <c r="C8923" s="216"/>
      <c r="D8923" s="186"/>
      <c r="E8923" s="217">
        <f t="shared" si="1586"/>
        <v>0</v>
      </c>
      <c r="F8923" s="218">
        <f t="shared" si="1587"/>
        <v>0</v>
      </c>
      <c r="G8923" s="220"/>
      <c r="I8923" s="269"/>
    </row>
    <row r="8924" spans="1:19">
      <c r="A8924" s="215" t="str">
        <f t="shared" si="1585"/>
        <v>-</v>
      </c>
      <c r="B8924" s="216"/>
      <c r="C8924" s="216"/>
      <c r="D8924" s="186"/>
      <c r="E8924" s="217">
        <f t="shared" si="1586"/>
        <v>0</v>
      </c>
      <c r="F8924" s="218">
        <f t="shared" si="1587"/>
        <v>0</v>
      </c>
      <c r="G8924" s="220"/>
      <c r="I8924" s="269"/>
    </row>
    <row r="8925" spans="1:19">
      <c r="A8925" s="215" t="str">
        <f t="shared" si="1585"/>
        <v>-</v>
      </c>
      <c r="B8925" s="216"/>
      <c r="C8925" s="216"/>
      <c r="D8925" s="186"/>
      <c r="E8925" s="217">
        <f t="shared" si="1586"/>
        <v>0</v>
      </c>
      <c r="F8925" s="218">
        <f t="shared" si="1587"/>
        <v>0</v>
      </c>
      <c r="G8925" s="220"/>
      <c r="I8925" s="269"/>
    </row>
    <row r="8926" spans="1:19">
      <c r="A8926" s="215" t="str">
        <f t="shared" si="1585"/>
        <v>-</v>
      </c>
      <c r="B8926" s="216"/>
      <c r="C8926" s="216"/>
      <c r="D8926" s="186"/>
      <c r="E8926" s="217">
        <f t="shared" si="1586"/>
        <v>0</v>
      </c>
      <c r="F8926" s="218">
        <f t="shared" si="1587"/>
        <v>0</v>
      </c>
      <c r="G8926" s="220"/>
      <c r="I8926" s="269"/>
    </row>
    <row r="8927" spans="1:19">
      <c r="A8927" s="215" t="str">
        <f t="shared" si="1585"/>
        <v>-</v>
      </c>
      <c r="B8927" s="216"/>
      <c r="C8927" s="216"/>
      <c r="D8927" s="186"/>
      <c r="E8927" s="217">
        <f t="shared" si="1586"/>
        <v>0</v>
      </c>
      <c r="F8927" s="218">
        <f t="shared" si="1587"/>
        <v>0</v>
      </c>
      <c r="G8927" s="220"/>
      <c r="I8927" s="269"/>
    </row>
    <row r="8928" spans="1:19">
      <c r="A8928" s="215" t="str">
        <f t="shared" si="1585"/>
        <v>-</v>
      </c>
      <c r="B8928" s="216"/>
      <c r="C8928" s="216"/>
      <c r="D8928" s="186"/>
      <c r="E8928" s="217">
        <f t="shared" si="1586"/>
        <v>0</v>
      </c>
      <c r="F8928" s="218">
        <f t="shared" si="1587"/>
        <v>0</v>
      </c>
      <c r="G8928" s="220"/>
      <c r="I8928" s="269"/>
    </row>
    <row r="8929" spans="1:19">
      <c r="A8929" s="215" t="str">
        <f t="shared" si="1585"/>
        <v>-</v>
      </c>
      <c r="B8929" s="216"/>
      <c r="C8929" s="216"/>
      <c r="D8929" s="186"/>
      <c r="E8929" s="217">
        <f t="shared" si="1586"/>
        <v>0</v>
      </c>
      <c r="F8929" s="218">
        <f t="shared" si="1587"/>
        <v>0</v>
      </c>
      <c r="G8929" s="220"/>
      <c r="I8929" s="269"/>
    </row>
    <row r="8930" spans="1:19">
      <c r="A8930" s="215" t="str">
        <f t="shared" si="1585"/>
        <v>-</v>
      </c>
      <c r="B8930" s="216"/>
      <c r="C8930" s="216"/>
      <c r="D8930" s="186"/>
      <c r="E8930" s="217">
        <f t="shared" si="1586"/>
        <v>0</v>
      </c>
      <c r="F8930" s="218">
        <f t="shared" si="1587"/>
        <v>0</v>
      </c>
      <c r="G8930" s="220"/>
      <c r="I8930" s="269"/>
    </row>
    <row r="8931" spans="1:19">
      <c r="A8931" s="215" t="str">
        <f t="shared" si="1585"/>
        <v>-</v>
      </c>
      <c r="B8931" s="216"/>
      <c r="C8931" s="216"/>
      <c r="D8931" s="186"/>
      <c r="E8931" s="217">
        <f t="shared" si="1586"/>
        <v>0</v>
      </c>
      <c r="F8931" s="218">
        <f t="shared" si="1587"/>
        <v>0</v>
      </c>
      <c r="G8931" s="220"/>
      <c r="I8931" s="308"/>
    </row>
    <row r="8932" spans="1:19" ht="13.5" thickBot="1">
      <c r="A8932" s="222"/>
      <c r="B8932" s="223"/>
      <c r="C8932" s="223"/>
      <c r="D8932" s="225"/>
      <c r="E8932" s="225"/>
      <c r="F8932" s="226" t="s">
        <v>76</v>
      </c>
      <c r="G8932" s="227">
        <f>SUM(F8920:F8931)</f>
        <v>0</v>
      </c>
      <c r="I8932" s="308"/>
    </row>
    <row r="8933" spans="1:19" s="209" customFormat="1" ht="13.5" thickTop="1">
      <c r="A8933" s="228" t="s">
        <v>63</v>
      </c>
      <c r="B8933" s="229"/>
      <c r="C8933" s="229"/>
      <c r="D8933" s="231"/>
      <c r="E8933" s="231"/>
      <c r="F8933" s="230"/>
      <c r="G8933" s="232"/>
      <c r="I8933" s="307"/>
      <c r="S8933" s="281"/>
    </row>
    <row r="8934" spans="1:19" ht="26">
      <c r="A8934" s="233" t="s">
        <v>53</v>
      </c>
      <c r="B8934" s="234"/>
      <c r="C8934" s="235" t="s">
        <v>54</v>
      </c>
      <c r="D8934" s="298" t="s">
        <v>64</v>
      </c>
      <c r="E8934" s="236" t="s">
        <v>65</v>
      </c>
      <c r="F8934" s="237" t="s">
        <v>75</v>
      </c>
      <c r="G8934" s="238" t="s">
        <v>66</v>
      </c>
      <c r="I8934" s="269"/>
    </row>
    <row r="8935" spans="1:19">
      <c r="A8935" s="842" t="str">
        <f t="shared" ref="A8935:A8946" si="1588">IF(I8934=0,"",VLOOKUP(I8934,MATERIALES,2,FALSE))</f>
        <v/>
      </c>
      <c r="B8935" s="843"/>
      <c r="C8935" s="239" t="str">
        <f t="shared" ref="C8935:C8943" si="1589">IF(I8934=0,"",VLOOKUP(I8934,MATERIALES,3,FALSE))</f>
        <v/>
      </c>
      <c r="D8935" s="186"/>
      <c r="E8935" s="240">
        <f t="shared" ref="E8935:E8946" si="1590">IF(I8934=0,0,VLOOKUP(I8934,MATERIALES,4,FALSE))</f>
        <v>0</v>
      </c>
      <c r="F8935" s="218">
        <f>D8935*E8935</f>
        <v>0</v>
      </c>
      <c r="G8935" s="219"/>
      <c r="I8935" s="269"/>
    </row>
    <row r="8936" spans="1:19">
      <c r="A8936" s="842" t="str">
        <f t="shared" si="1588"/>
        <v/>
      </c>
      <c r="B8936" s="843"/>
      <c r="C8936" s="239" t="str">
        <f t="shared" si="1589"/>
        <v/>
      </c>
      <c r="D8936" s="186"/>
      <c r="E8936" s="240">
        <f t="shared" si="1590"/>
        <v>0</v>
      </c>
      <c r="F8936" s="218">
        <f t="shared" ref="F8936:F8946" si="1591">D8936*E8936</f>
        <v>0</v>
      </c>
      <c r="G8936" s="220"/>
      <c r="I8936" s="269"/>
    </row>
    <row r="8937" spans="1:19">
      <c r="A8937" s="842" t="str">
        <f t="shared" si="1588"/>
        <v/>
      </c>
      <c r="B8937" s="843"/>
      <c r="C8937" s="239" t="str">
        <f t="shared" si="1589"/>
        <v/>
      </c>
      <c r="D8937" s="186"/>
      <c r="E8937" s="240">
        <f t="shared" si="1590"/>
        <v>0</v>
      </c>
      <c r="F8937" s="218">
        <f t="shared" si="1591"/>
        <v>0</v>
      </c>
      <c r="G8937" s="220"/>
      <c r="I8937" s="269"/>
    </row>
    <row r="8938" spans="1:19">
      <c r="A8938" s="842" t="str">
        <f t="shared" si="1588"/>
        <v/>
      </c>
      <c r="B8938" s="843"/>
      <c r="C8938" s="239" t="str">
        <f t="shared" si="1589"/>
        <v/>
      </c>
      <c r="D8938" s="186"/>
      <c r="E8938" s="240">
        <f t="shared" si="1590"/>
        <v>0</v>
      </c>
      <c r="F8938" s="218">
        <f t="shared" si="1591"/>
        <v>0</v>
      </c>
      <c r="G8938" s="220"/>
      <c r="I8938" s="269"/>
    </row>
    <row r="8939" spans="1:19">
      <c r="A8939" s="842" t="str">
        <f t="shared" si="1588"/>
        <v/>
      </c>
      <c r="B8939" s="843"/>
      <c r="C8939" s="239" t="str">
        <f t="shared" si="1589"/>
        <v/>
      </c>
      <c r="D8939" s="186"/>
      <c r="E8939" s="240">
        <f t="shared" si="1590"/>
        <v>0</v>
      </c>
      <c r="F8939" s="218">
        <f t="shared" si="1591"/>
        <v>0</v>
      </c>
      <c r="G8939" s="220"/>
      <c r="I8939" s="269"/>
    </row>
    <row r="8940" spans="1:19">
      <c r="A8940" s="842" t="str">
        <f t="shared" si="1588"/>
        <v/>
      </c>
      <c r="B8940" s="843"/>
      <c r="C8940" s="239" t="str">
        <f t="shared" si="1589"/>
        <v/>
      </c>
      <c r="D8940" s="186"/>
      <c r="E8940" s="240">
        <f t="shared" si="1590"/>
        <v>0</v>
      </c>
      <c r="F8940" s="218">
        <f t="shared" si="1591"/>
        <v>0</v>
      </c>
      <c r="G8940" s="220"/>
      <c r="I8940" s="269"/>
    </row>
    <row r="8941" spans="1:19">
      <c r="A8941" s="842" t="str">
        <f t="shared" si="1588"/>
        <v/>
      </c>
      <c r="B8941" s="843"/>
      <c r="C8941" s="239" t="str">
        <f t="shared" si="1589"/>
        <v/>
      </c>
      <c r="D8941" s="186"/>
      <c r="E8941" s="240">
        <f t="shared" si="1590"/>
        <v>0</v>
      </c>
      <c r="F8941" s="218">
        <f t="shared" si="1591"/>
        <v>0</v>
      </c>
      <c r="G8941" s="220"/>
      <c r="I8941" s="269"/>
    </row>
    <row r="8942" spans="1:19">
      <c r="A8942" s="842" t="str">
        <f t="shared" si="1588"/>
        <v/>
      </c>
      <c r="B8942" s="843"/>
      <c r="C8942" s="239" t="str">
        <f t="shared" si="1589"/>
        <v/>
      </c>
      <c r="D8942" s="186"/>
      <c r="E8942" s="240">
        <f t="shared" si="1590"/>
        <v>0</v>
      </c>
      <c r="F8942" s="218">
        <f t="shared" si="1591"/>
        <v>0</v>
      </c>
      <c r="G8942" s="241"/>
      <c r="I8942" s="269"/>
    </row>
    <row r="8943" spans="1:19">
      <c r="A8943" s="842" t="str">
        <f t="shared" si="1588"/>
        <v/>
      </c>
      <c r="B8943" s="843"/>
      <c r="C8943" s="239" t="str">
        <f t="shared" si="1589"/>
        <v/>
      </c>
      <c r="D8943" s="186"/>
      <c r="E8943" s="240">
        <f t="shared" si="1590"/>
        <v>0</v>
      </c>
      <c r="F8943" s="218">
        <f t="shared" si="1591"/>
        <v>0</v>
      </c>
      <c r="G8943" s="220"/>
      <c r="I8943" s="269"/>
    </row>
    <row r="8944" spans="1:19">
      <c r="A8944" s="842" t="str">
        <f t="shared" si="1588"/>
        <v/>
      </c>
      <c r="B8944" s="843"/>
      <c r="C8944" s="239"/>
      <c r="D8944" s="186"/>
      <c r="E8944" s="240">
        <f t="shared" si="1590"/>
        <v>0</v>
      </c>
      <c r="F8944" s="218">
        <f t="shared" si="1591"/>
        <v>0</v>
      </c>
      <c r="G8944" s="220"/>
      <c r="I8944" s="269"/>
    </row>
    <row r="8945" spans="1:9">
      <c r="A8945" s="842" t="str">
        <f t="shared" si="1588"/>
        <v/>
      </c>
      <c r="B8945" s="843"/>
      <c r="C8945" s="239"/>
      <c r="D8945" s="186"/>
      <c r="E8945" s="240">
        <f t="shared" si="1590"/>
        <v>0</v>
      </c>
      <c r="F8945" s="218">
        <f t="shared" si="1591"/>
        <v>0</v>
      </c>
      <c r="G8945" s="220"/>
      <c r="I8945" s="269"/>
    </row>
    <row r="8946" spans="1:9" ht="26.25" customHeight="1">
      <c r="A8946" s="842" t="str">
        <f t="shared" si="1588"/>
        <v/>
      </c>
      <c r="B8946" s="843"/>
      <c r="C8946" s="239" t="str">
        <f t="shared" ref="C8946" si="1592">IF(I8945=0,"",VLOOKUP(I8945,MATERIALES,3,FALSE))</f>
        <v/>
      </c>
      <c r="D8946" s="186"/>
      <c r="E8946" s="240">
        <f t="shared" si="1590"/>
        <v>0</v>
      </c>
      <c r="F8946" s="218">
        <f t="shared" si="1591"/>
        <v>0</v>
      </c>
      <c r="G8946" s="221"/>
      <c r="I8946" s="308"/>
    </row>
    <row r="8947" spans="1:9" ht="13.5" thickBot="1">
      <c r="A8947" s="204"/>
      <c r="D8947" s="206"/>
      <c r="E8947" s="242"/>
      <c r="F8947" s="243" t="s">
        <v>77</v>
      </c>
      <c r="G8947" s="241">
        <f>SUM(F8935:F8946)</f>
        <v>0</v>
      </c>
      <c r="I8947" s="308"/>
    </row>
    <row r="8948" spans="1:9" ht="14" thickTop="1" thickBot="1">
      <c r="A8948" s="244" t="s">
        <v>68</v>
      </c>
      <c r="B8948" s="245"/>
      <c r="C8948" s="245"/>
      <c r="D8948" s="247"/>
      <c r="E8948" s="247"/>
      <c r="F8948" s="246"/>
      <c r="G8948" s="248"/>
      <c r="I8948" s="308"/>
    </row>
    <row r="8949" spans="1:9" ht="13.5" thickTop="1">
      <c r="A8949" s="233" t="s">
        <v>53</v>
      </c>
      <c r="B8949" s="234"/>
      <c r="C8949" s="236" t="s">
        <v>67</v>
      </c>
      <c r="D8949" s="298" t="s">
        <v>71</v>
      </c>
      <c r="E8949" s="236" t="s">
        <v>96</v>
      </c>
      <c r="F8949" s="237" t="s">
        <v>75</v>
      </c>
      <c r="G8949" s="238" t="s">
        <v>66</v>
      </c>
      <c r="I8949" s="269"/>
    </row>
    <row r="8950" spans="1:9">
      <c r="A8950" s="842" t="str">
        <f>IF(I8949=0,"",VLOOKUP(I8949,EQUIPOS,2,FALSE))</f>
        <v/>
      </c>
      <c r="B8950" s="843"/>
      <c r="C8950" s="187"/>
      <c r="D8950" s="186"/>
      <c r="E8950" s="240">
        <f>IF(I8949=0,0,VLOOKUP(I8949,EQUIPOS,4,FALSE))</f>
        <v>0</v>
      </c>
      <c r="F8950" s="218">
        <f>C8950*D8950*E8950</f>
        <v>0</v>
      </c>
      <c r="G8950" s="219"/>
      <c r="I8950" s="269"/>
    </row>
    <row r="8951" spans="1:9">
      <c r="A8951" s="842" t="str">
        <f>IF(I8950=0,"",VLOOKUP(I8950,EQUIPOS,2,FALSE))</f>
        <v/>
      </c>
      <c r="B8951" s="843"/>
      <c r="C8951" s="187"/>
      <c r="D8951" s="186"/>
      <c r="E8951" s="240">
        <f>IF(I8950=0,0,VLOOKUP(I8950,EQUIPOS,4,FALSE))</f>
        <v>0</v>
      </c>
      <c r="F8951" s="218">
        <f t="shared" ref="F8951:F8954" si="1593">C8951*D8951*E8951</f>
        <v>0</v>
      </c>
      <c r="G8951" s="220"/>
      <c r="I8951" s="269"/>
    </row>
    <row r="8952" spans="1:9">
      <c r="A8952" s="842" t="str">
        <f>IF(I8951=0,"",VLOOKUP(I8951,EQUIPOS,2,FALSE))</f>
        <v/>
      </c>
      <c r="B8952" s="843"/>
      <c r="C8952" s="187"/>
      <c r="D8952" s="186"/>
      <c r="E8952" s="240">
        <f>IF(I8951=0,0,VLOOKUP(I8951,EQUIPOS,4,FALSE))</f>
        <v>0</v>
      </c>
      <c r="F8952" s="218">
        <f t="shared" si="1593"/>
        <v>0</v>
      </c>
      <c r="G8952" s="220"/>
      <c r="I8952" s="269"/>
    </row>
    <row r="8953" spans="1:9">
      <c r="A8953" s="842" t="str">
        <f>IF(I8952=0,"",VLOOKUP(I8952,EQUIPOS,2,FALSE))</f>
        <v/>
      </c>
      <c r="B8953" s="843"/>
      <c r="C8953" s="187"/>
      <c r="D8953" s="186"/>
      <c r="E8953" s="240">
        <f>IF(I8952=0,0,VLOOKUP(I8952,EQUIPOS,4,FALSE))</f>
        <v>0</v>
      </c>
      <c r="F8953" s="218">
        <f t="shared" si="1593"/>
        <v>0</v>
      </c>
      <c r="G8953" s="220"/>
      <c r="I8953" s="269"/>
    </row>
    <row r="8954" spans="1:9" ht="30.75" customHeight="1">
      <c r="A8954" s="842" t="str">
        <f>IF(I8953=0,"",VLOOKUP(I8953,EQUIPOS,2,FALSE))</f>
        <v/>
      </c>
      <c r="B8954" s="843"/>
      <c r="C8954" s="187"/>
      <c r="D8954" s="186"/>
      <c r="E8954" s="240">
        <f>IF(I8953=0,0,VLOOKUP(I8953,EQUIPOS,4,FALSE))</f>
        <v>0</v>
      </c>
      <c r="F8954" s="218">
        <f t="shared" si="1593"/>
        <v>0</v>
      </c>
      <c r="G8954" s="221"/>
      <c r="I8954" s="308"/>
    </row>
    <row r="8955" spans="1:9" ht="13.5" thickBot="1">
      <c r="A8955" s="222"/>
      <c r="B8955" s="223"/>
      <c r="C8955" s="223"/>
      <c r="D8955" s="225"/>
      <c r="E8955" s="249"/>
      <c r="F8955" s="226" t="s">
        <v>78</v>
      </c>
      <c r="G8955" s="250">
        <f>SUM(F8950:F8954)</f>
        <v>0</v>
      </c>
      <c r="I8955" s="308"/>
    </row>
    <row r="8956" spans="1:9" ht="13.5" thickTop="1">
      <c r="A8956" s="228" t="s">
        <v>69</v>
      </c>
      <c r="B8956" s="229"/>
      <c r="C8956" s="229"/>
      <c r="D8956" s="231"/>
      <c r="E8956" s="231"/>
      <c r="F8956" s="230"/>
      <c r="G8956" s="232"/>
      <c r="H8956" s="209"/>
      <c r="I8956" s="307"/>
    </row>
    <row r="8957" spans="1:9" ht="26">
      <c r="A8957" s="233" t="s">
        <v>53</v>
      </c>
      <c r="B8957" s="235" t="s">
        <v>54</v>
      </c>
      <c r="C8957" s="235" t="s">
        <v>64</v>
      </c>
      <c r="D8957" s="298" t="s">
        <v>70</v>
      </c>
      <c r="E8957" s="236" t="s">
        <v>65</v>
      </c>
      <c r="F8957" s="237" t="s">
        <v>75</v>
      </c>
      <c r="G8957" s="238" t="s">
        <v>66</v>
      </c>
      <c r="I8957" s="269"/>
    </row>
    <row r="8958" spans="1:9">
      <c r="A8958" s="251" t="str">
        <f t="shared" ref="A8958:A8969" si="1594">IF(I8957=0,"",VLOOKUP(I8957,MANOOBRA,2,FALSE))</f>
        <v/>
      </c>
      <c r="B8958" s="239" t="str">
        <f t="shared" ref="B8958:B8969" si="1595">IF(I8957=0,"",VLOOKUP(I8957,MANOOBRA,3,FALSE))</f>
        <v/>
      </c>
      <c r="C8958" s="187"/>
      <c r="D8958" s="187"/>
      <c r="E8958" s="240">
        <f t="shared" ref="E8958:E8969" si="1596">IF(I8957=0,0,VLOOKUP(I8957,MANOOBRA,4,FALSE))</f>
        <v>0</v>
      </c>
      <c r="F8958" s="218">
        <f>IF(D8958=0,0,C8958*E8958/D8958)</f>
        <v>0</v>
      </c>
      <c r="G8958" s="219"/>
      <c r="I8958" s="269"/>
    </row>
    <row r="8959" spans="1:9">
      <c r="A8959" s="251" t="str">
        <f t="shared" si="1594"/>
        <v/>
      </c>
      <c r="B8959" s="239" t="str">
        <f t="shared" si="1595"/>
        <v/>
      </c>
      <c r="C8959" s="187"/>
      <c r="D8959" s="187"/>
      <c r="E8959" s="240">
        <f t="shared" si="1596"/>
        <v>0</v>
      </c>
      <c r="F8959" s="218">
        <f t="shared" ref="F8959:F8969" si="1597">IF(D8959=0,0,C8959*E8959/D8959)</f>
        <v>0</v>
      </c>
      <c r="G8959" s="220"/>
      <c r="I8959" s="269"/>
    </row>
    <row r="8960" spans="1:9">
      <c r="A8960" s="251" t="str">
        <f t="shared" si="1594"/>
        <v/>
      </c>
      <c r="B8960" s="239" t="str">
        <f t="shared" si="1595"/>
        <v/>
      </c>
      <c r="C8960" s="187"/>
      <c r="D8960" s="290"/>
      <c r="E8960" s="240">
        <f t="shared" si="1596"/>
        <v>0</v>
      </c>
      <c r="F8960" s="218">
        <f t="shared" si="1597"/>
        <v>0</v>
      </c>
      <c r="G8960" s="220"/>
      <c r="I8960" s="269"/>
    </row>
    <row r="8961" spans="1:20">
      <c r="A8961" s="251" t="str">
        <f t="shared" si="1594"/>
        <v/>
      </c>
      <c r="B8961" s="239" t="str">
        <f t="shared" si="1595"/>
        <v/>
      </c>
      <c r="C8961" s="187"/>
      <c r="D8961" s="187"/>
      <c r="E8961" s="240">
        <f t="shared" si="1596"/>
        <v>0</v>
      </c>
      <c r="F8961" s="218">
        <f t="shared" si="1597"/>
        <v>0</v>
      </c>
      <c r="G8961" s="220"/>
      <c r="I8961" s="269"/>
    </row>
    <row r="8962" spans="1:20">
      <c r="A8962" s="251" t="str">
        <f t="shared" si="1594"/>
        <v/>
      </c>
      <c r="B8962" s="239" t="str">
        <f t="shared" si="1595"/>
        <v/>
      </c>
      <c r="C8962" s="187"/>
      <c r="D8962" s="187"/>
      <c r="E8962" s="240">
        <f t="shared" si="1596"/>
        <v>0</v>
      </c>
      <c r="F8962" s="218">
        <f t="shared" si="1597"/>
        <v>0</v>
      </c>
      <c r="G8962" s="220"/>
      <c r="I8962" s="269"/>
    </row>
    <row r="8963" spans="1:20">
      <c r="A8963" s="251" t="str">
        <f t="shared" si="1594"/>
        <v/>
      </c>
      <c r="B8963" s="239" t="str">
        <f t="shared" si="1595"/>
        <v/>
      </c>
      <c r="C8963" s="187"/>
      <c r="D8963" s="187"/>
      <c r="E8963" s="240">
        <f t="shared" si="1596"/>
        <v>0</v>
      </c>
      <c r="F8963" s="218">
        <f t="shared" si="1597"/>
        <v>0</v>
      </c>
      <c r="G8963" s="220"/>
      <c r="I8963" s="269"/>
    </row>
    <row r="8964" spans="1:20">
      <c r="A8964" s="251" t="str">
        <f t="shared" si="1594"/>
        <v/>
      </c>
      <c r="B8964" s="239" t="str">
        <f t="shared" si="1595"/>
        <v/>
      </c>
      <c r="C8964" s="187"/>
      <c r="D8964" s="187"/>
      <c r="E8964" s="240">
        <f t="shared" si="1596"/>
        <v>0</v>
      </c>
      <c r="F8964" s="218">
        <f t="shared" si="1597"/>
        <v>0</v>
      </c>
      <c r="G8964" s="220"/>
      <c r="I8964" s="269"/>
    </row>
    <row r="8965" spans="1:20">
      <c r="A8965" s="251" t="str">
        <f t="shared" si="1594"/>
        <v/>
      </c>
      <c r="B8965" s="239" t="str">
        <f t="shared" si="1595"/>
        <v/>
      </c>
      <c r="C8965" s="187"/>
      <c r="D8965" s="187"/>
      <c r="E8965" s="240">
        <f t="shared" si="1596"/>
        <v>0</v>
      </c>
      <c r="F8965" s="218">
        <f t="shared" si="1597"/>
        <v>0</v>
      </c>
      <c r="G8965" s="220"/>
      <c r="I8965" s="269"/>
    </row>
    <row r="8966" spans="1:20">
      <c r="A8966" s="251" t="str">
        <f t="shared" si="1594"/>
        <v/>
      </c>
      <c r="B8966" s="239" t="str">
        <f t="shared" si="1595"/>
        <v/>
      </c>
      <c r="C8966" s="187"/>
      <c r="D8966" s="187"/>
      <c r="E8966" s="240">
        <f t="shared" si="1596"/>
        <v>0</v>
      </c>
      <c r="F8966" s="218">
        <f t="shared" si="1597"/>
        <v>0</v>
      </c>
      <c r="G8966" s="220"/>
      <c r="I8966" s="269"/>
    </row>
    <row r="8967" spans="1:20">
      <c r="A8967" s="251" t="str">
        <f t="shared" si="1594"/>
        <v/>
      </c>
      <c r="B8967" s="239" t="str">
        <f t="shared" si="1595"/>
        <v/>
      </c>
      <c r="C8967" s="187"/>
      <c r="D8967" s="187"/>
      <c r="E8967" s="240">
        <f t="shared" si="1596"/>
        <v>0</v>
      </c>
      <c r="F8967" s="218">
        <f t="shared" si="1597"/>
        <v>0</v>
      </c>
      <c r="G8967" s="220"/>
      <c r="I8967" s="269"/>
    </row>
    <row r="8968" spans="1:20">
      <c r="A8968" s="251" t="str">
        <f t="shared" si="1594"/>
        <v/>
      </c>
      <c r="B8968" s="239" t="str">
        <f t="shared" si="1595"/>
        <v/>
      </c>
      <c r="C8968" s="187"/>
      <c r="D8968" s="187"/>
      <c r="E8968" s="240">
        <f t="shared" si="1596"/>
        <v>0</v>
      </c>
      <c r="F8968" s="218">
        <f t="shared" si="1597"/>
        <v>0</v>
      </c>
      <c r="G8968" s="220"/>
      <c r="I8968" s="269"/>
    </row>
    <row r="8969" spans="1:20" ht="31.5" customHeight="1">
      <c r="A8969" s="251" t="str">
        <f t="shared" si="1594"/>
        <v/>
      </c>
      <c r="B8969" s="239" t="str">
        <f t="shared" si="1595"/>
        <v/>
      </c>
      <c r="C8969" s="187"/>
      <c r="D8969" s="187"/>
      <c r="E8969" s="240">
        <f t="shared" si="1596"/>
        <v>0</v>
      </c>
      <c r="F8969" s="218">
        <f t="shared" si="1597"/>
        <v>0</v>
      </c>
      <c r="G8969" s="221"/>
      <c r="I8969" s="308"/>
    </row>
    <row r="8970" spans="1:20" ht="13.5" thickBot="1">
      <c r="A8970" s="222"/>
      <c r="B8970" s="223"/>
      <c r="C8970" s="223"/>
      <c r="D8970" s="225"/>
      <c r="E8970" s="225"/>
      <c r="F8970" s="226" t="s">
        <v>79</v>
      </c>
      <c r="G8970" s="250">
        <f>SUM(F8958:F8969)</f>
        <v>0</v>
      </c>
      <c r="I8970" s="308"/>
    </row>
    <row r="8971" spans="1:20" ht="13.5" thickTop="1">
      <c r="A8971" s="179" t="s">
        <v>72</v>
      </c>
      <c r="B8971" s="229"/>
      <c r="C8971" s="229"/>
      <c r="D8971" s="231"/>
      <c r="E8971" s="231"/>
      <c r="F8971" s="230"/>
      <c r="G8971" s="232"/>
      <c r="H8971" s="209"/>
      <c r="I8971" s="307"/>
    </row>
    <row r="8972" spans="1:20">
      <c r="A8972" s="233" t="s">
        <v>53</v>
      </c>
      <c r="B8972" s="234"/>
      <c r="C8972" s="234"/>
      <c r="D8972" s="299"/>
      <c r="E8972" s="236" t="s">
        <v>73</v>
      </c>
      <c r="F8972" s="237" t="s">
        <v>74</v>
      </c>
      <c r="G8972" s="252" t="s">
        <v>73</v>
      </c>
      <c r="I8972" s="308"/>
    </row>
    <row r="8973" spans="1:20">
      <c r="A8973" s="178" t="s">
        <v>86</v>
      </c>
      <c r="B8973" s="253"/>
      <c r="C8973" s="253"/>
      <c r="D8973" s="300"/>
      <c r="E8973" s="217">
        <f>SUM(G8932,G8947,G8955,G8970)</f>
        <v>0</v>
      </c>
      <c r="F8973" s="254">
        <f>A</f>
        <v>0</v>
      </c>
      <c r="G8973" s="255">
        <f>E8973*F8973</f>
        <v>0</v>
      </c>
      <c r="I8973" s="308"/>
    </row>
    <row r="8974" spans="1:20">
      <c r="A8974" s="178" t="s">
        <v>84</v>
      </c>
      <c r="B8974" s="253"/>
      <c r="C8974" s="253"/>
      <c r="D8974" s="300"/>
      <c r="E8974" s="217">
        <f>SUM(G8932,G8947,G8955,G8970)</f>
        <v>0</v>
      </c>
      <c r="F8974" s="254">
        <f>I</f>
        <v>0</v>
      </c>
      <c r="G8974" s="255">
        <f>E8974*F8974</f>
        <v>0</v>
      </c>
      <c r="I8974" s="308"/>
    </row>
    <row r="8975" spans="1:20" ht="33" customHeight="1">
      <c r="A8975" s="178" t="s">
        <v>85</v>
      </c>
      <c r="B8975" s="253"/>
      <c r="C8975" s="253"/>
      <c r="D8975" s="300"/>
      <c r="E8975" s="217">
        <f>SUM(G8932,G8947,G8955,G8970)</f>
        <v>0</v>
      </c>
      <c r="F8975" s="254">
        <f>U</f>
        <v>0</v>
      </c>
      <c r="G8975" s="255">
        <f>E8975*F8975</f>
        <v>0</v>
      </c>
      <c r="I8975" s="308"/>
      <c r="J8975" s="281"/>
      <c r="K8975" s="281"/>
      <c r="L8975" s="281"/>
      <c r="M8975" s="281"/>
      <c r="N8975" s="281"/>
      <c r="O8975" s="281"/>
      <c r="P8975" s="281"/>
      <c r="Q8975" s="281"/>
      <c r="R8975" s="281"/>
      <c r="S8975" s="281"/>
    </row>
    <row r="8976" spans="1:20" s="201" customFormat="1" ht="13.5" thickBot="1">
      <c r="A8976" s="222"/>
      <c r="B8976" s="223"/>
      <c r="C8976" s="223"/>
      <c r="D8976" s="225"/>
      <c r="E8976" s="225"/>
      <c r="F8976" s="256" t="s">
        <v>83</v>
      </c>
      <c r="G8976" s="250">
        <f>SUM(G8973:G8975)</f>
        <v>0</v>
      </c>
      <c r="I8976" s="309"/>
      <c r="J8976" s="201" t="str">
        <f>B8916</f>
        <v>10,33</v>
      </c>
      <c r="K8976" s="261">
        <f>E8973</f>
        <v>0</v>
      </c>
      <c r="L8976" s="261">
        <f>+G8932</f>
        <v>0</v>
      </c>
      <c r="M8976" s="261">
        <f>+G8947</f>
        <v>0</v>
      </c>
      <c r="N8976" s="261">
        <f>+G8955</f>
        <v>0</v>
      </c>
      <c r="O8976" s="261">
        <f>+G8970</f>
        <v>0</v>
      </c>
      <c r="P8976" s="280">
        <f>G8973</f>
        <v>0</v>
      </c>
      <c r="Q8976" s="280">
        <f>G8974</f>
        <v>0</v>
      </c>
      <c r="R8976" s="280">
        <f>G8975</f>
        <v>0</v>
      </c>
      <c r="S8976" s="283">
        <f>SUM(K8976:R8976)</f>
        <v>0</v>
      </c>
      <c r="T8976" s="280"/>
    </row>
    <row r="8977" spans="1:20" ht="14" thickTop="1" thickBot="1">
      <c r="A8977" s="257"/>
      <c r="B8977" s="201"/>
      <c r="C8977" s="201"/>
      <c r="D8977" s="301"/>
      <c r="E8977" s="258" t="s">
        <v>88</v>
      </c>
      <c r="F8977" s="259"/>
      <c r="G8977" s="260">
        <f>ROUND(SUM(G8932,G8947,G8955,G8970,G8976),0)</f>
        <v>0</v>
      </c>
      <c r="I8977" s="308"/>
      <c r="T8977" s="280"/>
    </row>
    <row r="8978" spans="1:20" ht="13.5" thickTop="1">
      <c r="A8978" s="262" t="s">
        <v>95</v>
      </c>
      <c r="D8978" s="206"/>
      <c r="E8978" s="206"/>
      <c r="F8978" s="205"/>
      <c r="G8978" s="208"/>
      <c r="I8978" s="308"/>
      <c r="T8978" s="280"/>
    </row>
    <row r="8979" spans="1:20">
      <c r="A8979" s="262"/>
      <c r="B8979" s="263"/>
      <c r="C8979" s="263"/>
      <c r="D8979" s="302"/>
      <c r="E8979" s="206"/>
      <c r="F8979" s="205"/>
      <c r="G8979" s="264">
        <f ca="1">TODAY()</f>
        <v>45189</v>
      </c>
      <c r="I8979" s="308"/>
      <c r="T8979" s="280"/>
    </row>
    <row r="8980" spans="1:20" ht="13.5" thickBot="1">
      <c r="A8980" s="222"/>
      <c r="B8980" s="223"/>
      <c r="C8980" s="223"/>
      <c r="D8980" s="225"/>
      <c r="E8980" s="225"/>
      <c r="F8980" s="224"/>
      <c r="G8980" s="265"/>
      <c r="T8980" s="280"/>
    </row>
    <row r="8981" spans="1:20" s="191" customFormat="1" ht="13.5" thickTop="1">
      <c r="A8981" s="195"/>
      <c r="B8981" s="195"/>
      <c r="C8981" s="195"/>
      <c r="D8981" s="206"/>
      <c r="E8981" s="206"/>
      <c r="F8981" s="205"/>
      <c r="G8981" s="205"/>
      <c r="I8981" s="303"/>
      <c r="S8981" s="282"/>
    </row>
    <row r="8982" spans="1:20" s="191" customFormat="1">
      <c r="A8982" s="188" t="s">
        <v>124</v>
      </c>
      <c r="B8982" s="188"/>
      <c r="C8982" s="188"/>
      <c r="D8982" s="190"/>
      <c r="E8982" s="190"/>
      <c r="F8982" s="189"/>
      <c r="G8982" s="189"/>
      <c r="I8982" s="303"/>
      <c r="S8982" s="282"/>
    </row>
    <row r="8983" spans="1:20" s="191" customFormat="1">
      <c r="A8983" s="188" t="str">
        <f>CONCATENATE('Prestaciones y AIU'!A8114," ANALISIS DE PRECIOS UNITARIOS")</f>
        <v xml:space="preserve"> ANALISIS DE PRECIOS UNITARIOS</v>
      </c>
      <c r="B8983" s="188"/>
      <c r="C8983" s="188"/>
      <c r="D8983" s="190"/>
      <c r="E8983" s="190"/>
      <c r="F8983" s="189"/>
      <c r="G8983" s="189"/>
      <c r="I8983" s="303"/>
      <c r="S8983" s="282"/>
    </row>
    <row r="8984" spans="1:20" s="191" customFormat="1">
      <c r="A8984" s="188" t="str">
        <f>Objeto_LIC</f>
        <v>OBJETO PROCESO COMPETITIVO</v>
      </c>
      <c r="B8984" s="188"/>
      <c r="C8984" s="188"/>
      <c r="D8984" s="190"/>
      <c r="E8984" s="190"/>
      <c r="F8984" s="189"/>
      <c r="G8984" s="189"/>
      <c r="I8984" s="303"/>
      <c r="S8984" s="282"/>
    </row>
    <row r="8985" spans="1:20">
      <c r="A8985" s="188"/>
      <c r="B8985" s="188"/>
      <c r="C8985" s="188"/>
      <c r="D8985" s="190"/>
      <c r="E8985" s="190"/>
      <c r="F8985" s="189"/>
      <c r="G8985" s="189"/>
    </row>
    <row r="8986" spans="1:20" s="201" customFormat="1" ht="13.5" thickBot="1">
      <c r="A8986" s="192"/>
      <c r="B8986" s="192"/>
      <c r="C8986" s="192"/>
      <c r="D8986" s="194"/>
      <c r="E8986" s="194"/>
      <c r="F8986" s="193"/>
      <c r="G8986" s="193"/>
      <c r="I8986" s="305"/>
      <c r="S8986" s="282"/>
    </row>
    <row r="8987" spans="1:20" ht="13.5" thickTop="1">
      <c r="A8987" s="196"/>
      <c r="B8987" s="197"/>
      <c r="C8987" s="197"/>
      <c r="D8987" s="199"/>
      <c r="E8987" s="199"/>
      <c r="F8987" s="198"/>
      <c r="G8987" s="200" t="s">
        <v>125</v>
      </c>
    </row>
    <row r="8988" spans="1:20">
      <c r="A8988" s="202" t="s">
        <v>58</v>
      </c>
      <c r="B8988" s="844" t="str">
        <f>Proponente</f>
        <v>INDICAR NOMBRE DE CONTRATISTA</v>
      </c>
      <c r="C8988" s="844"/>
      <c r="D8988" s="844"/>
      <c r="E8988" s="844"/>
      <c r="F8988" s="844"/>
      <c r="G8988" s="845"/>
    </row>
    <row r="8989" spans="1:20">
      <c r="A8989" s="202" t="s">
        <v>59</v>
      </c>
      <c r="B8989" s="203" t="str">
        <f>Presupuesto!$A$136</f>
        <v>10,34</v>
      </c>
      <c r="C8989" s="846" t="str">
        <f>Presupuesto!$B$136</f>
        <v>Suministro e instalacion de Tuberia PVC  de 6"</v>
      </c>
      <c r="D8989" s="844"/>
      <c r="E8989" s="844"/>
      <c r="F8989" s="844"/>
      <c r="G8989" s="845"/>
    </row>
    <row r="8990" spans="1:20">
      <c r="A8990" s="204"/>
      <c r="D8990" s="206"/>
      <c r="E8990" s="206"/>
      <c r="F8990" s="192" t="s">
        <v>87</v>
      </c>
      <c r="G8990" s="207" t="str">
        <f>Presupuesto!$C$136</f>
        <v>m</v>
      </c>
      <c r="I8990" s="306"/>
      <c r="J8990" s="281"/>
      <c r="K8990" s="281"/>
      <c r="L8990" s="281"/>
      <c r="M8990" s="281"/>
      <c r="N8990" s="281"/>
      <c r="O8990" s="281"/>
      <c r="P8990" s="281"/>
      <c r="Q8990" s="281"/>
      <c r="R8990" s="281"/>
      <c r="S8990" s="281"/>
    </row>
    <row r="8991" spans="1:20" s="209" customFormat="1" ht="13.5" thickBot="1">
      <c r="A8991" s="202" t="s">
        <v>60</v>
      </c>
      <c r="B8991" s="195"/>
      <c r="C8991" s="195"/>
      <c r="D8991" s="206"/>
      <c r="E8991" s="206"/>
      <c r="F8991" s="205"/>
      <c r="G8991" s="208"/>
      <c r="I8991" s="307"/>
      <c r="S8991" s="281"/>
    </row>
    <row r="8992" spans="1:20" ht="13.5" thickTop="1">
      <c r="A8992" s="210" t="s">
        <v>53</v>
      </c>
      <c r="B8992" s="211" t="s">
        <v>61</v>
      </c>
      <c r="C8992" s="211" t="s">
        <v>62</v>
      </c>
      <c r="D8992" s="212" t="s">
        <v>70</v>
      </c>
      <c r="E8992" s="213" t="s">
        <v>98</v>
      </c>
      <c r="F8992" s="213" t="s">
        <v>75</v>
      </c>
      <c r="G8992" s="214" t="s">
        <v>66</v>
      </c>
      <c r="I8992" s="269"/>
    </row>
    <row r="8993" spans="1:19">
      <c r="A8993" s="215" t="str">
        <f t="shared" ref="A8993:A9004" si="1598">IF(I8992=0,"-",VLOOKUP(I8992,EQUIPOS,2,FALSE))</f>
        <v>-</v>
      </c>
      <c r="B8993" s="216"/>
      <c r="C8993" s="216"/>
      <c r="D8993" s="186"/>
      <c r="E8993" s="217">
        <f t="shared" ref="E8993:E9004" si="1599">IF(I8992=0,0,VLOOKUP(I8992,EQUIPOS,4,FALSE))</f>
        <v>0</v>
      </c>
      <c r="F8993" s="218">
        <f t="shared" ref="F8993:F9004" si="1600">IF(D8993=0,0,E8993/D8993)</f>
        <v>0</v>
      </c>
      <c r="G8993" s="219"/>
      <c r="I8993" s="269"/>
    </row>
    <row r="8994" spans="1:19">
      <c r="A8994" s="215" t="str">
        <f t="shared" si="1598"/>
        <v>-</v>
      </c>
      <c r="B8994" s="216"/>
      <c r="C8994" s="216"/>
      <c r="D8994" s="186"/>
      <c r="E8994" s="217">
        <f t="shared" si="1599"/>
        <v>0</v>
      </c>
      <c r="F8994" s="218">
        <f t="shared" si="1600"/>
        <v>0</v>
      </c>
      <c r="G8994" s="220"/>
      <c r="I8994" s="269"/>
    </row>
    <row r="8995" spans="1:19">
      <c r="A8995" s="215" t="str">
        <f t="shared" si="1598"/>
        <v>-</v>
      </c>
      <c r="B8995" s="216"/>
      <c r="C8995" s="216"/>
      <c r="D8995" s="186"/>
      <c r="E8995" s="217">
        <f t="shared" si="1599"/>
        <v>0</v>
      </c>
      <c r="F8995" s="218">
        <f t="shared" si="1600"/>
        <v>0</v>
      </c>
      <c r="G8995" s="220"/>
      <c r="I8995" s="269"/>
    </row>
    <row r="8996" spans="1:19">
      <c r="A8996" s="215" t="str">
        <f t="shared" si="1598"/>
        <v>-</v>
      </c>
      <c r="B8996" s="216"/>
      <c r="C8996" s="216"/>
      <c r="D8996" s="186"/>
      <c r="E8996" s="217">
        <f t="shared" si="1599"/>
        <v>0</v>
      </c>
      <c r="F8996" s="218">
        <f t="shared" si="1600"/>
        <v>0</v>
      </c>
      <c r="G8996" s="220"/>
      <c r="I8996" s="269"/>
    </row>
    <row r="8997" spans="1:19">
      <c r="A8997" s="215" t="str">
        <f t="shared" si="1598"/>
        <v>-</v>
      </c>
      <c r="B8997" s="216"/>
      <c r="C8997" s="216"/>
      <c r="D8997" s="186"/>
      <c r="E8997" s="217">
        <f t="shared" si="1599"/>
        <v>0</v>
      </c>
      <c r="F8997" s="218">
        <f t="shared" si="1600"/>
        <v>0</v>
      </c>
      <c r="G8997" s="220"/>
      <c r="I8997" s="269"/>
    </row>
    <row r="8998" spans="1:19">
      <c r="A8998" s="215" t="str">
        <f t="shared" si="1598"/>
        <v>-</v>
      </c>
      <c r="B8998" s="216"/>
      <c r="C8998" s="216"/>
      <c r="D8998" s="186"/>
      <c r="E8998" s="217">
        <f t="shared" si="1599"/>
        <v>0</v>
      </c>
      <c r="F8998" s="218">
        <f t="shared" si="1600"/>
        <v>0</v>
      </c>
      <c r="G8998" s="220"/>
      <c r="I8998" s="269"/>
    </row>
    <row r="8999" spans="1:19">
      <c r="A8999" s="215" t="str">
        <f t="shared" si="1598"/>
        <v>-</v>
      </c>
      <c r="B8999" s="216"/>
      <c r="C8999" s="216"/>
      <c r="D8999" s="186"/>
      <c r="E8999" s="217">
        <f t="shared" si="1599"/>
        <v>0</v>
      </c>
      <c r="F8999" s="218">
        <f t="shared" si="1600"/>
        <v>0</v>
      </c>
      <c r="G8999" s="220"/>
      <c r="I8999" s="269"/>
    </row>
    <row r="9000" spans="1:19">
      <c r="A9000" s="215" t="str">
        <f t="shared" si="1598"/>
        <v>-</v>
      </c>
      <c r="B9000" s="216"/>
      <c r="C9000" s="216"/>
      <c r="D9000" s="186"/>
      <c r="E9000" s="217">
        <f t="shared" si="1599"/>
        <v>0</v>
      </c>
      <c r="F9000" s="218">
        <f t="shared" si="1600"/>
        <v>0</v>
      </c>
      <c r="G9000" s="220"/>
      <c r="I9000" s="269"/>
    </row>
    <row r="9001" spans="1:19">
      <c r="A9001" s="215" t="str">
        <f t="shared" si="1598"/>
        <v>-</v>
      </c>
      <c r="B9001" s="216"/>
      <c r="C9001" s="216"/>
      <c r="D9001" s="186"/>
      <c r="E9001" s="217">
        <f t="shared" si="1599"/>
        <v>0</v>
      </c>
      <c r="F9001" s="218">
        <f t="shared" si="1600"/>
        <v>0</v>
      </c>
      <c r="G9001" s="220"/>
      <c r="I9001" s="269"/>
    </row>
    <row r="9002" spans="1:19">
      <c r="A9002" s="215" t="str">
        <f t="shared" si="1598"/>
        <v>-</v>
      </c>
      <c r="B9002" s="216"/>
      <c r="C9002" s="216"/>
      <c r="D9002" s="186"/>
      <c r="E9002" s="217">
        <f t="shared" si="1599"/>
        <v>0</v>
      </c>
      <c r="F9002" s="218">
        <f t="shared" si="1600"/>
        <v>0</v>
      </c>
      <c r="G9002" s="220"/>
      <c r="I9002" s="269"/>
    </row>
    <row r="9003" spans="1:19">
      <c r="A9003" s="215" t="str">
        <f t="shared" si="1598"/>
        <v>-</v>
      </c>
      <c r="B9003" s="216"/>
      <c r="C9003" s="216"/>
      <c r="D9003" s="186"/>
      <c r="E9003" s="217">
        <f t="shared" si="1599"/>
        <v>0</v>
      </c>
      <c r="F9003" s="218">
        <f t="shared" si="1600"/>
        <v>0</v>
      </c>
      <c r="G9003" s="220"/>
      <c r="I9003" s="269"/>
    </row>
    <row r="9004" spans="1:19">
      <c r="A9004" s="215" t="str">
        <f t="shared" si="1598"/>
        <v>-</v>
      </c>
      <c r="B9004" s="216"/>
      <c r="C9004" s="216"/>
      <c r="D9004" s="186"/>
      <c r="E9004" s="217">
        <f t="shared" si="1599"/>
        <v>0</v>
      </c>
      <c r="F9004" s="218">
        <f t="shared" si="1600"/>
        <v>0</v>
      </c>
      <c r="G9004" s="220"/>
      <c r="I9004" s="308"/>
    </row>
    <row r="9005" spans="1:19" ht="13.5" thickBot="1">
      <c r="A9005" s="222"/>
      <c r="B9005" s="223"/>
      <c r="C9005" s="223"/>
      <c r="D9005" s="225"/>
      <c r="E9005" s="225"/>
      <c r="F9005" s="226" t="s">
        <v>76</v>
      </c>
      <c r="G9005" s="227">
        <f>SUM(F8993:F9004)</f>
        <v>0</v>
      </c>
      <c r="I9005" s="308"/>
    </row>
    <row r="9006" spans="1:19" s="209" customFormat="1" ht="13.5" thickTop="1">
      <c r="A9006" s="228" t="s">
        <v>63</v>
      </c>
      <c r="B9006" s="229"/>
      <c r="C9006" s="229"/>
      <c r="D9006" s="231"/>
      <c r="E9006" s="231"/>
      <c r="F9006" s="230"/>
      <c r="G9006" s="232"/>
      <c r="I9006" s="307"/>
      <c r="S9006" s="281"/>
    </row>
    <row r="9007" spans="1:19" ht="26">
      <c r="A9007" s="233" t="s">
        <v>53</v>
      </c>
      <c r="B9007" s="234"/>
      <c r="C9007" s="235" t="s">
        <v>54</v>
      </c>
      <c r="D9007" s="298" t="s">
        <v>64</v>
      </c>
      <c r="E9007" s="236" t="s">
        <v>65</v>
      </c>
      <c r="F9007" s="237" t="s">
        <v>75</v>
      </c>
      <c r="G9007" s="238" t="s">
        <v>66</v>
      </c>
      <c r="I9007" s="269"/>
    </row>
    <row r="9008" spans="1:19">
      <c r="A9008" s="842" t="str">
        <f t="shared" ref="A9008:A9019" si="1601">IF(I9007=0,"",VLOOKUP(I9007,MATERIALES,2,FALSE))</f>
        <v/>
      </c>
      <c r="B9008" s="843"/>
      <c r="C9008" s="239" t="str">
        <f t="shared" ref="C9008:C9016" si="1602">IF(I9007=0,"",VLOOKUP(I9007,MATERIALES,3,FALSE))</f>
        <v/>
      </c>
      <c r="D9008" s="186"/>
      <c r="E9008" s="240">
        <f t="shared" ref="E9008:E9019" si="1603">IF(I9007=0,0,VLOOKUP(I9007,MATERIALES,4,FALSE))</f>
        <v>0</v>
      </c>
      <c r="F9008" s="218">
        <f>D9008*E9008</f>
        <v>0</v>
      </c>
      <c r="G9008" s="219"/>
      <c r="I9008" s="269"/>
    </row>
    <row r="9009" spans="1:9">
      <c r="A9009" s="842" t="str">
        <f t="shared" si="1601"/>
        <v/>
      </c>
      <c r="B9009" s="843"/>
      <c r="C9009" s="239" t="str">
        <f t="shared" si="1602"/>
        <v/>
      </c>
      <c r="D9009" s="186"/>
      <c r="E9009" s="240">
        <f t="shared" si="1603"/>
        <v>0</v>
      </c>
      <c r="F9009" s="218">
        <f t="shared" ref="F9009:F9019" si="1604">D9009*E9009</f>
        <v>0</v>
      </c>
      <c r="G9009" s="220"/>
      <c r="I9009" s="269"/>
    </row>
    <row r="9010" spans="1:9">
      <c r="A9010" s="842" t="str">
        <f t="shared" si="1601"/>
        <v/>
      </c>
      <c r="B9010" s="843"/>
      <c r="C9010" s="239" t="str">
        <f t="shared" si="1602"/>
        <v/>
      </c>
      <c r="D9010" s="186"/>
      <c r="E9010" s="240">
        <f t="shared" si="1603"/>
        <v>0</v>
      </c>
      <c r="F9010" s="218">
        <f t="shared" si="1604"/>
        <v>0</v>
      </c>
      <c r="G9010" s="220"/>
      <c r="I9010" s="269"/>
    </row>
    <row r="9011" spans="1:9">
      <c r="A9011" s="842" t="str">
        <f t="shared" si="1601"/>
        <v/>
      </c>
      <c r="B9011" s="843"/>
      <c r="C9011" s="239" t="str">
        <f t="shared" si="1602"/>
        <v/>
      </c>
      <c r="D9011" s="186"/>
      <c r="E9011" s="240">
        <f t="shared" si="1603"/>
        <v>0</v>
      </c>
      <c r="F9011" s="218">
        <f t="shared" si="1604"/>
        <v>0</v>
      </c>
      <c r="G9011" s="220"/>
      <c r="I9011" s="269"/>
    </row>
    <row r="9012" spans="1:9">
      <c r="A9012" s="842" t="str">
        <f t="shared" si="1601"/>
        <v/>
      </c>
      <c r="B9012" s="843"/>
      <c r="C9012" s="239" t="str">
        <f t="shared" si="1602"/>
        <v/>
      </c>
      <c r="D9012" s="186"/>
      <c r="E9012" s="240">
        <f t="shared" si="1603"/>
        <v>0</v>
      </c>
      <c r="F9012" s="218">
        <f t="shared" si="1604"/>
        <v>0</v>
      </c>
      <c r="G9012" s="220"/>
      <c r="I9012" s="269"/>
    </row>
    <row r="9013" spans="1:9">
      <c r="A9013" s="842" t="str">
        <f t="shared" si="1601"/>
        <v/>
      </c>
      <c r="B9013" s="843"/>
      <c r="C9013" s="239" t="str">
        <f t="shared" si="1602"/>
        <v/>
      </c>
      <c r="D9013" s="186"/>
      <c r="E9013" s="240">
        <f t="shared" si="1603"/>
        <v>0</v>
      </c>
      <c r="F9013" s="218">
        <f t="shared" si="1604"/>
        <v>0</v>
      </c>
      <c r="G9013" s="220"/>
      <c r="I9013" s="269"/>
    </row>
    <row r="9014" spans="1:9">
      <c r="A9014" s="842" t="str">
        <f t="shared" si="1601"/>
        <v/>
      </c>
      <c r="B9014" s="843"/>
      <c r="C9014" s="239" t="str">
        <f t="shared" si="1602"/>
        <v/>
      </c>
      <c r="D9014" s="186"/>
      <c r="E9014" s="240">
        <f t="shared" si="1603"/>
        <v>0</v>
      </c>
      <c r="F9014" s="218">
        <f t="shared" si="1604"/>
        <v>0</v>
      </c>
      <c r="G9014" s="220"/>
      <c r="I9014" s="269"/>
    </row>
    <row r="9015" spans="1:9">
      <c r="A9015" s="842" t="str">
        <f t="shared" si="1601"/>
        <v/>
      </c>
      <c r="B9015" s="843"/>
      <c r="C9015" s="239" t="str">
        <f t="shared" si="1602"/>
        <v/>
      </c>
      <c r="D9015" s="186"/>
      <c r="E9015" s="240">
        <f t="shared" si="1603"/>
        <v>0</v>
      </c>
      <c r="F9015" s="218">
        <f t="shared" si="1604"/>
        <v>0</v>
      </c>
      <c r="G9015" s="241"/>
      <c r="I9015" s="269"/>
    </row>
    <row r="9016" spans="1:9">
      <c r="A9016" s="842" t="str">
        <f t="shared" si="1601"/>
        <v/>
      </c>
      <c r="B9016" s="843"/>
      <c r="C9016" s="239" t="str">
        <f t="shared" si="1602"/>
        <v/>
      </c>
      <c r="D9016" s="186"/>
      <c r="E9016" s="240">
        <f t="shared" si="1603"/>
        <v>0</v>
      </c>
      <c r="F9016" s="218">
        <f t="shared" si="1604"/>
        <v>0</v>
      </c>
      <c r="G9016" s="220"/>
      <c r="I9016" s="269"/>
    </row>
    <row r="9017" spans="1:9">
      <c r="A9017" s="842" t="str">
        <f t="shared" si="1601"/>
        <v/>
      </c>
      <c r="B9017" s="843"/>
      <c r="C9017" s="239"/>
      <c r="D9017" s="186"/>
      <c r="E9017" s="240">
        <f t="shared" si="1603"/>
        <v>0</v>
      </c>
      <c r="F9017" s="218">
        <f t="shared" si="1604"/>
        <v>0</v>
      </c>
      <c r="G9017" s="220"/>
      <c r="I9017" s="269"/>
    </row>
    <row r="9018" spans="1:9">
      <c r="A9018" s="842" t="str">
        <f t="shared" si="1601"/>
        <v/>
      </c>
      <c r="B9018" s="843"/>
      <c r="C9018" s="239"/>
      <c r="D9018" s="186"/>
      <c r="E9018" s="240">
        <f t="shared" si="1603"/>
        <v>0</v>
      </c>
      <c r="F9018" s="218">
        <f t="shared" si="1604"/>
        <v>0</v>
      </c>
      <c r="G9018" s="220"/>
      <c r="I9018" s="269"/>
    </row>
    <row r="9019" spans="1:9" ht="26.25" customHeight="1">
      <c r="A9019" s="842" t="str">
        <f t="shared" si="1601"/>
        <v/>
      </c>
      <c r="B9019" s="843"/>
      <c r="C9019" s="239" t="str">
        <f t="shared" ref="C9019" si="1605">IF(I9018=0,"",VLOOKUP(I9018,MATERIALES,3,FALSE))</f>
        <v/>
      </c>
      <c r="D9019" s="186"/>
      <c r="E9019" s="240">
        <f t="shared" si="1603"/>
        <v>0</v>
      </c>
      <c r="F9019" s="218">
        <f t="shared" si="1604"/>
        <v>0</v>
      </c>
      <c r="G9019" s="221"/>
      <c r="I9019" s="308"/>
    </row>
    <row r="9020" spans="1:9" ht="13.5" thickBot="1">
      <c r="A9020" s="204"/>
      <c r="D9020" s="206"/>
      <c r="E9020" s="242"/>
      <c r="F9020" s="243" t="s">
        <v>77</v>
      </c>
      <c r="G9020" s="241">
        <f>SUM(F9008:F9019)</f>
        <v>0</v>
      </c>
      <c r="I9020" s="308"/>
    </row>
    <row r="9021" spans="1:9" ht="14" thickTop="1" thickBot="1">
      <c r="A9021" s="244" t="s">
        <v>68</v>
      </c>
      <c r="B9021" s="245"/>
      <c r="C9021" s="245"/>
      <c r="D9021" s="247"/>
      <c r="E9021" s="247"/>
      <c r="F9021" s="246"/>
      <c r="G9021" s="248"/>
      <c r="I9021" s="308"/>
    </row>
    <row r="9022" spans="1:9" ht="13.5" thickTop="1">
      <c r="A9022" s="233" t="s">
        <v>53</v>
      </c>
      <c r="B9022" s="234"/>
      <c r="C9022" s="236" t="s">
        <v>67</v>
      </c>
      <c r="D9022" s="298" t="s">
        <v>71</v>
      </c>
      <c r="E9022" s="236" t="s">
        <v>96</v>
      </c>
      <c r="F9022" s="237" t="s">
        <v>75</v>
      </c>
      <c r="G9022" s="238" t="s">
        <v>66</v>
      </c>
      <c r="I9022" s="269"/>
    </row>
    <row r="9023" spans="1:9">
      <c r="A9023" s="842" t="str">
        <f>IF(I9022=0,"",VLOOKUP(I9022,EQUIPOS,2,FALSE))</f>
        <v/>
      </c>
      <c r="B9023" s="843"/>
      <c r="C9023" s="187"/>
      <c r="D9023" s="186"/>
      <c r="E9023" s="240">
        <f>IF(I9022=0,0,VLOOKUP(I9022,EQUIPOS,4,FALSE))</f>
        <v>0</v>
      </c>
      <c r="F9023" s="218">
        <f>C9023*D9023*E9023</f>
        <v>0</v>
      </c>
      <c r="G9023" s="219"/>
      <c r="I9023" s="269"/>
    </row>
    <row r="9024" spans="1:9">
      <c r="A9024" s="842" t="str">
        <f>IF(I9023=0,"",VLOOKUP(I9023,EQUIPOS,2,FALSE))</f>
        <v/>
      </c>
      <c r="B9024" s="843"/>
      <c r="C9024" s="187"/>
      <c r="D9024" s="186"/>
      <c r="E9024" s="240">
        <f>IF(I9023=0,0,VLOOKUP(I9023,EQUIPOS,4,FALSE))</f>
        <v>0</v>
      </c>
      <c r="F9024" s="218">
        <f t="shared" ref="F9024:F9027" si="1606">C9024*D9024*E9024</f>
        <v>0</v>
      </c>
      <c r="G9024" s="220"/>
      <c r="I9024" s="269"/>
    </row>
    <row r="9025" spans="1:9">
      <c r="A9025" s="842" t="str">
        <f>IF(I9024=0,"",VLOOKUP(I9024,EQUIPOS,2,FALSE))</f>
        <v/>
      </c>
      <c r="B9025" s="843"/>
      <c r="C9025" s="187"/>
      <c r="D9025" s="186"/>
      <c r="E9025" s="240">
        <f>IF(I9024=0,0,VLOOKUP(I9024,EQUIPOS,4,FALSE))</f>
        <v>0</v>
      </c>
      <c r="F9025" s="218">
        <f t="shared" si="1606"/>
        <v>0</v>
      </c>
      <c r="G9025" s="220"/>
      <c r="I9025" s="269"/>
    </row>
    <row r="9026" spans="1:9">
      <c r="A9026" s="842" t="str">
        <f>IF(I9025=0,"",VLOOKUP(I9025,EQUIPOS,2,FALSE))</f>
        <v/>
      </c>
      <c r="B9026" s="843"/>
      <c r="C9026" s="187"/>
      <c r="D9026" s="186"/>
      <c r="E9026" s="240">
        <f>IF(I9025=0,0,VLOOKUP(I9025,EQUIPOS,4,FALSE))</f>
        <v>0</v>
      </c>
      <c r="F9026" s="218">
        <f t="shared" si="1606"/>
        <v>0</v>
      </c>
      <c r="G9026" s="220"/>
      <c r="I9026" s="269"/>
    </row>
    <row r="9027" spans="1:9" ht="30.75" customHeight="1">
      <c r="A9027" s="842" t="str">
        <f>IF(I9026=0,"",VLOOKUP(I9026,EQUIPOS,2,FALSE))</f>
        <v/>
      </c>
      <c r="B9027" s="843"/>
      <c r="C9027" s="187"/>
      <c r="D9027" s="186"/>
      <c r="E9027" s="240">
        <f>IF(I9026=0,0,VLOOKUP(I9026,EQUIPOS,4,FALSE))</f>
        <v>0</v>
      </c>
      <c r="F9027" s="218">
        <f t="shared" si="1606"/>
        <v>0</v>
      </c>
      <c r="G9027" s="221"/>
      <c r="I9027" s="308"/>
    </row>
    <row r="9028" spans="1:9" ht="13.5" thickBot="1">
      <c r="A9028" s="222"/>
      <c r="B9028" s="223"/>
      <c r="C9028" s="223"/>
      <c r="D9028" s="225"/>
      <c r="E9028" s="249"/>
      <c r="F9028" s="226" t="s">
        <v>78</v>
      </c>
      <c r="G9028" s="250">
        <f>SUM(F9023:F9027)</f>
        <v>0</v>
      </c>
      <c r="I9028" s="308"/>
    </row>
    <row r="9029" spans="1:9" ht="13.5" thickTop="1">
      <c r="A9029" s="228" t="s">
        <v>69</v>
      </c>
      <c r="B9029" s="229"/>
      <c r="C9029" s="229"/>
      <c r="D9029" s="231"/>
      <c r="E9029" s="231"/>
      <c r="F9029" s="230"/>
      <c r="G9029" s="232"/>
      <c r="H9029" s="209"/>
      <c r="I9029" s="307"/>
    </row>
    <row r="9030" spans="1:9" ht="26">
      <c r="A9030" s="233" t="s">
        <v>53</v>
      </c>
      <c r="B9030" s="235" t="s">
        <v>54</v>
      </c>
      <c r="C9030" s="235" t="s">
        <v>64</v>
      </c>
      <c r="D9030" s="298" t="s">
        <v>70</v>
      </c>
      <c r="E9030" s="236" t="s">
        <v>65</v>
      </c>
      <c r="F9030" s="237" t="s">
        <v>75</v>
      </c>
      <c r="G9030" s="238" t="s">
        <v>66</v>
      </c>
      <c r="I9030" s="269"/>
    </row>
    <row r="9031" spans="1:9">
      <c r="A9031" s="251" t="str">
        <f t="shared" ref="A9031:A9042" si="1607">IF(I9030=0,"",VLOOKUP(I9030,MANOOBRA,2,FALSE))</f>
        <v/>
      </c>
      <c r="B9031" s="239" t="str">
        <f t="shared" ref="B9031:B9042" si="1608">IF(I9030=0,"",VLOOKUP(I9030,MANOOBRA,3,FALSE))</f>
        <v/>
      </c>
      <c r="C9031" s="187"/>
      <c r="D9031" s="187"/>
      <c r="E9031" s="240">
        <f t="shared" ref="E9031:E9042" si="1609">IF(I9030=0,0,VLOOKUP(I9030,MANOOBRA,4,FALSE))</f>
        <v>0</v>
      </c>
      <c r="F9031" s="218">
        <f>IF(D9031=0,0,C9031*E9031/D9031)</f>
        <v>0</v>
      </c>
      <c r="G9031" s="219"/>
      <c r="I9031" s="269"/>
    </row>
    <row r="9032" spans="1:9">
      <c r="A9032" s="251" t="str">
        <f t="shared" si="1607"/>
        <v/>
      </c>
      <c r="B9032" s="239" t="str">
        <f t="shared" si="1608"/>
        <v/>
      </c>
      <c r="C9032" s="187"/>
      <c r="D9032" s="187"/>
      <c r="E9032" s="240">
        <f t="shared" si="1609"/>
        <v>0</v>
      </c>
      <c r="F9032" s="218">
        <f t="shared" ref="F9032:F9042" si="1610">IF(D9032=0,0,C9032*E9032/D9032)</f>
        <v>0</v>
      </c>
      <c r="G9032" s="220"/>
      <c r="I9032" s="269"/>
    </row>
    <row r="9033" spans="1:9">
      <c r="A9033" s="251" t="str">
        <f t="shared" si="1607"/>
        <v/>
      </c>
      <c r="B9033" s="239" t="str">
        <f t="shared" si="1608"/>
        <v/>
      </c>
      <c r="C9033" s="187"/>
      <c r="D9033" s="290"/>
      <c r="E9033" s="240">
        <f t="shared" si="1609"/>
        <v>0</v>
      </c>
      <c r="F9033" s="218">
        <f t="shared" si="1610"/>
        <v>0</v>
      </c>
      <c r="G9033" s="220"/>
      <c r="I9033" s="269"/>
    </row>
    <row r="9034" spans="1:9">
      <c r="A9034" s="251" t="str">
        <f t="shared" si="1607"/>
        <v/>
      </c>
      <c r="B9034" s="239" t="str">
        <f t="shared" si="1608"/>
        <v/>
      </c>
      <c r="C9034" s="187"/>
      <c r="D9034" s="187"/>
      <c r="E9034" s="240">
        <f t="shared" si="1609"/>
        <v>0</v>
      </c>
      <c r="F9034" s="218">
        <f t="shared" si="1610"/>
        <v>0</v>
      </c>
      <c r="G9034" s="220"/>
      <c r="I9034" s="269"/>
    </row>
    <row r="9035" spans="1:9">
      <c r="A9035" s="251" t="str">
        <f t="shared" si="1607"/>
        <v/>
      </c>
      <c r="B9035" s="239" t="str">
        <f t="shared" si="1608"/>
        <v/>
      </c>
      <c r="C9035" s="187"/>
      <c r="D9035" s="187"/>
      <c r="E9035" s="240">
        <f t="shared" si="1609"/>
        <v>0</v>
      </c>
      <c r="F9035" s="218">
        <f t="shared" si="1610"/>
        <v>0</v>
      </c>
      <c r="G9035" s="220"/>
      <c r="I9035" s="269"/>
    </row>
    <row r="9036" spans="1:9">
      <c r="A9036" s="251" t="str">
        <f t="shared" si="1607"/>
        <v/>
      </c>
      <c r="B9036" s="239" t="str">
        <f t="shared" si="1608"/>
        <v/>
      </c>
      <c r="C9036" s="187"/>
      <c r="D9036" s="187"/>
      <c r="E9036" s="240">
        <f t="shared" si="1609"/>
        <v>0</v>
      </c>
      <c r="F9036" s="218">
        <f t="shared" si="1610"/>
        <v>0</v>
      </c>
      <c r="G9036" s="220"/>
      <c r="I9036" s="269"/>
    </row>
    <row r="9037" spans="1:9">
      <c r="A9037" s="251" t="str">
        <f t="shared" si="1607"/>
        <v/>
      </c>
      <c r="B9037" s="239" t="str">
        <f t="shared" si="1608"/>
        <v/>
      </c>
      <c r="C9037" s="187"/>
      <c r="D9037" s="187"/>
      <c r="E9037" s="240">
        <f t="shared" si="1609"/>
        <v>0</v>
      </c>
      <c r="F9037" s="218">
        <f t="shared" si="1610"/>
        <v>0</v>
      </c>
      <c r="G9037" s="220"/>
      <c r="I9037" s="269"/>
    </row>
    <row r="9038" spans="1:9">
      <c r="A9038" s="251" t="str">
        <f t="shared" si="1607"/>
        <v/>
      </c>
      <c r="B9038" s="239" t="str">
        <f t="shared" si="1608"/>
        <v/>
      </c>
      <c r="C9038" s="187"/>
      <c r="D9038" s="187"/>
      <c r="E9038" s="240">
        <f t="shared" si="1609"/>
        <v>0</v>
      </c>
      <c r="F9038" s="218">
        <f t="shared" si="1610"/>
        <v>0</v>
      </c>
      <c r="G9038" s="220"/>
      <c r="I9038" s="269"/>
    </row>
    <row r="9039" spans="1:9">
      <c r="A9039" s="251" t="str">
        <f t="shared" si="1607"/>
        <v/>
      </c>
      <c r="B9039" s="239" t="str">
        <f t="shared" si="1608"/>
        <v/>
      </c>
      <c r="C9039" s="187"/>
      <c r="D9039" s="187"/>
      <c r="E9039" s="240">
        <f t="shared" si="1609"/>
        <v>0</v>
      </c>
      <c r="F9039" s="218">
        <f t="shared" si="1610"/>
        <v>0</v>
      </c>
      <c r="G9039" s="220"/>
      <c r="I9039" s="269"/>
    </row>
    <row r="9040" spans="1:9">
      <c r="A9040" s="251" t="str">
        <f t="shared" si="1607"/>
        <v/>
      </c>
      <c r="B9040" s="239" t="str">
        <f t="shared" si="1608"/>
        <v/>
      </c>
      <c r="C9040" s="187"/>
      <c r="D9040" s="187"/>
      <c r="E9040" s="240">
        <f t="shared" si="1609"/>
        <v>0</v>
      </c>
      <c r="F9040" s="218">
        <f t="shared" si="1610"/>
        <v>0</v>
      </c>
      <c r="G9040" s="220"/>
      <c r="I9040" s="269"/>
    </row>
    <row r="9041" spans="1:20">
      <c r="A9041" s="251" t="str">
        <f t="shared" si="1607"/>
        <v/>
      </c>
      <c r="B9041" s="239" t="str">
        <f t="shared" si="1608"/>
        <v/>
      </c>
      <c r="C9041" s="187"/>
      <c r="D9041" s="187"/>
      <c r="E9041" s="240">
        <f t="shared" si="1609"/>
        <v>0</v>
      </c>
      <c r="F9041" s="218">
        <f t="shared" si="1610"/>
        <v>0</v>
      </c>
      <c r="G9041" s="220"/>
      <c r="I9041" s="269"/>
    </row>
    <row r="9042" spans="1:20" ht="31.5" customHeight="1">
      <c r="A9042" s="251" t="str">
        <f t="shared" si="1607"/>
        <v/>
      </c>
      <c r="B9042" s="239" t="str">
        <f t="shared" si="1608"/>
        <v/>
      </c>
      <c r="C9042" s="187"/>
      <c r="D9042" s="187"/>
      <c r="E9042" s="240">
        <f t="shared" si="1609"/>
        <v>0</v>
      </c>
      <c r="F9042" s="218">
        <f t="shared" si="1610"/>
        <v>0</v>
      </c>
      <c r="G9042" s="221"/>
      <c r="I9042" s="308"/>
    </row>
    <row r="9043" spans="1:20" ht="13.5" thickBot="1">
      <c r="A9043" s="222"/>
      <c r="B9043" s="223"/>
      <c r="C9043" s="223"/>
      <c r="D9043" s="225"/>
      <c r="E9043" s="225"/>
      <c r="F9043" s="226" t="s">
        <v>79</v>
      </c>
      <c r="G9043" s="250">
        <f>SUM(F9031:F9042)</f>
        <v>0</v>
      </c>
      <c r="I9043" s="308"/>
    </row>
    <row r="9044" spans="1:20" ht="13.5" thickTop="1">
      <c r="A9044" s="179" t="s">
        <v>72</v>
      </c>
      <c r="B9044" s="229"/>
      <c r="C9044" s="229"/>
      <c r="D9044" s="231"/>
      <c r="E9044" s="231"/>
      <c r="F9044" s="230"/>
      <c r="G9044" s="232"/>
      <c r="H9044" s="209"/>
      <c r="I9044" s="307"/>
    </row>
    <row r="9045" spans="1:20">
      <c r="A9045" s="233" t="s">
        <v>53</v>
      </c>
      <c r="B9045" s="234"/>
      <c r="C9045" s="234"/>
      <c r="D9045" s="299"/>
      <c r="E9045" s="236" t="s">
        <v>73</v>
      </c>
      <c r="F9045" s="237" t="s">
        <v>74</v>
      </c>
      <c r="G9045" s="252" t="s">
        <v>73</v>
      </c>
      <c r="I9045" s="308"/>
    </row>
    <row r="9046" spans="1:20">
      <c r="A9046" s="178" t="s">
        <v>86</v>
      </c>
      <c r="B9046" s="253"/>
      <c r="C9046" s="253"/>
      <c r="D9046" s="300"/>
      <c r="E9046" s="217">
        <f>SUM(G9005,G9020,G9028,G9043)</f>
        <v>0</v>
      </c>
      <c r="F9046" s="254">
        <f>A</f>
        <v>0</v>
      </c>
      <c r="G9046" s="255">
        <f>E9046*F9046</f>
        <v>0</v>
      </c>
      <c r="I9046" s="308"/>
    </row>
    <row r="9047" spans="1:20">
      <c r="A9047" s="178" t="s">
        <v>84</v>
      </c>
      <c r="B9047" s="253"/>
      <c r="C9047" s="253"/>
      <c r="D9047" s="300"/>
      <c r="E9047" s="217">
        <f>SUM(G9005,G9020,G9028,G9043)</f>
        <v>0</v>
      </c>
      <c r="F9047" s="254">
        <f>I</f>
        <v>0</v>
      </c>
      <c r="G9047" s="255">
        <f>E9047*F9047</f>
        <v>0</v>
      </c>
      <c r="I9047" s="308"/>
    </row>
    <row r="9048" spans="1:20" ht="33" customHeight="1">
      <c r="A9048" s="178" t="s">
        <v>85</v>
      </c>
      <c r="B9048" s="253"/>
      <c r="C9048" s="253"/>
      <c r="D9048" s="300"/>
      <c r="E9048" s="217">
        <f>SUM(G9005,G9020,G9028,G9043)</f>
        <v>0</v>
      </c>
      <c r="F9048" s="254">
        <f>U</f>
        <v>0</v>
      </c>
      <c r="G9048" s="255">
        <f>E9048*F9048</f>
        <v>0</v>
      </c>
      <c r="I9048" s="308"/>
      <c r="J9048" s="281"/>
      <c r="K9048" s="281"/>
      <c r="L9048" s="281"/>
      <c r="M9048" s="281"/>
      <c r="N9048" s="281"/>
      <c r="O9048" s="281"/>
      <c r="P9048" s="281"/>
      <c r="Q9048" s="281"/>
      <c r="R9048" s="281"/>
      <c r="S9048" s="281"/>
    </row>
    <row r="9049" spans="1:20" s="201" customFormat="1" ht="13.5" thickBot="1">
      <c r="A9049" s="222"/>
      <c r="B9049" s="223"/>
      <c r="C9049" s="223"/>
      <c r="D9049" s="225"/>
      <c r="E9049" s="225"/>
      <c r="F9049" s="256" t="s">
        <v>83</v>
      </c>
      <c r="G9049" s="250">
        <f>SUM(G9046:G9048)</f>
        <v>0</v>
      </c>
      <c r="I9049" s="309"/>
      <c r="J9049" s="201" t="str">
        <f>B8989</f>
        <v>10,34</v>
      </c>
      <c r="K9049" s="261">
        <f>E9046</f>
        <v>0</v>
      </c>
      <c r="L9049" s="261">
        <f>+G9005</f>
        <v>0</v>
      </c>
      <c r="M9049" s="261">
        <f>+G9020</f>
        <v>0</v>
      </c>
      <c r="N9049" s="261">
        <f>+G9028</f>
        <v>0</v>
      </c>
      <c r="O9049" s="261">
        <f>+G9043</f>
        <v>0</v>
      </c>
      <c r="P9049" s="280">
        <f>G9046</f>
        <v>0</v>
      </c>
      <c r="Q9049" s="280">
        <f>G9047</f>
        <v>0</v>
      </c>
      <c r="R9049" s="280">
        <f>G9048</f>
        <v>0</v>
      </c>
      <c r="S9049" s="283">
        <f>SUM(K9049:R9049)</f>
        <v>0</v>
      </c>
      <c r="T9049" s="280"/>
    </row>
    <row r="9050" spans="1:20" ht="14" thickTop="1" thickBot="1">
      <c r="A9050" s="257"/>
      <c r="B9050" s="201"/>
      <c r="C9050" s="201"/>
      <c r="D9050" s="301"/>
      <c r="E9050" s="258" t="s">
        <v>88</v>
      </c>
      <c r="F9050" s="259"/>
      <c r="G9050" s="260">
        <f>ROUND(SUM(G9005,G9020,G9028,G9043,G9049),0)</f>
        <v>0</v>
      </c>
      <c r="I9050" s="308"/>
      <c r="T9050" s="280"/>
    </row>
    <row r="9051" spans="1:20" ht="13.5" thickTop="1">
      <c r="A9051" s="262" t="s">
        <v>95</v>
      </c>
      <c r="D9051" s="206"/>
      <c r="E9051" s="206"/>
      <c r="F9051" s="205"/>
      <c r="G9051" s="208"/>
      <c r="I9051" s="308"/>
      <c r="T9051" s="280"/>
    </row>
    <row r="9052" spans="1:20">
      <c r="A9052" s="262"/>
      <c r="B9052" s="263"/>
      <c r="C9052" s="263"/>
      <c r="D9052" s="302"/>
      <c r="E9052" s="206"/>
      <c r="F9052" s="205"/>
      <c r="G9052" s="264">
        <f ca="1">TODAY()</f>
        <v>45189</v>
      </c>
      <c r="I9052" s="308"/>
      <c r="T9052" s="280"/>
    </row>
    <row r="9053" spans="1:20" ht="13.5" thickBot="1">
      <c r="A9053" s="222"/>
      <c r="B9053" s="223"/>
      <c r="C9053" s="223"/>
      <c r="D9053" s="225"/>
      <c r="E9053" s="225"/>
      <c r="F9053" s="224"/>
      <c r="G9053" s="265"/>
      <c r="T9053" s="280"/>
    </row>
    <row r="9054" spans="1:20" s="191" customFormat="1" ht="13.5" thickTop="1">
      <c r="A9054" s="195"/>
      <c r="B9054" s="195"/>
      <c r="C9054" s="195"/>
      <c r="D9054" s="206"/>
      <c r="E9054" s="206"/>
      <c r="F9054" s="205"/>
      <c r="G9054" s="205"/>
      <c r="I9054" s="303"/>
      <c r="S9054" s="282"/>
    </row>
    <row r="9055" spans="1:20" s="191" customFormat="1">
      <c r="A9055" s="188" t="s">
        <v>124</v>
      </c>
      <c r="B9055" s="188"/>
      <c r="C9055" s="188"/>
      <c r="D9055" s="190"/>
      <c r="E9055" s="190"/>
      <c r="F9055" s="189"/>
      <c r="G9055" s="189"/>
      <c r="I9055" s="303"/>
      <c r="S9055" s="282"/>
    </row>
    <row r="9056" spans="1:20" s="191" customFormat="1">
      <c r="A9056" s="188" t="str">
        <f>CONCATENATE('Prestaciones y AIU'!A8187," ANALISIS DE PRECIOS UNITARIOS")</f>
        <v xml:space="preserve"> ANALISIS DE PRECIOS UNITARIOS</v>
      </c>
      <c r="B9056" s="188"/>
      <c r="C9056" s="188"/>
      <c r="D9056" s="190"/>
      <c r="E9056" s="190"/>
      <c r="F9056" s="189"/>
      <c r="G9056" s="189"/>
      <c r="I9056" s="303"/>
      <c r="S9056" s="282"/>
    </row>
    <row r="9057" spans="1:19" s="191" customFormat="1">
      <c r="A9057" s="188" t="str">
        <f>Objeto_LIC</f>
        <v>OBJETO PROCESO COMPETITIVO</v>
      </c>
      <c r="B9057" s="188"/>
      <c r="C9057" s="188"/>
      <c r="D9057" s="190"/>
      <c r="E9057" s="190"/>
      <c r="F9057" s="189"/>
      <c r="G9057" s="189"/>
      <c r="I9057" s="303"/>
      <c r="S9057" s="282"/>
    </row>
    <row r="9058" spans="1:19">
      <c r="A9058" s="188"/>
      <c r="B9058" s="188"/>
      <c r="C9058" s="188"/>
      <c r="D9058" s="190"/>
      <c r="E9058" s="190"/>
      <c r="F9058" s="189"/>
      <c r="G9058" s="189"/>
    </row>
    <row r="9059" spans="1:19" s="201" customFormat="1" ht="13.5" thickBot="1">
      <c r="A9059" s="192"/>
      <c r="B9059" s="192"/>
      <c r="C9059" s="192"/>
      <c r="D9059" s="194"/>
      <c r="E9059" s="194"/>
      <c r="F9059" s="193"/>
      <c r="G9059" s="193"/>
      <c r="I9059" s="305"/>
      <c r="S9059" s="282"/>
    </row>
    <row r="9060" spans="1:19" ht="13.5" thickTop="1">
      <c r="A9060" s="196"/>
      <c r="B9060" s="197"/>
      <c r="C9060" s="197"/>
      <c r="D9060" s="199"/>
      <c r="E9060" s="199"/>
      <c r="F9060" s="198"/>
      <c r="G9060" s="200" t="s">
        <v>125</v>
      </c>
    </row>
    <row r="9061" spans="1:19">
      <c r="A9061" s="202" t="s">
        <v>58</v>
      </c>
      <c r="B9061" s="844" t="str">
        <f>Proponente</f>
        <v>INDICAR NOMBRE DE CONTRATISTA</v>
      </c>
      <c r="C9061" s="844"/>
      <c r="D9061" s="844"/>
      <c r="E9061" s="844"/>
      <c r="F9061" s="844"/>
      <c r="G9061" s="845"/>
    </row>
    <row r="9062" spans="1:19">
      <c r="A9062" s="202" t="s">
        <v>59</v>
      </c>
      <c r="B9062" s="203" t="str">
        <f>Presupuesto!$A$137</f>
        <v>10,35</v>
      </c>
      <c r="C9062" s="846" t="str">
        <f>Presupuesto!$B$137</f>
        <v>Cosido e instalación de geotextil tejido - No incluye suministro</v>
      </c>
      <c r="D9062" s="844"/>
      <c r="E9062" s="844"/>
      <c r="F9062" s="844"/>
      <c r="G9062" s="845"/>
    </row>
    <row r="9063" spans="1:19">
      <c r="A9063" s="204"/>
      <c r="D9063" s="206"/>
      <c r="E9063" s="206"/>
      <c r="F9063" s="192" t="s">
        <v>87</v>
      </c>
      <c r="G9063" s="207" t="str">
        <f>Presupuesto!$C$137</f>
        <v>m2</v>
      </c>
      <c r="I9063" s="306"/>
      <c r="J9063" s="281"/>
      <c r="K9063" s="281"/>
      <c r="L9063" s="281"/>
      <c r="M9063" s="281"/>
      <c r="N9063" s="281"/>
      <c r="O9063" s="281"/>
      <c r="P9063" s="281"/>
      <c r="Q9063" s="281"/>
      <c r="R9063" s="281"/>
      <c r="S9063" s="281"/>
    </row>
    <row r="9064" spans="1:19" s="209" customFormat="1" ht="13.5" thickBot="1">
      <c r="A9064" s="202" t="s">
        <v>60</v>
      </c>
      <c r="B9064" s="195"/>
      <c r="C9064" s="195"/>
      <c r="D9064" s="206"/>
      <c r="E9064" s="206"/>
      <c r="F9064" s="205"/>
      <c r="G9064" s="208"/>
      <c r="I9064" s="307"/>
      <c r="S9064" s="281"/>
    </row>
    <row r="9065" spans="1:19" ht="13.5" thickTop="1">
      <c r="A9065" s="210" t="s">
        <v>53</v>
      </c>
      <c r="B9065" s="211" t="s">
        <v>61</v>
      </c>
      <c r="C9065" s="211" t="s">
        <v>62</v>
      </c>
      <c r="D9065" s="212" t="s">
        <v>70</v>
      </c>
      <c r="E9065" s="213" t="s">
        <v>98</v>
      </c>
      <c r="F9065" s="213" t="s">
        <v>75</v>
      </c>
      <c r="G9065" s="214" t="s">
        <v>66</v>
      </c>
      <c r="I9065" s="269"/>
    </row>
    <row r="9066" spans="1:19">
      <c r="A9066" s="215" t="str">
        <f t="shared" ref="A9066:A9077" si="1611">IF(I9065=0,"-",VLOOKUP(I9065,EQUIPOS,2,FALSE))</f>
        <v>-</v>
      </c>
      <c r="B9066" s="216"/>
      <c r="C9066" s="216"/>
      <c r="D9066" s="186"/>
      <c r="E9066" s="217">
        <f t="shared" ref="E9066:E9077" si="1612">IF(I9065=0,0,VLOOKUP(I9065,EQUIPOS,4,FALSE))</f>
        <v>0</v>
      </c>
      <c r="F9066" s="218">
        <f t="shared" ref="F9066:F9077" si="1613">IF(D9066=0,0,E9066/D9066)</f>
        <v>0</v>
      </c>
      <c r="G9066" s="219"/>
      <c r="I9066" s="269"/>
    </row>
    <row r="9067" spans="1:19">
      <c r="A9067" s="215" t="str">
        <f t="shared" si="1611"/>
        <v>-</v>
      </c>
      <c r="B9067" s="216"/>
      <c r="C9067" s="216"/>
      <c r="D9067" s="186"/>
      <c r="E9067" s="217">
        <f t="shared" si="1612"/>
        <v>0</v>
      </c>
      <c r="F9067" s="218">
        <f t="shared" si="1613"/>
        <v>0</v>
      </c>
      <c r="G9067" s="220"/>
      <c r="I9067" s="269"/>
    </row>
    <row r="9068" spans="1:19">
      <c r="A9068" s="215" t="str">
        <f t="shared" si="1611"/>
        <v>-</v>
      </c>
      <c r="B9068" s="216"/>
      <c r="C9068" s="216"/>
      <c r="D9068" s="186"/>
      <c r="E9068" s="217">
        <f t="shared" si="1612"/>
        <v>0</v>
      </c>
      <c r="F9068" s="218">
        <f t="shared" si="1613"/>
        <v>0</v>
      </c>
      <c r="G9068" s="220"/>
      <c r="I9068" s="269"/>
    </row>
    <row r="9069" spans="1:19">
      <c r="A9069" s="215" t="str">
        <f t="shared" si="1611"/>
        <v>-</v>
      </c>
      <c r="B9069" s="216"/>
      <c r="C9069" s="216"/>
      <c r="D9069" s="186"/>
      <c r="E9069" s="217">
        <f t="shared" si="1612"/>
        <v>0</v>
      </c>
      <c r="F9069" s="218">
        <f t="shared" si="1613"/>
        <v>0</v>
      </c>
      <c r="G9069" s="220"/>
      <c r="I9069" s="269"/>
    </row>
    <row r="9070" spans="1:19">
      <c r="A9070" s="215" t="str">
        <f t="shared" si="1611"/>
        <v>-</v>
      </c>
      <c r="B9070" s="216"/>
      <c r="C9070" s="216"/>
      <c r="D9070" s="186"/>
      <c r="E9070" s="217">
        <f t="shared" si="1612"/>
        <v>0</v>
      </c>
      <c r="F9070" s="218">
        <f t="shared" si="1613"/>
        <v>0</v>
      </c>
      <c r="G9070" s="220"/>
      <c r="I9070" s="269"/>
    </row>
    <row r="9071" spans="1:19">
      <c r="A9071" s="215" t="str">
        <f t="shared" si="1611"/>
        <v>-</v>
      </c>
      <c r="B9071" s="216"/>
      <c r="C9071" s="216"/>
      <c r="D9071" s="186"/>
      <c r="E9071" s="217">
        <f t="shared" si="1612"/>
        <v>0</v>
      </c>
      <c r="F9071" s="218">
        <f t="shared" si="1613"/>
        <v>0</v>
      </c>
      <c r="G9071" s="220"/>
      <c r="I9071" s="269"/>
    </row>
    <row r="9072" spans="1:19">
      <c r="A9072" s="215" t="str">
        <f t="shared" si="1611"/>
        <v>-</v>
      </c>
      <c r="B9072" s="216"/>
      <c r="C9072" s="216"/>
      <c r="D9072" s="186"/>
      <c r="E9072" s="217">
        <f t="shared" si="1612"/>
        <v>0</v>
      </c>
      <c r="F9072" s="218">
        <f t="shared" si="1613"/>
        <v>0</v>
      </c>
      <c r="G9072" s="220"/>
      <c r="I9072" s="269"/>
    </row>
    <row r="9073" spans="1:19">
      <c r="A9073" s="215" t="str">
        <f t="shared" si="1611"/>
        <v>-</v>
      </c>
      <c r="B9073" s="216"/>
      <c r="C9073" s="216"/>
      <c r="D9073" s="186"/>
      <c r="E9073" s="217">
        <f t="shared" si="1612"/>
        <v>0</v>
      </c>
      <c r="F9073" s="218">
        <f t="shared" si="1613"/>
        <v>0</v>
      </c>
      <c r="G9073" s="220"/>
      <c r="I9073" s="269"/>
    </row>
    <row r="9074" spans="1:19">
      <c r="A9074" s="215" t="str">
        <f t="shared" si="1611"/>
        <v>-</v>
      </c>
      <c r="B9074" s="216"/>
      <c r="C9074" s="216"/>
      <c r="D9074" s="186"/>
      <c r="E9074" s="217">
        <f t="shared" si="1612"/>
        <v>0</v>
      </c>
      <c r="F9074" s="218">
        <f t="shared" si="1613"/>
        <v>0</v>
      </c>
      <c r="G9074" s="220"/>
      <c r="I9074" s="269"/>
    </row>
    <row r="9075" spans="1:19">
      <c r="A9075" s="215" t="str">
        <f t="shared" si="1611"/>
        <v>-</v>
      </c>
      <c r="B9075" s="216"/>
      <c r="C9075" s="216"/>
      <c r="D9075" s="186"/>
      <c r="E9075" s="217">
        <f t="shared" si="1612"/>
        <v>0</v>
      </c>
      <c r="F9075" s="218">
        <f t="shared" si="1613"/>
        <v>0</v>
      </c>
      <c r="G9075" s="220"/>
      <c r="I9075" s="269"/>
    </row>
    <row r="9076" spans="1:19">
      <c r="A9076" s="215" t="str">
        <f t="shared" si="1611"/>
        <v>-</v>
      </c>
      <c r="B9076" s="216"/>
      <c r="C9076" s="216"/>
      <c r="D9076" s="186"/>
      <c r="E9076" s="217">
        <f t="shared" si="1612"/>
        <v>0</v>
      </c>
      <c r="F9076" s="218">
        <f t="shared" si="1613"/>
        <v>0</v>
      </c>
      <c r="G9076" s="220"/>
      <c r="I9076" s="269"/>
    </row>
    <row r="9077" spans="1:19">
      <c r="A9077" s="215" t="str">
        <f t="shared" si="1611"/>
        <v>-</v>
      </c>
      <c r="B9077" s="216"/>
      <c r="C9077" s="216"/>
      <c r="D9077" s="186"/>
      <c r="E9077" s="217">
        <f t="shared" si="1612"/>
        <v>0</v>
      </c>
      <c r="F9077" s="218">
        <f t="shared" si="1613"/>
        <v>0</v>
      </c>
      <c r="G9077" s="220"/>
      <c r="I9077" s="308"/>
    </row>
    <row r="9078" spans="1:19" ht="13.5" thickBot="1">
      <c r="A9078" s="222"/>
      <c r="B9078" s="223"/>
      <c r="C9078" s="223"/>
      <c r="D9078" s="225"/>
      <c r="E9078" s="225"/>
      <c r="F9078" s="226" t="s">
        <v>76</v>
      </c>
      <c r="G9078" s="227">
        <f>SUM(F9066:F9077)</f>
        <v>0</v>
      </c>
      <c r="I9078" s="308"/>
    </row>
    <row r="9079" spans="1:19" s="209" customFormat="1" ht="13.5" thickTop="1">
      <c r="A9079" s="228" t="s">
        <v>63</v>
      </c>
      <c r="B9079" s="229"/>
      <c r="C9079" s="229"/>
      <c r="D9079" s="231"/>
      <c r="E9079" s="231"/>
      <c r="F9079" s="230"/>
      <c r="G9079" s="232"/>
      <c r="I9079" s="307"/>
      <c r="S9079" s="281"/>
    </row>
    <row r="9080" spans="1:19" ht="26">
      <c r="A9080" s="233" t="s">
        <v>53</v>
      </c>
      <c r="B9080" s="234"/>
      <c r="C9080" s="235" t="s">
        <v>54</v>
      </c>
      <c r="D9080" s="298" t="s">
        <v>64</v>
      </c>
      <c r="E9080" s="236" t="s">
        <v>65</v>
      </c>
      <c r="F9080" s="237" t="s">
        <v>75</v>
      </c>
      <c r="G9080" s="238" t="s">
        <v>66</v>
      </c>
      <c r="I9080" s="269"/>
    </row>
    <row r="9081" spans="1:19">
      <c r="A9081" s="842" t="str">
        <f t="shared" ref="A9081:A9092" si="1614">IF(I9080=0,"",VLOOKUP(I9080,MATERIALES,2,FALSE))</f>
        <v/>
      </c>
      <c r="B9081" s="843"/>
      <c r="C9081" s="239" t="str">
        <f t="shared" ref="C9081:C9089" si="1615">IF(I9080=0,"",VLOOKUP(I9080,MATERIALES,3,FALSE))</f>
        <v/>
      </c>
      <c r="D9081" s="186"/>
      <c r="E9081" s="240">
        <f t="shared" ref="E9081:E9092" si="1616">IF(I9080=0,0,VLOOKUP(I9080,MATERIALES,4,FALSE))</f>
        <v>0</v>
      </c>
      <c r="F9081" s="218">
        <f>D9081*E9081</f>
        <v>0</v>
      </c>
      <c r="G9081" s="219"/>
      <c r="I9081" s="269"/>
    </row>
    <row r="9082" spans="1:19">
      <c r="A9082" s="842" t="str">
        <f t="shared" si="1614"/>
        <v/>
      </c>
      <c r="B9082" s="843"/>
      <c r="C9082" s="239" t="str">
        <f t="shared" si="1615"/>
        <v/>
      </c>
      <c r="D9082" s="186"/>
      <c r="E9082" s="240">
        <f t="shared" si="1616"/>
        <v>0</v>
      </c>
      <c r="F9082" s="218">
        <f t="shared" ref="F9082:F9092" si="1617">D9082*E9082</f>
        <v>0</v>
      </c>
      <c r="G9082" s="220"/>
      <c r="I9082" s="269"/>
    </row>
    <row r="9083" spans="1:19">
      <c r="A9083" s="842" t="str">
        <f t="shared" si="1614"/>
        <v/>
      </c>
      <c r="B9083" s="843"/>
      <c r="C9083" s="239" t="str">
        <f t="shared" si="1615"/>
        <v/>
      </c>
      <c r="D9083" s="186"/>
      <c r="E9083" s="240">
        <f t="shared" si="1616"/>
        <v>0</v>
      </c>
      <c r="F9083" s="218">
        <f t="shared" si="1617"/>
        <v>0</v>
      </c>
      <c r="G9083" s="220"/>
      <c r="I9083" s="269"/>
    </row>
    <row r="9084" spans="1:19">
      <c r="A9084" s="842" t="str">
        <f t="shared" si="1614"/>
        <v/>
      </c>
      <c r="B9084" s="843"/>
      <c r="C9084" s="239" t="str">
        <f t="shared" si="1615"/>
        <v/>
      </c>
      <c r="D9084" s="186"/>
      <c r="E9084" s="240">
        <f t="shared" si="1616"/>
        <v>0</v>
      </c>
      <c r="F9084" s="218">
        <f t="shared" si="1617"/>
        <v>0</v>
      </c>
      <c r="G9084" s="220"/>
      <c r="I9084" s="269"/>
    </row>
    <row r="9085" spans="1:19">
      <c r="A9085" s="842" t="str">
        <f t="shared" si="1614"/>
        <v/>
      </c>
      <c r="B9085" s="843"/>
      <c r="C9085" s="239" t="str">
        <f t="shared" si="1615"/>
        <v/>
      </c>
      <c r="D9085" s="186"/>
      <c r="E9085" s="240">
        <f t="shared" si="1616"/>
        <v>0</v>
      </c>
      <c r="F9085" s="218">
        <f t="shared" si="1617"/>
        <v>0</v>
      </c>
      <c r="G9085" s="220"/>
      <c r="I9085" s="269"/>
    </row>
    <row r="9086" spans="1:19">
      <c r="A9086" s="842" t="str">
        <f t="shared" si="1614"/>
        <v/>
      </c>
      <c r="B9086" s="843"/>
      <c r="C9086" s="239" t="str">
        <f t="shared" si="1615"/>
        <v/>
      </c>
      <c r="D9086" s="186"/>
      <c r="E9086" s="240">
        <f t="shared" si="1616"/>
        <v>0</v>
      </c>
      <c r="F9086" s="218">
        <f t="shared" si="1617"/>
        <v>0</v>
      </c>
      <c r="G9086" s="220"/>
      <c r="I9086" s="269"/>
    </row>
    <row r="9087" spans="1:19">
      <c r="A9087" s="842" t="str">
        <f t="shared" si="1614"/>
        <v/>
      </c>
      <c r="B9087" s="843"/>
      <c r="C9087" s="239" t="str">
        <f t="shared" si="1615"/>
        <v/>
      </c>
      <c r="D9087" s="186"/>
      <c r="E9087" s="240">
        <f t="shared" si="1616"/>
        <v>0</v>
      </c>
      <c r="F9087" s="218">
        <f t="shared" si="1617"/>
        <v>0</v>
      </c>
      <c r="G9087" s="220"/>
      <c r="I9087" s="269"/>
    </row>
    <row r="9088" spans="1:19">
      <c r="A9088" s="842" t="str">
        <f t="shared" si="1614"/>
        <v/>
      </c>
      <c r="B9088" s="843"/>
      <c r="C9088" s="239" t="str">
        <f t="shared" si="1615"/>
        <v/>
      </c>
      <c r="D9088" s="186"/>
      <c r="E9088" s="240">
        <f t="shared" si="1616"/>
        <v>0</v>
      </c>
      <c r="F9088" s="218">
        <f t="shared" si="1617"/>
        <v>0</v>
      </c>
      <c r="G9088" s="241"/>
      <c r="I9088" s="269"/>
    </row>
    <row r="9089" spans="1:9">
      <c r="A9089" s="842" t="str">
        <f t="shared" si="1614"/>
        <v/>
      </c>
      <c r="B9089" s="843"/>
      <c r="C9089" s="239" t="str">
        <f t="shared" si="1615"/>
        <v/>
      </c>
      <c r="D9089" s="186"/>
      <c r="E9089" s="240">
        <f t="shared" si="1616"/>
        <v>0</v>
      </c>
      <c r="F9089" s="218">
        <f t="shared" si="1617"/>
        <v>0</v>
      </c>
      <c r="G9089" s="220"/>
      <c r="I9089" s="269"/>
    </row>
    <row r="9090" spans="1:9">
      <c r="A9090" s="842" t="str">
        <f t="shared" si="1614"/>
        <v/>
      </c>
      <c r="B9090" s="843"/>
      <c r="C9090" s="239"/>
      <c r="D9090" s="186"/>
      <c r="E9090" s="240">
        <f t="shared" si="1616"/>
        <v>0</v>
      </c>
      <c r="F9090" s="218">
        <f t="shared" si="1617"/>
        <v>0</v>
      </c>
      <c r="G9090" s="220"/>
      <c r="I9090" s="269"/>
    </row>
    <row r="9091" spans="1:9">
      <c r="A9091" s="842" t="str">
        <f t="shared" si="1614"/>
        <v/>
      </c>
      <c r="B9091" s="843"/>
      <c r="C9091" s="239"/>
      <c r="D9091" s="186"/>
      <c r="E9091" s="240">
        <f t="shared" si="1616"/>
        <v>0</v>
      </c>
      <c r="F9091" s="218">
        <f t="shared" si="1617"/>
        <v>0</v>
      </c>
      <c r="G9091" s="220"/>
      <c r="I9091" s="269"/>
    </row>
    <row r="9092" spans="1:9" ht="26.25" customHeight="1">
      <c r="A9092" s="842" t="str">
        <f t="shared" si="1614"/>
        <v/>
      </c>
      <c r="B9092" s="843"/>
      <c r="C9092" s="239" t="str">
        <f t="shared" ref="C9092" si="1618">IF(I9091=0,"",VLOOKUP(I9091,MATERIALES,3,FALSE))</f>
        <v/>
      </c>
      <c r="D9092" s="186"/>
      <c r="E9092" s="240">
        <f t="shared" si="1616"/>
        <v>0</v>
      </c>
      <c r="F9092" s="218">
        <f t="shared" si="1617"/>
        <v>0</v>
      </c>
      <c r="G9092" s="221"/>
      <c r="I9092" s="308"/>
    </row>
    <row r="9093" spans="1:9" ht="13.5" thickBot="1">
      <c r="A9093" s="204"/>
      <c r="D9093" s="206"/>
      <c r="E9093" s="242"/>
      <c r="F9093" s="243" t="s">
        <v>77</v>
      </c>
      <c r="G9093" s="241">
        <f>SUM(F9081:F9092)</f>
        <v>0</v>
      </c>
      <c r="I9093" s="308"/>
    </row>
    <row r="9094" spans="1:9" ht="14" thickTop="1" thickBot="1">
      <c r="A9094" s="244" t="s">
        <v>68</v>
      </c>
      <c r="B9094" s="245"/>
      <c r="C9094" s="245"/>
      <c r="D9094" s="247"/>
      <c r="E9094" s="247"/>
      <c r="F9094" s="246"/>
      <c r="G9094" s="248"/>
      <c r="I9094" s="308"/>
    </row>
    <row r="9095" spans="1:9" ht="13.5" thickTop="1">
      <c r="A9095" s="233" t="s">
        <v>53</v>
      </c>
      <c r="B9095" s="234"/>
      <c r="C9095" s="236" t="s">
        <v>67</v>
      </c>
      <c r="D9095" s="298" t="s">
        <v>71</v>
      </c>
      <c r="E9095" s="236" t="s">
        <v>96</v>
      </c>
      <c r="F9095" s="237" t="s">
        <v>75</v>
      </c>
      <c r="G9095" s="238" t="s">
        <v>66</v>
      </c>
      <c r="I9095" s="269"/>
    </row>
    <row r="9096" spans="1:9">
      <c r="A9096" s="842" t="str">
        <f>IF(I9095=0,"",VLOOKUP(I9095,EQUIPOS,2,FALSE))</f>
        <v/>
      </c>
      <c r="B9096" s="843"/>
      <c r="C9096" s="187"/>
      <c r="D9096" s="186"/>
      <c r="E9096" s="240">
        <f>IF(I9095=0,0,VLOOKUP(I9095,EQUIPOS,4,FALSE))</f>
        <v>0</v>
      </c>
      <c r="F9096" s="218">
        <f>C9096*D9096*E9096</f>
        <v>0</v>
      </c>
      <c r="G9096" s="219"/>
      <c r="I9096" s="269"/>
    </row>
    <row r="9097" spans="1:9">
      <c r="A9097" s="842" t="str">
        <f>IF(I9096=0,"",VLOOKUP(I9096,EQUIPOS,2,FALSE))</f>
        <v/>
      </c>
      <c r="B9097" s="843"/>
      <c r="C9097" s="187"/>
      <c r="D9097" s="186"/>
      <c r="E9097" s="240">
        <f>IF(I9096=0,0,VLOOKUP(I9096,EQUIPOS,4,FALSE))</f>
        <v>0</v>
      </c>
      <c r="F9097" s="218">
        <f t="shared" ref="F9097:F9100" si="1619">C9097*D9097*E9097</f>
        <v>0</v>
      </c>
      <c r="G9097" s="220"/>
      <c r="I9097" s="269"/>
    </row>
    <row r="9098" spans="1:9">
      <c r="A9098" s="842" t="str">
        <f>IF(I9097=0,"",VLOOKUP(I9097,EQUIPOS,2,FALSE))</f>
        <v/>
      </c>
      <c r="B9098" s="843"/>
      <c r="C9098" s="187"/>
      <c r="D9098" s="186"/>
      <c r="E9098" s="240">
        <f>IF(I9097=0,0,VLOOKUP(I9097,EQUIPOS,4,FALSE))</f>
        <v>0</v>
      </c>
      <c r="F9098" s="218">
        <f t="shared" si="1619"/>
        <v>0</v>
      </c>
      <c r="G9098" s="220"/>
      <c r="I9098" s="269"/>
    </row>
    <row r="9099" spans="1:9">
      <c r="A9099" s="842" t="str">
        <f>IF(I9098=0,"",VLOOKUP(I9098,EQUIPOS,2,FALSE))</f>
        <v/>
      </c>
      <c r="B9099" s="843"/>
      <c r="C9099" s="187"/>
      <c r="D9099" s="186"/>
      <c r="E9099" s="240">
        <f>IF(I9098=0,0,VLOOKUP(I9098,EQUIPOS,4,FALSE))</f>
        <v>0</v>
      </c>
      <c r="F9099" s="218">
        <f t="shared" si="1619"/>
        <v>0</v>
      </c>
      <c r="G9099" s="220"/>
      <c r="I9099" s="269"/>
    </row>
    <row r="9100" spans="1:9" ht="30.75" customHeight="1">
      <c r="A9100" s="842" t="str">
        <f>IF(I9099=0,"",VLOOKUP(I9099,EQUIPOS,2,FALSE))</f>
        <v/>
      </c>
      <c r="B9100" s="843"/>
      <c r="C9100" s="187"/>
      <c r="D9100" s="186"/>
      <c r="E9100" s="240">
        <f>IF(I9099=0,0,VLOOKUP(I9099,EQUIPOS,4,FALSE))</f>
        <v>0</v>
      </c>
      <c r="F9100" s="218">
        <f t="shared" si="1619"/>
        <v>0</v>
      </c>
      <c r="G9100" s="221"/>
      <c r="I9100" s="308"/>
    </row>
    <row r="9101" spans="1:9" ht="13.5" thickBot="1">
      <c r="A9101" s="222"/>
      <c r="B9101" s="223"/>
      <c r="C9101" s="223"/>
      <c r="D9101" s="225"/>
      <c r="E9101" s="249"/>
      <c r="F9101" s="226" t="s">
        <v>78</v>
      </c>
      <c r="G9101" s="250">
        <f>SUM(F9096:F9100)</f>
        <v>0</v>
      </c>
      <c r="I9101" s="308"/>
    </row>
    <row r="9102" spans="1:9" ht="13.5" thickTop="1">
      <c r="A9102" s="228" t="s">
        <v>69</v>
      </c>
      <c r="B9102" s="229"/>
      <c r="C9102" s="229"/>
      <c r="D9102" s="231"/>
      <c r="E9102" s="231"/>
      <c r="F9102" s="230"/>
      <c r="G9102" s="232"/>
      <c r="H9102" s="209"/>
      <c r="I9102" s="307"/>
    </row>
    <row r="9103" spans="1:9" ht="26">
      <c r="A9103" s="233" t="s">
        <v>53</v>
      </c>
      <c r="B9103" s="235" t="s">
        <v>54</v>
      </c>
      <c r="C9103" s="235" t="s">
        <v>64</v>
      </c>
      <c r="D9103" s="298" t="s">
        <v>70</v>
      </c>
      <c r="E9103" s="236" t="s">
        <v>65</v>
      </c>
      <c r="F9103" s="237" t="s">
        <v>75</v>
      </c>
      <c r="G9103" s="238" t="s">
        <v>66</v>
      </c>
      <c r="I9103" s="269"/>
    </row>
    <row r="9104" spans="1:9">
      <c r="A9104" s="251" t="str">
        <f t="shared" ref="A9104:A9115" si="1620">IF(I9103=0,"",VLOOKUP(I9103,MANOOBRA,2,FALSE))</f>
        <v/>
      </c>
      <c r="B9104" s="239" t="str">
        <f t="shared" ref="B9104:B9115" si="1621">IF(I9103=0,"",VLOOKUP(I9103,MANOOBRA,3,FALSE))</f>
        <v/>
      </c>
      <c r="C9104" s="187"/>
      <c r="D9104" s="187"/>
      <c r="E9104" s="240">
        <f t="shared" ref="E9104:E9115" si="1622">IF(I9103=0,0,VLOOKUP(I9103,MANOOBRA,4,FALSE))</f>
        <v>0</v>
      </c>
      <c r="F9104" s="218">
        <f>IF(D9104=0,0,C9104*E9104/D9104)</f>
        <v>0</v>
      </c>
      <c r="G9104" s="219"/>
      <c r="I9104" s="269"/>
    </row>
    <row r="9105" spans="1:9">
      <c r="A9105" s="251" t="str">
        <f t="shared" si="1620"/>
        <v/>
      </c>
      <c r="B9105" s="239" t="str">
        <f t="shared" si="1621"/>
        <v/>
      </c>
      <c r="C9105" s="187"/>
      <c r="D9105" s="187"/>
      <c r="E9105" s="240">
        <f t="shared" si="1622"/>
        <v>0</v>
      </c>
      <c r="F9105" s="218">
        <f t="shared" ref="F9105:F9115" si="1623">IF(D9105=0,0,C9105*E9105/D9105)</f>
        <v>0</v>
      </c>
      <c r="G9105" s="220"/>
      <c r="I9105" s="269"/>
    </row>
    <row r="9106" spans="1:9">
      <c r="A9106" s="251" t="str">
        <f t="shared" si="1620"/>
        <v/>
      </c>
      <c r="B9106" s="239" t="str">
        <f t="shared" si="1621"/>
        <v/>
      </c>
      <c r="C9106" s="187"/>
      <c r="D9106" s="290"/>
      <c r="E9106" s="240">
        <f t="shared" si="1622"/>
        <v>0</v>
      </c>
      <c r="F9106" s="218">
        <f t="shared" si="1623"/>
        <v>0</v>
      </c>
      <c r="G9106" s="220"/>
      <c r="I9106" s="269"/>
    </row>
    <row r="9107" spans="1:9">
      <c r="A9107" s="251" t="str">
        <f t="shared" si="1620"/>
        <v/>
      </c>
      <c r="B9107" s="239" t="str">
        <f t="shared" si="1621"/>
        <v/>
      </c>
      <c r="C9107" s="187"/>
      <c r="D9107" s="187"/>
      <c r="E9107" s="240">
        <f t="shared" si="1622"/>
        <v>0</v>
      </c>
      <c r="F9107" s="218">
        <f t="shared" si="1623"/>
        <v>0</v>
      </c>
      <c r="G9107" s="220"/>
      <c r="I9107" s="269"/>
    </row>
    <row r="9108" spans="1:9">
      <c r="A9108" s="251" t="str">
        <f t="shared" si="1620"/>
        <v/>
      </c>
      <c r="B9108" s="239" t="str">
        <f t="shared" si="1621"/>
        <v/>
      </c>
      <c r="C9108" s="187"/>
      <c r="D9108" s="187"/>
      <c r="E9108" s="240">
        <f t="shared" si="1622"/>
        <v>0</v>
      </c>
      <c r="F9108" s="218">
        <f t="shared" si="1623"/>
        <v>0</v>
      </c>
      <c r="G9108" s="220"/>
      <c r="I9108" s="269"/>
    </row>
    <row r="9109" spans="1:9">
      <c r="A9109" s="251" t="str">
        <f t="shared" si="1620"/>
        <v/>
      </c>
      <c r="B9109" s="239" t="str">
        <f t="shared" si="1621"/>
        <v/>
      </c>
      <c r="C9109" s="187"/>
      <c r="D9109" s="187"/>
      <c r="E9109" s="240">
        <f t="shared" si="1622"/>
        <v>0</v>
      </c>
      <c r="F9109" s="218">
        <f t="shared" si="1623"/>
        <v>0</v>
      </c>
      <c r="G9109" s="220"/>
      <c r="I9109" s="269"/>
    </row>
    <row r="9110" spans="1:9">
      <c r="A9110" s="251" t="str">
        <f t="shared" si="1620"/>
        <v/>
      </c>
      <c r="B9110" s="239" t="str">
        <f t="shared" si="1621"/>
        <v/>
      </c>
      <c r="C9110" s="187"/>
      <c r="D9110" s="187"/>
      <c r="E9110" s="240">
        <f t="shared" si="1622"/>
        <v>0</v>
      </c>
      <c r="F9110" s="218">
        <f t="shared" si="1623"/>
        <v>0</v>
      </c>
      <c r="G9110" s="220"/>
      <c r="I9110" s="269"/>
    </row>
    <row r="9111" spans="1:9">
      <c r="A9111" s="251" t="str">
        <f t="shared" si="1620"/>
        <v/>
      </c>
      <c r="B9111" s="239" t="str">
        <f t="shared" si="1621"/>
        <v/>
      </c>
      <c r="C9111" s="187"/>
      <c r="D9111" s="187"/>
      <c r="E9111" s="240">
        <f t="shared" si="1622"/>
        <v>0</v>
      </c>
      <c r="F9111" s="218">
        <f t="shared" si="1623"/>
        <v>0</v>
      </c>
      <c r="G9111" s="220"/>
      <c r="I9111" s="269"/>
    </row>
    <row r="9112" spans="1:9">
      <c r="A9112" s="251" t="str">
        <f t="shared" si="1620"/>
        <v/>
      </c>
      <c r="B9112" s="239" t="str">
        <f t="shared" si="1621"/>
        <v/>
      </c>
      <c r="C9112" s="187"/>
      <c r="D9112" s="187"/>
      <c r="E9112" s="240">
        <f t="shared" si="1622"/>
        <v>0</v>
      </c>
      <c r="F9112" s="218">
        <f t="shared" si="1623"/>
        <v>0</v>
      </c>
      <c r="G9112" s="220"/>
      <c r="I9112" s="269"/>
    </row>
    <row r="9113" spans="1:9">
      <c r="A9113" s="251" t="str">
        <f t="shared" si="1620"/>
        <v/>
      </c>
      <c r="B9113" s="239" t="str">
        <f t="shared" si="1621"/>
        <v/>
      </c>
      <c r="C9113" s="187"/>
      <c r="D9113" s="187"/>
      <c r="E9113" s="240">
        <f t="shared" si="1622"/>
        <v>0</v>
      </c>
      <c r="F9113" s="218">
        <f t="shared" si="1623"/>
        <v>0</v>
      </c>
      <c r="G9113" s="220"/>
      <c r="I9113" s="269"/>
    </row>
    <row r="9114" spans="1:9">
      <c r="A9114" s="251" t="str">
        <f t="shared" si="1620"/>
        <v/>
      </c>
      <c r="B9114" s="239" t="str">
        <f t="shared" si="1621"/>
        <v/>
      </c>
      <c r="C9114" s="187"/>
      <c r="D9114" s="187"/>
      <c r="E9114" s="240">
        <f t="shared" si="1622"/>
        <v>0</v>
      </c>
      <c r="F9114" s="218">
        <f t="shared" si="1623"/>
        <v>0</v>
      </c>
      <c r="G9114" s="220"/>
      <c r="I9114" s="269"/>
    </row>
    <row r="9115" spans="1:9" ht="31.5" customHeight="1">
      <c r="A9115" s="251" t="str">
        <f t="shared" si="1620"/>
        <v/>
      </c>
      <c r="B9115" s="239" t="str">
        <f t="shared" si="1621"/>
        <v/>
      </c>
      <c r="C9115" s="187"/>
      <c r="D9115" s="187"/>
      <c r="E9115" s="240">
        <f t="shared" si="1622"/>
        <v>0</v>
      </c>
      <c r="F9115" s="218">
        <f t="shared" si="1623"/>
        <v>0</v>
      </c>
      <c r="G9115" s="221"/>
      <c r="I9115" s="308"/>
    </row>
    <row r="9116" spans="1:9" ht="13.5" thickBot="1">
      <c r="A9116" s="222"/>
      <c r="B9116" s="223"/>
      <c r="C9116" s="223"/>
      <c r="D9116" s="225"/>
      <c r="E9116" s="225"/>
      <c r="F9116" s="226" t="s">
        <v>79</v>
      </c>
      <c r="G9116" s="250">
        <f>SUM(F9104:F9115)</f>
        <v>0</v>
      </c>
      <c r="I9116" s="308"/>
    </row>
    <row r="9117" spans="1:9" ht="13.5" thickTop="1">
      <c r="A9117" s="179" t="s">
        <v>72</v>
      </c>
      <c r="B9117" s="229"/>
      <c r="C9117" s="229"/>
      <c r="D9117" s="231"/>
      <c r="E9117" s="231"/>
      <c r="F9117" s="230"/>
      <c r="G9117" s="232"/>
      <c r="H9117" s="209"/>
      <c r="I9117" s="307"/>
    </row>
    <row r="9118" spans="1:9">
      <c r="A9118" s="233" t="s">
        <v>53</v>
      </c>
      <c r="B9118" s="234"/>
      <c r="C9118" s="234"/>
      <c r="D9118" s="299"/>
      <c r="E9118" s="236" t="s">
        <v>73</v>
      </c>
      <c r="F9118" s="237" t="s">
        <v>74</v>
      </c>
      <c r="G9118" s="252" t="s">
        <v>73</v>
      </c>
      <c r="I9118" s="308"/>
    </row>
    <row r="9119" spans="1:9">
      <c r="A9119" s="178" t="s">
        <v>86</v>
      </c>
      <c r="B9119" s="253"/>
      <c r="C9119" s="253"/>
      <c r="D9119" s="300"/>
      <c r="E9119" s="217">
        <f>SUM(G9078,G9093,G9101,G9116)</f>
        <v>0</v>
      </c>
      <c r="F9119" s="254">
        <f>A</f>
        <v>0</v>
      </c>
      <c r="G9119" s="255">
        <f>E9119*F9119</f>
        <v>0</v>
      </c>
      <c r="I9119" s="308"/>
    </row>
    <row r="9120" spans="1:9">
      <c r="A9120" s="178" t="s">
        <v>84</v>
      </c>
      <c r="B9120" s="253"/>
      <c r="C9120" s="253"/>
      <c r="D9120" s="300"/>
      <c r="E9120" s="217">
        <f>SUM(G9078,G9093,G9101,G9116)</f>
        <v>0</v>
      </c>
      <c r="F9120" s="254">
        <f>I</f>
        <v>0</v>
      </c>
      <c r="G9120" s="255">
        <f>E9120*F9120</f>
        <v>0</v>
      </c>
      <c r="I9120" s="308"/>
    </row>
    <row r="9121" spans="1:20" ht="33" customHeight="1">
      <c r="A9121" s="178" t="s">
        <v>85</v>
      </c>
      <c r="B9121" s="253"/>
      <c r="C9121" s="253"/>
      <c r="D9121" s="300"/>
      <c r="E9121" s="217">
        <f>SUM(G9078,G9093,G9101,G9116)</f>
        <v>0</v>
      </c>
      <c r="F9121" s="254">
        <f>U</f>
        <v>0</v>
      </c>
      <c r="G9121" s="255">
        <f>E9121*F9121</f>
        <v>0</v>
      </c>
      <c r="I9121" s="308"/>
      <c r="J9121" s="281"/>
      <c r="K9121" s="281"/>
      <c r="L9121" s="281"/>
      <c r="M9121" s="281"/>
      <c r="N9121" s="281"/>
      <c r="O9121" s="281"/>
      <c r="P9121" s="281"/>
      <c r="Q9121" s="281"/>
      <c r="R9121" s="281"/>
      <c r="S9121" s="281"/>
    </row>
    <row r="9122" spans="1:20" s="201" customFormat="1" ht="13.5" thickBot="1">
      <c r="A9122" s="222"/>
      <c r="B9122" s="223"/>
      <c r="C9122" s="223"/>
      <c r="D9122" s="225"/>
      <c r="E9122" s="225"/>
      <c r="F9122" s="256" t="s">
        <v>83</v>
      </c>
      <c r="G9122" s="250">
        <f>SUM(G9119:G9121)</f>
        <v>0</v>
      </c>
      <c r="I9122" s="309"/>
      <c r="J9122" s="201" t="str">
        <f>B9062</f>
        <v>10,35</v>
      </c>
      <c r="K9122" s="261">
        <f>E9119</f>
        <v>0</v>
      </c>
      <c r="L9122" s="261">
        <f>+G9078</f>
        <v>0</v>
      </c>
      <c r="M9122" s="261">
        <f>+G9093</f>
        <v>0</v>
      </c>
      <c r="N9122" s="261">
        <f>+G9101</f>
        <v>0</v>
      </c>
      <c r="O9122" s="261">
        <f>+G9116</f>
        <v>0</v>
      </c>
      <c r="P9122" s="280">
        <f>G9119</f>
        <v>0</v>
      </c>
      <c r="Q9122" s="280">
        <f>G9120</f>
        <v>0</v>
      </c>
      <c r="R9122" s="280">
        <f>G9121</f>
        <v>0</v>
      </c>
      <c r="S9122" s="283">
        <f>SUM(K9122:R9122)</f>
        <v>0</v>
      </c>
      <c r="T9122" s="280"/>
    </row>
    <row r="9123" spans="1:20" ht="14" thickTop="1" thickBot="1">
      <c r="A9123" s="257"/>
      <c r="B9123" s="201"/>
      <c r="C9123" s="201"/>
      <c r="D9123" s="301"/>
      <c r="E9123" s="258" t="s">
        <v>88</v>
      </c>
      <c r="F9123" s="259"/>
      <c r="G9123" s="260">
        <f>ROUND(SUM(G9078,G9093,G9101,G9116,G9122),0)</f>
        <v>0</v>
      </c>
      <c r="I9123" s="308"/>
      <c r="T9123" s="280"/>
    </row>
    <row r="9124" spans="1:20" ht="13.5" thickTop="1">
      <c r="A9124" s="262" t="s">
        <v>95</v>
      </c>
      <c r="D9124" s="206"/>
      <c r="E9124" s="206"/>
      <c r="F9124" s="205"/>
      <c r="G9124" s="208"/>
      <c r="I9124" s="308"/>
      <c r="T9124" s="280"/>
    </row>
    <row r="9125" spans="1:20">
      <c r="A9125" s="262"/>
      <c r="B9125" s="263"/>
      <c r="C9125" s="263"/>
      <c r="D9125" s="302"/>
      <c r="E9125" s="206"/>
      <c r="F9125" s="205"/>
      <c r="G9125" s="264">
        <f ca="1">TODAY()</f>
        <v>45189</v>
      </c>
      <c r="I9125" s="308"/>
      <c r="T9125" s="280"/>
    </row>
    <row r="9126" spans="1:20" ht="13.5" thickBot="1">
      <c r="A9126" s="222"/>
      <c r="B9126" s="223"/>
      <c r="C9126" s="223"/>
      <c r="D9126" s="225"/>
      <c r="E9126" s="225"/>
      <c r="F9126" s="224"/>
      <c r="G9126" s="265"/>
      <c r="T9126" s="280"/>
    </row>
    <row r="9127" spans="1:20" s="191" customFormat="1" ht="13.5" thickTop="1">
      <c r="A9127" s="195"/>
      <c r="B9127" s="195"/>
      <c r="C9127" s="195"/>
      <c r="D9127" s="206"/>
      <c r="E9127" s="206"/>
      <c r="F9127" s="205"/>
      <c r="G9127" s="205"/>
      <c r="I9127" s="303"/>
      <c r="S9127" s="282"/>
    </row>
    <row r="9128" spans="1:20" s="191" customFormat="1">
      <c r="A9128" s="188" t="s">
        <v>124</v>
      </c>
      <c r="B9128" s="188"/>
      <c r="C9128" s="188"/>
      <c r="D9128" s="190"/>
      <c r="E9128" s="190"/>
      <c r="F9128" s="189"/>
      <c r="G9128" s="189"/>
      <c r="I9128" s="303"/>
      <c r="S9128" s="282"/>
    </row>
    <row r="9129" spans="1:20" s="191" customFormat="1">
      <c r="A9129" s="188" t="str">
        <f>CONCATENATE('Prestaciones y AIU'!A8260," ANALISIS DE PRECIOS UNITARIOS")</f>
        <v xml:space="preserve"> ANALISIS DE PRECIOS UNITARIOS</v>
      </c>
      <c r="B9129" s="188"/>
      <c r="C9129" s="188"/>
      <c r="D9129" s="190"/>
      <c r="E9129" s="190"/>
      <c r="F9129" s="189"/>
      <c r="G9129" s="189"/>
      <c r="I9129" s="303"/>
      <c r="S9129" s="282"/>
    </row>
    <row r="9130" spans="1:20" s="191" customFormat="1">
      <c r="A9130" s="188" t="str">
        <f>Objeto_LIC</f>
        <v>OBJETO PROCESO COMPETITIVO</v>
      </c>
      <c r="B9130" s="188"/>
      <c r="C9130" s="188"/>
      <c r="D9130" s="190"/>
      <c r="E9130" s="190"/>
      <c r="F9130" s="189"/>
      <c r="G9130" s="189"/>
      <c r="I9130" s="303"/>
      <c r="S9130" s="282"/>
    </row>
    <row r="9131" spans="1:20">
      <c r="A9131" s="188"/>
      <c r="B9131" s="188"/>
      <c r="C9131" s="188"/>
      <c r="D9131" s="190"/>
      <c r="E9131" s="190"/>
      <c r="F9131" s="189"/>
      <c r="G9131" s="189"/>
    </row>
    <row r="9132" spans="1:20" s="201" customFormat="1" ht="13.5" thickBot="1">
      <c r="A9132" s="192"/>
      <c r="B9132" s="192"/>
      <c r="C9132" s="192"/>
      <c r="D9132" s="194"/>
      <c r="E9132" s="194"/>
      <c r="F9132" s="193"/>
      <c r="G9132" s="193"/>
      <c r="I9132" s="305"/>
      <c r="S9132" s="282"/>
    </row>
    <row r="9133" spans="1:20" ht="13.5" thickTop="1">
      <c r="A9133" s="196"/>
      <c r="B9133" s="197"/>
      <c r="C9133" s="197"/>
      <c r="D9133" s="199"/>
      <c r="E9133" s="199"/>
      <c r="F9133" s="198"/>
      <c r="G9133" s="200" t="s">
        <v>125</v>
      </c>
    </row>
    <row r="9134" spans="1:20">
      <c r="A9134" s="202" t="s">
        <v>58</v>
      </c>
      <c r="B9134" s="844" t="str">
        <f>Proponente</f>
        <v>INDICAR NOMBRE DE CONTRATISTA</v>
      </c>
      <c r="C9134" s="844"/>
      <c r="D9134" s="844"/>
      <c r="E9134" s="844"/>
      <c r="F9134" s="844"/>
      <c r="G9134" s="845"/>
    </row>
    <row r="9135" spans="1:20">
      <c r="A9135" s="202" t="s">
        <v>59</v>
      </c>
      <c r="B9135" s="203" t="str">
        <f>Presupuesto!$A$138</f>
        <v>10,36</v>
      </c>
      <c r="C9135" s="846" t="str">
        <f>Presupuesto!$B$138</f>
        <v>Suministro e instalación de tubería Novaloc o similar 36"</v>
      </c>
      <c r="D9135" s="844"/>
      <c r="E9135" s="844"/>
      <c r="F9135" s="844"/>
      <c r="G9135" s="845"/>
    </row>
    <row r="9136" spans="1:20">
      <c r="A9136" s="204"/>
      <c r="D9136" s="206"/>
      <c r="E9136" s="206"/>
      <c r="F9136" s="192" t="s">
        <v>87</v>
      </c>
      <c r="G9136" s="207" t="str">
        <f>Presupuesto!$C$138</f>
        <v>m</v>
      </c>
      <c r="I9136" s="306"/>
      <c r="J9136" s="281"/>
      <c r="K9136" s="281"/>
      <c r="L9136" s="281"/>
      <c r="M9136" s="281"/>
      <c r="N9136" s="281"/>
      <c r="O9136" s="281"/>
      <c r="P9136" s="281"/>
      <c r="Q9136" s="281"/>
      <c r="R9136" s="281"/>
      <c r="S9136" s="281"/>
    </row>
    <row r="9137" spans="1:19" s="209" customFormat="1" ht="13.5" thickBot="1">
      <c r="A9137" s="202" t="s">
        <v>60</v>
      </c>
      <c r="B9137" s="195"/>
      <c r="C9137" s="195"/>
      <c r="D9137" s="206"/>
      <c r="E9137" s="206"/>
      <c r="F9137" s="205"/>
      <c r="G9137" s="208"/>
      <c r="I9137" s="307"/>
      <c r="S9137" s="281"/>
    </row>
    <row r="9138" spans="1:19" ht="13.5" thickTop="1">
      <c r="A9138" s="210" t="s">
        <v>53</v>
      </c>
      <c r="B9138" s="211" t="s">
        <v>61</v>
      </c>
      <c r="C9138" s="211" t="s">
        <v>62</v>
      </c>
      <c r="D9138" s="212" t="s">
        <v>70</v>
      </c>
      <c r="E9138" s="213" t="s">
        <v>98</v>
      </c>
      <c r="F9138" s="213" t="s">
        <v>75</v>
      </c>
      <c r="G9138" s="214" t="s">
        <v>66</v>
      </c>
      <c r="I9138" s="269"/>
    </row>
    <row r="9139" spans="1:19">
      <c r="A9139" s="215" t="str">
        <f t="shared" ref="A9139:A9150" si="1624">IF(I9138=0,"-",VLOOKUP(I9138,EQUIPOS,2,FALSE))</f>
        <v>-</v>
      </c>
      <c r="B9139" s="216"/>
      <c r="C9139" s="216"/>
      <c r="D9139" s="186"/>
      <c r="E9139" s="217">
        <f t="shared" ref="E9139:E9150" si="1625">IF(I9138=0,0,VLOOKUP(I9138,EQUIPOS,4,FALSE))</f>
        <v>0</v>
      </c>
      <c r="F9139" s="218">
        <f t="shared" ref="F9139:F9150" si="1626">IF(D9139=0,0,E9139/D9139)</f>
        <v>0</v>
      </c>
      <c r="G9139" s="219"/>
      <c r="I9139" s="269"/>
    </row>
    <row r="9140" spans="1:19">
      <c r="A9140" s="215" t="str">
        <f t="shared" si="1624"/>
        <v>-</v>
      </c>
      <c r="B9140" s="216"/>
      <c r="C9140" s="216"/>
      <c r="D9140" s="186"/>
      <c r="E9140" s="217">
        <f t="shared" si="1625"/>
        <v>0</v>
      </c>
      <c r="F9140" s="218">
        <f t="shared" si="1626"/>
        <v>0</v>
      </c>
      <c r="G9140" s="220"/>
      <c r="I9140" s="269"/>
    </row>
    <row r="9141" spans="1:19">
      <c r="A9141" s="215" t="str">
        <f t="shared" si="1624"/>
        <v>-</v>
      </c>
      <c r="B9141" s="216"/>
      <c r="C9141" s="216"/>
      <c r="D9141" s="186"/>
      <c r="E9141" s="217">
        <f t="shared" si="1625"/>
        <v>0</v>
      </c>
      <c r="F9141" s="218">
        <f t="shared" si="1626"/>
        <v>0</v>
      </c>
      <c r="G9141" s="220"/>
      <c r="I9141" s="269"/>
    </row>
    <row r="9142" spans="1:19">
      <c r="A9142" s="215" t="str">
        <f t="shared" si="1624"/>
        <v>-</v>
      </c>
      <c r="B9142" s="216"/>
      <c r="C9142" s="216"/>
      <c r="D9142" s="186"/>
      <c r="E9142" s="217">
        <f t="shared" si="1625"/>
        <v>0</v>
      </c>
      <c r="F9142" s="218">
        <f t="shared" si="1626"/>
        <v>0</v>
      </c>
      <c r="G9142" s="220"/>
      <c r="I9142" s="269"/>
    </row>
    <row r="9143" spans="1:19">
      <c r="A9143" s="215" t="str">
        <f t="shared" si="1624"/>
        <v>-</v>
      </c>
      <c r="B9143" s="216"/>
      <c r="C9143" s="216"/>
      <c r="D9143" s="186"/>
      <c r="E9143" s="217">
        <f t="shared" si="1625"/>
        <v>0</v>
      </c>
      <c r="F9143" s="218">
        <f t="shared" si="1626"/>
        <v>0</v>
      </c>
      <c r="G9143" s="220"/>
      <c r="I9143" s="269"/>
    </row>
    <row r="9144" spans="1:19">
      <c r="A9144" s="215" t="str">
        <f t="shared" si="1624"/>
        <v>-</v>
      </c>
      <c r="B9144" s="216"/>
      <c r="C9144" s="216"/>
      <c r="D9144" s="186"/>
      <c r="E9144" s="217">
        <f t="shared" si="1625"/>
        <v>0</v>
      </c>
      <c r="F9144" s="218">
        <f t="shared" si="1626"/>
        <v>0</v>
      </c>
      <c r="G9144" s="220"/>
      <c r="I9144" s="269"/>
    </row>
    <row r="9145" spans="1:19">
      <c r="A9145" s="215" t="str">
        <f t="shared" si="1624"/>
        <v>-</v>
      </c>
      <c r="B9145" s="216"/>
      <c r="C9145" s="216"/>
      <c r="D9145" s="186"/>
      <c r="E9145" s="217">
        <f t="shared" si="1625"/>
        <v>0</v>
      </c>
      <c r="F9145" s="218">
        <f t="shared" si="1626"/>
        <v>0</v>
      </c>
      <c r="G9145" s="220"/>
      <c r="I9145" s="269"/>
    </row>
    <row r="9146" spans="1:19">
      <c r="A9146" s="215" t="str">
        <f t="shared" si="1624"/>
        <v>-</v>
      </c>
      <c r="B9146" s="216"/>
      <c r="C9146" s="216"/>
      <c r="D9146" s="186"/>
      <c r="E9146" s="217">
        <f t="shared" si="1625"/>
        <v>0</v>
      </c>
      <c r="F9146" s="218">
        <f t="shared" si="1626"/>
        <v>0</v>
      </c>
      <c r="G9146" s="220"/>
      <c r="I9146" s="269"/>
    </row>
    <row r="9147" spans="1:19">
      <c r="A9147" s="215" t="str">
        <f t="shared" si="1624"/>
        <v>-</v>
      </c>
      <c r="B9147" s="216"/>
      <c r="C9147" s="216"/>
      <c r="D9147" s="186"/>
      <c r="E9147" s="217">
        <f t="shared" si="1625"/>
        <v>0</v>
      </c>
      <c r="F9147" s="218">
        <f t="shared" si="1626"/>
        <v>0</v>
      </c>
      <c r="G9147" s="220"/>
      <c r="I9147" s="269"/>
    </row>
    <row r="9148" spans="1:19">
      <c r="A9148" s="215" t="str">
        <f t="shared" si="1624"/>
        <v>-</v>
      </c>
      <c r="B9148" s="216"/>
      <c r="C9148" s="216"/>
      <c r="D9148" s="186"/>
      <c r="E9148" s="217">
        <f t="shared" si="1625"/>
        <v>0</v>
      </c>
      <c r="F9148" s="218">
        <f t="shared" si="1626"/>
        <v>0</v>
      </c>
      <c r="G9148" s="220"/>
      <c r="I9148" s="269"/>
    </row>
    <row r="9149" spans="1:19">
      <c r="A9149" s="215" t="str">
        <f t="shared" si="1624"/>
        <v>-</v>
      </c>
      <c r="B9149" s="216"/>
      <c r="C9149" s="216"/>
      <c r="D9149" s="186"/>
      <c r="E9149" s="217">
        <f t="shared" si="1625"/>
        <v>0</v>
      </c>
      <c r="F9149" s="218">
        <f t="shared" si="1626"/>
        <v>0</v>
      </c>
      <c r="G9149" s="220"/>
      <c r="I9149" s="269"/>
    </row>
    <row r="9150" spans="1:19">
      <c r="A9150" s="215" t="str">
        <f t="shared" si="1624"/>
        <v>-</v>
      </c>
      <c r="B9150" s="216"/>
      <c r="C9150" s="216"/>
      <c r="D9150" s="186"/>
      <c r="E9150" s="217">
        <f t="shared" si="1625"/>
        <v>0</v>
      </c>
      <c r="F9150" s="218">
        <f t="shared" si="1626"/>
        <v>0</v>
      </c>
      <c r="G9150" s="220"/>
      <c r="I9150" s="308"/>
    </row>
    <row r="9151" spans="1:19" ht="13.5" thickBot="1">
      <c r="A9151" s="222"/>
      <c r="B9151" s="223"/>
      <c r="C9151" s="223"/>
      <c r="D9151" s="225"/>
      <c r="E9151" s="225"/>
      <c r="F9151" s="226" t="s">
        <v>76</v>
      </c>
      <c r="G9151" s="227">
        <f>SUM(F9139:F9150)</f>
        <v>0</v>
      </c>
      <c r="I9151" s="308"/>
    </row>
    <row r="9152" spans="1:19" s="209" customFormat="1" ht="13.5" thickTop="1">
      <c r="A9152" s="228" t="s">
        <v>63</v>
      </c>
      <c r="B9152" s="229"/>
      <c r="C9152" s="229"/>
      <c r="D9152" s="231"/>
      <c r="E9152" s="231"/>
      <c r="F9152" s="230"/>
      <c r="G9152" s="232"/>
      <c r="I9152" s="307"/>
      <c r="S9152" s="281"/>
    </row>
    <row r="9153" spans="1:9" ht="26">
      <c r="A9153" s="233" t="s">
        <v>53</v>
      </c>
      <c r="B9153" s="234"/>
      <c r="C9153" s="235" t="s">
        <v>54</v>
      </c>
      <c r="D9153" s="298" t="s">
        <v>64</v>
      </c>
      <c r="E9153" s="236" t="s">
        <v>65</v>
      </c>
      <c r="F9153" s="237" t="s">
        <v>75</v>
      </c>
      <c r="G9153" s="238" t="s">
        <v>66</v>
      </c>
      <c r="I9153" s="269"/>
    </row>
    <row r="9154" spans="1:9">
      <c r="A9154" s="842" t="str">
        <f t="shared" ref="A9154:A9165" si="1627">IF(I9153=0,"",VLOOKUP(I9153,MATERIALES,2,FALSE))</f>
        <v/>
      </c>
      <c r="B9154" s="843"/>
      <c r="C9154" s="239" t="str">
        <f t="shared" ref="C9154:C9162" si="1628">IF(I9153=0,"",VLOOKUP(I9153,MATERIALES,3,FALSE))</f>
        <v/>
      </c>
      <c r="D9154" s="186"/>
      <c r="E9154" s="240">
        <f t="shared" ref="E9154:E9165" si="1629">IF(I9153=0,0,VLOOKUP(I9153,MATERIALES,4,FALSE))</f>
        <v>0</v>
      </c>
      <c r="F9154" s="218">
        <f>D9154*E9154</f>
        <v>0</v>
      </c>
      <c r="G9154" s="219"/>
      <c r="I9154" s="269"/>
    </row>
    <row r="9155" spans="1:9">
      <c r="A9155" s="842" t="str">
        <f t="shared" si="1627"/>
        <v/>
      </c>
      <c r="B9155" s="843"/>
      <c r="C9155" s="239" t="str">
        <f t="shared" si="1628"/>
        <v/>
      </c>
      <c r="D9155" s="186"/>
      <c r="E9155" s="240">
        <f t="shared" si="1629"/>
        <v>0</v>
      </c>
      <c r="F9155" s="218">
        <f t="shared" ref="F9155:F9165" si="1630">D9155*E9155</f>
        <v>0</v>
      </c>
      <c r="G9155" s="220"/>
      <c r="I9155" s="269"/>
    </row>
    <row r="9156" spans="1:9">
      <c r="A9156" s="842" t="str">
        <f t="shared" si="1627"/>
        <v/>
      </c>
      <c r="B9156" s="843"/>
      <c r="C9156" s="239" t="str">
        <f t="shared" si="1628"/>
        <v/>
      </c>
      <c r="D9156" s="186"/>
      <c r="E9156" s="240">
        <f t="shared" si="1629"/>
        <v>0</v>
      </c>
      <c r="F9156" s="218">
        <f t="shared" si="1630"/>
        <v>0</v>
      </c>
      <c r="G9156" s="220"/>
      <c r="I9156" s="269"/>
    </row>
    <row r="9157" spans="1:9">
      <c r="A9157" s="842" t="str">
        <f t="shared" si="1627"/>
        <v/>
      </c>
      <c r="B9157" s="843"/>
      <c r="C9157" s="239" t="str">
        <f t="shared" si="1628"/>
        <v/>
      </c>
      <c r="D9157" s="186"/>
      <c r="E9157" s="240">
        <f t="shared" si="1629"/>
        <v>0</v>
      </c>
      <c r="F9157" s="218">
        <f t="shared" si="1630"/>
        <v>0</v>
      </c>
      <c r="G9157" s="220"/>
      <c r="I9157" s="269"/>
    </row>
    <row r="9158" spans="1:9">
      <c r="A9158" s="842" t="str">
        <f t="shared" si="1627"/>
        <v/>
      </c>
      <c r="B9158" s="843"/>
      <c r="C9158" s="239" t="str">
        <f t="shared" si="1628"/>
        <v/>
      </c>
      <c r="D9158" s="186"/>
      <c r="E9158" s="240">
        <f t="shared" si="1629"/>
        <v>0</v>
      </c>
      <c r="F9158" s="218">
        <f t="shared" si="1630"/>
        <v>0</v>
      </c>
      <c r="G9158" s="220"/>
      <c r="I9158" s="269"/>
    </row>
    <row r="9159" spans="1:9">
      <c r="A9159" s="842" t="str">
        <f t="shared" si="1627"/>
        <v/>
      </c>
      <c r="B9159" s="843"/>
      <c r="C9159" s="239" t="str">
        <f t="shared" si="1628"/>
        <v/>
      </c>
      <c r="D9159" s="186"/>
      <c r="E9159" s="240">
        <f t="shared" si="1629"/>
        <v>0</v>
      </c>
      <c r="F9159" s="218">
        <f t="shared" si="1630"/>
        <v>0</v>
      </c>
      <c r="G9159" s="220"/>
      <c r="I9159" s="269"/>
    </row>
    <row r="9160" spans="1:9">
      <c r="A9160" s="842" t="str">
        <f t="shared" si="1627"/>
        <v/>
      </c>
      <c r="B9160" s="843"/>
      <c r="C9160" s="239" t="str">
        <f t="shared" si="1628"/>
        <v/>
      </c>
      <c r="D9160" s="186"/>
      <c r="E9160" s="240">
        <f t="shared" si="1629"/>
        <v>0</v>
      </c>
      <c r="F9160" s="218">
        <f t="shared" si="1630"/>
        <v>0</v>
      </c>
      <c r="G9160" s="220"/>
      <c r="I9160" s="269"/>
    </row>
    <row r="9161" spans="1:9">
      <c r="A9161" s="842" t="str">
        <f t="shared" si="1627"/>
        <v/>
      </c>
      <c r="B9161" s="843"/>
      <c r="C9161" s="239" t="str">
        <f t="shared" si="1628"/>
        <v/>
      </c>
      <c r="D9161" s="186"/>
      <c r="E9161" s="240">
        <f t="shared" si="1629"/>
        <v>0</v>
      </c>
      <c r="F9161" s="218">
        <f t="shared" si="1630"/>
        <v>0</v>
      </c>
      <c r="G9161" s="241"/>
      <c r="I9161" s="269"/>
    </row>
    <row r="9162" spans="1:9">
      <c r="A9162" s="842" t="str">
        <f t="shared" si="1627"/>
        <v/>
      </c>
      <c r="B9162" s="843"/>
      <c r="C9162" s="239" t="str">
        <f t="shared" si="1628"/>
        <v/>
      </c>
      <c r="D9162" s="186"/>
      <c r="E9162" s="240">
        <f t="shared" si="1629"/>
        <v>0</v>
      </c>
      <c r="F9162" s="218">
        <f t="shared" si="1630"/>
        <v>0</v>
      </c>
      <c r="G9162" s="220"/>
      <c r="I9162" s="269"/>
    </row>
    <row r="9163" spans="1:9">
      <c r="A9163" s="842" t="str">
        <f t="shared" si="1627"/>
        <v/>
      </c>
      <c r="B9163" s="843"/>
      <c r="C9163" s="239"/>
      <c r="D9163" s="186"/>
      <c r="E9163" s="240">
        <f t="shared" si="1629"/>
        <v>0</v>
      </c>
      <c r="F9163" s="218">
        <f t="shared" si="1630"/>
        <v>0</v>
      </c>
      <c r="G9163" s="220"/>
      <c r="I9163" s="269"/>
    </row>
    <row r="9164" spans="1:9">
      <c r="A9164" s="842" t="str">
        <f t="shared" si="1627"/>
        <v/>
      </c>
      <c r="B9164" s="843"/>
      <c r="C9164" s="239"/>
      <c r="D9164" s="186"/>
      <c r="E9164" s="240">
        <f t="shared" si="1629"/>
        <v>0</v>
      </c>
      <c r="F9164" s="218">
        <f t="shared" si="1630"/>
        <v>0</v>
      </c>
      <c r="G9164" s="220"/>
      <c r="I9164" s="269"/>
    </row>
    <row r="9165" spans="1:9" ht="26.25" customHeight="1">
      <c r="A9165" s="842" t="str">
        <f t="shared" si="1627"/>
        <v/>
      </c>
      <c r="B9165" s="843"/>
      <c r="C9165" s="239" t="str">
        <f t="shared" ref="C9165" si="1631">IF(I9164=0,"",VLOOKUP(I9164,MATERIALES,3,FALSE))</f>
        <v/>
      </c>
      <c r="D9165" s="186"/>
      <c r="E9165" s="240">
        <f t="shared" si="1629"/>
        <v>0</v>
      </c>
      <c r="F9165" s="218">
        <f t="shared" si="1630"/>
        <v>0</v>
      </c>
      <c r="G9165" s="221"/>
      <c r="I9165" s="308"/>
    </row>
    <row r="9166" spans="1:9" ht="13.5" thickBot="1">
      <c r="A9166" s="204"/>
      <c r="D9166" s="206"/>
      <c r="E9166" s="242"/>
      <c r="F9166" s="243" t="s">
        <v>77</v>
      </c>
      <c r="G9166" s="241">
        <f>SUM(F9154:F9165)</f>
        <v>0</v>
      </c>
      <c r="I9166" s="308"/>
    </row>
    <row r="9167" spans="1:9" ht="14" thickTop="1" thickBot="1">
      <c r="A9167" s="244" t="s">
        <v>68</v>
      </c>
      <c r="B9167" s="245"/>
      <c r="C9167" s="245"/>
      <c r="D9167" s="247"/>
      <c r="E9167" s="247"/>
      <c r="F9167" s="246"/>
      <c r="G9167" s="248"/>
      <c r="I9167" s="308"/>
    </row>
    <row r="9168" spans="1:9" ht="13.5" thickTop="1">
      <c r="A9168" s="233" t="s">
        <v>53</v>
      </c>
      <c r="B9168" s="234"/>
      <c r="C9168" s="236" t="s">
        <v>67</v>
      </c>
      <c r="D9168" s="298" t="s">
        <v>71</v>
      </c>
      <c r="E9168" s="236" t="s">
        <v>96</v>
      </c>
      <c r="F9168" s="237" t="s">
        <v>75</v>
      </c>
      <c r="G9168" s="238" t="s">
        <v>66</v>
      </c>
      <c r="I9168" s="269"/>
    </row>
    <row r="9169" spans="1:9">
      <c r="A9169" s="842" t="str">
        <f>IF(I9168=0,"",VLOOKUP(I9168,EQUIPOS,2,FALSE))</f>
        <v/>
      </c>
      <c r="B9169" s="843"/>
      <c r="C9169" s="187"/>
      <c r="D9169" s="186"/>
      <c r="E9169" s="240">
        <f>IF(I9168=0,0,VLOOKUP(I9168,EQUIPOS,4,FALSE))</f>
        <v>0</v>
      </c>
      <c r="F9169" s="218">
        <f>C9169*D9169*E9169</f>
        <v>0</v>
      </c>
      <c r="G9169" s="219"/>
      <c r="I9169" s="269"/>
    </row>
    <row r="9170" spans="1:9">
      <c r="A9170" s="842" t="str">
        <f>IF(I9169=0,"",VLOOKUP(I9169,EQUIPOS,2,FALSE))</f>
        <v/>
      </c>
      <c r="B9170" s="843"/>
      <c r="C9170" s="187"/>
      <c r="D9170" s="186"/>
      <c r="E9170" s="240">
        <f>IF(I9169=0,0,VLOOKUP(I9169,EQUIPOS,4,FALSE))</f>
        <v>0</v>
      </c>
      <c r="F9170" s="218">
        <f t="shared" ref="F9170:F9173" si="1632">C9170*D9170*E9170</f>
        <v>0</v>
      </c>
      <c r="G9170" s="220"/>
      <c r="I9170" s="269"/>
    </row>
    <row r="9171" spans="1:9">
      <c r="A9171" s="842" t="str">
        <f>IF(I9170=0,"",VLOOKUP(I9170,EQUIPOS,2,FALSE))</f>
        <v/>
      </c>
      <c r="B9171" s="843"/>
      <c r="C9171" s="187"/>
      <c r="D9171" s="186"/>
      <c r="E9171" s="240">
        <f>IF(I9170=0,0,VLOOKUP(I9170,EQUIPOS,4,FALSE))</f>
        <v>0</v>
      </c>
      <c r="F9171" s="218">
        <f t="shared" si="1632"/>
        <v>0</v>
      </c>
      <c r="G9171" s="220"/>
      <c r="I9171" s="269"/>
    </row>
    <row r="9172" spans="1:9">
      <c r="A9172" s="842" t="str">
        <f>IF(I9171=0,"",VLOOKUP(I9171,EQUIPOS,2,FALSE))</f>
        <v/>
      </c>
      <c r="B9172" s="843"/>
      <c r="C9172" s="187"/>
      <c r="D9172" s="186"/>
      <c r="E9172" s="240">
        <f>IF(I9171=0,0,VLOOKUP(I9171,EQUIPOS,4,FALSE))</f>
        <v>0</v>
      </c>
      <c r="F9172" s="218">
        <f t="shared" si="1632"/>
        <v>0</v>
      </c>
      <c r="G9172" s="220"/>
      <c r="I9172" s="269"/>
    </row>
    <row r="9173" spans="1:9" ht="30.75" customHeight="1">
      <c r="A9173" s="842" t="str">
        <f>IF(I9172=0,"",VLOOKUP(I9172,EQUIPOS,2,FALSE))</f>
        <v/>
      </c>
      <c r="B9173" s="843"/>
      <c r="C9173" s="187"/>
      <c r="D9173" s="186"/>
      <c r="E9173" s="240">
        <f>IF(I9172=0,0,VLOOKUP(I9172,EQUIPOS,4,FALSE))</f>
        <v>0</v>
      </c>
      <c r="F9173" s="218">
        <f t="shared" si="1632"/>
        <v>0</v>
      </c>
      <c r="G9173" s="221"/>
      <c r="I9173" s="308"/>
    </row>
    <row r="9174" spans="1:9" ht="13.5" thickBot="1">
      <c r="A9174" s="222"/>
      <c r="B9174" s="223"/>
      <c r="C9174" s="223"/>
      <c r="D9174" s="225"/>
      <c r="E9174" s="249"/>
      <c r="F9174" s="226" t="s">
        <v>78</v>
      </c>
      <c r="G9174" s="250">
        <f>SUM(F9169:F9173)</f>
        <v>0</v>
      </c>
      <c r="I9174" s="308"/>
    </row>
    <row r="9175" spans="1:9" ht="13.5" thickTop="1">
      <c r="A9175" s="228" t="s">
        <v>69</v>
      </c>
      <c r="B9175" s="229"/>
      <c r="C9175" s="229"/>
      <c r="D9175" s="231"/>
      <c r="E9175" s="231"/>
      <c r="F9175" s="230"/>
      <c r="G9175" s="232"/>
      <c r="H9175" s="209"/>
      <c r="I9175" s="307"/>
    </row>
    <row r="9176" spans="1:9" ht="26">
      <c r="A9176" s="233" t="s">
        <v>53</v>
      </c>
      <c r="B9176" s="235" t="s">
        <v>54</v>
      </c>
      <c r="C9176" s="235" t="s">
        <v>64</v>
      </c>
      <c r="D9176" s="298" t="s">
        <v>70</v>
      </c>
      <c r="E9176" s="236" t="s">
        <v>65</v>
      </c>
      <c r="F9176" s="237" t="s">
        <v>75</v>
      </c>
      <c r="G9176" s="238" t="s">
        <v>66</v>
      </c>
      <c r="I9176" s="269"/>
    </row>
    <row r="9177" spans="1:9">
      <c r="A9177" s="251" t="str">
        <f t="shared" ref="A9177:A9188" si="1633">IF(I9176=0,"",VLOOKUP(I9176,MANOOBRA,2,FALSE))</f>
        <v/>
      </c>
      <c r="B9177" s="239" t="str">
        <f t="shared" ref="B9177:B9188" si="1634">IF(I9176=0,"",VLOOKUP(I9176,MANOOBRA,3,FALSE))</f>
        <v/>
      </c>
      <c r="C9177" s="187"/>
      <c r="D9177" s="187"/>
      <c r="E9177" s="240">
        <f t="shared" ref="E9177:E9188" si="1635">IF(I9176=0,0,VLOOKUP(I9176,MANOOBRA,4,FALSE))</f>
        <v>0</v>
      </c>
      <c r="F9177" s="218">
        <f>IF(D9177=0,0,C9177*E9177/D9177)</f>
        <v>0</v>
      </c>
      <c r="G9177" s="219"/>
      <c r="I9177" s="269"/>
    </row>
    <row r="9178" spans="1:9">
      <c r="A9178" s="251" t="str">
        <f t="shared" si="1633"/>
        <v/>
      </c>
      <c r="B9178" s="239" t="str">
        <f t="shared" si="1634"/>
        <v/>
      </c>
      <c r="C9178" s="187"/>
      <c r="D9178" s="187"/>
      <c r="E9178" s="240">
        <f t="shared" si="1635"/>
        <v>0</v>
      </c>
      <c r="F9178" s="218">
        <f t="shared" ref="F9178:F9188" si="1636">IF(D9178=0,0,C9178*E9178/D9178)</f>
        <v>0</v>
      </c>
      <c r="G9178" s="220"/>
      <c r="I9178" s="269"/>
    </row>
    <row r="9179" spans="1:9">
      <c r="A9179" s="251" t="str">
        <f t="shared" si="1633"/>
        <v/>
      </c>
      <c r="B9179" s="239" t="str">
        <f t="shared" si="1634"/>
        <v/>
      </c>
      <c r="C9179" s="187"/>
      <c r="D9179" s="290"/>
      <c r="E9179" s="240">
        <f t="shared" si="1635"/>
        <v>0</v>
      </c>
      <c r="F9179" s="218">
        <f t="shared" si="1636"/>
        <v>0</v>
      </c>
      <c r="G9179" s="220"/>
      <c r="I9179" s="269"/>
    </row>
    <row r="9180" spans="1:9">
      <c r="A9180" s="251" t="str">
        <f t="shared" si="1633"/>
        <v/>
      </c>
      <c r="B9180" s="239" t="str">
        <f t="shared" si="1634"/>
        <v/>
      </c>
      <c r="C9180" s="187"/>
      <c r="D9180" s="187"/>
      <c r="E9180" s="240">
        <f t="shared" si="1635"/>
        <v>0</v>
      </c>
      <c r="F9180" s="218">
        <f t="shared" si="1636"/>
        <v>0</v>
      </c>
      <c r="G9180" s="220"/>
      <c r="I9180" s="269"/>
    </row>
    <row r="9181" spans="1:9">
      <c r="A9181" s="251" t="str">
        <f t="shared" si="1633"/>
        <v/>
      </c>
      <c r="B9181" s="239" t="str">
        <f t="shared" si="1634"/>
        <v/>
      </c>
      <c r="C9181" s="187"/>
      <c r="D9181" s="187"/>
      <c r="E9181" s="240">
        <f t="shared" si="1635"/>
        <v>0</v>
      </c>
      <c r="F9181" s="218">
        <f t="shared" si="1636"/>
        <v>0</v>
      </c>
      <c r="G9181" s="220"/>
      <c r="I9181" s="269"/>
    </row>
    <row r="9182" spans="1:9">
      <c r="A9182" s="251" t="str">
        <f t="shared" si="1633"/>
        <v/>
      </c>
      <c r="B9182" s="239" t="str">
        <f t="shared" si="1634"/>
        <v/>
      </c>
      <c r="C9182" s="187"/>
      <c r="D9182" s="187"/>
      <c r="E9182" s="240">
        <f t="shared" si="1635"/>
        <v>0</v>
      </c>
      <c r="F9182" s="218">
        <f t="shared" si="1636"/>
        <v>0</v>
      </c>
      <c r="G9182" s="220"/>
      <c r="I9182" s="269"/>
    </row>
    <row r="9183" spans="1:9">
      <c r="A9183" s="251" t="str">
        <f t="shared" si="1633"/>
        <v/>
      </c>
      <c r="B9183" s="239" t="str">
        <f t="shared" si="1634"/>
        <v/>
      </c>
      <c r="C9183" s="187"/>
      <c r="D9183" s="187"/>
      <c r="E9183" s="240">
        <f t="shared" si="1635"/>
        <v>0</v>
      </c>
      <c r="F9183" s="218">
        <f t="shared" si="1636"/>
        <v>0</v>
      </c>
      <c r="G9183" s="220"/>
      <c r="I9183" s="269"/>
    </row>
    <row r="9184" spans="1:9">
      <c r="A9184" s="251" t="str">
        <f t="shared" si="1633"/>
        <v/>
      </c>
      <c r="B9184" s="239" t="str">
        <f t="shared" si="1634"/>
        <v/>
      </c>
      <c r="C9184" s="187"/>
      <c r="D9184" s="187"/>
      <c r="E9184" s="240">
        <f t="shared" si="1635"/>
        <v>0</v>
      </c>
      <c r="F9184" s="218">
        <f t="shared" si="1636"/>
        <v>0</v>
      </c>
      <c r="G9184" s="220"/>
      <c r="I9184" s="269"/>
    </row>
    <row r="9185" spans="1:20">
      <c r="A9185" s="251" t="str">
        <f t="shared" si="1633"/>
        <v/>
      </c>
      <c r="B9185" s="239" t="str">
        <f t="shared" si="1634"/>
        <v/>
      </c>
      <c r="C9185" s="187"/>
      <c r="D9185" s="187"/>
      <c r="E9185" s="240">
        <f t="shared" si="1635"/>
        <v>0</v>
      </c>
      <c r="F9185" s="218">
        <f t="shared" si="1636"/>
        <v>0</v>
      </c>
      <c r="G9185" s="220"/>
      <c r="I9185" s="269"/>
    </row>
    <row r="9186" spans="1:20">
      <c r="A9186" s="251" t="str">
        <f t="shared" si="1633"/>
        <v/>
      </c>
      <c r="B9186" s="239" t="str">
        <f t="shared" si="1634"/>
        <v/>
      </c>
      <c r="C9186" s="187"/>
      <c r="D9186" s="187"/>
      <c r="E9186" s="240">
        <f t="shared" si="1635"/>
        <v>0</v>
      </c>
      <c r="F9186" s="218">
        <f t="shared" si="1636"/>
        <v>0</v>
      </c>
      <c r="G9186" s="220"/>
      <c r="I9186" s="269"/>
    </row>
    <row r="9187" spans="1:20">
      <c r="A9187" s="251" t="str">
        <f t="shared" si="1633"/>
        <v/>
      </c>
      <c r="B9187" s="239" t="str">
        <f t="shared" si="1634"/>
        <v/>
      </c>
      <c r="C9187" s="187"/>
      <c r="D9187" s="187"/>
      <c r="E9187" s="240">
        <f t="shared" si="1635"/>
        <v>0</v>
      </c>
      <c r="F9187" s="218">
        <f t="shared" si="1636"/>
        <v>0</v>
      </c>
      <c r="G9187" s="220"/>
      <c r="I9187" s="269"/>
    </row>
    <row r="9188" spans="1:20" ht="31.5" customHeight="1">
      <c r="A9188" s="251" t="str">
        <f t="shared" si="1633"/>
        <v/>
      </c>
      <c r="B9188" s="239" t="str">
        <f t="shared" si="1634"/>
        <v/>
      </c>
      <c r="C9188" s="187"/>
      <c r="D9188" s="187"/>
      <c r="E9188" s="240">
        <f t="shared" si="1635"/>
        <v>0</v>
      </c>
      <c r="F9188" s="218">
        <f t="shared" si="1636"/>
        <v>0</v>
      </c>
      <c r="G9188" s="221"/>
      <c r="I9188" s="308"/>
    </row>
    <row r="9189" spans="1:20" ht="13.5" thickBot="1">
      <c r="A9189" s="222"/>
      <c r="B9189" s="223"/>
      <c r="C9189" s="223"/>
      <c r="D9189" s="225"/>
      <c r="E9189" s="225"/>
      <c r="F9189" s="226" t="s">
        <v>79</v>
      </c>
      <c r="G9189" s="250">
        <f>SUM(F9177:F9188)</f>
        <v>0</v>
      </c>
      <c r="I9189" s="308"/>
    </row>
    <row r="9190" spans="1:20" ht="13.5" thickTop="1">
      <c r="A9190" s="179" t="s">
        <v>72</v>
      </c>
      <c r="B9190" s="229"/>
      <c r="C9190" s="229"/>
      <c r="D9190" s="231"/>
      <c r="E9190" s="231"/>
      <c r="F9190" s="230"/>
      <c r="G9190" s="232"/>
      <c r="H9190" s="209"/>
      <c r="I9190" s="307"/>
    </row>
    <row r="9191" spans="1:20">
      <c r="A9191" s="233" t="s">
        <v>53</v>
      </c>
      <c r="B9191" s="234"/>
      <c r="C9191" s="234"/>
      <c r="D9191" s="299"/>
      <c r="E9191" s="236" t="s">
        <v>73</v>
      </c>
      <c r="F9191" s="237" t="s">
        <v>74</v>
      </c>
      <c r="G9191" s="252" t="s">
        <v>73</v>
      </c>
      <c r="I9191" s="308"/>
    </row>
    <row r="9192" spans="1:20">
      <c r="A9192" s="178" t="s">
        <v>86</v>
      </c>
      <c r="B9192" s="253"/>
      <c r="C9192" s="253"/>
      <c r="D9192" s="300"/>
      <c r="E9192" s="217">
        <f>SUM(G9151,G9166,G9174,G9189)</f>
        <v>0</v>
      </c>
      <c r="F9192" s="254">
        <f>A</f>
        <v>0</v>
      </c>
      <c r="G9192" s="255">
        <f>E9192*F9192</f>
        <v>0</v>
      </c>
      <c r="I9192" s="308"/>
    </row>
    <row r="9193" spans="1:20">
      <c r="A9193" s="178" t="s">
        <v>84</v>
      </c>
      <c r="B9193" s="253"/>
      <c r="C9193" s="253"/>
      <c r="D9193" s="300"/>
      <c r="E9193" s="217">
        <f>SUM(G9151,G9166,G9174,G9189)</f>
        <v>0</v>
      </c>
      <c r="F9193" s="254">
        <f>I</f>
        <v>0</v>
      </c>
      <c r="G9193" s="255">
        <f>E9193*F9193</f>
        <v>0</v>
      </c>
      <c r="I9193" s="308"/>
    </row>
    <row r="9194" spans="1:20" ht="33" customHeight="1">
      <c r="A9194" s="178" t="s">
        <v>85</v>
      </c>
      <c r="B9194" s="253"/>
      <c r="C9194" s="253"/>
      <c r="D9194" s="300"/>
      <c r="E9194" s="217">
        <f>SUM(G9151,G9166,G9174,G9189)</f>
        <v>0</v>
      </c>
      <c r="F9194" s="254">
        <f>U</f>
        <v>0</v>
      </c>
      <c r="G9194" s="255">
        <f>E9194*F9194</f>
        <v>0</v>
      </c>
      <c r="I9194" s="308"/>
      <c r="J9194" s="281"/>
      <c r="K9194" s="281"/>
      <c r="L9194" s="281"/>
      <c r="M9194" s="281"/>
      <c r="N9194" s="281"/>
      <c r="O9194" s="281"/>
      <c r="P9194" s="281"/>
      <c r="Q9194" s="281"/>
      <c r="R9194" s="281"/>
      <c r="S9194" s="281"/>
    </row>
    <row r="9195" spans="1:20" s="201" customFormat="1" ht="13.5" thickBot="1">
      <c r="A9195" s="222"/>
      <c r="B9195" s="223"/>
      <c r="C9195" s="223"/>
      <c r="D9195" s="225"/>
      <c r="E9195" s="225"/>
      <c r="F9195" s="256" t="s">
        <v>83</v>
      </c>
      <c r="G9195" s="250">
        <f>SUM(G9192:G9194)</f>
        <v>0</v>
      </c>
      <c r="I9195" s="309"/>
      <c r="J9195" s="201" t="str">
        <f>B9135</f>
        <v>10,36</v>
      </c>
      <c r="K9195" s="261">
        <f>E9192</f>
        <v>0</v>
      </c>
      <c r="L9195" s="261">
        <f>+G9151</f>
        <v>0</v>
      </c>
      <c r="M9195" s="261">
        <f>+G9166</f>
        <v>0</v>
      </c>
      <c r="N9195" s="261">
        <f>+G9174</f>
        <v>0</v>
      </c>
      <c r="O9195" s="261">
        <f>+G9189</f>
        <v>0</v>
      </c>
      <c r="P9195" s="280">
        <f>G9192</f>
        <v>0</v>
      </c>
      <c r="Q9195" s="280">
        <f>G9193</f>
        <v>0</v>
      </c>
      <c r="R9195" s="280">
        <f>G9194</f>
        <v>0</v>
      </c>
      <c r="S9195" s="283">
        <f>SUM(K9195:R9195)</f>
        <v>0</v>
      </c>
      <c r="T9195" s="280"/>
    </row>
    <row r="9196" spans="1:20" ht="14" thickTop="1" thickBot="1">
      <c r="A9196" s="257"/>
      <c r="B9196" s="201"/>
      <c r="C9196" s="201"/>
      <c r="D9196" s="301"/>
      <c r="E9196" s="258" t="s">
        <v>88</v>
      </c>
      <c r="F9196" s="259"/>
      <c r="G9196" s="260">
        <f>ROUND(SUM(G9151,G9166,G9174,G9189,G9195),0)</f>
        <v>0</v>
      </c>
      <c r="I9196" s="308"/>
      <c r="T9196" s="280"/>
    </row>
    <row r="9197" spans="1:20" ht="13.5" thickTop="1">
      <c r="A9197" s="262" t="s">
        <v>95</v>
      </c>
      <c r="D9197" s="206"/>
      <c r="E9197" s="206"/>
      <c r="F9197" s="205"/>
      <c r="G9197" s="208"/>
      <c r="I9197" s="308"/>
      <c r="T9197" s="280"/>
    </row>
    <row r="9198" spans="1:20">
      <c r="A9198" s="262"/>
      <c r="B9198" s="263"/>
      <c r="C9198" s="263"/>
      <c r="D9198" s="302"/>
      <c r="E9198" s="206"/>
      <c r="F9198" s="205"/>
      <c r="G9198" s="264">
        <f ca="1">TODAY()</f>
        <v>45189</v>
      </c>
      <c r="I9198" s="308"/>
      <c r="T9198" s="280"/>
    </row>
    <row r="9199" spans="1:20" ht="13.5" thickBot="1">
      <c r="A9199" s="222"/>
      <c r="B9199" s="223"/>
      <c r="C9199" s="223"/>
      <c r="D9199" s="225"/>
      <c r="E9199" s="225"/>
      <c r="F9199" s="224"/>
      <c r="G9199" s="265"/>
      <c r="T9199" s="280"/>
    </row>
    <row r="9200" spans="1:20" s="191" customFormat="1" ht="13.5" thickTop="1">
      <c r="A9200" s="195"/>
      <c r="B9200" s="195"/>
      <c r="C9200" s="195"/>
      <c r="D9200" s="206"/>
      <c r="E9200" s="206"/>
      <c r="F9200" s="205"/>
      <c r="G9200" s="205"/>
      <c r="I9200" s="303"/>
      <c r="S9200" s="282"/>
    </row>
    <row r="9201" spans="1:19" s="191" customFormat="1">
      <c r="A9201" s="188" t="s">
        <v>124</v>
      </c>
      <c r="B9201" s="188"/>
      <c r="C9201" s="188"/>
      <c r="D9201" s="190"/>
      <c r="E9201" s="190"/>
      <c r="F9201" s="189"/>
      <c r="G9201" s="189"/>
      <c r="I9201" s="303"/>
      <c r="S9201" s="282"/>
    </row>
    <row r="9202" spans="1:19" s="191" customFormat="1">
      <c r="A9202" s="188" t="str">
        <f>CONCATENATE('Prestaciones y AIU'!A8333," ANALISIS DE PRECIOS UNITARIOS")</f>
        <v xml:space="preserve"> ANALISIS DE PRECIOS UNITARIOS</v>
      </c>
      <c r="B9202" s="188"/>
      <c r="C9202" s="188"/>
      <c r="D9202" s="190"/>
      <c r="E9202" s="190"/>
      <c r="F9202" s="189"/>
      <c r="G9202" s="189"/>
      <c r="I9202" s="303"/>
      <c r="S9202" s="282"/>
    </row>
    <row r="9203" spans="1:19" s="191" customFormat="1">
      <c r="A9203" s="188" t="str">
        <f>Objeto_LIC</f>
        <v>OBJETO PROCESO COMPETITIVO</v>
      </c>
      <c r="B9203" s="188"/>
      <c r="C9203" s="188"/>
      <c r="D9203" s="190"/>
      <c r="E9203" s="190"/>
      <c r="F9203" s="189"/>
      <c r="G9203" s="189"/>
      <c r="I9203" s="303"/>
      <c r="S9203" s="282"/>
    </row>
    <row r="9204" spans="1:19">
      <c r="A9204" s="188"/>
      <c r="B9204" s="188"/>
      <c r="C9204" s="188"/>
      <c r="D9204" s="190"/>
      <c r="E9204" s="190"/>
      <c r="F9204" s="189"/>
      <c r="G9204" s="189"/>
    </row>
    <row r="9205" spans="1:19" s="201" customFormat="1" ht="13.5" thickBot="1">
      <c r="A9205" s="192"/>
      <c r="B9205" s="192"/>
      <c r="C9205" s="192"/>
      <c r="D9205" s="194"/>
      <c r="E9205" s="194"/>
      <c r="F9205" s="193"/>
      <c r="G9205" s="193"/>
      <c r="I9205" s="305"/>
      <c r="S9205" s="282"/>
    </row>
    <row r="9206" spans="1:19" ht="13.5" thickTop="1">
      <c r="A9206" s="196"/>
      <c r="B9206" s="197"/>
      <c r="C9206" s="197"/>
      <c r="D9206" s="199"/>
      <c r="E9206" s="199"/>
      <c r="F9206" s="198"/>
      <c r="G9206" s="200" t="s">
        <v>125</v>
      </c>
    </row>
    <row r="9207" spans="1:19">
      <c r="A9207" s="202" t="s">
        <v>58</v>
      </c>
      <c r="B9207" s="844" t="str">
        <f>Proponente</f>
        <v>INDICAR NOMBRE DE CONTRATISTA</v>
      </c>
      <c r="C9207" s="844"/>
      <c r="D9207" s="844"/>
      <c r="E9207" s="844"/>
      <c r="F9207" s="844"/>
      <c r="G9207" s="845"/>
    </row>
    <row r="9208" spans="1:19">
      <c r="A9208" s="202" t="s">
        <v>59</v>
      </c>
      <c r="B9208" s="203" t="str">
        <f>Presupuesto!$A$139</f>
        <v>10,37</v>
      </c>
      <c r="C9208" s="846" t="str">
        <f>Presupuesto!$B$139</f>
        <v>Suministro e instalación de tubería Novaloc o similar48"</v>
      </c>
      <c r="D9208" s="844"/>
      <c r="E9208" s="844"/>
      <c r="F9208" s="844"/>
      <c r="G9208" s="845"/>
    </row>
    <row r="9209" spans="1:19">
      <c r="A9209" s="204"/>
      <c r="D9209" s="206"/>
      <c r="E9209" s="206"/>
      <c r="F9209" s="192" t="s">
        <v>87</v>
      </c>
      <c r="G9209" s="207" t="str">
        <f>Presupuesto!$C$139</f>
        <v>m</v>
      </c>
      <c r="I9209" s="306"/>
      <c r="J9209" s="281"/>
      <c r="K9209" s="281"/>
      <c r="L9209" s="281"/>
      <c r="M9209" s="281"/>
      <c r="N9209" s="281"/>
      <c r="O9209" s="281"/>
      <c r="P9209" s="281"/>
      <c r="Q9209" s="281"/>
      <c r="R9209" s="281"/>
      <c r="S9209" s="281"/>
    </row>
    <row r="9210" spans="1:19" s="209" customFormat="1" ht="13.5" thickBot="1">
      <c r="A9210" s="202" t="s">
        <v>60</v>
      </c>
      <c r="B9210" s="195"/>
      <c r="C9210" s="195"/>
      <c r="D9210" s="206"/>
      <c r="E9210" s="206"/>
      <c r="F9210" s="205"/>
      <c r="G9210" s="208"/>
      <c r="I9210" s="307"/>
      <c r="S9210" s="281"/>
    </row>
    <row r="9211" spans="1:19" ht="13.5" thickTop="1">
      <c r="A9211" s="210" t="s">
        <v>53</v>
      </c>
      <c r="B9211" s="211" t="s">
        <v>61</v>
      </c>
      <c r="C9211" s="211" t="s">
        <v>62</v>
      </c>
      <c r="D9211" s="212" t="s">
        <v>70</v>
      </c>
      <c r="E9211" s="213" t="s">
        <v>98</v>
      </c>
      <c r="F9211" s="213" t="s">
        <v>75</v>
      </c>
      <c r="G9211" s="214" t="s">
        <v>66</v>
      </c>
      <c r="I9211" s="269"/>
    </row>
    <row r="9212" spans="1:19">
      <c r="A9212" s="215" t="str">
        <f t="shared" ref="A9212:A9223" si="1637">IF(I9211=0,"-",VLOOKUP(I9211,EQUIPOS,2,FALSE))</f>
        <v>-</v>
      </c>
      <c r="B9212" s="216"/>
      <c r="C9212" s="216"/>
      <c r="D9212" s="186"/>
      <c r="E9212" s="217">
        <f t="shared" ref="E9212:E9223" si="1638">IF(I9211=0,0,VLOOKUP(I9211,EQUIPOS,4,FALSE))</f>
        <v>0</v>
      </c>
      <c r="F9212" s="218">
        <f t="shared" ref="F9212:F9223" si="1639">IF(D9212=0,0,E9212/D9212)</f>
        <v>0</v>
      </c>
      <c r="G9212" s="219"/>
      <c r="I9212" s="269"/>
    </row>
    <row r="9213" spans="1:19">
      <c r="A9213" s="215" t="str">
        <f t="shared" si="1637"/>
        <v>-</v>
      </c>
      <c r="B9213" s="216"/>
      <c r="C9213" s="216"/>
      <c r="D9213" s="186"/>
      <c r="E9213" s="217">
        <f t="shared" si="1638"/>
        <v>0</v>
      </c>
      <c r="F9213" s="218">
        <f t="shared" si="1639"/>
        <v>0</v>
      </c>
      <c r="G9213" s="220"/>
      <c r="I9213" s="269"/>
    </row>
    <row r="9214" spans="1:19">
      <c r="A9214" s="215" t="str">
        <f t="shared" si="1637"/>
        <v>-</v>
      </c>
      <c r="B9214" s="216"/>
      <c r="C9214" s="216"/>
      <c r="D9214" s="186"/>
      <c r="E9214" s="217">
        <f t="shared" si="1638"/>
        <v>0</v>
      </c>
      <c r="F9214" s="218">
        <f t="shared" si="1639"/>
        <v>0</v>
      </c>
      <c r="G9214" s="220"/>
      <c r="I9214" s="269"/>
    </row>
    <row r="9215" spans="1:19">
      <c r="A9215" s="215" t="str">
        <f t="shared" si="1637"/>
        <v>-</v>
      </c>
      <c r="B9215" s="216"/>
      <c r="C9215" s="216"/>
      <c r="D9215" s="186"/>
      <c r="E9215" s="217">
        <f t="shared" si="1638"/>
        <v>0</v>
      </c>
      <c r="F9215" s="218">
        <f t="shared" si="1639"/>
        <v>0</v>
      </c>
      <c r="G9215" s="220"/>
      <c r="I9215" s="269"/>
    </row>
    <row r="9216" spans="1:19">
      <c r="A9216" s="215" t="str">
        <f t="shared" si="1637"/>
        <v>-</v>
      </c>
      <c r="B9216" s="216"/>
      <c r="C9216" s="216"/>
      <c r="D9216" s="186"/>
      <c r="E9216" s="217">
        <f t="shared" si="1638"/>
        <v>0</v>
      </c>
      <c r="F9216" s="218">
        <f t="shared" si="1639"/>
        <v>0</v>
      </c>
      <c r="G9216" s="220"/>
      <c r="I9216" s="269"/>
    </row>
    <row r="9217" spans="1:19">
      <c r="A9217" s="215" t="str">
        <f t="shared" si="1637"/>
        <v>-</v>
      </c>
      <c r="B9217" s="216"/>
      <c r="C9217" s="216"/>
      <c r="D9217" s="186"/>
      <c r="E9217" s="217">
        <f t="shared" si="1638"/>
        <v>0</v>
      </c>
      <c r="F9217" s="218">
        <f t="shared" si="1639"/>
        <v>0</v>
      </c>
      <c r="G9217" s="220"/>
      <c r="I9217" s="269"/>
    </row>
    <row r="9218" spans="1:19">
      <c r="A9218" s="215" t="str">
        <f t="shared" si="1637"/>
        <v>-</v>
      </c>
      <c r="B9218" s="216"/>
      <c r="C9218" s="216"/>
      <c r="D9218" s="186"/>
      <c r="E9218" s="217">
        <f t="shared" si="1638"/>
        <v>0</v>
      </c>
      <c r="F9218" s="218">
        <f t="shared" si="1639"/>
        <v>0</v>
      </c>
      <c r="G9218" s="220"/>
      <c r="I9218" s="269"/>
    </row>
    <row r="9219" spans="1:19">
      <c r="A9219" s="215" t="str">
        <f t="shared" si="1637"/>
        <v>-</v>
      </c>
      <c r="B9219" s="216"/>
      <c r="C9219" s="216"/>
      <c r="D9219" s="186"/>
      <c r="E9219" s="217">
        <f t="shared" si="1638"/>
        <v>0</v>
      </c>
      <c r="F9219" s="218">
        <f t="shared" si="1639"/>
        <v>0</v>
      </c>
      <c r="G9219" s="220"/>
      <c r="I9219" s="269"/>
    </row>
    <row r="9220" spans="1:19">
      <c r="A9220" s="215" t="str">
        <f t="shared" si="1637"/>
        <v>-</v>
      </c>
      <c r="B9220" s="216"/>
      <c r="C9220" s="216"/>
      <c r="D9220" s="186"/>
      <c r="E9220" s="217">
        <f t="shared" si="1638"/>
        <v>0</v>
      </c>
      <c r="F9220" s="218">
        <f t="shared" si="1639"/>
        <v>0</v>
      </c>
      <c r="G9220" s="220"/>
      <c r="I9220" s="269"/>
    </row>
    <row r="9221" spans="1:19">
      <c r="A9221" s="215" t="str">
        <f t="shared" si="1637"/>
        <v>-</v>
      </c>
      <c r="B9221" s="216"/>
      <c r="C9221" s="216"/>
      <c r="D9221" s="186"/>
      <c r="E9221" s="217">
        <f t="shared" si="1638"/>
        <v>0</v>
      </c>
      <c r="F9221" s="218">
        <f t="shared" si="1639"/>
        <v>0</v>
      </c>
      <c r="G9221" s="220"/>
      <c r="I9221" s="269"/>
    </row>
    <row r="9222" spans="1:19">
      <c r="A9222" s="215" t="str">
        <f t="shared" si="1637"/>
        <v>-</v>
      </c>
      <c r="B9222" s="216"/>
      <c r="C9222" s="216"/>
      <c r="D9222" s="186"/>
      <c r="E9222" s="217">
        <f t="shared" si="1638"/>
        <v>0</v>
      </c>
      <c r="F9222" s="218">
        <f t="shared" si="1639"/>
        <v>0</v>
      </c>
      <c r="G9222" s="220"/>
      <c r="I9222" s="269"/>
    </row>
    <row r="9223" spans="1:19">
      <c r="A9223" s="215" t="str">
        <f t="shared" si="1637"/>
        <v>-</v>
      </c>
      <c r="B9223" s="216"/>
      <c r="C9223" s="216"/>
      <c r="D9223" s="186"/>
      <c r="E9223" s="217">
        <f t="shared" si="1638"/>
        <v>0</v>
      </c>
      <c r="F9223" s="218">
        <f t="shared" si="1639"/>
        <v>0</v>
      </c>
      <c r="G9223" s="220"/>
      <c r="I9223" s="308"/>
    </row>
    <row r="9224" spans="1:19" ht="13.5" thickBot="1">
      <c r="A9224" s="222"/>
      <c r="B9224" s="223"/>
      <c r="C9224" s="223"/>
      <c r="D9224" s="225"/>
      <c r="E9224" s="225"/>
      <c r="F9224" s="226" t="s">
        <v>76</v>
      </c>
      <c r="G9224" s="227">
        <f>SUM(F9212:F9223)</f>
        <v>0</v>
      </c>
      <c r="I9224" s="308"/>
    </row>
    <row r="9225" spans="1:19" s="209" customFormat="1" ht="13.5" thickTop="1">
      <c r="A9225" s="228" t="s">
        <v>63</v>
      </c>
      <c r="B9225" s="229"/>
      <c r="C9225" s="229"/>
      <c r="D9225" s="231"/>
      <c r="E9225" s="231"/>
      <c r="F9225" s="230"/>
      <c r="G9225" s="232"/>
      <c r="I9225" s="307"/>
      <c r="S9225" s="281"/>
    </row>
    <row r="9226" spans="1:19" ht="26">
      <c r="A9226" s="233" t="s">
        <v>53</v>
      </c>
      <c r="B9226" s="234"/>
      <c r="C9226" s="235" t="s">
        <v>54</v>
      </c>
      <c r="D9226" s="298" t="s">
        <v>64</v>
      </c>
      <c r="E9226" s="236" t="s">
        <v>65</v>
      </c>
      <c r="F9226" s="237" t="s">
        <v>75</v>
      </c>
      <c r="G9226" s="238" t="s">
        <v>66</v>
      </c>
      <c r="I9226" s="269"/>
    </row>
    <row r="9227" spans="1:19">
      <c r="A9227" s="842" t="str">
        <f t="shared" ref="A9227:A9238" si="1640">IF(I9226=0,"",VLOOKUP(I9226,MATERIALES,2,FALSE))</f>
        <v/>
      </c>
      <c r="B9227" s="843"/>
      <c r="C9227" s="239" t="str">
        <f t="shared" ref="C9227:C9235" si="1641">IF(I9226=0,"",VLOOKUP(I9226,MATERIALES,3,FALSE))</f>
        <v/>
      </c>
      <c r="D9227" s="186"/>
      <c r="E9227" s="240">
        <f t="shared" ref="E9227:E9238" si="1642">IF(I9226=0,0,VLOOKUP(I9226,MATERIALES,4,FALSE))</f>
        <v>0</v>
      </c>
      <c r="F9227" s="218">
        <f>D9227*E9227</f>
        <v>0</v>
      </c>
      <c r="G9227" s="219"/>
      <c r="I9227" s="269"/>
    </row>
    <row r="9228" spans="1:19">
      <c r="A9228" s="842" t="str">
        <f t="shared" si="1640"/>
        <v/>
      </c>
      <c r="B9228" s="843"/>
      <c r="C9228" s="239" t="str">
        <f t="shared" si="1641"/>
        <v/>
      </c>
      <c r="D9228" s="186"/>
      <c r="E9228" s="240">
        <f t="shared" si="1642"/>
        <v>0</v>
      </c>
      <c r="F9228" s="218">
        <f t="shared" ref="F9228:F9238" si="1643">D9228*E9228</f>
        <v>0</v>
      </c>
      <c r="G9228" s="220"/>
      <c r="I9228" s="269"/>
    </row>
    <row r="9229" spans="1:19">
      <c r="A9229" s="842" t="str">
        <f t="shared" si="1640"/>
        <v/>
      </c>
      <c r="B9229" s="843"/>
      <c r="C9229" s="239" t="str">
        <f t="shared" si="1641"/>
        <v/>
      </c>
      <c r="D9229" s="186"/>
      <c r="E9229" s="240">
        <f t="shared" si="1642"/>
        <v>0</v>
      </c>
      <c r="F9229" s="218">
        <f t="shared" si="1643"/>
        <v>0</v>
      </c>
      <c r="G9229" s="220"/>
      <c r="I9229" s="269"/>
    </row>
    <row r="9230" spans="1:19">
      <c r="A9230" s="842" t="str">
        <f t="shared" si="1640"/>
        <v/>
      </c>
      <c r="B9230" s="843"/>
      <c r="C9230" s="239" t="str">
        <f t="shared" si="1641"/>
        <v/>
      </c>
      <c r="D9230" s="186"/>
      <c r="E9230" s="240">
        <f t="shared" si="1642"/>
        <v>0</v>
      </c>
      <c r="F9230" s="218">
        <f t="shared" si="1643"/>
        <v>0</v>
      </c>
      <c r="G9230" s="220"/>
      <c r="I9230" s="269"/>
    </row>
    <row r="9231" spans="1:19">
      <c r="A9231" s="842" t="str">
        <f t="shared" si="1640"/>
        <v/>
      </c>
      <c r="B9231" s="843"/>
      <c r="C9231" s="239" t="str">
        <f t="shared" si="1641"/>
        <v/>
      </c>
      <c r="D9231" s="186"/>
      <c r="E9231" s="240">
        <f t="shared" si="1642"/>
        <v>0</v>
      </c>
      <c r="F9231" s="218">
        <f t="shared" si="1643"/>
        <v>0</v>
      </c>
      <c r="G9231" s="220"/>
      <c r="I9231" s="269"/>
    </row>
    <row r="9232" spans="1:19">
      <c r="A9232" s="842" t="str">
        <f t="shared" si="1640"/>
        <v/>
      </c>
      <c r="B9232" s="843"/>
      <c r="C9232" s="239" t="str">
        <f t="shared" si="1641"/>
        <v/>
      </c>
      <c r="D9232" s="186"/>
      <c r="E9232" s="240">
        <f t="shared" si="1642"/>
        <v>0</v>
      </c>
      <c r="F9232" s="218">
        <f t="shared" si="1643"/>
        <v>0</v>
      </c>
      <c r="G9232" s="220"/>
      <c r="I9232" s="269"/>
    </row>
    <row r="9233" spans="1:9">
      <c r="A9233" s="842" t="str">
        <f t="shared" si="1640"/>
        <v/>
      </c>
      <c r="B9233" s="843"/>
      <c r="C9233" s="239" t="str">
        <f t="shared" si="1641"/>
        <v/>
      </c>
      <c r="D9233" s="186"/>
      <c r="E9233" s="240">
        <f t="shared" si="1642"/>
        <v>0</v>
      </c>
      <c r="F9233" s="218">
        <f t="shared" si="1643"/>
        <v>0</v>
      </c>
      <c r="G9233" s="220"/>
      <c r="I9233" s="269"/>
    </row>
    <row r="9234" spans="1:9">
      <c r="A9234" s="842" t="str">
        <f t="shared" si="1640"/>
        <v/>
      </c>
      <c r="B9234" s="843"/>
      <c r="C9234" s="239" t="str">
        <f t="shared" si="1641"/>
        <v/>
      </c>
      <c r="D9234" s="186"/>
      <c r="E9234" s="240">
        <f t="shared" si="1642"/>
        <v>0</v>
      </c>
      <c r="F9234" s="218">
        <f t="shared" si="1643"/>
        <v>0</v>
      </c>
      <c r="G9234" s="241"/>
      <c r="I9234" s="269"/>
    </row>
    <row r="9235" spans="1:9">
      <c r="A9235" s="842" t="str">
        <f t="shared" si="1640"/>
        <v/>
      </c>
      <c r="B9235" s="843"/>
      <c r="C9235" s="239" t="str">
        <f t="shared" si="1641"/>
        <v/>
      </c>
      <c r="D9235" s="186"/>
      <c r="E9235" s="240">
        <f t="shared" si="1642"/>
        <v>0</v>
      </c>
      <c r="F9235" s="218">
        <f t="shared" si="1643"/>
        <v>0</v>
      </c>
      <c r="G9235" s="220"/>
      <c r="I9235" s="269"/>
    </row>
    <row r="9236" spans="1:9">
      <c r="A9236" s="842" t="str">
        <f t="shared" si="1640"/>
        <v/>
      </c>
      <c r="B9236" s="843"/>
      <c r="C9236" s="239"/>
      <c r="D9236" s="186"/>
      <c r="E9236" s="240">
        <f t="shared" si="1642"/>
        <v>0</v>
      </c>
      <c r="F9236" s="218">
        <f t="shared" si="1643"/>
        <v>0</v>
      </c>
      <c r="G9236" s="220"/>
      <c r="I9236" s="269"/>
    </row>
    <row r="9237" spans="1:9">
      <c r="A9237" s="842" t="str">
        <f t="shared" si="1640"/>
        <v/>
      </c>
      <c r="B9237" s="843"/>
      <c r="C9237" s="239"/>
      <c r="D9237" s="186"/>
      <c r="E9237" s="240">
        <f t="shared" si="1642"/>
        <v>0</v>
      </c>
      <c r="F9237" s="218">
        <f t="shared" si="1643"/>
        <v>0</v>
      </c>
      <c r="G9237" s="220"/>
      <c r="I9237" s="269"/>
    </row>
    <row r="9238" spans="1:9" ht="26.25" customHeight="1">
      <c r="A9238" s="842" t="str">
        <f t="shared" si="1640"/>
        <v/>
      </c>
      <c r="B9238" s="843"/>
      <c r="C9238" s="239" t="str">
        <f t="shared" ref="C9238" si="1644">IF(I9237=0,"",VLOOKUP(I9237,MATERIALES,3,FALSE))</f>
        <v/>
      </c>
      <c r="D9238" s="186"/>
      <c r="E9238" s="240">
        <f t="shared" si="1642"/>
        <v>0</v>
      </c>
      <c r="F9238" s="218">
        <f t="shared" si="1643"/>
        <v>0</v>
      </c>
      <c r="G9238" s="221"/>
      <c r="I9238" s="308"/>
    </row>
    <row r="9239" spans="1:9" ht="13.5" thickBot="1">
      <c r="A9239" s="204"/>
      <c r="D9239" s="206"/>
      <c r="E9239" s="242"/>
      <c r="F9239" s="243" t="s">
        <v>77</v>
      </c>
      <c r="G9239" s="241">
        <f>SUM(F9227:F9238)</f>
        <v>0</v>
      </c>
      <c r="I9239" s="308"/>
    </row>
    <row r="9240" spans="1:9" ht="14" thickTop="1" thickBot="1">
      <c r="A9240" s="244" t="s">
        <v>68</v>
      </c>
      <c r="B9240" s="245"/>
      <c r="C9240" s="245"/>
      <c r="D9240" s="247"/>
      <c r="E9240" s="247"/>
      <c r="F9240" s="246"/>
      <c r="G9240" s="248"/>
      <c r="I9240" s="308"/>
    </row>
    <row r="9241" spans="1:9" ht="13.5" thickTop="1">
      <c r="A9241" s="233" t="s">
        <v>53</v>
      </c>
      <c r="B9241" s="234"/>
      <c r="C9241" s="236" t="s">
        <v>67</v>
      </c>
      <c r="D9241" s="298" t="s">
        <v>71</v>
      </c>
      <c r="E9241" s="236" t="s">
        <v>96</v>
      </c>
      <c r="F9241" s="237" t="s">
        <v>75</v>
      </c>
      <c r="G9241" s="238" t="s">
        <v>66</v>
      </c>
      <c r="I9241" s="269"/>
    </row>
    <row r="9242" spans="1:9">
      <c r="A9242" s="842" t="str">
        <f>IF(I9241=0,"",VLOOKUP(I9241,EQUIPOS,2,FALSE))</f>
        <v/>
      </c>
      <c r="B9242" s="843"/>
      <c r="C9242" s="187"/>
      <c r="D9242" s="186"/>
      <c r="E9242" s="240">
        <f>IF(I9241=0,0,VLOOKUP(I9241,EQUIPOS,4,FALSE))</f>
        <v>0</v>
      </c>
      <c r="F9242" s="218">
        <f>C9242*D9242*E9242</f>
        <v>0</v>
      </c>
      <c r="G9242" s="219"/>
      <c r="I9242" s="269"/>
    </row>
    <row r="9243" spans="1:9">
      <c r="A9243" s="842" t="str">
        <f>IF(I9242=0,"",VLOOKUP(I9242,EQUIPOS,2,FALSE))</f>
        <v/>
      </c>
      <c r="B9243" s="843"/>
      <c r="C9243" s="187"/>
      <c r="D9243" s="186"/>
      <c r="E9243" s="240">
        <f>IF(I9242=0,0,VLOOKUP(I9242,EQUIPOS,4,FALSE))</f>
        <v>0</v>
      </c>
      <c r="F9243" s="218">
        <f t="shared" ref="F9243:F9246" si="1645">C9243*D9243*E9243</f>
        <v>0</v>
      </c>
      <c r="G9243" s="220"/>
      <c r="I9243" s="269"/>
    </row>
    <row r="9244" spans="1:9">
      <c r="A9244" s="842" t="str">
        <f>IF(I9243=0,"",VLOOKUP(I9243,EQUIPOS,2,FALSE))</f>
        <v/>
      </c>
      <c r="B9244" s="843"/>
      <c r="C9244" s="187"/>
      <c r="D9244" s="186"/>
      <c r="E9244" s="240">
        <f>IF(I9243=0,0,VLOOKUP(I9243,EQUIPOS,4,FALSE))</f>
        <v>0</v>
      </c>
      <c r="F9244" s="218">
        <f t="shared" si="1645"/>
        <v>0</v>
      </c>
      <c r="G9244" s="220"/>
      <c r="I9244" s="269"/>
    </row>
    <row r="9245" spans="1:9">
      <c r="A9245" s="842" t="str">
        <f>IF(I9244=0,"",VLOOKUP(I9244,EQUIPOS,2,FALSE))</f>
        <v/>
      </c>
      <c r="B9245" s="843"/>
      <c r="C9245" s="187"/>
      <c r="D9245" s="186"/>
      <c r="E9245" s="240">
        <f>IF(I9244=0,0,VLOOKUP(I9244,EQUIPOS,4,FALSE))</f>
        <v>0</v>
      </c>
      <c r="F9245" s="218">
        <f t="shared" si="1645"/>
        <v>0</v>
      </c>
      <c r="G9245" s="220"/>
      <c r="I9245" s="269"/>
    </row>
    <row r="9246" spans="1:9" ht="30.75" customHeight="1">
      <c r="A9246" s="842" t="str">
        <f>IF(I9245=0,"",VLOOKUP(I9245,EQUIPOS,2,FALSE))</f>
        <v/>
      </c>
      <c r="B9246" s="843"/>
      <c r="C9246" s="187"/>
      <c r="D9246" s="186"/>
      <c r="E9246" s="240">
        <f>IF(I9245=0,0,VLOOKUP(I9245,EQUIPOS,4,FALSE))</f>
        <v>0</v>
      </c>
      <c r="F9246" s="218">
        <f t="shared" si="1645"/>
        <v>0</v>
      </c>
      <c r="G9246" s="221"/>
      <c r="I9246" s="308"/>
    </row>
    <row r="9247" spans="1:9" ht="13.5" thickBot="1">
      <c r="A9247" s="222"/>
      <c r="B9247" s="223"/>
      <c r="C9247" s="223"/>
      <c r="D9247" s="225"/>
      <c r="E9247" s="249"/>
      <c r="F9247" s="226" t="s">
        <v>78</v>
      </c>
      <c r="G9247" s="250">
        <f>SUM(F9242:F9246)</f>
        <v>0</v>
      </c>
      <c r="I9247" s="308"/>
    </row>
    <row r="9248" spans="1:9" ht="13.5" thickTop="1">
      <c r="A9248" s="228" t="s">
        <v>69</v>
      </c>
      <c r="B9248" s="229"/>
      <c r="C9248" s="229"/>
      <c r="D9248" s="231"/>
      <c r="E9248" s="231"/>
      <c r="F9248" s="230"/>
      <c r="G9248" s="232"/>
      <c r="H9248" s="209"/>
      <c r="I9248" s="307"/>
    </row>
    <row r="9249" spans="1:9" ht="26">
      <c r="A9249" s="233" t="s">
        <v>53</v>
      </c>
      <c r="B9249" s="235" t="s">
        <v>54</v>
      </c>
      <c r="C9249" s="235" t="s">
        <v>64</v>
      </c>
      <c r="D9249" s="298" t="s">
        <v>70</v>
      </c>
      <c r="E9249" s="236" t="s">
        <v>65</v>
      </c>
      <c r="F9249" s="237" t="s">
        <v>75</v>
      </c>
      <c r="G9249" s="238" t="s">
        <v>66</v>
      </c>
      <c r="I9249" s="269"/>
    </row>
    <row r="9250" spans="1:9">
      <c r="A9250" s="251" t="str">
        <f t="shared" ref="A9250:A9261" si="1646">IF(I9249=0,"",VLOOKUP(I9249,MANOOBRA,2,FALSE))</f>
        <v/>
      </c>
      <c r="B9250" s="239" t="str">
        <f t="shared" ref="B9250:B9261" si="1647">IF(I9249=0,"",VLOOKUP(I9249,MANOOBRA,3,FALSE))</f>
        <v/>
      </c>
      <c r="C9250" s="187"/>
      <c r="D9250" s="187"/>
      <c r="E9250" s="240">
        <f t="shared" ref="E9250:E9261" si="1648">IF(I9249=0,0,VLOOKUP(I9249,MANOOBRA,4,FALSE))</f>
        <v>0</v>
      </c>
      <c r="F9250" s="218">
        <f>IF(D9250=0,0,C9250*E9250/D9250)</f>
        <v>0</v>
      </c>
      <c r="G9250" s="219"/>
      <c r="I9250" s="269"/>
    </row>
    <row r="9251" spans="1:9">
      <c r="A9251" s="251" t="str">
        <f t="shared" si="1646"/>
        <v/>
      </c>
      <c r="B9251" s="239" t="str">
        <f t="shared" si="1647"/>
        <v/>
      </c>
      <c r="C9251" s="187"/>
      <c r="D9251" s="187"/>
      <c r="E9251" s="240">
        <f t="shared" si="1648"/>
        <v>0</v>
      </c>
      <c r="F9251" s="218">
        <f t="shared" ref="F9251:F9261" si="1649">IF(D9251=0,0,C9251*E9251/D9251)</f>
        <v>0</v>
      </c>
      <c r="G9251" s="220"/>
      <c r="I9251" s="269"/>
    </row>
    <row r="9252" spans="1:9">
      <c r="A9252" s="251" t="str">
        <f t="shared" si="1646"/>
        <v/>
      </c>
      <c r="B9252" s="239" t="str">
        <f t="shared" si="1647"/>
        <v/>
      </c>
      <c r="C9252" s="187"/>
      <c r="D9252" s="290"/>
      <c r="E9252" s="240">
        <f t="shared" si="1648"/>
        <v>0</v>
      </c>
      <c r="F9252" s="218">
        <f t="shared" si="1649"/>
        <v>0</v>
      </c>
      <c r="G9252" s="220"/>
      <c r="I9252" s="269"/>
    </row>
    <row r="9253" spans="1:9">
      <c r="A9253" s="251" t="str">
        <f t="shared" si="1646"/>
        <v/>
      </c>
      <c r="B9253" s="239" t="str">
        <f t="shared" si="1647"/>
        <v/>
      </c>
      <c r="C9253" s="187"/>
      <c r="D9253" s="187"/>
      <c r="E9253" s="240">
        <f t="shared" si="1648"/>
        <v>0</v>
      </c>
      <c r="F9253" s="218">
        <f t="shared" si="1649"/>
        <v>0</v>
      </c>
      <c r="G9253" s="220"/>
      <c r="I9253" s="269"/>
    </row>
    <row r="9254" spans="1:9">
      <c r="A9254" s="251" t="str">
        <f t="shared" si="1646"/>
        <v/>
      </c>
      <c r="B9254" s="239" t="str">
        <f t="shared" si="1647"/>
        <v/>
      </c>
      <c r="C9254" s="187"/>
      <c r="D9254" s="187"/>
      <c r="E9254" s="240">
        <f t="shared" si="1648"/>
        <v>0</v>
      </c>
      <c r="F9254" s="218">
        <f t="shared" si="1649"/>
        <v>0</v>
      </c>
      <c r="G9254" s="220"/>
      <c r="I9254" s="269"/>
    </row>
    <row r="9255" spans="1:9">
      <c r="A9255" s="251" t="str">
        <f t="shared" si="1646"/>
        <v/>
      </c>
      <c r="B9255" s="239" t="str">
        <f t="shared" si="1647"/>
        <v/>
      </c>
      <c r="C9255" s="187"/>
      <c r="D9255" s="187"/>
      <c r="E9255" s="240">
        <f t="shared" si="1648"/>
        <v>0</v>
      </c>
      <c r="F9255" s="218">
        <f t="shared" si="1649"/>
        <v>0</v>
      </c>
      <c r="G9255" s="220"/>
      <c r="I9255" s="269"/>
    </row>
    <row r="9256" spans="1:9">
      <c r="A9256" s="251" t="str">
        <f t="shared" si="1646"/>
        <v/>
      </c>
      <c r="B9256" s="239" t="str">
        <f t="shared" si="1647"/>
        <v/>
      </c>
      <c r="C9256" s="187"/>
      <c r="D9256" s="187"/>
      <c r="E9256" s="240">
        <f t="shared" si="1648"/>
        <v>0</v>
      </c>
      <c r="F9256" s="218">
        <f t="shared" si="1649"/>
        <v>0</v>
      </c>
      <c r="G9256" s="220"/>
      <c r="I9256" s="269"/>
    </row>
    <row r="9257" spans="1:9">
      <c r="A9257" s="251" t="str">
        <f t="shared" si="1646"/>
        <v/>
      </c>
      <c r="B9257" s="239" t="str">
        <f t="shared" si="1647"/>
        <v/>
      </c>
      <c r="C9257" s="187"/>
      <c r="D9257" s="187"/>
      <c r="E9257" s="240">
        <f t="shared" si="1648"/>
        <v>0</v>
      </c>
      <c r="F9257" s="218">
        <f t="shared" si="1649"/>
        <v>0</v>
      </c>
      <c r="G9257" s="220"/>
      <c r="I9257" s="269"/>
    </row>
    <row r="9258" spans="1:9">
      <c r="A9258" s="251" t="str">
        <f t="shared" si="1646"/>
        <v/>
      </c>
      <c r="B9258" s="239" t="str">
        <f t="shared" si="1647"/>
        <v/>
      </c>
      <c r="C9258" s="187"/>
      <c r="D9258" s="187"/>
      <c r="E9258" s="240">
        <f t="shared" si="1648"/>
        <v>0</v>
      </c>
      <c r="F9258" s="218">
        <f t="shared" si="1649"/>
        <v>0</v>
      </c>
      <c r="G9258" s="220"/>
      <c r="I9258" s="269"/>
    </row>
    <row r="9259" spans="1:9">
      <c r="A9259" s="251" t="str">
        <f t="shared" si="1646"/>
        <v/>
      </c>
      <c r="B9259" s="239" t="str">
        <f t="shared" si="1647"/>
        <v/>
      </c>
      <c r="C9259" s="187"/>
      <c r="D9259" s="187"/>
      <c r="E9259" s="240">
        <f t="shared" si="1648"/>
        <v>0</v>
      </c>
      <c r="F9259" s="218">
        <f t="shared" si="1649"/>
        <v>0</v>
      </c>
      <c r="G9259" s="220"/>
      <c r="I9259" s="269"/>
    </row>
    <row r="9260" spans="1:9">
      <c r="A9260" s="251" t="str">
        <f t="shared" si="1646"/>
        <v/>
      </c>
      <c r="B9260" s="239" t="str">
        <f t="shared" si="1647"/>
        <v/>
      </c>
      <c r="C9260" s="187"/>
      <c r="D9260" s="187"/>
      <c r="E9260" s="240">
        <f t="shared" si="1648"/>
        <v>0</v>
      </c>
      <c r="F9260" s="218">
        <f t="shared" si="1649"/>
        <v>0</v>
      </c>
      <c r="G9260" s="220"/>
      <c r="I9260" s="269"/>
    </row>
    <row r="9261" spans="1:9" ht="31.5" customHeight="1">
      <c r="A9261" s="251" t="str">
        <f t="shared" si="1646"/>
        <v/>
      </c>
      <c r="B9261" s="239" t="str">
        <f t="shared" si="1647"/>
        <v/>
      </c>
      <c r="C9261" s="187"/>
      <c r="D9261" s="187"/>
      <c r="E9261" s="240">
        <f t="shared" si="1648"/>
        <v>0</v>
      </c>
      <c r="F9261" s="218">
        <f t="shared" si="1649"/>
        <v>0</v>
      </c>
      <c r="G9261" s="221"/>
      <c r="I9261" s="308"/>
    </row>
    <row r="9262" spans="1:9" ht="13.5" thickBot="1">
      <c r="A9262" s="222"/>
      <c r="B9262" s="223"/>
      <c r="C9262" s="223"/>
      <c r="D9262" s="225"/>
      <c r="E9262" s="225"/>
      <c r="F9262" s="226" t="s">
        <v>79</v>
      </c>
      <c r="G9262" s="250">
        <f>SUM(F9250:F9261)</f>
        <v>0</v>
      </c>
      <c r="I9262" s="308"/>
    </row>
    <row r="9263" spans="1:9" ht="13.5" thickTop="1">
      <c r="A9263" s="179" t="s">
        <v>72</v>
      </c>
      <c r="B9263" s="229"/>
      <c r="C9263" s="229"/>
      <c r="D9263" s="231"/>
      <c r="E9263" s="231"/>
      <c r="F9263" s="230"/>
      <c r="G9263" s="232"/>
      <c r="H9263" s="209"/>
      <c r="I9263" s="307"/>
    </row>
    <row r="9264" spans="1:9">
      <c r="A9264" s="233" t="s">
        <v>53</v>
      </c>
      <c r="B9264" s="234"/>
      <c r="C9264" s="234"/>
      <c r="D9264" s="299"/>
      <c r="E9264" s="236" t="s">
        <v>73</v>
      </c>
      <c r="F9264" s="237" t="s">
        <v>74</v>
      </c>
      <c r="G9264" s="252" t="s">
        <v>73</v>
      </c>
      <c r="I9264" s="308"/>
    </row>
    <row r="9265" spans="1:20">
      <c r="A9265" s="178" t="s">
        <v>86</v>
      </c>
      <c r="B9265" s="253"/>
      <c r="C9265" s="253"/>
      <c r="D9265" s="300"/>
      <c r="E9265" s="217">
        <f>SUM(G9224,G9239,G9247,G9262)</f>
        <v>0</v>
      </c>
      <c r="F9265" s="254">
        <f>A</f>
        <v>0</v>
      </c>
      <c r="G9265" s="255">
        <f>E9265*F9265</f>
        <v>0</v>
      </c>
      <c r="I9265" s="308"/>
    </row>
    <row r="9266" spans="1:20">
      <c r="A9266" s="178" t="s">
        <v>84</v>
      </c>
      <c r="B9266" s="253"/>
      <c r="C9266" s="253"/>
      <c r="D9266" s="300"/>
      <c r="E9266" s="217">
        <f>SUM(G9224,G9239,G9247,G9262)</f>
        <v>0</v>
      </c>
      <c r="F9266" s="254">
        <f>I</f>
        <v>0</v>
      </c>
      <c r="G9266" s="255">
        <f>E9266*F9266</f>
        <v>0</v>
      </c>
      <c r="I9266" s="308"/>
    </row>
    <row r="9267" spans="1:20" ht="33" customHeight="1">
      <c r="A9267" s="178" t="s">
        <v>85</v>
      </c>
      <c r="B9267" s="253"/>
      <c r="C9267" s="253"/>
      <c r="D9267" s="300"/>
      <c r="E9267" s="217">
        <f>SUM(G9224,G9239,G9247,G9262)</f>
        <v>0</v>
      </c>
      <c r="F9267" s="254">
        <f>U</f>
        <v>0</v>
      </c>
      <c r="G9267" s="255">
        <f>E9267*F9267</f>
        <v>0</v>
      </c>
      <c r="I9267" s="308"/>
      <c r="J9267" s="281"/>
      <c r="K9267" s="281"/>
      <c r="L9267" s="281"/>
      <c r="M9267" s="281"/>
      <c r="N9267" s="281"/>
      <c r="O9267" s="281"/>
      <c r="P9267" s="281"/>
      <c r="Q9267" s="281"/>
      <c r="R9267" s="281"/>
      <c r="S9267" s="281"/>
    </row>
    <row r="9268" spans="1:20" s="201" customFormat="1" ht="13.5" thickBot="1">
      <c r="A9268" s="222"/>
      <c r="B9268" s="223"/>
      <c r="C9268" s="223"/>
      <c r="D9268" s="225"/>
      <c r="E9268" s="225"/>
      <c r="F9268" s="256" t="s">
        <v>83</v>
      </c>
      <c r="G9268" s="250">
        <f>SUM(G9265:G9267)</f>
        <v>0</v>
      </c>
      <c r="I9268" s="309"/>
      <c r="J9268" s="201" t="str">
        <f>B9208</f>
        <v>10,37</v>
      </c>
      <c r="K9268" s="261">
        <f>E9265</f>
        <v>0</v>
      </c>
      <c r="L9268" s="261">
        <f>+G9224</f>
        <v>0</v>
      </c>
      <c r="M9268" s="261">
        <f>+G9239</f>
        <v>0</v>
      </c>
      <c r="N9268" s="261">
        <f>+G9247</f>
        <v>0</v>
      </c>
      <c r="O9268" s="261">
        <f>+G9262</f>
        <v>0</v>
      </c>
      <c r="P9268" s="280">
        <f>G9265</f>
        <v>0</v>
      </c>
      <c r="Q9268" s="280">
        <f>G9266</f>
        <v>0</v>
      </c>
      <c r="R9268" s="280">
        <f>G9267</f>
        <v>0</v>
      </c>
      <c r="S9268" s="283">
        <f>SUM(K9268:R9268)</f>
        <v>0</v>
      </c>
      <c r="T9268" s="280"/>
    </row>
    <row r="9269" spans="1:20" ht="14" thickTop="1" thickBot="1">
      <c r="A9269" s="257"/>
      <c r="B9269" s="201"/>
      <c r="C9269" s="201"/>
      <c r="D9269" s="301"/>
      <c r="E9269" s="258" t="s">
        <v>88</v>
      </c>
      <c r="F9269" s="259"/>
      <c r="G9269" s="260">
        <f>ROUND(SUM(G9224,G9239,G9247,G9262,G9268),0)</f>
        <v>0</v>
      </c>
      <c r="I9269" s="308"/>
      <c r="T9269" s="280"/>
    </row>
    <row r="9270" spans="1:20" ht="13.5" thickTop="1">
      <c r="A9270" s="262" t="s">
        <v>95</v>
      </c>
      <c r="D9270" s="206"/>
      <c r="E9270" s="206"/>
      <c r="F9270" s="205"/>
      <c r="G9270" s="208"/>
      <c r="I9270" s="308"/>
      <c r="T9270" s="280"/>
    </row>
    <row r="9271" spans="1:20">
      <c r="A9271" s="262"/>
      <c r="B9271" s="263"/>
      <c r="C9271" s="263"/>
      <c r="D9271" s="302"/>
      <c r="E9271" s="206"/>
      <c r="F9271" s="205"/>
      <c r="G9271" s="264">
        <f ca="1">TODAY()</f>
        <v>45189</v>
      </c>
      <c r="I9271" s="308"/>
      <c r="T9271" s="280"/>
    </row>
    <row r="9272" spans="1:20" ht="13.5" thickBot="1">
      <c r="A9272" s="222"/>
      <c r="B9272" s="223"/>
      <c r="C9272" s="223"/>
      <c r="D9272" s="225"/>
      <c r="E9272" s="225"/>
      <c r="F9272" s="224"/>
      <c r="G9272" s="265"/>
      <c r="T9272" s="280"/>
    </row>
    <row r="9273" spans="1:20" s="191" customFormat="1" ht="13.5" thickTop="1">
      <c r="A9273" s="195"/>
      <c r="B9273" s="195"/>
      <c r="C9273" s="195"/>
      <c r="D9273" s="206"/>
      <c r="E9273" s="206"/>
      <c r="F9273" s="205"/>
      <c r="G9273" s="205"/>
      <c r="I9273" s="303"/>
      <c r="S9273" s="282"/>
    </row>
    <row r="9274" spans="1:20" s="191" customFormat="1">
      <c r="A9274" s="188" t="s">
        <v>124</v>
      </c>
      <c r="B9274" s="188"/>
      <c r="C9274" s="188"/>
      <c r="D9274" s="190"/>
      <c r="E9274" s="190"/>
      <c r="F9274" s="189"/>
      <c r="G9274" s="189"/>
      <c r="I9274" s="303"/>
      <c r="S9274" s="282"/>
    </row>
    <row r="9275" spans="1:20" s="191" customFormat="1">
      <c r="A9275" s="188" t="str">
        <f>CONCATENATE('Prestaciones y AIU'!A7968," ANALISIS DE PRECIOS UNITARIOS")</f>
        <v xml:space="preserve"> ANALISIS DE PRECIOS UNITARIOS</v>
      </c>
      <c r="B9275" s="188"/>
      <c r="C9275" s="188"/>
      <c r="D9275" s="190"/>
      <c r="E9275" s="190"/>
      <c r="F9275" s="189"/>
      <c r="G9275" s="189"/>
      <c r="I9275" s="303"/>
      <c r="S9275" s="282"/>
    </row>
    <row r="9276" spans="1:20" s="191" customFormat="1">
      <c r="A9276" s="188" t="str">
        <f>Objeto_LIC</f>
        <v>OBJETO PROCESO COMPETITIVO</v>
      </c>
      <c r="B9276" s="188"/>
      <c r="C9276" s="188"/>
      <c r="D9276" s="190"/>
      <c r="E9276" s="190"/>
      <c r="F9276" s="189"/>
      <c r="G9276" s="189"/>
      <c r="I9276" s="303"/>
      <c r="S9276" s="282"/>
    </row>
    <row r="9277" spans="1:20">
      <c r="A9277" s="188"/>
      <c r="B9277" s="188"/>
      <c r="C9277" s="188"/>
      <c r="D9277" s="190"/>
      <c r="E9277" s="190"/>
      <c r="F9277" s="189"/>
      <c r="G9277" s="189"/>
    </row>
    <row r="9278" spans="1:20" s="201" customFormat="1" ht="13.5" thickBot="1">
      <c r="A9278" s="192"/>
      <c r="B9278" s="192"/>
      <c r="C9278" s="192"/>
      <c r="D9278" s="194"/>
      <c r="E9278" s="194"/>
      <c r="F9278" s="193"/>
      <c r="G9278" s="193"/>
      <c r="I9278" s="305"/>
      <c r="S9278" s="282"/>
    </row>
    <row r="9279" spans="1:20" ht="13.5" thickTop="1">
      <c r="A9279" s="196"/>
      <c r="B9279" s="197"/>
      <c r="C9279" s="197"/>
      <c r="D9279" s="199"/>
      <c r="E9279" s="199"/>
      <c r="F9279" s="198"/>
      <c r="G9279" s="200" t="s">
        <v>125</v>
      </c>
    </row>
    <row r="9280" spans="1:20">
      <c r="A9280" s="202" t="s">
        <v>58</v>
      </c>
      <c r="B9280" s="844" t="str">
        <f>Proponente</f>
        <v>INDICAR NOMBRE DE CONTRATISTA</v>
      </c>
      <c r="C9280" s="844"/>
      <c r="D9280" s="844"/>
      <c r="E9280" s="844"/>
      <c r="F9280" s="844"/>
      <c r="G9280" s="845"/>
    </row>
    <row r="9281" spans="1:19">
      <c r="A9281" s="202" t="s">
        <v>59</v>
      </c>
      <c r="B9281" s="203" t="str">
        <f>Presupuesto!$A$141</f>
        <v>11,1</v>
      </c>
      <c r="C9281" s="844" t="str">
        <f>Presupuesto!$B$141</f>
        <v>Suministro de Base granular (Suelto)</v>
      </c>
      <c r="D9281" s="844"/>
      <c r="E9281" s="844"/>
      <c r="F9281" s="844"/>
      <c r="G9281" s="845"/>
    </row>
    <row r="9282" spans="1:19">
      <c r="A9282" s="204"/>
      <c r="D9282" s="206"/>
      <c r="E9282" s="206"/>
      <c r="F9282" s="192" t="s">
        <v>87</v>
      </c>
      <c r="G9282" s="207" t="str">
        <f>Presupuesto!$C$141</f>
        <v>m3</v>
      </c>
      <c r="I9282" s="306"/>
      <c r="J9282" s="281"/>
      <c r="K9282" s="281"/>
      <c r="L9282" s="281"/>
      <c r="M9282" s="281"/>
      <c r="N9282" s="281"/>
      <c r="O9282" s="281"/>
      <c r="P9282" s="281"/>
      <c r="Q9282" s="281"/>
      <c r="R9282" s="281"/>
      <c r="S9282" s="281"/>
    </row>
    <row r="9283" spans="1:19" s="209" customFormat="1" ht="13.5" thickBot="1">
      <c r="A9283" s="202" t="s">
        <v>60</v>
      </c>
      <c r="B9283" s="195"/>
      <c r="C9283" s="195"/>
      <c r="D9283" s="206"/>
      <c r="E9283" s="206"/>
      <c r="F9283" s="205"/>
      <c r="G9283" s="208"/>
      <c r="I9283" s="307"/>
      <c r="S9283" s="281"/>
    </row>
    <row r="9284" spans="1:19" ht="13.5" thickTop="1">
      <c r="A9284" s="210" t="s">
        <v>53</v>
      </c>
      <c r="B9284" s="211" t="s">
        <v>61</v>
      </c>
      <c r="C9284" s="211" t="s">
        <v>62</v>
      </c>
      <c r="D9284" s="212" t="s">
        <v>70</v>
      </c>
      <c r="E9284" s="213" t="s">
        <v>98</v>
      </c>
      <c r="F9284" s="213" t="s">
        <v>75</v>
      </c>
      <c r="G9284" s="214" t="s">
        <v>66</v>
      </c>
      <c r="I9284" s="269"/>
    </row>
    <row r="9285" spans="1:19">
      <c r="A9285" s="215" t="str">
        <f t="shared" ref="A9285:A9296" si="1650">IF(I9284=0,"-",VLOOKUP(I9284,EQUIPOS,2,FALSE))</f>
        <v>-</v>
      </c>
      <c r="B9285" s="216"/>
      <c r="C9285" s="216"/>
      <c r="D9285" s="186"/>
      <c r="E9285" s="217">
        <f t="shared" ref="E9285:E9296" si="1651">IF(I9284=0,0,VLOOKUP(I9284,EQUIPOS,4,FALSE))</f>
        <v>0</v>
      </c>
      <c r="F9285" s="218">
        <f t="shared" ref="F9285:F9296" si="1652">IF(D9285=0,0,E9285/D9285)</f>
        <v>0</v>
      </c>
      <c r="G9285" s="219"/>
      <c r="I9285" s="269"/>
    </row>
    <row r="9286" spans="1:19">
      <c r="A9286" s="215" t="str">
        <f t="shared" si="1650"/>
        <v>-</v>
      </c>
      <c r="B9286" s="216"/>
      <c r="C9286" s="216"/>
      <c r="D9286" s="186"/>
      <c r="E9286" s="217">
        <f t="shared" si="1651"/>
        <v>0</v>
      </c>
      <c r="F9286" s="218">
        <f t="shared" si="1652"/>
        <v>0</v>
      </c>
      <c r="G9286" s="220"/>
      <c r="I9286" s="269"/>
    </row>
    <row r="9287" spans="1:19">
      <c r="A9287" s="215" t="str">
        <f t="shared" si="1650"/>
        <v>-</v>
      </c>
      <c r="B9287" s="216"/>
      <c r="C9287" s="216"/>
      <c r="D9287" s="186"/>
      <c r="E9287" s="217">
        <f t="shared" si="1651"/>
        <v>0</v>
      </c>
      <c r="F9287" s="218">
        <f t="shared" si="1652"/>
        <v>0</v>
      </c>
      <c r="G9287" s="220"/>
      <c r="I9287" s="269"/>
    </row>
    <row r="9288" spans="1:19">
      <c r="A9288" s="215" t="str">
        <f t="shared" si="1650"/>
        <v>-</v>
      </c>
      <c r="B9288" s="216"/>
      <c r="C9288" s="216"/>
      <c r="D9288" s="186"/>
      <c r="E9288" s="217">
        <f t="shared" si="1651"/>
        <v>0</v>
      </c>
      <c r="F9288" s="218">
        <f t="shared" si="1652"/>
        <v>0</v>
      </c>
      <c r="G9288" s="220"/>
      <c r="I9288" s="269"/>
    </row>
    <row r="9289" spans="1:19">
      <c r="A9289" s="215" t="str">
        <f t="shared" si="1650"/>
        <v>-</v>
      </c>
      <c r="B9289" s="216"/>
      <c r="C9289" s="216"/>
      <c r="D9289" s="186"/>
      <c r="E9289" s="217">
        <f t="shared" si="1651"/>
        <v>0</v>
      </c>
      <c r="F9289" s="218">
        <f t="shared" si="1652"/>
        <v>0</v>
      </c>
      <c r="G9289" s="220"/>
      <c r="I9289" s="269"/>
    </row>
    <row r="9290" spans="1:19">
      <c r="A9290" s="215" t="str">
        <f t="shared" si="1650"/>
        <v>-</v>
      </c>
      <c r="B9290" s="216"/>
      <c r="C9290" s="216"/>
      <c r="D9290" s="186"/>
      <c r="E9290" s="217">
        <f t="shared" si="1651"/>
        <v>0</v>
      </c>
      <c r="F9290" s="218">
        <f t="shared" si="1652"/>
        <v>0</v>
      </c>
      <c r="G9290" s="220"/>
      <c r="I9290" s="269"/>
    </row>
    <row r="9291" spans="1:19">
      <c r="A9291" s="215" t="str">
        <f t="shared" si="1650"/>
        <v>-</v>
      </c>
      <c r="B9291" s="216"/>
      <c r="C9291" s="216"/>
      <c r="D9291" s="186"/>
      <c r="E9291" s="217">
        <f t="shared" si="1651"/>
        <v>0</v>
      </c>
      <c r="F9291" s="218">
        <f t="shared" si="1652"/>
        <v>0</v>
      </c>
      <c r="G9291" s="220"/>
      <c r="I9291" s="269"/>
    </row>
    <row r="9292" spans="1:19">
      <c r="A9292" s="215" t="str">
        <f t="shared" si="1650"/>
        <v>-</v>
      </c>
      <c r="B9292" s="216"/>
      <c r="C9292" s="216"/>
      <c r="D9292" s="186"/>
      <c r="E9292" s="217">
        <f t="shared" si="1651"/>
        <v>0</v>
      </c>
      <c r="F9292" s="218">
        <f t="shared" si="1652"/>
        <v>0</v>
      </c>
      <c r="G9292" s="220"/>
      <c r="I9292" s="269"/>
    </row>
    <row r="9293" spans="1:19">
      <c r="A9293" s="215" t="str">
        <f t="shared" si="1650"/>
        <v>-</v>
      </c>
      <c r="B9293" s="216"/>
      <c r="C9293" s="216"/>
      <c r="D9293" s="186"/>
      <c r="E9293" s="217">
        <f t="shared" si="1651"/>
        <v>0</v>
      </c>
      <c r="F9293" s="218">
        <f t="shared" si="1652"/>
        <v>0</v>
      </c>
      <c r="G9293" s="220"/>
      <c r="I9293" s="269"/>
    </row>
    <row r="9294" spans="1:19">
      <c r="A9294" s="215" t="str">
        <f t="shared" si="1650"/>
        <v>-</v>
      </c>
      <c r="B9294" s="216"/>
      <c r="C9294" s="216"/>
      <c r="D9294" s="186"/>
      <c r="E9294" s="217">
        <f t="shared" si="1651"/>
        <v>0</v>
      </c>
      <c r="F9294" s="218">
        <f t="shared" si="1652"/>
        <v>0</v>
      </c>
      <c r="G9294" s="220"/>
      <c r="I9294" s="269"/>
    </row>
    <row r="9295" spans="1:19">
      <c r="A9295" s="215" t="str">
        <f t="shared" si="1650"/>
        <v>-</v>
      </c>
      <c r="B9295" s="216"/>
      <c r="C9295" s="216"/>
      <c r="D9295" s="186"/>
      <c r="E9295" s="217">
        <f t="shared" si="1651"/>
        <v>0</v>
      </c>
      <c r="F9295" s="218">
        <f t="shared" si="1652"/>
        <v>0</v>
      </c>
      <c r="G9295" s="220"/>
      <c r="I9295" s="269"/>
    </row>
    <row r="9296" spans="1:19">
      <c r="A9296" s="215" t="str">
        <f t="shared" si="1650"/>
        <v>-</v>
      </c>
      <c r="B9296" s="216"/>
      <c r="C9296" s="216"/>
      <c r="D9296" s="186"/>
      <c r="E9296" s="217">
        <f t="shared" si="1651"/>
        <v>0</v>
      </c>
      <c r="F9296" s="218">
        <f t="shared" si="1652"/>
        <v>0</v>
      </c>
      <c r="G9296" s="220"/>
      <c r="I9296" s="308"/>
    </row>
    <row r="9297" spans="1:19" ht="13.5" thickBot="1">
      <c r="A9297" s="222"/>
      <c r="B9297" s="223"/>
      <c r="C9297" s="223"/>
      <c r="D9297" s="225"/>
      <c r="E9297" s="225"/>
      <c r="F9297" s="226" t="s">
        <v>76</v>
      </c>
      <c r="G9297" s="227">
        <f>SUM(F9285:F9296)</f>
        <v>0</v>
      </c>
      <c r="I9297" s="308"/>
    </row>
    <row r="9298" spans="1:19" s="209" customFormat="1" ht="13.5" thickTop="1">
      <c r="A9298" s="228" t="s">
        <v>63</v>
      </c>
      <c r="B9298" s="229"/>
      <c r="C9298" s="229"/>
      <c r="D9298" s="231"/>
      <c r="E9298" s="231"/>
      <c r="F9298" s="230"/>
      <c r="G9298" s="232"/>
      <c r="I9298" s="307"/>
      <c r="S9298" s="281"/>
    </row>
    <row r="9299" spans="1:19" ht="26">
      <c r="A9299" s="233" t="s">
        <v>53</v>
      </c>
      <c r="B9299" s="234"/>
      <c r="C9299" s="235" t="s">
        <v>54</v>
      </c>
      <c r="D9299" s="298" t="s">
        <v>64</v>
      </c>
      <c r="E9299" s="236" t="s">
        <v>65</v>
      </c>
      <c r="F9299" s="237" t="s">
        <v>75</v>
      </c>
      <c r="G9299" s="238" t="s">
        <v>66</v>
      </c>
      <c r="I9299" s="269"/>
    </row>
    <row r="9300" spans="1:19">
      <c r="A9300" s="842" t="str">
        <f t="shared" ref="A9300:A9311" si="1653">IF(I9299=0,"",VLOOKUP(I9299,MATERIALES,2,FALSE))</f>
        <v/>
      </c>
      <c r="B9300" s="843"/>
      <c r="C9300" s="239" t="str">
        <f t="shared" ref="C9300:C9308" si="1654">IF(I9299=0,"",VLOOKUP(I9299,MATERIALES,3,FALSE))</f>
        <v/>
      </c>
      <c r="D9300" s="186"/>
      <c r="E9300" s="240">
        <f t="shared" ref="E9300:E9311" si="1655">IF(I9299=0,0,VLOOKUP(I9299,MATERIALES,4,FALSE))</f>
        <v>0</v>
      </c>
      <c r="F9300" s="218">
        <f>D9300*E9300</f>
        <v>0</v>
      </c>
      <c r="G9300" s="219"/>
      <c r="I9300" s="269"/>
    </row>
    <row r="9301" spans="1:19">
      <c r="A9301" s="842" t="str">
        <f t="shared" si="1653"/>
        <v/>
      </c>
      <c r="B9301" s="843"/>
      <c r="C9301" s="239" t="str">
        <f t="shared" si="1654"/>
        <v/>
      </c>
      <c r="D9301" s="186"/>
      <c r="E9301" s="240">
        <f t="shared" si="1655"/>
        <v>0</v>
      </c>
      <c r="F9301" s="218">
        <f t="shared" ref="F9301:F9311" si="1656">D9301*E9301</f>
        <v>0</v>
      </c>
      <c r="G9301" s="220"/>
      <c r="I9301" s="269"/>
    </row>
    <row r="9302" spans="1:19">
      <c r="A9302" s="842" t="str">
        <f t="shared" si="1653"/>
        <v/>
      </c>
      <c r="B9302" s="843"/>
      <c r="C9302" s="239" t="str">
        <f t="shared" si="1654"/>
        <v/>
      </c>
      <c r="D9302" s="186"/>
      <c r="E9302" s="240">
        <f t="shared" si="1655"/>
        <v>0</v>
      </c>
      <c r="F9302" s="218">
        <f t="shared" si="1656"/>
        <v>0</v>
      </c>
      <c r="G9302" s="220"/>
      <c r="I9302" s="269"/>
    </row>
    <row r="9303" spans="1:19">
      <c r="A9303" s="842" t="str">
        <f t="shared" si="1653"/>
        <v/>
      </c>
      <c r="B9303" s="843"/>
      <c r="C9303" s="239" t="str">
        <f t="shared" si="1654"/>
        <v/>
      </c>
      <c r="D9303" s="186"/>
      <c r="E9303" s="240">
        <f t="shared" si="1655"/>
        <v>0</v>
      </c>
      <c r="F9303" s="218">
        <f t="shared" si="1656"/>
        <v>0</v>
      </c>
      <c r="G9303" s="220"/>
      <c r="I9303" s="269"/>
    </row>
    <row r="9304" spans="1:19">
      <c r="A9304" s="842" t="str">
        <f t="shared" si="1653"/>
        <v/>
      </c>
      <c r="B9304" s="843"/>
      <c r="C9304" s="239" t="str">
        <f t="shared" si="1654"/>
        <v/>
      </c>
      <c r="D9304" s="186"/>
      <c r="E9304" s="240">
        <f t="shared" si="1655"/>
        <v>0</v>
      </c>
      <c r="F9304" s="218">
        <f t="shared" si="1656"/>
        <v>0</v>
      </c>
      <c r="G9304" s="220"/>
      <c r="I9304" s="269"/>
    </row>
    <row r="9305" spans="1:19">
      <c r="A9305" s="842" t="str">
        <f t="shared" si="1653"/>
        <v/>
      </c>
      <c r="B9305" s="843"/>
      <c r="C9305" s="239" t="str">
        <f t="shared" si="1654"/>
        <v/>
      </c>
      <c r="D9305" s="186"/>
      <c r="E9305" s="240">
        <f t="shared" si="1655"/>
        <v>0</v>
      </c>
      <c r="F9305" s="218">
        <f t="shared" si="1656"/>
        <v>0</v>
      </c>
      <c r="G9305" s="220"/>
      <c r="I9305" s="269"/>
    </row>
    <row r="9306" spans="1:19">
      <c r="A9306" s="842" t="str">
        <f t="shared" si="1653"/>
        <v/>
      </c>
      <c r="B9306" s="843"/>
      <c r="C9306" s="239" t="str">
        <f t="shared" si="1654"/>
        <v/>
      </c>
      <c r="D9306" s="186"/>
      <c r="E9306" s="240">
        <f t="shared" si="1655"/>
        <v>0</v>
      </c>
      <c r="F9306" s="218">
        <f t="shared" si="1656"/>
        <v>0</v>
      </c>
      <c r="G9306" s="220"/>
      <c r="I9306" s="269"/>
    </row>
    <row r="9307" spans="1:19">
      <c r="A9307" s="842" t="str">
        <f t="shared" si="1653"/>
        <v/>
      </c>
      <c r="B9307" s="843"/>
      <c r="C9307" s="239" t="str">
        <f t="shared" si="1654"/>
        <v/>
      </c>
      <c r="D9307" s="186"/>
      <c r="E9307" s="240">
        <f t="shared" si="1655"/>
        <v>0</v>
      </c>
      <c r="F9307" s="218">
        <f t="shared" si="1656"/>
        <v>0</v>
      </c>
      <c r="G9307" s="241"/>
      <c r="I9307" s="269"/>
    </row>
    <row r="9308" spans="1:19">
      <c r="A9308" s="842" t="str">
        <f t="shared" si="1653"/>
        <v/>
      </c>
      <c r="B9308" s="843"/>
      <c r="C9308" s="239" t="str">
        <f t="shared" si="1654"/>
        <v/>
      </c>
      <c r="D9308" s="186"/>
      <c r="E9308" s="240">
        <f t="shared" si="1655"/>
        <v>0</v>
      </c>
      <c r="F9308" s="218">
        <f t="shared" si="1656"/>
        <v>0</v>
      </c>
      <c r="G9308" s="220"/>
      <c r="I9308" s="269"/>
    </row>
    <row r="9309" spans="1:19">
      <c r="A9309" s="842" t="str">
        <f t="shared" si="1653"/>
        <v/>
      </c>
      <c r="B9309" s="843"/>
      <c r="C9309" s="239"/>
      <c r="D9309" s="186"/>
      <c r="E9309" s="240">
        <f t="shared" si="1655"/>
        <v>0</v>
      </c>
      <c r="F9309" s="218">
        <f t="shared" si="1656"/>
        <v>0</v>
      </c>
      <c r="G9309" s="220"/>
      <c r="I9309" s="269"/>
    </row>
    <row r="9310" spans="1:19">
      <c r="A9310" s="842" t="str">
        <f t="shared" si="1653"/>
        <v/>
      </c>
      <c r="B9310" s="843"/>
      <c r="C9310" s="239"/>
      <c r="D9310" s="186"/>
      <c r="E9310" s="240">
        <f t="shared" si="1655"/>
        <v>0</v>
      </c>
      <c r="F9310" s="218">
        <f t="shared" si="1656"/>
        <v>0</v>
      </c>
      <c r="G9310" s="220"/>
      <c r="I9310" s="269"/>
    </row>
    <row r="9311" spans="1:19" ht="26.25" customHeight="1">
      <c r="A9311" s="842" t="str">
        <f t="shared" si="1653"/>
        <v/>
      </c>
      <c r="B9311" s="843"/>
      <c r="C9311" s="239" t="str">
        <f t="shared" ref="C9311" si="1657">IF(I9310=0,"",VLOOKUP(I9310,MATERIALES,3,FALSE))</f>
        <v/>
      </c>
      <c r="D9311" s="186"/>
      <c r="E9311" s="240">
        <f t="shared" si="1655"/>
        <v>0</v>
      </c>
      <c r="F9311" s="218">
        <f t="shared" si="1656"/>
        <v>0</v>
      </c>
      <c r="G9311" s="221"/>
      <c r="I9311" s="308"/>
    </row>
    <row r="9312" spans="1:19" ht="13.5" thickBot="1">
      <c r="A9312" s="204"/>
      <c r="D9312" s="206"/>
      <c r="E9312" s="242"/>
      <c r="F9312" s="243" t="s">
        <v>77</v>
      </c>
      <c r="G9312" s="241">
        <f>SUM(F9300:F9311)</f>
        <v>0</v>
      </c>
      <c r="I9312" s="308"/>
    </row>
    <row r="9313" spans="1:9" ht="14" thickTop="1" thickBot="1">
      <c r="A9313" s="244" t="s">
        <v>68</v>
      </c>
      <c r="B9313" s="245"/>
      <c r="C9313" s="245"/>
      <c r="D9313" s="247"/>
      <c r="E9313" s="247"/>
      <c r="F9313" s="246"/>
      <c r="G9313" s="248"/>
      <c r="I9313" s="308"/>
    </row>
    <row r="9314" spans="1:9" ht="13.5" thickTop="1">
      <c r="A9314" s="233" t="s">
        <v>53</v>
      </c>
      <c r="B9314" s="234"/>
      <c r="C9314" s="236" t="s">
        <v>67</v>
      </c>
      <c r="D9314" s="298" t="s">
        <v>71</v>
      </c>
      <c r="E9314" s="236" t="s">
        <v>96</v>
      </c>
      <c r="F9314" s="237" t="s">
        <v>75</v>
      </c>
      <c r="G9314" s="238" t="s">
        <v>66</v>
      </c>
      <c r="I9314" s="269"/>
    </row>
    <row r="9315" spans="1:9">
      <c r="A9315" s="842" t="str">
        <f>IF(I9314=0,"",VLOOKUP(I9314,EQUIPOS,2,FALSE))</f>
        <v/>
      </c>
      <c r="B9315" s="843"/>
      <c r="C9315" s="187"/>
      <c r="D9315" s="186"/>
      <c r="E9315" s="240">
        <f>IF(I9314=0,0,VLOOKUP(I9314,EQUIPOS,4,FALSE))</f>
        <v>0</v>
      </c>
      <c r="F9315" s="218">
        <f>C9315*D9315*E9315</f>
        <v>0</v>
      </c>
      <c r="G9315" s="219"/>
      <c r="I9315" s="269"/>
    </row>
    <row r="9316" spans="1:9">
      <c r="A9316" s="842" t="str">
        <f>IF(I9315=0,"",VLOOKUP(I9315,EQUIPOS,2,FALSE))</f>
        <v/>
      </c>
      <c r="B9316" s="843"/>
      <c r="C9316" s="187"/>
      <c r="D9316" s="186"/>
      <c r="E9316" s="240">
        <f>IF(I9315=0,0,VLOOKUP(I9315,EQUIPOS,4,FALSE))</f>
        <v>0</v>
      </c>
      <c r="F9316" s="218">
        <f t="shared" ref="F9316:F9319" si="1658">C9316*D9316*E9316</f>
        <v>0</v>
      </c>
      <c r="G9316" s="220"/>
      <c r="I9316" s="269"/>
    </row>
    <row r="9317" spans="1:9">
      <c r="A9317" s="842" t="str">
        <f>IF(I9316=0,"",VLOOKUP(I9316,EQUIPOS,2,FALSE))</f>
        <v/>
      </c>
      <c r="B9317" s="843"/>
      <c r="C9317" s="187"/>
      <c r="D9317" s="186"/>
      <c r="E9317" s="240">
        <f>IF(I9316=0,0,VLOOKUP(I9316,EQUIPOS,4,FALSE))</f>
        <v>0</v>
      </c>
      <c r="F9317" s="218">
        <f t="shared" si="1658"/>
        <v>0</v>
      </c>
      <c r="G9317" s="220"/>
      <c r="I9317" s="269"/>
    </row>
    <row r="9318" spans="1:9">
      <c r="A9318" s="842" t="str">
        <f>IF(I9317=0,"",VLOOKUP(I9317,EQUIPOS,2,FALSE))</f>
        <v/>
      </c>
      <c r="B9318" s="843"/>
      <c r="C9318" s="187"/>
      <c r="D9318" s="186"/>
      <c r="E9318" s="240">
        <f>IF(I9317=0,0,VLOOKUP(I9317,EQUIPOS,4,FALSE))</f>
        <v>0</v>
      </c>
      <c r="F9318" s="218">
        <f t="shared" si="1658"/>
        <v>0</v>
      </c>
      <c r="G9318" s="220"/>
      <c r="I9318" s="269"/>
    </row>
    <row r="9319" spans="1:9" ht="30.75" customHeight="1">
      <c r="A9319" s="842" t="str">
        <f>IF(I9318=0,"",VLOOKUP(I9318,EQUIPOS,2,FALSE))</f>
        <v/>
      </c>
      <c r="B9319" s="843"/>
      <c r="C9319" s="187"/>
      <c r="D9319" s="186"/>
      <c r="E9319" s="240">
        <f>IF(I9318=0,0,VLOOKUP(I9318,EQUIPOS,4,FALSE))</f>
        <v>0</v>
      </c>
      <c r="F9319" s="218">
        <f t="shared" si="1658"/>
        <v>0</v>
      </c>
      <c r="G9319" s="221"/>
      <c r="I9319" s="308"/>
    </row>
    <row r="9320" spans="1:9" ht="13.5" thickBot="1">
      <c r="A9320" s="222"/>
      <c r="B9320" s="223"/>
      <c r="C9320" s="223"/>
      <c r="D9320" s="225"/>
      <c r="E9320" s="249"/>
      <c r="F9320" s="226" t="s">
        <v>78</v>
      </c>
      <c r="G9320" s="250">
        <f>SUM(F9315:F9319)</f>
        <v>0</v>
      </c>
      <c r="I9320" s="308"/>
    </row>
    <row r="9321" spans="1:9" ht="13.5" thickTop="1">
      <c r="A9321" s="228" t="s">
        <v>69</v>
      </c>
      <c r="B9321" s="229"/>
      <c r="C9321" s="229"/>
      <c r="D9321" s="231"/>
      <c r="E9321" s="231"/>
      <c r="F9321" s="230"/>
      <c r="G9321" s="232"/>
      <c r="H9321" s="209"/>
      <c r="I9321" s="307"/>
    </row>
    <row r="9322" spans="1:9" ht="26">
      <c r="A9322" s="233" t="s">
        <v>53</v>
      </c>
      <c r="B9322" s="235" t="s">
        <v>54</v>
      </c>
      <c r="C9322" s="235" t="s">
        <v>64</v>
      </c>
      <c r="D9322" s="298" t="s">
        <v>70</v>
      </c>
      <c r="E9322" s="236" t="s">
        <v>65</v>
      </c>
      <c r="F9322" s="237" t="s">
        <v>75</v>
      </c>
      <c r="G9322" s="238" t="s">
        <v>66</v>
      </c>
      <c r="I9322" s="269"/>
    </row>
    <row r="9323" spans="1:9">
      <c r="A9323" s="251" t="str">
        <f t="shared" ref="A9323:A9334" si="1659">IF(I9322=0,"",VLOOKUP(I9322,MANOOBRA,2,FALSE))</f>
        <v/>
      </c>
      <c r="B9323" s="239" t="str">
        <f t="shared" ref="B9323:B9334" si="1660">IF(I9322=0,"",VLOOKUP(I9322,MANOOBRA,3,FALSE))</f>
        <v/>
      </c>
      <c r="C9323" s="187"/>
      <c r="D9323" s="187"/>
      <c r="E9323" s="240">
        <f t="shared" ref="E9323:E9334" si="1661">IF(I9322=0,0,VLOOKUP(I9322,MANOOBRA,4,FALSE))</f>
        <v>0</v>
      </c>
      <c r="F9323" s="218">
        <f>IF(D9323=0,0,C9323*E9323/D9323)</f>
        <v>0</v>
      </c>
      <c r="G9323" s="219"/>
      <c r="I9323" s="269"/>
    </row>
    <row r="9324" spans="1:9">
      <c r="A9324" s="251" t="str">
        <f t="shared" si="1659"/>
        <v/>
      </c>
      <c r="B9324" s="239" t="str">
        <f t="shared" si="1660"/>
        <v/>
      </c>
      <c r="C9324" s="187"/>
      <c r="D9324" s="187"/>
      <c r="E9324" s="240">
        <f t="shared" si="1661"/>
        <v>0</v>
      </c>
      <c r="F9324" s="218">
        <f t="shared" ref="F9324:F9334" si="1662">IF(D9324=0,0,C9324*E9324/D9324)</f>
        <v>0</v>
      </c>
      <c r="G9324" s="220"/>
      <c r="I9324" s="269"/>
    </row>
    <row r="9325" spans="1:9">
      <c r="A9325" s="251" t="str">
        <f t="shared" si="1659"/>
        <v/>
      </c>
      <c r="B9325" s="239" t="str">
        <f t="shared" si="1660"/>
        <v/>
      </c>
      <c r="C9325" s="187"/>
      <c r="D9325" s="290"/>
      <c r="E9325" s="240">
        <f t="shared" si="1661"/>
        <v>0</v>
      </c>
      <c r="F9325" s="218">
        <f t="shared" si="1662"/>
        <v>0</v>
      </c>
      <c r="G9325" s="220"/>
      <c r="I9325" s="269"/>
    </row>
    <row r="9326" spans="1:9">
      <c r="A9326" s="251" t="str">
        <f t="shared" si="1659"/>
        <v/>
      </c>
      <c r="B9326" s="239" t="str">
        <f t="shared" si="1660"/>
        <v/>
      </c>
      <c r="C9326" s="187"/>
      <c r="D9326" s="187"/>
      <c r="E9326" s="240">
        <f t="shared" si="1661"/>
        <v>0</v>
      </c>
      <c r="F9326" s="218">
        <f t="shared" si="1662"/>
        <v>0</v>
      </c>
      <c r="G9326" s="220"/>
      <c r="I9326" s="269"/>
    </row>
    <row r="9327" spans="1:9">
      <c r="A9327" s="251" t="str">
        <f t="shared" si="1659"/>
        <v/>
      </c>
      <c r="B9327" s="239" t="str">
        <f t="shared" si="1660"/>
        <v/>
      </c>
      <c r="C9327" s="187"/>
      <c r="D9327" s="187"/>
      <c r="E9327" s="240">
        <f t="shared" si="1661"/>
        <v>0</v>
      </c>
      <c r="F9327" s="218">
        <f t="shared" si="1662"/>
        <v>0</v>
      </c>
      <c r="G9327" s="220"/>
      <c r="I9327" s="269"/>
    </row>
    <row r="9328" spans="1:9">
      <c r="A9328" s="251" t="str">
        <f t="shared" si="1659"/>
        <v/>
      </c>
      <c r="B9328" s="239" t="str">
        <f t="shared" si="1660"/>
        <v/>
      </c>
      <c r="C9328" s="187"/>
      <c r="D9328" s="187"/>
      <c r="E9328" s="240">
        <f t="shared" si="1661"/>
        <v>0</v>
      </c>
      <c r="F9328" s="218">
        <f t="shared" si="1662"/>
        <v>0</v>
      </c>
      <c r="G9328" s="220"/>
      <c r="I9328" s="269"/>
    </row>
    <row r="9329" spans="1:20">
      <c r="A9329" s="251" t="str">
        <f t="shared" si="1659"/>
        <v/>
      </c>
      <c r="B9329" s="239" t="str">
        <f t="shared" si="1660"/>
        <v/>
      </c>
      <c r="C9329" s="187"/>
      <c r="D9329" s="187"/>
      <c r="E9329" s="240">
        <f t="shared" si="1661"/>
        <v>0</v>
      </c>
      <c r="F9329" s="218">
        <f t="shared" si="1662"/>
        <v>0</v>
      </c>
      <c r="G9329" s="220"/>
      <c r="I9329" s="269"/>
    </row>
    <row r="9330" spans="1:20">
      <c r="A9330" s="251" t="str">
        <f t="shared" si="1659"/>
        <v/>
      </c>
      <c r="B9330" s="239" t="str">
        <f t="shared" si="1660"/>
        <v/>
      </c>
      <c r="C9330" s="187"/>
      <c r="D9330" s="187"/>
      <c r="E9330" s="240">
        <f t="shared" si="1661"/>
        <v>0</v>
      </c>
      <c r="F9330" s="218">
        <f t="shared" si="1662"/>
        <v>0</v>
      </c>
      <c r="G9330" s="220"/>
      <c r="I9330" s="269"/>
    </row>
    <row r="9331" spans="1:20">
      <c r="A9331" s="251" t="str">
        <f t="shared" si="1659"/>
        <v/>
      </c>
      <c r="B9331" s="239" t="str">
        <f t="shared" si="1660"/>
        <v/>
      </c>
      <c r="C9331" s="187"/>
      <c r="D9331" s="187"/>
      <c r="E9331" s="240">
        <f t="shared" si="1661"/>
        <v>0</v>
      </c>
      <c r="F9331" s="218">
        <f t="shared" si="1662"/>
        <v>0</v>
      </c>
      <c r="G9331" s="220"/>
      <c r="I9331" s="269"/>
    </row>
    <row r="9332" spans="1:20">
      <c r="A9332" s="251" t="str">
        <f t="shared" si="1659"/>
        <v/>
      </c>
      <c r="B9332" s="239" t="str">
        <f t="shared" si="1660"/>
        <v/>
      </c>
      <c r="C9332" s="187"/>
      <c r="D9332" s="187"/>
      <c r="E9332" s="240">
        <f t="shared" si="1661"/>
        <v>0</v>
      </c>
      <c r="F9332" s="218">
        <f t="shared" si="1662"/>
        <v>0</v>
      </c>
      <c r="G9332" s="220"/>
      <c r="I9332" s="269"/>
    </row>
    <row r="9333" spans="1:20">
      <c r="A9333" s="251" t="str">
        <f t="shared" si="1659"/>
        <v/>
      </c>
      <c r="B9333" s="239" t="str">
        <f t="shared" si="1660"/>
        <v/>
      </c>
      <c r="C9333" s="187"/>
      <c r="D9333" s="187"/>
      <c r="E9333" s="240">
        <f t="shared" si="1661"/>
        <v>0</v>
      </c>
      <c r="F9333" s="218">
        <f t="shared" si="1662"/>
        <v>0</v>
      </c>
      <c r="G9333" s="220"/>
      <c r="I9333" s="269"/>
    </row>
    <row r="9334" spans="1:20" ht="31.5" customHeight="1">
      <c r="A9334" s="251" t="str">
        <f t="shared" si="1659"/>
        <v/>
      </c>
      <c r="B9334" s="239" t="str">
        <f t="shared" si="1660"/>
        <v/>
      </c>
      <c r="C9334" s="187"/>
      <c r="D9334" s="187"/>
      <c r="E9334" s="240">
        <f t="shared" si="1661"/>
        <v>0</v>
      </c>
      <c r="F9334" s="218">
        <f t="shared" si="1662"/>
        <v>0</v>
      </c>
      <c r="G9334" s="221"/>
      <c r="I9334" s="308"/>
    </row>
    <row r="9335" spans="1:20" ht="13.5" thickBot="1">
      <c r="A9335" s="222"/>
      <c r="B9335" s="223"/>
      <c r="C9335" s="223"/>
      <c r="D9335" s="225"/>
      <c r="E9335" s="225"/>
      <c r="F9335" s="226" t="s">
        <v>79</v>
      </c>
      <c r="G9335" s="250">
        <f>SUM(F9323:F9334)</f>
        <v>0</v>
      </c>
      <c r="I9335" s="308"/>
    </row>
    <row r="9336" spans="1:20" ht="13.5" thickTop="1">
      <c r="A9336" s="179" t="s">
        <v>72</v>
      </c>
      <c r="B9336" s="229"/>
      <c r="C9336" s="229"/>
      <c r="D9336" s="231"/>
      <c r="E9336" s="231"/>
      <c r="F9336" s="230"/>
      <c r="G9336" s="232"/>
      <c r="H9336" s="209"/>
      <c r="I9336" s="307"/>
    </row>
    <row r="9337" spans="1:20">
      <c r="A9337" s="233" t="s">
        <v>53</v>
      </c>
      <c r="B9337" s="234"/>
      <c r="C9337" s="234"/>
      <c r="D9337" s="299"/>
      <c r="E9337" s="236" t="s">
        <v>73</v>
      </c>
      <c r="F9337" s="237" t="s">
        <v>74</v>
      </c>
      <c r="G9337" s="252" t="s">
        <v>73</v>
      </c>
      <c r="I9337" s="308"/>
    </row>
    <row r="9338" spans="1:20">
      <c r="A9338" s="178" t="s">
        <v>86</v>
      </c>
      <c r="B9338" s="253"/>
      <c r="C9338" s="253"/>
      <c r="D9338" s="300"/>
      <c r="E9338" s="217">
        <f>SUM(G9297,G9312,G9320,G9335)</f>
        <v>0</v>
      </c>
      <c r="F9338" s="254">
        <f>A</f>
        <v>0</v>
      </c>
      <c r="G9338" s="255">
        <f>E9338*F9338</f>
        <v>0</v>
      </c>
      <c r="I9338" s="308"/>
    </row>
    <row r="9339" spans="1:20">
      <c r="A9339" s="178" t="s">
        <v>84</v>
      </c>
      <c r="B9339" s="253"/>
      <c r="C9339" s="253"/>
      <c r="D9339" s="300"/>
      <c r="E9339" s="217">
        <f>SUM(G9297,G9312,G9320,G9335)</f>
        <v>0</v>
      </c>
      <c r="F9339" s="254">
        <f>I</f>
        <v>0</v>
      </c>
      <c r="G9339" s="255">
        <f>E9339*F9339</f>
        <v>0</v>
      </c>
      <c r="I9339" s="308"/>
    </row>
    <row r="9340" spans="1:20" ht="33" customHeight="1">
      <c r="A9340" s="178" t="s">
        <v>85</v>
      </c>
      <c r="B9340" s="253"/>
      <c r="C9340" s="253"/>
      <c r="D9340" s="300"/>
      <c r="E9340" s="217">
        <f>SUM(G9297,G9312,G9320,G9335)</f>
        <v>0</v>
      </c>
      <c r="F9340" s="254">
        <f>U</f>
        <v>0</v>
      </c>
      <c r="G9340" s="255">
        <f>E9340*F9340</f>
        <v>0</v>
      </c>
      <c r="I9340" s="308"/>
      <c r="J9340" s="281"/>
      <c r="K9340" s="281"/>
      <c r="L9340" s="281"/>
      <c r="M9340" s="281"/>
      <c r="N9340" s="281"/>
      <c r="O9340" s="281"/>
      <c r="P9340" s="281"/>
      <c r="Q9340" s="281"/>
      <c r="R9340" s="281"/>
      <c r="S9340" s="281"/>
    </row>
    <row r="9341" spans="1:20" s="201" customFormat="1" ht="13.5" thickBot="1">
      <c r="A9341" s="222"/>
      <c r="B9341" s="223"/>
      <c r="C9341" s="223"/>
      <c r="D9341" s="225"/>
      <c r="E9341" s="225"/>
      <c r="F9341" s="256" t="s">
        <v>83</v>
      </c>
      <c r="G9341" s="250">
        <f>SUM(G9338:G9340)</f>
        <v>0</v>
      </c>
      <c r="I9341" s="309"/>
      <c r="J9341" s="201" t="str">
        <f>B9281</f>
        <v>11,1</v>
      </c>
      <c r="K9341" s="261">
        <f>E9338</f>
        <v>0</v>
      </c>
      <c r="L9341" s="261">
        <f>+G9297</f>
        <v>0</v>
      </c>
      <c r="M9341" s="261">
        <f>+G9312</f>
        <v>0</v>
      </c>
      <c r="N9341" s="261">
        <f>+G9320</f>
        <v>0</v>
      </c>
      <c r="O9341" s="261">
        <f>+G9335</f>
        <v>0</v>
      </c>
      <c r="P9341" s="280">
        <f>G9338</f>
        <v>0</v>
      </c>
      <c r="Q9341" s="280">
        <f>G9339</f>
        <v>0</v>
      </c>
      <c r="R9341" s="280">
        <f>G9340</f>
        <v>0</v>
      </c>
      <c r="S9341" s="283">
        <f>SUM(K9341:R9341)</f>
        <v>0</v>
      </c>
      <c r="T9341" s="280"/>
    </row>
    <row r="9342" spans="1:20" ht="14" thickTop="1" thickBot="1">
      <c r="A9342" s="257"/>
      <c r="B9342" s="201"/>
      <c r="C9342" s="201"/>
      <c r="D9342" s="301"/>
      <c r="E9342" s="258" t="s">
        <v>88</v>
      </c>
      <c r="F9342" s="259"/>
      <c r="G9342" s="260">
        <f>ROUND(SUM(G9297,G9312,G9320,G9335,G9341),0)</f>
        <v>0</v>
      </c>
      <c r="I9342" s="308"/>
      <c r="T9342" s="280"/>
    </row>
    <row r="9343" spans="1:20" ht="13.5" thickTop="1">
      <c r="A9343" s="262" t="s">
        <v>95</v>
      </c>
      <c r="D9343" s="206"/>
      <c r="E9343" s="206"/>
      <c r="F9343" s="205"/>
      <c r="G9343" s="208"/>
      <c r="I9343" s="308"/>
      <c r="T9343" s="280"/>
    </row>
    <row r="9344" spans="1:20">
      <c r="A9344" s="262"/>
      <c r="B9344" s="263"/>
      <c r="C9344" s="263"/>
      <c r="D9344" s="302"/>
      <c r="E9344" s="206"/>
      <c r="F9344" s="205"/>
      <c r="G9344" s="264">
        <f ca="1">TODAY()</f>
        <v>45189</v>
      </c>
      <c r="I9344" s="308"/>
      <c r="T9344" s="280"/>
    </row>
    <row r="9345" spans="1:19" s="191" customFormat="1" ht="13.5" thickBot="1">
      <c r="A9345" s="222"/>
      <c r="B9345" s="223"/>
      <c r="C9345" s="223"/>
      <c r="D9345" s="225"/>
      <c r="E9345" s="225"/>
      <c r="F9345" s="224"/>
      <c r="G9345" s="265"/>
      <c r="I9345" s="303"/>
      <c r="S9345" s="282"/>
    </row>
    <row r="9346" spans="1:19" s="191" customFormat="1" ht="13.5" thickTop="1">
      <c r="A9346" s="188" t="s">
        <v>124</v>
      </c>
      <c r="B9346" s="188"/>
      <c r="C9346" s="188"/>
      <c r="D9346" s="190"/>
      <c r="E9346" s="190"/>
      <c r="F9346" s="189"/>
      <c r="G9346" s="189"/>
      <c r="I9346" s="303"/>
      <c r="S9346" s="282"/>
    </row>
    <row r="9347" spans="1:19" s="191" customFormat="1">
      <c r="A9347" s="188" t="str">
        <f>CONCATENATE('Prestaciones y AIU'!A8112," ANALISIS DE PRECIOS UNITARIOS")</f>
        <v xml:space="preserve"> ANALISIS DE PRECIOS UNITARIOS</v>
      </c>
      <c r="B9347" s="188"/>
      <c r="C9347" s="188"/>
      <c r="D9347" s="190"/>
      <c r="E9347" s="190"/>
      <c r="F9347" s="189"/>
      <c r="G9347" s="189"/>
      <c r="I9347" s="303"/>
      <c r="S9347" s="282"/>
    </row>
    <row r="9348" spans="1:19" s="191" customFormat="1">
      <c r="A9348" s="188" t="str">
        <f>Objeto_LIC</f>
        <v>OBJETO PROCESO COMPETITIVO</v>
      </c>
      <c r="B9348" s="188"/>
      <c r="C9348" s="188"/>
      <c r="D9348" s="190"/>
      <c r="E9348" s="190"/>
      <c r="F9348" s="189"/>
      <c r="G9348" s="189"/>
      <c r="I9348" s="303"/>
      <c r="S9348" s="282"/>
    </row>
    <row r="9349" spans="1:19">
      <c r="A9349" s="188"/>
      <c r="B9349" s="188"/>
      <c r="C9349" s="188"/>
      <c r="D9349" s="190"/>
      <c r="E9349" s="190"/>
      <c r="F9349" s="189"/>
      <c r="G9349" s="189"/>
    </row>
    <row r="9350" spans="1:19" s="201" customFormat="1" ht="13.5" thickBot="1">
      <c r="A9350" s="192"/>
      <c r="B9350" s="192"/>
      <c r="C9350" s="192"/>
      <c r="D9350" s="194"/>
      <c r="E9350" s="194"/>
      <c r="F9350" s="193"/>
      <c r="G9350" s="193"/>
      <c r="I9350" s="305"/>
      <c r="S9350" s="282"/>
    </row>
    <row r="9351" spans="1:19" ht="13.5" thickTop="1">
      <c r="A9351" s="196"/>
      <c r="B9351" s="197"/>
      <c r="C9351" s="197"/>
      <c r="D9351" s="199"/>
      <c r="E9351" s="199"/>
      <c r="F9351" s="198"/>
      <c r="G9351" s="200" t="s">
        <v>125</v>
      </c>
    </row>
    <row r="9352" spans="1:19">
      <c r="A9352" s="202" t="s">
        <v>58</v>
      </c>
      <c r="B9352" s="844" t="str">
        <f>Proponente</f>
        <v>INDICAR NOMBRE DE CONTRATISTA</v>
      </c>
      <c r="C9352" s="844"/>
      <c r="D9352" s="844"/>
      <c r="E9352" s="844"/>
      <c r="F9352" s="844"/>
      <c r="G9352" s="845"/>
    </row>
    <row r="9353" spans="1:19">
      <c r="A9353" s="202" t="s">
        <v>59</v>
      </c>
      <c r="B9353" s="203" t="str">
        <f>Presupuesto!$A$142</f>
        <v>11,2</v>
      </c>
      <c r="C9353" s="844" t="str">
        <f>Presupuesto!$B$142</f>
        <v>Suministro de Subbase granular (Suelto)</v>
      </c>
      <c r="D9353" s="844"/>
      <c r="E9353" s="844"/>
      <c r="F9353" s="844"/>
      <c r="G9353" s="845"/>
    </row>
    <row r="9354" spans="1:19">
      <c r="A9354" s="204"/>
      <c r="D9354" s="206"/>
      <c r="E9354" s="206"/>
      <c r="F9354" s="192" t="s">
        <v>87</v>
      </c>
      <c r="G9354" s="207" t="str">
        <f>Presupuesto!$C$142</f>
        <v>m3</v>
      </c>
      <c r="I9354" s="306"/>
      <c r="J9354" s="281"/>
      <c r="K9354" s="281"/>
      <c r="L9354" s="281"/>
      <c r="M9354" s="281"/>
      <c r="N9354" s="281"/>
      <c r="O9354" s="281"/>
      <c r="P9354" s="281"/>
      <c r="Q9354" s="281"/>
      <c r="R9354" s="281"/>
      <c r="S9354" s="281"/>
    </row>
    <row r="9355" spans="1:19" s="209" customFormat="1" ht="13.5" thickBot="1">
      <c r="A9355" s="202" t="s">
        <v>60</v>
      </c>
      <c r="B9355" s="195"/>
      <c r="C9355" s="195"/>
      <c r="D9355" s="206"/>
      <c r="E9355" s="206"/>
      <c r="F9355" s="205"/>
      <c r="G9355" s="208"/>
      <c r="I9355" s="307"/>
      <c r="S9355" s="281"/>
    </row>
    <row r="9356" spans="1:19" ht="13.5" thickTop="1">
      <c r="A9356" s="210" t="s">
        <v>53</v>
      </c>
      <c r="B9356" s="211" t="s">
        <v>61</v>
      </c>
      <c r="C9356" s="211" t="s">
        <v>62</v>
      </c>
      <c r="D9356" s="212" t="s">
        <v>70</v>
      </c>
      <c r="E9356" s="213" t="s">
        <v>98</v>
      </c>
      <c r="F9356" s="213" t="s">
        <v>75</v>
      </c>
      <c r="G9356" s="214" t="s">
        <v>66</v>
      </c>
      <c r="I9356" s="269"/>
    </row>
    <row r="9357" spans="1:19">
      <c r="A9357" s="215" t="str">
        <f t="shared" ref="A9357:A9368" si="1663">IF(I9356=0,"-",VLOOKUP(I9356,EQUIPOS,2,FALSE))</f>
        <v>-</v>
      </c>
      <c r="B9357" s="216"/>
      <c r="C9357" s="216"/>
      <c r="D9357" s="186"/>
      <c r="E9357" s="217">
        <f t="shared" ref="E9357:E9368" si="1664">IF(I9356=0,0,VLOOKUP(I9356,EQUIPOS,4,FALSE))</f>
        <v>0</v>
      </c>
      <c r="F9357" s="218">
        <f t="shared" ref="F9357:F9368" si="1665">IF(D9357=0,0,E9357/D9357)</f>
        <v>0</v>
      </c>
      <c r="G9357" s="219"/>
      <c r="I9357" s="269"/>
    </row>
    <row r="9358" spans="1:19">
      <c r="A9358" s="215" t="str">
        <f t="shared" si="1663"/>
        <v>-</v>
      </c>
      <c r="B9358" s="216"/>
      <c r="C9358" s="216"/>
      <c r="D9358" s="186"/>
      <c r="E9358" s="217">
        <f t="shared" si="1664"/>
        <v>0</v>
      </c>
      <c r="F9358" s="218">
        <f t="shared" si="1665"/>
        <v>0</v>
      </c>
      <c r="G9358" s="220"/>
      <c r="I9358" s="269"/>
    </row>
    <row r="9359" spans="1:19">
      <c r="A9359" s="215" t="str">
        <f t="shared" si="1663"/>
        <v>-</v>
      </c>
      <c r="B9359" s="216"/>
      <c r="C9359" s="216"/>
      <c r="D9359" s="186"/>
      <c r="E9359" s="217">
        <f t="shared" si="1664"/>
        <v>0</v>
      </c>
      <c r="F9359" s="218">
        <f t="shared" si="1665"/>
        <v>0</v>
      </c>
      <c r="G9359" s="220"/>
      <c r="I9359" s="269"/>
    </row>
    <row r="9360" spans="1:19">
      <c r="A9360" s="215" t="str">
        <f t="shared" si="1663"/>
        <v>-</v>
      </c>
      <c r="B9360" s="216"/>
      <c r="C9360" s="216"/>
      <c r="D9360" s="186"/>
      <c r="E9360" s="217">
        <f t="shared" si="1664"/>
        <v>0</v>
      </c>
      <c r="F9360" s="218">
        <f t="shared" si="1665"/>
        <v>0</v>
      </c>
      <c r="G9360" s="220"/>
      <c r="I9360" s="269"/>
    </row>
    <row r="9361" spans="1:19">
      <c r="A9361" s="215" t="str">
        <f t="shared" si="1663"/>
        <v>-</v>
      </c>
      <c r="B9361" s="216"/>
      <c r="C9361" s="216"/>
      <c r="D9361" s="186"/>
      <c r="E9361" s="217">
        <f t="shared" si="1664"/>
        <v>0</v>
      </c>
      <c r="F9361" s="218">
        <f t="shared" si="1665"/>
        <v>0</v>
      </c>
      <c r="G9361" s="220"/>
      <c r="I9361" s="269"/>
    </row>
    <row r="9362" spans="1:19">
      <c r="A9362" s="215" t="str">
        <f t="shared" si="1663"/>
        <v>-</v>
      </c>
      <c r="B9362" s="216"/>
      <c r="C9362" s="216"/>
      <c r="D9362" s="186"/>
      <c r="E9362" s="217">
        <f t="shared" si="1664"/>
        <v>0</v>
      </c>
      <c r="F9362" s="218">
        <f t="shared" si="1665"/>
        <v>0</v>
      </c>
      <c r="G9362" s="220"/>
      <c r="I9362" s="269"/>
    </row>
    <row r="9363" spans="1:19">
      <c r="A9363" s="215" t="str">
        <f t="shared" si="1663"/>
        <v>-</v>
      </c>
      <c r="B9363" s="216"/>
      <c r="C9363" s="216"/>
      <c r="D9363" s="186"/>
      <c r="E9363" s="217">
        <f t="shared" si="1664"/>
        <v>0</v>
      </c>
      <c r="F9363" s="218">
        <f t="shared" si="1665"/>
        <v>0</v>
      </c>
      <c r="G9363" s="220"/>
      <c r="I9363" s="269"/>
    </row>
    <row r="9364" spans="1:19">
      <c r="A9364" s="215" t="str">
        <f t="shared" si="1663"/>
        <v>-</v>
      </c>
      <c r="B9364" s="216"/>
      <c r="C9364" s="216"/>
      <c r="D9364" s="186"/>
      <c r="E9364" s="217">
        <f t="shared" si="1664"/>
        <v>0</v>
      </c>
      <c r="F9364" s="218">
        <f t="shared" si="1665"/>
        <v>0</v>
      </c>
      <c r="G9364" s="220"/>
      <c r="I9364" s="269"/>
    </row>
    <row r="9365" spans="1:19">
      <c r="A9365" s="215" t="str">
        <f t="shared" si="1663"/>
        <v>-</v>
      </c>
      <c r="B9365" s="216"/>
      <c r="C9365" s="216"/>
      <c r="D9365" s="186"/>
      <c r="E9365" s="217">
        <f t="shared" si="1664"/>
        <v>0</v>
      </c>
      <c r="F9365" s="218">
        <f t="shared" si="1665"/>
        <v>0</v>
      </c>
      <c r="G9365" s="220"/>
      <c r="I9365" s="269"/>
    </row>
    <row r="9366" spans="1:19">
      <c r="A9366" s="215" t="str">
        <f t="shared" si="1663"/>
        <v>-</v>
      </c>
      <c r="B9366" s="216"/>
      <c r="C9366" s="216"/>
      <c r="D9366" s="186"/>
      <c r="E9366" s="217">
        <f t="shared" si="1664"/>
        <v>0</v>
      </c>
      <c r="F9366" s="218">
        <f t="shared" si="1665"/>
        <v>0</v>
      </c>
      <c r="G9366" s="220"/>
      <c r="I9366" s="269"/>
    </row>
    <row r="9367" spans="1:19">
      <c r="A9367" s="215" t="str">
        <f t="shared" si="1663"/>
        <v>-</v>
      </c>
      <c r="B9367" s="216"/>
      <c r="C9367" s="216"/>
      <c r="D9367" s="186"/>
      <c r="E9367" s="217">
        <f t="shared" si="1664"/>
        <v>0</v>
      </c>
      <c r="F9367" s="218">
        <f t="shared" si="1665"/>
        <v>0</v>
      </c>
      <c r="G9367" s="220"/>
      <c r="I9367" s="269"/>
    </row>
    <row r="9368" spans="1:19">
      <c r="A9368" s="215" t="str">
        <f t="shared" si="1663"/>
        <v>-</v>
      </c>
      <c r="B9368" s="216"/>
      <c r="C9368" s="216"/>
      <c r="D9368" s="186"/>
      <c r="E9368" s="217">
        <f t="shared" si="1664"/>
        <v>0</v>
      </c>
      <c r="F9368" s="218">
        <f t="shared" si="1665"/>
        <v>0</v>
      </c>
      <c r="G9368" s="220"/>
      <c r="I9368" s="308"/>
    </row>
    <row r="9369" spans="1:19" ht="13.5" thickBot="1">
      <c r="A9369" s="222"/>
      <c r="B9369" s="223"/>
      <c r="C9369" s="223"/>
      <c r="D9369" s="225"/>
      <c r="E9369" s="225"/>
      <c r="F9369" s="226" t="s">
        <v>76</v>
      </c>
      <c r="G9369" s="227">
        <f>SUM(F9357:F9368)</f>
        <v>0</v>
      </c>
      <c r="I9369" s="308"/>
    </row>
    <row r="9370" spans="1:19" s="209" customFormat="1" ht="13.5" thickTop="1">
      <c r="A9370" s="228" t="s">
        <v>63</v>
      </c>
      <c r="B9370" s="229"/>
      <c r="C9370" s="229"/>
      <c r="D9370" s="231"/>
      <c r="E9370" s="231"/>
      <c r="F9370" s="230"/>
      <c r="G9370" s="232"/>
      <c r="I9370" s="307"/>
      <c r="S9370" s="281"/>
    </row>
    <row r="9371" spans="1:19" ht="26">
      <c r="A9371" s="233" t="s">
        <v>53</v>
      </c>
      <c r="B9371" s="234"/>
      <c r="C9371" s="235" t="s">
        <v>54</v>
      </c>
      <c r="D9371" s="298" t="s">
        <v>64</v>
      </c>
      <c r="E9371" s="236" t="s">
        <v>65</v>
      </c>
      <c r="F9371" s="237" t="s">
        <v>75</v>
      </c>
      <c r="G9371" s="238" t="s">
        <v>66</v>
      </c>
      <c r="I9371" s="269"/>
    </row>
    <row r="9372" spans="1:19">
      <c r="A9372" s="842" t="str">
        <f t="shared" ref="A9372:A9383" si="1666">IF(I9371=0,"",VLOOKUP(I9371,MATERIALES,2,FALSE))</f>
        <v/>
      </c>
      <c r="B9372" s="843"/>
      <c r="C9372" s="239" t="str">
        <f t="shared" ref="C9372:C9380" si="1667">IF(I9371=0,"",VLOOKUP(I9371,MATERIALES,3,FALSE))</f>
        <v/>
      </c>
      <c r="D9372" s="186"/>
      <c r="E9372" s="240">
        <f t="shared" ref="E9372:E9383" si="1668">IF(I9371=0,0,VLOOKUP(I9371,MATERIALES,4,FALSE))</f>
        <v>0</v>
      </c>
      <c r="F9372" s="218">
        <f>D9372*E9372</f>
        <v>0</v>
      </c>
      <c r="G9372" s="219"/>
      <c r="I9372" s="269"/>
    </row>
    <row r="9373" spans="1:19">
      <c r="A9373" s="842" t="str">
        <f t="shared" si="1666"/>
        <v/>
      </c>
      <c r="B9373" s="843"/>
      <c r="C9373" s="239" t="str">
        <f t="shared" si="1667"/>
        <v/>
      </c>
      <c r="D9373" s="186"/>
      <c r="E9373" s="240">
        <f t="shared" si="1668"/>
        <v>0</v>
      </c>
      <c r="F9373" s="218">
        <f t="shared" ref="F9373:F9383" si="1669">D9373*E9373</f>
        <v>0</v>
      </c>
      <c r="G9373" s="220"/>
      <c r="I9373" s="269"/>
    </row>
    <row r="9374" spans="1:19">
      <c r="A9374" s="842" t="str">
        <f t="shared" si="1666"/>
        <v/>
      </c>
      <c r="B9374" s="843"/>
      <c r="C9374" s="239" t="str">
        <f t="shared" si="1667"/>
        <v/>
      </c>
      <c r="D9374" s="186"/>
      <c r="E9374" s="240">
        <f t="shared" si="1668"/>
        <v>0</v>
      </c>
      <c r="F9374" s="218">
        <f t="shared" si="1669"/>
        <v>0</v>
      </c>
      <c r="G9374" s="220"/>
      <c r="I9374" s="269"/>
    </row>
    <row r="9375" spans="1:19">
      <c r="A9375" s="842" t="str">
        <f t="shared" si="1666"/>
        <v/>
      </c>
      <c r="B9375" s="843"/>
      <c r="C9375" s="239" t="str">
        <f t="shared" si="1667"/>
        <v/>
      </c>
      <c r="D9375" s="186"/>
      <c r="E9375" s="240">
        <f t="shared" si="1668"/>
        <v>0</v>
      </c>
      <c r="F9375" s="218">
        <f t="shared" si="1669"/>
        <v>0</v>
      </c>
      <c r="G9375" s="220"/>
      <c r="I9375" s="269"/>
    </row>
    <row r="9376" spans="1:19">
      <c r="A9376" s="842" t="str">
        <f t="shared" si="1666"/>
        <v/>
      </c>
      <c r="B9376" s="843"/>
      <c r="C9376" s="239" t="str">
        <f t="shared" si="1667"/>
        <v/>
      </c>
      <c r="D9376" s="186"/>
      <c r="E9376" s="240">
        <f t="shared" si="1668"/>
        <v>0</v>
      </c>
      <c r="F9376" s="218">
        <f t="shared" si="1669"/>
        <v>0</v>
      </c>
      <c r="G9376" s="220"/>
      <c r="I9376" s="269"/>
    </row>
    <row r="9377" spans="1:9">
      <c r="A9377" s="842" t="str">
        <f t="shared" si="1666"/>
        <v/>
      </c>
      <c r="B9377" s="843"/>
      <c r="C9377" s="239" t="str">
        <f t="shared" si="1667"/>
        <v/>
      </c>
      <c r="D9377" s="186"/>
      <c r="E9377" s="240">
        <f t="shared" si="1668"/>
        <v>0</v>
      </c>
      <c r="F9377" s="218">
        <f t="shared" si="1669"/>
        <v>0</v>
      </c>
      <c r="G9377" s="220"/>
      <c r="I9377" s="269"/>
    </row>
    <row r="9378" spans="1:9">
      <c r="A9378" s="842" t="str">
        <f t="shared" si="1666"/>
        <v/>
      </c>
      <c r="B9378" s="843"/>
      <c r="C9378" s="239" t="str">
        <f t="shared" si="1667"/>
        <v/>
      </c>
      <c r="D9378" s="186"/>
      <c r="E9378" s="240">
        <f t="shared" si="1668"/>
        <v>0</v>
      </c>
      <c r="F9378" s="218">
        <f t="shared" si="1669"/>
        <v>0</v>
      </c>
      <c r="G9378" s="220"/>
      <c r="I9378" s="269"/>
    </row>
    <row r="9379" spans="1:9">
      <c r="A9379" s="842" t="str">
        <f t="shared" si="1666"/>
        <v/>
      </c>
      <c r="B9379" s="843"/>
      <c r="C9379" s="239" t="str">
        <f t="shared" si="1667"/>
        <v/>
      </c>
      <c r="D9379" s="186"/>
      <c r="E9379" s="240">
        <f t="shared" si="1668"/>
        <v>0</v>
      </c>
      <c r="F9379" s="218">
        <f t="shared" si="1669"/>
        <v>0</v>
      </c>
      <c r="G9379" s="241"/>
      <c r="I9379" s="269"/>
    </row>
    <row r="9380" spans="1:9">
      <c r="A9380" s="842" t="str">
        <f t="shared" si="1666"/>
        <v/>
      </c>
      <c r="B9380" s="843"/>
      <c r="C9380" s="239" t="str">
        <f t="shared" si="1667"/>
        <v/>
      </c>
      <c r="D9380" s="186"/>
      <c r="E9380" s="240">
        <f t="shared" si="1668"/>
        <v>0</v>
      </c>
      <c r="F9380" s="218">
        <f t="shared" si="1669"/>
        <v>0</v>
      </c>
      <c r="G9380" s="220"/>
      <c r="I9380" s="269"/>
    </row>
    <row r="9381" spans="1:9">
      <c r="A9381" s="842" t="str">
        <f t="shared" si="1666"/>
        <v/>
      </c>
      <c r="B9381" s="843"/>
      <c r="C9381" s="239"/>
      <c r="D9381" s="186"/>
      <c r="E9381" s="240">
        <f t="shared" si="1668"/>
        <v>0</v>
      </c>
      <c r="F9381" s="218">
        <f t="shared" si="1669"/>
        <v>0</v>
      </c>
      <c r="G9381" s="220"/>
      <c r="I9381" s="269"/>
    </row>
    <row r="9382" spans="1:9">
      <c r="A9382" s="842" t="str">
        <f t="shared" si="1666"/>
        <v/>
      </c>
      <c r="B9382" s="843"/>
      <c r="C9382" s="239"/>
      <c r="D9382" s="186"/>
      <c r="E9382" s="240">
        <f t="shared" si="1668"/>
        <v>0</v>
      </c>
      <c r="F9382" s="218">
        <f t="shared" si="1669"/>
        <v>0</v>
      </c>
      <c r="G9382" s="220"/>
      <c r="I9382" s="269"/>
    </row>
    <row r="9383" spans="1:9" ht="26.25" customHeight="1">
      <c r="A9383" s="842" t="str">
        <f t="shared" si="1666"/>
        <v/>
      </c>
      <c r="B9383" s="843"/>
      <c r="C9383" s="239" t="str">
        <f t="shared" ref="C9383" si="1670">IF(I9382=0,"",VLOOKUP(I9382,MATERIALES,3,FALSE))</f>
        <v/>
      </c>
      <c r="D9383" s="186"/>
      <c r="E9383" s="240">
        <f t="shared" si="1668"/>
        <v>0</v>
      </c>
      <c r="F9383" s="218">
        <f t="shared" si="1669"/>
        <v>0</v>
      </c>
      <c r="G9383" s="221"/>
      <c r="I9383" s="308"/>
    </row>
    <row r="9384" spans="1:9" ht="13.5" thickBot="1">
      <c r="A9384" s="204"/>
      <c r="D9384" s="206"/>
      <c r="E9384" s="242"/>
      <c r="F9384" s="243" t="s">
        <v>77</v>
      </c>
      <c r="G9384" s="241">
        <f>SUM(F9372:F9383)</f>
        <v>0</v>
      </c>
      <c r="I9384" s="308"/>
    </row>
    <row r="9385" spans="1:9" ht="14" thickTop="1" thickBot="1">
      <c r="A9385" s="244" t="s">
        <v>68</v>
      </c>
      <c r="B9385" s="245"/>
      <c r="C9385" s="245"/>
      <c r="D9385" s="247"/>
      <c r="E9385" s="247"/>
      <c r="F9385" s="246"/>
      <c r="G9385" s="248"/>
      <c r="I9385" s="308"/>
    </row>
    <row r="9386" spans="1:9" ht="13.5" thickTop="1">
      <c r="A9386" s="233" t="s">
        <v>53</v>
      </c>
      <c r="B9386" s="234"/>
      <c r="C9386" s="236" t="s">
        <v>67</v>
      </c>
      <c r="D9386" s="298" t="s">
        <v>71</v>
      </c>
      <c r="E9386" s="236" t="s">
        <v>96</v>
      </c>
      <c r="F9386" s="237" t="s">
        <v>75</v>
      </c>
      <c r="G9386" s="238" t="s">
        <v>66</v>
      </c>
      <c r="I9386" s="269"/>
    </row>
    <row r="9387" spans="1:9">
      <c r="A9387" s="842" t="str">
        <f>IF(I9386=0,"",VLOOKUP(I9386,EQUIPOS,2,FALSE))</f>
        <v/>
      </c>
      <c r="B9387" s="843"/>
      <c r="C9387" s="187"/>
      <c r="D9387" s="186"/>
      <c r="E9387" s="240">
        <f>IF(I9386=0,0,VLOOKUP(I9386,EQUIPOS,4,FALSE))</f>
        <v>0</v>
      </c>
      <c r="F9387" s="218">
        <f>C9387*D9387*E9387</f>
        <v>0</v>
      </c>
      <c r="G9387" s="219"/>
      <c r="I9387" s="269"/>
    </row>
    <row r="9388" spans="1:9">
      <c r="A9388" s="842" t="str">
        <f>IF(I9387=0,"",VLOOKUP(I9387,EQUIPOS,2,FALSE))</f>
        <v/>
      </c>
      <c r="B9388" s="843"/>
      <c r="C9388" s="187"/>
      <c r="D9388" s="186"/>
      <c r="E9388" s="240">
        <f>IF(I9387=0,0,VLOOKUP(I9387,EQUIPOS,4,FALSE))</f>
        <v>0</v>
      </c>
      <c r="F9388" s="218">
        <f t="shared" ref="F9388:F9391" si="1671">C9388*D9388*E9388</f>
        <v>0</v>
      </c>
      <c r="G9388" s="220"/>
      <c r="I9388" s="269"/>
    </row>
    <row r="9389" spans="1:9">
      <c r="A9389" s="842" t="str">
        <f>IF(I9388=0,"",VLOOKUP(I9388,EQUIPOS,2,FALSE))</f>
        <v/>
      </c>
      <c r="B9389" s="843"/>
      <c r="C9389" s="187"/>
      <c r="D9389" s="186"/>
      <c r="E9389" s="240">
        <f>IF(I9388=0,0,VLOOKUP(I9388,EQUIPOS,4,FALSE))</f>
        <v>0</v>
      </c>
      <c r="F9389" s="218">
        <f t="shared" si="1671"/>
        <v>0</v>
      </c>
      <c r="G9389" s="220"/>
      <c r="I9389" s="269"/>
    </row>
    <row r="9390" spans="1:9">
      <c r="A9390" s="842" t="str">
        <f>IF(I9389=0,"",VLOOKUP(I9389,EQUIPOS,2,FALSE))</f>
        <v/>
      </c>
      <c r="B9390" s="843"/>
      <c r="C9390" s="187"/>
      <c r="D9390" s="186"/>
      <c r="E9390" s="240">
        <f>IF(I9389=0,0,VLOOKUP(I9389,EQUIPOS,4,FALSE))</f>
        <v>0</v>
      </c>
      <c r="F9390" s="218">
        <f t="shared" si="1671"/>
        <v>0</v>
      </c>
      <c r="G9390" s="220"/>
      <c r="I9390" s="269"/>
    </row>
    <row r="9391" spans="1:9" ht="30.75" customHeight="1">
      <c r="A9391" s="842" t="str">
        <f>IF(I9390=0,"",VLOOKUP(I9390,EQUIPOS,2,FALSE))</f>
        <v/>
      </c>
      <c r="B9391" s="843"/>
      <c r="C9391" s="187"/>
      <c r="D9391" s="186"/>
      <c r="E9391" s="240">
        <f>IF(I9390=0,0,VLOOKUP(I9390,EQUIPOS,4,FALSE))</f>
        <v>0</v>
      </c>
      <c r="F9391" s="218">
        <f t="shared" si="1671"/>
        <v>0</v>
      </c>
      <c r="G9391" s="221"/>
      <c r="I9391" s="308"/>
    </row>
    <row r="9392" spans="1:9" ht="13.5" thickBot="1">
      <c r="A9392" s="222"/>
      <c r="B9392" s="223"/>
      <c r="C9392" s="223"/>
      <c r="D9392" s="225"/>
      <c r="E9392" s="249"/>
      <c r="F9392" s="226" t="s">
        <v>78</v>
      </c>
      <c r="G9392" s="250">
        <f>SUM(F9387:F9391)</f>
        <v>0</v>
      </c>
      <c r="I9392" s="308"/>
    </row>
    <row r="9393" spans="1:9" ht="13.5" thickTop="1">
      <c r="A9393" s="228" t="s">
        <v>69</v>
      </c>
      <c r="B9393" s="229"/>
      <c r="C9393" s="229"/>
      <c r="D9393" s="231"/>
      <c r="E9393" s="231"/>
      <c r="F9393" s="230"/>
      <c r="G9393" s="232"/>
      <c r="H9393" s="209"/>
      <c r="I9393" s="307"/>
    </row>
    <row r="9394" spans="1:9" ht="26">
      <c r="A9394" s="233" t="s">
        <v>53</v>
      </c>
      <c r="B9394" s="235" t="s">
        <v>54</v>
      </c>
      <c r="C9394" s="235" t="s">
        <v>64</v>
      </c>
      <c r="D9394" s="298" t="s">
        <v>70</v>
      </c>
      <c r="E9394" s="236" t="s">
        <v>65</v>
      </c>
      <c r="F9394" s="237" t="s">
        <v>75</v>
      </c>
      <c r="G9394" s="238" t="s">
        <v>66</v>
      </c>
      <c r="I9394" s="269"/>
    </row>
    <row r="9395" spans="1:9">
      <c r="A9395" s="251" t="str">
        <f t="shared" ref="A9395:A9406" si="1672">IF(I9394=0,"",VLOOKUP(I9394,MANOOBRA,2,FALSE))</f>
        <v/>
      </c>
      <c r="B9395" s="239" t="str">
        <f t="shared" ref="B9395:B9406" si="1673">IF(I9394=0,"",VLOOKUP(I9394,MANOOBRA,3,FALSE))</f>
        <v/>
      </c>
      <c r="C9395" s="187"/>
      <c r="D9395" s="187"/>
      <c r="E9395" s="240">
        <f t="shared" ref="E9395:E9406" si="1674">IF(I9394=0,0,VLOOKUP(I9394,MANOOBRA,4,FALSE))</f>
        <v>0</v>
      </c>
      <c r="F9395" s="218">
        <f>IF(D9395=0,0,C9395*E9395/D9395)</f>
        <v>0</v>
      </c>
      <c r="G9395" s="219"/>
      <c r="I9395" s="269"/>
    </row>
    <row r="9396" spans="1:9">
      <c r="A9396" s="251" t="str">
        <f t="shared" si="1672"/>
        <v/>
      </c>
      <c r="B9396" s="239" t="str">
        <f t="shared" si="1673"/>
        <v/>
      </c>
      <c r="C9396" s="187"/>
      <c r="D9396" s="187"/>
      <c r="E9396" s="240">
        <f t="shared" si="1674"/>
        <v>0</v>
      </c>
      <c r="F9396" s="218">
        <f t="shared" ref="F9396:F9406" si="1675">IF(D9396=0,0,C9396*E9396/D9396)</f>
        <v>0</v>
      </c>
      <c r="G9396" s="220"/>
      <c r="I9396" s="269"/>
    </row>
    <row r="9397" spans="1:9">
      <c r="A9397" s="251" t="str">
        <f t="shared" si="1672"/>
        <v/>
      </c>
      <c r="B9397" s="239" t="str">
        <f t="shared" si="1673"/>
        <v/>
      </c>
      <c r="C9397" s="187"/>
      <c r="D9397" s="290"/>
      <c r="E9397" s="240">
        <f t="shared" si="1674"/>
        <v>0</v>
      </c>
      <c r="F9397" s="218">
        <f t="shared" si="1675"/>
        <v>0</v>
      </c>
      <c r="G9397" s="220"/>
      <c r="I9397" s="269"/>
    </row>
    <row r="9398" spans="1:9">
      <c r="A9398" s="251" t="str">
        <f t="shared" si="1672"/>
        <v/>
      </c>
      <c r="B9398" s="239" t="str">
        <f t="shared" si="1673"/>
        <v/>
      </c>
      <c r="C9398" s="187"/>
      <c r="D9398" s="187"/>
      <c r="E9398" s="240">
        <f t="shared" si="1674"/>
        <v>0</v>
      </c>
      <c r="F9398" s="218">
        <f t="shared" si="1675"/>
        <v>0</v>
      </c>
      <c r="G9398" s="220"/>
      <c r="I9398" s="269"/>
    </row>
    <row r="9399" spans="1:9">
      <c r="A9399" s="251" t="str">
        <f t="shared" si="1672"/>
        <v/>
      </c>
      <c r="B9399" s="239" t="str">
        <f t="shared" si="1673"/>
        <v/>
      </c>
      <c r="C9399" s="187"/>
      <c r="D9399" s="187"/>
      <c r="E9399" s="240">
        <f t="shared" si="1674"/>
        <v>0</v>
      </c>
      <c r="F9399" s="218">
        <f t="shared" si="1675"/>
        <v>0</v>
      </c>
      <c r="G9399" s="220"/>
      <c r="I9399" s="269"/>
    </row>
    <row r="9400" spans="1:9">
      <c r="A9400" s="251" t="str">
        <f t="shared" si="1672"/>
        <v/>
      </c>
      <c r="B9400" s="239" t="str">
        <f t="shared" si="1673"/>
        <v/>
      </c>
      <c r="C9400" s="187"/>
      <c r="D9400" s="187"/>
      <c r="E9400" s="240">
        <f t="shared" si="1674"/>
        <v>0</v>
      </c>
      <c r="F9400" s="218">
        <f t="shared" si="1675"/>
        <v>0</v>
      </c>
      <c r="G9400" s="220"/>
      <c r="I9400" s="269"/>
    </row>
    <row r="9401" spans="1:9">
      <c r="A9401" s="251" t="str">
        <f t="shared" si="1672"/>
        <v/>
      </c>
      <c r="B9401" s="239" t="str">
        <f t="shared" si="1673"/>
        <v/>
      </c>
      <c r="C9401" s="187"/>
      <c r="D9401" s="187"/>
      <c r="E9401" s="240">
        <f t="shared" si="1674"/>
        <v>0</v>
      </c>
      <c r="F9401" s="218">
        <f t="shared" si="1675"/>
        <v>0</v>
      </c>
      <c r="G9401" s="220"/>
      <c r="I9401" s="269"/>
    </row>
    <row r="9402" spans="1:9">
      <c r="A9402" s="251" t="str">
        <f t="shared" si="1672"/>
        <v/>
      </c>
      <c r="B9402" s="239" t="str">
        <f t="shared" si="1673"/>
        <v/>
      </c>
      <c r="C9402" s="187"/>
      <c r="D9402" s="187"/>
      <c r="E9402" s="240">
        <f t="shared" si="1674"/>
        <v>0</v>
      </c>
      <c r="F9402" s="218">
        <f t="shared" si="1675"/>
        <v>0</v>
      </c>
      <c r="G9402" s="220"/>
      <c r="I9402" s="269"/>
    </row>
    <row r="9403" spans="1:9">
      <c r="A9403" s="251" t="str">
        <f t="shared" si="1672"/>
        <v/>
      </c>
      <c r="B9403" s="239" t="str">
        <f t="shared" si="1673"/>
        <v/>
      </c>
      <c r="C9403" s="187"/>
      <c r="D9403" s="187"/>
      <c r="E9403" s="240">
        <f t="shared" si="1674"/>
        <v>0</v>
      </c>
      <c r="F9403" s="218">
        <f t="shared" si="1675"/>
        <v>0</v>
      </c>
      <c r="G9403" s="220"/>
      <c r="I9403" s="269"/>
    </row>
    <row r="9404" spans="1:9">
      <c r="A9404" s="251" t="str">
        <f t="shared" si="1672"/>
        <v/>
      </c>
      <c r="B9404" s="239" t="str">
        <f t="shared" si="1673"/>
        <v/>
      </c>
      <c r="C9404" s="187"/>
      <c r="D9404" s="187"/>
      <c r="E9404" s="240">
        <f t="shared" si="1674"/>
        <v>0</v>
      </c>
      <c r="F9404" s="218">
        <f t="shared" si="1675"/>
        <v>0</v>
      </c>
      <c r="G9404" s="220"/>
      <c r="I9404" s="269"/>
    </row>
    <row r="9405" spans="1:9">
      <c r="A9405" s="251" t="str">
        <f t="shared" si="1672"/>
        <v/>
      </c>
      <c r="B9405" s="239" t="str">
        <f t="shared" si="1673"/>
        <v/>
      </c>
      <c r="C9405" s="187"/>
      <c r="D9405" s="187"/>
      <c r="E9405" s="240">
        <f t="shared" si="1674"/>
        <v>0</v>
      </c>
      <c r="F9405" s="218">
        <f t="shared" si="1675"/>
        <v>0</v>
      </c>
      <c r="G9405" s="220"/>
      <c r="I9405" s="269"/>
    </row>
    <row r="9406" spans="1:9" ht="31.5" customHeight="1">
      <c r="A9406" s="251" t="str">
        <f t="shared" si="1672"/>
        <v/>
      </c>
      <c r="B9406" s="239" t="str">
        <f t="shared" si="1673"/>
        <v/>
      </c>
      <c r="C9406" s="187"/>
      <c r="D9406" s="187"/>
      <c r="E9406" s="240">
        <f t="shared" si="1674"/>
        <v>0</v>
      </c>
      <c r="F9406" s="218">
        <f t="shared" si="1675"/>
        <v>0</v>
      </c>
      <c r="G9406" s="221"/>
      <c r="I9406" s="308"/>
    </row>
    <row r="9407" spans="1:9" ht="13.5" thickBot="1">
      <c r="A9407" s="222"/>
      <c r="B9407" s="223"/>
      <c r="C9407" s="223"/>
      <c r="D9407" s="225"/>
      <c r="E9407" s="225"/>
      <c r="F9407" s="226" t="s">
        <v>79</v>
      </c>
      <c r="G9407" s="250">
        <f>SUM(F9395:F9406)</f>
        <v>0</v>
      </c>
      <c r="I9407" s="308"/>
    </row>
    <row r="9408" spans="1:9" ht="13.5" thickTop="1">
      <c r="A9408" s="179" t="s">
        <v>72</v>
      </c>
      <c r="B9408" s="229"/>
      <c r="C9408" s="229"/>
      <c r="D9408" s="231"/>
      <c r="E9408" s="231"/>
      <c r="F9408" s="230"/>
      <c r="G9408" s="232"/>
      <c r="H9408" s="209"/>
      <c r="I9408" s="307"/>
    </row>
    <row r="9409" spans="1:20">
      <c r="A9409" s="233" t="s">
        <v>53</v>
      </c>
      <c r="B9409" s="234"/>
      <c r="C9409" s="234"/>
      <c r="D9409" s="299"/>
      <c r="E9409" s="236" t="s">
        <v>73</v>
      </c>
      <c r="F9409" s="237" t="s">
        <v>74</v>
      </c>
      <c r="G9409" s="252" t="s">
        <v>73</v>
      </c>
      <c r="I9409" s="308"/>
    </row>
    <row r="9410" spans="1:20">
      <c r="A9410" s="178" t="s">
        <v>86</v>
      </c>
      <c r="B9410" s="253"/>
      <c r="C9410" s="253"/>
      <c r="D9410" s="300"/>
      <c r="E9410" s="217">
        <f>SUM(G9369,G9384,G9392,G9407)</f>
        <v>0</v>
      </c>
      <c r="F9410" s="254">
        <f>A</f>
        <v>0</v>
      </c>
      <c r="G9410" s="255">
        <f>E9410*F9410</f>
        <v>0</v>
      </c>
      <c r="I9410" s="308"/>
    </row>
    <row r="9411" spans="1:20">
      <c r="A9411" s="178" t="s">
        <v>84</v>
      </c>
      <c r="B9411" s="253"/>
      <c r="C9411" s="253"/>
      <c r="D9411" s="300"/>
      <c r="E9411" s="217">
        <f>SUM(G9369,G9384,G9392,G9407)</f>
        <v>0</v>
      </c>
      <c r="F9411" s="254">
        <f>I</f>
        <v>0</v>
      </c>
      <c r="G9411" s="255">
        <f>E9411*F9411</f>
        <v>0</v>
      </c>
      <c r="I9411" s="308"/>
    </row>
    <row r="9412" spans="1:20" ht="33" customHeight="1">
      <c r="A9412" s="178" t="s">
        <v>85</v>
      </c>
      <c r="B9412" s="253"/>
      <c r="C9412" s="253"/>
      <c r="D9412" s="300"/>
      <c r="E9412" s="217">
        <f>SUM(G9369,G9384,G9392,G9407)</f>
        <v>0</v>
      </c>
      <c r="F9412" s="254">
        <f>U</f>
        <v>0</v>
      </c>
      <c r="G9412" s="255">
        <f>E9412*F9412</f>
        <v>0</v>
      </c>
      <c r="I9412" s="308"/>
      <c r="J9412" s="281"/>
      <c r="K9412" s="281"/>
      <c r="L9412" s="281"/>
      <c r="M9412" s="281"/>
      <c r="N9412" s="281"/>
      <c r="O9412" s="281"/>
      <c r="P9412" s="281"/>
      <c r="Q9412" s="281"/>
      <c r="R9412" s="281"/>
      <c r="S9412" s="281"/>
    </row>
    <row r="9413" spans="1:20" s="201" customFormat="1" ht="13.5" thickBot="1">
      <c r="A9413" s="222"/>
      <c r="B9413" s="223"/>
      <c r="C9413" s="223"/>
      <c r="D9413" s="225"/>
      <c r="E9413" s="225"/>
      <c r="F9413" s="256" t="s">
        <v>83</v>
      </c>
      <c r="G9413" s="250">
        <f>SUM(G9410:G9412)</f>
        <v>0</v>
      </c>
      <c r="I9413" s="309"/>
      <c r="J9413" s="201" t="str">
        <f>B9353</f>
        <v>11,2</v>
      </c>
      <c r="K9413" s="261">
        <f>E9410</f>
        <v>0</v>
      </c>
      <c r="L9413" s="261">
        <f>+G9369</f>
        <v>0</v>
      </c>
      <c r="M9413" s="261">
        <f>+G9384</f>
        <v>0</v>
      </c>
      <c r="N9413" s="261">
        <f>+G9392</f>
        <v>0</v>
      </c>
      <c r="O9413" s="261">
        <f>+G9407</f>
        <v>0</v>
      </c>
      <c r="P9413" s="280">
        <f>G9410</f>
        <v>0</v>
      </c>
      <c r="Q9413" s="280">
        <f>G9411</f>
        <v>0</v>
      </c>
      <c r="R9413" s="280">
        <f>G9412</f>
        <v>0</v>
      </c>
      <c r="S9413" s="283">
        <f>SUM(K9413:R9413)</f>
        <v>0</v>
      </c>
      <c r="T9413" s="280"/>
    </row>
    <row r="9414" spans="1:20" ht="14" thickTop="1" thickBot="1">
      <c r="A9414" s="257"/>
      <c r="B9414" s="201"/>
      <c r="C9414" s="201"/>
      <c r="D9414" s="301"/>
      <c r="E9414" s="258" t="s">
        <v>88</v>
      </c>
      <c r="F9414" s="259"/>
      <c r="G9414" s="260">
        <f>ROUND(SUM(G9369,G9384,G9392,G9407,G9413),0)</f>
        <v>0</v>
      </c>
      <c r="I9414" s="308"/>
      <c r="T9414" s="280"/>
    </row>
    <row r="9415" spans="1:20" ht="13.5" thickTop="1">
      <c r="A9415" s="262" t="s">
        <v>95</v>
      </c>
      <c r="D9415" s="206"/>
      <c r="E9415" s="206"/>
      <c r="F9415" s="205"/>
      <c r="G9415" s="208"/>
      <c r="I9415" s="308"/>
      <c r="T9415" s="280"/>
    </row>
    <row r="9416" spans="1:20">
      <c r="A9416" s="262"/>
      <c r="B9416" s="263"/>
      <c r="C9416" s="263"/>
      <c r="D9416" s="302"/>
      <c r="E9416" s="206"/>
      <c r="F9416" s="205"/>
      <c r="G9416" s="264">
        <f ca="1">TODAY()</f>
        <v>45189</v>
      </c>
      <c r="I9416" s="308"/>
      <c r="T9416" s="280"/>
    </row>
    <row r="9417" spans="1:20" s="191" customFormat="1" ht="13.5" thickBot="1">
      <c r="A9417" s="222"/>
      <c r="B9417" s="223"/>
      <c r="C9417" s="223"/>
      <c r="D9417" s="225"/>
      <c r="E9417" s="225"/>
      <c r="F9417" s="224"/>
      <c r="G9417" s="265"/>
      <c r="I9417" s="303"/>
      <c r="S9417" s="282"/>
    </row>
    <row r="9418" spans="1:20" s="191" customFormat="1" ht="13.5" thickTop="1">
      <c r="A9418" s="188" t="s">
        <v>124</v>
      </c>
      <c r="B9418" s="188"/>
      <c r="C9418" s="188"/>
      <c r="D9418" s="190"/>
      <c r="E9418" s="190"/>
      <c r="F9418" s="189"/>
      <c r="G9418" s="189"/>
      <c r="I9418" s="303"/>
      <c r="S9418" s="282"/>
    </row>
    <row r="9419" spans="1:20" s="191" customFormat="1">
      <c r="A9419" s="188" t="str">
        <f>CONCATENATE('Prestaciones y AIU'!A8184," ANALISIS DE PRECIOS UNITARIOS")</f>
        <v xml:space="preserve"> ANALISIS DE PRECIOS UNITARIOS</v>
      </c>
      <c r="B9419" s="188"/>
      <c r="C9419" s="188"/>
      <c r="D9419" s="190"/>
      <c r="E9419" s="190"/>
      <c r="F9419" s="189"/>
      <c r="G9419" s="189"/>
      <c r="I9419" s="303"/>
      <c r="S9419" s="282"/>
    </row>
    <row r="9420" spans="1:20" s="191" customFormat="1">
      <c r="A9420" s="188" t="str">
        <f>Objeto_LIC</f>
        <v>OBJETO PROCESO COMPETITIVO</v>
      </c>
      <c r="B9420" s="188"/>
      <c r="C9420" s="188"/>
      <c r="D9420" s="190"/>
      <c r="E9420" s="190"/>
      <c r="F9420" s="189"/>
      <c r="G9420" s="189"/>
      <c r="I9420" s="303"/>
      <c r="S9420" s="282"/>
    </row>
    <row r="9421" spans="1:20">
      <c r="A9421" s="188"/>
      <c r="B9421" s="188"/>
      <c r="C9421" s="188"/>
      <c r="D9421" s="190"/>
      <c r="E9421" s="190"/>
      <c r="F9421" s="189"/>
      <c r="G9421" s="189"/>
    </row>
    <row r="9422" spans="1:20" s="201" customFormat="1" ht="13.5" thickBot="1">
      <c r="A9422" s="192"/>
      <c r="B9422" s="192"/>
      <c r="C9422" s="192"/>
      <c r="D9422" s="194"/>
      <c r="E9422" s="194"/>
      <c r="F9422" s="193"/>
      <c r="G9422" s="193"/>
      <c r="I9422" s="305"/>
      <c r="S9422" s="282"/>
    </row>
    <row r="9423" spans="1:20" ht="13.5" thickTop="1">
      <c r="A9423" s="196"/>
      <c r="B9423" s="197"/>
      <c r="C9423" s="197"/>
      <c r="D9423" s="199"/>
      <c r="E9423" s="199"/>
      <c r="F9423" s="198"/>
      <c r="G9423" s="200" t="s">
        <v>125</v>
      </c>
    </row>
    <row r="9424" spans="1:20">
      <c r="A9424" s="202" t="s">
        <v>58</v>
      </c>
      <c r="B9424" s="844" t="str">
        <f>Proponente</f>
        <v>INDICAR NOMBRE DE CONTRATISTA</v>
      </c>
      <c r="C9424" s="844"/>
      <c r="D9424" s="844"/>
      <c r="E9424" s="844"/>
      <c r="F9424" s="844"/>
      <c r="G9424" s="845"/>
    </row>
    <row r="9425" spans="1:19">
      <c r="A9425" s="202" t="s">
        <v>59</v>
      </c>
      <c r="B9425" s="203" t="str">
        <f>Presupuesto!$A$143</f>
        <v>11,3</v>
      </c>
      <c r="C9425" s="844" t="str">
        <f>Presupuesto!$B$143</f>
        <v>Suministro de Crudo de Río clasificado (Tamaño máximo 4" - Suelto)</v>
      </c>
      <c r="D9425" s="844"/>
      <c r="E9425" s="844"/>
      <c r="F9425" s="844"/>
      <c r="G9425" s="845"/>
    </row>
    <row r="9426" spans="1:19">
      <c r="A9426" s="204"/>
      <c r="D9426" s="206"/>
      <c r="E9426" s="206"/>
      <c r="F9426" s="192" t="s">
        <v>87</v>
      </c>
      <c r="G9426" s="207" t="str">
        <f>Presupuesto!$C$143</f>
        <v>m3</v>
      </c>
      <c r="I9426" s="306"/>
      <c r="J9426" s="281"/>
      <c r="K9426" s="281"/>
      <c r="L9426" s="281"/>
      <c r="M9426" s="281"/>
      <c r="N9426" s="281"/>
      <c r="O9426" s="281"/>
      <c r="P9426" s="281"/>
      <c r="Q9426" s="281"/>
      <c r="R9426" s="281"/>
      <c r="S9426" s="281"/>
    </row>
    <row r="9427" spans="1:19" s="209" customFormat="1" ht="13.5" thickBot="1">
      <c r="A9427" s="202" t="s">
        <v>60</v>
      </c>
      <c r="B9427" s="195"/>
      <c r="C9427" s="195"/>
      <c r="D9427" s="206"/>
      <c r="E9427" s="206"/>
      <c r="F9427" s="205"/>
      <c r="G9427" s="208"/>
      <c r="I9427" s="307"/>
      <c r="S9427" s="281"/>
    </row>
    <row r="9428" spans="1:19" ht="13.5" thickTop="1">
      <c r="A9428" s="210" t="s">
        <v>53</v>
      </c>
      <c r="B9428" s="211" t="s">
        <v>61</v>
      </c>
      <c r="C9428" s="211" t="s">
        <v>62</v>
      </c>
      <c r="D9428" s="212" t="s">
        <v>70</v>
      </c>
      <c r="E9428" s="213" t="s">
        <v>98</v>
      </c>
      <c r="F9428" s="213" t="s">
        <v>75</v>
      </c>
      <c r="G9428" s="214" t="s">
        <v>66</v>
      </c>
      <c r="I9428" s="269"/>
    </row>
    <row r="9429" spans="1:19">
      <c r="A9429" s="215" t="str">
        <f t="shared" ref="A9429:A9440" si="1676">IF(I9428=0,"-",VLOOKUP(I9428,EQUIPOS,2,FALSE))</f>
        <v>-</v>
      </c>
      <c r="B9429" s="216"/>
      <c r="C9429" s="216"/>
      <c r="D9429" s="186"/>
      <c r="E9429" s="217">
        <f t="shared" ref="E9429:E9440" si="1677">IF(I9428=0,0,VLOOKUP(I9428,EQUIPOS,4,FALSE))</f>
        <v>0</v>
      </c>
      <c r="F9429" s="218">
        <f t="shared" ref="F9429:F9440" si="1678">IF(D9429=0,0,E9429/D9429)</f>
        <v>0</v>
      </c>
      <c r="G9429" s="219"/>
      <c r="I9429" s="269"/>
    </row>
    <row r="9430" spans="1:19">
      <c r="A9430" s="215" t="str">
        <f t="shared" si="1676"/>
        <v>-</v>
      </c>
      <c r="B9430" s="216"/>
      <c r="C9430" s="216"/>
      <c r="D9430" s="186"/>
      <c r="E9430" s="217">
        <f t="shared" si="1677"/>
        <v>0</v>
      </c>
      <c r="F9430" s="218">
        <f t="shared" si="1678"/>
        <v>0</v>
      </c>
      <c r="G9430" s="220"/>
      <c r="I9430" s="269"/>
    </row>
    <row r="9431" spans="1:19">
      <c r="A9431" s="215" t="str">
        <f t="shared" si="1676"/>
        <v>-</v>
      </c>
      <c r="B9431" s="216"/>
      <c r="C9431" s="216"/>
      <c r="D9431" s="186"/>
      <c r="E9431" s="217">
        <f t="shared" si="1677"/>
        <v>0</v>
      </c>
      <c r="F9431" s="218">
        <f t="shared" si="1678"/>
        <v>0</v>
      </c>
      <c r="G9431" s="220"/>
      <c r="I9431" s="269"/>
    </row>
    <row r="9432" spans="1:19">
      <c r="A9432" s="215" t="str">
        <f t="shared" si="1676"/>
        <v>-</v>
      </c>
      <c r="B9432" s="216"/>
      <c r="C9432" s="216"/>
      <c r="D9432" s="186"/>
      <c r="E9432" s="217">
        <f t="shared" si="1677"/>
        <v>0</v>
      </c>
      <c r="F9432" s="218">
        <f t="shared" si="1678"/>
        <v>0</v>
      </c>
      <c r="G9432" s="220"/>
      <c r="I9432" s="269"/>
    </row>
    <row r="9433" spans="1:19">
      <c r="A9433" s="215" t="str">
        <f t="shared" si="1676"/>
        <v>-</v>
      </c>
      <c r="B9433" s="216"/>
      <c r="C9433" s="216"/>
      <c r="D9433" s="186"/>
      <c r="E9433" s="217">
        <f t="shared" si="1677"/>
        <v>0</v>
      </c>
      <c r="F9433" s="218">
        <f t="shared" si="1678"/>
        <v>0</v>
      </c>
      <c r="G9433" s="220"/>
      <c r="I9433" s="269"/>
    </row>
    <row r="9434" spans="1:19">
      <c r="A9434" s="215" t="str">
        <f t="shared" si="1676"/>
        <v>-</v>
      </c>
      <c r="B9434" s="216"/>
      <c r="C9434" s="216"/>
      <c r="D9434" s="186"/>
      <c r="E9434" s="217">
        <f t="shared" si="1677"/>
        <v>0</v>
      </c>
      <c r="F9434" s="218">
        <f t="shared" si="1678"/>
        <v>0</v>
      </c>
      <c r="G9434" s="220"/>
      <c r="I9434" s="269"/>
    </row>
    <row r="9435" spans="1:19">
      <c r="A9435" s="215" t="str">
        <f t="shared" si="1676"/>
        <v>-</v>
      </c>
      <c r="B9435" s="216"/>
      <c r="C9435" s="216"/>
      <c r="D9435" s="186"/>
      <c r="E9435" s="217">
        <f t="shared" si="1677"/>
        <v>0</v>
      </c>
      <c r="F9435" s="218">
        <f t="shared" si="1678"/>
        <v>0</v>
      </c>
      <c r="G9435" s="220"/>
      <c r="I9435" s="269"/>
    </row>
    <row r="9436" spans="1:19">
      <c r="A9436" s="215" t="str">
        <f t="shared" si="1676"/>
        <v>-</v>
      </c>
      <c r="B9436" s="216"/>
      <c r="C9436" s="216"/>
      <c r="D9436" s="186"/>
      <c r="E9436" s="217">
        <f t="shared" si="1677"/>
        <v>0</v>
      </c>
      <c r="F9436" s="218">
        <f t="shared" si="1678"/>
        <v>0</v>
      </c>
      <c r="G9436" s="220"/>
      <c r="I9436" s="269"/>
    </row>
    <row r="9437" spans="1:19">
      <c r="A9437" s="215" t="str">
        <f t="shared" si="1676"/>
        <v>-</v>
      </c>
      <c r="B9437" s="216"/>
      <c r="C9437" s="216"/>
      <c r="D9437" s="186"/>
      <c r="E9437" s="217">
        <f t="shared" si="1677"/>
        <v>0</v>
      </c>
      <c r="F9437" s="218">
        <f t="shared" si="1678"/>
        <v>0</v>
      </c>
      <c r="G9437" s="220"/>
      <c r="I9437" s="269"/>
    </row>
    <row r="9438" spans="1:19">
      <c r="A9438" s="215" t="str">
        <f t="shared" si="1676"/>
        <v>-</v>
      </c>
      <c r="B9438" s="216"/>
      <c r="C9438" s="216"/>
      <c r="D9438" s="186"/>
      <c r="E9438" s="217">
        <f t="shared" si="1677"/>
        <v>0</v>
      </c>
      <c r="F9438" s="218">
        <f t="shared" si="1678"/>
        <v>0</v>
      </c>
      <c r="G9438" s="220"/>
      <c r="I9438" s="269"/>
    </row>
    <row r="9439" spans="1:19">
      <c r="A9439" s="215" t="str">
        <f t="shared" si="1676"/>
        <v>-</v>
      </c>
      <c r="B9439" s="216"/>
      <c r="C9439" s="216"/>
      <c r="D9439" s="186"/>
      <c r="E9439" s="217">
        <f t="shared" si="1677"/>
        <v>0</v>
      </c>
      <c r="F9439" s="218">
        <f t="shared" si="1678"/>
        <v>0</v>
      </c>
      <c r="G9439" s="220"/>
      <c r="I9439" s="269"/>
    </row>
    <row r="9440" spans="1:19">
      <c r="A9440" s="215" t="str">
        <f t="shared" si="1676"/>
        <v>-</v>
      </c>
      <c r="B9440" s="216"/>
      <c r="C9440" s="216"/>
      <c r="D9440" s="186"/>
      <c r="E9440" s="217">
        <f t="shared" si="1677"/>
        <v>0</v>
      </c>
      <c r="F9440" s="218">
        <f t="shared" si="1678"/>
        <v>0</v>
      </c>
      <c r="G9440" s="220"/>
      <c r="I9440" s="308"/>
    </row>
    <row r="9441" spans="1:19" ht="13.5" thickBot="1">
      <c r="A9441" s="222"/>
      <c r="B9441" s="223"/>
      <c r="C9441" s="223"/>
      <c r="D9441" s="225"/>
      <c r="E9441" s="225"/>
      <c r="F9441" s="226" t="s">
        <v>76</v>
      </c>
      <c r="G9441" s="227">
        <f>SUM(F9429:F9440)</f>
        <v>0</v>
      </c>
      <c r="I9441" s="308"/>
    </row>
    <row r="9442" spans="1:19" s="209" customFormat="1" ht="13.5" thickTop="1">
      <c r="A9442" s="228" t="s">
        <v>63</v>
      </c>
      <c r="B9442" s="229"/>
      <c r="C9442" s="229"/>
      <c r="D9442" s="231"/>
      <c r="E9442" s="231"/>
      <c r="F9442" s="230"/>
      <c r="G9442" s="232"/>
      <c r="I9442" s="307"/>
      <c r="S9442" s="281"/>
    </row>
    <row r="9443" spans="1:19" ht="26">
      <c r="A9443" s="233" t="s">
        <v>53</v>
      </c>
      <c r="B9443" s="234"/>
      <c r="C9443" s="235" t="s">
        <v>54</v>
      </c>
      <c r="D9443" s="298" t="s">
        <v>64</v>
      </c>
      <c r="E9443" s="236" t="s">
        <v>65</v>
      </c>
      <c r="F9443" s="237" t="s">
        <v>75</v>
      </c>
      <c r="G9443" s="238" t="s">
        <v>66</v>
      </c>
      <c r="I9443" s="269"/>
    </row>
    <row r="9444" spans="1:19">
      <c r="A9444" s="842" t="str">
        <f t="shared" ref="A9444:A9455" si="1679">IF(I9443=0,"",VLOOKUP(I9443,MATERIALES,2,FALSE))</f>
        <v/>
      </c>
      <c r="B9444" s="843"/>
      <c r="C9444" s="239" t="str">
        <f t="shared" ref="C9444:C9452" si="1680">IF(I9443=0,"",VLOOKUP(I9443,MATERIALES,3,FALSE))</f>
        <v/>
      </c>
      <c r="D9444" s="186"/>
      <c r="E9444" s="240">
        <f t="shared" ref="E9444:E9455" si="1681">IF(I9443=0,0,VLOOKUP(I9443,MATERIALES,4,FALSE))</f>
        <v>0</v>
      </c>
      <c r="F9444" s="218">
        <f>D9444*E9444</f>
        <v>0</v>
      </c>
      <c r="G9444" s="219"/>
      <c r="I9444" s="269"/>
    </row>
    <row r="9445" spans="1:19">
      <c r="A9445" s="842" t="str">
        <f t="shared" si="1679"/>
        <v/>
      </c>
      <c r="B9445" s="843"/>
      <c r="C9445" s="239" t="str">
        <f t="shared" si="1680"/>
        <v/>
      </c>
      <c r="D9445" s="186"/>
      <c r="E9445" s="240">
        <f t="shared" si="1681"/>
        <v>0</v>
      </c>
      <c r="F9445" s="218">
        <f t="shared" ref="F9445:F9455" si="1682">D9445*E9445</f>
        <v>0</v>
      </c>
      <c r="G9445" s="220"/>
      <c r="I9445" s="269"/>
    </row>
    <row r="9446" spans="1:19">
      <c r="A9446" s="842" t="str">
        <f t="shared" si="1679"/>
        <v/>
      </c>
      <c r="B9446" s="843"/>
      <c r="C9446" s="239" t="str">
        <f t="shared" si="1680"/>
        <v/>
      </c>
      <c r="D9446" s="186"/>
      <c r="E9446" s="240">
        <f t="shared" si="1681"/>
        <v>0</v>
      </c>
      <c r="F9446" s="218">
        <f t="shared" si="1682"/>
        <v>0</v>
      </c>
      <c r="G9446" s="220"/>
      <c r="I9446" s="269"/>
    </row>
    <row r="9447" spans="1:19">
      <c r="A9447" s="842" t="str">
        <f t="shared" si="1679"/>
        <v/>
      </c>
      <c r="B9447" s="843"/>
      <c r="C9447" s="239" t="str">
        <f t="shared" si="1680"/>
        <v/>
      </c>
      <c r="D9447" s="186"/>
      <c r="E9447" s="240">
        <f t="shared" si="1681"/>
        <v>0</v>
      </c>
      <c r="F9447" s="218">
        <f t="shared" si="1682"/>
        <v>0</v>
      </c>
      <c r="G9447" s="220"/>
      <c r="I9447" s="269"/>
    </row>
    <row r="9448" spans="1:19">
      <c r="A9448" s="842" t="str">
        <f t="shared" si="1679"/>
        <v/>
      </c>
      <c r="B9448" s="843"/>
      <c r="C9448" s="239" t="str">
        <f t="shared" si="1680"/>
        <v/>
      </c>
      <c r="D9448" s="186"/>
      <c r="E9448" s="240">
        <f t="shared" si="1681"/>
        <v>0</v>
      </c>
      <c r="F9448" s="218">
        <f t="shared" si="1682"/>
        <v>0</v>
      </c>
      <c r="G9448" s="220"/>
      <c r="I9448" s="269"/>
    </row>
    <row r="9449" spans="1:19">
      <c r="A9449" s="842" t="str">
        <f t="shared" si="1679"/>
        <v/>
      </c>
      <c r="B9449" s="843"/>
      <c r="C9449" s="239" t="str">
        <f t="shared" si="1680"/>
        <v/>
      </c>
      <c r="D9449" s="186"/>
      <c r="E9449" s="240">
        <f t="shared" si="1681"/>
        <v>0</v>
      </c>
      <c r="F9449" s="218">
        <f t="shared" si="1682"/>
        <v>0</v>
      </c>
      <c r="G9449" s="220"/>
      <c r="I9449" s="269"/>
    </row>
    <row r="9450" spans="1:19">
      <c r="A9450" s="842" t="str">
        <f t="shared" si="1679"/>
        <v/>
      </c>
      <c r="B9450" s="843"/>
      <c r="C9450" s="239" t="str">
        <f t="shared" si="1680"/>
        <v/>
      </c>
      <c r="D9450" s="186"/>
      <c r="E9450" s="240">
        <f t="shared" si="1681"/>
        <v>0</v>
      </c>
      <c r="F9450" s="218">
        <f t="shared" si="1682"/>
        <v>0</v>
      </c>
      <c r="G9450" s="220"/>
      <c r="I9450" s="269"/>
    </row>
    <row r="9451" spans="1:19">
      <c r="A9451" s="842" t="str">
        <f t="shared" si="1679"/>
        <v/>
      </c>
      <c r="B9451" s="843"/>
      <c r="C9451" s="239" t="str">
        <f t="shared" si="1680"/>
        <v/>
      </c>
      <c r="D9451" s="186"/>
      <c r="E9451" s="240">
        <f t="shared" si="1681"/>
        <v>0</v>
      </c>
      <c r="F9451" s="218">
        <f t="shared" si="1682"/>
        <v>0</v>
      </c>
      <c r="G9451" s="241"/>
      <c r="I9451" s="269"/>
    </row>
    <row r="9452" spans="1:19">
      <c r="A9452" s="842" t="str">
        <f t="shared" si="1679"/>
        <v/>
      </c>
      <c r="B9452" s="843"/>
      <c r="C9452" s="239" t="str">
        <f t="shared" si="1680"/>
        <v/>
      </c>
      <c r="D9452" s="186"/>
      <c r="E9452" s="240">
        <f t="shared" si="1681"/>
        <v>0</v>
      </c>
      <c r="F9452" s="218">
        <f t="shared" si="1682"/>
        <v>0</v>
      </c>
      <c r="G9452" s="220"/>
      <c r="I9452" s="269"/>
    </row>
    <row r="9453" spans="1:19">
      <c r="A9453" s="842" t="str">
        <f t="shared" si="1679"/>
        <v/>
      </c>
      <c r="B9453" s="843"/>
      <c r="C9453" s="239"/>
      <c r="D9453" s="186"/>
      <c r="E9453" s="240">
        <f t="shared" si="1681"/>
        <v>0</v>
      </c>
      <c r="F9453" s="218">
        <f t="shared" si="1682"/>
        <v>0</v>
      </c>
      <c r="G9453" s="220"/>
      <c r="I9453" s="269"/>
    </row>
    <row r="9454" spans="1:19">
      <c r="A9454" s="842" t="str">
        <f t="shared" si="1679"/>
        <v/>
      </c>
      <c r="B9454" s="843"/>
      <c r="C9454" s="239"/>
      <c r="D9454" s="186"/>
      <c r="E9454" s="240">
        <f t="shared" si="1681"/>
        <v>0</v>
      </c>
      <c r="F9454" s="218">
        <f t="shared" si="1682"/>
        <v>0</v>
      </c>
      <c r="G9454" s="220"/>
      <c r="I9454" s="269"/>
    </row>
    <row r="9455" spans="1:19" ht="26.25" customHeight="1">
      <c r="A9455" s="842" t="str">
        <f t="shared" si="1679"/>
        <v/>
      </c>
      <c r="B9455" s="843"/>
      <c r="C9455" s="239" t="str">
        <f t="shared" ref="C9455" si="1683">IF(I9454=0,"",VLOOKUP(I9454,MATERIALES,3,FALSE))</f>
        <v/>
      </c>
      <c r="D9455" s="186"/>
      <c r="E9455" s="240">
        <f t="shared" si="1681"/>
        <v>0</v>
      </c>
      <c r="F9455" s="218">
        <f t="shared" si="1682"/>
        <v>0</v>
      </c>
      <c r="G9455" s="221"/>
      <c r="I9455" s="308"/>
    </row>
    <row r="9456" spans="1:19" ht="13.5" thickBot="1">
      <c r="A9456" s="204"/>
      <c r="D9456" s="206"/>
      <c r="E9456" s="242"/>
      <c r="F9456" s="243" t="s">
        <v>77</v>
      </c>
      <c r="G9456" s="241">
        <f>SUM(F9444:F9455)</f>
        <v>0</v>
      </c>
      <c r="I9456" s="308"/>
    </row>
    <row r="9457" spans="1:9" ht="14" thickTop="1" thickBot="1">
      <c r="A9457" s="244" t="s">
        <v>68</v>
      </c>
      <c r="B9457" s="245"/>
      <c r="C9457" s="245"/>
      <c r="D9457" s="247"/>
      <c r="E9457" s="247"/>
      <c r="F9457" s="246"/>
      <c r="G9457" s="248"/>
      <c r="I9457" s="308"/>
    </row>
    <row r="9458" spans="1:9" ht="13.5" thickTop="1">
      <c r="A9458" s="233" t="s">
        <v>53</v>
      </c>
      <c r="B9458" s="234"/>
      <c r="C9458" s="236" t="s">
        <v>67</v>
      </c>
      <c r="D9458" s="298" t="s">
        <v>71</v>
      </c>
      <c r="E9458" s="236" t="s">
        <v>96</v>
      </c>
      <c r="F9458" s="237" t="s">
        <v>75</v>
      </c>
      <c r="G9458" s="238" t="s">
        <v>66</v>
      </c>
      <c r="I9458" s="269"/>
    </row>
    <row r="9459" spans="1:9">
      <c r="A9459" s="842" t="str">
        <f>IF(I9458=0,"",VLOOKUP(I9458,EQUIPOS,2,FALSE))</f>
        <v/>
      </c>
      <c r="B9459" s="843"/>
      <c r="C9459" s="187"/>
      <c r="D9459" s="186"/>
      <c r="E9459" s="240">
        <f>IF(I9458=0,0,VLOOKUP(I9458,EQUIPOS,4,FALSE))</f>
        <v>0</v>
      </c>
      <c r="F9459" s="218">
        <f>C9459*D9459*E9459</f>
        <v>0</v>
      </c>
      <c r="G9459" s="219"/>
      <c r="I9459" s="269"/>
    </row>
    <row r="9460" spans="1:9">
      <c r="A9460" s="842" t="str">
        <f>IF(I9459=0,"",VLOOKUP(I9459,EQUIPOS,2,FALSE))</f>
        <v/>
      </c>
      <c r="B9460" s="843"/>
      <c r="C9460" s="187"/>
      <c r="D9460" s="186"/>
      <c r="E9460" s="240">
        <f>IF(I9459=0,0,VLOOKUP(I9459,EQUIPOS,4,FALSE))</f>
        <v>0</v>
      </c>
      <c r="F9460" s="218">
        <f t="shared" ref="F9460:F9463" si="1684">C9460*D9460*E9460</f>
        <v>0</v>
      </c>
      <c r="G9460" s="220"/>
      <c r="I9460" s="269"/>
    </row>
    <row r="9461" spans="1:9">
      <c r="A9461" s="842" t="str">
        <f>IF(I9460=0,"",VLOOKUP(I9460,EQUIPOS,2,FALSE))</f>
        <v/>
      </c>
      <c r="B9461" s="843"/>
      <c r="C9461" s="187"/>
      <c r="D9461" s="186"/>
      <c r="E9461" s="240">
        <f>IF(I9460=0,0,VLOOKUP(I9460,EQUIPOS,4,FALSE))</f>
        <v>0</v>
      </c>
      <c r="F9461" s="218">
        <f t="shared" si="1684"/>
        <v>0</v>
      </c>
      <c r="G9461" s="220"/>
      <c r="I9461" s="269"/>
    </row>
    <row r="9462" spans="1:9">
      <c r="A9462" s="842" t="str">
        <f>IF(I9461=0,"",VLOOKUP(I9461,EQUIPOS,2,FALSE))</f>
        <v/>
      </c>
      <c r="B9462" s="843"/>
      <c r="C9462" s="187"/>
      <c r="D9462" s="186"/>
      <c r="E9462" s="240">
        <f>IF(I9461=0,0,VLOOKUP(I9461,EQUIPOS,4,FALSE))</f>
        <v>0</v>
      </c>
      <c r="F9462" s="218">
        <f t="shared" si="1684"/>
        <v>0</v>
      </c>
      <c r="G9462" s="220"/>
      <c r="I9462" s="269"/>
    </row>
    <row r="9463" spans="1:9" ht="30.75" customHeight="1">
      <c r="A9463" s="842" t="str">
        <f>IF(I9462=0,"",VLOOKUP(I9462,EQUIPOS,2,FALSE))</f>
        <v/>
      </c>
      <c r="B9463" s="843"/>
      <c r="C9463" s="187"/>
      <c r="D9463" s="186"/>
      <c r="E9463" s="240">
        <f>IF(I9462=0,0,VLOOKUP(I9462,EQUIPOS,4,FALSE))</f>
        <v>0</v>
      </c>
      <c r="F9463" s="218">
        <f t="shared" si="1684"/>
        <v>0</v>
      </c>
      <c r="G9463" s="221"/>
      <c r="I9463" s="308"/>
    </row>
    <row r="9464" spans="1:9" ht="13.5" thickBot="1">
      <c r="A9464" s="222"/>
      <c r="B9464" s="223"/>
      <c r="C9464" s="223"/>
      <c r="D9464" s="225"/>
      <c r="E9464" s="249"/>
      <c r="F9464" s="226" t="s">
        <v>78</v>
      </c>
      <c r="G9464" s="250">
        <f>SUM(F9459:F9463)</f>
        <v>0</v>
      </c>
      <c r="I9464" s="308"/>
    </row>
    <row r="9465" spans="1:9" ht="13.5" thickTop="1">
      <c r="A9465" s="228" t="s">
        <v>69</v>
      </c>
      <c r="B9465" s="229"/>
      <c r="C9465" s="229"/>
      <c r="D9465" s="231"/>
      <c r="E9465" s="231"/>
      <c r="F9465" s="230"/>
      <c r="G9465" s="232"/>
      <c r="H9465" s="209"/>
      <c r="I9465" s="307"/>
    </row>
    <row r="9466" spans="1:9" ht="26">
      <c r="A9466" s="233" t="s">
        <v>53</v>
      </c>
      <c r="B9466" s="235" t="s">
        <v>54</v>
      </c>
      <c r="C9466" s="235" t="s">
        <v>64</v>
      </c>
      <c r="D9466" s="298" t="s">
        <v>70</v>
      </c>
      <c r="E9466" s="236" t="s">
        <v>65</v>
      </c>
      <c r="F9466" s="237" t="s">
        <v>75</v>
      </c>
      <c r="G9466" s="238" t="s">
        <v>66</v>
      </c>
      <c r="I9466" s="269"/>
    </row>
    <row r="9467" spans="1:9">
      <c r="A9467" s="251" t="str">
        <f t="shared" ref="A9467:A9478" si="1685">IF(I9466=0,"",VLOOKUP(I9466,MANOOBRA,2,FALSE))</f>
        <v/>
      </c>
      <c r="B9467" s="239" t="str">
        <f t="shared" ref="B9467:B9478" si="1686">IF(I9466=0,"",VLOOKUP(I9466,MANOOBRA,3,FALSE))</f>
        <v/>
      </c>
      <c r="C9467" s="187"/>
      <c r="D9467" s="187"/>
      <c r="E9467" s="240">
        <f t="shared" ref="E9467:E9478" si="1687">IF(I9466=0,0,VLOOKUP(I9466,MANOOBRA,4,FALSE))</f>
        <v>0</v>
      </c>
      <c r="F9467" s="218">
        <f>IF(D9467=0,0,C9467*E9467/D9467)</f>
        <v>0</v>
      </c>
      <c r="G9467" s="219"/>
      <c r="I9467" s="269"/>
    </row>
    <row r="9468" spans="1:9">
      <c r="A9468" s="251" t="str">
        <f t="shared" si="1685"/>
        <v/>
      </c>
      <c r="B9468" s="239" t="str">
        <f t="shared" si="1686"/>
        <v/>
      </c>
      <c r="C9468" s="187"/>
      <c r="D9468" s="187"/>
      <c r="E9468" s="240">
        <f t="shared" si="1687"/>
        <v>0</v>
      </c>
      <c r="F9468" s="218">
        <f t="shared" ref="F9468:F9478" si="1688">IF(D9468=0,0,C9468*E9468/D9468)</f>
        <v>0</v>
      </c>
      <c r="G9468" s="220"/>
      <c r="I9468" s="269"/>
    </row>
    <row r="9469" spans="1:9">
      <c r="A9469" s="251" t="str">
        <f t="shared" si="1685"/>
        <v/>
      </c>
      <c r="B9469" s="239" t="str">
        <f t="shared" si="1686"/>
        <v/>
      </c>
      <c r="C9469" s="187"/>
      <c r="D9469" s="290"/>
      <c r="E9469" s="240">
        <f t="shared" si="1687"/>
        <v>0</v>
      </c>
      <c r="F9469" s="218">
        <f t="shared" si="1688"/>
        <v>0</v>
      </c>
      <c r="G9469" s="220"/>
      <c r="I9469" s="269"/>
    </row>
    <row r="9470" spans="1:9">
      <c r="A9470" s="251" t="str">
        <f t="shared" si="1685"/>
        <v/>
      </c>
      <c r="B9470" s="239" t="str">
        <f t="shared" si="1686"/>
        <v/>
      </c>
      <c r="C9470" s="187"/>
      <c r="D9470" s="187"/>
      <c r="E9470" s="240">
        <f t="shared" si="1687"/>
        <v>0</v>
      </c>
      <c r="F9470" s="218">
        <f t="shared" si="1688"/>
        <v>0</v>
      </c>
      <c r="G9470" s="220"/>
      <c r="I9470" s="269"/>
    </row>
    <row r="9471" spans="1:9">
      <c r="A9471" s="251" t="str">
        <f t="shared" si="1685"/>
        <v/>
      </c>
      <c r="B9471" s="239" t="str">
        <f t="shared" si="1686"/>
        <v/>
      </c>
      <c r="C9471" s="187"/>
      <c r="D9471" s="187"/>
      <c r="E9471" s="240">
        <f t="shared" si="1687"/>
        <v>0</v>
      </c>
      <c r="F9471" s="218">
        <f t="shared" si="1688"/>
        <v>0</v>
      </c>
      <c r="G9471" s="220"/>
      <c r="I9471" s="269"/>
    </row>
    <row r="9472" spans="1:9">
      <c r="A9472" s="251" t="str">
        <f t="shared" si="1685"/>
        <v/>
      </c>
      <c r="B9472" s="239" t="str">
        <f t="shared" si="1686"/>
        <v/>
      </c>
      <c r="C9472" s="187"/>
      <c r="D9472" s="187"/>
      <c r="E9472" s="240">
        <f t="shared" si="1687"/>
        <v>0</v>
      </c>
      <c r="F9472" s="218">
        <f t="shared" si="1688"/>
        <v>0</v>
      </c>
      <c r="G9472" s="220"/>
      <c r="I9472" s="269"/>
    </row>
    <row r="9473" spans="1:20">
      <c r="A9473" s="251" t="str">
        <f t="shared" si="1685"/>
        <v/>
      </c>
      <c r="B9473" s="239" t="str">
        <f t="shared" si="1686"/>
        <v/>
      </c>
      <c r="C9473" s="187"/>
      <c r="D9473" s="187"/>
      <c r="E9473" s="240">
        <f t="shared" si="1687"/>
        <v>0</v>
      </c>
      <c r="F9473" s="218">
        <f t="shared" si="1688"/>
        <v>0</v>
      </c>
      <c r="G9473" s="220"/>
      <c r="I9473" s="269"/>
    </row>
    <row r="9474" spans="1:20">
      <c r="A9474" s="251" t="str">
        <f t="shared" si="1685"/>
        <v/>
      </c>
      <c r="B9474" s="239" t="str">
        <f t="shared" si="1686"/>
        <v/>
      </c>
      <c r="C9474" s="187"/>
      <c r="D9474" s="187"/>
      <c r="E9474" s="240">
        <f t="shared" si="1687"/>
        <v>0</v>
      </c>
      <c r="F9474" s="218">
        <f t="shared" si="1688"/>
        <v>0</v>
      </c>
      <c r="G9474" s="220"/>
      <c r="I9474" s="269"/>
    </row>
    <row r="9475" spans="1:20">
      <c r="A9475" s="251" t="str">
        <f t="shared" si="1685"/>
        <v/>
      </c>
      <c r="B9475" s="239" t="str">
        <f t="shared" si="1686"/>
        <v/>
      </c>
      <c r="C9475" s="187"/>
      <c r="D9475" s="187"/>
      <c r="E9475" s="240">
        <f t="shared" si="1687"/>
        <v>0</v>
      </c>
      <c r="F9475" s="218">
        <f t="shared" si="1688"/>
        <v>0</v>
      </c>
      <c r="G9475" s="220"/>
      <c r="I9475" s="269"/>
    </row>
    <row r="9476" spans="1:20">
      <c r="A9476" s="251" t="str">
        <f t="shared" si="1685"/>
        <v/>
      </c>
      <c r="B9476" s="239" t="str">
        <f t="shared" si="1686"/>
        <v/>
      </c>
      <c r="C9476" s="187"/>
      <c r="D9476" s="187"/>
      <c r="E9476" s="240">
        <f t="shared" si="1687"/>
        <v>0</v>
      </c>
      <c r="F9476" s="218">
        <f t="shared" si="1688"/>
        <v>0</v>
      </c>
      <c r="G9476" s="220"/>
      <c r="I9476" s="269"/>
    </row>
    <row r="9477" spans="1:20">
      <c r="A9477" s="251" t="str">
        <f t="shared" si="1685"/>
        <v/>
      </c>
      <c r="B9477" s="239" t="str">
        <f t="shared" si="1686"/>
        <v/>
      </c>
      <c r="C9477" s="187"/>
      <c r="D9477" s="187"/>
      <c r="E9477" s="240">
        <f t="shared" si="1687"/>
        <v>0</v>
      </c>
      <c r="F9477" s="218">
        <f t="shared" si="1688"/>
        <v>0</v>
      </c>
      <c r="G9477" s="220"/>
      <c r="I9477" s="269"/>
    </row>
    <row r="9478" spans="1:20" ht="31.5" customHeight="1">
      <c r="A9478" s="251" t="str">
        <f t="shared" si="1685"/>
        <v/>
      </c>
      <c r="B9478" s="239" t="str">
        <f t="shared" si="1686"/>
        <v/>
      </c>
      <c r="C9478" s="187"/>
      <c r="D9478" s="187"/>
      <c r="E9478" s="240">
        <f t="shared" si="1687"/>
        <v>0</v>
      </c>
      <c r="F9478" s="218">
        <f t="shared" si="1688"/>
        <v>0</v>
      </c>
      <c r="G9478" s="221"/>
      <c r="I9478" s="308"/>
    </row>
    <row r="9479" spans="1:20" ht="13.5" thickBot="1">
      <c r="A9479" s="222"/>
      <c r="B9479" s="223"/>
      <c r="C9479" s="223"/>
      <c r="D9479" s="225"/>
      <c r="E9479" s="225"/>
      <c r="F9479" s="226" t="s">
        <v>79</v>
      </c>
      <c r="G9479" s="250">
        <f>SUM(F9467:F9478)</f>
        <v>0</v>
      </c>
      <c r="I9479" s="308"/>
    </row>
    <row r="9480" spans="1:20" ht="13.5" thickTop="1">
      <c r="A9480" s="179" t="s">
        <v>72</v>
      </c>
      <c r="B9480" s="229"/>
      <c r="C9480" s="229"/>
      <c r="D9480" s="231"/>
      <c r="E9480" s="231"/>
      <c r="F9480" s="230"/>
      <c r="G9480" s="232"/>
      <c r="H9480" s="209"/>
      <c r="I9480" s="307"/>
    </row>
    <row r="9481" spans="1:20">
      <c r="A9481" s="233" t="s">
        <v>53</v>
      </c>
      <c r="B9481" s="234"/>
      <c r="C9481" s="234"/>
      <c r="D9481" s="299"/>
      <c r="E9481" s="236" t="s">
        <v>73</v>
      </c>
      <c r="F9481" s="237" t="s">
        <v>74</v>
      </c>
      <c r="G9481" s="252" t="s">
        <v>73</v>
      </c>
      <c r="I9481" s="308"/>
    </row>
    <row r="9482" spans="1:20">
      <c r="A9482" s="178" t="s">
        <v>86</v>
      </c>
      <c r="B9482" s="253"/>
      <c r="C9482" s="253"/>
      <c r="D9482" s="300"/>
      <c r="E9482" s="217">
        <f>SUM(G9441,G9456,G9464,G9479)</f>
        <v>0</v>
      </c>
      <c r="F9482" s="254">
        <f>A</f>
        <v>0</v>
      </c>
      <c r="G9482" s="255">
        <f>E9482*F9482</f>
        <v>0</v>
      </c>
      <c r="I9482" s="308"/>
    </row>
    <row r="9483" spans="1:20">
      <c r="A9483" s="178" t="s">
        <v>84</v>
      </c>
      <c r="B9483" s="253"/>
      <c r="C9483" s="253"/>
      <c r="D9483" s="300"/>
      <c r="E9483" s="217">
        <f>SUM(G9441,G9456,G9464,G9479)</f>
        <v>0</v>
      </c>
      <c r="F9483" s="254">
        <f>I</f>
        <v>0</v>
      </c>
      <c r="G9483" s="255">
        <f>E9483*F9483</f>
        <v>0</v>
      </c>
      <c r="I9483" s="308"/>
    </row>
    <row r="9484" spans="1:20" ht="33" customHeight="1">
      <c r="A9484" s="178" t="s">
        <v>85</v>
      </c>
      <c r="B9484" s="253"/>
      <c r="C9484" s="253"/>
      <c r="D9484" s="300"/>
      <c r="E9484" s="217">
        <f>SUM(G9441,G9456,G9464,G9479)</f>
        <v>0</v>
      </c>
      <c r="F9484" s="254">
        <f>U</f>
        <v>0</v>
      </c>
      <c r="G9484" s="255">
        <f>E9484*F9484</f>
        <v>0</v>
      </c>
      <c r="I9484" s="308"/>
      <c r="J9484" s="281"/>
      <c r="K9484" s="281"/>
      <c r="L9484" s="281"/>
      <c r="M9484" s="281"/>
      <c r="N9484" s="281"/>
      <c r="O9484" s="281"/>
      <c r="P9484" s="281"/>
      <c r="Q9484" s="281"/>
      <c r="R9484" s="281"/>
      <c r="S9484" s="281"/>
    </row>
    <row r="9485" spans="1:20" s="201" customFormat="1" ht="13.5" thickBot="1">
      <c r="A9485" s="222"/>
      <c r="B9485" s="223"/>
      <c r="C9485" s="223"/>
      <c r="D9485" s="225"/>
      <c r="E9485" s="225"/>
      <c r="F9485" s="256" t="s">
        <v>83</v>
      </c>
      <c r="G9485" s="250">
        <f>SUM(G9482:G9484)</f>
        <v>0</v>
      </c>
      <c r="I9485" s="309"/>
      <c r="J9485" s="201" t="str">
        <f>B9425</f>
        <v>11,3</v>
      </c>
      <c r="K9485" s="261">
        <f>E9482</f>
        <v>0</v>
      </c>
      <c r="L9485" s="261">
        <f>+G9441</f>
        <v>0</v>
      </c>
      <c r="M9485" s="261">
        <f>+G9456</f>
        <v>0</v>
      </c>
      <c r="N9485" s="261">
        <f>+G9464</f>
        <v>0</v>
      </c>
      <c r="O9485" s="261">
        <f>+G9479</f>
        <v>0</v>
      </c>
      <c r="P9485" s="280">
        <f>G9482</f>
        <v>0</v>
      </c>
      <c r="Q9485" s="280">
        <f>G9483</f>
        <v>0</v>
      </c>
      <c r="R9485" s="280">
        <f>G9484</f>
        <v>0</v>
      </c>
      <c r="S9485" s="283">
        <f>SUM(K9485:R9485)</f>
        <v>0</v>
      </c>
      <c r="T9485" s="280"/>
    </row>
    <row r="9486" spans="1:20" ht="14" thickTop="1" thickBot="1">
      <c r="A9486" s="257"/>
      <c r="B9486" s="201"/>
      <c r="C9486" s="201"/>
      <c r="D9486" s="301"/>
      <c r="E9486" s="258" t="s">
        <v>88</v>
      </c>
      <c r="F9486" s="259"/>
      <c r="G9486" s="260">
        <f>ROUND(SUM(G9441,G9456,G9464,G9479,G9485),0)</f>
        <v>0</v>
      </c>
      <c r="I9486" s="308"/>
      <c r="T9486" s="280"/>
    </row>
    <row r="9487" spans="1:20" ht="13.5" thickTop="1">
      <c r="A9487" s="262" t="s">
        <v>95</v>
      </c>
      <c r="D9487" s="206"/>
      <c r="E9487" s="206"/>
      <c r="F9487" s="205"/>
      <c r="G9487" s="208"/>
      <c r="I9487" s="308"/>
      <c r="T9487" s="280"/>
    </row>
    <row r="9488" spans="1:20">
      <c r="A9488" s="262"/>
      <c r="B9488" s="263"/>
      <c r="C9488" s="263"/>
      <c r="D9488" s="302"/>
      <c r="E9488" s="206"/>
      <c r="F9488" s="205"/>
      <c r="G9488" s="264">
        <f ca="1">TODAY()</f>
        <v>45189</v>
      </c>
      <c r="I9488" s="308"/>
      <c r="T9488" s="280"/>
    </row>
    <row r="9489" spans="1:19" s="191" customFormat="1" ht="13.5" thickBot="1">
      <c r="A9489" s="222"/>
      <c r="B9489" s="223"/>
      <c r="C9489" s="223"/>
      <c r="D9489" s="225"/>
      <c r="E9489" s="225"/>
      <c r="F9489" s="224"/>
      <c r="G9489" s="265"/>
      <c r="I9489" s="303"/>
      <c r="S9489" s="282"/>
    </row>
    <row r="9490" spans="1:19" s="191" customFormat="1" ht="13.5" thickTop="1">
      <c r="A9490" s="188" t="s">
        <v>124</v>
      </c>
      <c r="B9490" s="188"/>
      <c r="C9490" s="188"/>
      <c r="D9490" s="190"/>
      <c r="E9490" s="190"/>
      <c r="F9490" s="189"/>
      <c r="G9490" s="189"/>
      <c r="I9490" s="303"/>
      <c r="S9490" s="282"/>
    </row>
    <row r="9491" spans="1:19" s="191" customFormat="1">
      <c r="A9491" s="188" t="str">
        <f>CONCATENATE('Prestaciones y AIU'!A8256," ANALISIS DE PRECIOS UNITARIOS")</f>
        <v xml:space="preserve"> ANALISIS DE PRECIOS UNITARIOS</v>
      </c>
      <c r="B9491" s="188"/>
      <c r="C9491" s="188"/>
      <c r="D9491" s="190"/>
      <c r="E9491" s="190"/>
      <c r="F9491" s="189"/>
      <c r="G9491" s="189"/>
      <c r="I9491" s="303"/>
      <c r="S9491" s="282"/>
    </row>
    <row r="9492" spans="1:19" s="191" customFormat="1">
      <c r="A9492" s="188" t="str">
        <f>Objeto_LIC</f>
        <v>OBJETO PROCESO COMPETITIVO</v>
      </c>
      <c r="B9492" s="188"/>
      <c r="C9492" s="188"/>
      <c r="D9492" s="190"/>
      <c r="E9492" s="190"/>
      <c r="F9492" s="189"/>
      <c r="G9492" s="189"/>
      <c r="I9492" s="303"/>
      <c r="S9492" s="282"/>
    </row>
    <row r="9493" spans="1:19">
      <c r="A9493" s="188"/>
      <c r="B9493" s="188"/>
      <c r="C9493" s="188"/>
      <c r="D9493" s="190"/>
      <c r="E9493" s="190"/>
      <c r="F9493" s="189"/>
      <c r="G9493" s="189"/>
    </row>
    <row r="9494" spans="1:19" s="201" customFormat="1" ht="13.5" thickBot="1">
      <c r="A9494" s="192"/>
      <c r="B9494" s="192"/>
      <c r="C9494" s="192"/>
      <c r="D9494" s="194"/>
      <c r="E9494" s="194"/>
      <c r="F9494" s="193"/>
      <c r="G9494" s="193"/>
      <c r="I9494" s="305"/>
      <c r="S9494" s="282"/>
    </row>
    <row r="9495" spans="1:19" ht="13.5" thickTop="1">
      <c r="A9495" s="196"/>
      <c r="B9495" s="197"/>
      <c r="C9495" s="197"/>
      <c r="D9495" s="199"/>
      <c r="E9495" s="199"/>
      <c r="F9495" s="198"/>
      <c r="G9495" s="200" t="s">
        <v>125</v>
      </c>
    </row>
    <row r="9496" spans="1:19">
      <c r="A9496" s="202" t="s">
        <v>58</v>
      </c>
      <c r="B9496" s="844" t="str">
        <f>Proponente</f>
        <v>INDICAR NOMBRE DE CONTRATISTA</v>
      </c>
      <c r="C9496" s="844"/>
      <c r="D9496" s="844"/>
      <c r="E9496" s="844"/>
      <c r="F9496" s="844"/>
      <c r="G9496" s="845"/>
    </row>
    <row r="9497" spans="1:19">
      <c r="A9497" s="202" t="s">
        <v>59</v>
      </c>
      <c r="B9497" s="203" t="str">
        <f>Presupuesto!$A$144</f>
        <v>11,4</v>
      </c>
      <c r="C9497" s="844" t="str">
        <f>Presupuesto!$B$144</f>
        <v>Suministro de Crudo de rio sin clasificar (Tamaño máximo de 10" - Suelto)</v>
      </c>
      <c r="D9497" s="844"/>
      <c r="E9497" s="844"/>
      <c r="F9497" s="844"/>
      <c r="G9497" s="845"/>
    </row>
    <row r="9498" spans="1:19">
      <c r="A9498" s="204"/>
      <c r="D9498" s="206"/>
      <c r="E9498" s="206"/>
      <c r="F9498" s="192" t="s">
        <v>87</v>
      </c>
      <c r="G9498" s="207" t="str">
        <f>Presupuesto!$C$144</f>
        <v>m3</v>
      </c>
      <c r="I9498" s="306"/>
      <c r="J9498" s="281"/>
      <c r="K9498" s="281"/>
      <c r="L9498" s="281"/>
      <c r="M9498" s="281"/>
      <c r="N9498" s="281"/>
      <c r="O9498" s="281"/>
      <c r="P9498" s="281"/>
      <c r="Q9498" s="281"/>
      <c r="R9498" s="281"/>
      <c r="S9498" s="281"/>
    </row>
    <row r="9499" spans="1:19" s="209" customFormat="1" ht="13.5" thickBot="1">
      <c r="A9499" s="202" t="s">
        <v>60</v>
      </c>
      <c r="B9499" s="195"/>
      <c r="C9499" s="195"/>
      <c r="D9499" s="206"/>
      <c r="E9499" s="206"/>
      <c r="F9499" s="205"/>
      <c r="G9499" s="208"/>
      <c r="I9499" s="307"/>
      <c r="S9499" s="281"/>
    </row>
    <row r="9500" spans="1:19" ht="13.5" thickTop="1">
      <c r="A9500" s="210" t="s">
        <v>53</v>
      </c>
      <c r="B9500" s="211" t="s">
        <v>61</v>
      </c>
      <c r="C9500" s="211" t="s">
        <v>62</v>
      </c>
      <c r="D9500" s="212" t="s">
        <v>70</v>
      </c>
      <c r="E9500" s="213" t="s">
        <v>98</v>
      </c>
      <c r="F9500" s="213" t="s">
        <v>75</v>
      </c>
      <c r="G9500" s="214" t="s">
        <v>66</v>
      </c>
      <c r="I9500" s="269"/>
    </row>
    <row r="9501" spans="1:19">
      <c r="A9501" s="215" t="str">
        <f t="shared" ref="A9501:A9512" si="1689">IF(I9500=0,"-",VLOOKUP(I9500,EQUIPOS,2,FALSE))</f>
        <v>-</v>
      </c>
      <c r="B9501" s="216"/>
      <c r="C9501" s="216"/>
      <c r="D9501" s="186"/>
      <c r="E9501" s="217">
        <f t="shared" ref="E9501:E9512" si="1690">IF(I9500=0,0,VLOOKUP(I9500,EQUIPOS,4,FALSE))</f>
        <v>0</v>
      </c>
      <c r="F9501" s="218">
        <f t="shared" ref="F9501:F9512" si="1691">IF(D9501=0,0,E9501/D9501)</f>
        <v>0</v>
      </c>
      <c r="G9501" s="219"/>
      <c r="I9501" s="269"/>
    </row>
    <row r="9502" spans="1:19">
      <c r="A9502" s="215" t="str">
        <f t="shared" si="1689"/>
        <v>-</v>
      </c>
      <c r="B9502" s="216"/>
      <c r="C9502" s="216"/>
      <c r="D9502" s="186"/>
      <c r="E9502" s="217">
        <f t="shared" si="1690"/>
        <v>0</v>
      </c>
      <c r="F9502" s="218">
        <f t="shared" si="1691"/>
        <v>0</v>
      </c>
      <c r="G9502" s="220"/>
      <c r="I9502" s="269"/>
    </row>
    <row r="9503" spans="1:19">
      <c r="A9503" s="215" t="str">
        <f t="shared" si="1689"/>
        <v>-</v>
      </c>
      <c r="B9503" s="216"/>
      <c r="C9503" s="216"/>
      <c r="D9503" s="186"/>
      <c r="E9503" s="217">
        <f t="shared" si="1690"/>
        <v>0</v>
      </c>
      <c r="F9503" s="218">
        <f t="shared" si="1691"/>
        <v>0</v>
      </c>
      <c r="G9503" s="220"/>
      <c r="I9503" s="269"/>
    </row>
    <row r="9504" spans="1:19">
      <c r="A9504" s="215" t="str">
        <f t="shared" si="1689"/>
        <v>-</v>
      </c>
      <c r="B9504" s="216"/>
      <c r="C9504" s="216"/>
      <c r="D9504" s="186"/>
      <c r="E9504" s="217">
        <f t="shared" si="1690"/>
        <v>0</v>
      </c>
      <c r="F9504" s="218">
        <f t="shared" si="1691"/>
        <v>0</v>
      </c>
      <c r="G9504" s="220"/>
      <c r="I9504" s="269"/>
    </row>
    <row r="9505" spans="1:19">
      <c r="A9505" s="215" t="str">
        <f t="shared" si="1689"/>
        <v>-</v>
      </c>
      <c r="B9505" s="216"/>
      <c r="C9505" s="216"/>
      <c r="D9505" s="186"/>
      <c r="E9505" s="217">
        <f t="shared" si="1690"/>
        <v>0</v>
      </c>
      <c r="F9505" s="218">
        <f t="shared" si="1691"/>
        <v>0</v>
      </c>
      <c r="G9505" s="220"/>
      <c r="I9505" s="269"/>
    </row>
    <row r="9506" spans="1:19">
      <c r="A9506" s="215" t="str">
        <f t="shared" si="1689"/>
        <v>-</v>
      </c>
      <c r="B9506" s="216"/>
      <c r="C9506" s="216"/>
      <c r="D9506" s="186"/>
      <c r="E9506" s="217">
        <f t="shared" si="1690"/>
        <v>0</v>
      </c>
      <c r="F9506" s="218">
        <f t="shared" si="1691"/>
        <v>0</v>
      </c>
      <c r="G9506" s="220"/>
      <c r="I9506" s="269"/>
    </row>
    <row r="9507" spans="1:19">
      <c r="A9507" s="215" t="str">
        <f t="shared" si="1689"/>
        <v>-</v>
      </c>
      <c r="B9507" s="216"/>
      <c r="C9507" s="216"/>
      <c r="D9507" s="186"/>
      <c r="E9507" s="217">
        <f t="shared" si="1690"/>
        <v>0</v>
      </c>
      <c r="F9507" s="218">
        <f t="shared" si="1691"/>
        <v>0</v>
      </c>
      <c r="G9507" s="220"/>
      <c r="I9507" s="269"/>
    </row>
    <row r="9508" spans="1:19">
      <c r="A9508" s="215" t="str">
        <f t="shared" si="1689"/>
        <v>-</v>
      </c>
      <c r="B9508" s="216"/>
      <c r="C9508" s="216"/>
      <c r="D9508" s="186"/>
      <c r="E9508" s="217">
        <f t="shared" si="1690"/>
        <v>0</v>
      </c>
      <c r="F9508" s="218">
        <f t="shared" si="1691"/>
        <v>0</v>
      </c>
      <c r="G9508" s="220"/>
      <c r="I9508" s="269"/>
    </row>
    <row r="9509" spans="1:19">
      <c r="A9509" s="215" t="str">
        <f t="shared" si="1689"/>
        <v>-</v>
      </c>
      <c r="B9509" s="216"/>
      <c r="C9509" s="216"/>
      <c r="D9509" s="186"/>
      <c r="E9509" s="217">
        <f t="shared" si="1690"/>
        <v>0</v>
      </c>
      <c r="F9509" s="218">
        <f t="shared" si="1691"/>
        <v>0</v>
      </c>
      <c r="G9509" s="220"/>
      <c r="I9509" s="269"/>
    </row>
    <row r="9510" spans="1:19">
      <c r="A9510" s="215" t="str">
        <f t="shared" si="1689"/>
        <v>-</v>
      </c>
      <c r="B9510" s="216"/>
      <c r="C9510" s="216"/>
      <c r="D9510" s="186"/>
      <c r="E9510" s="217">
        <f t="shared" si="1690"/>
        <v>0</v>
      </c>
      <c r="F9510" s="218">
        <f t="shared" si="1691"/>
        <v>0</v>
      </c>
      <c r="G9510" s="220"/>
      <c r="I9510" s="269"/>
    </row>
    <row r="9511" spans="1:19">
      <c r="A9511" s="215" t="str">
        <f t="shared" si="1689"/>
        <v>-</v>
      </c>
      <c r="B9511" s="216"/>
      <c r="C9511" s="216"/>
      <c r="D9511" s="186"/>
      <c r="E9511" s="217">
        <f t="shared" si="1690"/>
        <v>0</v>
      </c>
      <c r="F9511" s="218">
        <f t="shared" si="1691"/>
        <v>0</v>
      </c>
      <c r="G9511" s="220"/>
      <c r="I9511" s="269"/>
    </row>
    <row r="9512" spans="1:19">
      <c r="A9512" s="215" t="str">
        <f t="shared" si="1689"/>
        <v>-</v>
      </c>
      <c r="B9512" s="216"/>
      <c r="C9512" s="216"/>
      <c r="D9512" s="186"/>
      <c r="E9512" s="217">
        <f t="shared" si="1690"/>
        <v>0</v>
      </c>
      <c r="F9512" s="218">
        <f t="shared" si="1691"/>
        <v>0</v>
      </c>
      <c r="G9512" s="220"/>
      <c r="I9512" s="308"/>
    </row>
    <row r="9513" spans="1:19" ht="13.5" thickBot="1">
      <c r="A9513" s="222"/>
      <c r="B9513" s="223"/>
      <c r="C9513" s="223"/>
      <c r="D9513" s="225"/>
      <c r="E9513" s="225"/>
      <c r="F9513" s="226" t="s">
        <v>76</v>
      </c>
      <c r="G9513" s="227">
        <f>SUM(F9501:F9512)</f>
        <v>0</v>
      </c>
      <c r="I9513" s="308"/>
    </row>
    <row r="9514" spans="1:19" s="209" customFormat="1" ht="13.5" thickTop="1">
      <c r="A9514" s="228" t="s">
        <v>63</v>
      </c>
      <c r="B9514" s="229"/>
      <c r="C9514" s="229"/>
      <c r="D9514" s="231"/>
      <c r="E9514" s="231"/>
      <c r="F9514" s="230"/>
      <c r="G9514" s="232"/>
      <c r="I9514" s="307"/>
      <c r="S9514" s="281"/>
    </row>
    <row r="9515" spans="1:19" ht="26">
      <c r="A9515" s="233" t="s">
        <v>53</v>
      </c>
      <c r="B9515" s="234"/>
      <c r="C9515" s="235" t="s">
        <v>54</v>
      </c>
      <c r="D9515" s="298" t="s">
        <v>64</v>
      </c>
      <c r="E9515" s="236" t="s">
        <v>65</v>
      </c>
      <c r="F9515" s="237" t="s">
        <v>75</v>
      </c>
      <c r="G9515" s="238" t="s">
        <v>66</v>
      </c>
      <c r="I9515" s="269"/>
    </row>
    <row r="9516" spans="1:19">
      <c r="A9516" s="842" t="str">
        <f t="shared" ref="A9516:A9527" si="1692">IF(I9515=0,"",VLOOKUP(I9515,MATERIALES,2,FALSE))</f>
        <v/>
      </c>
      <c r="B9516" s="843"/>
      <c r="C9516" s="239" t="str">
        <f t="shared" ref="C9516:C9524" si="1693">IF(I9515=0,"",VLOOKUP(I9515,MATERIALES,3,FALSE))</f>
        <v/>
      </c>
      <c r="D9516" s="186"/>
      <c r="E9516" s="240">
        <f t="shared" ref="E9516:E9527" si="1694">IF(I9515=0,0,VLOOKUP(I9515,MATERIALES,4,FALSE))</f>
        <v>0</v>
      </c>
      <c r="F9516" s="218">
        <f>D9516*E9516</f>
        <v>0</v>
      </c>
      <c r="G9516" s="219"/>
      <c r="I9516" s="269"/>
    </row>
    <row r="9517" spans="1:19">
      <c r="A9517" s="842" t="str">
        <f t="shared" si="1692"/>
        <v/>
      </c>
      <c r="B9517" s="843"/>
      <c r="C9517" s="239" t="str">
        <f t="shared" si="1693"/>
        <v/>
      </c>
      <c r="D9517" s="186"/>
      <c r="E9517" s="240">
        <f t="shared" si="1694"/>
        <v>0</v>
      </c>
      <c r="F9517" s="218">
        <f t="shared" ref="F9517:F9527" si="1695">D9517*E9517</f>
        <v>0</v>
      </c>
      <c r="G9517" s="220"/>
      <c r="I9517" s="269"/>
    </row>
    <row r="9518" spans="1:19">
      <c r="A9518" s="842" t="str">
        <f t="shared" si="1692"/>
        <v/>
      </c>
      <c r="B9518" s="843"/>
      <c r="C9518" s="239" t="str">
        <f t="shared" si="1693"/>
        <v/>
      </c>
      <c r="D9518" s="186"/>
      <c r="E9518" s="240">
        <f t="shared" si="1694"/>
        <v>0</v>
      </c>
      <c r="F9518" s="218">
        <f t="shared" si="1695"/>
        <v>0</v>
      </c>
      <c r="G9518" s="220"/>
      <c r="I9518" s="269"/>
    </row>
    <row r="9519" spans="1:19">
      <c r="A9519" s="842" t="str">
        <f t="shared" si="1692"/>
        <v/>
      </c>
      <c r="B9519" s="843"/>
      <c r="C9519" s="239" t="str">
        <f t="shared" si="1693"/>
        <v/>
      </c>
      <c r="D9519" s="186"/>
      <c r="E9519" s="240">
        <f t="shared" si="1694"/>
        <v>0</v>
      </c>
      <c r="F9519" s="218">
        <f t="shared" si="1695"/>
        <v>0</v>
      </c>
      <c r="G9519" s="220"/>
      <c r="I9519" s="269"/>
    </row>
    <row r="9520" spans="1:19">
      <c r="A9520" s="842" t="str">
        <f t="shared" si="1692"/>
        <v/>
      </c>
      <c r="B9520" s="843"/>
      <c r="C9520" s="239" t="str">
        <f t="shared" si="1693"/>
        <v/>
      </c>
      <c r="D9520" s="186"/>
      <c r="E9520" s="240">
        <f t="shared" si="1694"/>
        <v>0</v>
      </c>
      <c r="F9520" s="218">
        <f t="shared" si="1695"/>
        <v>0</v>
      </c>
      <c r="G9520" s="220"/>
      <c r="I9520" s="269"/>
    </row>
    <row r="9521" spans="1:9">
      <c r="A9521" s="842" t="str">
        <f t="shared" si="1692"/>
        <v/>
      </c>
      <c r="B9521" s="843"/>
      <c r="C9521" s="239" t="str">
        <f t="shared" si="1693"/>
        <v/>
      </c>
      <c r="D9521" s="186"/>
      <c r="E9521" s="240">
        <f t="shared" si="1694"/>
        <v>0</v>
      </c>
      <c r="F9521" s="218">
        <f t="shared" si="1695"/>
        <v>0</v>
      </c>
      <c r="G9521" s="220"/>
      <c r="I9521" s="269"/>
    </row>
    <row r="9522" spans="1:9">
      <c r="A9522" s="842" t="str">
        <f t="shared" si="1692"/>
        <v/>
      </c>
      <c r="B9522" s="843"/>
      <c r="C9522" s="239" t="str">
        <f t="shared" si="1693"/>
        <v/>
      </c>
      <c r="D9522" s="186"/>
      <c r="E9522" s="240">
        <f t="shared" si="1694"/>
        <v>0</v>
      </c>
      <c r="F9522" s="218">
        <f t="shared" si="1695"/>
        <v>0</v>
      </c>
      <c r="G9522" s="220"/>
      <c r="I9522" s="269"/>
    </row>
    <row r="9523" spans="1:9">
      <c r="A9523" s="842" t="str">
        <f t="shared" si="1692"/>
        <v/>
      </c>
      <c r="B9523" s="843"/>
      <c r="C9523" s="239" t="str">
        <f t="shared" si="1693"/>
        <v/>
      </c>
      <c r="D9523" s="186"/>
      <c r="E9523" s="240">
        <f t="shared" si="1694"/>
        <v>0</v>
      </c>
      <c r="F9523" s="218">
        <f t="shared" si="1695"/>
        <v>0</v>
      </c>
      <c r="G9523" s="241"/>
      <c r="I9523" s="269"/>
    </row>
    <row r="9524" spans="1:9">
      <c r="A9524" s="842" t="str">
        <f t="shared" si="1692"/>
        <v/>
      </c>
      <c r="B9524" s="843"/>
      <c r="C9524" s="239" t="str">
        <f t="shared" si="1693"/>
        <v/>
      </c>
      <c r="D9524" s="186"/>
      <c r="E9524" s="240">
        <f t="shared" si="1694"/>
        <v>0</v>
      </c>
      <c r="F9524" s="218">
        <f t="shared" si="1695"/>
        <v>0</v>
      </c>
      <c r="G9524" s="220"/>
      <c r="I9524" s="269"/>
    </row>
    <row r="9525" spans="1:9">
      <c r="A9525" s="842" t="str">
        <f t="shared" si="1692"/>
        <v/>
      </c>
      <c r="B9525" s="843"/>
      <c r="C9525" s="239"/>
      <c r="D9525" s="186"/>
      <c r="E9525" s="240">
        <f t="shared" si="1694"/>
        <v>0</v>
      </c>
      <c r="F9525" s="218">
        <f t="shared" si="1695"/>
        <v>0</v>
      </c>
      <c r="G9525" s="220"/>
      <c r="I9525" s="269"/>
    </row>
    <row r="9526" spans="1:9">
      <c r="A9526" s="842" t="str">
        <f t="shared" si="1692"/>
        <v/>
      </c>
      <c r="B9526" s="843"/>
      <c r="C9526" s="239"/>
      <c r="D9526" s="186"/>
      <c r="E9526" s="240">
        <f t="shared" si="1694"/>
        <v>0</v>
      </c>
      <c r="F9526" s="218">
        <f t="shared" si="1695"/>
        <v>0</v>
      </c>
      <c r="G9526" s="220"/>
      <c r="I9526" s="269"/>
    </row>
    <row r="9527" spans="1:9" ht="26.25" customHeight="1">
      <c r="A9527" s="842" t="str">
        <f t="shared" si="1692"/>
        <v/>
      </c>
      <c r="B9527" s="843"/>
      <c r="C9527" s="239" t="str">
        <f t="shared" ref="C9527" si="1696">IF(I9526=0,"",VLOOKUP(I9526,MATERIALES,3,FALSE))</f>
        <v/>
      </c>
      <c r="D9527" s="186"/>
      <c r="E9527" s="240">
        <f t="shared" si="1694"/>
        <v>0</v>
      </c>
      <c r="F9527" s="218">
        <f t="shared" si="1695"/>
        <v>0</v>
      </c>
      <c r="G9527" s="221"/>
      <c r="I9527" s="308"/>
    </row>
    <row r="9528" spans="1:9" ht="13.5" thickBot="1">
      <c r="A9528" s="204"/>
      <c r="D9528" s="206"/>
      <c r="E9528" s="242"/>
      <c r="F9528" s="243" t="s">
        <v>77</v>
      </c>
      <c r="G9528" s="241">
        <f>SUM(F9516:F9527)</f>
        <v>0</v>
      </c>
      <c r="I9528" s="308"/>
    </row>
    <row r="9529" spans="1:9" ht="14" thickTop="1" thickBot="1">
      <c r="A9529" s="244" t="s">
        <v>68</v>
      </c>
      <c r="B9529" s="245"/>
      <c r="C9529" s="245"/>
      <c r="D9529" s="247"/>
      <c r="E9529" s="247"/>
      <c r="F9529" s="246"/>
      <c r="G9529" s="248"/>
      <c r="I9529" s="308"/>
    </row>
    <row r="9530" spans="1:9" ht="13.5" thickTop="1">
      <c r="A9530" s="233" t="s">
        <v>53</v>
      </c>
      <c r="B9530" s="234"/>
      <c r="C9530" s="236" t="s">
        <v>67</v>
      </c>
      <c r="D9530" s="298" t="s">
        <v>71</v>
      </c>
      <c r="E9530" s="236" t="s">
        <v>96</v>
      </c>
      <c r="F9530" s="237" t="s">
        <v>75</v>
      </c>
      <c r="G9530" s="238" t="s">
        <v>66</v>
      </c>
      <c r="I9530" s="269"/>
    </row>
    <row r="9531" spans="1:9">
      <c r="A9531" s="842" t="str">
        <f>IF(I9530=0,"",VLOOKUP(I9530,EQUIPOS,2,FALSE))</f>
        <v/>
      </c>
      <c r="B9531" s="843"/>
      <c r="C9531" s="187"/>
      <c r="D9531" s="186"/>
      <c r="E9531" s="240">
        <f>IF(I9530=0,0,VLOOKUP(I9530,EQUIPOS,4,FALSE))</f>
        <v>0</v>
      </c>
      <c r="F9531" s="218">
        <f>C9531*D9531*E9531</f>
        <v>0</v>
      </c>
      <c r="G9531" s="219"/>
      <c r="I9531" s="269"/>
    </row>
    <row r="9532" spans="1:9">
      <c r="A9532" s="842" t="str">
        <f>IF(I9531=0,"",VLOOKUP(I9531,EQUIPOS,2,FALSE))</f>
        <v/>
      </c>
      <c r="B9532" s="843"/>
      <c r="C9532" s="187"/>
      <c r="D9532" s="186"/>
      <c r="E9532" s="240">
        <f>IF(I9531=0,0,VLOOKUP(I9531,EQUIPOS,4,FALSE))</f>
        <v>0</v>
      </c>
      <c r="F9532" s="218">
        <f t="shared" ref="F9532:F9535" si="1697">C9532*D9532*E9532</f>
        <v>0</v>
      </c>
      <c r="G9532" s="220"/>
      <c r="I9532" s="269"/>
    </row>
    <row r="9533" spans="1:9">
      <c r="A9533" s="842" t="str">
        <f>IF(I9532=0,"",VLOOKUP(I9532,EQUIPOS,2,FALSE))</f>
        <v/>
      </c>
      <c r="B9533" s="843"/>
      <c r="C9533" s="187"/>
      <c r="D9533" s="186"/>
      <c r="E9533" s="240">
        <f>IF(I9532=0,0,VLOOKUP(I9532,EQUIPOS,4,FALSE))</f>
        <v>0</v>
      </c>
      <c r="F9533" s="218">
        <f t="shared" si="1697"/>
        <v>0</v>
      </c>
      <c r="G9533" s="220"/>
      <c r="I9533" s="269"/>
    </row>
    <row r="9534" spans="1:9">
      <c r="A9534" s="842" t="str">
        <f>IF(I9533=0,"",VLOOKUP(I9533,EQUIPOS,2,FALSE))</f>
        <v/>
      </c>
      <c r="B9534" s="843"/>
      <c r="C9534" s="187"/>
      <c r="D9534" s="186"/>
      <c r="E9534" s="240">
        <f>IF(I9533=0,0,VLOOKUP(I9533,EQUIPOS,4,FALSE))</f>
        <v>0</v>
      </c>
      <c r="F9534" s="218">
        <f t="shared" si="1697"/>
        <v>0</v>
      </c>
      <c r="G9534" s="220"/>
      <c r="I9534" s="269"/>
    </row>
    <row r="9535" spans="1:9" ht="30.75" customHeight="1">
      <c r="A9535" s="842" t="str">
        <f>IF(I9534=0,"",VLOOKUP(I9534,EQUIPOS,2,FALSE))</f>
        <v/>
      </c>
      <c r="B9535" s="843"/>
      <c r="C9535" s="187"/>
      <c r="D9535" s="186"/>
      <c r="E9535" s="240">
        <f>IF(I9534=0,0,VLOOKUP(I9534,EQUIPOS,4,FALSE))</f>
        <v>0</v>
      </c>
      <c r="F9535" s="218">
        <f t="shared" si="1697"/>
        <v>0</v>
      </c>
      <c r="G9535" s="221"/>
      <c r="I9535" s="308"/>
    </row>
    <row r="9536" spans="1:9" ht="13.5" thickBot="1">
      <c r="A9536" s="222"/>
      <c r="B9536" s="223"/>
      <c r="C9536" s="223"/>
      <c r="D9536" s="225"/>
      <c r="E9536" s="249"/>
      <c r="F9536" s="226" t="s">
        <v>78</v>
      </c>
      <c r="G9536" s="250">
        <f>SUM(F9531:F9535)</f>
        <v>0</v>
      </c>
      <c r="I9536" s="308"/>
    </row>
    <row r="9537" spans="1:9" ht="13.5" thickTop="1">
      <c r="A9537" s="228" t="s">
        <v>69</v>
      </c>
      <c r="B9537" s="229"/>
      <c r="C9537" s="229"/>
      <c r="D9537" s="231"/>
      <c r="E9537" s="231"/>
      <c r="F9537" s="230"/>
      <c r="G9537" s="232"/>
      <c r="H9537" s="209"/>
      <c r="I9537" s="307"/>
    </row>
    <row r="9538" spans="1:9" ht="26">
      <c r="A9538" s="233" t="s">
        <v>53</v>
      </c>
      <c r="B9538" s="235" t="s">
        <v>54</v>
      </c>
      <c r="C9538" s="235" t="s">
        <v>64</v>
      </c>
      <c r="D9538" s="298" t="s">
        <v>70</v>
      </c>
      <c r="E9538" s="236" t="s">
        <v>65</v>
      </c>
      <c r="F9538" s="237" t="s">
        <v>75</v>
      </c>
      <c r="G9538" s="238" t="s">
        <v>66</v>
      </c>
      <c r="I9538" s="269"/>
    </row>
    <row r="9539" spans="1:9">
      <c r="A9539" s="251" t="str">
        <f t="shared" ref="A9539:A9550" si="1698">IF(I9538=0,"",VLOOKUP(I9538,MANOOBRA,2,FALSE))</f>
        <v/>
      </c>
      <c r="B9539" s="239" t="str">
        <f t="shared" ref="B9539:B9550" si="1699">IF(I9538=0,"",VLOOKUP(I9538,MANOOBRA,3,FALSE))</f>
        <v/>
      </c>
      <c r="C9539" s="187"/>
      <c r="D9539" s="187"/>
      <c r="E9539" s="240">
        <f t="shared" ref="E9539:E9550" si="1700">IF(I9538=0,0,VLOOKUP(I9538,MANOOBRA,4,FALSE))</f>
        <v>0</v>
      </c>
      <c r="F9539" s="218">
        <f>IF(D9539=0,0,C9539*E9539/D9539)</f>
        <v>0</v>
      </c>
      <c r="G9539" s="219"/>
      <c r="I9539" s="269"/>
    </row>
    <row r="9540" spans="1:9">
      <c r="A9540" s="251" t="str">
        <f t="shared" si="1698"/>
        <v/>
      </c>
      <c r="B9540" s="239" t="str">
        <f t="shared" si="1699"/>
        <v/>
      </c>
      <c r="C9540" s="187"/>
      <c r="D9540" s="187"/>
      <c r="E9540" s="240">
        <f t="shared" si="1700"/>
        <v>0</v>
      </c>
      <c r="F9540" s="218">
        <f t="shared" ref="F9540:F9550" si="1701">IF(D9540=0,0,C9540*E9540/D9540)</f>
        <v>0</v>
      </c>
      <c r="G9540" s="220"/>
      <c r="I9540" s="269"/>
    </row>
    <row r="9541" spans="1:9">
      <c r="A9541" s="251" t="str">
        <f t="shared" si="1698"/>
        <v/>
      </c>
      <c r="B9541" s="239" t="str">
        <f t="shared" si="1699"/>
        <v/>
      </c>
      <c r="C9541" s="187"/>
      <c r="D9541" s="290"/>
      <c r="E9541" s="240">
        <f t="shared" si="1700"/>
        <v>0</v>
      </c>
      <c r="F9541" s="218">
        <f t="shared" si="1701"/>
        <v>0</v>
      </c>
      <c r="G9541" s="220"/>
      <c r="I9541" s="269"/>
    </row>
    <row r="9542" spans="1:9">
      <c r="A9542" s="251" t="str">
        <f t="shared" si="1698"/>
        <v/>
      </c>
      <c r="B9542" s="239" t="str">
        <f t="shared" si="1699"/>
        <v/>
      </c>
      <c r="C9542" s="187"/>
      <c r="D9542" s="187"/>
      <c r="E9542" s="240">
        <f t="shared" si="1700"/>
        <v>0</v>
      </c>
      <c r="F9542" s="218">
        <f t="shared" si="1701"/>
        <v>0</v>
      </c>
      <c r="G9542" s="220"/>
      <c r="I9542" s="269"/>
    </row>
    <row r="9543" spans="1:9">
      <c r="A9543" s="251" t="str">
        <f t="shared" si="1698"/>
        <v/>
      </c>
      <c r="B9543" s="239" t="str">
        <f t="shared" si="1699"/>
        <v/>
      </c>
      <c r="C9543" s="187"/>
      <c r="D9543" s="187"/>
      <c r="E9543" s="240">
        <f t="shared" si="1700"/>
        <v>0</v>
      </c>
      <c r="F9543" s="218">
        <f t="shared" si="1701"/>
        <v>0</v>
      </c>
      <c r="G9543" s="220"/>
      <c r="I9543" s="269"/>
    </row>
    <row r="9544" spans="1:9">
      <c r="A9544" s="251" t="str">
        <f t="shared" si="1698"/>
        <v/>
      </c>
      <c r="B9544" s="239" t="str">
        <f t="shared" si="1699"/>
        <v/>
      </c>
      <c r="C9544" s="187"/>
      <c r="D9544" s="187"/>
      <c r="E9544" s="240">
        <f t="shared" si="1700"/>
        <v>0</v>
      </c>
      <c r="F9544" s="218">
        <f t="shared" si="1701"/>
        <v>0</v>
      </c>
      <c r="G9544" s="220"/>
      <c r="I9544" s="269"/>
    </row>
    <row r="9545" spans="1:9">
      <c r="A9545" s="251" t="str">
        <f t="shared" si="1698"/>
        <v/>
      </c>
      <c r="B9545" s="239" t="str">
        <f t="shared" si="1699"/>
        <v/>
      </c>
      <c r="C9545" s="187"/>
      <c r="D9545" s="187"/>
      <c r="E9545" s="240">
        <f t="shared" si="1700"/>
        <v>0</v>
      </c>
      <c r="F9545" s="218">
        <f t="shared" si="1701"/>
        <v>0</v>
      </c>
      <c r="G9545" s="220"/>
      <c r="I9545" s="269"/>
    </row>
    <row r="9546" spans="1:9">
      <c r="A9546" s="251" t="str">
        <f t="shared" si="1698"/>
        <v/>
      </c>
      <c r="B9546" s="239" t="str">
        <f t="shared" si="1699"/>
        <v/>
      </c>
      <c r="C9546" s="187"/>
      <c r="D9546" s="187"/>
      <c r="E9546" s="240">
        <f t="shared" si="1700"/>
        <v>0</v>
      </c>
      <c r="F9546" s="218">
        <f t="shared" si="1701"/>
        <v>0</v>
      </c>
      <c r="G9546" s="220"/>
      <c r="I9546" s="269"/>
    </row>
    <row r="9547" spans="1:9">
      <c r="A9547" s="251" t="str">
        <f t="shared" si="1698"/>
        <v/>
      </c>
      <c r="B9547" s="239" t="str">
        <f t="shared" si="1699"/>
        <v/>
      </c>
      <c r="C9547" s="187"/>
      <c r="D9547" s="187"/>
      <c r="E9547" s="240">
        <f t="shared" si="1700"/>
        <v>0</v>
      </c>
      <c r="F9547" s="218">
        <f t="shared" si="1701"/>
        <v>0</v>
      </c>
      <c r="G9547" s="220"/>
      <c r="I9547" s="269"/>
    </row>
    <row r="9548" spans="1:9">
      <c r="A9548" s="251" t="str">
        <f t="shared" si="1698"/>
        <v/>
      </c>
      <c r="B9548" s="239" t="str">
        <f t="shared" si="1699"/>
        <v/>
      </c>
      <c r="C9548" s="187"/>
      <c r="D9548" s="187"/>
      <c r="E9548" s="240">
        <f t="shared" si="1700"/>
        <v>0</v>
      </c>
      <c r="F9548" s="218">
        <f t="shared" si="1701"/>
        <v>0</v>
      </c>
      <c r="G9548" s="220"/>
      <c r="I9548" s="269"/>
    </row>
    <row r="9549" spans="1:9">
      <c r="A9549" s="251" t="str">
        <f t="shared" si="1698"/>
        <v/>
      </c>
      <c r="B9549" s="239" t="str">
        <f t="shared" si="1699"/>
        <v/>
      </c>
      <c r="C9549" s="187"/>
      <c r="D9549" s="187"/>
      <c r="E9549" s="240">
        <f t="shared" si="1700"/>
        <v>0</v>
      </c>
      <c r="F9549" s="218">
        <f t="shared" si="1701"/>
        <v>0</v>
      </c>
      <c r="G9549" s="220"/>
      <c r="I9549" s="269"/>
    </row>
    <row r="9550" spans="1:9" ht="31.5" customHeight="1">
      <c r="A9550" s="251" t="str">
        <f t="shared" si="1698"/>
        <v/>
      </c>
      <c r="B9550" s="239" t="str">
        <f t="shared" si="1699"/>
        <v/>
      </c>
      <c r="C9550" s="187"/>
      <c r="D9550" s="187"/>
      <c r="E9550" s="240">
        <f t="shared" si="1700"/>
        <v>0</v>
      </c>
      <c r="F9550" s="218">
        <f t="shared" si="1701"/>
        <v>0</v>
      </c>
      <c r="G9550" s="221"/>
      <c r="I9550" s="308"/>
    </row>
    <row r="9551" spans="1:9" ht="13.5" thickBot="1">
      <c r="A9551" s="222"/>
      <c r="B9551" s="223"/>
      <c r="C9551" s="223"/>
      <c r="D9551" s="225"/>
      <c r="E9551" s="225"/>
      <c r="F9551" s="226" t="s">
        <v>79</v>
      </c>
      <c r="G9551" s="250">
        <f>SUM(F9539:F9550)</f>
        <v>0</v>
      </c>
      <c r="I9551" s="308"/>
    </row>
    <row r="9552" spans="1:9" ht="13.5" thickTop="1">
      <c r="A9552" s="179" t="s">
        <v>72</v>
      </c>
      <c r="B9552" s="229"/>
      <c r="C9552" s="229"/>
      <c r="D9552" s="231"/>
      <c r="E9552" s="231"/>
      <c r="F9552" s="230"/>
      <c r="G9552" s="232"/>
      <c r="H9552" s="209"/>
      <c r="I9552" s="307"/>
    </row>
    <row r="9553" spans="1:20">
      <c r="A9553" s="233" t="s">
        <v>53</v>
      </c>
      <c r="B9553" s="234"/>
      <c r="C9553" s="234"/>
      <c r="D9553" s="299"/>
      <c r="E9553" s="236" t="s">
        <v>73</v>
      </c>
      <c r="F9553" s="237" t="s">
        <v>74</v>
      </c>
      <c r="G9553" s="252" t="s">
        <v>73</v>
      </c>
      <c r="I9553" s="308"/>
    </row>
    <row r="9554" spans="1:20">
      <c r="A9554" s="178" t="s">
        <v>86</v>
      </c>
      <c r="B9554" s="253"/>
      <c r="C9554" s="253"/>
      <c r="D9554" s="300"/>
      <c r="E9554" s="217">
        <f>SUM(G9513,G9528,G9536,G9551)</f>
        <v>0</v>
      </c>
      <c r="F9554" s="254">
        <f>A</f>
        <v>0</v>
      </c>
      <c r="G9554" s="255">
        <f>E9554*F9554</f>
        <v>0</v>
      </c>
      <c r="I9554" s="308"/>
    </row>
    <row r="9555" spans="1:20">
      <c r="A9555" s="178" t="s">
        <v>84</v>
      </c>
      <c r="B9555" s="253"/>
      <c r="C9555" s="253"/>
      <c r="D9555" s="300"/>
      <c r="E9555" s="217">
        <f>SUM(G9513,G9528,G9536,G9551)</f>
        <v>0</v>
      </c>
      <c r="F9555" s="254">
        <f>I</f>
        <v>0</v>
      </c>
      <c r="G9555" s="255">
        <f>E9555*F9555</f>
        <v>0</v>
      </c>
      <c r="I9555" s="308"/>
    </row>
    <row r="9556" spans="1:20" ht="33" customHeight="1">
      <c r="A9556" s="178" t="s">
        <v>85</v>
      </c>
      <c r="B9556" s="253"/>
      <c r="C9556" s="253"/>
      <c r="D9556" s="300"/>
      <c r="E9556" s="217">
        <f>SUM(G9513,G9528,G9536,G9551)</f>
        <v>0</v>
      </c>
      <c r="F9556" s="254">
        <f>U</f>
        <v>0</v>
      </c>
      <c r="G9556" s="255">
        <f>E9556*F9556</f>
        <v>0</v>
      </c>
      <c r="I9556" s="308"/>
      <c r="J9556" s="281"/>
      <c r="K9556" s="281"/>
      <c r="L9556" s="281"/>
      <c r="M9556" s="281"/>
      <c r="N9556" s="281"/>
      <c r="O9556" s="281"/>
      <c r="P9556" s="281"/>
      <c r="Q9556" s="281"/>
      <c r="R9556" s="281"/>
      <c r="S9556" s="281"/>
    </row>
    <row r="9557" spans="1:20" s="201" customFormat="1" ht="13.5" thickBot="1">
      <c r="A9557" s="222"/>
      <c r="B9557" s="223"/>
      <c r="C9557" s="223"/>
      <c r="D9557" s="225"/>
      <c r="E9557" s="225"/>
      <c r="F9557" s="256" t="s">
        <v>83</v>
      </c>
      <c r="G9557" s="250">
        <f>SUM(G9554:G9556)</f>
        <v>0</v>
      </c>
      <c r="I9557" s="309"/>
      <c r="J9557" s="201" t="str">
        <f>B9497</f>
        <v>11,4</v>
      </c>
      <c r="K9557" s="261">
        <f>E9554</f>
        <v>0</v>
      </c>
      <c r="L9557" s="261">
        <f>+G9513</f>
        <v>0</v>
      </c>
      <c r="M9557" s="261">
        <f>+G9528</f>
        <v>0</v>
      </c>
      <c r="N9557" s="261">
        <f>+G9536</f>
        <v>0</v>
      </c>
      <c r="O9557" s="261">
        <f>+G9551</f>
        <v>0</v>
      </c>
      <c r="P9557" s="280">
        <f>G9554</f>
        <v>0</v>
      </c>
      <c r="Q9557" s="280">
        <f>G9555</f>
        <v>0</v>
      </c>
      <c r="R9557" s="280">
        <f>G9556</f>
        <v>0</v>
      </c>
      <c r="S9557" s="283">
        <f>SUM(K9557:R9557)</f>
        <v>0</v>
      </c>
      <c r="T9557" s="280"/>
    </row>
    <row r="9558" spans="1:20" ht="14" thickTop="1" thickBot="1">
      <c r="A9558" s="257"/>
      <c r="B9558" s="201"/>
      <c r="C9558" s="201"/>
      <c r="D9558" s="301"/>
      <c r="E9558" s="258" t="s">
        <v>88</v>
      </c>
      <c r="F9558" s="259"/>
      <c r="G9558" s="260">
        <f>ROUND(SUM(G9513,G9528,G9536,G9551,G9557),0)</f>
        <v>0</v>
      </c>
      <c r="I9558" s="308"/>
      <c r="T9558" s="280"/>
    </row>
    <row r="9559" spans="1:20" ht="13.5" thickTop="1">
      <c r="A9559" s="262" t="s">
        <v>95</v>
      </c>
      <c r="D9559" s="206"/>
      <c r="E9559" s="206"/>
      <c r="F9559" s="205"/>
      <c r="G9559" s="208"/>
      <c r="I9559" s="308"/>
      <c r="T9559" s="280"/>
    </row>
    <row r="9560" spans="1:20">
      <c r="A9560" s="262"/>
      <c r="B9560" s="263"/>
      <c r="C9560" s="263"/>
      <c r="D9560" s="302"/>
      <c r="E9560" s="206"/>
      <c r="F9560" s="205"/>
      <c r="G9560" s="264">
        <f ca="1">TODAY()</f>
        <v>45189</v>
      </c>
      <c r="I9560" s="308"/>
      <c r="T9560" s="280"/>
    </row>
    <row r="9561" spans="1:20" s="191" customFormat="1" ht="13.5" thickBot="1">
      <c r="A9561" s="222"/>
      <c r="B9561" s="223"/>
      <c r="C9561" s="223"/>
      <c r="D9561" s="225"/>
      <c r="E9561" s="225"/>
      <c r="F9561" s="224"/>
      <c r="G9561" s="265"/>
      <c r="I9561" s="303"/>
      <c r="S9561" s="282"/>
    </row>
    <row r="9562" spans="1:20" s="191" customFormat="1" ht="13.5" thickTop="1">
      <c r="A9562" s="188" t="s">
        <v>124</v>
      </c>
      <c r="B9562" s="188"/>
      <c r="C9562" s="188"/>
      <c r="D9562" s="190"/>
      <c r="E9562" s="190"/>
      <c r="F9562" s="189"/>
      <c r="G9562" s="189"/>
      <c r="I9562" s="303"/>
      <c r="S9562" s="282"/>
    </row>
    <row r="9563" spans="1:20" s="191" customFormat="1">
      <c r="A9563" s="188" t="str">
        <f>CONCATENATE('Prestaciones y AIU'!A8328," ANALISIS DE PRECIOS UNITARIOS")</f>
        <v xml:space="preserve"> ANALISIS DE PRECIOS UNITARIOS</v>
      </c>
      <c r="B9563" s="188"/>
      <c r="C9563" s="188"/>
      <c r="D9563" s="190"/>
      <c r="E9563" s="190"/>
      <c r="F9563" s="189"/>
      <c r="G9563" s="189"/>
      <c r="I9563" s="303"/>
      <c r="S9563" s="282"/>
    </row>
    <row r="9564" spans="1:20" s="191" customFormat="1">
      <c r="A9564" s="188" t="str">
        <f>Objeto_LIC</f>
        <v>OBJETO PROCESO COMPETITIVO</v>
      </c>
      <c r="B9564" s="188"/>
      <c r="C9564" s="188"/>
      <c r="D9564" s="190"/>
      <c r="E9564" s="190"/>
      <c r="F9564" s="189"/>
      <c r="G9564" s="189"/>
      <c r="I9564" s="303"/>
      <c r="S9564" s="282"/>
    </row>
    <row r="9565" spans="1:20">
      <c r="A9565" s="188"/>
      <c r="B9565" s="188"/>
      <c r="C9565" s="188"/>
      <c r="D9565" s="190"/>
      <c r="E9565" s="190"/>
      <c r="F9565" s="189"/>
      <c r="G9565" s="189"/>
    </row>
    <row r="9566" spans="1:20" s="201" customFormat="1" ht="13.5" thickBot="1">
      <c r="A9566" s="192"/>
      <c r="B9566" s="192"/>
      <c r="C9566" s="192"/>
      <c r="D9566" s="194"/>
      <c r="E9566" s="194"/>
      <c r="F9566" s="193"/>
      <c r="G9566" s="193"/>
      <c r="I9566" s="305"/>
      <c r="S9566" s="282"/>
    </row>
    <row r="9567" spans="1:20" ht="13.5" thickTop="1">
      <c r="A9567" s="196"/>
      <c r="B9567" s="197"/>
      <c r="C9567" s="197"/>
      <c r="D9567" s="199"/>
      <c r="E9567" s="199"/>
      <c r="F9567" s="198"/>
      <c r="G9567" s="200" t="s">
        <v>125</v>
      </c>
    </row>
    <row r="9568" spans="1:20">
      <c r="A9568" s="202" t="s">
        <v>58</v>
      </c>
      <c r="B9568" s="844" t="str">
        <f>Proponente</f>
        <v>INDICAR NOMBRE DE CONTRATISTA</v>
      </c>
      <c r="C9568" s="844"/>
      <c r="D9568" s="844"/>
      <c r="E9568" s="844"/>
      <c r="F9568" s="844"/>
      <c r="G9568" s="845"/>
    </row>
    <row r="9569" spans="1:19">
      <c r="A9569" s="202" t="s">
        <v>59</v>
      </c>
      <c r="B9569" s="203" t="str">
        <f>Presupuesto!$A$145</f>
        <v>11,5</v>
      </c>
      <c r="C9569" s="844" t="str">
        <f>Presupuesto!$B$145</f>
        <v>Suministro de Piedra seleccionada (Suelto)</v>
      </c>
      <c r="D9569" s="844"/>
      <c r="E9569" s="844"/>
      <c r="F9569" s="844"/>
      <c r="G9569" s="845"/>
    </row>
    <row r="9570" spans="1:19">
      <c r="A9570" s="204"/>
      <c r="D9570" s="206"/>
      <c r="E9570" s="206"/>
      <c r="F9570" s="192" t="s">
        <v>87</v>
      </c>
      <c r="G9570" s="207" t="str">
        <f>Presupuesto!$C$145</f>
        <v>m3</v>
      </c>
      <c r="I9570" s="306"/>
      <c r="J9570" s="281"/>
      <c r="K9570" s="281"/>
      <c r="L9570" s="281"/>
      <c r="M9570" s="281"/>
      <c r="N9570" s="281"/>
      <c r="O9570" s="281"/>
      <c r="P9570" s="281"/>
      <c r="Q9570" s="281"/>
      <c r="R9570" s="281"/>
      <c r="S9570" s="281"/>
    </row>
    <row r="9571" spans="1:19" s="209" customFormat="1" ht="13.5" thickBot="1">
      <c r="A9571" s="202" t="s">
        <v>60</v>
      </c>
      <c r="B9571" s="195"/>
      <c r="C9571" s="195"/>
      <c r="D9571" s="206"/>
      <c r="E9571" s="206"/>
      <c r="F9571" s="205"/>
      <c r="G9571" s="208"/>
      <c r="I9571" s="307"/>
      <c r="S9571" s="281"/>
    </row>
    <row r="9572" spans="1:19" ht="13.5" thickTop="1">
      <c r="A9572" s="210" t="s">
        <v>53</v>
      </c>
      <c r="B9572" s="211" t="s">
        <v>61</v>
      </c>
      <c r="C9572" s="211" t="s">
        <v>62</v>
      </c>
      <c r="D9572" s="212" t="s">
        <v>70</v>
      </c>
      <c r="E9572" s="213" t="s">
        <v>98</v>
      </c>
      <c r="F9572" s="213" t="s">
        <v>75</v>
      </c>
      <c r="G9572" s="214" t="s">
        <v>66</v>
      </c>
      <c r="I9572" s="269"/>
    </row>
    <row r="9573" spans="1:19">
      <c r="A9573" s="215" t="str">
        <f t="shared" ref="A9573:A9584" si="1702">IF(I9572=0,"-",VLOOKUP(I9572,EQUIPOS,2,FALSE))</f>
        <v>-</v>
      </c>
      <c r="B9573" s="216"/>
      <c r="C9573" s="216"/>
      <c r="D9573" s="186"/>
      <c r="E9573" s="217">
        <f t="shared" ref="E9573:E9584" si="1703">IF(I9572=0,0,VLOOKUP(I9572,EQUIPOS,4,FALSE))</f>
        <v>0</v>
      </c>
      <c r="F9573" s="218">
        <f t="shared" ref="F9573:F9584" si="1704">IF(D9573=0,0,E9573/D9573)</f>
        <v>0</v>
      </c>
      <c r="G9573" s="219"/>
      <c r="I9573" s="269"/>
    </row>
    <row r="9574" spans="1:19">
      <c r="A9574" s="215" t="str">
        <f t="shared" si="1702"/>
        <v>-</v>
      </c>
      <c r="B9574" s="216"/>
      <c r="C9574" s="216"/>
      <c r="D9574" s="186"/>
      <c r="E9574" s="217">
        <f t="shared" si="1703"/>
        <v>0</v>
      </c>
      <c r="F9574" s="218">
        <f t="shared" si="1704"/>
        <v>0</v>
      </c>
      <c r="G9574" s="220"/>
      <c r="I9574" s="269"/>
    </row>
    <row r="9575" spans="1:19">
      <c r="A9575" s="215" t="str">
        <f t="shared" si="1702"/>
        <v>-</v>
      </c>
      <c r="B9575" s="216"/>
      <c r="C9575" s="216"/>
      <c r="D9575" s="186"/>
      <c r="E9575" s="217">
        <f t="shared" si="1703"/>
        <v>0</v>
      </c>
      <c r="F9575" s="218">
        <f t="shared" si="1704"/>
        <v>0</v>
      </c>
      <c r="G9575" s="220"/>
      <c r="I9575" s="269"/>
    </row>
    <row r="9576" spans="1:19">
      <c r="A9576" s="215" t="str">
        <f t="shared" si="1702"/>
        <v>-</v>
      </c>
      <c r="B9576" s="216"/>
      <c r="C9576" s="216"/>
      <c r="D9576" s="186"/>
      <c r="E9576" s="217">
        <f t="shared" si="1703"/>
        <v>0</v>
      </c>
      <c r="F9576" s="218">
        <f t="shared" si="1704"/>
        <v>0</v>
      </c>
      <c r="G9576" s="220"/>
      <c r="I9576" s="269"/>
    </row>
    <row r="9577" spans="1:19">
      <c r="A9577" s="215" t="str">
        <f t="shared" si="1702"/>
        <v>-</v>
      </c>
      <c r="B9577" s="216"/>
      <c r="C9577" s="216"/>
      <c r="D9577" s="186"/>
      <c r="E9577" s="217">
        <f t="shared" si="1703"/>
        <v>0</v>
      </c>
      <c r="F9577" s="218">
        <f t="shared" si="1704"/>
        <v>0</v>
      </c>
      <c r="G9577" s="220"/>
      <c r="I9577" s="269"/>
    </row>
    <row r="9578" spans="1:19">
      <c r="A9578" s="215" t="str">
        <f t="shared" si="1702"/>
        <v>-</v>
      </c>
      <c r="B9578" s="216"/>
      <c r="C9578" s="216"/>
      <c r="D9578" s="186"/>
      <c r="E9578" s="217">
        <f t="shared" si="1703"/>
        <v>0</v>
      </c>
      <c r="F9578" s="218">
        <f t="shared" si="1704"/>
        <v>0</v>
      </c>
      <c r="G9578" s="220"/>
      <c r="I9578" s="269"/>
    </row>
    <row r="9579" spans="1:19">
      <c r="A9579" s="215" t="str">
        <f t="shared" si="1702"/>
        <v>-</v>
      </c>
      <c r="B9579" s="216"/>
      <c r="C9579" s="216"/>
      <c r="D9579" s="186"/>
      <c r="E9579" s="217">
        <f t="shared" si="1703"/>
        <v>0</v>
      </c>
      <c r="F9579" s="218">
        <f t="shared" si="1704"/>
        <v>0</v>
      </c>
      <c r="G9579" s="220"/>
      <c r="I9579" s="269"/>
    </row>
    <row r="9580" spans="1:19">
      <c r="A9580" s="215" t="str">
        <f t="shared" si="1702"/>
        <v>-</v>
      </c>
      <c r="B9580" s="216"/>
      <c r="C9580" s="216"/>
      <c r="D9580" s="186"/>
      <c r="E9580" s="217">
        <f t="shared" si="1703"/>
        <v>0</v>
      </c>
      <c r="F9580" s="218">
        <f t="shared" si="1704"/>
        <v>0</v>
      </c>
      <c r="G9580" s="220"/>
      <c r="I9580" s="269"/>
    </row>
    <row r="9581" spans="1:19">
      <c r="A9581" s="215" t="str">
        <f t="shared" si="1702"/>
        <v>-</v>
      </c>
      <c r="B9581" s="216"/>
      <c r="C9581" s="216"/>
      <c r="D9581" s="186"/>
      <c r="E9581" s="217">
        <f t="shared" si="1703"/>
        <v>0</v>
      </c>
      <c r="F9581" s="218">
        <f t="shared" si="1704"/>
        <v>0</v>
      </c>
      <c r="G9581" s="220"/>
      <c r="I9581" s="269"/>
    </row>
    <row r="9582" spans="1:19">
      <c r="A9582" s="215" t="str">
        <f t="shared" si="1702"/>
        <v>-</v>
      </c>
      <c r="B9582" s="216"/>
      <c r="C9582" s="216"/>
      <c r="D9582" s="186"/>
      <c r="E9582" s="217">
        <f t="shared" si="1703"/>
        <v>0</v>
      </c>
      <c r="F9582" s="218">
        <f t="shared" si="1704"/>
        <v>0</v>
      </c>
      <c r="G9582" s="220"/>
      <c r="I9582" s="269"/>
    </row>
    <row r="9583" spans="1:19">
      <c r="A9583" s="215" t="str">
        <f t="shared" si="1702"/>
        <v>-</v>
      </c>
      <c r="B9583" s="216"/>
      <c r="C9583" s="216"/>
      <c r="D9583" s="186"/>
      <c r="E9583" s="217">
        <f t="shared" si="1703"/>
        <v>0</v>
      </c>
      <c r="F9583" s="218">
        <f t="shared" si="1704"/>
        <v>0</v>
      </c>
      <c r="G9583" s="220"/>
      <c r="I9583" s="269"/>
    </row>
    <row r="9584" spans="1:19">
      <c r="A9584" s="215" t="str">
        <f t="shared" si="1702"/>
        <v>-</v>
      </c>
      <c r="B9584" s="216"/>
      <c r="C9584" s="216"/>
      <c r="D9584" s="186"/>
      <c r="E9584" s="217">
        <f t="shared" si="1703"/>
        <v>0</v>
      </c>
      <c r="F9584" s="218">
        <f t="shared" si="1704"/>
        <v>0</v>
      </c>
      <c r="G9584" s="220"/>
      <c r="I9584" s="308"/>
    </row>
    <row r="9585" spans="1:19" ht="13.5" thickBot="1">
      <c r="A9585" s="222"/>
      <c r="B9585" s="223"/>
      <c r="C9585" s="223"/>
      <c r="D9585" s="225"/>
      <c r="E9585" s="225"/>
      <c r="F9585" s="226" t="s">
        <v>76</v>
      </c>
      <c r="G9585" s="227">
        <f>SUM(F9573:F9584)</f>
        <v>0</v>
      </c>
      <c r="I9585" s="308"/>
    </row>
    <row r="9586" spans="1:19" s="209" customFormat="1" ht="13.5" thickTop="1">
      <c r="A9586" s="228" t="s">
        <v>63</v>
      </c>
      <c r="B9586" s="229"/>
      <c r="C9586" s="229"/>
      <c r="D9586" s="231"/>
      <c r="E9586" s="231"/>
      <c r="F9586" s="230"/>
      <c r="G9586" s="232"/>
      <c r="I9586" s="307"/>
      <c r="S9586" s="281"/>
    </row>
    <row r="9587" spans="1:19" ht="26">
      <c r="A9587" s="233" t="s">
        <v>53</v>
      </c>
      <c r="B9587" s="234"/>
      <c r="C9587" s="235" t="s">
        <v>54</v>
      </c>
      <c r="D9587" s="298" t="s">
        <v>64</v>
      </c>
      <c r="E9587" s="236" t="s">
        <v>65</v>
      </c>
      <c r="F9587" s="237" t="s">
        <v>75</v>
      </c>
      <c r="G9587" s="238" t="s">
        <v>66</v>
      </c>
      <c r="I9587" s="269"/>
    </row>
    <row r="9588" spans="1:19">
      <c r="A9588" s="842" t="str">
        <f t="shared" ref="A9588:A9599" si="1705">IF(I9587=0,"",VLOOKUP(I9587,MATERIALES,2,FALSE))</f>
        <v/>
      </c>
      <c r="B9588" s="843"/>
      <c r="C9588" s="239" t="str">
        <f t="shared" ref="C9588:C9596" si="1706">IF(I9587=0,"",VLOOKUP(I9587,MATERIALES,3,FALSE))</f>
        <v/>
      </c>
      <c r="D9588" s="186"/>
      <c r="E9588" s="240">
        <f t="shared" ref="E9588:E9599" si="1707">IF(I9587=0,0,VLOOKUP(I9587,MATERIALES,4,FALSE))</f>
        <v>0</v>
      </c>
      <c r="F9588" s="218">
        <f>D9588*E9588</f>
        <v>0</v>
      </c>
      <c r="G9588" s="219"/>
      <c r="I9588" s="269"/>
    </row>
    <row r="9589" spans="1:19">
      <c r="A9589" s="842" t="str">
        <f t="shared" si="1705"/>
        <v/>
      </c>
      <c r="B9589" s="843"/>
      <c r="C9589" s="239" t="str">
        <f t="shared" si="1706"/>
        <v/>
      </c>
      <c r="D9589" s="186"/>
      <c r="E9589" s="240">
        <f t="shared" si="1707"/>
        <v>0</v>
      </c>
      <c r="F9589" s="218">
        <f t="shared" ref="F9589:F9599" si="1708">D9589*E9589</f>
        <v>0</v>
      </c>
      <c r="G9589" s="220"/>
      <c r="I9589" s="269"/>
    </row>
    <row r="9590" spans="1:19">
      <c r="A9590" s="842" t="str">
        <f t="shared" si="1705"/>
        <v/>
      </c>
      <c r="B9590" s="843"/>
      <c r="C9590" s="239" t="str">
        <f t="shared" si="1706"/>
        <v/>
      </c>
      <c r="D9590" s="186"/>
      <c r="E9590" s="240">
        <f t="shared" si="1707"/>
        <v>0</v>
      </c>
      <c r="F9590" s="218">
        <f t="shared" si="1708"/>
        <v>0</v>
      </c>
      <c r="G9590" s="220"/>
      <c r="I9590" s="269"/>
    </row>
    <row r="9591" spans="1:19">
      <c r="A9591" s="842" t="str">
        <f t="shared" si="1705"/>
        <v/>
      </c>
      <c r="B9591" s="843"/>
      <c r="C9591" s="239" t="str">
        <f t="shared" si="1706"/>
        <v/>
      </c>
      <c r="D9591" s="186"/>
      <c r="E9591" s="240">
        <f t="shared" si="1707"/>
        <v>0</v>
      </c>
      <c r="F9591" s="218">
        <f t="shared" si="1708"/>
        <v>0</v>
      </c>
      <c r="G9591" s="220"/>
      <c r="I9591" s="269"/>
    </row>
    <row r="9592" spans="1:19">
      <c r="A9592" s="842" t="str">
        <f t="shared" si="1705"/>
        <v/>
      </c>
      <c r="B9592" s="843"/>
      <c r="C9592" s="239" t="str">
        <f t="shared" si="1706"/>
        <v/>
      </c>
      <c r="D9592" s="186"/>
      <c r="E9592" s="240">
        <f t="shared" si="1707"/>
        <v>0</v>
      </c>
      <c r="F9592" s="218">
        <f t="shared" si="1708"/>
        <v>0</v>
      </c>
      <c r="G9592" s="220"/>
      <c r="I9592" s="269"/>
    </row>
    <row r="9593" spans="1:19">
      <c r="A9593" s="842" t="str">
        <f t="shared" si="1705"/>
        <v/>
      </c>
      <c r="B9593" s="843"/>
      <c r="C9593" s="239" t="str">
        <f t="shared" si="1706"/>
        <v/>
      </c>
      <c r="D9593" s="186"/>
      <c r="E9593" s="240">
        <f t="shared" si="1707"/>
        <v>0</v>
      </c>
      <c r="F9593" s="218">
        <f t="shared" si="1708"/>
        <v>0</v>
      </c>
      <c r="G9593" s="220"/>
      <c r="I9593" s="269"/>
    </row>
    <row r="9594" spans="1:19">
      <c r="A9594" s="842" t="str">
        <f t="shared" si="1705"/>
        <v/>
      </c>
      <c r="B9594" s="843"/>
      <c r="C9594" s="239" t="str">
        <f t="shared" si="1706"/>
        <v/>
      </c>
      <c r="D9594" s="186"/>
      <c r="E9594" s="240">
        <f t="shared" si="1707"/>
        <v>0</v>
      </c>
      <c r="F9594" s="218">
        <f t="shared" si="1708"/>
        <v>0</v>
      </c>
      <c r="G9594" s="220"/>
      <c r="I9594" s="269"/>
    </row>
    <row r="9595" spans="1:19">
      <c r="A9595" s="842" t="str">
        <f t="shared" si="1705"/>
        <v/>
      </c>
      <c r="B9595" s="843"/>
      <c r="C9595" s="239" t="str">
        <f t="shared" si="1706"/>
        <v/>
      </c>
      <c r="D9595" s="186"/>
      <c r="E9595" s="240">
        <f t="shared" si="1707"/>
        <v>0</v>
      </c>
      <c r="F9595" s="218">
        <f t="shared" si="1708"/>
        <v>0</v>
      </c>
      <c r="G9595" s="241"/>
      <c r="I9595" s="269"/>
    </row>
    <row r="9596" spans="1:19">
      <c r="A9596" s="842" t="str">
        <f t="shared" si="1705"/>
        <v/>
      </c>
      <c r="B9596" s="843"/>
      <c r="C9596" s="239" t="str">
        <f t="shared" si="1706"/>
        <v/>
      </c>
      <c r="D9596" s="186"/>
      <c r="E9596" s="240">
        <f t="shared" si="1707"/>
        <v>0</v>
      </c>
      <c r="F9596" s="218">
        <f t="shared" si="1708"/>
        <v>0</v>
      </c>
      <c r="G9596" s="220"/>
      <c r="I9596" s="269"/>
    </row>
    <row r="9597" spans="1:19">
      <c r="A9597" s="842" t="str">
        <f t="shared" si="1705"/>
        <v/>
      </c>
      <c r="B9597" s="843"/>
      <c r="C9597" s="239"/>
      <c r="D9597" s="186"/>
      <c r="E9597" s="240">
        <f t="shared" si="1707"/>
        <v>0</v>
      </c>
      <c r="F9597" s="218">
        <f t="shared" si="1708"/>
        <v>0</v>
      </c>
      <c r="G9597" s="220"/>
      <c r="I9597" s="269"/>
    </row>
    <row r="9598" spans="1:19">
      <c r="A9598" s="842" t="str">
        <f t="shared" si="1705"/>
        <v/>
      </c>
      <c r="B9598" s="843"/>
      <c r="C9598" s="239"/>
      <c r="D9598" s="186"/>
      <c r="E9598" s="240">
        <f t="shared" si="1707"/>
        <v>0</v>
      </c>
      <c r="F9598" s="218">
        <f t="shared" si="1708"/>
        <v>0</v>
      </c>
      <c r="G9598" s="220"/>
      <c r="I9598" s="269"/>
    </row>
    <row r="9599" spans="1:19" ht="26.25" customHeight="1">
      <c r="A9599" s="842" t="str">
        <f t="shared" si="1705"/>
        <v/>
      </c>
      <c r="B9599" s="843"/>
      <c r="C9599" s="239" t="str">
        <f t="shared" ref="C9599" si="1709">IF(I9598=0,"",VLOOKUP(I9598,MATERIALES,3,FALSE))</f>
        <v/>
      </c>
      <c r="D9599" s="186"/>
      <c r="E9599" s="240">
        <f t="shared" si="1707"/>
        <v>0</v>
      </c>
      <c r="F9599" s="218">
        <f t="shared" si="1708"/>
        <v>0</v>
      </c>
      <c r="G9599" s="221"/>
      <c r="I9599" s="308"/>
    </row>
    <row r="9600" spans="1:19" ht="13.5" thickBot="1">
      <c r="A9600" s="204"/>
      <c r="D9600" s="206"/>
      <c r="E9600" s="242"/>
      <c r="F9600" s="243" t="s">
        <v>77</v>
      </c>
      <c r="G9600" s="241">
        <f>SUM(F9588:F9599)</f>
        <v>0</v>
      </c>
      <c r="I9600" s="308"/>
    </row>
    <row r="9601" spans="1:9" ht="14" thickTop="1" thickBot="1">
      <c r="A9601" s="244" t="s">
        <v>68</v>
      </c>
      <c r="B9601" s="245"/>
      <c r="C9601" s="245"/>
      <c r="D9601" s="247"/>
      <c r="E9601" s="247"/>
      <c r="F9601" s="246"/>
      <c r="G9601" s="248"/>
      <c r="I9601" s="308"/>
    </row>
    <row r="9602" spans="1:9" ht="13.5" thickTop="1">
      <c r="A9602" s="233" t="s">
        <v>53</v>
      </c>
      <c r="B9602" s="234"/>
      <c r="C9602" s="236" t="s">
        <v>67</v>
      </c>
      <c r="D9602" s="298" t="s">
        <v>71</v>
      </c>
      <c r="E9602" s="236" t="s">
        <v>96</v>
      </c>
      <c r="F9602" s="237" t="s">
        <v>75</v>
      </c>
      <c r="G9602" s="238" t="s">
        <v>66</v>
      </c>
      <c r="I9602" s="269"/>
    </row>
    <row r="9603" spans="1:9">
      <c r="A9603" s="842" t="str">
        <f>IF(I9602=0,"",VLOOKUP(I9602,EQUIPOS,2,FALSE))</f>
        <v/>
      </c>
      <c r="B9603" s="843"/>
      <c r="C9603" s="187"/>
      <c r="D9603" s="186"/>
      <c r="E9603" s="240">
        <f>IF(I9602=0,0,VLOOKUP(I9602,EQUIPOS,4,FALSE))</f>
        <v>0</v>
      </c>
      <c r="F9603" s="218">
        <f>C9603*D9603*E9603</f>
        <v>0</v>
      </c>
      <c r="G9603" s="219"/>
      <c r="I9603" s="269"/>
    </row>
    <row r="9604" spans="1:9">
      <c r="A9604" s="842" t="str">
        <f>IF(I9603=0,"",VLOOKUP(I9603,EQUIPOS,2,FALSE))</f>
        <v/>
      </c>
      <c r="B9604" s="843"/>
      <c r="C9604" s="187"/>
      <c r="D9604" s="186"/>
      <c r="E9604" s="240">
        <f>IF(I9603=0,0,VLOOKUP(I9603,EQUIPOS,4,FALSE))</f>
        <v>0</v>
      </c>
      <c r="F9604" s="218">
        <f t="shared" ref="F9604:F9607" si="1710">C9604*D9604*E9604</f>
        <v>0</v>
      </c>
      <c r="G9604" s="220"/>
      <c r="I9604" s="269"/>
    </row>
    <row r="9605" spans="1:9">
      <c r="A9605" s="842" t="str">
        <f>IF(I9604=0,"",VLOOKUP(I9604,EQUIPOS,2,FALSE))</f>
        <v/>
      </c>
      <c r="B9605" s="843"/>
      <c r="C9605" s="187"/>
      <c r="D9605" s="186"/>
      <c r="E9605" s="240">
        <f>IF(I9604=0,0,VLOOKUP(I9604,EQUIPOS,4,FALSE))</f>
        <v>0</v>
      </c>
      <c r="F9605" s="218">
        <f t="shared" si="1710"/>
        <v>0</v>
      </c>
      <c r="G9605" s="220"/>
      <c r="I9605" s="269"/>
    </row>
    <row r="9606" spans="1:9">
      <c r="A9606" s="842" t="str">
        <f>IF(I9605=0,"",VLOOKUP(I9605,EQUIPOS,2,FALSE))</f>
        <v/>
      </c>
      <c r="B9606" s="843"/>
      <c r="C9606" s="187"/>
      <c r="D9606" s="186"/>
      <c r="E9606" s="240">
        <f>IF(I9605=0,0,VLOOKUP(I9605,EQUIPOS,4,FALSE))</f>
        <v>0</v>
      </c>
      <c r="F9606" s="218">
        <f t="shared" si="1710"/>
        <v>0</v>
      </c>
      <c r="G9606" s="220"/>
      <c r="I9606" s="269"/>
    </row>
    <row r="9607" spans="1:9" ht="30.75" customHeight="1">
      <c r="A9607" s="842" t="str">
        <f>IF(I9606=0,"",VLOOKUP(I9606,EQUIPOS,2,FALSE))</f>
        <v/>
      </c>
      <c r="B9607" s="843"/>
      <c r="C9607" s="187"/>
      <c r="D9607" s="186"/>
      <c r="E9607" s="240">
        <f>IF(I9606=0,0,VLOOKUP(I9606,EQUIPOS,4,FALSE))</f>
        <v>0</v>
      </c>
      <c r="F9607" s="218">
        <f t="shared" si="1710"/>
        <v>0</v>
      </c>
      <c r="G9607" s="221"/>
      <c r="I9607" s="308"/>
    </row>
    <row r="9608" spans="1:9" ht="13.5" thickBot="1">
      <c r="A9608" s="222"/>
      <c r="B9608" s="223"/>
      <c r="C9608" s="223"/>
      <c r="D9608" s="225"/>
      <c r="E9608" s="249"/>
      <c r="F9608" s="226" t="s">
        <v>78</v>
      </c>
      <c r="G9608" s="250">
        <f>SUM(F9603:F9607)</f>
        <v>0</v>
      </c>
      <c r="I9608" s="308"/>
    </row>
    <row r="9609" spans="1:9" ht="13.5" thickTop="1">
      <c r="A9609" s="228" t="s">
        <v>69</v>
      </c>
      <c r="B9609" s="229"/>
      <c r="C9609" s="229"/>
      <c r="D9609" s="231"/>
      <c r="E9609" s="231"/>
      <c r="F9609" s="230"/>
      <c r="G9609" s="232"/>
      <c r="H9609" s="209"/>
      <c r="I9609" s="307"/>
    </row>
    <row r="9610" spans="1:9" ht="26">
      <c r="A9610" s="233" t="s">
        <v>53</v>
      </c>
      <c r="B9610" s="235" t="s">
        <v>54</v>
      </c>
      <c r="C9610" s="235" t="s">
        <v>64</v>
      </c>
      <c r="D9610" s="298" t="s">
        <v>70</v>
      </c>
      <c r="E9610" s="236" t="s">
        <v>65</v>
      </c>
      <c r="F9610" s="237" t="s">
        <v>75</v>
      </c>
      <c r="G9610" s="238" t="s">
        <v>66</v>
      </c>
      <c r="I9610" s="269"/>
    </row>
    <row r="9611" spans="1:9">
      <c r="A9611" s="251" t="str">
        <f t="shared" ref="A9611:A9622" si="1711">IF(I9610=0,"",VLOOKUP(I9610,MANOOBRA,2,FALSE))</f>
        <v/>
      </c>
      <c r="B9611" s="239" t="str">
        <f t="shared" ref="B9611:B9622" si="1712">IF(I9610=0,"",VLOOKUP(I9610,MANOOBRA,3,FALSE))</f>
        <v/>
      </c>
      <c r="C9611" s="187"/>
      <c r="D9611" s="187"/>
      <c r="E9611" s="240">
        <f t="shared" ref="E9611:E9622" si="1713">IF(I9610=0,0,VLOOKUP(I9610,MANOOBRA,4,FALSE))</f>
        <v>0</v>
      </c>
      <c r="F9611" s="218">
        <f>IF(D9611=0,0,C9611*E9611/D9611)</f>
        <v>0</v>
      </c>
      <c r="G9611" s="219"/>
      <c r="I9611" s="269"/>
    </row>
    <row r="9612" spans="1:9">
      <c r="A9612" s="251" t="str">
        <f t="shared" si="1711"/>
        <v/>
      </c>
      <c r="B9612" s="239" t="str">
        <f t="shared" si="1712"/>
        <v/>
      </c>
      <c r="C9612" s="187"/>
      <c r="D9612" s="187"/>
      <c r="E9612" s="240">
        <f t="shared" si="1713"/>
        <v>0</v>
      </c>
      <c r="F9612" s="218">
        <f t="shared" ref="F9612:F9622" si="1714">IF(D9612=0,0,C9612*E9612/D9612)</f>
        <v>0</v>
      </c>
      <c r="G9612" s="220"/>
      <c r="I9612" s="269"/>
    </row>
    <row r="9613" spans="1:9">
      <c r="A9613" s="251" t="str">
        <f t="shared" si="1711"/>
        <v/>
      </c>
      <c r="B9613" s="239" t="str">
        <f t="shared" si="1712"/>
        <v/>
      </c>
      <c r="C9613" s="187"/>
      <c r="D9613" s="290"/>
      <c r="E9613" s="240">
        <f t="shared" si="1713"/>
        <v>0</v>
      </c>
      <c r="F9613" s="218">
        <f t="shared" si="1714"/>
        <v>0</v>
      </c>
      <c r="G9613" s="220"/>
      <c r="I9613" s="269"/>
    </row>
    <row r="9614" spans="1:9">
      <c r="A9614" s="251" t="str">
        <f t="shared" si="1711"/>
        <v/>
      </c>
      <c r="B9614" s="239" t="str">
        <f t="shared" si="1712"/>
        <v/>
      </c>
      <c r="C9614" s="187"/>
      <c r="D9614" s="187"/>
      <c r="E9614" s="240">
        <f t="shared" si="1713"/>
        <v>0</v>
      </c>
      <c r="F9614" s="218">
        <f t="shared" si="1714"/>
        <v>0</v>
      </c>
      <c r="G9614" s="220"/>
      <c r="I9614" s="269"/>
    </row>
    <row r="9615" spans="1:9">
      <c r="A9615" s="251" t="str">
        <f t="shared" si="1711"/>
        <v/>
      </c>
      <c r="B9615" s="239" t="str">
        <f t="shared" si="1712"/>
        <v/>
      </c>
      <c r="C9615" s="187"/>
      <c r="D9615" s="187"/>
      <c r="E9615" s="240">
        <f t="shared" si="1713"/>
        <v>0</v>
      </c>
      <c r="F9615" s="218">
        <f t="shared" si="1714"/>
        <v>0</v>
      </c>
      <c r="G9615" s="220"/>
      <c r="I9615" s="269"/>
    </row>
    <row r="9616" spans="1:9">
      <c r="A9616" s="251" t="str">
        <f t="shared" si="1711"/>
        <v/>
      </c>
      <c r="B9616" s="239" t="str">
        <f t="shared" si="1712"/>
        <v/>
      </c>
      <c r="C9616" s="187"/>
      <c r="D9616" s="187"/>
      <c r="E9616" s="240">
        <f t="shared" si="1713"/>
        <v>0</v>
      </c>
      <c r="F9616" s="218">
        <f t="shared" si="1714"/>
        <v>0</v>
      </c>
      <c r="G9616" s="220"/>
      <c r="I9616" s="269"/>
    </row>
    <row r="9617" spans="1:20">
      <c r="A9617" s="251" t="str">
        <f t="shared" si="1711"/>
        <v/>
      </c>
      <c r="B9617" s="239" t="str">
        <f t="shared" si="1712"/>
        <v/>
      </c>
      <c r="C9617" s="187"/>
      <c r="D9617" s="187"/>
      <c r="E9617" s="240">
        <f t="shared" si="1713"/>
        <v>0</v>
      </c>
      <c r="F9617" s="218">
        <f t="shared" si="1714"/>
        <v>0</v>
      </c>
      <c r="G9617" s="220"/>
      <c r="I9617" s="269"/>
    </row>
    <row r="9618" spans="1:20">
      <c r="A9618" s="251" t="str">
        <f t="shared" si="1711"/>
        <v/>
      </c>
      <c r="B9618" s="239" t="str">
        <f t="shared" si="1712"/>
        <v/>
      </c>
      <c r="C9618" s="187"/>
      <c r="D9618" s="187"/>
      <c r="E9618" s="240">
        <f t="shared" si="1713"/>
        <v>0</v>
      </c>
      <c r="F9618" s="218">
        <f t="shared" si="1714"/>
        <v>0</v>
      </c>
      <c r="G9618" s="220"/>
      <c r="I9618" s="269"/>
    </row>
    <row r="9619" spans="1:20">
      <c r="A9619" s="251" t="str">
        <f t="shared" si="1711"/>
        <v/>
      </c>
      <c r="B9619" s="239" t="str">
        <f t="shared" si="1712"/>
        <v/>
      </c>
      <c r="C9619" s="187"/>
      <c r="D9619" s="187"/>
      <c r="E9619" s="240">
        <f t="shared" si="1713"/>
        <v>0</v>
      </c>
      <c r="F9619" s="218">
        <f t="shared" si="1714"/>
        <v>0</v>
      </c>
      <c r="G9619" s="220"/>
      <c r="I9619" s="269"/>
    </row>
    <row r="9620" spans="1:20">
      <c r="A9620" s="251" t="str">
        <f t="shared" si="1711"/>
        <v/>
      </c>
      <c r="B9620" s="239" t="str">
        <f t="shared" si="1712"/>
        <v/>
      </c>
      <c r="C9620" s="187"/>
      <c r="D9620" s="187"/>
      <c r="E9620" s="240">
        <f t="shared" si="1713"/>
        <v>0</v>
      </c>
      <c r="F9620" s="218">
        <f t="shared" si="1714"/>
        <v>0</v>
      </c>
      <c r="G9620" s="220"/>
      <c r="I9620" s="269"/>
    </row>
    <row r="9621" spans="1:20">
      <c r="A9621" s="251" t="str">
        <f t="shared" si="1711"/>
        <v/>
      </c>
      <c r="B9621" s="239" t="str">
        <f t="shared" si="1712"/>
        <v/>
      </c>
      <c r="C9621" s="187"/>
      <c r="D9621" s="187"/>
      <c r="E9621" s="240">
        <f t="shared" si="1713"/>
        <v>0</v>
      </c>
      <c r="F9621" s="218">
        <f t="shared" si="1714"/>
        <v>0</v>
      </c>
      <c r="G9621" s="220"/>
      <c r="I9621" s="269"/>
    </row>
    <row r="9622" spans="1:20" ht="31.5" customHeight="1">
      <c r="A9622" s="251" t="str">
        <f t="shared" si="1711"/>
        <v/>
      </c>
      <c r="B9622" s="239" t="str">
        <f t="shared" si="1712"/>
        <v/>
      </c>
      <c r="C9622" s="187"/>
      <c r="D9622" s="187"/>
      <c r="E9622" s="240">
        <f t="shared" si="1713"/>
        <v>0</v>
      </c>
      <c r="F9622" s="218">
        <f t="shared" si="1714"/>
        <v>0</v>
      </c>
      <c r="G9622" s="221"/>
      <c r="I9622" s="308"/>
    </row>
    <row r="9623" spans="1:20" ht="13.5" thickBot="1">
      <c r="A9623" s="222"/>
      <c r="B9623" s="223"/>
      <c r="C9623" s="223"/>
      <c r="D9623" s="225"/>
      <c r="E9623" s="225"/>
      <c r="F9623" s="226" t="s">
        <v>79</v>
      </c>
      <c r="G9623" s="250">
        <f>SUM(F9611:F9622)</f>
        <v>0</v>
      </c>
      <c r="I9623" s="308"/>
    </row>
    <row r="9624" spans="1:20" ht="13.5" thickTop="1">
      <c r="A9624" s="179" t="s">
        <v>72</v>
      </c>
      <c r="B9624" s="229"/>
      <c r="C9624" s="229"/>
      <c r="D9624" s="231"/>
      <c r="E9624" s="231"/>
      <c r="F9624" s="230"/>
      <c r="G9624" s="232"/>
      <c r="H9624" s="209"/>
      <c r="I9624" s="307"/>
    </row>
    <row r="9625" spans="1:20">
      <c r="A9625" s="233" t="s">
        <v>53</v>
      </c>
      <c r="B9625" s="234"/>
      <c r="C9625" s="234"/>
      <c r="D9625" s="299"/>
      <c r="E9625" s="236" t="s">
        <v>73</v>
      </c>
      <c r="F9625" s="237" t="s">
        <v>74</v>
      </c>
      <c r="G9625" s="252" t="s">
        <v>73</v>
      </c>
      <c r="I9625" s="308"/>
    </row>
    <row r="9626" spans="1:20">
      <c r="A9626" s="178" t="s">
        <v>86</v>
      </c>
      <c r="B9626" s="253"/>
      <c r="C9626" s="253"/>
      <c r="D9626" s="300"/>
      <c r="E9626" s="217">
        <f>SUM(G9585,G9600,G9608,G9623)</f>
        <v>0</v>
      </c>
      <c r="F9626" s="254">
        <f>A</f>
        <v>0</v>
      </c>
      <c r="G9626" s="255">
        <f>E9626*F9626</f>
        <v>0</v>
      </c>
      <c r="I9626" s="308"/>
    </row>
    <row r="9627" spans="1:20">
      <c r="A9627" s="178" t="s">
        <v>84</v>
      </c>
      <c r="B9627" s="253"/>
      <c r="C9627" s="253"/>
      <c r="D9627" s="300"/>
      <c r="E9627" s="217">
        <f>SUM(G9585,G9600,G9608,G9623)</f>
        <v>0</v>
      </c>
      <c r="F9627" s="254">
        <f>I</f>
        <v>0</v>
      </c>
      <c r="G9627" s="255">
        <f>E9627*F9627</f>
        <v>0</v>
      </c>
      <c r="I9627" s="308"/>
    </row>
    <row r="9628" spans="1:20" ht="33" customHeight="1">
      <c r="A9628" s="178" t="s">
        <v>85</v>
      </c>
      <c r="B9628" s="253"/>
      <c r="C9628" s="253"/>
      <c r="D9628" s="300"/>
      <c r="E9628" s="217">
        <f>SUM(G9585,G9600,G9608,G9623)</f>
        <v>0</v>
      </c>
      <c r="F9628" s="254">
        <f>U</f>
        <v>0</v>
      </c>
      <c r="G9628" s="255">
        <f>E9628*F9628</f>
        <v>0</v>
      </c>
      <c r="I9628" s="308"/>
      <c r="J9628" s="281"/>
      <c r="K9628" s="281"/>
      <c r="L9628" s="281"/>
      <c r="M9628" s="281"/>
      <c r="N9628" s="281"/>
      <c r="O9628" s="281"/>
      <c r="P9628" s="281"/>
      <c r="Q9628" s="281"/>
      <c r="R9628" s="281"/>
      <c r="S9628" s="281"/>
    </row>
    <row r="9629" spans="1:20" s="201" customFormat="1" ht="13.5" thickBot="1">
      <c r="A9629" s="222"/>
      <c r="B9629" s="223"/>
      <c r="C9629" s="223"/>
      <c r="D9629" s="225"/>
      <c r="E9629" s="225"/>
      <c r="F9629" s="256" t="s">
        <v>83</v>
      </c>
      <c r="G9629" s="250">
        <f>SUM(G9626:G9628)</f>
        <v>0</v>
      </c>
      <c r="I9629" s="309"/>
      <c r="J9629" s="201" t="str">
        <f>B9569</f>
        <v>11,5</v>
      </c>
      <c r="K9629" s="261">
        <f>E9626</f>
        <v>0</v>
      </c>
      <c r="L9629" s="261">
        <f>+G9585</f>
        <v>0</v>
      </c>
      <c r="M9629" s="261">
        <f>+G9600</f>
        <v>0</v>
      </c>
      <c r="N9629" s="261">
        <f>+G9608</f>
        <v>0</v>
      </c>
      <c r="O9629" s="261">
        <f>+G9623</f>
        <v>0</v>
      </c>
      <c r="P9629" s="280">
        <f>G9626</f>
        <v>0</v>
      </c>
      <c r="Q9629" s="280">
        <f>G9627</f>
        <v>0</v>
      </c>
      <c r="R9629" s="280">
        <f>G9628</f>
        <v>0</v>
      </c>
      <c r="S9629" s="283">
        <f>SUM(K9629:R9629)</f>
        <v>0</v>
      </c>
      <c r="T9629" s="280"/>
    </row>
    <row r="9630" spans="1:20" ht="14" thickTop="1" thickBot="1">
      <c r="A9630" s="257"/>
      <c r="B9630" s="201"/>
      <c r="C9630" s="201"/>
      <c r="D9630" s="301"/>
      <c r="E9630" s="258" t="s">
        <v>88</v>
      </c>
      <c r="F9630" s="259"/>
      <c r="G9630" s="260">
        <f>ROUND(SUM(G9585,G9600,G9608,G9623,G9629),0)</f>
        <v>0</v>
      </c>
      <c r="I9630" s="308"/>
      <c r="T9630" s="280"/>
    </row>
    <row r="9631" spans="1:20" ht="13.5" thickTop="1">
      <c r="A9631" s="262" t="s">
        <v>95</v>
      </c>
      <c r="D9631" s="206"/>
      <c r="E9631" s="206"/>
      <c r="F9631" s="205"/>
      <c r="G9631" s="208"/>
      <c r="I9631" s="308"/>
      <c r="T9631" s="280"/>
    </row>
    <row r="9632" spans="1:20">
      <c r="A9632" s="262"/>
      <c r="B9632" s="263"/>
      <c r="C9632" s="263"/>
      <c r="D9632" s="302"/>
      <c r="E9632" s="206"/>
      <c r="F9632" s="205"/>
      <c r="G9632" s="264">
        <f ca="1">TODAY()</f>
        <v>45189</v>
      </c>
      <c r="I9632" s="308"/>
      <c r="T9632" s="280"/>
    </row>
    <row r="9633" spans="1:19" s="191" customFormat="1" ht="13.5" thickBot="1">
      <c r="A9633" s="222"/>
      <c r="B9633" s="223"/>
      <c r="C9633" s="223"/>
      <c r="D9633" s="225"/>
      <c r="E9633" s="225"/>
      <c r="F9633" s="224"/>
      <c r="G9633" s="265"/>
      <c r="I9633" s="303"/>
      <c r="S9633" s="282"/>
    </row>
    <row r="9634" spans="1:19" s="191" customFormat="1" ht="13.5" thickTop="1">
      <c r="A9634" s="188" t="s">
        <v>124</v>
      </c>
      <c r="B9634" s="188"/>
      <c r="C9634" s="188"/>
      <c r="D9634" s="190"/>
      <c r="E9634" s="190"/>
      <c r="F9634" s="189"/>
      <c r="G9634" s="189"/>
      <c r="I9634" s="303"/>
      <c r="S9634" s="282"/>
    </row>
    <row r="9635" spans="1:19" s="191" customFormat="1">
      <c r="A9635" s="188" t="str">
        <f>CONCATENATE('Prestaciones y AIU'!A8400," ANALISIS DE PRECIOS UNITARIOS")</f>
        <v xml:space="preserve"> ANALISIS DE PRECIOS UNITARIOS</v>
      </c>
      <c r="B9635" s="188"/>
      <c r="C9635" s="188"/>
      <c r="D9635" s="190"/>
      <c r="E9635" s="190"/>
      <c r="F9635" s="189"/>
      <c r="G9635" s="189"/>
      <c r="I9635" s="303"/>
      <c r="S9635" s="282"/>
    </row>
    <row r="9636" spans="1:19" s="191" customFormat="1">
      <c r="A9636" s="188" t="str">
        <f>Objeto_LIC</f>
        <v>OBJETO PROCESO COMPETITIVO</v>
      </c>
      <c r="B9636" s="188"/>
      <c r="C9636" s="188"/>
      <c r="D9636" s="190"/>
      <c r="E9636" s="190"/>
      <c r="F9636" s="189"/>
      <c r="G9636" s="189"/>
      <c r="I9636" s="303"/>
      <c r="S9636" s="282"/>
    </row>
    <row r="9637" spans="1:19">
      <c r="A9637" s="188"/>
      <c r="B9637" s="188"/>
      <c r="C9637" s="188"/>
      <c r="D9637" s="190"/>
      <c r="E9637" s="190"/>
      <c r="F9637" s="189"/>
      <c r="G9637" s="189"/>
    </row>
    <row r="9638" spans="1:19" s="201" customFormat="1" ht="13.5" thickBot="1">
      <c r="A9638" s="192"/>
      <c r="B9638" s="192"/>
      <c r="C9638" s="192"/>
      <c r="D9638" s="194"/>
      <c r="E9638" s="194"/>
      <c r="F9638" s="193"/>
      <c r="G9638" s="193"/>
      <c r="I9638" s="305"/>
      <c r="S9638" s="282"/>
    </row>
    <row r="9639" spans="1:19" ht="13.5" thickTop="1">
      <c r="A9639" s="196"/>
      <c r="B9639" s="197"/>
      <c r="C9639" s="197"/>
      <c r="D9639" s="199"/>
      <c r="E9639" s="199"/>
      <c r="F9639" s="198"/>
      <c r="G9639" s="200" t="s">
        <v>125</v>
      </c>
    </row>
    <row r="9640" spans="1:19">
      <c r="A9640" s="202" t="s">
        <v>58</v>
      </c>
      <c r="B9640" s="844" t="str">
        <f>Proponente</f>
        <v>INDICAR NOMBRE DE CONTRATISTA</v>
      </c>
      <c r="C9640" s="844"/>
      <c r="D9640" s="844"/>
      <c r="E9640" s="844"/>
      <c r="F9640" s="844"/>
      <c r="G9640" s="845"/>
    </row>
    <row r="9641" spans="1:19">
      <c r="A9641" s="202" t="s">
        <v>59</v>
      </c>
      <c r="B9641" s="203" t="str">
        <f>Presupuesto!$A$146</f>
        <v>11,6</v>
      </c>
      <c r="C9641" s="844" t="str">
        <f>Presupuesto!$B$146</f>
        <v>Suministro de Piedra filtro triturada y lavada (Suelto)</v>
      </c>
      <c r="D9641" s="844"/>
      <c r="E9641" s="844"/>
      <c r="F9641" s="844"/>
      <c r="G9641" s="845"/>
    </row>
    <row r="9642" spans="1:19">
      <c r="A9642" s="204"/>
      <c r="D9642" s="206"/>
      <c r="E9642" s="206"/>
      <c r="F9642" s="192" t="s">
        <v>87</v>
      </c>
      <c r="G9642" s="207" t="str">
        <f>Presupuesto!$C$146</f>
        <v>m3</v>
      </c>
      <c r="I9642" s="306"/>
      <c r="J9642" s="281"/>
      <c r="K9642" s="281"/>
      <c r="L9642" s="281"/>
      <c r="M9642" s="281"/>
      <c r="N9642" s="281"/>
      <c r="O9642" s="281"/>
      <c r="P9642" s="281"/>
      <c r="Q9642" s="281"/>
      <c r="R9642" s="281"/>
      <c r="S9642" s="281"/>
    </row>
    <row r="9643" spans="1:19" s="209" customFormat="1" ht="13.5" thickBot="1">
      <c r="A9643" s="202" t="s">
        <v>60</v>
      </c>
      <c r="B9643" s="195"/>
      <c r="C9643" s="195"/>
      <c r="D9643" s="206"/>
      <c r="E9643" s="206"/>
      <c r="F9643" s="205"/>
      <c r="G9643" s="208"/>
      <c r="I9643" s="307"/>
      <c r="S9643" s="281"/>
    </row>
    <row r="9644" spans="1:19" ht="13.5" thickTop="1">
      <c r="A9644" s="210" t="s">
        <v>53</v>
      </c>
      <c r="B9644" s="211" t="s">
        <v>61</v>
      </c>
      <c r="C9644" s="211" t="s">
        <v>62</v>
      </c>
      <c r="D9644" s="212" t="s">
        <v>70</v>
      </c>
      <c r="E9644" s="213" t="s">
        <v>98</v>
      </c>
      <c r="F9644" s="213" t="s">
        <v>75</v>
      </c>
      <c r="G9644" s="214" t="s">
        <v>66</v>
      </c>
      <c r="I9644" s="269"/>
    </row>
    <row r="9645" spans="1:19">
      <c r="A9645" s="215" t="str">
        <f t="shared" ref="A9645:A9656" si="1715">IF(I9644=0,"-",VLOOKUP(I9644,EQUIPOS,2,FALSE))</f>
        <v>-</v>
      </c>
      <c r="B9645" s="216"/>
      <c r="C9645" s="216"/>
      <c r="D9645" s="186"/>
      <c r="E9645" s="217">
        <f t="shared" ref="E9645:E9656" si="1716">IF(I9644=0,0,VLOOKUP(I9644,EQUIPOS,4,FALSE))</f>
        <v>0</v>
      </c>
      <c r="F9645" s="218">
        <f t="shared" ref="F9645:F9656" si="1717">IF(D9645=0,0,E9645/D9645)</f>
        <v>0</v>
      </c>
      <c r="G9645" s="219"/>
      <c r="I9645" s="269"/>
    </row>
    <row r="9646" spans="1:19">
      <c r="A9646" s="215" t="str">
        <f t="shared" si="1715"/>
        <v>-</v>
      </c>
      <c r="B9646" s="216"/>
      <c r="C9646" s="216"/>
      <c r="D9646" s="186"/>
      <c r="E9646" s="217">
        <f t="shared" si="1716"/>
        <v>0</v>
      </c>
      <c r="F9646" s="218">
        <f t="shared" si="1717"/>
        <v>0</v>
      </c>
      <c r="G9646" s="220"/>
      <c r="I9646" s="269"/>
    </row>
    <row r="9647" spans="1:19">
      <c r="A9647" s="215" t="str">
        <f t="shared" si="1715"/>
        <v>-</v>
      </c>
      <c r="B9647" s="216"/>
      <c r="C9647" s="216"/>
      <c r="D9647" s="186"/>
      <c r="E9647" s="217">
        <f t="shared" si="1716"/>
        <v>0</v>
      </c>
      <c r="F9647" s="218">
        <f t="shared" si="1717"/>
        <v>0</v>
      </c>
      <c r="G9647" s="220"/>
      <c r="I9647" s="269"/>
    </row>
    <row r="9648" spans="1:19">
      <c r="A9648" s="215" t="str">
        <f t="shared" si="1715"/>
        <v>-</v>
      </c>
      <c r="B9648" s="216"/>
      <c r="C9648" s="216"/>
      <c r="D9648" s="186"/>
      <c r="E9648" s="217">
        <f t="shared" si="1716"/>
        <v>0</v>
      </c>
      <c r="F9648" s="218">
        <f t="shared" si="1717"/>
        <v>0</v>
      </c>
      <c r="G9648" s="220"/>
      <c r="I9648" s="269"/>
    </row>
    <row r="9649" spans="1:19">
      <c r="A9649" s="215" t="str">
        <f t="shared" si="1715"/>
        <v>-</v>
      </c>
      <c r="B9649" s="216"/>
      <c r="C9649" s="216"/>
      <c r="D9649" s="186"/>
      <c r="E9649" s="217">
        <f t="shared" si="1716"/>
        <v>0</v>
      </c>
      <c r="F9649" s="218">
        <f t="shared" si="1717"/>
        <v>0</v>
      </c>
      <c r="G9649" s="220"/>
      <c r="I9649" s="269"/>
    </row>
    <row r="9650" spans="1:19">
      <c r="A9650" s="215" t="str">
        <f t="shared" si="1715"/>
        <v>-</v>
      </c>
      <c r="B9650" s="216"/>
      <c r="C9650" s="216"/>
      <c r="D9650" s="186"/>
      <c r="E9650" s="217">
        <f t="shared" si="1716"/>
        <v>0</v>
      </c>
      <c r="F9650" s="218">
        <f t="shared" si="1717"/>
        <v>0</v>
      </c>
      <c r="G9650" s="220"/>
      <c r="I9650" s="269"/>
    </row>
    <row r="9651" spans="1:19">
      <c r="A9651" s="215" t="str">
        <f t="shared" si="1715"/>
        <v>-</v>
      </c>
      <c r="B9651" s="216"/>
      <c r="C9651" s="216"/>
      <c r="D9651" s="186"/>
      <c r="E9651" s="217">
        <f t="shared" si="1716"/>
        <v>0</v>
      </c>
      <c r="F9651" s="218">
        <f t="shared" si="1717"/>
        <v>0</v>
      </c>
      <c r="G9651" s="220"/>
      <c r="I9651" s="269"/>
    </row>
    <row r="9652" spans="1:19">
      <c r="A9652" s="215" t="str">
        <f t="shared" si="1715"/>
        <v>-</v>
      </c>
      <c r="B9652" s="216"/>
      <c r="C9652" s="216"/>
      <c r="D9652" s="186"/>
      <c r="E9652" s="217">
        <f t="shared" si="1716"/>
        <v>0</v>
      </c>
      <c r="F9652" s="218">
        <f t="shared" si="1717"/>
        <v>0</v>
      </c>
      <c r="G9652" s="220"/>
      <c r="I9652" s="269"/>
    </row>
    <row r="9653" spans="1:19">
      <c r="A9653" s="215" t="str">
        <f t="shared" si="1715"/>
        <v>-</v>
      </c>
      <c r="B9653" s="216"/>
      <c r="C9653" s="216"/>
      <c r="D9653" s="186"/>
      <c r="E9653" s="217">
        <f t="shared" si="1716"/>
        <v>0</v>
      </c>
      <c r="F9653" s="218">
        <f t="shared" si="1717"/>
        <v>0</v>
      </c>
      <c r="G9653" s="220"/>
      <c r="I9653" s="269"/>
    </row>
    <row r="9654" spans="1:19">
      <c r="A9654" s="215" t="str">
        <f t="shared" si="1715"/>
        <v>-</v>
      </c>
      <c r="B9654" s="216"/>
      <c r="C9654" s="216"/>
      <c r="D9654" s="186"/>
      <c r="E9654" s="217">
        <f t="shared" si="1716"/>
        <v>0</v>
      </c>
      <c r="F9654" s="218">
        <f t="shared" si="1717"/>
        <v>0</v>
      </c>
      <c r="G9654" s="220"/>
      <c r="I9654" s="269"/>
    </row>
    <row r="9655" spans="1:19">
      <c r="A9655" s="215" t="str">
        <f t="shared" si="1715"/>
        <v>-</v>
      </c>
      <c r="B9655" s="216"/>
      <c r="C9655" s="216"/>
      <c r="D9655" s="186"/>
      <c r="E9655" s="217">
        <f t="shared" si="1716"/>
        <v>0</v>
      </c>
      <c r="F9655" s="218">
        <f t="shared" si="1717"/>
        <v>0</v>
      </c>
      <c r="G9655" s="220"/>
      <c r="I9655" s="269"/>
    </row>
    <row r="9656" spans="1:19">
      <c r="A9656" s="215" t="str">
        <f t="shared" si="1715"/>
        <v>-</v>
      </c>
      <c r="B9656" s="216"/>
      <c r="C9656" s="216"/>
      <c r="D9656" s="186"/>
      <c r="E9656" s="217">
        <f t="shared" si="1716"/>
        <v>0</v>
      </c>
      <c r="F9656" s="218">
        <f t="shared" si="1717"/>
        <v>0</v>
      </c>
      <c r="G9656" s="220"/>
      <c r="I9656" s="308"/>
    </row>
    <row r="9657" spans="1:19" ht="13.5" thickBot="1">
      <c r="A9657" s="222"/>
      <c r="B9657" s="223"/>
      <c r="C9657" s="223"/>
      <c r="D9657" s="225"/>
      <c r="E9657" s="225"/>
      <c r="F9657" s="226" t="s">
        <v>76</v>
      </c>
      <c r="G9657" s="227">
        <f>SUM(F9645:F9656)</f>
        <v>0</v>
      </c>
      <c r="I9657" s="308"/>
    </row>
    <row r="9658" spans="1:19" s="209" customFormat="1" ht="13.5" thickTop="1">
      <c r="A9658" s="228" t="s">
        <v>63</v>
      </c>
      <c r="B9658" s="229"/>
      <c r="C9658" s="229"/>
      <c r="D9658" s="231"/>
      <c r="E9658" s="231"/>
      <c r="F9658" s="230"/>
      <c r="G9658" s="232"/>
      <c r="I9658" s="307"/>
      <c r="S9658" s="281"/>
    </row>
    <row r="9659" spans="1:19" ht="26">
      <c r="A9659" s="233" t="s">
        <v>53</v>
      </c>
      <c r="B9659" s="234"/>
      <c r="C9659" s="235" t="s">
        <v>54</v>
      </c>
      <c r="D9659" s="298" t="s">
        <v>64</v>
      </c>
      <c r="E9659" s="236" t="s">
        <v>65</v>
      </c>
      <c r="F9659" s="237" t="s">
        <v>75</v>
      </c>
      <c r="G9659" s="238" t="s">
        <v>66</v>
      </c>
      <c r="I9659" s="269"/>
    </row>
    <row r="9660" spans="1:19">
      <c r="A9660" s="842" t="str">
        <f t="shared" ref="A9660:A9671" si="1718">IF(I9659=0,"",VLOOKUP(I9659,MATERIALES,2,FALSE))</f>
        <v/>
      </c>
      <c r="B9660" s="843"/>
      <c r="C9660" s="239" t="str">
        <f t="shared" ref="C9660:C9668" si="1719">IF(I9659=0,"",VLOOKUP(I9659,MATERIALES,3,FALSE))</f>
        <v/>
      </c>
      <c r="D9660" s="186"/>
      <c r="E9660" s="240">
        <f t="shared" ref="E9660:E9671" si="1720">IF(I9659=0,0,VLOOKUP(I9659,MATERIALES,4,FALSE))</f>
        <v>0</v>
      </c>
      <c r="F9660" s="218">
        <f>D9660*E9660</f>
        <v>0</v>
      </c>
      <c r="G9660" s="219"/>
      <c r="I9660" s="269"/>
    </row>
    <row r="9661" spans="1:19">
      <c r="A9661" s="842" t="str">
        <f t="shared" si="1718"/>
        <v/>
      </c>
      <c r="B9661" s="843"/>
      <c r="C9661" s="239" t="str">
        <f t="shared" si="1719"/>
        <v/>
      </c>
      <c r="D9661" s="186"/>
      <c r="E9661" s="240">
        <f t="shared" si="1720"/>
        <v>0</v>
      </c>
      <c r="F9661" s="218">
        <f t="shared" ref="F9661:F9671" si="1721">D9661*E9661</f>
        <v>0</v>
      </c>
      <c r="G9661" s="220"/>
      <c r="I9661" s="269"/>
    </row>
    <row r="9662" spans="1:19">
      <c r="A9662" s="842" t="str">
        <f t="shared" si="1718"/>
        <v/>
      </c>
      <c r="B9662" s="843"/>
      <c r="C9662" s="239" t="str">
        <f t="shared" si="1719"/>
        <v/>
      </c>
      <c r="D9662" s="186"/>
      <c r="E9662" s="240">
        <f t="shared" si="1720"/>
        <v>0</v>
      </c>
      <c r="F9662" s="218">
        <f t="shared" si="1721"/>
        <v>0</v>
      </c>
      <c r="G9662" s="220"/>
      <c r="I9662" s="269"/>
    </row>
    <row r="9663" spans="1:19">
      <c r="A9663" s="842" t="str">
        <f t="shared" si="1718"/>
        <v/>
      </c>
      <c r="B9663" s="843"/>
      <c r="C9663" s="239" t="str">
        <f t="shared" si="1719"/>
        <v/>
      </c>
      <c r="D9663" s="186"/>
      <c r="E9663" s="240">
        <f t="shared" si="1720"/>
        <v>0</v>
      </c>
      <c r="F9663" s="218">
        <f t="shared" si="1721"/>
        <v>0</v>
      </c>
      <c r="G9663" s="220"/>
      <c r="I9663" s="269"/>
    </row>
    <row r="9664" spans="1:19">
      <c r="A9664" s="842" t="str">
        <f t="shared" si="1718"/>
        <v/>
      </c>
      <c r="B9664" s="843"/>
      <c r="C9664" s="239" t="str">
        <f t="shared" si="1719"/>
        <v/>
      </c>
      <c r="D9664" s="186"/>
      <c r="E9664" s="240">
        <f t="shared" si="1720"/>
        <v>0</v>
      </c>
      <c r="F9664" s="218">
        <f t="shared" si="1721"/>
        <v>0</v>
      </c>
      <c r="G9664" s="220"/>
      <c r="I9664" s="269"/>
    </row>
    <row r="9665" spans="1:9">
      <c r="A9665" s="842" t="str">
        <f t="shared" si="1718"/>
        <v/>
      </c>
      <c r="B9665" s="843"/>
      <c r="C9665" s="239" t="str">
        <f t="shared" si="1719"/>
        <v/>
      </c>
      <c r="D9665" s="186"/>
      <c r="E9665" s="240">
        <f t="shared" si="1720"/>
        <v>0</v>
      </c>
      <c r="F9665" s="218">
        <f t="shared" si="1721"/>
        <v>0</v>
      </c>
      <c r="G9665" s="220"/>
      <c r="I9665" s="269"/>
    </row>
    <row r="9666" spans="1:9">
      <c r="A9666" s="842" t="str">
        <f t="shared" si="1718"/>
        <v/>
      </c>
      <c r="B9666" s="843"/>
      <c r="C9666" s="239" t="str">
        <f t="shared" si="1719"/>
        <v/>
      </c>
      <c r="D9666" s="186"/>
      <c r="E9666" s="240">
        <f t="shared" si="1720"/>
        <v>0</v>
      </c>
      <c r="F9666" s="218">
        <f t="shared" si="1721"/>
        <v>0</v>
      </c>
      <c r="G9666" s="220"/>
      <c r="I9666" s="269"/>
    </row>
    <row r="9667" spans="1:9">
      <c r="A9667" s="842" t="str">
        <f t="shared" si="1718"/>
        <v/>
      </c>
      <c r="B9667" s="843"/>
      <c r="C9667" s="239" t="str">
        <f t="shared" si="1719"/>
        <v/>
      </c>
      <c r="D9667" s="186"/>
      <c r="E9667" s="240">
        <f t="shared" si="1720"/>
        <v>0</v>
      </c>
      <c r="F9667" s="218">
        <f t="shared" si="1721"/>
        <v>0</v>
      </c>
      <c r="G9667" s="241"/>
      <c r="I9667" s="269"/>
    </row>
    <row r="9668" spans="1:9">
      <c r="A9668" s="842" t="str">
        <f t="shared" si="1718"/>
        <v/>
      </c>
      <c r="B9668" s="843"/>
      <c r="C9668" s="239" t="str">
        <f t="shared" si="1719"/>
        <v/>
      </c>
      <c r="D9668" s="186"/>
      <c r="E9668" s="240">
        <f t="shared" si="1720"/>
        <v>0</v>
      </c>
      <c r="F9668" s="218">
        <f t="shared" si="1721"/>
        <v>0</v>
      </c>
      <c r="G9668" s="220"/>
      <c r="I9668" s="269"/>
    </row>
    <row r="9669" spans="1:9">
      <c r="A9669" s="842" t="str">
        <f t="shared" si="1718"/>
        <v/>
      </c>
      <c r="B9669" s="843"/>
      <c r="C9669" s="239"/>
      <c r="D9669" s="186"/>
      <c r="E9669" s="240">
        <f t="shared" si="1720"/>
        <v>0</v>
      </c>
      <c r="F9669" s="218">
        <f t="shared" si="1721"/>
        <v>0</v>
      </c>
      <c r="G9669" s="220"/>
      <c r="I9669" s="269"/>
    </row>
    <row r="9670" spans="1:9">
      <c r="A9670" s="842" t="str">
        <f t="shared" si="1718"/>
        <v/>
      </c>
      <c r="B9670" s="843"/>
      <c r="C9670" s="239"/>
      <c r="D9670" s="186"/>
      <c r="E9670" s="240">
        <f t="shared" si="1720"/>
        <v>0</v>
      </c>
      <c r="F9670" s="218">
        <f t="shared" si="1721"/>
        <v>0</v>
      </c>
      <c r="G9670" s="220"/>
      <c r="I9670" s="269"/>
    </row>
    <row r="9671" spans="1:9" ht="26.25" customHeight="1">
      <c r="A9671" s="842" t="str">
        <f t="shared" si="1718"/>
        <v/>
      </c>
      <c r="B9671" s="843"/>
      <c r="C9671" s="239" t="str">
        <f t="shared" ref="C9671" si="1722">IF(I9670=0,"",VLOOKUP(I9670,MATERIALES,3,FALSE))</f>
        <v/>
      </c>
      <c r="D9671" s="186"/>
      <c r="E9671" s="240">
        <f t="shared" si="1720"/>
        <v>0</v>
      </c>
      <c r="F9671" s="218">
        <f t="shared" si="1721"/>
        <v>0</v>
      </c>
      <c r="G9671" s="221"/>
      <c r="I9671" s="308"/>
    </row>
    <row r="9672" spans="1:9" ht="13.5" thickBot="1">
      <c r="A9672" s="204"/>
      <c r="D9672" s="206"/>
      <c r="E9672" s="242"/>
      <c r="F9672" s="243" t="s">
        <v>77</v>
      </c>
      <c r="G9672" s="241">
        <f>SUM(F9660:F9671)</f>
        <v>0</v>
      </c>
      <c r="I9672" s="308"/>
    </row>
    <row r="9673" spans="1:9" ht="14" thickTop="1" thickBot="1">
      <c r="A9673" s="244" t="s">
        <v>68</v>
      </c>
      <c r="B9673" s="245"/>
      <c r="C9673" s="245"/>
      <c r="D9673" s="247"/>
      <c r="E9673" s="247"/>
      <c r="F9673" s="246"/>
      <c r="G9673" s="248"/>
      <c r="I9673" s="308"/>
    </row>
    <row r="9674" spans="1:9" ht="13.5" thickTop="1">
      <c r="A9674" s="233" t="s">
        <v>53</v>
      </c>
      <c r="B9674" s="234"/>
      <c r="C9674" s="236" t="s">
        <v>67</v>
      </c>
      <c r="D9674" s="298" t="s">
        <v>71</v>
      </c>
      <c r="E9674" s="236" t="s">
        <v>96</v>
      </c>
      <c r="F9674" s="237" t="s">
        <v>75</v>
      </c>
      <c r="G9674" s="238" t="s">
        <v>66</v>
      </c>
      <c r="I9674" s="269"/>
    </row>
    <row r="9675" spans="1:9">
      <c r="A9675" s="842" t="str">
        <f>IF(I9674=0,"",VLOOKUP(I9674,EQUIPOS,2,FALSE))</f>
        <v/>
      </c>
      <c r="B9675" s="843"/>
      <c r="C9675" s="187"/>
      <c r="D9675" s="186"/>
      <c r="E9675" s="240">
        <f>IF(I9674=0,0,VLOOKUP(I9674,EQUIPOS,4,FALSE))</f>
        <v>0</v>
      </c>
      <c r="F9675" s="218">
        <f>C9675*D9675*E9675</f>
        <v>0</v>
      </c>
      <c r="G9675" s="219"/>
      <c r="I9675" s="269"/>
    </row>
    <row r="9676" spans="1:9">
      <c r="A9676" s="842" t="str">
        <f>IF(I9675=0,"",VLOOKUP(I9675,EQUIPOS,2,FALSE))</f>
        <v/>
      </c>
      <c r="B9676" s="843"/>
      <c r="C9676" s="187"/>
      <c r="D9676" s="186"/>
      <c r="E9676" s="240">
        <f>IF(I9675=0,0,VLOOKUP(I9675,EQUIPOS,4,FALSE))</f>
        <v>0</v>
      </c>
      <c r="F9676" s="218">
        <f t="shared" ref="F9676:F9679" si="1723">C9676*D9676*E9676</f>
        <v>0</v>
      </c>
      <c r="G9676" s="220"/>
      <c r="I9676" s="269"/>
    </row>
    <row r="9677" spans="1:9">
      <c r="A9677" s="842" t="str">
        <f>IF(I9676=0,"",VLOOKUP(I9676,EQUIPOS,2,FALSE))</f>
        <v/>
      </c>
      <c r="B9677" s="843"/>
      <c r="C9677" s="187"/>
      <c r="D9677" s="186"/>
      <c r="E9677" s="240">
        <f>IF(I9676=0,0,VLOOKUP(I9676,EQUIPOS,4,FALSE))</f>
        <v>0</v>
      </c>
      <c r="F9677" s="218">
        <f t="shared" si="1723"/>
        <v>0</v>
      </c>
      <c r="G9677" s="220"/>
      <c r="I9677" s="269"/>
    </row>
    <row r="9678" spans="1:9">
      <c r="A9678" s="842" t="str">
        <f>IF(I9677=0,"",VLOOKUP(I9677,EQUIPOS,2,FALSE))</f>
        <v/>
      </c>
      <c r="B9678" s="843"/>
      <c r="C9678" s="187"/>
      <c r="D9678" s="186"/>
      <c r="E9678" s="240">
        <f>IF(I9677=0,0,VLOOKUP(I9677,EQUIPOS,4,FALSE))</f>
        <v>0</v>
      </c>
      <c r="F9678" s="218">
        <f t="shared" si="1723"/>
        <v>0</v>
      </c>
      <c r="G9678" s="220"/>
      <c r="I9678" s="269"/>
    </row>
    <row r="9679" spans="1:9" ht="30.75" customHeight="1">
      <c r="A9679" s="842" t="str">
        <f>IF(I9678=0,"",VLOOKUP(I9678,EQUIPOS,2,FALSE))</f>
        <v/>
      </c>
      <c r="B9679" s="843"/>
      <c r="C9679" s="187"/>
      <c r="D9679" s="186"/>
      <c r="E9679" s="240">
        <f>IF(I9678=0,0,VLOOKUP(I9678,EQUIPOS,4,FALSE))</f>
        <v>0</v>
      </c>
      <c r="F9679" s="218">
        <f t="shared" si="1723"/>
        <v>0</v>
      </c>
      <c r="G9679" s="221"/>
      <c r="I9679" s="308"/>
    </row>
    <row r="9680" spans="1:9" ht="13.5" thickBot="1">
      <c r="A9680" s="222"/>
      <c r="B9680" s="223"/>
      <c r="C9680" s="223"/>
      <c r="D9680" s="225"/>
      <c r="E9680" s="249"/>
      <c r="F9680" s="226" t="s">
        <v>78</v>
      </c>
      <c r="G9680" s="250">
        <f>SUM(F9675:F9679)</f>
        <v>0</v>
      </c>
      <c r="I9680" s="308"/>
    </row>
    <row r="9681" spans="1:9" ht="13.5" thickTop="1">
      <c r="A9681" s="228" t="s">
        <v>69</v>
      </c>
      <c r="B9681" s="229"/>
      <c r="C9681" s="229"/>
      <c r="D9681" s="231"/>
      <c r="E9681" s="231"/>
      <c r="F9681" s="230"/>
      <c r="G9681" s="232"/>
      <c r="H9681" s="209"/>
      <c r="I9681" s="307"/>
    </row>
    <row r="9682" spans="1:9" ht="26">
      <c r="A9682" s="233" t="s">
        <v>53</v>
      </c>
      <c r="B9682" s="235" t="s">
        <v>54</v>
      </c>
      <c r="C9682" s="235" t="s">
        <v>64</v>
      </c>
      <c r="D9682" s="298" t="s">
        <v>70</v>
      </c>
      <c r="E9682" s="236" t="s">
        <v>65</v>
      </c>
      <c r="F9682" s="237" t="s">
        <v>75</v>
      </c>
      <c r="G9682" s="238" t="s">
        <v>66</v>
      </c>
      <c r="I9682" s="269"/>
    </row>
    <row r="9683" spans="1:9">
      <c r="A9683" s="251" t="str">
        <f t="shared" ref="A9683:A9694" si="1724">IF(I9682=0,"",VLOOKUP(I9682,MANOOBRA,2,FALSE))</f>
        <v/>
      </c>
      <c r="B9683" s="239" t="str">
        <f t="shared" ref="B9683:B9694" si="1725">IF(I9682=0,"",VLOOKUP(I9682,MANOOBRA,3,FALSE))</f>
        <v/>
      </c>
      <c r="C9683" s="187"/>
      <c r="D9683" s="187"/>
      <c r="E9683" s="240">
        <f t="shared" ref="E9683:E9694" si="1726">IF(I9682=0,0,VLOOKUP(I9682,MANOOBRA,4,FALSE))</f>
        <v>0</v>
      </c>
      <c r="F9683" s="218">
        <f>IF(D9683=0,0,C9683*E9683/D9683)</f>
        <v>0</v>
      </c>
      <c r="G9683" s="219"/>
      <c r="I9683" s="269"/>
    </row>
    <row r="9684" spans="1:9">
      <c r="A9684" s="251" t="str">
        <f t="shared" si="1724"/>
        <v/>
      </c>
      <c r="B9684" s="239" t="str">
        <f t="shared" si="1725"/>
        <v/>
      </c>
      <c r="C9684" s="187"/>
      <c r="D9684" s="187"/>
      <c r="E9684" s="240">
        <f t="shared" si="1726"/>
        <v>0</v>
      </c>
      <c r="F9684" s="218">
        <f t="shared" ref="F9684:F9694" si="1727">IF(D9684=0,0,C9684*E9684/D9684)</f>
        <v>0</v>
      </c>
      <c r="G9684" s="220"/>
      <c r="I9684" s="269"/>
    </row>
    <row r="9685" spans="1:9">
      <c r="A9685" s="251" t="str">
        <f t="shared" si="1724"/>
        <v/>
      </c>
      <c r="B9685" s="239" t="str">
        <f t="shared" si="1725"/>
        <v/>
      </c>
      <c r="C9685" s="187"/>
      <c r="D9685" s="290"/>
      <c r="E9685" s="240">
        <f t="shared" si="1726"/>
        <v>0</v>
      </c>
      <c r="F9685" s="218">
        <f t="shared" si="1727"/>
        <v>0</v>
      </c>
      <c r="G9685" s="220"/>
      <c r="I9685" s="269"/>
    </row>
    <row r="9686" spans="1:9">
      <c r="A9686" s="251" t="str">
        <f t="shared" si="1724"/>
        <v/>
      </c>
      <c r="B9686" s="239" t="str">
        <f t="shared" si="1725"/>
        <v/>
      </c>
      <c r="C9686" s="187"/>
      <c r="D9686" s="187"/>
      <c r="E9686" s="240">
        <f t="shared" si="1726"/>
        <v>0</v>
      </c>
      <c r="F9686" s="218">
        <f t="shared" si="1727"/>
        <v>0</v>
      </c>
      <c r="G9686" s="220"/>
      <c r="I9686" s="269"/>
    </row>
    <row r="9687" spans="1:9">
      <c r="A9687" s="251" t="str">
        <f t="shared" si="1724"/>
        <v/>
      </c>
      <c r="B9687" s="239" t="str">
        <f t="shared" si="1725"/>
        <v/>
      </c>
      <c r="C9687" s="187"/>
      <c r="D9687" s="187"/>
      <c r="E9687" s="240">
        <f t="shared" si="1726"/>
        <v>0</v>
      </c>
      <c r="F9687" s="218">
        <f t="shared" si="1727"/>
        <v>0</v>
      </c>
      <c r="G9687" s="220"/>
      <c r="I9687" s="269"/>
    </row>
    <row r="9688" spans="1:9">
      <c r="A9688" s="251" t="str">
        <f t="shared" si="1724"/>
        <v/>
      </c>
      <c r="B9688" s="239" t="str">
        <f t="shared" si="1725"/>
        <v/>
      </c>
      <c r="C9688" s="187"/>
      <c r="D9688" s="187"/>
      <c r="E9688" s="240">
        <f t="shared" si="1726"/>
        <v>0</v>
      </c>
      <c r="F9688" s="218">
        <f t="shared" si="1727"/>
        <v>0</v>
      </c>
      <c r="G9688" s="220"/>
      <c r="I9688" s="269"/>
    </row>
    <row r="9689" spans="1:9">
      <c r="A9689" s="251" t="str">
        <f t="shared" si="1724"/>
        <v/>
      </c>
      <c r="B9689" s="239" t="str">
        <f t="shared" si="1725"/>
        <v/>
      </c>
      <c r="C9689" s="187"/>
      <c r="D9689" s="187"/>
      <c r="E9689" s="240">
        <f t="shared" si="1726"/>
        <v>0</v>
      </c>
      <c r="F9689" s="218">
        <f t="shared" si="1727"/>
        <v>0</v>
      </c>
      <c r="G9689" s="220"/>
      <c r="I9689" s="269"/>
    </row>
    <row r="9690" spans="1:9">
      <c r="A9690" s="251" t="str">
        <f t="shared" si="1724"/>
        <v/>
      </c>
      <c r="B9690" s="239" t="str">
        <f t="shared" si="1725"/>
        <v/>
      </c>
      <c r="C9690" s="187"/>
      <c r="D9690" s="187"/>
      <c r="E9690" s="240">
        <f t="shared" si="1726"/>
        <v>0</v>
      </c>
      <c r="F9690" s="218">
        <f t="shared" si="1727"/>
        <v>0</v>
      </c>
      <c r="G9690" s="220"/>
      <c r="I9690" s="269"/>
    </row>
    <row r="9691" spans="1:9">
      <c r="A9691" s="251" t="str">
        <f t="shared" si="1724"/>
        <v/>
      </c>
      <c r="B9691" s="239" t="str">
        <f t="shared" si="1725"/>
        <v/>
      </c>
      <c r="C9691" s="187"/>
      <c r="D9691" s="187"/>
      <c r="E9691" s="240">
        <f t="shared" si="1726"/>
        <v>0</v>
      </c>
      <c r="F9691" s="218">
        <f t="shared" si="1727"/>
        <v>0</v>
      </c>
      <c r="G9691" s="220"/>
      <c r="I9691" s="269"/>
    </row>
    <row r="9692" spans="1:9">
      <c r="A9692" s="251" t="str">
        <f t="shared" si="1724"/>
        <v/>
      </c>
      <c r="B9692" s="239" t="str">
        <f t="shared" si="1725"/>
        <v/>
      </c>
      <c r="C9692" s="187"/>
      <c r="D9692" s="187"/>
      <c r="E9692" s="240">
        <f t="shared" si="1726"/>
        <v>0</v>
      </c>
      <c r="F9692" s="218">
        <f t="shared" si="1727"/>
        <v>0</v>
      </c>
      <c r="G9692" s="220"/>
      <c r="I9692" s="269"/>
    </row>
    <row r="9693" spans="1:9">
      <c r="A9693" s="251" t="str">
        <f t="shared" si="1724"/>
        <v/>
      </c>
      <c r="B9693" s="239" t="str">
        <f t="shared" si="1725"/>
        <v/>
      </c>
      <c r="C9693" s="187"/>
      <c r="D9693" s="187"/>
      <c r="E9693" s="240">
        <f t="shared" si="1726"/>
        <v>0</v>
      </c>
      <c r="F9693" s="218">
        <f t="shared" si="1727"/>
        <v>0</v>
      </c>
      <c r="G9693" s="220"/>
      <c r="I9693" s="269"/>
    </row>
    <row r="9694" spans="1:9" ht="31.5" customHeight="1">
      <c r="A9694" s="251" t="str">
        <f t="shared" si="1724"/>
        <v/>
      </c>
      <c r="B9694" s="239" t="str">
        <f t="shared" si="1725"/>
        <v/>
      </c>
      <c r="C9694" s="187"/>
      <c r="D9694" s="187"/>
      <c r="E9694" s="240">
        <f t="shared" si="1726"/>
        <v>0</v>
      </c>
      <c r="F9694" s="218">
        <f t="shared" si="1727"/>
        <v>0</v>
      </c>
      <c r="G9694" s="221"/>
      <c r="I9694" s="308"/>
    </row>
    <row r="9695" spans="1:9" ht="13.5" thickBot="1">
      <c r="A9695" s="222"/>
      <c r="B9695" s="223"/>
      <c r="C9695" s="223"/>
      <c r="D9695" s="225"/>
      <c r="E9695" s="225"/>
      <c r="F9695" s="226" t="s">
        <v>79</v>
      </c>
      <c r="G9695" s="250">
        <f>SUM(F9683:F9694)</f>
        <v>0</v>
      </c>
      <c r="I9695" s="308"/>
    </row>
    <row r="9696" spans="1:9" ht="13.5" thickTop="1">
      <c r="A9696" s="179" t="s">
        <v>72</v>
      </c>
      <c r="B9696" s="229"/>
      <c r="C9696" s="229"/>
      <c r="D9696" s="231"/>
      <c r="E9696" s="231"/>
      <c r="F9696" s="230"/>
      <c r="G9696" s="232"/>
      <c r="H9696" s="209"/>
      <c r="I9696" s="307"/>
    </row>
    <row r="9697" spans="1:20">
      <c r="A9697" s="233" t="s">
        <v>53</v>
      </c>
      <c r="B9697" s="234"/>
      <c r="C9697" s="234"/>
      <c r="D9697" s="299"/>
      <c r="E9697" s="236" t="s">
        <v>73</v>
      </c>
      <c r="F9697" s="237" t="s">
        <v>74</v>
      </c>
      <c r="G9697" s="252" t="s">
        <v>73</v>
      </c>
      <c r="I9697" s="308"/>
    </row>
    <row r="9698" spans="1:20">
      <c r="A9698" s="178" t="s">
        <v>86</v>
      </c>
      <c r="B9698" s="253"/>
      <c r="C9698" s="253"/>
      <c r="D9698" s="300"/>
      <c r="E9698" s="217">
        <f>SUM(G9657,G9672,G9680,G9695)</f>
        <v>0</v>
      </c>
      <c r="F9698" s="254">
        <f>A</f>
        <v>0</v>
      </c>
      <c r="G9698" s="255">
        <f>E9698*F9698</f>
        <v>0</v>
      </c>
      <c r="I9698" s="308"/>
    </row>
    <row r="9699" spans="1:20">
      <c r="A9699" s="178" t="s">
        <v>84</v>
      </c>
      <c r="B9699" s="253"/>
      <c r="C9699" s="253"/>
      <c r="D9699" s="300"/>
      <c r="E9699" s="217">
        <f>SUM(G9657,G9672,G9680,G9695)</f>
        <v>0</v>
      </c>
      <c r="F9699" s="254">
        <f>I</f>
        <v>0</v>
      </c>
      <c r="G9699" s="255">
        <f>E9699*F9699</f>
        <v>0</v>
      </c>
      <c r="I9699" s="308"/>
    </row>
    <row r="9700" spans="1:20" ht="33" customHeight="1">
      <c r="A9700" s="178" t="s">
        <v>85</v>
      </c>
      <c r="B9700" s="253"/>
      <c r="C9700" s="253"/>
      <c r="D9700" s="300"/>
      <c r="E9700" s="217">
        <f>SUM(G9657,G9672,G9680,G9695)</f>
        <v>0</v>
      </c>
      <c r="F9700" s="254">
        <f>U</f>
        <v>0</v>
      </c>
      <c r="G9700" s="255">
        <f>E9700*F9700</f>
        <v>0</v>
      </c>
      <c r="I9700" s="308"/>
      <c r="J9700" s="281"/>
      <c r="K9700" s="281"/>
      <c r="L9700" s="281"/>
      <c r="M9700" s="281"/>
      <c r="N9700" s="281"/>
      <c r="O9700" s="281"/>
      <c r="P9700" s="281"/>
      <c r="Q9700" s="281"/>
      <c r="R9700" s="281"/>
      <c r="S9700" s="281"/>
    </row>
    <row r="9701" spans="1:20" s="201" customFormat="1" ht="13.5" thickBot="1">
      <c r="A9701" s="222"/>
      <c r="B9701" s="223"/>
      <c r="C9701" s="223"/>
      <c r="D9701" s="225"/>
      <c r="E9701" s="225"/>
      <c r="F9701" s="256" t="s">
        <v>83</v>
      </c>
      <c r="G9701" s="250">
        <f>SUM(G9698:G9700)</f>
        <v>0</v>
      </c>
      <c r="I9701" s="309"/>
      <c r="J9701" s="201" t="str">
        <f>B9641</f>
        <v>11,6</v>
      </c>
      <c r="K9701" s="261">
        <f>E9698</f>
        <v>0</v>
      </c>
      <c r="L9701" s="261">
        <f>+G9657</f>
        <v>0</v>
      </c>
      <c r="M9701" s="261">
        <f>+G9672</f>
        <v>0</v>
      </c>
      <c r="N9701" s="261">
        <f>+G9680</f>
        <v>0</v>
      </c>
      <c r="O9701" s="261">
        <f>+G9695</f>
        <v>0</v>
      </c>
      <c r="P9701" s="280">
        <f>G9698</f>
        <v>0</v>
      </c>
      <c r="Q9701" s="280">
        <f>G9699</f>
        <v>0</v>
      </c>
      <c r="R9701" s="280">
        <f>G9700</f>
        <v>0</v>
      </c>
      <c r="S9701" s="283">
        <f>SUM(K9701:R9701)</f>
        <v>0</v>
      </c>
      <c r="T9701" s="280"/>
    </row>
    <row r="9702" spans="1:20" ht="14" thickTop="1" thickBot="1">
      <c r="A9702" s="257"/>
      <c r="B9702" s="201"/>
      <c r="C9702" s="201"/>
      <c r="D9702" s="301"/>
      <c r="E9702" s="258" t="s">
        <v>88</v>
      </c>
      <c r="F9702" s="259"/>
      <c r="G9702" s="260">
        <f>ROUND(SUM(G9657,G9672,G9680,G9695,G9701),0)</f>
        <v>0</v>
      </c>
      <c r="I9702" s="308"/>
      <c r="T9702" s="280"/>
    </row>
    <row r="9703" spans="1:20" ht="13.5" thickTop="1">
      <c r="A9703" s="262" t="s">
        <v>95</v>
      </c>
      <c r="D9703" s="206"/>
      <c r="E9703" s="206"/>
      <c r="F9703" s="205"/>
      <c r="G9703" s="208"/>
      <c r="I9703" s="308"/>
      <c r="T9703" s="280"/>
    </row>
    <row r="9704" spans="1:20">
      <c r="A9704" s="262"/>
      <c r="B9704" s="263"/>
      <c r="C9704" s="263"/>
      <c r="D9704" s="302"/>
      <c r="E9704" s="206"/>
      <c r="F9704" s="205"/>
      <c r="G9704" s="264">
        <f ca="1">TODAY()</f>
        <v>45189</v>
      </c>
      <c r="I9704" s="308"/>
      <c r="T9704" s="280"/>
    </row>
    <row r="9705" spans="1:20" s="191" customFormat="1" ht="13.5" thickBot="1">
      <c r="A9705" s="222"/>
      <c r="B9705" s="223"/>
      <c r="C9705" s="223"/>
      <c r="D9705" s="225"/>
      <c r="E9705" s="225"/>
      <c r="F9705" s="224"/>
      <c r="G9705" s="265"/>
      <c r="I9705" s="303"/>
      <c r="S9705" s="282"/>
    </row>
    <row r="9706" spans="1:20" s="191" customFormat="1" ht="13.5" thickTop="1">
      <c r="A9706" s="188" t="s">
        <v>124</v>
      </c>
      <c r="B9706" s="188"/>
      <c r="C9706" s="188"/>
      <c r="D9706" s="190"/>
      <c r="E9706" s="190"/>
      <c r="F9706" s="189"/>
      <c r="G9706" s="189"/>
      <c r="I9706" s="303"/>
      <c r="S9706" s="282"/>
    </row>
    <row r="9707" spans="1:20" s="191" customFormat="1">
      <c r="A9707" s="188" t="str">
        <f>CONCATENATE('Prestaciones y AIU'!A8472," ANALISIS DE PRECIOS UNITARIOS")</f>
        <v xml:space="preserve"> ANALISIS DE PRECIOS UNITARIOS</v>
      </c>
      <c r="B9707" s="188"/>
      <c r="C9707" s="188"/>
      <c r="D9707" s="190"/>
      <c r="E9707" s="190"/>
      <c r="F9707" s="189"/>
      <c r="G9707" s="189"/>
      <c r="I9707" s="303"/>
      <c r="S9707" s="282"/>
    </row>
    <row r="9708" spans="1:20" s="191" customFormat="1">
      <c r="A9708" s="188" t="str">
        <f>Objeto_LIC</f>
        <v>OBJETO PROCESO COMPETITIVO</v>
      </c>
      <c r="B9708" s="188"/>
      <c r="C9708" s="188"/>
      <c r="D9708" s="190"/>
      <c r="E9708" s="190"/>
      <c r="F9708" s="189"/>
      <c r="G9708" s="189"/>
      <c r="I9708" s="303"/>
      <c r="S9708" s="282"/>
    </row>
    <row r="9709" spans="1:20">
      <c r="A9709" s="188"/>
      <c r="B9709" s="188"/>
      <c r="C9709" s="188"/>
      <c r="D9709" s="190"/>
      <c r="E9709" s="190"/>
      <c r="F9709" s="189"/>
      <c r="G9709" s="189"/>
    </row>
    <row r="9710" spans="1:20" s="201" customFormat="1" ht="13.5" thickBot="1">
      <c r="A9710" s="192"/>
      <c r="B9710" s="192"/>
      <c r="C9710" s="192"/>
      <c r="D9710" s="194"/>
      <c r="E9710" s="194"/>
      <c r="F9710" s="193"/>
      <c r="G9710" s="193"/>
      <c r="I9710" s="305"/>
      <c r="S9710" s="282"/>
    </row>
    <row r="9711" spans="1:20" ht="13.5" thickTop="1">
      <c r="A9711" s="196"/>
      <c r="B9711" s="197"/>
      <c r="C9711" s="197"/>
      <c r="D9711" s="199"/>
      <c r="E9711" s="199"/>
      <c r="F9711" s="198"/>
      <c r="G9711" s="200" t="s">
        <v>125</v>
      </c>
    </row>
    <row r="9712" spans="1:20">
      <c r="A9712" s="202" t="s">
        <v>58</v>
      </c>
      <c r="B9712" s="844" t="str">
        <f>Proponente</f>
        <v>INDICAR NOMBRE DE CONTRATISTA</v>
      </c>
      <c r="C9712" s="844"/>
      <c r="D9712" s="844"/>
      <c r="E9712" s="844"/>
      <c r="F9712" s="844"/>
      <c r="G9712" s="845"/>
    </row>
    <row r="9713" spans="1:19">
      <c r="A9713" s="202" t="s">
        <v>59</v>
      </c>
      <c r="B9713" s="203" t="str">
        <f>Presupuesto!$A$147</f>
        <v>11,7</v>
      </c>
      <c r="C9713" s="844" t="str">
        <f>Presupuesto!$B$147</f>
        <v>Suministro de Arena de Río (Suelto)</v>
      </c>
      <c r="D9713" s="844"/>
      <c r="E9713" s="844"/>
      <c r="F9713" s="844"/>
      <c r="G9713" s="845"/>
    </row>
    <row r="9714" spans="1:19">
      <c r="A9714" s="204"/>
      <c r="D9714" s="206"/>
      <c r="E9714" s="206"/>
      <c r="F9714" s="192" t="s">
        <v>87</v>
      </c>
      <c r="G9714" s="207" t="str">
        <f>Presupuesto!$C$147</f>
        <v>m3</v>
      </c>
      <c r="I9714" s="306"/>
      <c r="J9714" s="281"/>
      <c r="K9714" s="281"/>
      <c r="L9714" s="281"/>
      <c r="M9714" s="281"/>
      <c r="N9714" s="281"/>
      <c r="O9714" s="281"/>
      <c r="P9714" s="281"/>
      <c r="Q9714" s="281"/>
      <c r="R9714" s="281"/>
      <c r="S9714" s="281"/>
    </row>
    <row r="9715" spans="1:19" s="209" customFormat="1" ht="13.5" thickBot="1">
      <c r="A9715" s="202" t="s">
        <v>60</v>
      </c>
      <c r="B9715" s="195"/>
      <c r="C9715" s="195"/>
      <c r="D9715" s="206"/>
      <c r="E9715" s="206"/>
      <c r="F9715" s="205"/>
      <c r="G9715" s="208"/>
      <c r="I9715" s="307"/>
      <c r="S9715" s="281"/>
    </row>
    <row r="9716" spans="1:19" ht="13.5" thickTop="1">
      <c r="A9716" s="210" t="s">
        <v>53</v>
      </c>
      <c r="B9716" s="211" t="s">
        <v>61</v>
      </c>
      <c r="C9716" s="211" t="s">
        <v>62</v>
      </c>
      <c r="D9716" s="212" t="s">
        <v>70</v>
      </c>
      <c r="E9716" s="213" t="s">
        <v>98</v>
      </c>
      <c r="F9716" s="213" t="s">
        <v>75</v>
      </c>
      <c r="G9716" s="214" t="s">
        <v>66</v>
      </c>
      <c r="I9716" s="269"/>
    </row>
    <row r="9717" spans="1:19">
      <c r="A9717" s="215" t="str">
        <f t="shared" ref="A9717:A9728" si="1728">IF(I9716=0,"-",VLOOKUP(I9716,EQUIPOS,2,FALSE))</f>
        <v>-</v>
      </c>
      <c r="B9717" s="216"/>
      <c r="C9717" s="216"/>
      <c r="D9717" s="186"/>
      <c r="E9717" s="217">
        <f t="shared" ref="E9717:E9728" si="1729">IF(I9716=0,0,VLOOKUP(I9716,EQUIPOS,4,FALSE))</f>
        <v>0</v>
      </c>
      <c r="F9717" s="218">
        <f t="shared" ref="F9717:F9728" si="1730">IF(D9717=0,0,E9717/D9717)</f>
        <v>0</v>
      </c>
      <c r="G9717" s="219"/>
      <c r="I9717" s="269"/>
    </row>
    <row r="9718" spans="1:19">
      <c r="A9718" s="215" t="str">
        <f t="shared" si="1728"/>
        <v>-</v>
      </c>
      <c r="B9718" s="216"/>
      <c r="C9718" s="216"/>
      <c r="D9718" s="186"/>
      <c r="E9718" s="217">
        <f t="shared" si="1729"/>
        <v>0</v>
      </c>
      <c r="F9718" s="218">
        <f t="shared" si="1730"/>
        <v>0</v>
      </c>
      <c r="G9718" s="220"/>
      <c r="I9718" s="269"/>
    </row>
    <row r="9719" spans="1:19">
      <c r="A9719" s="215" t="str">
        <f t="shared" si="1728"/>
        <v>-</v>
      </c>
      <c r="B9719" s="216"/>
      <c r="C9719" s="216"/>
      <c r="D9719" s="186"/>
      <c r="E9719" s="217">
        <f t="shared" si="1729"/>
        <v>0</v>
      </c>
      <c r="F9719" s="218">
        <f t="shared" si="1730"/>
        <v>0</v>
      </c>
      <c r="G9719" s="220"/>
      <c r="I9719" s="269"/>
    </row>
    <row r="9720" spans="1:19">
      <c r="A9720" s="215" t="str">
        <f t="shared" si="1728"/>
        <v>-</v>
      </c>
      <c r="B9720" s="216"/>
      <c r="C9720" s="216"/>
      <c r="D9720" s="186"/>
      <c r="E9720" s="217">
        <f t="shared" si="1729"/>
        <v>0</v>
      </c>
      <c r="F9720" s="218">
        <f t="shared" si="1730"/>
        <v>0</v>
      </c>
      <c r="G9720" s="220"/>
      <c r="I9720" s="269"/>
    </row>
    <row r="9721" spans="1:19">
      <c r="A9721" s="215" t="str">
        <f t="shared" si="1728"/>
        <v>-</v>
      </c>
      <c r="B9721" s="216"/>
      <c r="C9721" s="216"/>
      <c r="D9721" s="186"/>
      <c r="E9721" s="217">
        <f t="shared" si="1729"/>
        <v>0</v>
      </c>
      <c r="F9721" s="218">
        <f t="shared" si="1730"/>
        <v>0</v>
      </c>
      <c r="G9721" s="220"/>
      <c r="I9721" s="269"/>
    </row>
    <row r="9722" spans="1:19">
      <c r="A9722" s="215" t="str">
        <f t="shared" si="1728"/>
        <v>-</v>
      </c>
      <c r="B9722" s="216"/>
      <c r="C9722" s="216"/>
      <c r="D9722" s="186"/>
      <c r="E9722" s="217">
        <f t="shared" si="1729"/>
        <v>0</v>
      </c>
      <c r="F9722" s="218">
        <f t="shared" si="1730"/>
        <v>0</v>
      </c>
      <c r="G9722" s="220"/>
      <c r="I9722" s="269"/>
    </row>
    <row r="9723" spans="1:19">
      <c r="A9723" s="215" t="str">
        <f t="shared" si="1728"/>
        <v>-</v>
      </c>
      <c r="B9723" s="216"/>
      <c r="C9723" s="216"/>
      <c r="D9723" s="186"/>
      <c r="E9723" s="217">
        <f t="shared" si="1729"/>
        <v>0</v>
      </c>
      <c r="F9723" s="218">
        <f t="shared" si="1730"/>
        <v>0</v>
      </c>
      <c r="G9723" s="220"/>
      <c r="I9723" s="269"/>
    </row>
    <row r="9724" spans="1:19">
      <c r="A9724" s="215" t="str">
        <f t="shared" si="1728"/>
        <v>-</v>
      </c>
      <c r="B9724" s="216"/>
      <c r="C9724" s="216"/>
      <c r="D9724" s="186"/>
      <c r="E9724" s="217">
        <f t="shared" si="1729"/>
        <v>0</v>
      </c>
      <c r="F9724" s="218">
        <f t="shared" si="1730"/>
        <v>0</v>
      </c>
      <c r="G9724" s="220"/>
      <c r="I9724" s="269"/>
    </row>
    <row r="9725" spans="1:19">
      <c r="A9725" s="215" t="str">
        <f t="shared" si="1728"/>
        <v>-</v>
      </c>
      <c r="B9725" s="216"/>
      <c r="C9725" s="216"/>
      <c r="D9725" s="186"/>
      <c r="E9725" s="217">
        <f t="shared" si="1729"/>
        <v>0</v>
      </c>
      <c r="F9725" s="218">
        <f t="shared" si="1730"/>
        <v>0</v>
      </c>
      <c r="G9725" s="220"/>
      <c r="I9725" s="269"/>
    </row>
    <row r="9726" spans="1:19">
      <c r="A9726" s="215" t="str">
        <f t="shared" si="1728"/>
        <v>-</v>
      </c>
      <c r="B9726" s="216"/>
      <c r="C9726" s="216"/>
      <c r="D9726" s="186"/>
      <c r="E9726" s="217">
        <f t="shared" si="1729"/>
        <v>0</v>
      </c>
      <c r="F9726" s="218">
        <f t="shared" si="1730"/>
        <v>0</v>
      </c>
      <c r="G9726" s="220"/>
      <c r="I9726" s="269"/>
    </row>
    <row r="9727" spans="1:19">
      <c r="A9727" s="215" t="str">
        <f t="shared" si="1728"/>
        <v>-</v>
      </c>
      <c r="B9727" s="216"/>
      <c r="C9727" s="216"/>
      <c r="D9727" s="186"/>
      <c r="E9727" s="217">
        <f t="shared" si="1729"/>
        <v>0</v>
      </c>
      <c r="F9727" s="218">
        <f t="shared" si="1730"/>
        <v>0</v>
      </c>
      <c r="G9727" s="220"/>
      <c r="I9727" s="269"/>
    </row>
    <row r="9728" spans="1:19">
      <c r="A9728" s="215" t="str">
        <f t="shared" si="1728"/>
        <v>-</v>
      </c>
      <c r="B9728" s="216"/>
      <c r="C9728" s="216"/>
      <c r="D9728" s="186"/>
      <c r="E9728" s="217">
        <f t="shared" si="1729"/>
        <v>0</v>
      </c>
      <c r="F9728" s="218">
        <f t="shared" si="1730"/>
        <v>0</v>
      </c>
      <c r="G9728" s="220"/>
      <c r="I9728" s="308"/>
    </row>
    <row r="9729" spans="1:19" ht="13.5" thickBot="1">
      <c r="A9729" s="222"/>
      <c r="B9729" s="223"/>
      <c r="C9729" s="223"/>
      <c r="D9729" s="225"/>
      <c r="E9729" s="225"/>
      <c r="F9729" s="226" t="s">
        <v>76</v>
      </c>
      <c r="G9729" s="227">
        <f>SUM(F9717:F9728)</f>
        <v>0</v>
      </c>
      <c r="I9729" s="308"/>
    </row>
    <row r="9730" spans="1:19" s="209" customFormat="1" ht="13.5" thickTop="1">
      <c r="A9730" s="228" t="s">
        <v>63</v>
      </c>
      <c r="B9730" s="229"/>
      <c r="C9730" s="229"/>
      <c r="D9730" s="231"/>
      <c r="E9730" s="231"/>
      <c r="F9730" s="230"/>
      <c r="G9730" s="232"/>
      <c r="I9730" s="307"/>
      <c r="S9730" s="281"/>
    </row>
    <row r="9731" spans="1:19" ht="26">
      <c r="A9731" s="233" t="s">
        <v>53</v>
      </c>
      <c r="B9731" s="234"/>
      <c r="C9731" s="235" t="s">
        <v>54</v>
      </c>
      <c r="D9731" s="298" t="s">
        <v>64</v>
      </c>
      <c r="E9731" s="236" t="s">
        <v>65</v>
      </c>
      <c r="F9731" s="237" t="s">
        <v>75</v>
      </c>
      <c r="G9731" s="238" t="s">
        <v>66</v>
      </c>
      <c r="I9731" s="269"/>
    </row>
    <row r="9732" spans="1:19">
      <c r="A9732" s="842" t="str">
        <f t="shared" ref="A9732:A9743" si="1731">IF(I9731=0,"",VLOOKUP(I9731,MATERIALES,2,FALSE))</f>
        <v/>
      </c>
      <c r="B9732" s="843"/>
      <c r="C9732" s="239" t="str">
        <f t="shared" ref="C9732:C9740" si="1732">IF(I9731=0,"",VLOOKUP(I9731,MATERIALES,3,FALSE))</f>
        <v/>
      </c>
      <c r="D9732" s="186"/>
      <c r="E9732" s="240">
        <f t="shared" ref="E9732:E9743" si="1733">IF(I9731=0,0,VLOOKUP(I9731,MATERIALES,4,FALSE))</f>
        <v>0</v>
      </c>
      <c r="F9732" s="218">
        <f>D9732*E9732</f>
        <v>0</v>
      </c>
      <c r="G9732" s="219"/>
      <c r="I9732" s="269"/>
    </row>
    <row r="9733" spans="1:19">
      <c r="A9733" s="842" t="str">
        <f t="shared" si="1731"/>
        <v/>
      </c>
      <c r="B9733" s="843"/>
      <c r="C9733" s="239" t="str">
        <f t="shared" si="1732"/>
        <v/>
      </c>
      <c r="D9733" s="186"/>
      <c r="E9733" s="240">
        <f t="shared" si="1733"/>
        <v>0</v>
      </c>
      <c r="F9733" s="218">
        <f t="shared" ref="F9733:F9743" si="1734">D9733*E9733</f>
        <v>0</v>
      </c>
      <c r="G9733" s="220"/>
      <c r="I9733" s="269"/>
    </row>
    <row r="9734" spans="1:19">
      <c r="A9734" s="842" t="str">
        <f t="shared" si="1731"/>
        <v/>
      </c>
      <c r="B9734" s="843"/>
      <c r="C9734" s="239" t="str">
        <f t="shared" si="1732"/>
        <v/>
      </c>
      <c r="D9734" s="186"/>
      <c r="E9734" s="240">
        <f t="shared" si="1733"/>
        <v>0</v>
      </c>
      <c r="F9734" s="218">
        <f t="shared" si="1734"/>
        <v>0</v>
      </c>
      <c r="G9734" s="220"/>
      <c r="I9734" s="269"/>
    </row>
    <row r="9735" spans="1:19">
      <c r="A9735" s="842" t="str">
        <f t="shared" si="1731"/>
        <v/>
      </c>
      <c r="B9735" s="843"/>
      <c r="C9735" s="239" t="str">
        <f t="shared" si="1732"/>
        <v/>
      </c>
      <c r="D9735" s="186"/>
      <c r="E9735" s="240">
        <f t="shared" si="1733"/>
        <v>0</v>
      </c>
      <c r="F9735" s="218">
        <f t="shared" si="1734"/>
        <v>0</v>
      </c>
      <c r="G9735" s="220"/>
      <c r="I9735" s="269"/>
    </row>
    <row r="9736" spans="1:19">
      <c r="A9736" s="842" t="str">
        <f t="shared" si="1731"/>
        <v/>
      </c>
      <c r="B9736" s="843"/>
      <c r="C9736" s="239" t="str">
        <f t="shared" si="1732"/>
        <v/>
      </c>
      <c r="D9736" s="186"/>
      <c r="E9736" s="240">
        <f t="shared" si="1733"/>
        <v>0</v>
      </c>
      <c r="F9736" s="218">
        <f t="shared" si="1734"/>
        <v>0</v>
      </c>
      <c r="G9736" s="220"/>
      <c r="I9736" s="269"/>
    </row>
    <row r="9737" spans="1:19">
      <c r="A9737" s="842" t="str">
        <f t="shared" si="1731"/>
        <v/>
      </c>
      <c r="B9737" s="843"/>
      <c r="C9737" s="239" t="str">
        <f t="shared" si="1732"/>
        <v/>
      </c>
      <c r="D9737" s="186"/>
      <c r="E9737" s="240">
        <f t="shared" si="1733"/>
        <v>0</v>
      </c>
      <c r="F9737" s="218">
        <f t="shared" si="1734"/>
        <v>0</v>
      </c>
      <c r="G9737" s="220"/>
      <c r="I9737" s="269"/>
    </row>
    <row r="9738" spans="1:19">
      <c r="A9738" s="842" t="str">
        <f t="shared" si="1731"/>
        <v/>
      </c>
      <c r="B9738" s="843"/>
      <c r="C9738" s="239" t="str">
        <f t="shared" si="1732"/>
        <v/>
      </c>
      <c r="D9738" s="186"/>
      <c r="E9738" s="240">
        <f t="shared" si="1733"/>
        <v>0</v>
      </c>
      <c r="F9738" s="218">
        <f t="shared" si="1734"/>
        <v>0</v>
      </c>
      <c r="G9738" s="220"/>
      <c r="I9738" s="269"/>
    </row>
    <row r="9739" spans="1:19">
      <c r="A9739" s="842" t="str">
        <f t="shared" si="1731"/>
        <v/>
      </c>
      <c r="B9739" s="843"/>
      <c r="C9739" s="239" t="str">
        <f t="shared" si="1732"/>
        <v/>
      </c>
      <c r="D9739" s="186"/>
      <c r="E9739" s="240">
        <f t="shared" si="1733"/>
        <v>0</v>
      </c>
      <c r="F9739" s="218">
        <f t="shared" si="1734"/>
        <v>0</v>
      </c>
      <c r="G9739" s="241"/>
      <c r="I9739" s="269"/>
    </row>
    <row r="9740" spans="1:19">
      <c r="A9740" s="842" t="str">
        <f t="shared" si="1731"/>
        <v/>
      </c>
      <c r="B9740" s="843"/>
      <c r="C9740" s="239" t="str">
        <f t="shared" si="1732"/>
        <v/>
      </c>
      <c r="D9740" s="186"/>
      <c r="E9740" s="240">
        <f t="shared" si="1733"/>
        <v>0</v>
      </c>
      <c r="F9740" s="218">
        <f t="shared" si="1734"/>
        <v>0</v>
      </c>
      <c r="G9740" s="220"/>
      <c r="I9740" s="269"/>
    </row>
    <row r="9741" spans="1:19">
      <c r="A9741" s="842" t="str">
        <f t="shared" si="1731"/>
        <v/>
      </c>
      <c r="B9741" s="843"/>
      <c r="C9741" s="239"/>
      <c r="D9741" s="186"/>
      <c r="E9741" s="240">
        <f t="shared" si="1733"/>
        <v>0</v>
      </c>
      <c r="F9741" s="218">
        <f t="shared" si="1734"/>
        <v>0</v>
      </c>
      <c r="G9741" s="220"/>
      <c r="I9741" s="269"/>
    </row>
    <row r="9742" spans="1:19">
      <c r="A9742" s="842" t="str">
        <f t="shared" si="1731"/>
        <v/>
      </c>
      <c r="B9742" s="843"/>
      <c r="C9742" s="239"/>
      <c r="D9742" s="186"/>
      <c r="E9742" s="240">
        <f t="shared" si="1733"/>
        <v>0</v>
      </c>
      <c r="F9742" s="218">
        <f t="shared" si="1734"/>
        <v>0</v>
      </c>
      <c r="G9742" s="220"/>
      <c r="I9742" s="269"/>
    </row>
    <row r="9743" spans="1:19" ht="26.25" customHeight="1">
      <c r="A9743" s="842" t="str">
        <f t="shared" si="1731"/>
        <v/>
      </c>
      <c r="B9743" s="843"/>
      <c r="C9743" s="239" t="str">
        <f t="shared" ref="C9743" si="1735">IF(I9742=0,"",VLOOKUP(I9742,MATERIALES,3,FALSE))</f>
        <v/>
      </c>
      <c r="D9743" s="186"/>
      <c r="E9743" s="240">
        <f t="shared" si="1733"/>
        <v>0</v>
      </c>
      <c r="F9743" s="218">
        <f t="shared" si="1734"/>
        <v>0</v>
      </c>
      <c r="G9743" s="221"/>
      <c r="I9743" s="308"/>
    </row>
    <row r="9744" spans="1:19" ht="13.5" thickBot="1">
      <c r="A9744" s="204"/>
      <c r="D9744" s="206"/>
      <c r="E9744" s="242"/>
      <c r="F9744" s="243" t="s">
        <v>77</v>
      </c>
      <c r="G9744" s="241">
        <f>SUM(F9732:F9743)</f>
        <v>0</v>
      </c>
      <c r="I9744" s="308"/>
    </row>
    <row r="9745" spans="1:9" ht="14" thickTop="1" thickBot="1">
      <c r="A9745" s="244" t="s">
        <v>68</v>
      </c>
      <c r="B9745" s="245"/>
      <c r="C9745" s="245"/>
      <c r="D9745" s="247"/>
      <c r="E9745" s="247"/>
      <c r="F9745" s="246"/>
      <c r="G9745" s="248"/>
      <c r="I9745" s="308"/>
    </row>
    <row r="9746" spans="1:9" ht="13.5" thickTop="1">
      <c r="A9746" s="233" t="s">
        <v>53</v>
      </c>
      <c r="B9746" s="234"/>
      <c r="C9746" s="236" t="s">
        <v>67</v>
      </c>
      <c r="D9746" s="298" t="s">
        <v>71</v>
      </c>
      <c r="E9746" s="236" t="s">
        <v>96</v>
      </c>
      <c r="F9746" s="237" t="s">
        <v>75</v>
      </c>
      <c r="G9746" s="238" t="s">
        <v>66</v>
      </c>
      <c r="I9746" s="269"/>
    </row>
    <row r="9747" spans="1:9">
      <c r="A9747" s="842" t="str">
        <f>IF(I9746=0,"",VLOOKUP(I9746,EQUIPOS,2,FALSE))</f>
        <v/>
      </c>
      <c r="B9747" s="843"/>
      <c r="C9747" s="187"/>
      <c r="D9747" s="186"/>
      <c r="E9747" s="240">
        <f>IF(I9746=0,0,VLOOKUP(I9746,EQUIPOS,4,FALSE))</f>
        <v>0</v>
      </c>
      <c r="F9747" s="218">
        <f>C9747*D9747*E9747</f>
        <v>0</v>
      </c>
      <c r="G9747" s="219"/>
      <c r="I9747" s="269"/>
    </row>
    <row r="9748" spans="1:9">
      <c r="A9748" s="842" t="str">
        <f>IF(I9747=0,"",VLOOKUP(I9747,EQUIPOS,2,FALSE))</f>
        <v/>
      </c>
      <c r="B9748" s="843"/>
      <c r="C9748" s="187"/>
      <c r="D9748" s="186"/>
      <c r="E9748" s="240">
        <f>IF(I9747=0,0,VLOOKUP(I9747,EQUIPOS,4,FALSE))</f>
        <v>0</v>
      </c>
      <c r="F9748" s="218">
        <f t="shared" ref="F9748:F9751" si="1736">C9748*D9748*E9748</f>
        <v>0</v>
      </c>
      <c r="G9748" s="220"/>
      <c r="I9748" s="269"/>
    </row>
    <row r="9749" spans="1:9">
      <c r="A9749" s="842" t="str">
        <f>IF(I9748=0,"",VLOOKUP(I9748,EQUIPOS,2,FALSE))</f>
        <v/>
      </c>
      <c r="B9749" s="843"/>
      <c r="C9749" s="187"/>
      <c r="D9749" s="186"/>
      <c r="E9749" s="240">
        <f>IF(I9748=0,0,VLOOKUP(I9748,EQUIPOS,4,FALSE))</f>
        <v>0</v>
      </c>
      <c r="F9749" s="218">
        <f t="shared" si="1736"/>
        <v>0</v>
      </c>
      <c r="G9749" s="220"/>
      <c r="I9749" s="269"/>
    </row>
    <row r="9750" spans="1:9">
      <c r="A9750" s="842" t="str">
        <f>IF(I9749=0,"",VLOOKUP(I9749,EQUIPOS,2,FALSE))</f>
        <v/>
      </c>
      <c r="B9750" s="843"/>
      <c r="C9750" s="187"/>
      <c r="D9750" s="186"/>
      <c r="E9750" s="240">
        <f>IF(I9749=0,0,VLOOKUP(I9749,EQUIPOS,4,FALSE))</f>
        <v>0</v>
      </c>
      <c r="F9750" s="218">
        <f t="shared" si="1736"/>
        <v>0</v>
      </c>
      <c r="G9750" s="220"/>
      <c r="I9750" s="269"/>
    </row>
    <row r="9751" spans="1:9" ht="30.75" customHeight="1">
      <c r="A9751" s="842" t="str">
        <f>IF(I9750=0,"",VLOOKUP(I9750,EQUIPOS,2,FALSE))</f>
        <v/>
      </c>
      <c r="B9751" s="843"/>
      <c r="C9751" s="187"/>
      <c r="D9751" s="186"/>
      <c r="E9751" s="240">
        <f>IF(I9750=0,0,VLOOKUP(I9750,EQUIPOS,4,FALSE))</f>
        <v>0</v>
      </c>
      <c r="F9751" s="218">
        <f t="shared" si="1736"/>
        <v>0</v>
      </c>
      <c r="G9751" s="221"/>
      <c r="I9751" s="308"/>
    </row>
    <row r="9752" spans="1:9" ht="13.5" thickBot="1">
      <c r="A9752" s="222"/>
      <c r="B9752" s="223"/>
      <c r="C9752" s="223"/>
      <c r="D9752" s="225"/>
      <c r="E9752" s="249"/>
      <c r="F9752" s="226" t="s">
        <v>78</v>
      </c>
      <c r="G9752" s="250">
        <f>SUM(F9747:F9751)</f>
        <v>0</v>
      </c>
      <c r="I9752" s="308"/>
    </row>
    <row r="9753" spans="1:9" ht="13.5" thickTop="1">
      <c r="A9753" s="228" t="s">
        <v>69</v>
      </c>
      <c r="B9753" s="229"/>
      <c r="C9753" s="229"/>
      <c r="D9753" s="231"/>
      <c r="E9753" s="231"/>
      <c r="F9753" s="230"/>
      <c r="G9753" s="232"/>
      <c r="H9753" s="209"/>
      <c r="I9753" s="307"/>
    </row>
    <row r="9754" spans="1:9" ht="26">
      <c r="A9754" s="233" t="s">
        <v>53</v>
      </c>
      <c r="B9754" s="235" t="s">
        <v>54</v>
      </c>
      <c r="C9754" s="235" t="s">
        <v>64</v>
      </c>
      <c r="D9754" s="298" t="s">
        <v>70</v>
      </c>
      <c r="E9754" s="236" t="s">
        <v>65</v>
      </c>
      <c r="F9754" s="237" t="s">
        <v>75</v>
      </c>
      <c r="G9754" s="238" t="s">
        <v>66</v>
      </c>
      <c r="I9754" s="269"/>
    </row>
    <row r="9755" spans="1:9">
      <c r="A9755" s="251" t="str">
        <f t="shared" ref="A9755:A9766" si="1737">IF(I9754=0,"",VLOOKUP(I9754,MANOOBRA,2,FALSE))</f>
        <v/>
      </c>
      <c r="B9755" s="239" t="str">
        <f t="shared" ref="B9755:B9766" si="1738">IF(I9754=0,"",VLOOKUP(I9754,MANOOBRA,3,FALSE))</f>
        <v/>
      </c>
      <c r="C9755" s="187"/>
      <c r="D9755" s="187"/>
      <c r="E9755" s="240">
        <f t="shared" ref="E9755:E9766" si="1739">IF(I9754=0,0,VLOOKUP(I9754,MANOOBRA,4,FALSE))</f>
        <v>0</v>
      </c>
      <c r="F9755" s="218">
        <f>IF(D9755=0,0,C9755*E9755/D9755)</f>
        <v>0</v>
      </c>
      <c r="G9755" s="219"/>
      <c r="I9755" s="269"/>
    </row>
    <row r="9756" spans="1:9">
      <c r="A9756" s="251" t="str">
        <f t="shared" si="1737"/>
        <v/>
      </c>
      <c r="B9756" s="239" t="str">
        <f t="shared" si="1738"/>
        <v/>
      </c>
      <c r="C9756" s="187"/>
      <c r="D9756" s="187"/>
      <c r="E9756" s="240">
        <f t="shared" si="1739"/>
        <v>0</v>
      </c>
      <c r="F9756" s="218">
        <f t="shared" ref="F9756:F9766" si="1740">IF(D9756=0,0,C9756*E9756/D9756)</f>
        <v>0</v>
      </c>
      <c r="G9756" s="220"/>
      <c r="I9756" s="269"/>
    </row>
    <row r="9757" spans="1:9">
      <c r="A9757" s="251" t="str">
        <f t="shared" si="1737"/>
        <v/>
      </c>
      <c r="B9757" s="239" t="str">
        <f t="shared" si="1738"/>
        <v/>
      </c>
      <c r="C9757" s="187"/>
      <c r="D9757" s="290"/>
      <c r="E9757" s="240">
        <f t="shared" si="1739"/>
        <v>0</v>
      </c>
      <c r="F9757" s="218">
        <f t="shared" si="1740"/>
        <v>0</v>
      </c>
      <c r="G9757" s="220"/>
      <c r="I9757" s="269"/>
    </row>
    <row r="9758" spans="1:9">
      <c r="A9758" s="251" t="str">
        <f t="shared" si="1737"/>
        <v/>
      </c>
      <c r="B9758" s="239" t="str">
        <f t="shared" si="1738"/>
        <v/>
      </c>
      <c r="C9758" s="187"/>
      <c r="D9758" s="187"/>
      <c r="E9758" s="240">
        <f t="shared" si="1739"/>
        <v>0</v>
      </c>
      <c r="F9758" s="218">
        <f t="shared" si="1740"/>
        <v>0</v>
      </c>
      <c r="G9758" s="220"/>
      <c r="I9758" s="269"/>
    </row>
    <row r="9759" spans="1:9">
      <c r="A9759" s="251" t="str">
        <f t="shared" si="1737"/>
        <v/>
      </c>
      <c r="B9759" s="239" t="str">
        <f t="shared" si="1738"/>
        <v/>
      </c>
      <c r="C9759" s="187"/>
      <c r="D9759" s="187"/>
      <c r="E9759" s="240">
        <f t="shared" si="1739"/>
        <v>0</v>
      </c>
      <c r="F9759" s="218">
        <f t="shared" si="1740"/>
        <v>0</v>
      </c>
      <c r="G9759" s="220"/>
      <c r="I9759" s="269"/>
    </row>
    <row r="9760" spans="1:9">
      <c r="A9760" s="251" t="str">
        <f t="shared" si="1737"/>
        <v/>
      </c>
      <c r="B9760" s="239" t="str">
        <f t="shared" si="1738"/>
        <v/>
      </c>
      <c r="C9760" s="187"/>
      <c r="D9760" s="187"/>
      <c r="E9760" s="240">
        <f t="shared" si="1739"/>
        <v>0</v>
      </c>
      <c r="F9760" s="218">
        <f t="shared" si="1740"/>
        <v>0</v>
      </c>
      <c r="G9760" s="220"/>
      <c r="I9760" s="269"/>
    </row>
    <row r="9761" spans="1:20">
      <c r="A9761" s="251" t="str">
        <f t="shared" si="1737"/>
        <v/>
      </c>
      <c r="B9761" s="239" t="str">
        <f t="shared" si="1738"/>
        <v/>
      </c>
      <c r="C9761" s="187"/>
      <c r="D9761" s="187"/>
      <c r="E9761" s="240">
        <f t="shared" si="1739"/>
        <v>0</v>
      </c>
      <c r="F9761" s="218">
        <f t="shared" si="1740"/>
        <v>0</v>
      </c>
      <c r="G9761" s="220"/>
      <c r="I9761" s="269"/>
    </row>
    <row r="9762" spans="1:20">
      <c r="A9762" s="251" t="str">
        <f t="shared" si="1737"/>
        <v/>
      </c>
      <c r="B9762" s="239" t="str">
        <f t="shared" si="1738"/>
        <v/>
      </c>
      <c r="C9762" s="187"/>
      <c r="D9762" s="187"/>
      <c r="E9762" s="240">
        <f t="shared" si="1739"/>
        <v>0</v>
      </c>
      <c r="F9762" s="218">
        <f t="shared" si="1740"/>
        <v>0</v>
      </c>
      <c r="G9762" s="220"/>
      <c r="I9762" s="269"/>
    </row>
    <row r="9763" spans="1:20">
      <c r="A9763" s="251" t="str">
        <f t="shared" si="1737"/>
        <v/>
      </c>
      <c r="B9763" s="239" t="str">
        <f t="shared" si="1738"/>
        <v/>
      </c>
      <c r="C9763" s="187"/>
      <c r="D9763" s="187"/>
      <c r="E9763" s="240">
        <f t="shared" si="1739"/>
        <v>0</v>
      </c>
      <c r="F9763" s="218">
        <f t="shared" si="1740"/>
        <v>0</v>
      </c>
      <c r="G9763" s="220"/>
      <c r="I9763" s="269"/>
    </row>
    <row r="9764" spans="1:20">
      <c r="A9764" s="251" t="str">
        <f t="shared" si="1737"/>
        <v/>
      </c>
      <c r="B9764" s="239" t="str">
        <f t="shared" si="1738"/>
        <v/>
      </c>
      <c r="C9764" s="187"/>
      <c r="D9764" s="187"/>
      <c r="E9764" s="240">
        <f t="shared" si="1739"/>
        <v>0</v>
      </c>
      <c r="F9764" s="218">
        <f t="shared" si="1740"/>
        <v>0</v>
      </c>
      <c r="G9764" s="220"/>
      <c r="I9764" s="269"/>
    </row>
    <row r="9765" spans="1:20">
      <c r="A9765" s="251" t="str">
        <f t="shared" si="1737"/>
        <v/>
      </c>
      <c r="B9765" s="239" t="str">
        <f t="shared" si="1738"/>
        <v/>
      </c>
      <c r="C9765" s="187"/>
      <c r="D9765" s="187"/>
      <c r="E9765" s="240">
        <f t="shared" si="1739"/>
        <v>0</v>
      </c>
      <c r="F9765" s="218">
        <f t="shared" si="1740"/>
        <v>0</v>
      </c>
      <c r="G9765" s="220"/>
      <c r="I9765" s="269"/>
    </row>
    <row r="9766" spans="1:20" ht="31.5" customHeight="1">
      <c r="A9766" s="251" t="str">
        <f t="shared" si="1737"/>
        <v/>
      </c>
      <c r="B9766" s="239" t="str">
        <f t="shared" si="1738"/>
        <v/>
      </c>
      <c r="C9766" s="187"/>
      <c r="D9766" s="187"/>
      <c r="E9766" s="240">
        <f t="shared" si="1739"/>
        <v>0</v>
      </c>
      <c r="F9766" s="218">
        <f t="shared" si="1740"/>
        <v>0</v>
      </c>
      <c r="G9766" s="221"/>
      <c r="I9766" s="308"/>
    </row>
    <row r="9767" spans="1:20" ht="13.5" thickBot="1">
      <c r="A9767" s="222"/>
      <c r="B9767" s="223"/>
      <c r="C9767" s="223"/>
      <c r="D9767" s="225"/>
      <c r="E9767" s="225"/>
      <c r="F9767" s="226" t="s">
        <v>79</v>
      </c>
      <c r="G9767" s="250">
        <f>SUM(F9755:F9766)</f>
        <v>0</v>
      </c>
      <c r="I9767" s="308"/>
    </row>
    <row r="9768" spans="1:20" ht="13.5" thickTop="1">
      <c r="A9768" s="179" t="s">
        <v>72</v>
      </c>
      <c r="B9768" s="229"/>
      <c r="C9768" s="229"/>
      <c r="D9768" s="231"/>
      <c r="E9768" s="231"/>
      <c r="F9768" s="230"/>
      <c r="G9768" s="232"/>
      <c r="H9768" s="209"/>
      <c r="I9768" s="307"/>
    </row>
    <row r="9769" spans="1:20">
      <c r="A9769" s="233" t="s">
        <v>53</v>
      </c>
      <c r="B9769" s="234"/>
      <c r="C9769" s="234"/>
      <c r="D9769" s="299"/>
      <c r="E9769" s="236" t="s">
        <v>73</v>
      </c>
      <c r="F9769" s="237" t="s">
        <v>74</v>
      </c>
      <c r="G9769" s="252" t="s">
        <v>73</v>
      </c>
      <c r="I9769" s="308"/>
    </row>
    <row r="9770" spans="1:20">
      <c r="A9770" s="178" t="s">
        <v>86</v>
      </c>
      <c r="B9770" s="253"/>
      <c r="C9770" s="253"/>
      <c r="D9770" s="300"/>
      <c r="E9770" s="217">
        <f>SUM(G9729,G9744,G9752,G9767)</f>
        <v>0</v>
      </c>
      <c r="F9770" s="254">
        <f>A</f>
        <v>0</v>
      </c>
      <c r="G9770" s="255">
        <f>E9770*F9770</f>
        <v>0</v>
      </c>
      <c r="I9770" s="308"/>
    </row>
    <row r="9771" spans="1:20">
      <c r="A9771" s="178" t="s">
        <v>84</v>
      </c>
      <c r="B9771" s="253"/>
      <c r="C9771" s="253"/>
      <c r="D9771" s="300"/>
      <c r="E9771" s="217">
        <f>SUM(G9729,G9744,G9752,G9767)</f>
        <v>0</v>
      </c>
      <c r="F9771" s="254">
        <f>I</f>
        <v>0</v>
      </c>
      <c r="G9771" s="255">
        <f>E9771*F9771</f>
        <v>0</v>
      </c>
      <c r="I9771" s="308"/>
    </row>
    <row r="9772" spans="1:20" ht="33" customHeight="1">
      <c r="A9772" s="178" t="s">
        <v>85</v>
      </c>
      <c r="B9772" s="253"/>
      <c r="C9772" s="253"/>
      <c r="D9772" s="300"/>
      <c r="E9772" s="217">
        <f>SUM(G9729,G9744,G9752,G9767)</f>
        <v>0</v>
      </c>
      <c r="F9772" s="254">
        <f>U</f>
        <v>0</v>
      </c>
      <c r="G9772" s="255">
        <f>E9772*F9772</f>
        <v>0</v>
      </c>
      <c r="I9772" s="308"/>
      <c r="J9772" s="281"/>
      <c r="K9772" s="281"/>
      <c r="L9772" s="281"/>
      <c r="M9772" s="281"/>
      <c r="N9772" s="281"/>
      <c r="O9772" s="281"/>
      <c r="P9772" s="281"/>
      <c r="Q9772" s="281"/>
      <c r="R9772" s="281"/>
      <c r="S9772" s="281"/>
    </row>
    <row r="9773" spans="1:20" s="201" customFormat="1" ht="13.5" thickBot="1">
      <c r="A9773" s="222"/>
      <c r="B9773" s="223"/>
      <c r="C9773" s="223"/>
      <c r="D9773" s="225"/>
      <c r="E9773" s="225"/>
      <c r="F9773" s="256" t="s">
        <v>83</v>
      </c>
      <c r="G9773" s="250">
        <f>SUM(G9770:G9772)</f>
        <v>0</v>
      </c>
      <c r="I9773" s="309"/>
      <c r="J9773" s="201" t="str">
        <f>B9713</f>
        <v>11,7</v>
      </c>
      <c r="K9773" s="261">
        <f>E9770</f>
        <v>0</v>
      </c>
      <c r="L9773" s="261">
        <f>+G9729</f>
        <v>0</v>
      </c>
      <c r="M9773" s="261">
        <f>+G9744</f>
        <v>0</v>
      </c>
      <c r="N9773" s="261">
        <f>+G9752</f>
        <v>0</v>
      </c>
      <c r="O9773" s="261">
        <f>+G9767</f>
        <v>0</v>
      </c>
      <c r="P9773" s="280">
        <f>G9770</f>
        <v>0</v>
      </c>
      <c r="Q9773" s="280">
        <f>G9771</f>
        <v>0</v>
      </c>
      <c r="R9773" s="280">
        <f>G9772</f>
        <v>0</v>
      </c>
      <c r="S9773" s="283">
        <f>SUM(K9773:R9773)</f>
        <v>0</v>
      </c>
      <c r="T9773" s="280"/>
    </row>
    <row r="9774" spans="1:20" ht="14" thickTop="1" thickBot="1">
      <c r="A9774" s="257"/>
      <c r="B9774" s="201"/>
      <c r="C9774" s="201"/>
      <c r="D9774" s="301"/>
      <c r="E9774" s="258" t="s">
        <v>88</v>
      </c>
      <c r="F9774" s="259"/>
      <c r="G9774" s="260">
        <f>ROUND(SUM(G9729,G9744,G9752,G9767,G9773),0)</f>
        <v>0</v>
      </c>
      <c r="I9774" s="308"/>
      <c r="T9774" s="280"/>
    </row>
    <row r="9775" spans="1:20" ht="13.5" thickTop="1">
      <c r="A9775" s="262" t="s">
        <v>95</v>
      </c>
      <c r="D9775" s="206"/>
      <c r="E9775" s="206"/>
      <c r="F9775" s="205"/>
      <c r="G9775" s="208"/>
      <c r="I9775" s="308"/>
      <c r="T9775" s="280"/>
    </row>
    <row r="9776" spans="1:20">
      <c r="A9776" s="262"/>
      <c r="B9776" s="263"/>
      <c r="C9776" s="263"/>
      <c r="D9776" s="302"/>
      <c r="E9776" s="206"/>
      <c r="F9776" s="205"/>
      <c r="G9776" s="264">
        <f ca="1">TODAY()</f>
        <v>45189</v>
      </c>
      <c r="I9776" s="308"/>
      <c r="T9776" s="280"/>
    </row>
    <row r="9777" spans="1:19" s="191" customFormat="1" ht="13.5" thickBot="1">
      <c r="A9777" s="222"/>
      <c r="B9777" s="223"/>
      <c r="C9777" s="223"/>
      <c r="D9777" s="225"/>
      <c r="E9777" s="225"/>
      <c r="F9777" s="224"/>
      <c r="G9777" s="265"/>
      <c r="I9777" s="303"/>
      <c r="S9777" s="282"/>
    </row>
    <row r="9778" spans="1:19" s="191" customFormat="1" ht="13.5" thickTop="1">
      <c r="A9778" s="188" t="s">
        <v>124</v>
      </c>
      <c r="B9778" s="188"/>
      <c r="C9778" s="188"/>
      <c r="D9778" s="190"/>
      <c r="E9778" s="190"/>
      <c r="F9778" s="189"/>
      <c r="G9778" s="189"/>
      <c r="I9778" s="303"/>
      <c r="S9778" s="282"/>
    </row>
    <row r="9779" spans="1:19" s="191" customFormat="1">
      <c r="A9779" s="188" t="str">
        <f>CONCATENATE('Prestaciones y AIU'!A8544," ANALISIS DE PRECIOS UNITARIOS")</f>
        <v xml:space="preserve"> ANALISIS DE PRECIOS UNITARIOS</v>
      </c>
      <c r="B9779" s="188"/>
      <c r="C9779" s="188"/>
      <c r="D9779" s="190"/>
      <c r="E9779" s="190"/>
      <c r="F9779" s="189"/>
      <c r="G9779" s="189"/>
      <c r="I9779" s="303"/>
      <c r="S9779" s="282"/>
    </row>
    <row r="9780" spans="1:19" s="191" customFormat="1">
      <c r="A9780" s="188" t="str">
        <f>Objeto_LIC</f>
        <v>OBJETO PROCESO COMPETITIVO</v>
      </c>
      <c r="B9780" s="188"/>
      <c r="C9780" s="188"/>
      <c r="D9780" s="190"/>
      <c r="E9780" s="190"/>
      <c r="F9780" s="189"/>
      <c r="G9780" s="189"/>
      <c r="I9780" s="303"/>
      <c r="S9780" s="282"/>
    </row>
    <row r="9781" spans="1:19">
      <c r="A9781" s="188"/>
      <c r="B9781" s="188"/>
      <c r="C9781" s="188"/>
      <c r="D9781" s="190"/>
      <c r="E9781" s="190"/>
      <c r="F9781" s="189"/>
      <c r="G9781" s="189"/>
    </row>
    <row r="9782" spans="1:19" s="201" customFormat="1" ht="13.5" thickBot="1">
      <c r="A9782" s="192"/>
      <c r="B9782" s="192"/>
      <c r="C9782" s="192"/>
      <c r="D9782" s="194"/>
      <c r="E9782" s="194"/>
      <c r="F9782" s="193"/>
      <c r="G9782" s="193"/>
      <c r="I9782" s="305"/>
      <c r="S9782" s="282"/>
    </row>
    <row r="9783" spans="1:19" ht="13.5" thickTop="1">
      <c r="A9783" s="196"/>
      <c r="B9783" s="197"/>
      <c r="C9783" s="197"/>
      <c r="D9783" s="199"/>
      <c r="E9783" s="199"/>
      <c r="F9783" s="198"/>
      <c r="G9783" s="200" t="s">
        <v>125</v>
      </c>
    </row>
    <row r="9784" spans="1:19">
      <c r="A9784" s="202" t="s">
        <v>58</v>
      </c>
      <c r="B9784" s="844" t="str">
        <f>Proponente</f>
        <v>INDICAR NOMBRE DE CONTRATISTA</v>
      </c>
      <c r="C9784" s="844"/>
      <c r="D9784" s="844"/>
      <c r="E9784" s="844"/>
      <c r="F9784" s="844"/>
      <c r="G9784" s="845"/>
    </row>
    <row r="9785" spans="1:19">
      <c r="A9785" s="202" t="s">
        <v>59</v>
      </c>
      <c r="B9785" s="203" t="str">
        <f>Presupuesto!$A$148</f>
        <v>11,8</v>
      </c>
      <c r="C9785" s="844" t="str">
        <f>Presupuesto!$B$148</f>
        <v>Suministro de Gravilla lavada de tamaño máximo 3/4" (Suelto)</v>
      </c>
      <c r="D9785" s="844"/>
      <c r="E9785" s="844"/>
      <c r="F9785" s="844"/>
      <c r="G9785" s="845"/>
    </row>
    <row r="9786" spans="1:19">
      <c r="A9786" s="204"/>
      <c r="D9786" s="206"/>
      <c r="E9786" s="206"/>
      <c r="F9786" s="192" t="s">
        <v>87</v>
      </c>
      <c r="G9786" s="207" t="str">
        <f>Presupuesto!$C$148</f>
        <v>m3</v>
      </c>
      <c r="I9786" s="306"/>
      <c r="J9786" s="281"/>
      <c r="K9786" s="281"/>
      <c r="L9786" s="281"/>
      <c r="M9786" s="281"/>
      <c r="N9786" s="281"/>
      <c r="O9786" s="281"/>
      <c r="P9786" s="281"/>
      <c r="Q9786" s="281"/>
      <c r="R9786" s="281"/>
      <c r="S9786" s="281"/>
    </row>
    <row r="9787" spans="1:19" s="209" customFormat="1" ht="13.5" thickBot="1">
      <c r="A9787" s="202" t="s">
        <v>60</v>
      </c>
      <c r="B9787" s="195"/>
      <c r="C9787" s="195"/>
      <c r="D9787" s="206"/>
      <c r="E9787" s="206"/>
      <c r="F9787" s="205"/>
      <c r="G9787" s="208"/>
      <c r="I9787" s="307"/>
      <c r="S9787" s="281"/>
    </row>
    <row r="9788" spans="1:19" ht="13.5" thickTop="1">
      <c r="A9788" s="210" t="s">
        <v>53</v>
      </c>
      <c r="B9788" s="211" t="s">
        <v>61</v>
      </c>
      <c r="C9788" s="211" t="s">
        <v>62</v>
      </c>
      <c r="D9788" s="212" t="s">
        <v>70</v>
      </c>
      <c r="E9788" s="213" t="s">
        <v>98</v>
      </c>
      <c r="F9788" s="213" t="s">
        <v>75</v>
      </c>
      <c r="G9788" s="214" t="s">
        <v>66</v>
      </c>
      <c r="I9788" s="269"/>
    </row>
    <row r="9789" spans="1:19">
      <c r="A9789" s="215" t="str">
        <f t="shared" ref="A9789:A9800" si="1741">IF(I9788=0,"-",VLOOKUP(I9788,EQUIPOS,2,FALSE))</f>
        <v>-</v>
      </c>
      <c r="B9789" s="216"/>
      <c r="C9789" s="216"/>
      <c r="D9789" s="186"/>
      <c r="E9789" s="217">
        <f t="shared" ref="E9789:E9800" si="1742">IF(I9788=0,0,VLOOKUP(I9788,EQUIPOS,4,FALSE))</f>
        <v>0</v>
      </c>
      <c r="F9789" s="218">
        <f t="shared" ref="F9789:F9800" si="1743">IF(D9789=0,0,E9789/D9789)</f>
        <v>0</v>
      </c>
      <c r="G9789" s="219"/>
      <c r="I9789" s="269"/>
    </row>
    <row r="9790" spans="1:19">
      <c r="A9790" s="215" t="str">
        <f t="shared" si="1741"/>
        <v>-</v>
      </c>
      <c r="B9790" s="216"/>
      <c r="C9790" s="216"/>
      <c r="D9790" s="186"/>
      <c r="E9790" s="217">
        <f t="shared" si="1742"/>
        <v>0</v>
      </c>
      <c r="F9790" s="218">
        <f t="shared" si="1743"/>
        <v>0</v>
      </c>
      <c r="G9790" s="220"/>
      <c r="I9790" s="269"/>
    </row>
    <row r="9791" spans="1:19">
      <c r="A9791" s="215" t="str">
        <f t="shared" si="1741"/>
        <v>-</v>
      </c>
      <c r="B9791" s="216"/>
      <c r="C9791" s="216"/>
      <c r="D9791" s="186"/>
      <c r="E9791" s="217">
        <f t="shared" si="1742"/>
        <v>0</v>
      </c>
      <c r="F9791" s="218">
        <f t="shared" si="1743"/>
        <v>0</v>
      </c>
      <c r="G9791" s="220"/>
      <c r="I9791" s="269"/>
    </row>
    <row r="9792" spans="1:19">
      <c r="A9792" s="215" t="str">
        <f t="shared" si="1741"/>
        <v>-</v>
      </c>
      <c r="B9792" s="216"/>
      <c r="C9792" s="216"/>
      <c r="D9792" s="186"/>
      <c r="E9792" s="217">
        <f t="shared" si="1742"/>
        <v>0</v>
      </c>
      <c r="F9792" s="218">
        <f t="shared" si="1743"/>
        <v>0</v>
      </c>
      <c r="G9792" s="220"/>
      <c r="I9792" s="269"/>
    </row>
    <row r="9793" spans="1:19">
      <c r="A9793" s="215" t="str">
        <f t="shared" si="1741"/>
        <v>-</v>
      </c>
      <c r="B9793" s="216"/>
      <c r="C9793" s="216"/>
      <c r="D9793" s="186"/>
      <c r="E9793" s="217">
        <f t="shared" si="1742"/>
        <v>0</v>
      </c>
      <c r="F9793" s="218">
        <f t="shared" si="1743"/>
        <v>0</v>
      </c>
      <c r="G9793" s="220"/>
      <c r="I9793" s="269"/>
    </row>
    <row r="9794" spans="1:19">
      <c r="A9794" s="215" t="str">
        <f t="shared" si="1741"/>
        <v>-</v>
      </c>
      <c r="B9794" s="216"/>
      <c r="C9794" s="216"/>
      <c r="D9794" s="186"/>
      <c r="E9794" s="217">
        <f t="shared" si="1742"/>
        <v>0</v>
      </c>
      <c r="F9794" s="218">
        <f t="shared" si="1743"/>
        <v>0</v>
      </c>
      <c r="G9794" s="220"/>
      <c r="I9794" s="269"/>
    </row>
    <row r="9795" spans="1:19">
      <c r="A9795" s="215" t="str">
        <f t="shared" si="1741"/>
        <v>-</v>
      </c>
      <c r="B9795" s="216"/>
      <c r="C9795" s="216"/>
      <c r="D9795" s="186"/>
      <c r="E9795" s="217">
        <f t="shared" si="1742"/>
        <v>0</v>
      </c>
      <c r="F9795" s="218">
        <f t="shared" si="1743"/>
        <v>0</v>
      </c>
      <c r="G9795" s="220"/>
      <c r="I9795" s="269"/>
    </row>
    <row r="9796" spans="1:19">
      <c r="A9796" s="215" t="str">
        <f t="shared" si="1741"/>
        <v>-</v>
      </c>
      <c r="B9796" s="216"/>
      <c r="C9796" s="216"/>
      <c r="D9796" s="186"/>
      <c r="E9796" s="217">
        <f t="shared" si="1742"/>
        <v>0</v>
      </c>
      <c r="F9796" s="218">
        <f t="shared" si="1743"/>
        <v>0</v>
      </c>
      <c r="G9796" s="220"/>
      <c r="I9796" s="269"/>
    </row>
    <row r="9797" spans="1:19">
      <c r="A9797" s="215" t="str">
        <f t="shared" si="1741"/>
        <v>-</v>
      </c>
      <c r="B9797" s="216"/>
      <c r="C9797" s="216"/>
      <c r="D9797" s="186"/>
      <c r="E9797" s="217">
        <f t="shared" si="1742"/>
        <v>0</v>
      </c>
      <c r="F9797" s="218">
        <f t="shared" si="1743"/>
        <v>0</v>
      </c>
      <c r="G9797" s="220"/>
      <c r="I9797" s="269"/>
    </row>
    <row r="9798" spans="1:19">
      <c r="A9798" s="215" t="str">
        <f t="shared" si="1741"/>
        <v>-</v>
      </c>
      <c r="B9798" s="216"/>
      <c r="C9798" s="216"/>
      <c r="D9798" s="186"/>
      <c r="E9798" s="217">
        <f t="shared" si="1742"/>
        <v>0</v>
      </c>
      <c r="F9798" s="218">
        <f t="shared" si="1743"/>
        <v>0</v>
      </c>
      <c r="G9798" s="220"/>
      <c r="I9798" s="269"/>
    </row>
    <row r="9799" spans="1:19">
      <c r="A9799" s="215" t="str">
        <f t="shared" si="1741"/>
        <v>-</v>
      </c>
      <c r="B9799" s="216"/>
      <c r="C9799" s="216"/>
      <c r="D9799" s="186"/>
      <c r="E9799" s="217">
        <f t="shared" si="1742"/>
        <v>0</v>
      </c>
      <c r="F9799" s="218">
        <f t="shared" si="1743"/>
        <v>0</v>
      </c>
      <c r="G9799" s="220"/>
      <c r="I9799" s="269"/>
    </row>
    <row r="9800" spans="1:19">
      <c r="A9800" s="215" t="str">
        <f t="shared" si="1741"/>
        <v>-</v>
      </c>
      <c r="B9800" s="216"/>
      <c r="C9800" s="216"/>
      <c r="D9800" s="186"/>
      <c r="E9800" s="217">
        <f t="shared" si="1742"/>
        <v>0</v>
      </c>
      <c r="F9800" s="218">
        <f t="shared" si="1743"/>
        <v>0</v>
      </c>
      <c r="G9800" s="220"/>
      <c r="I9800" s="308"/>
    </row>
    <row r="9801" spans="1:19" ht="13.5" thickBot="1">
      <c r="A9801" s="222"/>
      <c r="B9801" s="223"/>
      <c r="C9801" s="223"/>
      <c r="D9801" s="225"/>
      <c r="E9801" s="225"/>
      <c r="F9801" s="226" t="s">
        <v>76</v>
      </c>
      <c r="G9801" s="227">
        <f>SUM(F9789:F9800)</f>
        <v>0</v>
      </c>
      <c r="I9801" s="308"/>
    </row>
    <row r="9802" spans="1:19" s="209" customFormat="1" ht="13.5" thickTop="1">
      <c r="A9802" s="228" t="s">
        <v>63</v>
      </c>
      <c r="B9802" s="229"/>
      <c r="C9802" s="229"/>
      <c r="D9802" s="231"/>
      <c r="E9802" s="231"/>
      <c r="F9802" s="230"/>
      <c r="G9802" s="232"/>
      <c r="I9802" s="307"/>
      <c r="S9802" s="281"/>
    </row>
    <row r="9803" spans="1:19" ht="26">
      <c r="A9803" s="233" t="s">
        <v>53</v>
      </c>
      <c r="B9803" s="234"/>
      <c r="C9803" s="235" t="s">
        <v>54</v>
      </c>
      <c r="D9803" s="298" t="s">
        <v>64</v>
      </c>
      <c r="E9803" s="236" t="s">
        <v>65</v>
      </c>
      <c r="F9803" s="237" t="s">
        <v>75</v>
      </c>
      <c r="G9803" s="238" t="s">
        <v>66</v>
      </c>
      <c r="I9803" s="269"/>
    </row>
    <row r="9804" spans="1:19">
      <c r="A9804" s="842" t="str">
        <f t="shared" ref="A9804:A9815" si="1744">IF(I9803=0,"",VLOOKUP(I9803,MATERIALES,2,FALSE))</f>
        <v/>
      </c>
      <c r="B9804" s="843"/>
      <c r="C9804" s="239" t="str">
        <f t="shared" ref="C9804:C9812" si="1745">IF(I9803=0,"",VLOOKUP(I9803,MATERIALES,3,FALSE))</f>
        <v/>
      </c>
      <c r="D9804" s="186"/>
      <c r="E9804" s="240">
        <f t="shared" ref="E9804:E9815" si="1746">IF(I9803=0,0,VLOOKUP(I9803,MATERIALES,4,FALSE))</f>
        <v>0</v>
      </c>
      <c r="F9804" s="218">
        <f>D9804*E9804</f>
        <v>0</v>
      </c>
      <c r="G9804" s="219"/>
      <c r="I9804" s="269"/>
    </row>
    <row r="9805" spans="1:19">
      <c r="A9805" s="842" t="str">
        <f t="shared" si="1744"/>
        <v/>
      </c>
      <c r="B9805" s="843"/>
      <c r="C9805" s="239" t="str">
        <f t="shared" si="1745"/>
        <v/>
      </c>
      <c r="D9805" s="186"/>
      <c r="E9805" s="240">
        <f t="shared" si="1746"/>
        <v>0</v>
      </c>
      <c r="F9805" s="218">
        <f t="shared" ref="F9805:F9815" si="1747">D9805*E9805</f>
        <v>0</v>
      </c>
      <c r="G9805" s="220"/>
      <c r="I9805" s="269"/>
    </row>
    <row r="9806" spans="1:19">
      <c r="A9806" s="842" t="str">
        <f t="shared" si="1744"/>
        <v/>
      </c>
      <c r="B9806" s="843"/>
      <c r="C9806" s="239" t="str">
        <f t="shared" si="1745"/>
        <v/>
      </c>
      <c r="D9806" s="186"/>
      <c r="E9806" s="240">
        <f t="shared" si="1746"/>
        <v>0</v>
      </c>
      <c r="F9806" s="218">
        <f t="shared" si="1747"/>
        <v>0</v>
      </c>
      <c r="G9806" s="220"/>
      <c r="I9806" s="269"/>
    </row>
    <row r="9807" spans="1:19">
      <c r="A9807" s="842" t="str">
        <f t="shared" si="1744"/>
        <v/>
      </c>
      <c r="B9807" s="843"/>
      <c r="C9807" s="239" t="str">
        <f t="shared" si="1745"/>
        <v/>
      </c>
      <c r="D9807" s="186"/>
      <c r="E9807" s="240">
        <f t="shared" si="1746"/>
        <v>0</v>
      </c>
      <c r="F9807" s="218">
        <f t="shared" si="1747"/>
        <v>0</v>
      </c>
      <c r="G9807" s="220"/>
      <c r="I9807" s="269"/>
    </row>
    <row r="9808" spans="1:19">
      <c r="A9808" s="842" t="str">
        <f t="shared" si="1744"/>
        <v/>
      </c>
      <c r="B9808" s="843"/>
      <c r="C9808" s="239" t="str">
        <f t="shared" si="1745"/>
        <v/>
      </c>
      <c r="D9808" s="186"/>
      <c r="E9808" s="240">
        <f t="shared" si="1746"/>
        <v>0</v>
      </c>
      <c r="F9808" s="218">
        <f t="shared" si="1747"/>
        <v>0</v>
      </c>
      <c r="G9808" s="220"/>
      <c r="I9808" s="269"/>
    </row>
    <row r="9809" spans="1:9">
      <c r="A9809" s="842" t="str">
        <f t="shared" si="1744"/>
        <v/>
      </c>
      <c r="B9809" s="843"/>
      <c r="C9809" s="239" t="str">
        <f t="shared" si="1745"/>
        <v/>
      </c>
      <c r="D9809" s="186"/>
      <c r="E9809" s="240">
        <f t="shared" si="1746"/>
        <v>0</v>
      </c>
      <c r="F9809" s="218">
        <f t="shared" si="1747"/>
        <v>0</v>
      </c>
      <c r="G9809" s="220"/>
      <c r="I9809" s="269"/>
    </row>
    <row r="9810" spans="1:9">
      <c r="A9810" s="842" t="str">
        <f t="shared" si="1744"/>
        <v/>
      </c>
      <c r="B9810" s="843"/>
      <c r="C9810" s="239" t="str">
        <f t="shared" si="1745"/>
        <v/>
      </c>
      <c r="D9810" s="186"/>
      <c r="E9810" s="240">
        <f t="shared" si="1746"/>
        <v>0</v>
      </c>
      <c r="F9810" s="218">
        <f t="shared" si="1747"/>
        <v>0</v>
      </c>
      <c r="G9810" s="220"/>
      <c r="I9810" s="269"/>
    </row>
    <row r="9811" spans="1:9">
      <c r="A9811" s="842" t="str">
        <f t="shared" si="1744"/>
        <v/>
      </c>
      <c r="B9811" s="843"/>
      <c r="C9811" s="239" t="str">
        <f t="shared" si="1745"/>
        <v/>
      </c>
      <c r="D9811" s="186"/>
      <c r="E9811" s="240">
        <f t="shared" si="1746"/>
        <v>0</v>
      </c>
      <c r="F9811" s="218">
        <f t="shared" si="1747"/>
        <v>0</v>
      </c>
      <c r="G9811" s="241"/>
      <c r="I9811" s="269"/>
    </row>
    <row r="9812" spans="1:9">
      <c r="A9812" s="842" t="str">
        <f t="shared" si="1744"/>
        <v/>
      </c>
      <c r="B9812" s="843"/>
      <c r="C9812" s="239" t="str">
        <f t="shared" si="1745"/>
        <v/>
      </c>
      <c r="D9812" s="186"/>
      <c r="E9812" s="240">
        <f t="shared" si="1746"/>
        <v>0</v>
      </c>
      <c r="F9812" s="218">
        <f t="shared" si="1747"/>
        <v>0</v>
      </c>
      <c r="G9812" s="220"/>
      <c r="I9812" s="269"/>
    </row>
    <row r="9813" spans="1:9">
      <c r="A9813" s="842" t="str">
        <f t="shared" si="1744"/>
        <v/>
      </c>
      <c r="B9813" s="843"/>
      <c r="C9813" s="239"/>
      <c r="D9813" s="186"/>
      <c r="E9813" s="240">
        <f t="shared" si="1746"/>
        <v>0</v>
      </c>
      <c r="F9813" s="218">
        <f t="shared" si="1747"/>
        <v>0</v>
      </c>
      <c r="G9813" s="220"/>
      <c r="I9813" s="269"/>
    </row>
    <row r="9814" spans="1:9">
      <c r="A9814" s="842" t="str">
        <f t="shared" si="1744"/>
        <v/>
      </c>
      <c r="B9814" s="843"/>
      <c r="C9814" s="239"/>
      <c r="D9814" s="186"/>
      <c r="E9814" s="240">
        <f t="shared" si="1746"/>
        <v>0</v>
      </c>
      <c r="F9814" s="218">
        <f t="shared" si="1747"/>
        <v>0</v>
      </c>
      <c r="G9814" s="220"/>
      <c r="I9814" s="269"/>
    </row>
    <row r="9815" spans="1:9" ht="26.25" customHeight="1">
      <c r="A9815" s="842" t="str">
        <f t="shared" si="1744"/>
        <v/>
      </c>
      <c r="B9815" s="843"/>
      <c r="C9815" s="239" t="str">
        <f t="shared" ref="C9815" si="1748">IF(I9814=0,"",VLOOKUP(I9814,MATERIALES,3,FALSE))</f>
        <v/>
      </c>
      <c r="D9815" s="186"/>
      <c r="E9815" s="240">
        <f t="shared" si="1746"/>
        <v>0</v>
      </c>
      <c r="F9815" s="218">
        <f t="shared" si="1747"/>
        <v>0</v>
      </c>
      <c r="G9815" s="221"/>
      <c r="I9815" s="308"/>
    </row>
    <row r="9816" spans="1:9" ht="13.5" thickBot="1">
      <c r="A9816" s="204"/>
      <c r="D9816" s="206"/>
      <c r="E9816" s="242"/>
      <c r="F9816" s="243" t="s">
        <v>77</v>
      </c>
      <c r="G9816" s="241">
        <f>SUM(F9804:F9815)</f>
        <v>0</v>
      </c>
      <c r="I9816" s="308"/>
    </row>
    <row r="9817" spans="1:9" ht="14" thickTop="1" thickBot="1">
      <c r="A9817" s="244" t="s">
        <v>68</v>
      </c>
      <c r="B9817" s="245"/>
      <c r="C9817" s="245"/>
      <c r="D9817" s="247"/>
      <c r="E9817" s="247"/>
      <c r="F9817" s="246"/>
      <c r="G9817" s="248"/>
      <c r="I9817" s="308"/>
    </row>
    <row r="9818" spans="1:9" ht="13.5" thickTop="1">
      <c r="A9818" s="233" t="s">
        <v>53</v>
      </c>
      <c r="B9818" s="234"/>
      <c r="C9818" s="236" t="s">
        <v>67</v>
      </c>
      <c r="D9818" s="298" t="s">
        <v>71</v>
      </c>
      <c r="E9818" s="236" t="s">
        <v>96</v>
      </c>
      <c r="F9818" s="237" t="s">
        <v>75</v>
      </c>
      <c r="G9818" s="238" t="s">
        <v>66</v>
      </c>
      <c r="I9818" s="269"/>
    </row>
    <row r="9819" spans="1:9">
      <c r="A9819" s="842" t="str">
        <f>IF(I9818=0,"",VLOOKUP(I9818,EQUIPOS,2,FALSE))</f>
        <v/>
      </c>
      <c r="B9819" s="843"/>
      <c r="C9819" s="187"/>
      <c r="D9819" s="186"/>
      <c r="E9819" s="240">
        <f>IF(I9818=0,0,VLOOKUP(I9818,EQUIPOS,4,FALSE))</f>
        <v>0</v>
      </c>
      <c r="F9819" s="218">
        <f>C9819*D9819*E9819</f>
        <v>0</v>
      </c>
      <c r="G9819" s="219"/>
      <c r="I9819" s="269"/>
    </row>
    <row r="9820" spans="1:9">
      <c r="A9820" s="842" t="str">
        <f>IF(I9819=0,"",VLOOKUP(I9819,EQUIPOS,2,FALSE))</f>
        <v/>
      </c>
      <c r="B9820" s="843"/>
      <c r="C9820" s="187"/>
      <c r="D9820" s="186"/>
      <c r="E9820" s="240">
        <f>IF(I9819=0,0,VLOOKUP(I9819,EQUIPOS,4,FALSE))</f>
        <v>0</v>
      </c>
      <c r="F9820" s="218">
        <f t="shared" ref="F9820:F9823" si="1749">C9820*D9820*E9820</f>
        <v>0</v>
      </c>
      <c r="G9820" s="220"/>
      <c r="I9820" s="269"/>
    </row>
    <row r="9821" spans="1:9">
      <c r="A9821" s="842" t="str">
        <f>IF(I9820=0,"",VLOOKUP(I9820,EQUIPOS,2,FALSE))</f>
        <v/>
      </c>
      <c r="B9821" s="843"/>
      <c r="C9821" s="187"/>
      <c r="D9821" s="186"/>
      <c r="E9821" s="240">
        <f>IF(I9820=0,0,VLOOKUP(I9820,EQUIPOS,4,FALSE))</f>
        <v>0</v>
      </c>
      <c r="F9821" s="218">
        <f t="shared" si="1749"/>
        <v>0</v>
      </c>
      <c r="G9821" s="220"/>
      <c r="I9821" s="269"/>
    </row>
    <row r="9822" spans="1:9">
      <c r="A9822" s="842" t="str">
        <f>IF(I9821=0,"",VLOOKUP(I9821,EQUIPOS,2,FALSE))</f>
        <v/>
      </c>
      <c r="B9822" s="843"/>
      <c r="C9822" s="187"/>
      <c r="D9822" s="186"/>
      <c r="E9822" s="240">
        <f>IF(I9821=0,0,VLOOKUP(I9821,EQUIPOS,4,FALSE))</f>
        <v>0</v>
      </c>
      <c r="F9822" s="218">
        <f t="shared" si="1749"/>
        <v>0</v>
      </c>
      <c r="G9822" s="220"/>
      <c r="I9822" s="269"/>
    </row>
    <row r="9823" spans="1:9" ht="30.75" customHeight="1">
      <c r="A9823" s="842" t="str">
        <f>IF(I9822=0,"",VLOOKUP(I9822,EQUIPOS,2,FALSE))</f>
        <v/>
      </c>
      <c r="B9823" s="843"/>
      <c r="C9823" s="187"/>
      <c r="D9823" s="186"/>
      <c r="E9823" s="240">
        <f>IF(I9822=0,0,VLOOKUP(I9822,EQUIPOS,4,FALSE))</f>
        <v>0</v>
      </c>
      <c r="F9823" s="218">
        <f t="shared" si="1749"/>
        <v>0</v>
      </c>
      <c r="G9823" s="221"/>
      <c r="I9823" s="308"/>
    </row>
    <row r="9824" spans="1:9" ht="13.5" thickBot="1">
      <c r="A9824" s="222"/>
      <c r="B9824" s="223"/>
      <c r="C9824" s="223"/>
      <c r="D9824" s="225"/>
      <c r="E9824" s="249"/>
      <c r="F9824" s="226" t="s">
        <v>78</v>
      </c>
      <c r="G9824" s="250">
        <f>SUM(F9819:F9823)</f>
        <v>0</v>
      </c>
      <c r="I9824" s="308"/>
    </row>
    <row r="9825" spans="1:9" ht="13.5" thickTop="1">
      <c r="A9825" s="228" t="s">
        <v>69</v>
      </c>
      <c r="B9825" s="229"/>
      <c r="C9825" s="229"/>
      <c r="D9825" s="231"/>
      <c r="E9825" s="231"/>
      <c r="F9825" s="230"/>
      <c r="G9825" s="232"/>
      <c r="H9825" s="209"/>
      <c r="I9825" s="307"/>
    </row>
    <row r="9826" spans="1:9" ht="26">
      <c r="A9826" s="233" t="s">
        <v>53</v>
      </c>
      <c r="B9826" s="235" t="s">
        <v>54</v>
      </c>
      <c r="C9826" s="235" t="s">
        <v>64</v>
      </c>
      <c r="D9826" s="298" t="s">
        <v>70</v>
      </c>
      <c r="E9826" s="236" t="s">
        <v>65</v>
      </c>
      <c r="F9826" s="237" t="s">
        <v>75</v>
      </c>
      <c r="G9826" s="238" t="s">
        <v>66</v>
      </c>
      <c r="I9826" s="269"/>
    </row>
    <row r="9827" spans="1:9">
      <c r="A9827" s="251" t="str">
        <f t="shared" ref="A9827:A9838" si="1750">IF(I9826=0,"",VLOOKUP(I9826,MANOOBRA,2,FALSE))</f>
        <v/>
      </c>
      <c r="B9827" s="239" t="str">
        <f t="shared" ref="B9827:B9838" si="1751">IF(I9826=0,"",VLOOKUP(I9826,MANOOBRA,3,FALSE))</f>
        <v/>
      </c>
      <c r="C9827" s="187"/>
      <c r="D9827" s="187"/>
      <c r="E9827" s="240">
        <f t="shared" ref="E9827:E9838" si="1752">IF(I9826=0,0,VLOOKUP(I9826,MANOOBRA,4,FALSE))</f>
        <v>0</v>
      </c>
      <c r="F9827" s="218">
        <f>IF(D9827=0,0,C9827*E9827/D9827)</f>
        <v>0</v>
      </c>
      <c r="G9827" s="219"/>
      <c r="I9827" s="269"/>
    </row>
    <row r="9828" spans="1:9">
      <c r="A9828" s="251" t="str">
        <f t="shared" si="1750"/>
        <v/>
      </c>
      <c r="B9828" s="239" t="str">
        <f t="shared" si="1751"/>
        <v/>
      </c>
      <c r="C9828" s="187"/>
      <c r="D9828" s="187"/>
      <c r="E9828" s="240">
        <f t="shared" si="1752"/>
        <v>0</v>
      </c>
      <c r="F9828" s="218">
        <f t="shared" ref="F9828:F9838" si="1753">IF(D9828=0,0,C9828*E9828/D9828)</f>
        <v>0</v>
      </c>
      <c r="G9828" s="220"/>
      <c r="I9828" s="269"/>
    </row>
    <row r="9829" spans="1:9">
      <c r="A9829" s="251" t="str">
        <f t="shared" si="1750"/>
        <v/>
      </c>
      <c r="B9829" s="239" t="str">
        <f t="shared" si="1751"/>
        <v/>
      </c>
      <c r="C9829" s="187"/>
      <c r="D9829" s="290"/>
      <c r="E9829" s="240">
        <f t="shared" si="1752"/>
        <v>0</v>
      </c>
      <c r="F9829" s="218">
        <f t="shared" si="1753"/>
        <v>0</v>
      </c>
      <c r="G9829" s="220"/>
      <c r="I9829" s="269"/>
    </row>
    <row r="9830" spans="1:9">
      <c r="A9830" s="251" t="str">
        <f t="shared" si="1750"/>
        <v/>
      </c>
      <c r="B9830" s="239" t="str">
        <f t="shared" si="1751"/>
        <v/>
      </c>
      <c r="C9830" s="187"/>
      <c r="D9830" s="187"/>
      <c r="E9830" s="240">
        <f t="shared" si="1752"/>
        <v>0</v>
      </c>
      <c r="F9830" s="218">
        <f t="shared" si="1753"/>
        <v>0</v>
      </c>
      <c r="G9830" s="220"/>
      <c r="I9830" s="269"/>
    </row>
    <row r="9831" spans="1:9">
      <c r="A9831" s="251" t="str">
        <f t="shared" si="1750"/>
        <v/>
      </c>
      <c r="B9831" s="239" t="str">
        <f t="shared" si="1751"/>
        <v/>
      </c>
      <c r="C9831" s="187"/>
      <c r="D9831" s="187"/>
      <c r="E9831" s="240">
        <f t="shared" si="1752"/>
        <v>0</v>
      </c>
      <c r="F9831" s="218">
        <f t="shared" si="1753"/>
        <v>0</v>
      </c>
      <c r="G9831" s="220"/>
      <c r="I9831" s="269"/>
    </row>
    <row r="9832" spans="1:9">
      <c r="A9832" s="251" t="str">
        <f t="shared" si="1750"/>
        <v/>
      </c>
      <c r="B9832" s="239" t="str">
        <f t="shared" si="1751"/>
        <v/>
      </c>
      <c r="C9832" s="187"/>
      <c r="D9832" s="187"/>
      <c r="E9832" s="240">
        <f t="shared" si="1752"/>
        <v>0</v>
      </c>
      <c r="F9832" s="218">
        <f t="shared" si="1753"/>
        <v>0</v>
      </c>
      <c r="G9832" s="220"/>
      <c r="I9832" s="269"/>
    </row>
    <row r="9833" spans="1:9">
      <c r="A9833" s="251" t="str">
        <f t="shared" si="1750"/>
        <v/>
      </c>
      <c r="B9833" s="239" t="str">
        <f t="shared" si="1751"/>
        <v/>
      </c>
      <c r="C9833" s="187"/>
      <c r="D9833" s="187"/>
      <c r="E9833" s="240">
        <f t="shared" si="1752"/>
        <v>0</v>
      </c>
      <c r="F9833" s="218">
        <f t="shared" si="1753"/>
        <v>0</v>
      </c>
      <c r="G9833" s="220"/>
      <c r="I9833" s="269"/>
    </row>
    <row r="9834" spans="1:9">
      <c r="A9834" s="251" t="str">
        <f t="shared" si="1750"/>
        <v/>
      </c>
      <c r="B9834" s="239" t="str">
        <f t="shared" si="1751"/>
        <v/>
      </c>
      <c r="C9834" s="187"/>
      <c r="D9834" s="187"/>
      <c r="E9834" s="240">
        <f t="shared" si="1752"/>
        <v>0</v>
      </c>
      <c r="F9834" s="218">
        <f t="shared" si="1753"/>
        <v>0</v>
      </c>
      <c r="G9834" s="220"/>
      <c r="I9834" s="269"/>
    </row>
    <row r="9835" spans="1:9">
      <c r="A9835" s="251" t="str">
        <f t="shared" si="1750"/>
        <v/>
      </c>
      <c r="B9835" s="239" t="str">
        <f t="shared" si="1751"/>
        <v/>
      </c>
      <c r="C9835" s="187"/>
      <c r="D9835" s="187"/>
      <c r="E9835" s="240">
        <f t="shared" si="1752"/>
        <v>0</v>
      </c>
      <c r="F9835" s="218">
        <f t="shared" si="1753"/>
        <v>0</v>
      </c>
      <c r="G9835" s="220"/>
      <c r="I9835" s="269"/>
    </row>
    <row r="9836" spans="1:9">
      <c r="A9836" s="251" t="str">
        <f t="shared" si="1750"/>
        <v/>
      </c>
      <c r="B9836" s="239" t="str">
        <f t="shared" si="1751"/>
        <v/>
      </c>
      <c r="C9836" s="187"/>
      <c r="D9836" s="187"/>
      <c r="E9836" s="240">
        <f t="shared" si="1752"/>
        <v>0</v>
      </c>
      <c r="F9836" s="218">
        <f t="shared" si="1753"/>
        <v>0</v>
      </c>
      <c r="G9836" s="220"/>
      <c r="I9836" s="269"/>
    </row>
    <row r="9837" spans="1:9">
      <c r="A9837" s="251" t="str">
        <f t="shared" si="1750"/>
        <v/>
      </c>
      <c r="B9837" s="239" t="str">
        <f t="shared" si="1751"/>
        <v/>
      </c>
      <c r="C9837" s="187"/>
      <c r="D9837" s="187"/>
      <c r="E9837" s="240">
        <f t="shared" si="1752"/>
        <v>0</v>
      </c>
      <c r="F9837" s="218">
        <f t="shared" si="1753"/>
        <v>0</v>
      </c>
      <c r="G9837" s="220"/>
      <c r="I9837" s="269"/>
    </row>
    <row r="9838" spans="1:9" ht="31.5" customHeight="1">
      <c r="A9838" s="251" t="str">
        <f t="shared" si="1750"/>
        <v/>
      </c>
      <c r="B9838" s="239" t="str">
        <f t="shared" si="1751"/>
        <v/>
      </c>
      <c r="C9838" s="187"/>
      <c r="D9838" s="187"/>
      <c r="E9838" s="240">
        <f t="shared" si="1752"/>
        <v>0</v>
      </c>
      <c r="F9838" s="218">
        <f t="shared" si="1753"/>
        <v>0</v>
      </c>
      <c r="G9838" s="221"/>
      <c r="I9838" s="308"/>
    </row>
    <row r="9839" spans="1:9" ht="13.5" thickBot="1">
      <c r="A9839" s="222"/>
      <c r="B9839" s="223"/>
      <c r="C9839" s="223"/>
      <c r="D9839" s="225"/>
      <c r="E9839" s="225"/>
      <c r="F9839" s="226" t="s">
        <v>79</v>
      </c>
      <c r="G9839" s="250">
        <f>SUM(F9827:F9838)</f>
        <v>0</v>
      </c>
      <c r="I9839" s="308"/>
    </row>
    <row r="9840" spans="1:9" ht="13.5" thickTop="1">
      <c r="A9840" s="179" t="s">
        <v>72</v>
      </c>
      <c r="B9840" s="229"/>
      <c r="C9840" s="229"/>
      <c r="D9840" s="231"/>
      <c r="E9840" s="231"/>
      <c r="F9840" s="230"/>
      <c r="G9840" s="232"/>
      <c r="H9840" s="209"/>
      <c r="I9840" s="307"/>
    </row>
    <row r="9841" spans="1:20">
      <c r="A9841" s="233" t="s">
        <v>53</v>
      </c>
      <c r="B9841" s="234"/>
      <c r="C9841" s="234"/>
      <c r="D9841" s="299"/>
      <c r="E9841" s="236" t="s">
        <v>73</v>
      </c>
      <c r="F9841" s="237" t="s">
        <v>74</v>
      </c>
      <c r="G9841" s="252" t="s">
        <v>73</v>
      </c>
      <c r="I9841" s="308"/>
    </row>
    <row r="9842" spans="1:20">
      <c r="A9842" s="178" t="s">
        <v>86</v>
      </c>
      <c r="B9842" s="253"/>
      <c r="C9842" s="253"/>
      <c r="D9842" s="300"/>
      <c r="E9842" s="217">
        <f>SUM(G9801,G9816,G9824,G9839)</f>
        <v>0</v>
      </c>
      <c r="F9842" s="254">
        <f>A</f>
        <v>0</v>
      </c>
      <c r="G9842" s="255">
        <f>E9842*F9842</f>
        <v>0</v>
      </c>
      <c r="I9842" s="308"/>
    </row>
    <row r="9843" spans="1:20">
      <c r="A9843" s="178" t="s">
        <v>84</v>
      </c>
      <c r="B9843" s="253"/>
      <c r="C9843" s="253"/>
      <c r="D9843" s="300"/>
      <c r="E9843" s="217">
        <f>SUM(G9801,G9816,G9824,G9839)</f>
        <v>0</v>
      </c>
      <c r="F9843" s="254">
        <f>I</f>
        <v>0</v>
      </c>
      <c r="G9843" s="255">
        <f>E9843*F9843</f>
        <v>0</v>
      </c>
      <c r="I9843" s="308"/>
    </row>
    <row r="9844" spans="1:20" ht="33" customHeight="1">
      <c r="A9844" s="178" t="s">
        <v>85</v>
      </c>
      <c r="B9844" s="253"/>
      <c r="C9844" s="253"/>
      <c r="D9844" s="300"/>
      <c r="E9844" s="217">
        <f>SUM(G9801,G9816,G9824,G9839)</f>
        <v>0</v>
      </c>
      <c r="F9844" s="254">
        <f>U</f>
        <v>0</v>
      </c>
      <c r="G9844" s="255">
        <f>E9844*F9844</f>
        <v>0</v>
      </c>
      <c r="I9844" s="308"/>
      <c r="J9844" s="281"/>
      <c r="K9844" s="281"/>
      <c r="L9844" s="281"/>
      <c r="M9844" s="281"/>
      <c r="N9844" s="281"/>
      <c r="O9844" s="281"/>
      <c r="P9844" s="281"/>
      <c r="Q9844" s="281"/>
      <c r="R9844" s="281"/>
      <c r="S9844" s="281"/>
    </row>
    <row r="9845" spans="1:20" s="201" customFormat="1" ht="13.5" thickBot="1">
      <c r="A9845" s="222"/>
      <c r="B9845" s="223"/>
      <c r="C9845" s="223"/>
      <c r="D9845" s="225"/>
      <c r="E9845" s="225"/>
      <c r="F9845" s="256" t="s">
        <v>83</v>
      </c>
      <c r="G9845" s="250">
        <f>SUM(G9842:G9844)</f>
        <v>0</v>
      </c>
      <c r="I9845" s="309"/>
      <c r="J9845" s="201" t="str">
        <f>B9785</f>
        <v>11,8</v>
      </c>
      <c r="K9845" s="261">
        <f>E9842</f>
        <v>0</v>
      </c>
      <c r="L9845" s="261">
        <f>+G9801</f>
        <v>0</v>
      </c>
      <c r="M9845" s="261">
        <f>+G9816</f>
        <v>0</v>
      </c>
      <c r="N9845" s="261">
        <f>+G9824</f>
        <v>0</v>
      </c>
      <c r="O9845" s="261">
        <f>+G9839</f>
        <v>0</v>
      </c>
      <c r="P9845" s="280">
        <f>G9842</f>
        <v>0</v>
      </c>
      <c r="Q9845" s="280">
        <f>G9843</f>
        <v>0</v>
      </c>
      <c r="R9845" s="280">
        <f>G9844</f>
        <v>0</v>
      </c>
      <c r="S9845" s="283">
        <f>SUM(K9845:R9845)</f>
        <v>0</v>
      </c>
      <c r="T9845" s="280"/>
    </row>
    <row r="9846" spans="1:20" ht="14" thickTop="1" thickBot="1">
      <c r="A9846" s="257"/>
      <c r="B9846" s="201"/>
      <c r="C9846" s="201"/>
      <c r="D9846" s="301"/>
      <c r="E9846" s="258" t="s">
        <v>88</v>
      </c>
      <c r="F9846" s="259"/>
      <c r="G9846" s="260">
        <f>ROUND(SUM(G9801,G9816,G9824,G9839,G9845),0)</f>
        <v>0</v>
      </c>
      <c r="I9846" s="308"/>
      <c r="T9846" s="280"/>
    </row>
    <row r="9847" spans="1:20" ht="13.5" thickTop="1">
      <c r="A9847" s="262" t="s">
        <v>95</v>
      </c>
      <c r="D9847" s="206"/>
      <c r="E9847" s="206"/>
      <c r="F9847" s="205"/>
      <c r="G9847" s="208"/>
      <c r="I9847" s="308"/>
      <c r="T9847" s="280"/>
    </row>
    <row r="9848" spans="1:20">
      <c r="A9848" s="262"/>
      <c r="B9848" s="263"/>
      <c r="C9848" s="263"/>
      <c r="D9848" s="302"/>
      <c r="E9848" s="206"/>
      <c r="F9848" s="205"/>
      <c r="G9848" s="264">
        <f ca="1">TODAY()</f>
        <v>45189</v>
      </c>
      <c r="I9848" s="308"/>
      <c r="T9848" s="280"/>
    </row>
    <row r="9849" spans="1:20" s="191" customFormat="1" ht="13.5" thickBot="1">
      <c r="A9849" s="222"/>
      <c r="B9849" s="223"/>
      <c r="C9849" s="223"/>
      <c r="D9849" s="225"/>
      <c r="E9849" s="225"/>
      <c r="F9849" s="224"/>
      <c r="G9849" s="265"/>
      <c r="I9849" s="303"/>
      <c r="S9849" s="282"/>
    </row>
    <row r="9850" spans="1:20" s="191" customFormat="1" ht="13.5" thickTop="1">
      <c r="A9850" s="188" t="s">
        <v>124</v>
      </c>
      <c r="B9850" s="188"/>
      <c r="C9850" s="188"/>
      <c r="D9850" s="190"/>
      <c r="E9850" s="190"/>
      <c r="F9850" s="189"/>
      <c r="G9850" s="189"/>
      <c r="I9850" s="303"/>
      <c r="S9850" s="282"/>
    </row>
    <row r="9851" spans="1:20" s="191" customFormat="1">
      <c r="A9851" s="188" t="str">
        <f>CONCATENATE('Prestaciones y AIU'!A8616," ANALISIS DE PRECIOS UNITARIOS")</f>
        <v xml:space="preserve"> ANALISIS DE PRECIOS UNITARIOS</v>
      </c>
      <c r="B9851" s="188"/>
      <c r="C9851" s="188"/>
      <c r="D9851" s="190"/>
      <c r="E9851" s="190"/>
      <c r="F9851" s="189"/>
      <c r="G9851" s="189"/>
      <c r="I9851" s="303"/>
      <c r="S9851" s="282"/>
    </row>
    <row r="9852" spans="1:20" s="191" customFormat="1">
      <c r="A9852" s="188" t="str">
        <f>Objeto_LIC</f>
        <v>OBJETO PROCESO COMPETITIVO</v>
      </c>
      <c r="B9852" s="188"/>
      <c r="C9852" s="188"/>
      <c r="D9852" s="190"/>
      <c r="E9852" s="190"/>
      <c r="F9852" s="189"/>
      <c r="G9852" s="189"/>
      <c r="I9852" s="303"/>
      <c r="S9852" s="282"/>
    </row>
    <row r="9853" spans="1:20">
      <c r="A9853" s="188"/>
      <c r="B9853" s="188"/>
      <c r="C9853" s="188"/>
      <c r="D9853" s="190"/>
      <c r="E9853" s="190"/>
      <c r="F9853" s="189"/>
      <c r="G9853" s="189"/>
    </row>
    <row r="9854" spans="1:20" s="201" customFormat="1" ht="13.5" thickBot="1">
      <c r="A9854" s="192"/>
      <c r="B9854" s="192"/>
      <c r="C9854" s="192"/>
      <c r="D9854" s="194"/>
      <c r="E9854" s="194"/>
      <c r="F9854" s="193"/>
      <c r="G9854" s="193"/>
      <c r="I9854" s="305"/>
      <c r="S9854" s="282"/>
    </row>
    <row r="9855" spans="1:20" ht="13.5" thickTop="1">
      <c r="A9855" s="196"/>
      <c r="B9855" s="197"/>
      <c r="C9855" s="197"/>
      <c r="D9855" s="199"/>
      <c r="E9855" s="199"/>
      <c r="F9855" s="198"/>
      <c r="G9855" s="200" t="s">
        <v>125</v>
      </c>
    </row>
    <row r="9856" spans="1:20">
      <c r="A9856" s="202" t="s">
        <v>58</v>
      </c>
      <c r="B9856" s="844" t="str">
        <f>Proponente</f>
        <v>INDICAR NOMBRE DE CONTRATISTA</v>
      </c>
      <c r="C9856" s="844"/>
      <c r="D9856" s="844"/>
      <c r="E9856" s="844"/>
      <c r="F9856" s="844"/>
      <c r="G9856" s="845"/>
    </row>
    <row r="9857" spans="1:19">
      <c r="A9857" s="202" t="s">
        <v>59</v>
      </c>
      <c r="B9857" s="203" t="str">
        <f>Presupuesto!$A$149</f>
        <v>11,9</v>
      </c>
      <c r="C9857" s="844" t="str">
        <f>Presupuesto!$B$149</f>
        <v>Suministro de MDC 19 (Suelto)</v>
      </c>
      <c r="D9857" s="844"/>
      <c r="E9857" s="844"/>
      <c r="F9857" s="844"/>
      <c r="G9857" s="845"/>
    </row>
    <row r="9858" spans="1:19">
      <c r="A9858" s="204"/>
      <c r="D9858" s="206"/>
      <c r="E9858" s="206"/>
      <c r="F9858" s="192" t="s">
        <v>87</v>
      </c>
      <c r="G9858" s="207" t="str">
        <f>Presupuesto!$C$149</f>
        <v>m3</v>
      </c>
      <c r="I9858" s="306"/>
      <c r="J9858" s="281"/>
      <c r="K9858" s="281"/>
      <c r="L9858" s="281"/>
      <c r="M9858" s="281"/>
      <c r="N9858" s="281"/>
      <c r="O9858" s="281"/>
      <c r="P9858" s="281"/>
      <c r="Q9858" s="281"/>
      <c r="R9858" s="281"/>
      <c r="S9858" s="281"/>
    </row>
    <row r="9859" spans="1:19" s="209" customFormat="1" ht="13.5" thickBot="1">
      <c r="A9859" s="202" t="s">
        <v>60</v>
      </c>
      <c r="B9859" s="195"/>
      <c r="C9859" s="195"/>
      <c r="D9859" s="206"/>
      <c r="E9859" s="206"/>
      <c r="F9859" s="205"/>
      <c r="G9859" s="208"/>
      <c r="I9859" s="307"/>
      <c r="S9859" s="281"/>
    </row>
    <row r="9860" spans="1:19" ht="13.5" thickTop="1">
      <c r="A9860" s="210" t="s">
        <v>53</v>
      </c>
      <c r="B9860" s="211" t="s">
        <v>61</v>
      </c>
      <c r="C9860" s="211" t="s">
        <v>62</v>
      </c>
      <c r="D9860" s="212" t="s">
        <v>70</v>
      </c>
      <c r="E9860" s="213" t="s">
        <v>98</v>
      </c>
      <c r="F9860" s="213" t="s">
        <v>75</v>
      </c>
      <c r="G9860" s="214" t="s">
        <v>66</v>
      </c>
      <c r="I9860" s="269"/>
    </row>
    <row r="9861" spans="1:19">
      <c r="A9861" s="215" t="str">
        <f t="shared" ref="A9861:A9872" si="1754">IF(I9860=0,"-",VLOOKUP(I9860,EQUIPOS,2,FALSE))</f>
        <v>-</v>
      </c>
      <c r="B9861" s="216"/>
      <c r="C9861" s="216"/>
      <c r="D9861" s="186"/>
      <c r="E9861" s="217">
        <f t="shared" ref="E9861:E9872" si="1755">IF(I9860=0,0,VLOOKUP(I9860,EQUIPOS,4,FALSE))</f>
        <v>0</v>
      </c>
      <c r="F9861" s="218">
        <f t="shared" ref="F9861:F9872" si="1756">IF(D9861=0,0,E9861/D9861)</f>
        <v>0</v>
      </c>
      <c r="G9861" s="219"/>
      <c r="I9861" s="269"/>
    </row>
    <row r="9862" spans="1:19">
      <c r="A9862" s="215" t="str">
        <f t="shared" si="1754"/>
        <v>-</v>
      </c>
      <c r="B9862" s="216"/>
      <c r="C9862" s="216"/>
      <c r="D9862" s="186"/>
      <c r="E9862" s="217">
        <f t="shared" si="1755"/>
        <v>0</v>
      </c>
      <c r="F9862" s="218">
        <f t="shared" si="1756"/>
        <v>0</v>
      </c>
      <c r="G9862" s="220"/>
      <c r="I9862" s="269"/>
    </row>
    <row r="9863" spans="1:19">
      <c r="A9863" s="215" t="str">
        <f t="shared" si="1754"/>
        <v>-</v>
      </c>
      <c r="B9863" s="216"/>
      <c r="C9863" s="216"/>
      <c r="D9863" s="186"/>
      <c r="E9863" s="217">
        <f t="shared" si="1755"/>
        <v>0</v>
      </c>
      <c r="F9863" s="218">
        <f t="shared" si="1756"/>
        <v>0</v>
      </c>
      <c r="G9863" s="220"/>
      <c r="I9863" s="269"/>
    </row>
    <row r="9864" spans="1:19">
      <c r="A9864" s="215" t="str">
        <f t="shared" si="1754"/>
        <v>-</v>
      </c>
      <c r="B9864" s="216"/>
      <c r="C9864" s="216"/>
      <c r="D9864" s="186"/>
      <c r="E9864" s="217">
        <f t="shared" si="1755"/>
        <v>0</v>
      </c>
      <c r="F9864" s="218">
        <f t="shared" si="1756"/>
        <v>0</v>
      </c>
      <c r="G9864" s="220"/>
      <c r="I9864" s="269"/>
    </row>
    <row r="9865" spans="1:19">
      <c r="A9865" s="215" t="str">
        <f t="shared" si="1754"/>
        <v>-</v>
      </c>
      <c r="B9865" s="216"/>
      <c r="C9865" s="216"/>
      <c r="D9865" s="186"/>
      <c r="E9865" s="217">
        <f t="shared" si="1755"/>
        <v>0</v>
      </c>
      <c r="F9865" s="218">
        <f t="shared" si="1756"/>
        <v>0</v>
      </c>
      <c r="G9865" s="220"/>
      <c r="I9865" s="269"/>
    </row>
    <row r="9866" spans="1:19">
      <c r="A9866" s="215" t="str">
        <f t="shared" si="1754"/>
        <v>-</v>
      </c>
      <c r="B9866" s="216"/>
      <c r="C9866" s="216"/>
      <c r="D9866" s="186"/>
      <c r="E9866" s="217">
        <f t="shared" si="1755"/>
        <v>0</v>
      </c>
      <c r="F9866" s="218">
        <f t="shared" si="1756"/>
        <v>0</v>
      </c>
      <c r="G9866" s="220"/>
      <c r="I9866" s="269"/>
    </row>
    <row r="9867" spans="1:19">
      <c r="A9867" s="215" t="str">
        <f t="shared" si="1754"/>
        <v>-</v>
      </c>
      <c r="B9867" s="216"/>
      <c r="C9867" s="216"/>
      <c r="D9867" s="186"/>
      <c r="E9867" s="217">
        <f t="shared" si="1755"/>
        <v>0</v>
      </c>
      <c r="F9867" s="218">
        <f t="shared" si="1756"/>
        <v>0</v>
      </c>
      <c r="G9867" s="220"/>
      <c r="I9867" s="269"/>
    </row>
    <row r="9868" spans="1:19">
      <c r="A9868" s="215" t="str">
        <f t="shared" si="1754"/>
        <v>-</v>
      </c>
      <c r="B9868" s="216"/>
      <c r="C9868" s="216"/>
      <c r="D9868" s="186"/>
      <c r="E9868" s="217">
        <f t="shared" si="1755"/>
        <v>0</v>
      </c>
      <c r="F9868" s="218">
        <f t="shared" si="1756"/>
        <v>0</v>
      </c>
      <c r="G9868" s="220"/>
      <c r="I9868" s="269"/>
    </row>
    <row r="9869" spans="1:19">
      <c r="A9869" s="215" t="str">
        <f t="shared" si="1754"/>
        <v>-</v>
      </c>
      <c r="B9869" s="216"/>
      <c r="C9869" s="216"/>
      <c r="D9869" s="186"/>
      <c r="E9869" s="217">
        <f t="shared" si="1755"/>
        <v>0</v>
      </c>
      <c r="F9869" s="218">
        <f t="shared" si="1756"/>
        <v>0</v>
      </c>
      <c r="G9869" s="220"/>
      <c r="I9869" s="269"/>
    </row>
    <row r="9870" spans="1:19">
      <c r="A9870" s="215" t="str">
        <f t="shared" si="1754"/>
        <v>-</v>
      </c>
      <c r="B9870" s="216"/>
      <c r="C9870" s="216"/>
      <c r="D9870" s="186"/>
      <c r="E9870" s="217">
        <f t="shared" si="1755"/>
        <v>0</v>
      </c>
      <c r="F9870" s="218">
        <f t="shared" si="1756"/>
        <v>0</v>
      </c>
      <c r="G9870" s="220"/>
      <c r="I9870" s="269"/>
    </row>
    <row r="9871" spans="1:19">
      <c r="A9871" s="215" t="str">
        <f t="shared" si="1754"/>
        <v>-</v>
      </c>
      <c r="B9871" s="216"/>
      <c r="C9871" s="216"/>
      <c r="D9871" s="186"/>
      <c r="E9871" s="217">
        <f t="shared" si="1755"/>
        <v>0</v>
      </c>
      <c r="F9871" s="218">
        <f t="shared" si="1756"/>
        <v>0</v>
      </c>
      <c r="G9871" s="220"/>
      <c r="I9871" s="269"/>
    </row>
    <row r="9872" spans="1:19">
      <c r="A9872" s="215" t="str">
        <f t="shared" si="1754"/>
        <v>-</v>
      </c>
      <c r="B9872" s="216"/>
      <c r="C9872" s="216"/>
      <c r="D9872" s="186"/>
      <c r="E9872" s="217">
        <f t="shared" si="1755"/>
        <v>0</v>
      </c>
      <c r="F9872" s="218">
        <f t="shared" si="1756"/>
        <v>0</v>
      </c>
      <c r="G9872" s="220"/>
      <c r="I9872" s="308"/>
    </row>
    <row r="9873" spans="1:19" ht="13.5" thickBot="1">
      <c r="A9873" s="222"/>
      <c r="B9873" s="223"/>
      <c r="C9873" s="223"/>
      <c r="D9873" s="225"/>
      <c r="E9873" s="225"/>
      <c r="F9873" s="226" t="s">
        <v>76</v>
      </c>
      <c r="G9873" s="227">
        <f>SUM(F9861:F9872)</f>
        <v>0</v>
      </c>
      <c r="I9873" s="308"/>
    </row>
    <row r="9874" spans="1:19" s="209" customFormat="1" ht="13.5" thickTop="1">
      <c r="A9874" s="228" t="s">
        <v>63</v>
      </c>
      <c r="B9874" s="229"/>
      <c r="C9874" s="229"/>
      <c r="D9874" s="231"/>
      <c r="E9874" s="231"/>
      <c r="F9874" s="230"/>
      <c r="G9874" s="232"/>
      <c r="I9874" s="307"/>
      <c r="S9874" s="281"/>
    </row>
    <row r="9875" spans="1:19" ht="26">
      <c r="A9875" s="233" t="s">
        <v>53</v>
      </c>
      <c r="B9875" s="234"/>
      <c r="C9875" s="235" t="s">
        <v>54</v>
      </c>
      <c r="D9875" s="298" t="s">
        <v>64</v>
      </c>
      <c r="E9875" s="236" t="s">
        <v>65</v>
      </c>
      <c r="F9875" s="237" t="s">
        <v>75</v>
      </c>
      <c r="G9875" s="238" t="s">
        <v>66</v>
      </c>
      <c r="I9875" s="269"/>
    </row>
    <row r="9876" spans="1:19">
      <c r="A9876" s="842" t="str">
        <f t="shared" ref="A9876:A9887" si="1757">IF(I9875=0,"",VLOOKUP(I9875,MATERIALES,2,FALSE))</f>
        <v/>
      </c>
      <c r="B9876" s="843"/>
      <c r="C9876" s="239" t="str">
        <f t="shared" ref="C9876:C9884" si="1758">IF(I9875=0,"",VLOOKUP(I9875,MATERIALES,3,FALSE))</f>
        <v/>
      </c>
      <c r="D9876" s="186"/>
      <c r="E9876" s="240">
        <f t="shared" ref="E9876:E9887" si="1759">IF(I9875=0,0,VLOOKUP(I9875,MATERIALES,4,FALSE))</f>
        <v>0</v>
      </c>
      <c r="F9876" s="218">
        <f>D9876*E9876</f>
        <v>0</v>
      </c>
      <c r="G9876" s="219"/>
      <c r="I9876" s="269"/>
    </row>
    <row r="9877" spans="1:19">
      <c r="A9877" s="842" t="str">
        <f t="shared" si="1757"/>
        <v/>
      </c>
      <c r="B9877" s="843"/>
      <c r="C9877" s="239" t="str">
        <f t="shared" si="1758"/>
        <v/>
      </c>
      <c r="D9877" s="186"/>
      <c r="E9877" s="240">
        <f t="shared" si="1759"/>
        <v>0</v>
      </c>
      <c r="F9877" s="218">
        <f t="shared" ref="F9877:F9887" si="1760">D9877*E9877</f>
        <v>0</v>
      </c>
      <c r="G9877" s="220"/>
      <c r="I9877" s="269"/>
    </row>
    <row r="9878" spans="1:19">
      <c r="A9878" s="842" t="str">
        <f t="shared" si="1757"/>
        <v/>
      </c>
      <c r="B9878" s="843"/>
      <c r="C9878" s="239" t="str">
        <f t="shared" si="1758"/>
        <v/>
      </c>
      <c r="D9878" s="186"/>
      <c r="E9878" s="240">
        <f t="shared" si="1759"/>
        <v>0</v>
      </c>
      <c r="F9878" s="218">
        <f t="shared" si="1760"/>
        <v>0</v>
      </c>
      <c r="G9878" s="220"/>
      <c r="I9878" s="269"/>
    </row>
    <row r="9879" spans="1:19">
      <c r="A9879" s="842" t="str">
        <f t="shared" si="1757"/>
        <v/>
      </c>
      <c r="B9879" s="843"/>
      <c r="C9879" s="239" t="str">
        <f t="shared" si="1758"/>
        <v/>
      </c>
      <c r="D9879" s="186"/>
      <c r="E9879" s="240">
        <f t="shared" si="1759"/>
        <v>0</v>
      </c>
      <c r="F9879" s="218">
        <f t="shared" si="1760"/>
        <v>0</v>
      </c>
      <c r="G9879" s="220"/>
      <c r="I9879" s="269"/>
    </row>
    <row r="9880" spans="1:19">
      <c r="A9880" s="842" t="str">
        <f t="shared" si="1757"/>
        <v/>
      </c>
      <c r="B9880" s="843"/>
      <c r="C9880" s="239" t="str">
        <f t="shared" si="1758"/>
        <v/>
      </c>
      <c r="D9880" s="186"/>
      <c r="E9880" s="240">
        <f t="shared" si="1759"/>
        <v>0</v>
      </c>
      <c r="F9880" s="218">
        <f t="shared" si="1760"/>
        <v>0</v>
      </c>
      <c r="G9880" s="220"/>
      <c r="I9880" s="269"/>
    </row>
    <row r="9881" spans="1:19">
      <c r="A9881" s="842" t="str">
        <f t="shared" si="1757"/>
        <v/>
      </c>
      <c r="B9881" s="843"/>
      <c r="C9881" s="239" t="str">
        <f t="shared" si="1758"/>
        <v/>
      </c>
      <c r="D9881" s="186"/>
      <c r="E9881" s="240">
        <f t="shared" si="1759"/>
        <v>0</v>
      </c>
      <c r="F9881" s="218">
        <f t="shared" si="1760"/>
        <v>0</v>
      </c>
      <c r="G9881" s="220"/>
      <c r="I9881" s="269"/>
    </row>
    <row r="9882" spans="1:19">
      <c r="A9882" s="842" t="str">
        <f t="shared" si="1757"/>
        <v/>
      </c>
      <c r="B9882" s="843"/>
      <c r="C9882" s="239" t="str">
        <f t="shared" si="1758"/>
        <v/>
      </c>
      <c r="D9882" s="186"/>
      <c r="E9882" s="240">
        <f t="shared" si="1759"/>
        <v>0</v>
      </c>
      <c r="F9882" s="218">
        <f t="shared" si="1760"/>
        <v>0</v>
      </c>
      <c r="G9882" s="220"/>
      <c r="I9882" s="269"/>
    </row>
    <row r="9883" spans="1:19">
      <c r="A9883" s="842" t="str">
        <f t="shared" si="1757"/>
        <v/>
      </c>
      <c r="B9883" s="843"/>
      <c r="C9883" s="239" t="str">
        <f t="shared" si="1758"/>
        <v/>
      </c>
      <c r="D9883" s="186"/>
      <c r="E9883" s="240">
        <f t="shared" si="1759"/>
        <v>0</v>
      </c>
      <c r="F9883" s="218">
        <f t="shared" si="1760"/>
        <v>0</v>
      </c>
      <c r="G9883" s="241"/>
      <c r="I9883" s="269"/>
    </row>
    <row r="9884" spans="1:19">
      <c r="A9884" s="842" t="str">
        <f t="shared" si="1757"/>
        <v/>
      </c>
      <c r="B9884" s="843"/>
      <c r="C9884" s="239" t="str">
        <f t="shared" si="1758"/>
        <v/>
      </c>
      <c r="D9884" s="186"/>
      <c r="E9884" s="240">
        <f t="shared" si="1759"/>
        <v>0</v>
      </c>
      <c r="F9884" s="218">
        <f t="shared" si="1760"/>
        <v>0</v>
      </c>
      <c r="G9884" s="220"/>
      <c r="I9884" s="269"/>
    </row>
    <row r="9885" spans="1:19">
      <c r="A9885" s="842" t="str">
        <f t="shared" si="1757"/>
        <v/>
      </c>
      <c r="B9885" s="843"/>
      <c r="C9885" s="239"/>
      <c r="D9885" s="186"/>
      <c r="E9885" s="240">
        <f t="shared" si="1759"/>
        <v>0</v>
      </c>
      <c r="F9885" s="218">
        <f t="shared" si="1760"/>
        <v>0</v>
      </c>
      <c r="G9885" s="220"/>
      <c r="I9885" s="269"/>
    </row>
    <row r="9886" spans="1:19">
      <c r="A9886" s="842" t="str">
        <f t="shared" si="1757"/>
        <v/>
      </c>
      <c r="B9886" s="843"/>
      <c r="C9886" s="239"/>
      <c r="D9886" s="186"/>
      <c r="E9886" s="240">
        <f t="shared" si="1759"/>
        <v>0</v>
      </c>
      <c r="F9886" s="218">
        <f t="shared" si="1760"/>
        <v>0</v>
      </c>
      <c r="G9886" s="220"/>
      <c r="I9886" s="269"/>
    </row>
    <row r="9887" spans="1:19" ht="26.25" customHeight="1">
      <c r="A9887" s="842" t="str">
        <f t="shared" si="1757"/>
        <v/>
      </c>
      <c r="B9887" s="843"/>
      <c r="C9887" s="239" t="str">
        <f t="shared" ref="C9887" si="1761">IF(I9886=0,"",VLOOKUP(I9886,MATERIALES,3,FALSE))</f>
        <v/>
      </c>
      <c r="D9887" s="186"/>
      <c r="E9887" s="240">
        <f t="shared" si="1759"/>
        <v>0</v>
      </c>
      <c r="F9887" s="218">
        <f t="shared" si="1760"/>
        <v>0</v>
      </c>
      <c r="G9887" s="221"/>
      <c r="I9887" s="308"/>
    </row>
    <row r="9888" spans="1:19" ht="13.5" thickBot="1">
      <c r="A9888" s="204"/>
      <c r="D9888" s="206"/>
      <c r="E9888" s="242"/>
      <c r="F9888" s="243" t="s">
        <v>77</v>
      </c>
      <c r="G9888" s="241">
        <f>SUM(F9876:F9887)</f>
        <v>0</v>
      </c>
      <c r="I9888" s="308"/>
    </row>
    <row r="9889" spans="1:9" ht="14" thickTop="1" thickBot="1">
      <c r="A9889" s="244" t="s">
        <v>68</v>
      </c>
      <c r="B9889" s="245"/>
      <c r="C9889" s="245"/>
      <c r="D9889" s="247"/>
      <c r="E9889" s="247"/>
      <c r="F9889" s="246"/>
      <c r="G9889" s="248"/>
      <c r="I9889" s="308"/>
    </row>
    <row r="9890" spans="1:9" ht="13.5" thickTop="1">
      <c r="A9890" s="233" t="s">
        <v>53</v>
      </c>
      <c r="B9890" s="234"/>
      <c r="C9890" s="236" t="s">
        <v>67</v>
      </c>
      <c r="D9890" s="298" t="s">
        <v>71</v>
      </c>
      <c r="E9890" s="236" t="s">
        <v>96</v>
      </c>
      <c r="F9890" s="237" t="s">
        <v>75</v>
      </c>
      <c r="G9890" s="238" t="s">
        <v>66</v>
      </c>
      <c r="I9890" s="269"/>
    </row>
    <row r="9891" spans="1:9">
      <c r="A9891" s="842" t="str">
        <f>IF(I9890=0,"",VLOOKUP(I9890,EQUIPOS,2,FALSE))</f>
        <v/>
      </c>
      <c r="B9891" s="843"/>
      <c r="C9891" s="187"/>
      <c r="D9891" s="186"/>
      <c r="E9891" s="240">
        <f>IF(I9890=0,0,VLOOKUP(I9890,EQUIPOS,4,FALSE))</f>
        <v>0</v>
      </c>
      <c r="F9891" s="218">
        <f>C9891*D9891*E9891</f>
        <v>0</v>
      </c>
      <c r="G9891" s="219"/>
      <c r="I9891" s="269"/>
    </row>
    <row r="9892" spans="1:9">
      <c r="A9892" s="842" t="str">
        <f>IF(I9891=0,"",VLOOKUP(I9891,EQUIPOS,2,FALSE))</f>
        <v/>
      </c>
      <c r="B9892" s="843"/>
      <c r="C9892" s="187"/>
      <c r="D9892" s="186"/>
      <c r="E9892" s="240">
        <f>IF(I9891=0,0,VLOOKUP(I9891,EQUIPOS,4,FALSE))</f>
        <v>0</v>
      </c>
      <c r="F9892" s="218">
        <f t="shared" ref="F9892:F9895" si="1762">C9892*D9892*E9892</f>
        <v>0</v>
      </c>
      <c r="G9892" s="220"/>
      <c r="I9892" s="269"/>
    </row>
    <row r="9893" spans="1:9">
      <c r="A9893" s="842" t="str">
        <f>IF(I9892=0,"",VLOOKUP(I9892,EQUIPOS,2,FALSE))</f>
        <v/>
      </c>
      <c r="B9893" s="843"/>
      <c r="C9893" s="187"/>
      <c r="D9893" s="186"/>
      <c r="E9893" s="240">
        <f>IF(I9892=0,0,VLOOKUP(I9892,EQUIPOS,4,FALSE))</f>
        <v>0</v>
      </c>
      <c r="F9893" s="218">
        <f t="shared" si="1762"/>
        <v>0</v>
      </c>
      <c r="G9893" s="220"/>
      <c r="I9893" s="269"/>
    </row>
    <row r="9894" spans="1:9">
      <c r="A9894" s="842" t="str">
        <f>IF(I9893=0,"",VLOOKUP(I9893,EQUIPOS,2,FALSE))</f>
        <v/>
      </c>
      <c r="B9894" s="843"/>
      <c r="C9894" s="187"/>
      <c r="D9894" s="186"/>
      <c r="E9894" s="240">
        <f>IF(I9893=0,0,VLOOKUP(I9893,EQUIPOS,4,FALSE))</f>
        <v>0</v>
      </c>
      <c r="F9894" s="218">
        <f t="shared" si="1762"/>
        <v>0</v>
      </c>
      <c r="G9894" s="220"/>
      <c r="I9894" s="269"/>
    </row>
    <row r="9895" spans="1:9" ht="30.75" customHeight="1">
      <c r="A9895" s="842" t="str">
        <f>IF(I9894=0,"",VLOOKUP(I9894,EQUIPOS,2,FALSE))</f>
        <v/>
      </c>
      <c r="B9895" s="843"/>
      <c r="C9895" s="187"/>
      <c r="D9895" s="186"/>
      <c r="E9895" s="240">
        <f>IF(I9894=0,0,VLOOKUP(I9894,EQUIPOS,4,FALSE))</f>
        <v>0</v>
      </c>
      <c r="F9895" s="218">
        <f t="shared" si="1762"/>
        <v>0</v>
      </c>
      <c r="G9895" s="221"/>
      <c r="I9895" s="308"/>
    </row>
    <row r="9896" spans="1:9" ht="13.5" thickBot="1">
      <c r="A9896" s="222"/>
      <c r="B9896" s="223"/>
      <c r="C9896" s="223"/>
      <c r="D9896" s="225"/>
      <c r="E9896" s="249"/>
      <c r="F9896" s="226" t="s">
        <v>78</v>
      </c>
      <c r="G9896" s="250">
        <f>SUM(F9891:F9895)</f>
        <v>0</v>
      </c>
      <c r="I9896" s="308"/>
    </row>
    <row r="9897" spans="1:9" ht="13.5" thickTop="1">
      <c r="A9897" s="228" t="s">
        <v>69</v>
      </c>
      <c r="B9897" s="229"/>
      <c r="C9897" s="229"/>
      <c r="D9897" s="231"/>
      <c r="E9897" s="231"/>
      <c r="F9897" s="230"/>
      <c r="G9897" s="232"/>
      <c r="H9897" s="209"/>
      <c r="I9897" s="307"/>
    </row>
    <row r="9898" spans="1:9" ht="26">
      <c r="A9898" s="233" t="s">
        <v>53</v>
      </c>
      <c r="B9898" s="235" t="s">
        <v>54</v>
      </c>
      <c r="C9898" s="235" t="s">
        <v>64</v>
      </c>
      <c r="D9898" s="298" t="s">
        <v>70</v>
      </c>
      <c r="E9898" s="236" t="s">
        <v>65</v>
      </c>
      <c r="F9898" s="237" t="s">
        <v>75</v>
      </c>
      <c r="G9898" s="238" t="s">
        <v>66</v>
      </c>
      <c r="I9898" s="269"/>
    </row>
    <row r="9899" spans="1:9">
      <c r="A9899" s="251" t="str">
        <f t="shared" ref="A9899:A9910" si="1763">IF(I9898=0,"",VLOOKUP(I9898,MANOOBRA,2,FALSE))</f>
        <v/>
      </c>
      <c r="B9899" s="239" t="str">
        <f t="shared" ref="B9899:B9910" si="1764">IF(I9898=0,"",VLOOKUP(I9898,MANOOBRA,3,FALSE))</f>
        <v/>
      </c>
      <c r="C9899" s="187"/>
      <c r="D9899" s="187"/>
      <c r="E9899" s="240">
        <f t="shared" ref="E9899:E9910" si="1765">IF(I9898=0,0,VLOOKUP(I9898,MANOOBRA,4,FALSE))</f>
        <v>0</v>
      </c>
      <c r="F9899" s="218">
        <f>IF(D9899=0,0,C9899*E9899/D9899)</f>
        <v>0</v>
      </c>
      <c r="G9899" s="219"/>
      <c r="I9899" s="269"/>
    </row>
    <row r="9900" spans="1:9">
      <c r="A9900" s="251" t="str">
        <f t="shared" si="1763"/>
        <v/>
      </c>
      <c r="B9900" s="239" t="str">
        <f t="shared" si="1764"/>
        <v/>
      </c>
      <c r="C9900" s="187"/>
      <c r="D9900" s="187"/>
      <c r="E9900" s="240">
        <f t="shared" si="1765"/>
        <v>0</v>
      </c>
      <c r="F9900" s="218">
        <f t="shared" ref="F9900:F9910" si="1766">IF(D9900=0,0,C9900*E9900/D9900)</f>
        <v>0</v>
      </c>
      <c r="G9900" s="220"/>
      <c r="I9900" s="269"/>
    </row>
    <row r="9901" spans="1:9">
      <c r="A9901" s="251" t="str">
        <f t="shared" si="1763"/>
        <v/>
      </c>
      <c r="B9901" s="239" t="str">
        <f t="shared" si="1764"/>
        <v/>
      </c>
      <c r="C9901" s="187"/>
      <c r="D9901" s="290"/>
      <c r="E9901" s="240">
        <f t="shared" si="1765"/>
        <v>0</v>
      </c>
      <c r="F9901" s="218">
        <f t="shared" si="1766"/>
        <v>0</v>
      </c>
      <c r="G9901" s="220"/>
      <c r="I9901" s="269"/>
    </row>
    <row r="9902" spans="1:9">
      <c r="A9902" s="251" t="str">
        <f t="shared" si="1763"/>
        <v/>
      </c>
      <c r="B9902" s="239" t="str">
        <f t="shared" si="1764"/>
        <v/>
      </c>
      <c r="C9902" s="187"/>
      <c r="D9902" s="187"/>
      <c r="E9902" s="240">
        <f t="shared" si="1765"/>
        <v>0</v>
      </c>
      <c r="F9902" s="218">
        <f t="shared" si="1766"/>
        <v>0</v>
      </c>
      <c r="G9902" s="220"/>
      <c r="I9902" s="269"/>
    </row>
    <row r="9903" spans="1:9">
      <c r="A9903" s="251" t="str">
        <f t="shared" si="1763"/>
        <v/>
      </c>
      <c r="B9903" s="239" t="str">
        <f t="shared" si="1764"/>
        <v/>
      </c>
      <c r="C9903" s="187"/>
      <c r="D9903" s="187"/>
      <c r="E9903" s="240">
        <f t="shared" si="1765"/>
        <v>0</v>
      </c>
      <c r="F9903" s="218">
        <f t="shared" si="1766"/>
        <v>0</v>
      </c>
      <c r="G9903" s="220"/>
      <c r="I9903" s="269"/>
    </row>
    <row r="9904" spans="1:9">
      <c r="A9904" s="251" t="str">
        <f t="shared" si="1763"/>
        <v/>
      </c>
      <c r="B9904" s="239" t="str">
        <f t="shared" si="1764"/>
        <v/>
      </c>
      <c r="C9904" s="187"/>
      <c r="D9904" s="187"/>
      <c r="E9904" s="240">
        <f t="shared" si="1765"/>
        <v>0</v>
      </c>
      <c r="F9904" s="218">
        <f t="shared" si="1766"/>
        <v>0</v>
      </c>
      <c r="G9904" s="220"/>
      <c r="I9904" s="269"/>
    </row>
    <row r="9905" spans="1:20">
      <c r="A9905" s="251" t="str">
        <f t="shared" si="1763"/>
        <v/>
      </c>
      <c r="B9905" s="239" t="str">
        <f t="shared" si="1764"/>
        <v/>
      </c>
      <c r="C9905" s="187"/>
      <c r="D9905" s="187"/>
      <c r="E9905" s="240">
        <f t="shared" si="1765"/>
        <v>0</v>
      </c>
      <c r="F9905" s="218">
        <f t="shared" si="1766"/>
        <v>0</v>
      </c>
      <c r="G9905" s="220"/>
      <c r="I9905" s="269"/>
    </row>
    <row r="9906" spans="1:20">
      <c r="A9906" s="251" t="str">
        <f t="shared" si="1763"/>
        <v/>
      </c>
      <c r="B9906" s="239" t="str">
        <f t="shared" si="1764"/>
        <v/>
      </c>
      <c r="C9906" s="187"/>
      <c r="D9906" s="187"/>
      <c r="E9906" s="240">
        <f t="shared" si="1765"/>
        <v>0</v>
      </c>
      <c r="F9906" s="218">
        <f t="shared" si="1766"/>
        <v>0</v>
      </c>
      <c r="G9906" s="220"/>
      <c r="I9906" s="269"/>
    </row>
    <row r="9907" spans="1:20">
      <c r="A9907" s="251" t="str">
        <f t="shared" si="1763"/>
        <v/>
      </c>
      <c r="B9907" s="239" t="str">
        <f t="shared" si="1764"/>
        <v/>
      </c>
      <c r="C9907" s="187"/>
      <c r="D9907" s="187"/>
      <c r="E9907" s="240">
        <f t="shared" si="1765"/>
        <v>0</v>
      </c>
      <c r="F9907" s="218">
        <f t="shared" si="1766"/>
        <v>0</v>
      </c>
      <c r="G9907" s="220"/>
      <c r="I9907" s="269"/>
    </row>
    <row r="9908" spans="1:20">
      <c r="A9908" s="251" t="str">
        <f t="shared" si="1763"/>
        <v/>
      </c>
      <c r="B9908" s="239" t="str">
        <f t="shared" si="1764"/>
        <v/>
      </c>
      <c r="C9908" s="187"/>
      <c r="D9908" s="187"/>
      <c r="E9908" s="240">
        <f t="shared" si="1765"/>
        <v>0</v>
      </c>
      <c r="F9908" s="218">
        <f t="shared" si="1766"/>
        <v>0</v>
      </c>
      <c r="G9908" s="220"/>
      <c r="I9908" s="269"/>
    </row>
    <row r="9909" spans="1:20">
      <c r="A9909" s="251" t="str">
        <f t="shared" si="1763"/>
        <v/>
      </c>
      <c r="B9909" s="239" t="str">
        <f t="shared" si="1764"/>
        <v/>
      </c>
      <c r="C9909" s="187"/>
      <c r="D9909" s="187"/>
      <c r="E9909" s="240">
        <f t="shared" si="1765"/>
        <v>0</v>
      </c>
      <c r="F9909" s="218">
        <f t="shared" si="1766"/>
        <v>0</v>
      </c>
      <c r="G9909" s="220"/>
      <c r="I9909" s="269"/>
    </row>
    <row r="9910" spans="1:20" ht="31.5" customHeight="1">
      <c r="A9910" s="251" t="str">
        <f t="shared" si="1763"/>
        <v/>
      </c>
      <c r="B9910" s="239" t="str">
        <f t="shared" si="1764"/>
        <v/>
      </c>
      <c r="C9910" s="187"/>
      <c r="D9910" s="187"/>
      <c r="E9910" s="240">
        <f t="shared" si="1765"/>
        <v>0</v>
      </c>
      <c r="F9910" s="218">
        <f t="shared" si="1766"/>
        <v>0</v>
      </c>
      <c r="G9910" s="221"/>
      <c r="I9910" s="308"/>
    </row>
    <row r="9911" spans="1:20" ht="13.5" thickBot="1">
      <c r="A9911" s="222"/>
      <c r="B9911" s="223"/>
      <c r="C9911" s="223"/>
      <c r="D9911" s="225"/>
      <c r="E9911" s="225"/>
      <c r="F9911" s="226" t="s">
        <v>79</v>
      </c>
      <c r="G9911" s="250">
        <f>SUM(F9899:F9910)</f>
        <v>0</v>
      </c>
      <c r="I9911" s="308"/>
    </row>
    <row r="9912" spans="1:20" ht="13.5" thickTop="1">
      <c r="A9912" s="179" t="s">
        <v>72</v>
      </c>
      <c r="B9912" s="229"/>
      <c r="C9912" s="229"/>
      <c r="D9912" s="231"/>
      <c r="E9912" s="231"/>
      <c r="F9912" s="230"/>
      <c r="G9912" s="232"/>
      <c r="H9912" s="209"/>
      <c r="I9912" s="307"/>
    </row>
    <row r="9913" spans="1:20">
      <c r="A9913" s="233" t="s">
        <v>53</v>
      </c>
      <c r="B9913" s="234"/>
      <c r="C9913" s="234"/>
      <c r="D9913" s="299"/>
      <c r="E9913" s="236" t="s">
        <v>73</v>
      </c>
      <c r="F9913" s="237" t="s">
        <v>74</v>
      </c>
      <c r="G9913" s="252" t="s">
        <v>73</v>
      </c>
      <c r="I9913" s="308"/>
    </row>
    <row r="9914" spans="1:20">
      <c r="A9914" s="178" t="s">
        <v>86</v>
      </c>
      <c r="B9914" s="253"/>
      <c r="C9914" s="253"/>
      <c r="D9914" s="300"/>
      <c r="E9914" s="217">
        <f>SUM(G9873,G9888,G9896,G9911)</f>
        <v>0</v>
      </c>
      <c r="F9914" s="254">
        <f>A</f>
        <v>0</v>
      </c>
      <c r="G9914" s="255">
        <f>E9914*F9914</f>
        <v>0</v>
      </c>
      <c r="I9914" s="308"/>
    </row>
    <row r="9915" spans="1:20">
      <c r="A9915" s="178" t="s">
        <v>84</v>
      </c>
      <c r="B9915" s="253"/>
      <c r="C9915" s="253"/>
      <c r="D9915" s="300"/>
      <c r="E9915" s="217">
        <f>SUM(G9873,G9888,G9896,G9911)</f>
        <v>0</v>
      </c>
      <c r="F9915" s="254">
        <f>I</f>
        <v>0</v>
      </c>
      <c r="G9915" s="255">
        <f>E9915*F9915</f>
        <v>0</v>
      </c>
      <c r="I9915" s="308"/>
    </row>
    <row r="9916" spans="1:20" ht="33" customHeight="1">
      <c r="A9916" s="178" t="s">
        <v>85</v>
      </c>
      <c r="B9916" s="253"/>
      <c r="C9916" s="253"/>
      <c r="D9916" s="300"/>
      <c r="E9916" s="217">
        <f>SUM(G9873,G9888,G9896,G9911)</f>
        <v>0</v>
      </c>
      <c r="F9916" s="254">
        <f>U</f>
        <v>0</v>
      </c>
      <c r="G9916" s="255">
        <f>E9916*F9916</f>
        <v>0</v>
      </c>
      <c r="I9916" s="308"/>
      <c r="J9916" s="281"/>
      <c r="K9916" s="281"/>
      <c r="L9916" s="281"/>
      <c r="M9916" s="281"/>
      <c r="N9916" s="281"/>
      <c r="O9916" s="281"/>
      <c r="P9916" s="281"/>
      <c r="Q9916" s="281"/>
      <c r="R9916" s="281"/>
      <c r="S9916" s="281"/>
    </row>
    <row r="9917" spans="1:20" s="201" customFormat="1" ht="13.5" thickBot="1">
      <c r="A9917" s="222"/>
      <c r="B9917" s="223"/>
      <c r="C9917" s="223"/>
      <c r="D9917" s="225"/>
      <c r="E9917" s="225"/>
      <c r="F9917" s="256" t="s">
        <v>83</v>
      </c>
      <c r="G9917" s="250">
        <f>SUM(G9914:G9916)</f>
        <v>0</v>
      </c>
      <c r="I9917" s="309"/>
      <c r="J9917" s="201" t="str">
        <f>B9857</f>
        <v>11,9</v>
      </c>
      <c r="K9917" s="261">
        <f>E9914</f>
        <v>0</v>
      </c>
      <c r="L9917" s="261">
        <f>+G9873</f>
        <v>0</v>
      </c>
      <c r="M9917" s="261">
        <f>+G9888</f>
        <v>0</v>
      </c>
      <c r="N9917" s="261">
        <f>+G9896</f>
        <v>0</v>
      </c>
      <c r="O9917" s="261">
        <f>+G9911</f>
        <v>0</v>
      </c>
      <c r="P9917" s="280">
        <f>G9914</f>
        <v>0</v>
      </c>
      <c r="Q9917" s="280">
        <f>G9915</f>
        <v>0</v>
      </c>
      <c r="R9917" s="280">
        <f>G9916</f>
        <v>0</v>
      </c>
      <c r="S9917" s="283">
        <f>SUM(K9917:R9917)</f>
        <v>0</v>
      </c>
      <c r="T9917" s="280"/>
    </row>
    <row r="9918" spans="1:20" ht="14" thickTop="1" thickBot="1">
      <c r="A9918" s="257"/>
      <c r="B9918" s="201"/>
      <c r="C9918" s="201"/>
      <c r="D9918" s="301"/>
      <c r="E9918" s="258" t="s">
        <v>88</v>
      </c>
      <c r="F9918" s="259"/>
      <c r="G9918" s="260">
        <f>ROUND(SUM(G9873,G9888,G9896,G9911,G9917),0)</f>
        <v>0</v>
      </c>
      <c r="I9918" s="308"/>
      <c r="T9918" s="280"/>
    </row>
    <row r="9919" spans="1:20" ht="13.5" thickTop="1">
      <c r="A9919" s="262" t="s">
        <v>95</v>
      </c>
      <c r="D9919" s="206"/>
      <c r="E9919" s="206"/>
      <c r="F9919" s="205"/>
      <c r="G9919" s="208"/>
      <c r="I9919" s="308"/>
      <c r="T9919" s="280"/>
    </row>
    <row r="9920" spans="1:20">
      <c r="A9920" s="262"/>
      <c r="B9920" s="263"/>
      <c r="C9920" s="263"/>
      <c r="D9920" s="302"/>
      <c r="E9920" s="206"/>
      <c r="F9920" s="205"/>
      <c r="G9920" s="264">
        <f ca="1">TODAY()</f>
        <v>45189</v>
      </c>
      <c r="I9920" s="308"/>
      <c r="T9920" s="280"/>
    </row>
    <row r="9921" spans="1:19" s="191" customFormat="1" ht="13.5" thickBot="1">
      <c r="A9921" s="222"/>
      <c r="B9921" s="223"/>
      <c r="C9921" s="223"/>
      <c r="D9921" s="225"/>
      <c r="E9921" s="225"/>
      <c r="F9921" s="224"/>
      <c r="G9921" s="265"/>
      <c r="I9921" s="303"/>
      <c r="S9921" s="282"/>
    </row>
    <row r="9922" spans="1:19" s="191" customFormat="1" ht="13.5" thickTop="1">
      <c r="A9922" s="188" t="s">
        <v>124</v>
      </c>
      <c r="B9922" s="188"/>
      <c r="C9922" s="188"/>
      <c r="D9922" s="190"/>
      <c r="E9922" s="190"/>
      <c r="F9922" s="189"/>
      <c r="G9922" s="189"/>
      <c r="I9922" s="303"/>
      <c r="S9922" s="282"/>
    </row>
    <row r="9923" spans="1:19" s="191" customFormat="1">
      <c r="A9923" s="188" t="str">
        <f>CONCATENATE('Prestaciones y AIU'!A8688," ANALISIS DE PRECIOS UNITARIOS")</f>
        <v xml:space="preserve"> ANALISIS DE PRECIOS UNITARIOS</v>
      </c>
      <c r="B9923" s="188"/>
      <c r="C9923" s="188"/>
      <c r="D9923" s="190"/>
      <c r="E9923" s="190"/>
      <c r="F9923" s="189"/>
      <c r="G9923" s="189"/>
      <c r="I9923" s="303"/>
      <c r="S9923" s="282"/>
    </row>
    <row r="9924" spans="1:19" s="191" customFormat="1">
      <c r="A9924" s="188" t="str">
        <f>Objeto_LIC</f>
        <v>OBJETO PROCESO COMPETITIVO</v>
      </c>
      <c r="B9924" s="188"/>
      <c r="C9924" s="188"/>
      <c r="D9924" s="190"/>
      <c r="E9924" s="190"/>
      <c r="F9924" s="189"/>
      <c r="G9924" s="189"/>
      <c r="I9924" s="303"/>
      <c r="S9924" s="282"/>
    </row>
    <row r="9925" spans="1:19">
      <c r="A9925" s="188"/>
      <c r="B9925" s="188"/>
      <c r="C9925" s="188"/>
      <c r="D9925" s="190"/>
      <c r="E9925" s="190"/>
      <c r="F9925" s="189"/>
      <c r="G9925" s="189"/>
    </row>
    <row r="9926" spans="1:19" s="201" customFormat="1" ht="13.5" thickBot="1">
      <c r="A9926" s="192"/>
      <c r="B9926" s="192"/>
      <c r="C9926" s="192"/>
      <c r="D9926" s="194"/>
      <c r="E9926" s="194"/>
      <c r="F9926" s="193"/>
      <c r="G9926" s="193"/>
      <c r="I9926" s="305"/>
      <c r="S9926" s="282"/>
    </row>
    <row r="9927" spans="1:19" ht="13.5" thickTop="1">
      <c r="A9927" s="196"/>
      <c r="B9927" s="197"/>
      <c r="C9927" s="197"/>
      <c r="D9927" s="199"/>
      <c r="E9927" s="199"/>
      <c r="F9927" s="198"/>
      <c r="G9927" s="200" t="s">
        <v>125</v>
      </c>
    </row>
    <row r="9928" spans="1:19">
      <c r="A9928" s="202" t="s">
        <v>58</v>
      </c>
      <c r="B9928" s="844" t="str">
        <f>Proponente</f>
        <v>INDICAR NOMBRE DE CONTRATISTA</v>
      </c>
      <c r="C9928" s="844"/>
      <c r="D9928" s="844"/>
      <c r="E9928" s="844"/>
      <c r="F9928" s="844"/>
      <c r="G9928" s="845"/>
    </row>
    <row r="9929" spans="1:19">
      <c r="A9929" s="202" t="s">
        <v>59</v>
      </c>
      <c r="B9929" s="203" t="str">
        <f>Presupuesto!$A$150</f>
        <v>11,10</v>
      </c>
      <c r="C9929" s="844" t="str">
        <f>Presupuesto!$B$150</f>
        <v>Suministro de MDC 20 (Suelto)</v>
      </c>
      <c r="D9929" s="844"/>
      <c r="E9929" s="844"/>
      <c r="F9929" s="844"/>
      <c r="G9929" s="845"/>
    </row>
    <row r="9930" spans="1:19">
      <c r="A9930" s="204"/>
      <c r="D9930" s="206"/>
      <c r="E9930" s="206"/>
      <c r="F9930" s="192" t="s">
        <v>87</v>
      </c>
      <c r="G9930" s="207" t="str">
        <f>Presupuesto!$C$150</f>
        <v>m3</v>
      </c>
      <c r="I9930" s="306"/>
      <c r="J9930" s="281"/>
      <c r="K9930" s="281"/>
      <c r="L9930" s="281"/>
      <c r="M9930" s="281"/>
      <c r="N9930" s="281"/>
      <c r="O9930" s="281"/>
      <c r="P9930" s="281"/>
      <c r="Q9930" s="281"/>
      <c r="R9930" s="281"/>
      <c r="S9930" s="281"/>
    </row>
    <row r="9931" spans="1:19" s="209" customFormat="1" ht="13.5" thickBot="1">
      <c r="A9931" s="202" t="s">
        <v>60</v>
      </c>
      <c r="B9931" s="195"/>
      <c r="C9931" s="195"/>
      <c r="D9931" s="206"/>
      <c r="E9931" s="206"/>
      <c r="F9931" s="205"/>
      <c r="G9931" s="208"/>
      <c r="I9931" s="307"/>
      <c r="S9931" s="281"/>
    </row>
    <row r="9932" spans="1:19" ht="13.5" thickTop="1">
      <c r="A9932" s="210" t="s">
        <v>53</v>
      </c>
      <c r="B9932" s="211" t="s">
        <v>61</v>
      </c>
      <c r="C9932" s="211" t="s">
        <v>62</v>
      </c>
      <c r="D9932" s="212" t="s">
        <v>70</v>
      </c>
      <c r="E9932" s="213" t="s">
        <v>98</v>
      </c>
      <c r="F9932" s="213" t="s">
        <v>75</v>
      </c>
      <c r="G9932" s="214" t="s">
        <v>66</v>
      </c>
      <c r="I9932" s="269"/>
    </row>
    <row r="9933" spans="1:19">
      <c r="A9933" s="215" t="str">
        <f t="shared" ref="A9933:A9944" si="1767">IF(I9932=0,"-",VLOOKUP(I9932,EQUIPOS,2,FALSE))</f>
        <v>-</v>
      </c>
      <c r="B9933" s="216"/>
      <c r="C9933" s="216"/>
      <c r="D9933" s="186"/>
      <c r="E9933" s="217">
        <f t="shared" ref="E9933:E9944" si="1768">IF(I9932=0,0,VLOOKUP(I9932,EQUIPOS,4,FALSE))</f>
        <v>0</v>
      </c>
      <c r="F9933" s="218">
        <f t="shared" ref="F9933:F9944" si="1769">IF(D9933=0,0,E9933/D9933)</f>
        <v>0</v>
      </c>
      <c r="G9933" s="219"/>
      <c r="I9933" s="269"/>
    </row>
    <row r="9934" spans="1:19">
      <c r="A9934" s="215" t="str">
        <f t="shared" si="1767"/>
        <v>-</v>
      </c>
      <c r="B9934" s="216"/>
      <c r="C9934" s="216"/>
      <c r="D9934" s="186"/>
      <c r="E9934" s="217">
        <f t="shared" si="1768"/>
        <v>0</v>
      </c>
      <c r="F9934" s="218">
        <f t="shared" si="1769"/>
        <v>0</v>
      </c>
      <c r="G9934" s="220"/>
      <c r="I9934" s="269"/>
    </row>
    <row r="9935" spans="1:19">
      <c r="A9935" s="215" t="str">
        <f t="shared" si="1767"/>
        <v>-</v>
      </c>
      <c r="B9935" s="216"/>
      <c r="C9935" s="216"/>
      <c r="D9935" s="186"/>
      <c r="E9935" s="217">
        <f t="shared" si="1768"/>
        <v>0</v>
      </c>
      <c r="F9935" s="218">
        <f t="shared" si="1769"/>
        <v>0</v>
      </c>
      <c r="G9935" s="220"/>
      <c r="I9935" s="269"/>
    </row>
    <row r="9936" spans="1:19">
      <c r="A9936" s="215" t="str">
        <f t="shared" si="1767"/>
        <v>-</v>
      </c>
      <c r="B9936" s="216"/>
      <c r="C9936" s="216"/>
      <c r="D9936" s="186"/>
      <c r="E9936" s="217">
        <f t="shared" si="1768"/>
        <v>0</v>
      </c>
      <c r="F9936" s="218">
        <f t="shared" si="1769"/>
        <v>0</v>
      </c>
      <c r="G9936" s="220"/>
      <c r="I9936" s="269"/>
    </row>
    <row r="9937" spans="1:19">
      <c r="A9937" s="215" t="str">
        <f t="shared" si="1767"/>
        <v>-</v>
      </c>
      <c r="B9937" s="216"/>
      <c r="C9937" s="216"/>
      <c r="D9937" s="186"/>
      <c r="E9937" s="217">
        <f t="shared" si="1768"/>
        <v>0</v>
      </c>
      <c r="F9937" s="218">
        <f t="shared" si="1769"/>
        <v>0</v>
      </c>
      <c r="G9937" s="220"/>
      <c r="I9937" s="269"/>
    </row>
    <row r="9938" spans="1:19">
      <c r="A9938" s="215" t="str">
        <f t="shared" si="1767"/>
        <v>-</v>
      </c>
      <c r="B9938" s="216"/>
      <c r="C9938" s="216"/>
      <c r="D9938" s="186"/>
      <c r="E9938" s="217">
        <f t="shared" si="1768"/>
        <v>0</v>
      </c>
      <c r="F9938" s="218">
        <f t="shared" si="1769"/>
        <v>0</v>
      </c>
      <c r="G9938" s="220"/>
      <c r="I9938" s="269"/>
    </row>
    <row r="9939" spans="1:19">
      <c r="A9939" s="215" t="str">
        <f t="shared" si="1767"/>
        <v>-</v>
      </c>
      <c r="B9939" s="216"/>
      <c r="C9939" s="216"/>
      <c r="D9939" s="186"/>
      <c r="E9939" s="217">
        <f t="shared" si="1768"/>
        <v>0</v>
      </c>
      <c r="F9939" s="218">
        <f t="shared" si="1769"/>
        <v>0</v>
      </c>
      <c r="G9939" s="220"/>
      <c r="I9939" s="269"/>
    </row>
    <row r="9940" spans="1:19">
      <c r="A9940" s="215" t="str">
        <f t="shared" si="1767"/>
        <v>-</v>
      </c>
      <c r="B9940" s="216"/>
      <c r="C9940" s="216"/>
      <c r="D9940" s="186"/>
      <c r="E9940" s="217">
        <f t="shared" si="1768"/>
        <v>0</v>
      </c>
      <c r="F9940" s="218">
        <f t="shared" si="1769"/>
        <v>0</v>
      </c>
      <c r="G9940" s="220"/>
      <c r="I9940" s="269"/>
    </row>
    <row r="9941" spans="1:19">
      <c r="A9941" s="215" t="str">
        <f t="shared" si="1767"/>
        <v>-</v>
      </c>
      <c r="B9941" s="216"/>
      <c r="C9941" s="216"/>
      <c r="D9941" s="186"/>
      <c r="E9941" s="217">
        <f t="shared" si="1768"/>
        <v>0</v>
      </c>
      <c r="F9941" s="218">
        <f t="shared" si="1769"/>
        <v>0</v>
      </c>
      <c r="G9941" s="220"/>
      <c r="I9941" s="269"/>
    </row>
    <row r="9942" spans="1:19">
      <c r="A9942" s="215" t="str">
        <f t="shared" si="1767"/>
        <v>-</v>
      </c>
      <c r="B9942" s="216"/>
      <c r="C9942" s="216"/>
      <c r="D9942" s="186"/>
      <c r="E9942" s="217">
        <f t="shared" si="1768"/>
        <v>0</v>
      </c>
      <c r="F9942" s="218">
        <f t="shared" si="1769"/>
        <v>0</v>
      </c>
      <c r="G9942" s="220"/>
      <c r="I9942" s="269"/>
    </row>
    <row r="9943" spans="1:19">
      <c r="A9943" s="215" t="str">
        <f t="shared" si="1767"/>
        <v>-</v>
      </c>
      <c r="B9943" s="216"/>
      <c r="C9943" s="216"/>
      <c r="D9943" s="186"/>
      <c r="E9943" s="217">
        <f t="shared" si="1768"/>
        <v>0</v>
      </c>
      <c r="F9943" s="218">
        <f t="shared" si="1769"/>
        <v>0</v>
      </c>
      <c r="G9943" s="220"/>
      <c r="I9943" s="269"/>
    </row>
    <row r="9944" spans="1:19">
      <c r="A9944" s="215" t="str">
        <f t="shared" si="1767"/>
        <v>-</v>
      </c>
      <c r="B9944" s="216"/>
      <c r="C9944" s="216"/>
      <c r="D9944" s="186"/>
      <c r="E9944" s="217">
        <f t="shared" si="1768"/>
        <v>0</v>
      </c>
      <c r="F9944" s="218">
        <f t="shared" si="1769"/>
        <v>0</v>
      </c>
      <c r="G9944" s="220"/>
      <c r="I9944" s="308"/>
    </row>
    <row r="9945" spans="1:19" ht="13.5" thickBot="1">
      <c r="A9945" s="222"/>
      <c r="B9945" s="223"/>
      <c r="C9945" s="223"/>
      <c r="D9945" s="225"/>
      <c r="E9945" s="225"/>
      <c r="F9945" s="226" t="s">
        <v>76</v>
      </c>
      <c r="G9945" s="227">
        <f>SUM(F9933:F9944)</f>
        <v>0</v>
      </c>
      <c r="I9945" s="308"/>
    </row>
    <row r="9946" spans="1:19" s="209" customFormat="1" ht="13.5" thickTop="1">
      <c r="A9946" s="228" t="s">
        <v>63</v>
      </c>
      <c r="B9946" s="229"/>
      <c r="C9946" s="229"/>
      <c r="D9946" s="231"/>
      <c r="E9946" s="231"/>
      <c r="F9946" s="230"/>
      <c r="G9946" s="232"/>
      <c r="I9946" s="307"/>
      <c r="S9946" s="281"/>
    </row>
    <row r="9947" spans="1:19" ht="26">
      <c r="A9947" s="233" t="s">
        <v>53</v>
      </c>
      <c r="B9947" s="234"/>
      <c r="C9947" s="235" t="s">
        <v>54</v>
      </c>
      <c r="D9947" s="298" t="s">
        <v>64</v>
      </c>
      <c r="E9947" s="236" t="s">
        <v>65</v>
      </c>
      <c r="F9947" s="237" t="s">
        <v>75</v>
      </c>
      <c r="G9947" s="238" t="s">
        <v>66</v>
      </c>
      <c r="I9947" s="269"/>
    </row>
    <row r="9948" spans="1:19">
      <c r="A9948" s="842" t="str">
        <f t="shared" ref="A9948:A9959" si="1770">IF(I9947=0,"",VLOOKUP(I9947,MATERIALES,2,FALSE))</f>
        <v/>
      </c>
      <c r="B9948" s="843"/>
      <c r="C9948" s="239" t="str">
        <f t="shared" ref="C9948:C9956" si="1771">IF(I9947=0,"",VLOOKUP(I9947,MATERIALES,3,FALSE))</f>
        <v/>
      </c>
      <c r="D9948" s="186"/>
      <c r="E9948" s="240">
        <f t="shared" ref="E9948:E9959" si="1772">IF(I9947=0,0,VLOOKUP(I9947,MATERIALES,4,FALSE))</f>
        <v>0</v>
      </c>
      <c r="F9948" s="218">
        <f>D9948*E9948</f>
        <v>0</v>
      </c>
      <c r="G9948" s="219"/>
      <c r="I9948" s="269"/>
    </row>
    <row r="9949" spans="1:19">
      <c r="A9949" s="842" t="str">
        <f t="shared" si="1770"/>
        <v/>
      </c>
      <c r="B9949" s="843"/>
      <c r="C9949" s="239" t="str">
        <f t="shared" si="1771"/>
        <v/>
      </c>
      <c r="D9949" s="186"/>
      <c r="E9949" s="240">
        <f t="shared" si="1772"/>
        <v>0</v>
      </c>
      <c r="F9949" s="218">
        <f t="shared" ref="F9949:F9959" si="1773">D9949*E9949</f>
        <v>0</v>
      </c>
      <c r="G9949" s="220"/>
      <c r="I9949" s="269"/>
    </row>
    <row r="9950" spans="1:19">
      <c r="A9950" s="842" t="str">
        <f t="shared" si="1770"/>
        <v/>
      </c>
      <c r="B9950" s="843"/>
      <c r="C9950" s="239" t="str">
        <f t="shared" si="1771"/>
        <v/>
      </c>
      <c r="D9950" s="186"/>
      <c r="E9950" s="240">
        <f t="shared" si="1772"/>
        <v>0</v>
      </c>
      <c r="F9950" s="218">
        <f t="shared" si="1773"/>
        <v>0</v>
      </c>
      <c r="G9950" s="220"/>
      <c r="I9950" s="269"/>
    </row>
    <row r="9951" spans="1:19">
      <c r="A9951" s="842" t="str">
        <f t="shared" si="1770"/>
        <v/>
      </c>
      <c r="B9951" s="843"/>
      <c r="C9951" s="239" t="str">
        <f t="shared" si="1771"/>
        <v/>
      </c>
      <c r="D9951" s="186"/>
      <c r="E9951" s="240">
        <f t="shared" si="1772"/>
        <v>0</v>
      </c>
      <c r="F9951" s="218">
        <f t="shared" si="1773"/>
        <v>0</v>
      </c>
      <c r="G9951" s="220"/>
      <c r="I9951" s="269"/>
    </row>
    <row r="9952" spans="1:19">
      <c r="A9952" s="842" t="str">
        <f t="shared" si="1770"/>
        <v/>
      </c>
      <c r="B9952" s="843"/>
      <c r="C9952" s="239" t="str">
        <f t="shared" si="1771"/>
        <v/>
      </c>
      <c r="D9952" s="186"/>
      <c r="E9952" s="240">
        <f t="shared" si="1772"/>
        <v>0</v>
      </c>
      <c r="F9952" s="218">
        <f t="shared" si="1773"/>
        <v>0</v>
      </c>
      <c r="G9952" s="220"/>
      <c r="I9952" s="269"/>
    </row>
    <row r="9953" spans="1:9">
      <c r="A9953" s="842" t="str">
        <f t="shared" si="1770"/>
        <v/>
      </c>
      <c r="B9953" s="843"/>
      <c r="C9953" s="239" t="str">
        <f t="shared" si="1771"/>
        <v/>
      </c>
      <c r="D9953" s="186"/>
      <c r="E9953" s="240">
        <f t="shared" si="1772"/>
        <v>0</v>
      </c>
      <c r="F9953" s="218">
        <f t="shared" si="1773"/>
        <v>0</v>
      </c>
      <c r="G9953" s="220"/>
      <c r="I9953" s="269"/>
    </row>
    <row r="9954" spans="1:9">
      <c r="A9954" s="842" t="str">
        <f t="shared" si="1770"/>
        <v/>
      </c>
      <c r="B9954" s="843"/>
      <c r="C9954" s="239" t="str">
        <f t="shared" si="1771"/>
        <v/>
      </c>
      <c r="D9954" s="186"/>
      <c r="E9954" s="240">
        <f t="shared" si="1772"/>
        <v>0</v>
      </c>
      <c r="F9954" s="218">
        <f t="shared" si="1773"/>
        <v>0</v>
      </c>
      <c r="G9954" s="220"/>
      <c r="I9954" s="269"/>
    </row>
    <row r="9955" spans="1:9">
      <c r="A9955" s="842" t="str">
        <f t="shared" si="1770"/>
        <v/>
      </c>
      <c r="B9955" s="843"/>
      <c r="C9955" s="239" t="str">
        <f t="shared" si="1771"/>
        <v/>
      </c>
      <c r="D9955" s="186"/>
      <c r="E9955" s="240">
        <f t="shared" si="1772"/>
        <v>0</v>
      </c>
      <c r="F9955" s="218">
        <f t="shared" si="1773"/>
        <v>0</v>
      </c>
      <c r="G9955" s="241"/>
      <c r="I9955" s="269"/>
    </row>
    <row r="9956" spans="1:9">
      <c r="A9956" s="842" t="str">
        <f t="shared" si="1770"/>
        <v/>
      </c>
      <c r="B9956" s="843"/>
      <c r="C9956" s="239" t="str">
        <f t="shared" si="1771"/>
        <v/>
      </c>
      <c r="D9956" s="186"/>
      <c r="E9956" s="240">
        <f t="shared" si="1772"/>
        <v>0</v>
      </c>
      <c r="F9956" s="218">
        <f t="shared" si="1773"/>
        <v>0</v>
      </c>
      <c r="G9956" s="220"/>
      <c r="I9956" s="269"/>
    </row>
    <row r="9957" spans="1:9">
      <c r="A9957" s="842" t="str">
        <f t="shared" si="1770"/>
        <v/>
      </c>
      <c r="B9957" s="843"/>
      <c r="C9957" s="239"/>
      <c r="D9957" s="186"/>
      <c r="E9957" s="240">
        <f t="shared" si="1772"/>
        <v>0</v>
      </c>
      <c r="F9957" s="218">
        <f t="shared" si="1773"/>
        <v>0</v>
      </c>
      <c r="G9957" s="220"/>
      <c r="I9957" s="269"/>
    </row>
    <row r="9958" spans="1:9">
      <c r="A9958" s="842" t="str">
        <f t="shared" si="1770"/>
        <v/>
      </c>
      <c r="B9958" s="843"/>
      <c r="C9958" s="239"/>
      <c r="D9958" s="186"/>
      <c r="E9958" s="240">
        <f t="shared" si="1772"/>
        <v>0</v>
      </c>
      <c r="F9958" s="218">
        <f t="shared" si="1773"/>
        <v>0</v>
      </c>
      <c r="G9958" s="220"/>
      <c r="I9958" s="269"/>
    </row>
    <row r="9959" spans="1:9" ht="26.25" customHeight="1">
      <c r="A9959" s="842" t="str">
        <f t="shared" si="1770"/>
        <v/>
      </c>
      <c r="B9959" s="843"/>
      <c r="C9959" s="239" t="str">
        <f t="shared" ref="C9959" si="1774">IF(I9958=0,"",VLOOKUP(I9958,MATERIALES,3,FALSE))</f>
        <v/>
      </c>
      <c r="D9959" s="186"/>
      <c r="E9959" s="240">
        <f t="shared" si="1772"/>
        <v>0</v>
      </c>
      <c r="F9959" s="218">
        <f t="shared" si="1773"/>
        <v>0</v>
      </c>
      <c r="G9959" s="221"/>
      <c r="I9959" s="308"/>
    </row>
    <row r="9960" spans="1:9" ht="13.5" thickBot="1">
      <c r="A9960" s="204"/>
      <c r="D9960" s="206"/>
      <c r="E9960" s="242"/>
      <c r="F9960" s="243" t="s">
        <v>77</v>
      </c>
      <c r="G9960" s="241">
        <f>SUM(F9948:F9959)</f>
        <v>0</v>
      </c>
      <c r="I9960" s="308"/>
    </row>
    <row r="9961" spans="1:9" ht="14" thickTop="1" thickBot="1">
      <c r="A9961" s="244" t="s">
        <v>68</v>
      </c>
      <c r="B9961" s="245"/>
      <c r="C9961" s="245"/>
      <c r="D9961" s="247"/>
      <c r="E9961" s="247"/>
      <c r="F9961" s="246"/>
      <c r="G9961" s="248"/>
      <c r="I9961" s="308"/>
    </row>
    <row r="9962" spans="1:9" ht="13.5" thickTop="1">
      <c r="A9962" s="233" t="s">
        <v>53</v>
      </c>
      <c r="B9962" s="234"/>
      <c r="C9962" s="236" t="s">
        <v>67</v>
      </c>
      <c r="D9962" s="298" t="s">
        <v>71</v>
      </c>
      <c r="E9962" s="236" t="s">
        <v>96</v>
      </c>
      <c r="F9962" s="237" t="s">
        <v>75</v>
      </c>
      <c r="G9962" s="238" t="s">
        <v>66</v>
      </c>
      <c r="I9962" s="269"/>
    </row>
    <row r="9963" spans="1:9">
      <c r="A9963" s="842" t="str">
        <f>IF(I9962=0,"",VLOOKUP(I9962,EQUIPOS,2,FALSE))</f>
        <v/>
      </c>
      <c r="B9963" s="843"/>
      <c r="C9963" s="187"/>
      <c r="D9963" s="186"/>
      <c r="E9963" s="240">
        <f>IF(I9962=0,0,VLOOKUP(I9962,EQUIPOS,4,FALSE))</f>
        <v>0</v>
      </c>
      <c r="F9963" s="218">
        <f>C9963*D9963*E9963</f>
        <v>0</v>
      </c>
      <c r="G9963" s="219"/>
      <c r="I9963" s="269"/>
    </row>
    <row r="9964" spans="1:9">
      <c r="A9964" s="842" t="str">
        <f>IF(I9963=0,"",VLOOKUP(I9963,EQUIPOS,2,FALSE))</f>
        <v/>
      </c>
      <c r="B9964" s="843"/>
      <c r="C9964" s="187"/>
      <c r="D9964" s="186"/>
      <c r="E9964" s="240">
        <f>IF(I9963=0,0,VLOOKUP(I9963,EQUIPOS,4,FALSE))</f>
        <v>0</v>
      </c>
      <c r="F9964" s="218">
        <f t="shared" ref="F9964:F9967" si="1775">C9964*D9964*E9964</f>
        <v>0</v>
      </c>
      <c r="G9964" s="220"/>
      <c r="I9964" s="269"/>
    </row>
    <row r="9965" spans="1:9">
      <c r="A9965" s="842" t="str">
        <f>IF(I9964=0,"",VLOOKUP(I9964,EQUIPOS,2,FALSE))</f>
        <v/>
      </c>
      <c r="B9965" s="843"/>
      <c r="C9965" s="187"/>
      <c r="D9965" s="186"/>
      <c r="E9965" s="240">
        <f>IF(I9964=0,0,VLOOKUP(I9964,EQUIPOS,4,FALSE))</f>
        <v>0</v>
      </c>
      <c r="F9965" s="218">
        <f t="shared" si="1775"/>
        <v>0</v>
      </c>
      <c r="G9965" s="220"/>
      <c r="I9965" s="269"/>
    </row>
    <row r="9966" spans="1:9">
      <c r="A9966" s="842" t="str">
        <f>IF(I9965=0,"",VLOOKUP(I9965,EQUIPOS,2,FALSE))</f>
        <v/>
      </c>
      <c r="B9966" s="843"/>
      <c r="C9966" s="187"/>
      <c r="D9966" s="186"/>
      <c r="E9966" s="240">
        <f>IF(I9965=0,0,VLOOKUP(I9965,EQUIPOS,4,FALSE))</f>
        <v>0</v>
      </c>
      <c r="F9966" s="218">
        <f t="shared" si="1775"/>
        <v>0</v>
      </c>
      <c r="G9966" s="220"/>
      <c r="I9966" s="269"/>
    </row>
    <row r="9967" spans="1:9" ht="30.75" customHeight="1">
      <c r="A9967" s="842" t="str">
        <f>IF(I9966=0,"",VLOOKUP(I9966,EQUIPOS,2,FALSE))</f>
        <v/>
      </c>
      <c r="B9967" s="843"/>
      <c r="C9967" s="187"/>
      <c r="D9967" s="186"/>
      <c r="E9967" s="240">
        <f>IF(I9966=0,0,VLOOKUP(I9966,EQUIPOS,4,FALSE))</f>
        <v>0</v>
      </c>
      <c r="F9967" s="218">
        <f t="shared" si="1775"/>
        <v>0</v>
      </c>
      <c r="G9967" s="221"/>
      <c r="I9967" s="308"/>
    </row>
    <row r="9968" spans="1:9" ht="13.5" thickBot="1">
      <c r="A9968" s="222"/>
      <c r="B9968" s="223"/>
      <c r="C9968" s="223"/>
      <c r="D9968" s="225"/>
      <c r="E9968" s="249"/>
      <c r="F9968" s="226" t="s">
        <v>78</v>
      </c>
      <c r="G9968" s="250">
        <f>SUM(F9963:F9967)</f>
        <v>0</v>
      </c>
      <c r="I9968" s="308"/>
    </row>
    <row r="9969" spans="1:9" ht="13.5" thickTop="1">
      <c r="A9969" s="228" t="s">
        <v>69</v>
      </c>
      <c r="B9969" s="229"/>
      <c r="C9969" s="229"/>
      <c r="D9969" s="231"/>
      <c r="E9969" s="231"/>
      <c r="F9969" s="230"/>
      <c r="G9969" s="232"/>
      <c r="H9969" s="209"/>
      <c r="I9969" s="307"/>
    </row>
    <row r="9970" spans="1:9" ht="26">
      <c r="A9970" s="233" t="s">
        <v>53</v>
      </c>
      <c r="B9970" s="235" t="s">
        <v>54</v>
      </c>
      <c r="C9970" s="235" t="s">
        <v>64</v>
      </c>
      <c r="D9970" s="298" t="s">
        <v>70</v>
      </c>
      <c r="E9970" s="236" t="s">
        <v>65</v>
      </c>
      <c r="F9970" s="237" t="s">
        <v>75</v>
      </c>
      <c r="G9970" s="238" t="s">
        <v>66</v>
      </c>
      <c r="I9970" s="269"/>
    </row>
    <row r="9971" spans="1:9">
      <c r="A9971" s="251" t="str">
        <f t="shared" ref="A9971:A9982" si="1776">IF(I9970=0,"",VLOOKUP(I9970,MANOOBRA,2,FALSE))</f>
        <v/>
      </c>
      <c r="B9971" s="239" t="str">
        <f t="shared" ref="B9971:B9982" si="1777">IF(I9970=0,"",VLOOKUP(I9970,MANOOBRA,3,FALSE))</f>
        <v/>
      </c>
      <c r="C9971" s="187"/>
      <c r="D9971" s="187"/>
      <c r="E9971" s="240">
        <f t="shared" ref="E9971:E9982" si="1778">IF(I9970=0,0,VLOOKUP(I9970,MANOOBRA,4,FALSE))</f>
        <v>0</v>
      </c>
      <c r="F9971" s="218">
        <f>IF(D9971=0,0,C9971*E9971/D9971)</f>
        <v>0</v>
      </c>
      <c r="G9971" s="219"/>
      <c r="I9971" s="269"/>
    </row>
    <row r="9972" spans="1:9">
      <c r="A9972" s="251" t="str">
        <f t="shared" si="1776"/>
        <v/>
      </c>
      <c r="B9972" s="239" t="str">
        <f t="shared" si="1777"/>
        <v/>
      </c>
      <c r="C9972" s="187"/>
      <c r="D9972" s="187"/>
      <c r="E9972" s="240">
        <f t="shared" si="1778"/>
        <v>0</v>
      </c>
      <c r="F9972" s="218">
        <f t="shared" ref="F9972:F9982" si="1779">IF(D9972=0,0,C9972*E9972/D9972)</f>
        <v>0</v>
      </c>
      <c r="G9972" s="220"/>
      <c r="I9972" s="269"/>
    </row>
    <row r="9973" spans="1:9">
      <c r="A9973" s="251" t="str">
        <f t="shared" si="1776"/>
        <v/>
      </c>
      <c r="B9973" s="239" t="str">
        <f t="shared" si="1777"/>
        <v/>
      </c>
      <c r="C9973" s="187"/>
      <c r="D9973" s="290"/>
      <c r="E9973" s="240">
        <f t="shared" si="1778"/>
        <v>0</v>
      </c>
      <c r="F9973" s="218">
        <f t="shared" si="1779"/>
        <v>0</v>
      </c>
      <c r="G9973" s="220"/>
      <c r="I9973" s="269"/>
    </row>
    <row r="9974" spans="1:9">
      <c r="A9974" s="251" t="str">
        <f t="shared" si="1776"/>
        <v/>
      </c>
      <c r="B9974" s="239" t="str">
        <f t="shared" si="1777"/>
        <v/>
      </c>
      <c r="C9974" s="187"/>
      <c r="D9974" s="187"/>
      <c r="E9974" s="240">
        <f t="shared" si="1778"/>
        <v>0</v>
      </c>
      <c r="F9974" s="218">
        <f t="shared" si="1779"/>
        <v>0</v>
      </c>
      <c r="G9974" s="220"/>
      <c r="I9974" s="269"/>
    </row>
    <row r="9975" spans="1:9">
      <c r="A9975" s="251" t="str">
        <f t="shared" si="1776"/>
        <v/>
      </c>
      <c r="B9975" s="239" t="str">
        <f t="shared" si="1777"/>
        <v/>
      </c>
      <c r="C9975" s="187"/>
      <c r="D9975" s="187"/>
      <c r="E9975" s="240">
        <f t="shared" si="1778"/>
        <v>0</v>
      </c>
      <c r="F9975" s="218">
        <f t="shared" si="1779"/>
        <v>0</v>
      </c>
      <c r="G9975" s="220"/>
      <c r="I9975" s="269"/>
    </row>
    <row r="9976" spans="1:9">
      <c r="A9976" s="251" t="str">
        <f t="shared" si="1776"/>
        <v/>
      </c>
      <c r="B9976" s="239" t="str">
        <f t="shared" si="1777"/>
        <v/>
      </c>
      <c r="C9976" s="187"/>
      <c r="D9976" s="187"/>
      <c r="E9976" s="240">
        <f t="shared" si="1778"/>
        <v>0</v>
      </c>
      <c r="F9976" s="218">
        <f t="shared" si="1779"/>
        <v>0</v>
      </c>
      <c r="G9976" s="220"/>
      <c r="I9976" s="269"/>
    </row>
    <row r="9977" spans="1:9">
      <c r="A9977" s="251" t="str">
        <f t="shared" si="1776"/>
        <v/>
      </c>
      <c r="B9977" s="239" t="str">
        <f t="shared" si="1777"/>
        <v/>
      </c>
      <c r="C9977" s="187"/>
      <c r="D9977" s="187"/>
      <c r="E9977" s="240">
        <f t="shared" si="1778"/>
        <v>0</v>
      </c>
      <c r="F9977" s="218">
        <f t="shared" si="1779"/>
        <v>0</v>
      </c>
      <c r="G9977" s="220"/>
      <c r="I9977" s="269"/>
    </row>
    <row r="9978" spans="1:9">
      <c r="A9978" s="251" t="str">
        <f t="shared" si="1776"/>
        <v/>
      </c>
      <c r="B9978" s="239" t="str">
        <f t="shared" si="1777"/>
        <v/>
      </c>
      <c r="C9978" s="187"/>
      <c r="D9978" s="187"/>
      <c r="E9978" s="240">
        <f t="shared" si="1778"/>
        <v>0</v>
      </c>
      <c r="F9978" s="218">
        <f t="shared" si="1779"/>
        <v>0</v>
      </c>
      <c r="G9978" s="220"/>
      <c r="I9978" s="269"/>
    </row>
    <row r="9979" spans="1:9">
      <c r="A9979" s="251" t="str">
        <f t="shared" si="1776"/>
        <v/>
      </c>
      <c r="B9979" s="239" t="str">
        <f t="shared" si="1777"/>
        <v/>
      </c>
      <c r="C9979" s="187"/>
      <c r="D9979" s="187"/>
      <c r="E9979" s="240">
        <f t="shared" si="1778"/>
        <v>0</v>
      </c>
      <c r="F9979" s="218">
        <f t="shared" si="1779"/>
        <v>0</v>
      </c>
      <c r="G9979" s="220"/>
      <c r="I9979" s="269"/>
    </row>
    <row r="9980" spans="1:9">
      <c r="A9980" s="251" t="str">
        <f t="shared" si="1776"/>
        <v/>
      </c>
      <c r="B9980" s="239" t="str">
        <f t="shared" si="1777"/>
        <v/>
      </c>
      <c r="C9980" s="187"/>
      <c r="D9980" s="187"/>
      <c r="E9980" s="240">
        <f t="shared" si="1778"/>
        <v>0</v>
      </c>
      <c r="F9980" s="218">
        <f t="shared" si="1779"/>
        <v>0</v>
      </c>
      <c r="G9980" s="220"/>
      <c r="I9980" s="269"/>
    </row>
    <row r="9981" spans="1:9">
      <c r="A9981" s="251" t="str">
        <f t="shared" si="1776"/>
        <v/>
      </c>
      <c r="B9981" s="239" t="str">
        <f t="shared" si="1777"/>
        <v/>
      </c>
      <c r="C9981" s="187"/>
      <c r="D9981" s="187"/>
      <c r="E9981" s="240">
        <f t="shared" si="1778"/>
        <v>0</v>
      </c>
      <c r="F9981" s="218">
        <f t="shared" si="1779"/>
        <v>0</v>
      </c>
      <c r="G9981" s="220"/>
      <c r="I9981" s="269"/>
    </row>
    <row r="9982" spans="1:9" ht="31.5" customHeight="1">
      <c r="A9982" s="251" t="str">
        <f t="shared" si="1776"/>
        <v/>
      </c>
      <c r="B9982" s="239" t="str">
        <f t="shared" si="1777"/>
        <v/>
      </c>
      <c r="C9982" s="187"/>
      <c r="D9982" s="187"/>
      <c r="E9982" s="240">
        <f t="shared" si="1778"/>
        <v>0</v>
      </c>
      <c r="F9982" s="218">
        <f t="shared" si="1779"/>
        <v>0</v>
      </c>
      <c r="G9982" s="221"/>
      <c r="I9982" s="308"/>
    </row>
    <row r="9983" spans="1:9" ht="13.5" thickBot="1">
      <c r="A9983" s="222"/>
      <c r="B9983" s="223"/>
      <c r="C9983" s="223"/>
      <c r="D9983" s="225"/>
      <c r="E9983" s="225"/>
      <c r="F9983" s="226" t="s">
        <v>79</v>
      </c>
      <c r="G9983" s="250">
        <f>SUM(F9971:F9982)</f>
        <v>0</v>
      </c>
      <c r="I9983" s="308"/>
    </row>
    <row r="9984" spans="1:9" ht="13.5" thickTop="1">
      <c r="A9984" s="179" t="s">
        <v>72</v>
      </c>
      <c r="B9984" s="229"/>
      <c r="C9984" s="229"/>
      <c r="D9984" s="231"/>
      <c r="E9984" s="231"/>
      <c r="F9984" s="230"/>
      <c r="G9984" s="232"/>
      <c r="H9984" s="209"/>
      <c r="I9984" s="307"/>
    </row>
    <row r="9985" spans="1:20">
      <c r="A9985" s="233" t="s">
        <v>53</v>
      </c>
      <c r="B9985" s="234"/>
      <c r="C9985" s="234"/>
      <c r="D9985" s="299"/>
      <c r="E9985" s="236" t="s">
        <v>73</v>
      </c>
      <c r="F9985" s="237" t="s">
        <v>74</v>
      </c>
      <c r="G9985" s="252" t="s">
        <v>73</v>
      </c>
      <c r="I9985" s="308"/>
    </row>
    <row r="9986" spans="1:20">
      <c r="A9986" s="178" t="s">
        <v>86</v>
      </c>
      <c r="B9986" s="253"/>
      <c r="C9986" s="253"/>
      <c r="D9986" s="300"/>
      <c r="E9986" s="217">
        <f>SUM(G9945,G9960,G9968,G9983)</f>
        <v>0</v>
      </c>
      <c r="F9986" s="254">
        <f>A</f>
        <v>0</v>
      </c>
      <c r="G9986" s="255">
        <f>E9986*F9986</f>
        <v>0</v>
      </c>
      <c r="I9986" s="308"/>
    </row>
    <row r="9987" spans="1:20">
      <c r="A9987" s="178" t="s">
        <v>84</v>
      </c>
      <c r="B9987" s="253"/>
      <c r="C9987" s="253"/>
      <c r="D9987" s="300"/>
      <c r="E9987" s="217">
        <f>SUM(G9945,G9960,G9968,G9983)</f>
        <v>0</v>
      </c>
      <c r="F9987" s="254">
        <f>I</f>
        <v>0</v>
      </c>
      <c r="G9987" s="255">
        <f>E9987*F9987</f>
        <v>0</v>
      </c>
      <c r="I9987" s="308"/>
    </row>
    <row r="9988" spans="1:20" ht="33" customHeight="1">
      <c r="A9988" s="178" t="s">
        <v>85</v>
      </c>
      <c r="B9988" s="253"/>
      <c r="C9988" s="253"/>
      <c r="D9988" s="300"/>
      <c r="E9988" s="217">
        <f>SUM(G9945,G9960,G9968,G9983)</f>
        <v>0</v>
      </c>
      <c r="F9988" s="254">
        <f>U</f>
        <v>0</v>
      </c>
      <c r="G9988" s="255">
        <f>E9988*F9988</f>
        <v>0</v>
      </c>
      <c r="I9988" s="308"/>
      <c r="J9988" s="281"/>
      <c r="K9988" s="281"/>
      <c r="L9988" s="281"/>
      <c r="M9988" s="281"/>
      <c r="N9988" s="281"/>
      <c r="O9988" s="281"/>
      <c r="P9988" s="281"/>
      <c r="Q9988" s="281"/>
      <c r="R9988" s="281"/>
      <c r="S9988" s="281"/>
    </row>
    <row r="9989" spans="1:20" s="201" customFormat="1" ht="13.5" thickBot="1">
      <c r="A9989" s="222"/>
      <c r="B9989" s="223"/>
      <c r="C9989" s="223"/>
      <c r="D9989" s="225"/>
      <c r="E9989" s="225"/>
      <c r="F9989" s="256" t="s">
        <v>83</v>
      </c>
      <c r="G9989" s="250">
        <f>SUM(G9986:G9988)</f>
        <v>0</v>
      </c>
      <c r="I9989" s="309"/>
      <c r="J9989" s="201" t="str">
        <f>B9929</f>
        <v>11,10</v>
      </c>
      <c r="K9989" s="261">
        <f>E9986</f>
        <v>0</v>
      </c>
      <c r="L9989" s="261">
        <f>+G9945</f>
        <v>0</v>
      </c>
      <c r="M9989" s="261">
        <f>+G9960</f>
        <v>0</v>
      </c>
      <c r="N9989" s="261">
        <f>+G9968</f>
        <v>0</v>
      </c>
      <c r="O9989" s="261">
        <f>+G9983</f>
        <v>0</v>
      </c>
      <c r="P9989" s="280">
        <f>G9986</f>
        <v>0</v>
      </c>
      <c r="Q9989" s="280">
        <f>G9987</f>
        <v>0</v>
      </c>
      <c r="R9989" s="280">
        <f>G9988</f>
        <v>0</v>
      </c>
      <c r="S9989" s="283">
        <f>SUM(K9989:R9989)</f>
        <v>0</v>
      </c>
      <c r="T9989" s="280"/>
    </row>
    <row r="9990" spans="1:20" ht="14" thickTop="1" thickBot="1">
      <c r="A9990" s="257"/>
      <c r="B9990" s="201"/>
      <c r="C9990" s="201"/>
      <c r="D9990" s="301"/>
      <c r="E9990" s="258" t="s">
        <v>88</v>
      </c>
      <c r="F9990" s="259"/>
      <c r="G9990" s="260">
        <f>ROUND(SUM(G9945,G9960,G9968,G9983,G9989),0)</f>
        <v>0</v>
      </c>
      <c r="I9990" s="308"/>
      <c r="T9990" s="280"/>
    </row>
    <row r="9991" spans="1:20" ht="13.5" thickTop="1">
      <c r="A9991" s="262" t="s">
        <v>95</v>
      </c>
      <c r="D9991" s="206"/>
      <c r="E9991" s="206"/>
      <c r="F9991" s="205"/>
      <c r="G9991" s="208"/>
      <c r="I9991" s="308"/>
      <c r="T9991" s="280"/>
    </row>
    <row r="9992" spans="1:20">
      <c r="A9992" s="262"/>
      <c r="B9992" s="263"/>
      <c r="C9992" s="263"/>
      <c r="D9992" s="302"/>
      <c r="E9992" s="206"/>
      <c r="F9992" s="205"/>
      <c r="G9992" s="264">
        <f ca="1">TODAY()</f>
        <v>45189</v>
      </c>
      <c r="I9992" s="308"/>
      <c r="T9992" s="280"/>
    </row>
    <row r="9993" spans="1:20" s="191" customFormat="1" ht="13.5" thickBot="1">
      <c r="A9993" s="222"/>
      <c r="B9993" s="223"/>
      <c r="C9993" s="223"/>
      <c r="D9993" s="225"/>
      <c r="E9993" s="225"/>
      <c r="F9993" s="224"/>
      <c r="G9993" s="265"/>
      <c r="I9993" s="303"/>
      <c r="S9993" s="282"/>
    </row>
    <row r="9994" spans="1:20" s="191" customFormat="1" ht="13.5" thickTop="1">
      <c r="A9994" s="188" t="s">
        <v>124</v>
      </c>
      <c r="B9994" s="188"/>
      <c r="C9994" s="188"/>
      <c r="D9994" s="190"/>
      <c r="E9994" s="190"/>
      <c r="F9994" s="189"/>
      <c r="G9994" s="189"/>
      <c r="I9994" s="303"/>
      <c r="S9994" s="282"/>
    </row>
    <row r="9995" spans="1:20" s="191" customFormat="1">
      <c r="A9995" s="188" t="str">
        <f>CONCATENATE('Prestaciones y AIU'!A8760," ANALISIS DE PRECIOS UNITARIOS")</f>
        <v xml:space="preserve"> ANALISIS DE PRECIOS UNITARIOS</v>
      </c>
      <c r="B9995" s="188"/>
      <c r="C9995" s="188"/>
      <c r="D9995" s="190"/>
      <c r="E9995" s="190"/>
      <c r="F9995" s="189"/>
      <c r="G9995" s="189"/>
      <c r="I9995" s="303"/>
      <c r="S9995" s="282"/>
    </row>
    <row r="9996" spans="1:20" s="191" customFormat="1">
      <c r="A9996" s="188" t="str">
        <f>Objeto_LIC</f>
        <v>OBJETO PROCESO COMPETITIVO</v>
      </c>
      <c r="B9996" s="188"/>
      <c r="C9996" s="188"/>
      <c r="D9996" s="190"/>
      <c r="E9996" s="190"/>
      <c r="F9996" s="189"/>
      <c r="G9996" s="189"/>
      <c r="I9996" s="303"/>
      <c r="S9996" s="282"/>
    </row>
    <row r="9997" spans="1:20">
      <c r="A9997" s="188"/>
      <c r="B9997" s="188"/>
      <c r="C9997" s="188"/>
      <c r="D9997" s="190"/>
      <c r="E9997" s="190"/>
      <c r="F9997" s="189"/>
      <c r="G9997" s="189"/>
    </row>
    <row r="9998" spans="1:20" s="201" customFormat="1" ht="13.5" thickBot="1">
      <c r="A9998" s="192"/>
      <c r="B9998" s="192"/>
      <c r="C9998" s="192"/>
      <c r="D9998" s="194"/>
      <c r="E9998" s="194"/>
      <c r="F9998" s="193"/>
      <c r="G9998" s="193"/>
      <c r="I9998" s="305"/>
      <c r="S9998" s="282"/>
    </row>
    <row r="9999" spans="1:20" ht="13.5" thickTop="1">
      <c r="A9999" s="196"/>
      <c r="B9999" s="197"/>
      <c r="C9999" s="197"/>
      <c r="D9999" s="199"/>
      <c r="E9999" s="199"/>
      <c r="F9999" s="198"/>
      <c r="G9999" s="200" t="s">
        <v>125</v>
      </c>
    </row>
    <row r="10000" spans="1:20">
      <c r="A10000" s="202" t="s">
        <v>58</v>
      </c>
      <c r="B10000" s="844" t="str">
        <f>Proponente</f>
        <v>INDICAR NOMBRE DE CONTRATISTA</v>
      </c>
      <c r="C10000" s="844"/>
      <c r="D10000" s="844"/>
      <c r="E10000" s="844"/>
      <c r="F10000" s="844"/>
      <c r="G10000" s="845"/>
    </row>
    <row r="10001" spans="1:19">
      <c r="A10001" s="202" t="s">
        <v>59</v>
      </c>
      <c r="B10001" s="203" t="str">
        <f>Presupuesto!$A$151</f>
        <v>11,11</v>
      </c>
      <c r="C10001" s="844" t="str">
        <f>Presupuesto!$B$151</f>
        <v>Suministro de MDC2 (Suelto)</v>
      </c>
      <c r="D10001" s="844"/>
      <c r="E10001" s="844"/>
      <c r="F10001" s="844"/>
      <c r="G10001" s="845"/>
    </row>
    <row r="10002" spans="1:19">
      <c r="A10002" s="204"/>
      <c r="D10002" s="206"/>
      <c r="E10002" s="206"/>
      <c r="F10002" s="192" t="s">
        <v>87</v>
      </c>
      <c r="G10002" s="207" t="str">
        <f>Presupuesto!$C$151</f>
        <v>m3</v>
      </c>
      <c r="I10002" s="306"/>
      <c r="J10002" s="281"/>
      <c r="K10002" s="281"/>
      <c r="L10002" s="281"/>
      <c r="M10002" s="281"/>
      <c r="N10002" s="281"/>
      <c r="O10002" s="281"/>
      <c r="P10002" s="281"/>
      <c r="Q10002" s="281"/>
      <c r="R10002" s="281"/>
      <c r="S10002" s="281"/>
    </row>
    <row r="10003" spans="1:19" s="209" customFormat="1" ht="13.5" thickBot="1">
      <c r="A10003" s="202" t="s">
        <v>60</v>
      </c>
      <c r="B10003" s="195"/>
      <c r="C10003" s="195"/>
      <c r="D10003" s="206"/>
      <c r="E10003" s="206"/>
      <c r="F10003" s="205"/>
      <c r="G10003" s="208"/>
      <c r="I10003" s="307"/>
      <c r="S10003" s="281"/>
    </row>
    <row r="10004" spans="1:19" ht="13.5" thickTop="1">
      <c r="A10004" s="210" t="s">
        <v>53</v>
      </c>
      <c r="B10004" s="211" t="s">
        <v>61</v>
      </c>
      <c r="C10004" s="211" t="s">
        <v>62</v>
      </c>
      <c r="D10004" s="212" t="s">
        <v>70</v>
      </c>
      <c r="E10004" s="213" t="s">
        <v>98</v>
      </c>
      <c r="F10004" s="213" t="s">
        <v>75</v>
      </c>
      <c r="G10004" s="214" t="s">
        <v>66</v>
      </c>
      <c r="I10004" s="269"/>
    </row>
    <row r="10005" spans="1:19">
      <c r="A10005" s="215" t="str">
        <f t="shared" ref="A10005:A10016" si="1780">IF(I10004=0,"-",VLOOKUP(I10004,EQUIPOS,2,FALSE))</f>
        <v>-</v>
      </c>
      <c r="B10005" s="216"/>
      <c r="C10005" s="216"/>
      <c r="D10005" s="186"/>
      <c r="E10005" s="217">
        <f t="shared" ref="E10005:E10016" si="1781">IF(I10004=0,0,VLOOKUP(I10004,EQUIPOS,4,FALSE))</f>
        <v>0</v>
      </c>
      <c r="F10005" s="218">
        <f t="shared" ref="F10005:F10016" si="1782">IF(D10005=0,0,E10005/D10005)</f>
        <v>0</v>
      </c>
      <c r="G10005" s="219"/>
      <c r="I10005" s="269"/>
    </row>
    <row r="10006" spans="1:19">
      <c r="A10006" s="215" t="str">
        <f t="shared" si="1780"/>
        <v>-</v>
      </c>
      <c r="B10006" s="216"/>
      <c r="C10006" s="216"/>
      <c r="D10006" s="186"/>
      <c r="E10006" s="217">
        <f t="shared" si="1781"/>
        <v>0</v>
      </c>
      <c r="F10006" s="218">
        <f t="shared" si="1782"/>
        <v>0</v>
      </c>
      <c r="G10006" s="220"/>
      <c r="I10006" s="269"/>
    </row>
    <row r="10007" spans="1:19">
      <c r="A10007" s="215" t="str">
        <f t="shared" si="1780"/>
        <v>-</v>
      </c>
      <c r="B10007" s="216"/>
      <c r="C10007" s="216"/>
      <c r="D10007" s="186"/>
      <c r="E10007" s="217">
        <f t="shared" si="1781"/>
        <v>0</v>
      </c>
      <c r="F10007" s="218">
        <f t="shared" si="1782"/>
        <v>0</v>
      </c>
      <c r="G10007" s="220"/>
      <c r="I10007" s="269"/>
    </row>
    <row r="10008" spans="1:19">
      <c r="A10008" s="215" t="str">
        <f t="shared" si="1780"/>
        <v>-</v>
      </c>
      <c r="B10008" s="216"/>
      <c r="C10008" s="216"/>
      <c r="D10008" s="186"/>
      <c r="E10008" s="217">
        <f t="shared" si="1781"/>
        <v>0</v>
      </c>
      <c r="F10008" s="218">
        <f t="shared" si="1782"/>
        <v>0</v>
      </c>
      <c r="G10008" s="220"/>
      <c r="I10008" s="269"/>
    </row>
    <row r="10009" spans="1:19">
      <c r="A10009" s="215" t="str">
        <f t="shared" si="1780"/>
        <v>-</v>
      </c>
      <c r="B10009" s="216"/>
      <c r="C10009" s="216"/>
      <c r="D10009" s="186"/>
      <c r="E10009" s="217">
        <f t="shared" si="1781"/>
        <v>0</v>
      </c>
      <c r="F10009" s="218">
        <f t="shared" si="1782"/>
        <v>0</v>
      </c>
      <c r="G10009" s="220"/>
      <c r="I10009" s="269"/>
    </row>
    <row r="10010" spans="1:19">
      <c r="A10010" s="215" t="str">
        <f t="shared" si="1780"/>
        <v>-</v>
      </c>
      <c r="B10010" s="216"/>
      <c r="C10010" s="216"/>
      <c r="D10010" s="186"/>
      <c r="E10010" s="217">
        <f t="shared" si="1781"/>
        <v>0</v>
      </c>
      <c r="F10010" s="218">
        <f t="shared" si="1782"/>
        <v>0</v>
      </c>
      <c r="G10010" s="220"/>
      <c r="I10010" s="269"/>
    </row>
    <row r="10011" spans="1:19">
      <c r="A10011" s="215" t="str">
        <f t="shared" si="1780"/>
        <v>-</v>
      </c>
      <c r="B10011" s="216"/>
      <c r="C10011" s="216"/>
      <c r="D10011" s="186"/>
      <c r="E10011" s="217">
        <f t="shared" si="1781"/>
        <v>0</v>
      </c>
      <c r="F10011" s="218">
        <f t="shared" si="1782"/>
        <v>0</v>
      </c>
      <c r="G10011" s="220"/>
      <c r="I10011" s="269"/>
    </row>
    <row r="10012" spans="1:19">
      <c r="A10012" s="215" t="str">
        <f t="shared" si="1780"/>
        <v>-</v>
      </c>
      <c r="B10012" s="216"/>
      <c r="C10012" s="216"/>
      <c r="D10012" s="186"/>
      <c r="E10012" s="217">
        <f t="shared" si="1781"/>
        <v>0</v>
      </c>
      <c r="F10012" s="218">
        <f t="shared" si="1782"/>
        <v>0</v>
      </c>
      <c r="G10012" s="220"/>
      <c r="I10012" s="269"/>
    </row>
    <row r="10013" spans="1:19">
      <c r="A10013" s="215" t="str">
        <f t="shared" si="1780"/>
        <v>-</v>
      </c>
      <c r="B10013" s="216"/>
      <c r="C10013" s="216"/>
      <c r="D10013" s="186"/>
      <c r="E10013" s="217">
        <f t="shared" si="1781"/>
        <v>0</v>
      </c>
      <c r="F10013" s="218">
        <f t="shared" si="1782"/>
        <v>0</v>
      </c>
      <c r="G10013" s="220"/>
      <c r="I10013" s="269"/>
    </row>
    <row r="10014" spans="1:19">
      <c r="A10014" s="215" t="str">
        <f t="shared" si="1780"/>
        <v>-</v>
      </c>
      <c r="B10014" s="216"/>
      <c r="C10014" s="216"/>
      <c r="D10014" s="186"/>
      <c r="E10014" s="217">
        <f t="shared" si="1781"/>
        <v>0</v>
      </c>
      <c r="F10014" s="218">
        <f t="shared" si="1782"/>
        <v>0</v>
      </c>
      <c r="G10014" s="220"/>
      <c r="I10014" s="269"/>
    </row>
    <row r="10015" spans="1:19">
      <c r="A10015" s="215" t="str">
        <f t="shared" si="1780"/>
        <v>-</v>
      </c>
      <c r="B10015" s="216"/>
      <c r="C10015" s="216"/>
      <c r="D10015" s="186"/>
      <c r="E10015" s="217">
        <f t="shared" si="1781"/>
        <v>0</v>
      </c>
      <c r="F10015" s="218">
        <f t="shared" si="1782"/>
        <v>0</v>
      </c>
      <c r="G10015" s="220"/>
      <c r="I10015" s="269"/>
    </row>
    <row r="10016" spans="1:19">
      <c r="A10016" s="215" t="str">
        <f t="shared" si="1780"/>
        <v>-</v>
      </c>
      <c r="B10016" s="216"/>
      <c r="C10016" s="216"/>
      <c r="D10016" s="186"/>
      <c r="E10016" s="217">
        <f t="shared" si="1781"/>
        <v>0</v>
      </c>
      <c r="F10016" s="218">
        <f t="shared" si="1782"/>
        <v>0</v>
      </c>
      <c r="G10016" s="220"/>
      <c r="I10016" s="308"/>
    </row>
    <row r="10017" spans="1:19" ht="13.5" thickBot="1">
      <c r="A10017" s="222"/>
      <c r="B10017" s="223"/>
      <c r="C10017" s="223"/>
      <c r="D10017" s="225"/>
      <c r="E10017" s="225"/>
      <c r="F10017" s="226" t="s">
        <v>76</v>
      </c>
      <c r="G10017" s="227">
        <f>SUM(F10005:F10016)</f>
        <v>0</v>
      </c>
      <c r="I10017" s="308"/>
    </row>
    <row r="10018" spans="1:19" s="209" customFormat="1" ht="13.5" thickTop="1">
      <c r="A10018" s="228" t="s">
        <v>63</v>
      </c>
      <c r="B10018" s="229"/>
      <c r="C10018" s="229"/>
      <c r="D10018" s="231"/>
      <c r="E10018" s="231"/>
      <c r="F10018" s="230"/>
      <c r="G10018" s="232"/>
      <c r="I10018" s="307"/>
      <c r="S10018" s="281"/>
    </row>
    <row r="10019" spans="1:19" ht="26">
      <c r="A10019" s="233" t="s">
        <v>53</v>
      </c>
      <c r="B10019" s="234"/>
      <c r="C10019" s="235" t="s">
        <v>54</v>
      </c>
      <c r="D10019" s="298" t="s">
        <v>64</v>
      </c>
      <c r="E10019" s="236" t="s">
        <v>65</v>
      </c>
      <c r="F10019" s="237" t="s">
        <v>75</v>
      </c>
      <c r="G10019" s="238" t="s">
        <v>66</v>
      </c>
      <c r="I10019" s="269"/>
    </row>
    <row r="10020" spans="1:19">
      <c r="A10020" s="842" t="str">
        <f t="shared" ref="A10020:A10031" si="1783">IF(I10019=0,"",VLOOKUP(I10019,MATERIALES,2,FALSE))</f>
        <v/>
      </c>
      <c r="B10020" s="843"/>
      <c r="C10020" s="239" t="str">
        <f t="shared" ref="C10020:C10028" si="1784">IF(I10019=0,"",VLOOKUP(I10019,MATERIALES,3,FALSE))</f>
        <v/>
      </c>
      <c r="D10020" s="186"/>
      <c r="E10020" s="240">
        <f t="shared" ref="E10020:E10031" si="1785">IF(I10019=0,0,VLOOKUP(I10019,MATERIALES,4,FALSE))</f>
        <v>0</v>
      </c>
      <c r="F10020" s="218">
        <f>D10020*E10020</f>
        <v>0</v>
      </c>
      <c r="G10020" s="219"/>
      <c r="I10020" s="269"/>
    </row>
    <row r="10021" spans="1:19">
      <c r="A10021" s="842" t="str">
        <f t="shared" si="1783"/>
        <v/>
      </c>
      <c r="B10021" s="843"/>
      <c r="C10021" s="239" t="str">
        <f t="shared" si="1784"/>
        <v/>
      </c>
      <c r="D10021" s="186"/>
      <c r="E10021" s="240">
        <f t="shared" si="1785"/>
        <v>0</v>
      </c>
      <c r="F10021" s="218">
        <f t="shared" ref="F10021:F10031" si="1786">D10021*E10021</f>
        <v>0</v>
      </c>
      <c r="G10021" s="220"/>
      <c r="I10021" s="269"/>
    </row>
    <row r="10022" spans="1:19">
      <c r="A10022" s="842" t="str">
        <f t="shared" si="1783"/>
        <v/>
      </c>
      <c r="B10022" s="843"/>
      <c r="C10022" s="239" t="str">
        <f t="shared" si="1784"/>
        <v/>
      </c>
      <c r="D10022" s="186"/>
      <c r="E10022" s="240">
        <f t="shared" si="1785"/>
        <v>0</v>
      </c>
      <c r="F10022" s="218">
        <f t="shared" si="1786"/>
        <v>0</v>
      </c>
      <c r="G10022" s="220"/>
      <c r="I10022" s="269"/>
    </row>
    <row r="10023" spans="1:19">
      <c r="A10023" s="842" t="str">
        <f t="shared" si="1783"/>
        <v/>
      </c>
      <c r="B10023" s="843"/>
      <c r="C10023" s="239" t="str">
        <f t="shared" si="1784"/>
        <v/>
      </c>
      <c r="D10023" s="186"/>
      <c r="E10023" s="240">
        <f t="shared" si="1785"/>
        <v>0</v>
      </c>
      <c r="F10023" s="218">
        <f t="shared" si="1786"/>
        <v>0</v>
      </c>
      <c r="G10023" s="220"/>
      <c r="I10023" s="269"/>
    </row>
    <row r="10024" spans="1:19">
      <c r="A10024" s="842" t="str">
        <f t="shared" si="1783"/>
        <v/>
      </c>
      <c r="B10024" s="843"/>
      <c r="C10024" s="239" t="str">
        <f t="shared" si="1784"/>
        <v/>
      </c>
      <c r="D10024" s="186"/>
      <c r="E10024" s="240">
        <f t="shared" si="1785"/>
        <v>0</v>
      </c>
      <c r="F10024" s="218">
        <f t="shared" si="1786"/>
        <v>0</v>
      </c>
      <c r="G10024" s="220"/>
      <c r="I10024" s="269"/>
    </row>
    <row r="10025" spans="1:19">
      <c r="A10025" s="842" t="str">
        <f t="shared" si="1783"/>
        <v/>
      </c>
      <c r="B10025" s="843"/>
      <c r="C10025" s="239" t="str">
        <f t="shared" si="1784"/>
        <v/>
      </c>
      <c r="D10025" s="186"/>
      <c r="E10025" s="240">
        <f t="shared" si="1785"/>
        <v>0</v>
      </c>
      <c r="F10025" s="218">
        <f t="shared" si="1786"/>
        <v>0</v>
      </c>
      <c r="G10025" s="220"/>
      <c r="I10025" s="269"/>
    </row>
    <row r="10026" spans="1:19">
      <c r="A10026" s="842" t="str">
        <f t="shared" si="1783"/>
        <v/>
      </c>
      <c r="B10026" s="843"/>
      <c r="C10026" s="239" t="str">
        <f t="shared" si="1784"/>
        <v/>
      </c>
      <c r="D10026" s="186"/>
      <c r="E10026" s="240">
        <f t="shared" si="1785"/>
        <v>0</v>
      </c>
      <c r="F10026" s="218">
        <f t="shared" si="1786"/>
        <v>0</v>
      </c>
      <c r="G10026" s="220"/>
      <c r="I10026" s="269"/>
    </row>
    <row r="10027" spans="1:19">
      <c r="A10027" s="842" t="str">
        <f t="shared" si="1783"/>
        <v/>
      </c>
      <c r="B10027" s="843"/>
      <c r="C10027" s="239" t="str">
        <f t="shared" si="1784"/>
        <v/>
      </c>
      <c r="D10027" s="186"/>
      <c r="E10027" s="240">
        <f t="shared" si="1785"/>
        <v>0</v>
      </c>
      <c r="F10027" s="218">
        <f t="shared" si="1786"/>
        <v>0</v>
      </c>
      <c r="G10027" s="241"/>
      <c r="I10027" s="269"/>
    </row>
    <row r="10028" spans="1:19">
      <c r="A10028" s="842" t="str">
        <f t="shared" si="1783"/>
        <v/>
      </c>
      <c r="B10028" s="843"/>
      <c r="C10028" s="239" t="str">
        <f t="shared" si="1784"/>
        <v/>
      </c>
      <c r="D10028" s="186"/>
      <c r="E10028" s="240">
        <f t="shared" si="1785"/>
        <v>0</v>
      </c>
      <c r="F10028" s="218">
        <f t="shared" si="1786"/>
        <v>0</v>
      </c>
      <c r="G10028" s="220"/>
      <c r="I10028" s="269"/>
    </row>
    <row r="10029" spans="1:19">
      <c r="A10029" s="842" t="str">
        <f t="shared" si="1783"/>
        <v/>
      </c>
      <c r="B10029" s="843"/>
      <c r="C10029" s="239"/>
      <c r="D10029" s="186"/>
      <c r="E10029" s="240">
        <f t="shared" si="1785"/>
        <v>0</v>
      </c>
      <c r="F10029" s="218">
        <f t="shared" si="1786"/>
        <v>0</v>
      </c>
      <c r="G10029" s="220"/>
      <c r="I10029" s="269"/>
    </row>
    <row r="10030" spans="1:19">
      <c r="A10030" s="842" t="str">
        <f t="shared" si="1783"/>
        <v/>
      </c>
      <c r="B10030" s="843"/>
      <c r="C10030" s="239"/>
      <c r="D10030" s="186"/>
      <c r="E10030" s="240">
        <f t="shared" si="1785"/>
        <v>0</v>
      </c>
      <c r="F10030" s="218">
        <f t="shared" si="1786"/>
        <v>0</v>
      </c>
      <c r="G10030" s="220"/>
      <c r="I10030" s="269"/>
    </row>
    <row r="10031" spans="1:19" ht="26.25" customHeight="1">
      <c r="A10031" s="842" t="str">
        <f t="shared" si="1783"/>
        <v/>
      </c>
      <c r="B10031" s="843"/>
      <c r="C10031" s="239" t="str">
        <f t="shared" ref="C10031" si="1787">IF(I10030=0,"",VLOOKUP(I10030,MATERIALES,3,FALSE))</f>
        <v/>
      </c>
      <c r="D10031" s="186"/>
      <c r="E10031" s="240">
        <f t="shared" si="1785"/>
        <v>0</v>
      </c>
      <c r="F10031" s="218">
        <f t="shared" si="1786"/>
        <v>0</v>
      </c>
      <c r="G10031" s="221"/>
      <c r="I10031" s="308"/>
    </row>
    <row r="10032" spans="1:19" ht="13.5" thickBot="1">
      <c r="A10032" s="204"/>
      <c r="D10032" s="206"/>
      <c r="E10032" s="242"/>
      <c r="F10032" s="243" t="s">
        <v>77</v>
      </c>
      <c r="G10032" s="241">
        <f>SUM(F10020:F10031)</f>
        <v>0</v>
      </c>
      <c r="I10032" s="308"/>
    </row>
    <row r="10033" spans="1:9" ht="14" thickTop="1" thickBot="1">
      <c r="A10033" s="244" t="s">
        <v>68</v>
      </c>
      <c r="B10033" s="245"/>
      <c r="C10033" s="245"/>
      <c r="D10033" s="247"/>
      <c r="E10033" s="247"/>
      <c r="F10033" s="246"/>
      <c r="G10033" s="248"/>
      <c r="I10033" s="308"/>
    </row>
    <row r="10034" spans="1:9" ht="13.5" thickTop="1">
      <c r="A10034" s="233" t="s">
        <v>53</v>
      </c>
      <c r="B10034" s="234"/>
      <c r="C10034" s="236" t="s">
        <v>67</v>
      </c>
      <c r="D10034" s="298" t="s">
        <v>71</v>
      </c>
      <c r="E10034" s="236" t="s">
        <v>96</v>
      </c>
      <c r="F10034" s="237" t="s">
        <v>75</v>
      </c>
      <c r="G10034" s="238" t="s">
        <v>66</v>
      </c>
      <c r="I10034" s="269"/>
    </row>
    <row r="10035" spans="1:9">
      <c r="A10035" s="842" t="str">
        <f>IF(I10034=0,"",VLOOKUP(I10034,EQUIPOS,2,FALSE))</f>
        <v/>
      </c>
      <c r="B10035" s="843"/>
      <c r="C10035" s="187"/>
      <c r="D10035" s="186"/>
      <c r="E10035" s="240">
        <f>IF(I10034=0,0,VLOOKUP(I10034,EQUIPOS,4,FALSE))</f>
        <v>0</v>
      </c>
      <c r="F10035" s="218">
        <f>C10035*D10035*E10035</f>
        <v>0</v>
      </c>
      <c r="G10035" s="219"/>
      <c r="I10035" s="269"/>
    </row>
    <row r="10036" spans="1:9">
      <c r="A10036" s="842" t="str">
        <f>IF(I10035=0,"",VLOOKUP(I10035,EQUIPOS,2,FALSE))</f>
        <v/>
      </c>
      <c r="B10036" s="843"/>
      <c r="C10036" s="187"/>
      <c r="D10036" s="186"/>
      <c r="E10036" s="240">
        <f>IF(I10035=0,0,VLOOKUP(I10035,EQUIPOS,4,FALSE))</f>
        <v>0</v>
      </c>
      <c r="F10036" s="218">
        <f t="shared" ref="F10036:F10039" si="1788">C10036*D10036*E10036</f>
        <v>0</v>
      </c>
      <c r="G10036" s="220"/>
      <c r="I10036" s="269"/>
    </row>
    <row r="10037" spans="1:9">
      <c r="A10037" s="842" t="str">
        <f>IF(I10036=0,"",VLOOKUP(I10036,EQUIPOS,2,FALSE))</f>
        <v/>
      </c>
      <c r="B10037" s="843"/>
      <c r="C10037" s="187"/>
      <c r="D10037" s="186"/>
      <c r="E10037" s="240">
        <f>IF(I10036=0,0,VLOOKUP(I10036,EQUIPOS,4,FALSE))</f>
        <v>0</v>
      </c>
      <c r="F10037" s="218">
        <f t="shared" si="1788"/>
        <v>0</v>
      </c>
      <c r="G10037" s="220"/>
      <c r="I10037" s="269"/>
    </row>
    <row r="10038" spans="1:9">
      <c r="A10038" s="842" t="str">
        <f>IF(I10037=0,"",VLOOKUP(I10037,EQUIPOS,2,FALSE))</f>
        <v/>
      </c>
      <c r="B10038" s="843"/>
      <c r="C10038" s="187"/>
      <c r="D10038" s="186"/>
      <c r="E10038" s="240">
        <f>IF(I10037=0,0,VLOOKUP(I10037,EQUIPOS,4,FALSE))</f>
        <v>0</v>
      </c>
      <c r="F10038" s="218">
        <f t="shared" si="1788"/>
        <v>0</v>
      </c>
      <c r="G10038" s="220"/>
      <c r="I10038" s="269"/>
    </row>
    <row r="10039" spans="1:9" ht="30.75" customHeight="1">
      <c r="A10039" s="842" t="str">
        <f>IF(I10038=0,"",VLOOKUP(I10038,EQUIPOS,2,FALSE))</f>
        <v/>
      </c>
      <c r="B10039" s="843"/>
      <c r="C10039" s="187"/>
      <c r="D10039" s="186"/>
      <c r="E10039" s="240">
        <f>IF(I10038=0,0,VLOOKUP(I10038,EQUIPOS,4,FALSE))</f>
        <v>0</v>
      </c>
      <c r="F10039" s="218">
        <f t="shared" si="1788"/>
        <v>0</v>
      </c>
      <c r="G10039" s="221"/>
      <c r="I10039" s="308"/>
    </row>
    <row r="10040" spans="1:9" ht="13.5" thickBot="1">
      <c r="A10040" s="222"/>
      <c r="B10040" s="223"/>
      <c r="C10040" s="223"/>
      <c r="D10040" s="225"/>
      <c r="E10040" s="249"/>
      <c r="F10040" s="226" t="s">
        <v>78</v>
      </c>
      <c r="G10040" s="250">
        <f>SUM(F10035:F10039)</f>
        <v>0</v>
      </c>
      <c r="I10040" s="308"/>
    </row>
    <row r="10041" spans="1:9" ht="13.5" thickTop="1">
      <c r="A10041" s="228" t="s">
        <v>69</v>
      </c>
      <c r="B10041" s="229"/>
      <c r="C10041" s="229"/>
      <c r="D10041" s="231"/>
      <c r="E10041" s="231"/>
      <c r="F10041" s="230"/>
      <c r="G10041" s="232"/>
      <c r="H10041" s="209"/>
      <c r="I10041" s="307"/>
    </row>
    <row r="10042" spans="1:9" ht="26">
      <c r="A10042" s="233" t="s">
        <v>53</v>
      </c>
      <c r="B10042" s="235" t="s">
        <v>54</v>
      </c>
      <c r="C10042" s="235" t="s">
        <v>64</v>
      </c>
      <c r="D10042" s="298" t="s">
        <v>70</v>
      </c>
      <c r="E10042" s="236" t="s">
        <v>65</v>
      </c>
      <c r="F10042" s="237" t="s">
        <v>75</v>
      </c>
      <c r="G10042" s="238" t="s">
        <v>66</v>
      </c>
      <c r="I10042" s="269"/>
    </row>
    <row r="10043" spans="1:9">
      <c r="A10043" s="251" t="str">
        <f t="shared" ref="A10043:A10054" si="1789">IF(I10042=0,"",VLOOKUP(I10042,MANOOBRA,2,FALSE))</f>
        <v/>
      </c>
      <c r="B10043" s="239" t="str">
        <f t="shared" ref="B10043:B10054" si="1790">IF(I10042=0,"",VLOOKUP(I10042,MANOOBRA,3,FALSE))</f>
        <v/>
      </c>
      <c r="C10043" s="187"/>
      <c r="D10043" s="187"/>
      <c r="E10043" s="240">
        <f t="shared" ref="E10043:E10054" si="1791">IF(I10042=0,0,VLOOKUP(I10042,MANOOBRA,4,FALSE))</f>
        <v>0</v>
      </c>
      <c r="F10043" s="218">
        <f>IF(D10043=0,0,C10043*E10043/D10043)</f>
        <v>0</v>
      </c>
      <c r="G10043" s="219"/>
      <c r="I10043" s="269"/>
    </row>
    <row r="10044" spans="1:9">
      <c r="A10044" s="251" t="str">
        <f t="shared" si="1789"/>
        <v/>
      </c>
      <c r="B10044" s="239" t="str">
        <f t="shared" si="1790"/>
        <v/>
      </c>
      <c r="C10044" s="187"/>
      <c r="D10044" s="187"/>
      <c r="E10044" s="240">
        <f t="shared" si="1791"/>
        <v>0</v>
      </c>
      <c r="F10044" s="218">
        <f t="shared" ref="F10044:F10054" si="1792">IF(D10044=0,0,C10044*E10044/D10044)</f>
        <v>0</v>
      </c>
      <c r="G10044" s="220"/>
      <c r="I10044" s="269"/>
    </row>
    <row r="10045" spans="1:9">
      <c r="A10045" s="251" t="str">
        <f t="shared" si="1789"/>
        <v/>
      </c>
      <c r="B10045" s="239" t="str">
        <f t="shared" si="1790"/>
        <v/>
      </c>
      <c r="C10045" s="187"/>
      <c r="D10045" s="290"/>
      <c r="E10045" s="240">
        <f t="shared" si="1791"/>
        <v>0</v>
      </c>
      <c r="F10045" s="218">
        <f t="shared" si="1792"/>
        <v>0</v>
      </c>
      <c r="G10045" s="220"/>
      <c r="I10045" s="269"/>
    </row>
    <row r="10046" spans="1:9">
      <c r="A10046" s="251" t="str">
        <f t="shared" si="1789"/>
        <v/>
      </c>
      <c r="B10046" s="239" t="str">
        <f t="shared" si="1790"/>
        <v/>
      </c>
      <c r="C10046" s="187"/>
      <c r="D10046" s="187"/>
      <c r="E10046" s="240">
        <f t="shared" si="1791"/>
        <v>0</v>
      </c>
      <c r="F10046" s="218">
        <f t="shared" si="1792"/>
        <v>0</v>
      </c>
      <c r="G10046" s="220"/>
      <c r="I10046" s="269"/>
    </row>
    <row r="10047" spans="1:9">
      <c r="A10047" s="251" t="str">
        <f t="shared" si="1789"/>
        <v/>
      </c>
      <c r="B10047" s="239" t="str">
        <f t="shared" si="1790"/>
        <v/>
      </c>
      <c r="C10047" s="187"/>
      <c r="D10047" s="187"/>
      <c r="E10047" s="240">
        <f t="shared" si="1791"/>
        <v>0</v>
      </c>
      <c r="F10047" s="218">
        <f t="shared" si="1792"/>
        <v>0</v>
      </c>
      <c r="G10047" s="220"/>
      <c r="I10047" s="269"/>
    </row>
    <row r="10048" spans="1:9">
      <c r="A10048" s="251" t="str">
        <f t="shared" si="1789"/>
        <v/>
      </c>
      <c r="B10048" s="239" t="str">
        <f t="shared" si="1790"/>
        <v/>
      </c>
      <c r="C10048" s="187"/>
      <c r="D10048" s="187"/>
      <c r="E10048" s="240">
        <f t="shared" si="1791"/>
        <v>0</v>
      </c>
      <c r="F10048" s="218">
        <f t="shared" si="1792"/>
        <v>0</v>
      </c>
      <c r="G10048" s="220"/>
      <c r="I10048" s="269"/>
    </row>
    <row r="10049" spans="1:20">
      <c r="A10049" s="251" t="str">
        <f t="shared" si="1789"/>
        <v/>
      </c>
      <c r="B10049" s="239" t="str">
        <f t="shared" si="1790"/>
        <v/>
      </c>
      <c r="C10049" s="187"/>
      <c r="D10049" s="187"/>
      <c r="E10049" s="240">
        <f t="shared" si="1791"/>
        <v>0</v>
      </c>
      <c r="F10049" s="218">
        <f t="shared" si="1792"/>
        <v>0</v>
      </c>
      <c r="G10049" s="220"/>
      <c r="I10049" s="269"/>
    </row>
    <row r="10050" spans="1:20">
      <c r="A10050" s="251" t="str">
        <f t="shared" si="1789"/>
        <v/>
      </c>
      <c r="B10050" s="239" t="str">
        <f t="shared" si="1790"/>
        <v/>
      </c>
      <c r="C10050" s="187"/>
      <c r="D10050" s="187"/>
      <c r="E10050" s="240">
        <f t="shared" si="1791"/>
        <v>0</v>
      </c>
      <c r="F10050" s="218">
        <f t="shared" si="1792"/>
        <v>0</v>
      </c>
      <c r="G10050" s="220"/>
      <c r="I10050" s="269"/>
    </row>
    <row r="10051" spans="1:20">
      <c r="A10051" s="251" t="str">
        <f t="shared" si="1789"/>
        <v/>
      </c>
      <c r="B10051" s="239" t="str">
        <f t="shared" si="1790"/>
        <v/>
      </c>
      <c r="C10051" s="187"/>
      <c r="D10051" s="187"/>
      <c r="E10051" s="240">
        <f t="shared" si="1791"/>
        <v>0</v>
      </c>
      <c r="F10051" s="218">
        <f t="shared" si="1792"/>
        <v>0</v>
      </c>
      <c r="G10051" s="220"/>
      <c r="I10051" s="269"/>
    </row>
    <row r="10052" spans="1:20">
      <c r="A10052" s="251" t="str">
        <f t="shared" si="1789"/>
        <v/>
      </c>
      <c r="B10052" s="239" t="str">
        <f t="shared" si="1790"/>
        <v/>
      </c>
      <c r="C10052" s="187"/>
      <c r="D10052" s="187"/>
      <c r="E10052" s="240">
        <f t="shared" si="1791"/>
        <v>0</v>
      </c>
      <c r="F10052" s="218">
        <f t="shared" si="1792"/>
        <v>0</v>
      </c>
      <c r="G10052" s="220"/>
      <c r="I10052" s="269"/>
    </row>
    <row r="10053" spans="1:20">
      <c r="A10053" s="251" t="str">
        <f t="shared" si="1789"/>
        <v/>
      </c>
      <c r="B10053" s="239" t="str">
        <f t="shared" si="1790"/>
        <v/>
      </c>
      <c r="C10053" s="187"/>
      <c r="D10053" s="187"/>
      <c r="E10053" s="240">
        <f t="shared" si="1791"/>
        <v>0</v>
      </c>
      <c r="F10053" s="218">
        <f t="shared" si="1792"/>
        <v>0</v>
      </c>
      <c r="G10053" s="220"/>
      <c r="I10053" s="269"/>
    </row>
    <row r="10054" spans="1:20" ht="31.5" customHeight="1">
      <c r="A10054" s="251" t="str">
        <f t="shared" si="1789"/>
        <v/>
      </c>
      <c r="B10054" s="239" t="str">
        <f t="shared" si="1790"/>
        <v/>
      </c>
      <c r="C10054" s="187"/>
      <c r="D10054" s="187"/>
      <c r="E10054" s="240">
        <f t="shared" si="1791"/>
        <v>0</v>
      </c>
      <c r="F10054" s="218">
        <f t="shared" si="1792"/>
        <v>0</v>
      </c>
      <c r="G10054" s="221"/>
      <c r="I10054" s="308"/>
    </row>
    <row r="10055" spans="1:20" ht="13.5" thickBot="1">
      <c r="A10055" s="222"/>
      <c r="B10055" s="223"/>
      <c r="C10055" s="223"/>
      <c r="D10055" s="225"/>
      <c r="E10055" s="225"/>
      <c r="F10055" s="226" t="s">
        <v>79</v>
      </c>
      <c r="G10055" s="250">
        <f>SUM(F10043:F10054)</f>
        <v>0</v>
      </c>
      <c r="I10055" s="308"/>
    </row>
    <row r="10056" spans="1:20" ht="13.5" thickTop="1">
      <c r="A10056" s="179" t="s">
        <v>72</v>
      </c>
      <c r="B10056" s="229"/>
      <c r="C10056" s="229"/>
      <c r="D10056" s="231"/>
      <c r="E10056" s="231"/>
      <c r="F10056" s="230"/>
      <c r="G10056" s="232"/>
      <c r="H10056" s="209"/>
      <c r="I10056" s="307"/>
    </row>
    <row r="10057" spans="1:20">
      <c r="A10057" s="233" t="s">
        <v>53</v>
      </c>
      <c r="B10057" s="234"/>
      <c r="C10057" s="234"/>
      <c r="D10057" s="299"/>
      <c r="E10057" s="236" t="s">
        <v>73</v>
      </c>
      <c r="F10057" s="237" t="s">
        <v>74</v>
      </c>
      <c r="G10057" s="252" t="s">
        <v>73</v>
      </c>
      <c r="I10057" s="308"/>
    </row>
    <row r="10058" spans="1:20">
      <c r="A10058" s="178" t="s">
        <v>86</v>
      </c>
      <c r="B10058" s="253"/>
      <c r="C10058" s="253"/>
      <c r="D10058" s="300"/>
      <c r="E10058" s="217">
        <f>SUM(G10017,G10032,G10040,G10055)</f>
        <v>0</v>
      </c>
      <c r="F10058" s="254">
        <f>A</f>
        <v>0</v>
      </c>
      <c r="G10058" s="255">
        <f>E10058*F10058</f>
        <v>0</v>
      </c>
      <c r="I10058" s="308"/>
    </row>
    <row r="10059" spans="1:20">
      <c r="A10059" s="178" t="s">
        <v>84</v>
      </c>
      <c r="B10059" s="253"/>
      <c r="C10059" s="253"/>
      <c r="D10059" s="300"/>
      <c r="E10059" s="217">
        <f>SUM(G10017,G10032,G10040,G10055)</f>
        <v>0</v>
      </c>
      <c r="F10059" s="254">
        <f>I</f>
        <v>0</v>
      </c>
      <c r="G10059" s="255">
        <f>E10059*F10059</f>
        <v>0</v>
      </c>
      <c r="I10059" s="308"/>
    </row>
    <row r="10060" spans="1:20" ht="33" customHeight="1">
      <c r="A10060" s="178" t="s">
        <v>85</v>
      </c>
      <c r="B10060" s="253"/>
      <c r="C10060" s="253"/>
      <c r="D10060" s="300"/>
      <c r="E10060" s="217">
        <f>SUM(G10017,G10032,G10040,G10055)</f>
        <v>0</v>
      </c>
      <c r="F10060" s="254">
        <f>U</f>
        <v>0</v>
      </c>
      <c r="G10060" s="255">
        <f>E10060*F10060</f>
        <v>0</v>
      </c>
      <c r="I10060" s="308"/>
      <c r="J10060" s="281"/>
      <c r="K10060" s="281"/>
      <c r="L10060" s="281"/>
      <c r="M10060" s="281"/>
      <c r="N10060" s="281"/>
      <c r="O10060" s="281"/>
      <c r="P10060" s="281"/>
      <c r="Q10060" s="281"/>
      <c r="R10060" s="281"/>
      <c r="S10060" s="281"/>
    </row>
    <row r="10061" spans="1:20" s="201" customFormat="1" ht="13.5" thickBot="1">
      <c r="A10061" s="222"/>
      <c r="B10061" s="223"/>
      <c r="C10061" s="223"/>
      <c r="D10061" s="225"/>
      <c r="E10061" s="225"/>
      <c r="F10061" s="256" t="s">
        <v>83</v>
      </c>
      <c r="G10061" s="250">
        <f>SUM(G10058:G10060)</f>
        <v>0</v>
      </c>
      <c r="I10061" s="309"/>
      <c r="J10061" s="201" t="str">
        <f>B10001</f>
        <v>11,11</v>
      </c>
      <c r="K10061" s="261">
        <f>E10058</f>
        <v>0</v>
      </c>
      <c r="L10061" s="261">
        <f>+G10017</f>
        <v>0</v>
      </c>
      <c r="M10061" s="261">
        <f>+G10032</f>
        <v>0</v>
      </c>
      <c r="N10061" s="261">
        <f>+G10040</f>
        <v>0</v>
      </c>
      <c r="O10061" s="261">
        <f>+G10055</f>
        <v>0</v>
      </c>
      <c r="P10061" s="280">
        <f>G10058</f>
        <v>0</v>
      </c>
      <c r="Q10061" s="280">
        <f>G10059</f>
        <v>0</v>
      </c>
      <c r="R10061" s="280">
        <f>G10060</f>
        <v>0</v>
      </c>
      <c r="S10061" s="283">
        <f>SUM(K10061:R10061)</f>
        <v>0</v>
      </c>
      <c r="T10061" s="280"/>
    </row>
    <row r="10062" spans="1:20" ht="14" thickTop="1" thickBot="1">
      <c r="A10062" s="257"/>
      <c r="B10062" s="201"/>
      <c r="C10062" s="201"/>
      <c r="D10062" s="301"/>
      <c r="E10062" s="258" t="s">
        <v>88</v>
      </c>
      <c r="F10062" s="259"/>
      <c r="G10062" s="260">
        <f>ROUND(SUM(G10017,G10032,G10040,G10055,G10061),0)</f>
        <v>0</v>
      </c>
      <c r="I10062" s="308"/>
      <c r="T10062" s="280"/>
    </row>
    <row r="10063" spans="1:20" ht="13.5" thickTop="1">
      <c r="A10063" s="262" t="s">
        <v>95</v>
      </c>
      <c r="D10063" s="206"/>
      <c r="E10063" s="206"/>
      <c r="F10063" s="205"/>
      <c r="G10063" s="208"/>
      <c r="I10063" s="308"/>
      <c r="T10063" s="280"/>
    </row>
    <row r="10064" spans="1:20">
      <c r="A10064" s="262"/>
      <c r="B10064" s="263"/>
      <c r="C10064" s="263"/>
      <c r="D10064" s="302"/>
      <c r="E10064" s="206"/>
      <c r="F10064" s="205"/>
      <c r="G10064" s="264">
        <f ca="1">TODAY()</f>
        <v>45189</v>
      </c>
      <c r="I10064" s="308"/>
      <c r="T10064" s="280"/>
    </row>
    <row r="10065" spans="1:19" s="191" customFormat="1" ht="13.5" thickBot="1">
      <c r="A10065" s="222"/>
      <c r="B10065" s="223"/>
      <c r="C10065" s="223"/>
      <c r="D10065" s="225"/>
      <c r="E10065" s="225"/>
      <c r="F10065" s="224"/>
      <c r="G10065" s="265"/>
      <c r="I10065" s="303"/>
      <c r="S10065" s="282"/>
    </row>
    <row r="10066" spans="1:19" s="191" customFormat="1" ht="13.5" thickTop="1">
      <c r="A10066" s="188" t="s">
        <v>124</v>
      </c>
      <c r="B10066" s="188"/>
      <c r="C10066" s="188"/>
      <c r="D10066" s="190"/>
      <c r="E10066" s="190"/>
      <c r="F10066" s="189"/>
      <c r="G10066" s="189"/>
      <c r="I10066" s="303"/>
      <c r="S10066" s="282"/>
    </row>
    <row r="10067" spans="1:19" s="191" customFormat="1">
      <c r="A10067" s="188" t="str">
        <f>CONCATENATE('Prestaciones y AIU'!A8832," ANALISIS DE PRECIOS UNITARIOS")</f>
        <v xml:space="preserve"> ANALISIS DE PRECIOS UNITARIOS</v>
      </c>
      <c r="B10067" s="188"/>
      <c r="C10067" s="188"/>
      <c r="D10067" s="190"/>
      <c r="E10067" s="190"/>
      <c r="F10067" s="189"/>
      <c r="G10067" s="189"/>
      <c r="I10067" s="303"/>
      <c r="S10067" s="282"/>
    </row>
    <row r="10068" spans="1:19" s="191" customFormat="1">
      <c r="A10068" s="188" t="str">
        <f>Objeto_LIC</f>
        <v>OBJETO PROCESO COMPETITIVO</v>
      </c>
      <c r="B10068" s="188"/>
      <c r="C10068" s="188"/>
      <c r="D10068" s="190"/>
      <c r="E10068" s="190"/>
      <c r="F10068" s="189"/>
      <c r="G10068" s="189"/>
      <c r="I10068" s="303"/>
      <c r="S10068" s="282"/>
    </row>
    <row r="10069" spans="1:19">
      <c r="A10069" s="188"/>
      <c r="B10069" s="188"/>
      <c r="C10069" s="188"/>
      <c r="D10069" s="190"/>
      <c r="E10069" s="190"/>
      <c r="F10069" s="189"/>
      <c r="G10069" s="189"/>
    </row>
    <row r="10070" spans="1:19" s="201" customFormat="1" ht="13.5" thickBot="1">
      <c r="A10070" s="192"/>
      <c r="B10070" s="192"/>
      <c r="C10070" s="192"/>
      <c r="D10070" s="194"/>
      <c r="E10070" s="194"/>
      <c r="F10070" s="193"/>
      <c r="G10070" s="193"/>
      <c r="I10070" s="305"/>
      <c r="S10070" s="282"/>
    </row>
    <row r="10071" spans="1:19" ht="13.5" thickTop="1">
      <c r="A10071" s="196"/>
      <c r="B10071" s="197"/>
      <c r="C10071" s="197"/>
      <c r="D10071" s="199"/>
      <c r="E10071" s="199"/>
      <c r="F10071" s="198"/>
      <c r="G10071" s="200" t="s">
        <v>125</v>
      </c>
    </row>
    <row r="10072" spans="1:19">
      <c r="A10072" s="202" t="s">
        <v>58</v>
      </c>
      <c r="B10072" s="844" t="str">
        <f>Proponente</f>
        <v>INDICAR NOMBRE DE CONTRATISTA</v>
      </c>
      <c r="C10072" s="844"/>
      <c r="D10072" s="844"/>
      <c r="E10072" s="844"/>
      <c r="F10072" s="844"/>
      <c r="G10072" s="845"/>
    </row>
    <row r="10073" spans="1:19">
      <c r="A10073" s="202" t="s">
        <v>59</v>
      </c>
      <c r="B10073" s="203" t="str">
        <f>Presupuesto!$A$152</f>
        <v>11,12</v>
      </c>
      <c r="C10073" s="844" t="str">
        <f>Presupuesto!$B$152</f>
        <v xml:space="preserve">Suministro de emulsión asfáltica </v>
      </c>
      <c r="D10073" s="844"/>
      <c r="E10073" s="844"/>
      <c r="F10073" s="844"/>
      <c r="G10073" s="845"/>
    </row>
    <row r="10074" spans="1:19">
      <c r="A10074" s="204"/>
      <c r="D10074" s="206"/>
      <c r="E10074" s="206"/>
      <c r="F10074" s="192" t="s">
        <v>87</v>
      </c>
      <c r="G10074" s="207" t="str">
        <f>Presupuesto!$C$152</f>
        <v>Gal</v>
      </c>
      <c r="I10074" s="306"/>
      <c r="J10074" s="281"/>
      <c r="K10074" s="281"/>
      <c r="L10074" s="281"/>
      <c r="M10074" s="281"/>
      <c r="N10074" s="281"/>
      <c r="O10074" s="281"/>
      <c r="P10074" s="281"/>
      <c r="Q10074" s="281"/>
      <c r="R10074" s="281"/>
      <c r="S10074" s="281"/>
    </row>
    <row r="10075" spans="1:19" s="209" customFormat="1" ht="13.5" thickBot="1">
      <c r="A10075" s="202" t="s">
        <v>60</v>
      </c>
      <c r="B10075" s="195"/>
      <c r="C10075" s="195"/>
      <c r="D10075" s="206"/>
      <c r="E10075" s="206"/>
      <c r="F10075" s="205"/>
      <c r="G10075" s="208"/>
      <c r="I10075" s="307"/>
      <c r="S10075" s="281"/>
    </row>
    <row r="10076" spans="1:19" ht="13.5" thickTop="1">
      <c r="A10076" s="210" t="s">
        <v>53</v>
      </c>
      <c r="B10076" s="211" t="s">
        <v>61</v>
      </c>
      <c r="C10076" s="211" t="s">
        <v>62</v>
      </c>
      <c r="D10076" s="212" t="s">
        <v>70</v>
      </c>
      <c r="E10076" s="213" t="s">
        <v>98</v>
      </c>
      <c r="F10076" s="213" t="s">
        <v>75</v>
      </c>
      <c r="G10076" s="214" t="s">
        <v>66</v>
      </c>
      <c r="I10076" s="269"/>
    </row>
    <row r="10077" spans="1:19">
      <c r="A10077" s="215" t="str">
        <f t="shared" ref="A10077:A10088" si="1793">IF(I10076=0,"-",VLOOKUP(I10076,EQUIPOS,2,FALSE))</f>
        <v>-</v>
      </c>
      <c r="B10077" s="216"/>
      <c r="C10077" s="216"/>
      <c r="D10077" s="186"/>
      <c r="E10077" s="217">
        <f t="shared" ref="E10077:E10088" si="1794">IF(I10076=0,0,VLOOKUP(I10076,EQUIPOS,4,FALSE))</f>
        <v>0</v>
      </c>
      <c r="F10077" s="218">
        <f t="shared" ref="F10077:F10088" si="1795">IF(D10077=0,0,E10077/D10077)</f>
        <v>0</v>
      </c>
      <c r="G10077" s="219"/>
      <c r="I10077" s="269"/>
    </row>
    <row r="10078" spans="1:19">
      <c r="A10078" s="215" t="str">
        <f t="shared" si="1793"/>
        <v>-</v>
      </c>
      <c r="B10078" s="216"/>
      <c r="C10078" s="216"/>
      <c r="D10078" s="186"/>
      <c r="E10078" s="217">
        <f t="shared" si="1794"/>
        <v>0</v>
      </c>
      <c r="F10078" s="218">
        <f t="shared" si="1795"/>
        <v>0</v>
      </c>
      <c r="G10078" s="220"/>
      <c r="I10078" s="269"/>
    </row>
    <row r="10079" spans="1:19">
      <c r="A10079" s="215" t="str">
        <f t="shared" si="1793"/>
        <v>-</v>
      </c>
      <c r="B10079" s="216"/>
      <c r="C10079" s="216"/>
      <c r="D10079" s="186"/>
      <c r="E10079" s="217">
        <f t="shared" si="1794"/>
        <v>0</v>
      </c>
      <c r="F10079" s="218">
        <f t="shared" si="1795"/>
        <v>0</v>
      </c>
      <c r="G10079" s="220"/>
      <c r="I10079" s="269"/>
    </row>
    <row r="10080" spans="1:19">
      <c r="A10080" s="215" t="str">
        <f t="shared" si="1793"/>
        <v>-</v>
      </c>
      <c r="B10080" s="216"/>
      <c r="C10080" s="216"/>
      <c r="D10080" s="186"/>
      <c r="E10080" s="217">
        <f t="shared" si="1794"/>
        <v>0</v>
      </c>
      <c r="F10080" s="218">
        <f t="shared" si="1795"/>
        <v>0</v>
      </c>
      <c r="G10080" s="220"/>
      <c r="I10080" s="269"/>
    </row>
    <row r="10081" spans="1:19">
      <c r="A10081" s="215" t="str">
        <f t="shared" si="1793"/>
        <v>-</v>
      </c>
      <c r="B10081" s="216"/>
      <c r="C10081" s="216"/>
      <c r="D10081" s="186"/>
      <c r="E10081" s="217">
        <f t="shared" si="1794"/>
        <v>0</v>
      </c>
      <c r="F10081" s="218">
        <f t="shared" si="1795"/>
        <v>0</v>
      </c>
      <c r="G10081" s="220"/>
      <c r="I10081" s="269"/>
    </row>
    <row r="10082" spans="1:19">
      <c r="A10082" s="215" t="str">
        <f t="shared" si="1793"/>
        <v>-</v>
      </c>
      <c r="B10082" s="216"/>
      <c r="C10082" s="216"/>
      <c r="D10082" s="186"/>
      <c r="E10082" s="217">
        <f t="shared" si="1794"/>
        <v>0</v>
      </c>
      <c r="F10082" s="218">
        <f t="shared" si="1795"/>
        <v>0</v>
      </c>
      <c r="G10082" s="220"/>
      <c r="I10082" s="269"/>
    </row>
    <row r="10083" spans="1:19">
      <c r="A10083" s="215" t="str">
        <f t="shared" si="1793"/>
        <v>-</v>
      </c>
      <c r="B10083" s="216"/>
      <c r="C10083" s="216"/>
      <c r="D10083" s="186"/>
      <c r="E10083" s="217">
        <f t="shared" si="1794"/>
        <v>0</v>
      </c>
      <c r="F10083" s="218">
        <f t="shared" si="1795"/>
        <v>0</v>
      </c>
      <c r="G10083" s="220"/>
      <c r="I10083" s="269"/>
    </row>
    <row r="10084" spans="1:19">
      <c r="A10084" s="215" t="str">
        <f t="shared" si="1793"/>
        <v>-</v>
      </c>
      <c r="B10084" s="216"/>
      <c r="C10084" s="216"/>
      <c r="D10084" s="186"/>
      <c r="E10084" s="217">
        <f t="shared" si="1794"/>
        <v>0</v>
      </c>
      <c r="F10084" s="218">
        <f t="shared" si="1795"/>
        <v>0</v>
      </c>
      <c r="G10084" s="220"/>
      <c r="I10084" s="269"/>
    </row>
    <row r="10085" spans="1:19">
      <c r="A10085" s="215" t="str">
        <f t="shared" si="1793"/>
        <v>-</v>
      </c>
      <c r="B10085" s="216"/>
      <c r="C10085" s="216"/>
      <c r="D10085" s="186"/>
      <c r="E10085" s="217">
        <f t="shared" si="1794"/>
        <v>0</v>
      </c>
      <c r="F10085" s="218">
        <f t="shared" si="1795"/>
        <v>0</v>
      </c>
      <c r="G10085" s="220"/>
      <c r="I10085" s="269"/>
    </row>
    <row r="10086" spans="1:19">
      <c r="A10086" s="215" t="str">
        <f t="shared" si="1793"/>
        <v>-</v>
      </c>
      <c r="B10086" s="216"/>
      <c r="C10086" s="216"/>
      <c r="D10086" s="186"/>
      <c r="E10086" s="217">
        <f t="shared" si="1794"/>
        <v>0</v>
      </c>
      <c r="F10086" s="218">
        <f t="shared" si="1795"/>
        <v>0</v>
      </c>
      <c r="G10086" s="220"/>
      <c r="I10086" s="269"/>
    </row>
    <row r="10087" spans="1:19">
      <c r="A10087" s="215" t="str">
        <f t="shared" si="1793"/>
        <v>-</v>
      </c>
      <c r="B10087" s="216"/>
      <c r="C10087" s="216"/>
      <c r="D10087" s="186"/>
      <c r="E10087" s="217">
        <f t="shared" si="1794"/>
        <v>0</v>
      </c>
      <c r="F10087" s="218">
        <f t="shared" si="1795"/>
        <v>0</v>
      </c>
      <c r="G10087" s="220"/>
      <c r="I10087" s="269"/>
    </row>
    <row r="10088" spans="1:19">
      <c r="A10088" s="215" t="str">
        <f t="shared" si="1793"/>
        <v>-</v>
      </c>
      <c r="B10088" s="216"/>
      <c r="C10088" s="216"/>
      <c r="D10088" s="186"/>
      <c r="E10088" s="217">
        <f t="shared" si="1794"/>
        <v>0</v>
      </c>
      <c r="F10088" s="218">
        <f t="shared" si="1795"/>
        <v>0</v>
      </c>
      <c r="G10088" s="220"/>
      <c r="I10088" s="308"/>
    </row>
    <row r="10089" spans="1:19" ht="13.5" thickBot="1">
      <c r="A10089" s="222"/>
      <c r="B10089" s="223"/>
      <c r="C10089" s="223"/>
      <c r="D10089" s="225"/>
      <c r="E10089" s="225"/>
      <c r="F10089" s="226" t="s">
        <v>76</v>
      </c>
      <c r="G10089" s="227">
        <f>SUM(F10077:F10088)</f>
        <v>0</v>
      </c>
      <c r="I10089" s="308"/>
    </row>
    <row r="10090" spans="1:19" s="209" customFormat="1" ht="13.5" thickTop="1">
      <c r="A10090" s="228" t="s">
        <v>63</v>
      </c>
      <c r="B10090" s="229"/>
      <c r="C10090" s="229"/>
      <c r="D10090" s="231"/>
      <c r="E10090" s="231"/>
      <c r="F10090" s="230"/>
      <c r="G10090" s="232"/>
      <c r="I10090" s="307"/>
      <c r="S10090" s="281"/>
    </row>
    <row r="10091" spans="1:19" ht="26">
      <c r="A10091" s="233" t="s">
        <v>53</v>
      </c>
      <c r="B10091" s="234"/>
      <c r="C10091" s="235" t="s">
        <v>54</v>
      </c>
      <c r="D10091" s="298" t="s">
        <v>64</v>
      </c>
      <c r="E10091" s="236" t="s">
        <v>65</v>
      </c>
      <c r="F10091" s="237" t="s">
        <v>75</v>
      </c>
      <c r="G10091" s="238" t="s">
        <v>66</v>
      </c>
      <c r="I10091" s="269"/>
    </row>
    <row r="10092" spans="1:19">
      <c r="A10092" s="842" t="str">
        <f t="shared" ref="A10092:A10103" si="1796">IF(I10091=0,"",VLOOKUP(I10091,MATERIALES,2,FALSE))</f>
        <v/>
      </c>
      <c r="B10092" s="843"/>
      <c r="C10092" s="239" t="str">
        <f t="shared" ref="C10092:C10100" si="1797">IF(I10091=0,"",VLOOKUP(I10091,MATERIALES,3,FALSE))</f>
        <v/>
      </c>
      <c r="D10092" s="186"/>
      <c r="E10092" s="240">
        <f t="shared" ref="E10092:E10103" si="1798">IF(I10091=0,0,VLOOKUP(I10091,MATERIALES,4,FALSE))</f>
        <v>0</v>
      </c>
      <c r="F10092" s="218">
        <f>D10092*E10092</f>
        <v>0</v>
      </c>
      <c r="G10092" s="219"/>
      <c r="I10092" s="269"/>
    </row>
    <row r="10093" spans="1:19">
      <c r="A10093" s="842" t="str">
        <f t="shared" si="1796"/>
        <v/>
      </c>
      <c r="B10093" s="843"/>
      <c r="C10093" s="239" t="str">
        <f t="shared" si="1797"/>
        <v/>
      </c>
      <c r="D10093" s="186"/>
      <c r="E10093" s="240">
        <f t="shared" si="1798"/>
        <v>0</v>
      </c>
      <c r="F10093" s="218">
        <f t="shared" ref="F10093:F10103" si="1799">D10093*E10093</f>
        <v>0</v>
      </c>
      <c r="G10093" s="220"/>
      <c r="I10093" s="269"/>
    </row>
    <row r="10094" spans="1:19">
      <c r="A10094" s="842" t="str">
        <f t="shared" si="1796"/>
        <v/>
      </c>
      <c r="B10094" s="843"/>
      <c r="C10094" s="239" t="str">
        <f t="shared" si="1797"/>
        <v/>
      </c>
      <c r="D10094" s="186"/>
      <c r="E10094" s="240">
        <f t="shared" si="1798"/>
        <v>0</v>
      </c>
      <c r="F10094" s="218">
        <f t="shared" si="1799"/>
        <v>0</v>
      </c>
      <c r="G10094" s="220"/>
      <c r="I10094" s="269"/>
    </row>
    <row r="10095" spans="1:19">
      <c r="A10095" s="842" t="str">
        <f t="shared" si="1796"/>
        <v/>
      </c>
      <c r="B10095" s="843"/>
      <c r="C10095" s="239" t="str">
        <f t="shared" si="1797"/>
        <v/>
      </c>
      <c r="D10095" s="186"/>
      <c r="E10095" s="240">
        <f t="shared" si="1798"/>
        <v>0</v>
      </c>
      <c r="F10095" s="218">
        <f t="shared" si="1799"/>
        <v>0</v>
      </c>
      <c r="G10095" s="220"/>
      <c r="I10095" s="269"/>
    </row>
    <row r="10096" spans="1:19">
      <c r="A10096" s="842" t="str">
        <f t="shared" si="1796"/>
        <v/>
      </c>
      <c r="B10096" s="843"/>
      <c r="C10096" s="239" t="str">
        <f t="shared" si="1797"/>
        <v/>
      </c>
      <c r="D10096" s="186"/>
      <c r="E10096" s="240">
        <f t="shared" si="1798"/>
        <v>0</v>
      </c>
      <c r="F10096" s="218">
        <f t="shared" si="1799"/>
        <v>0</v>
      </c>
      <c r="G10096" s="220"/>
      <c r="I10096" s="269"/>
    </row>
    <row r="10097" spans="1:9">
      <c r="A10097" s="842" t="str">
        <f t="shared" si="1796"/>
        <v/>
      </c>
      <c r="B10097" s="843"/>
      <c r="C10097" s="239" t="str">
        <f t="shared" si="1797"/>
        <v/>
      </c>
      <c r="D10097" s="186"/>
      <c r="E10097" s="240">
        <f t="shared" si="1798"/>
        <v>0</v>
      </c>
      <c r="F10097" s="218">
        <f t="shared" si="1799"/>
        <v>0</v>
      </c>
      <c r="G10097" s="220"/>
      <c r="I10097" s="269"/>
    </row>
    <row r="10098" spans="1:9">
      <c r="A10098" s="842" t="str">
        <f t="shared" si="1796"/>
        <v/>
      </c>
      <c r="B10098" s="843"/>
      <c r="C10098" s="239" t="str">
        <f t="shared" si="1797"/>
        <v/>
      </c>
      <c r="D10098" s="186"/>
      <c r="E10098" s="240">
        <f t="shared" si="1798"/>
        <v>0</v>
      </c>
      <c r="F10098" s="218">
        <f t="shared" si="1799"/>
        <v>0</v>
      </c>
      <c r="G10098" s="220"/>
      <c r="I10098" s="269"/>
    </row>
    <row r="10099" spans="1:9">
      <c r="A10099" s="842" t="str">
        <f t="shared" si="1796"/>
        <v/>
      </c>
      <c r="B10099" s="843"/>
      <c r="C10099" s="239" t="str">
        <f t="shared" si="1797"/>
        <v/>
      </c>
      <c r="D10099" s="186"/>
      <c r="E10099" s="240">
        <f t="shared" si="1798"/>
        <v>0</v>
      </c>
      <c r="F10099" s="218">
        <f t="shared" si="1799"/>
        <v>0</v>
      </c>
      <c r="G10099" s="241"/>
      <c r="I10099" s="269"/>
    </row>
    <row r="10100" spans="1:9">
      <c r="A10100" s="842" t="str">
        <f t="shared" si="1796"/>
        <v/>
      </c>
      <c r="B10100" s="843"/>
      <c r="C10100" s="239" t="str">
        <f t="shared" si="1797"/>
        <v/>
      </c>
      <c r="D10100" s="186"/>
      <c r="E10100" s="240">
        <f t="shared" si="1798"/>
        <v>0</v>
      </c>
      <c r="F10100" s="218">
        <f t="shared" si="1799"/>
        <v>0</v>
      </c>
      <c r="G10100" s="220"/>
      <c r="I10100" s="269"/>
    </row>
    <row r="10101" spans="1:9">
      <c r="A10101" s="842" t="str">
        <f t="shared" si="1796"/>
        <v/>
      </c>
      <c r="B10101" s="843"/>
      <c r="C10101" s="239"/>
      <c r="D10101" s="186"/>
      <c r="E10101" s="240">
        <f t="shared" si="1798"/>
        <v>0</v>
      </c>
      <c r="F10101" s="218">
        <f t="shared" si="1799"/>
        <v>0</v>
      </c>
      <c r="G10101" s="220"/>
      <c r="I10101" s="269"/>
    </row>
    <row r="10102" spans="1:9">
      <c r="A10102" s="842" t="str">
        <f t="shared" si="1796"/>
        <v/>
      </c>
      <c r="B10102" s="843"/>
      <c r="C10102" s="239"/>
      <c r="D10102" s="186"/>
      <c r="E10102" s="240">
        <f t="shared" si="1798"/>
        <v>0</v>
      </c>
      <c r="F10102" s="218">
        <f t="shared" si="1799"/>
        <v>0</v>
      </c>
      <c r="G10102" s="220"/>
      <c r="I10102" s="269"/>
    </row>
    <row r="10103" spans="1:9" ht="26.25" customHeight="1">
      <c r="A10103" s="842" t="str">
        <f t="shared" si="1796"/>
        <v/>
      </c>
      <c r="B10103" s="843"/>
      <c r="C10103" s="239" t="str">
        <f t="shared" ref="C10103" si="1800">IF(I10102=0,"",VLOOKUP(I10102,MATERIALES,3,FALSE))</f>
        <v/>
      </c>
      <c r="D10103" s="186"/>
      <c r="E10103" s="240">
        <f t="shared" si="1798"/>
        <v>0</v>
      </c>
      <c r="F10103" s="218">
        <f t="shared" si="1799"/>
        <v>0</v>
      </c>
      <c r="G10103" s="221"/>
      <c r="I10103" s="308"/>
    </row>
    <row r="10104" spans="1:9" ht="13.5" thickBot="1">
      <c r="A10104" s="204"/>
      <c r="D10104" s="206"/>
      <c r="E10104" s="242"/>
      <c r="F10104" s="243" t="s">
        <v>77</v>
      </c>
      <c r="G10104" s="241">
        <f>SUM(F10092:F10103)</f>
        <v>0</v>
      </c>
      <c r="I10104" s="308"/>
    </row>
    <row r="10105" spans="1:9" ht="14" thickTop="1" thickBot="1">
      <c r="A10105" s="244" t="s">
        <v>68</v>
      </c>
      <c r="B10105" s="245"/>
      <c r="C10105" s="245"/>
      <c r="D10105" s="247"/>
      <c r="E10105" s="247"/>
      <c r="F10105" s="246"/>
      <c r="G10105" s="248"/>
      <c r="I10105" s="308"/>
    </row>
    <row r="10106" spans="1:9" ht="13.5" thickTop="1">
      <c r="A10106" s="233" t="s">
        <v>53</v>
      </c>
      <c r="B10106" s="234"/>
      <c r="C10106" s="236" t="s">
        <v>67</v>
      </c>
      <c r="D10106" s="298" t="s">
        <v>71</v>
      </c>
      <c r="E10106" s="236" t="s">
        <v>96</v>
      </c>
      <c r="F10106" s="237" t="s">
        <v>75</v>
      </c>
      <c r="G10106" s="238" t="s">
        <v>66</v>
      </c>
      <c r="I10106" s="269"/>
    </row>
    <row r="10107" spans="1:9">
      <c r="A10107" s="842" t="str">
        <f>IF(I10106=0,"",VLOOKUP(I10106,EQUIPOS,2,FALSE))</f>
        <v/>
      </c>
      <c r="B10107" s="843"/>
      <c r="C10107" s="187"/>
      <c r="D10107" s="186"/>
      <c r="E10107" s="240">
        <f>IF(I10106=0,0,VLOOKUP(I10106,EQUIPOS,4,FALSE))</f>
        <v>0</v>
      </c>
      <c r="F10107" s="218">
        <f>C10107*D10107*E10107</f>
        <v>0</v>
      </c>
      <c r="G10107" s="219"/>
      <c r="I10107" s="269"/>
    </row>
    <row r="10108" spans="1:9">
      <c r="A10108" s="842" t="str">
        <f>IF(I10107=0,"",VLOOKUP(I10107,EQUIPOS,2,FALSE))</f>
        <v/>
      </c>
      <c r="B10108" s="843"/>
      <c r="C10108" s="187"/>
      <c r="D10108" s="186"/>
      <c r="E10108" s="240">
        <f>IF(I10107=0,0,VLOOKUP(I10107,EQUIPOS,4,FALSE))</f>
        <v>0</v>
      </c>
      <c r="F10108" s="218">
        <f t="shared" ref="F10108:F10111" si="1801">C10108*D10108*E10108</f>
        <v>0</v>
      </c>
      <c r="G10108" s="220"/>
      <c r="I10108" s="269"/>
    </row>
    <row r="10109" spans="1:9">
      <c r="A10109" s="842" t="str">
        <f>IF(I10108=0,"",VLOOKUP(I10108,EQUIPOS,2,FALSE))</f>
        <v/>
      </c>
      <c r="B10109" s="843"/>
      <c r="C10109" s="187"/>
      <c r="D10109" s="186"/>
      <c r="E10109" s="240">
        <f>IF(I10108=0,0,VLOOKUP(I10108,EQUIPOS,4,FALSE))</f>
        <v>0</v>
      </c>
      <c r="F10109" s="218">
        <f t="shared" si="1801"/>
        <v>0</v>
      </c>
      <c r="G10109" s="220"/>
      <c r="I10109" s="269"/>
    </row>
    <row r="10110" spans="1:9">
      <c r="A10110" s="842" t="str">
        <f>IF(I10109=0,"",VLOOKUP(I10109,EQUIPOS,2,FALSE))</f>
        <v/>
      </c>
      <c r="B10110" s="843"/>
      <c r="C10110" s="187"/>
      <c r="D10110" s="186"/>
      <c r="E10110" s="240">
        <f>IF(I10109=0,0,VLOOKUP(I10109,EQUIPOS,4,FALSE))</f>
        <v>0</v>
      </c>
      <c r="F10110" s="218">
        <f t="shared" si="1801"/>
        <v>0</v>
      </c>
      <c r="G10110" s="220"/>
      <c r="I10110" s="269"/>
    </row>
    <row r="10111" spans="1:9" ht="30.75" customHeight="1">
      <c r="A10111" s="842" t="str">
        <f>IF(I10110=0,"",VLOOKUP(I10110,EQUIPOS,2,FALSE))</f>
        <v/>
      </c>
      <c r="B10111" s="843"/>
      <c r="C10111" s="187"/>
      <c r="D10111" s="186"/>
      <c r="E10111" s="240">
        <f>IF(I10110=0,0,VLOOKUP(I10110,EQUIPOS,4,FALSE))</f>
        <v>0</v>
      </c>
      <c r="F10111" s="218">
        <f t="shared" si="1801"/>
        <v>0</v>
      </c>
      <c r="G10111" s="221"/>
      <c r="I10111" s="308"/>
    </row>
    <row r="10112" spans="1:9" ht="13.5" thickBot="1">
      <c r="A10112" s="222"/>
      <c r="B10112" s="223"/>
      <c r="C10112" s="223"/>
      <c r="D10112" s="225"/>
      <c r="E10112" s="249"/>
      <c r="F10112" s="226" t="s">
        <v>78</v>
      </c>
      <c r="G10112" s="250">
        <f>SUM(F10107:F10111)</f>
        <v>0</v>
      </c>
      <c r="I10112" s="308"/>
    </row>
    <row r="10113" spans="1:9" ht="13.5" thickTop="1">
      <c r="A10113" s="228" t="s">
        <v>69</v>
      </c>
      <c r="B10113" s="229"/>
      <c r="C10113" s="229"/>
      <c r="D10113" s="231"/>
      <c r="E10113" s="231"/>
      <c r="F10113" s="230"/>
      <c r="G10113" s="232"/>
      <c r="H10113" s="209"/>
      <c r="I10113" s="307"/>
    </row>
    <row r="10114" spans="1:9" ht="26">
      <c r="A10114" s="233" t="s">
        <v>53</v>
      </c>
      <c r="B10114" s="235" t="s">
        <v>54</v>
      </c>
      <c r="C10114" s="235" t="s">
        <v>64</v>
      </c>
      <c r="D10114" s="298" t="s">
        <v>70</v>
      </c>
      <c r="E10114" s="236" t="s">
        <v>65</v>
      </c>
      <c r="F10114" s="237" t="s">
        <v>75</v>
      </c>
      <c r="G10114" s="238" t="s">
        <v>66</v>
      </c>
      <c r="I10114" s="269"/>
    </row>
    <row r="10115" spans="1:9">
      <c r="A10115" s="251" t="str">
        <f t="shared" ref="A10115:A10126" si="1802">IF(I10114=0,"",VLOOKUP(I10114,MANOOBRA,2,FALSE))</f>
        <v/>
      </c>
      <c r="B10115" s="239" t="str">
        <f t="shared" ref="B10115:B10126" si="1803">IF(I10114=0,"",VLOOKUP(I10114,MANOOBRA,3,FALSE))</f>
        <v/>
      </c>
      <c r="C10115" s="187"/>
      <c r="D10115" s="187"/>
      <c r="E10115" s="240">
        <f t="shared" ref="E10115:E10126" si="1804">IF(I10114=0,0,VLOOKUP(I10114,MANOOBRA,4,FALSE))</f>
        <v>0</v>
      </c>
      <c r="F10115" s="218">
        <f>IF(D10115=0,0,C10115*E10115/D10115)</f>
        <v>0</v>
      </c>
      <c r="G10115" s="219"/>
      <c r="I10115" s="269"/>
    </row>
    <row r="10116" spans="1:9">
      <c r="A10116" s="251" t="str">
        <f t="shared" si="1802"/>
        <v/>
      </c>
      <c r="B10116" s="239" t="str">
        <f t="shared" si="1803"/>
        <v/>
      </c>
      <c r="C10116" s="187"/>
      <c r="D10116" s="187"/>
      <c r="E10116" s="240">
        <f t="shared" si="1804"/>
        <v>0</v>
      </c>
      <c r="F10116" s="218">
        <f t="shared" ref="F10116:F10126" si="1805">IF(D10116=0,0,C10116*E10116/D10116)</f>
        <v>0</v>
      </c>
      <c r="G10116" s="220"/>
      <c r="I10116" s="269"/>
    </row>
    <row r="10117" spans="1:9">
      <c r="A10117" s="251" t="str">
        <f t="shared" si="1802"/>
        <v/>
      </c>
      <c r="B10117" s="239" t="str">
        <f t="shared" si="1803"/>
        <v/>
      </c>
      <c r="C10117" s="187"/>
      <c r="D10117" s="290"/>
      <c r="E10117" s="240">
        <f t="shared" si="1804"/>
        <v>0</v>
      </c>
      <c r="F10117" s="218">
        <f t="shared" si="1805"/>
        <v>0</v>
      </c>
      <c r="G10117" s="220"/>
      <c r="I10117" s="269"/>
    </row>
    <row r="10118" spans="1:9">
      <c r="A10118" s="251" t="str">
        <f t="shared" si="1802"/>
        <v/>
      </c>
      <c r="B10118" s="239" t="str">
        <f t="shared" si="1803"/>
        <v/>
      </c>
      <c r="C10118" s="187"/>
      <c r="D10118" s="187"/>
      <c r="E10118" s="240">
        <f t="shared" si="1804"/>
        <v>0</v>
      </c>
      <c r="F10118" s="218">
        <f t="shared" si="1805"/>
        <v>0</v>
      </c>
      <c r="G10118" s="220"/>
      <c r="I10118" s="269"/>
    </row>
    <row r="10119" spans="1:9">
      <c r="A10119" s="251" t="str">
        <f t="shared" si="1802"/>
        <v/>
      </c>
      <c r="B10119" s="239" t="str">
        <f t="shared" si="1803"/>
        <v/>
      </c>
      <c r="C10119" s="187"/>
      <c r="D10119" s="187"/>
      <c r="E10119" s="240">
        <f t="shared" si="1804"/>
        <v>0</v>
      </c>
      <c r="F10119" s="218">
        <f t="shared" si="1805"/>
        <v>0</v>
      </c>
      <c r="G10119" s="220"/>
      <c r="I10119" s="269"/>
    </row>
    <row r="10120" spans="1:9">
      <c r="A10120" s="251" t="str">
        <f t="shared" si="1802"/>
        <v/>
      </c>
      <c r="B10120" s="239" t="str">
        <f t="shared" si="1803"/>
        <v/>
      </c>
      <c r="C10120" s="187"/>
      <c r="D10120" s="187"/>
      <c r="E10120" s="240">
        <f t="shared" si="1804"/>
        <v>0</v>
      </c>
      <c r="F10120" s="218">
        <f t="shared" si="1805"/>
        <v>0</v>
      </c>
      <c r="G10120" s="220"/>
      <c r="I10120" s="269"/>
    </row>
    <row r="10121" spans="1:9">
      <c r="A10121" s="251" t="str">
        <f t="shared" si="1802"/>
        <v/>
      </c>
      <c r="B10121" s="239" t="str">
        <f t="shared" si="1803"/>
        <v/>
      </c>
      <c r="C10121" s="187"/>
      <c r="D10121" s="187"/>
      <c r="E10121" s="240">
        <f t="shared" si="1804"/>
        <v>0</v>
      </c>
      <c r="F10121" s="218">
        <f t="shared" si="1805"/>
        <v>0</v>
      </c>
      <c r="G10121" s="220"/>
      <c r="I10121" s="269"/>
    </row>
    <row r="10122" spans="1:9">
      <c r="A10122" s="251" t="str">
        <f t="shared" si="1802"/>
        <v/>
      </c>
      <c r="B10122" s="239" t="str">
        <f t="shared" si="1803"/>
        <v/>
      </c>
      <c r="C10122" s="187"/>
      <c r="D10122" s="187"/>
      <c r="E10122" s="240">
        <f t="shared" si="1804"/>
        <v>0</v>
      </c>
      <c r="F10122" s="218">
        <f t="shared" si="1805"/>
        <v>0</v>
      </c>
      <c r="G10122" s="220"/>
      <c r="I10122" s="269"/>
    </row>
    <row r="10123" spans="1:9">
      <c r="A10123" s="251" t="str">
        <f t="shared" si="1802"/>
        <v/>
      </c>
      <c r="B10123" s="239" t="str">
        <f t="shared" si="1803"/>
        <v/>
      </c>
      <c r="C10123" s="187"/>
      <c r="D10123" s="187"/>
      <c r="E10123" s="240">
        <f t="shared" si="1804"/>
        <v>0</v>
      </c>
      <c r="F10123" s="218">
        <f t="shared" si="1805"/>
        <v>0</v>
      </c>
      <c r="G10123" s="220"/>
      <c r="I10123" s="269"/>
    </row>
    <row r="10124" spans="1:9">
      <c r="A10124" s="251" t="str">
        <f t="shared" si="1802"/>
        <v/>
      </c>
      <c r="B10124" s="239" t="str">
        <f t="shared" si="1803"/>
        <v/>
      </c>
      <c r="C10124" s="187"/>
      <c r="D10124" s="187"/>
      <c r="E10124" s="240">
        <f t="shared" si="1804"/>
        <v>0</v>
      </c>
      <c r="F10124" s="218">
        <f t="shared" si="1805"/>
        <v>0</v>
      </c>
      <c r="G10124" s="220"/>
      <c r="I10124" s="269"/>
    </row>
    <row r="10125" spans="1:9">
      <c r="A10125" s="251" t="str">
        <f t="shared" si="1802"/>
        <v/>
      </c>
      <c r="B10125" s="239" t="str">
        <f t="shared" si="1803"/>
        <v/>
      </c>
      <c r="C10125" s="187"/>
      <c r="D10125" s="187"/>
      <c r="E10125" s="240">
        <f t="shared" si="1804"/>
        <v>0</v>
      </c>
      <c r="F10125" s="218">
        <f t="shared" si="1805"/>
        <v>0</v>
      </c>
      <c r="G10125" s="220"/>
      <c r="I10125" s="269"/>
    </row>
    <row r="10126" spans="1:9" ht="31.5" customHeight="1">
      <c r="A10126" s="251" t="str">
        <f t="shared" si="1802"/>
        <v/>
      </c>
      <c r="B10126" s="239" t="str">
        <f t="shared" si="1803"/>
        <v/>
      </c>
      <c r="C10126" s="187"/>
      <c r="D10126" s="187"/>
      <c r="E10126" s="240">
        <f t="shared" si="1804"/>
        <v>0</v>
      </c>
      <c r="F10126" s="218">
        <f t="shared" si="1805"/>
        <v>0</v>
      </c>
      <c r="G10126" s="221"/>
      <c r="I10126" s="308"/>
    </row>
    <row r="10127" spans="1:9" ht="13.5" thickBot="1">
      <c r="A10127" s="222"/>
      <c r="B10127" s="223"/>
      <c r="C10127" s="223"/>
      <c r="D10127" s="225"/>
      <c r="E10127" s="225"/>
      <c r="F10127" s="226" t="s">
        <v>79</v>
      </c>
      <c r="G10127" s="250">
        <f>SUM(F10115:F10126)</f>
        <v>0</v>
      </c>
      <c r="I10127" s="308"/>
    </row>
    <row r="10128" spans="1:9" ht="13.5" thickTop="1">
      <c r="A10128" s="179" t="s">
        <v>72</v>
      </c>
      <c r="B10128" s="229"/>
      <c r="C10128" s="229"/>
      <c r="D10128" s="231"/>
      <c r="E10128" s="231"/>
      <c r="F10128" s="230"/>
      <c r="G10128" s="232"/>
      <c r="H10128" s="209"/>
      <c r="I10128" s="307"/>
    </row>
    <row r="10129" spans="1:20">
      <c r="A10129" s="233" t="s">
        <v>53</v>
      </c>
      <c r="B10129" s="234"/>
      <c r="C10129" s="234"/>
      <c r="D10129" s="299"/>
      <c r="E10129" s="236" t="s">
        <v>73</v>
      </c>
      <c r="F10129" s="237" t="s">
        <v>74</v>
      </c>
      <c r="G10129" s="252" t="s">
        <v>73</v>
      </c>
      <c r="I10129" s="308"/>
    </row>
    <row r="10130" spans="1:20">
      <c r="A10130" s="178" t="s">
        <v>86</v>
      </c>
      <c r="B10130" s="253"/>
      <c r="C10130" s="253"/>
      <c r="D10130" s="300"/>
      <c r="E10130" s="217">
        <f>SUM(G10089,G10104,G10112,G10127)</f>
        <v>0</v>
      </c>
      <c r="F10130" s="254">
        <f>A</f>
        <v>0</v>
      </c>
      <c r="G10130" s="255">
        <f>E10130*F10130</f>
        <v>0</v>
      </c>
      <c r="I10130" s="308"/>
    </row>
    <row r="10131" spans="1:20">
      <c r="A10131" s="178" t="s">
        <v>84</v>
      </c>
      <c r="B10131" s="253"/>
      <c r="C10131" s="253"/>
      <c r="D10131" s="300"/>
      <c r="E10131" s="217">
        <f>SUM(G10089,G10104,G10112,G10127)</f>
        <v>0</v>
      </c>
      <c r="F10131" s="254">
        <f>I</f>
        <v>0</v>
      </c>
      <c r="G10131" s="255">
        <f>E10131*F10131</f>
        <v>0</v>
      </c>
      <c r="I10131" s="308"/>
    </row>
    <row r="10132" spans="1:20" ht="33" customHeight="1">
      <c r="A10132" s="178" t="s">
        <v>85</v>
      </c>
      <c r="B10132" s="253"/>
      <c r="C10132" s="253"/>
      <c r="D10132" s="300"/>
      <c r="E10132" s="217">
        <f>SUM(G10089,G10104,G10112,G10127)</f>
        <v>0</v>
      </c>
      <c r="F10132" s="254">
        <f>U</f>
        <v>0</v>
      </c>
      <c r="G10132" s="255">
        <f>E10132*F10132</f>
        <v>0</v>
      </c>
      <c r="I10132" s="308"/>
      <c r="J10132" s="281"/>
      <c r="K10132" s="281"/>
      <c r="L10132" s="281"/>
      <c r="M10132" s="281"/>
      <c r="N10132" s="281"/>
      <c r="O10132" s="281"/>
      <c r="P10132" s="281"/>
      <c r="Q10132" s="281"/>
      <c r="R10132" s="281"/>
      <c r="S10132" s="281"/>
    </row>
    <row r="10133" spans="1:20" s="201" customFormat="1" ht="13.5" thickBot="1">
      <c r="A10133" s="222"/>
      <c r="B10133" s="223"/>
      <c r="C10133" s="223"/>
      <c r="D10133" s="225"/>
      <c r="E10133" s="225"/>
      <c r="F10133" s="256" t="s">
        <v>83</v>
      </c>
      <c r="G10133" s="250">
        <f>SUM(G10130:G10132)</f>
        <v>0</v>
      </c>
      <c r="I10133" s="309"/>
      <c r="J10133" s="201" t="str">
        <f>B10073</f>
        <v>11,12</v>
      </c>
      <c r="K10133" s="261">
        <f>E10130</f>
        <v>0</v>
      </c>
      <c r="L10133" s="261">
        <f>+G10089</f>
        <v>0</v>
      </c>
      <c r="M10133" s="261">
        <f>+G10104</f>
        <v>0</v>
      </c>
      <c r="N10133" s="261">
        <f>+G10112</f>
        <v>0</v>
      </c>
      <c r="O10133" s="261">
        <f>+G10127</f>
        <v>0</v>
      </c>
      <c r="P10133" s="280">
        <f>G10130</f>
        <v>0</v>
      </c>
      <c r="Q10133" s="280">
        <f>G10131</f>
        <v>0</v>
      </c>
      <c r="R10133" s="280">
        <f>G10132</f>
        <v>0</v>
      </c>
      <c r="S10133" s="283">
        <f>SUM(K10133:R10133)</f>
        <v>0</v>
      </c>
      <c r="T10133" s="280"/>
    </row>
    <row r="10134" spans="1:20" ht="14" thickTop="1" thickBot="1">
      <c r="A10134" s="257"/>
      <c r="B10134" s="201"/>
      <c r="C10134" s="201"/>
      <c r="D10134" s="301"/>
      <c r="E10134" s="258" t="s">
        <v>88</v>
      </c>
      <c r="F10134" s="259"/>
      <c r="G10134" s="260">
        <f>ROUND(SUM(G10089,G10104,G10112,G10127,G10133),0)</f>
        <v>0</v>
      </c>
      <c r="I10134" s="308"/>
      <c r="T10134" s="280"/>
    </row>
    <row r="10135" spans="1:20" ht="13.5" thickTop="1">
      <c r="A10135" s="262" t="s">
        <v>95</v>
      </c>
      <c r="D10135" s="206"/>
      <c r="E10135" s="206"/>
      <c r="F10135" s="205"/>
      <c r="G10135" s="208"/>
      <c r="I10135" s="308"/>
      <c r="T10135" s="280"/>
    </row>
    <row r="10136" spans="1:20">
      <c r="A10136" s="262"/>
      <c r="B10136" s="263"/>
      <c r="C10136" s="263"/>
      <c r="D10136" s="302"/>
      <c r="E10136" s="206"/>
      <c r="F10136" s="205"/>
      <c r="G10136" s="264">
        <f ca="1">TODAY()</f>
        <v>45189</v>
      </c>
      <c r="I10136" s="308"/>
      <c r="T10136" s="280"/>
    </row>
    <row r="10137" spans="1:20" s="191" customFormat="1" ht="13.5" thickBot="1">
      <c r="A10137" s="222"/>
      <c r="B10137" s="223"/>
      <c r="C10137" s="223"/>
      <c r="D10137" s="225"/>
      <c r="E10137" s="225"/>
      <c r="F10137" s="224"/>
      <c r="G10137" s="265"/>
      <c r="I10137" s="303"/>
      <c r="S10137" s="282"/>
    </row>
    <row r="10138" spans="1:20" s="191" customFormat="1" ht="13.5" thickTop="1">
      <c r="A10138" s="188" t="s">
        <v>124</v>
      </c>
      <c r="B10138" s="188"/>
      <c r="C10138" s="188"/>
      <c r="D10138" s="190"/>
      <c r="E10138" s="190"/>
      <c r="F10138" s="189"/>
      <c r="G10138" s="189"/>
      <c r="I10138" s="303"/>
      <c r="S10138" s="282"/>
    </row>
    <row r="10139" spans="1:20" s="191" customFormat="1">
      <c r="A10139" s="188" t="str">
        <f>CONCATENATE('Prestaciones y AIU'!A8904," ANALISIS DE PRECIOS UNITARIOS")</f>
        <v xml:space="preserve"> ANALISIS DE PRECIOS UNITARIOS</v>
      </c>
      <c r="B10139" s="188"/>
      <c r="C10139" s="188"/>
      <c r="D10139" s="190"/>
      <c r="E10139" s="190"/>
      <c r="F10139" s="189"/>
      <c r="G10139" s="189"/>
      <c r="I10139" s="303"/>
      <c r="S10139" s="282"/>
    </row>
    <row r="10140" spans="1:20" s="191" customFormat="1">
      <c r="A10140" s="188" t="str">
        <f>Objeto_LIC</f>
        <v>OBJETO PROCESO COMPETITIVO</v>
      </c>
      <c r="B10140" s="188"/>
      <c r="C10140" s="188"/>
      <c r="D10140" s="190"/>
      <c r="E10140" s="190"/>
      <c r="F10140" s="189"/>
      <c r="G10140" s="189"/>
      <c r="I10140" s="303"/>
      <c r="S10140" s="282"/>
    </row>
    <row r="10141" spans="1:20">
      <c r="A10141" s="188"/>
      <c r="B10141" s="188"/>
      <c r="C10141" s="188"/>
      <c r="D10141" s="190"/>
      <c r="E10141" s="190"/>
      <c r="F10141" s="189"/>
      <c r="G10141" s="189"/>
    </row>
    <row r="10142" spans="1:20" s="201" customFormat="1" ht="13.5" thickBot="1">
      <c r="A10142" s="192"/>
      <c r="B10142" s="192"/>
      <c r="C10142" s="192"/>
      <c r="D10142" s="194"/>
      <c r="E10142" s="194"/>
      <c r="F10142" s="193"/>
      <c r="G10142" s="193"/>
      <c r="I10142" s="305"/>
      <c r="S10142" s="282"/>
    </row>
    <row r="10143" spans="1:20" ht="13.5" thickTop="1">
      <c r="A10143" s="196"/>
      <c r="B10143" s="197"/>
      <c r="C10143" s="197"/>
      <c r="D10143" s="199"/>
      <c r="E10143" s="199"/>
      <c r="F10143" s="198"/>
      <c r="G10143" s="200" t="s">
        <v>125</v>
      </c>
    </row>
    <row r="10144" spans="1:20">
      <c r="A10144" s="202" t="s">
        <v>58</v>
      </c>
      <c r="B10144" s="844" t="str">
        <f>Proponente</f>
        <v>INDICAR NOMBRE DE CONTRATISTA</v>
      </c>
      <c r="C10144" s="844"/>
      <c r="D10144" s="844"/>
      <c r="E10144" s="844"/>
      <c r="F10144" s="844"/>
      <c r="G10144" s="845"/>
    </row>
    <row r="10145" spans="1:19">
      <c r="A10145" s="202" t="s">
        <v>59</v>
      </c>
      <c r="B10145" s="203" t="str">
        <f>Presupuesto!$A$153</f>
        <v>11,13</v>
      </c>
      <c r="C10145" s="844" t="str">
        <f>Presupuesto!$B$153</f>
        <v xml:space="preserve">Suministro y manejo de Cemento gris tipo 1 portland </v>
      </c>
      <c r="D10145" s="844"/>
      <c r="E10145" s="844"/>
      <c r="F10145" s="844"/>
      <c r="G10145" s="845"/>
    </row>
    <row r="10146" spans="1:19">
      <c r="A10146" s="204"/>
      <c r="D10146" s="206"/>
      <c r="E10146" s="206"/>
      <c r="F10146" s="192" t="s">
        <v>87</v>
      </c>
      <c r="G10146" s="207" t="str">
        <f>Presupuesto!$C$153</f>
        <v>Kg</v>
      </c>
      <c r="I10146" s="306"/>
      <c r="J10146" s="281"/>
      <c r="K10146" s="281"/>
      <c r="L10146" s="281"/>
      <c r="M10146" s="281"/>
      <c r="N10146" s="281"/>
      <c r="O10146" s="281"/>
      <c r="P10146" s="281"/>
      <c r="Q10146" s="281"/>
      <c r="R10146" s="281"/>
      <c r="S10146" s="281"/>
    </row>
    <row r="10147" spans="1:19" s="209" customFormat="1" ht="13.5" thickBot="1">
      <c r="A10147" s="202" t="s">
        <v>60</v>
      </c>
      <c r="B10147" s="195"/>
      <c r="C10147" s="195"/>
      <c r="D10147" s="206"/>
      <c r="E10147" s="206"/>
      <c r="F10147" s="205"/>
      <c r="G10147" s="208"/>
      <c r="I10147" s="307"/>
      <c r="S10147" s="281"/>
    </row>
    <row r="10148" spans="1:19" ht="13.5" thickTop="1">
      <c r="A10148" s="210" t="s">
        <v>53</v>
      </c>
      <c r="B10148" s="211" t="s">
        <v>61</v>
      </c>
      <c r="C10148" s="211" t="s">
        <v>62</v>
      </c>
      <c r="D10148" s="212" t="s">
        <v>70</v>
      </c>
      <c r="E10148" s="213" t="s">
        <v>98</v>
      </c>
      <c r="F10148" s="213" t="s">
        <v>75</v>
      </c>
      <c r="G10148" s="214" t="s">
        <v>66</v>
      </c>
      <c r="I10148" s="269"/>
    </row>
    <row r="10149" spans="1:19">
      <c r="A10149" s="215" t="str">
        <f t="shared" ref="A10149:A10160" si="1806">IF(I10148=0,"-",VLOOKUP(I10148,EQUIPOS,2,FALSE))</f>
        <v>-</v>
      </c>
      <c r="B10149" s="216"/>
      <c r="C10149" s="216"/>
      <c r="D10149" s="186"/>
      <c r="E10149" s="217">
        <f t="shared" ref="E10149:E10160" si="1807">IF(I10148=0,0,VLOOKUP(I10148,EQUIPOS,4,FALSE))</f>
        <v>0</v>
      </c>
      <c r="F10149" s="218">
        <f t="shared" ref="F10149:F10160" si="1808">IF(D10149=0,0,E10149/D10149)</f>
        <v>0</v>
      </c>
      <c r="G10149" s="219"/>
      <c r="I10149" s="269"/>
    </row>
    <row r="10150" spans="1:19">
      <c r="A10150" s="215" t="str">
        <f t="shared" si="1806"/>
        <v>-</v>
      </c>
      <c r="B10150" s="216"/>
      <c r="C10150" s="216"/>
      <c r="D10150" s="186"/>
      <c r="E10150" s="217">
        <f t="shared" si="1807"/>
        <v>0</v>
      </c>
      <c r="F10150" s="218">
        <f t="shared" si="1808"/>
        <v>0</v>
      </c>
      <c r="G10150" s="220"/>
      <c r="I10150" s="269"/>
    </row>
    <row r="10151" spans="1:19">
      <c r="A10151" s="215" t="str">
        <f t="shared" si="1806"/>
        <v>-</v>
      </c>
      <c r="B10151" s="216"/>
      <c r="C10151" s="216"/>
      <c r="D10151" s="186"/>
      <c r="E10151" s="217">
        <f t="shared" si="1807"/>
        <v>0</v>
      </c>
      <c r="F10151" s="218">
        <f t="shared" si="1808"/>
        <v>0</v>
      </c>
      <c r="G10151" s="220"/>
      <c r="I10151" s="269"/>
    </row>
    <row r="10152" spans="1:19">
      <c r="A10152" s="215" t="str">
        <f t="shared" si="1806"/>
        <v>-</v>
      </c>
      <c r="B10152" s="216"/>
      <c r="C10152" s="216"/>
      <c r="D10152" s="186"/>
      <c r="E10152" s="217">
        <f t="shared" si="1807"/>
        <v>0</v>
      </c>
      <c r="F10152" s="218">
        <f t="shared" si="1808"/>
        <v>0</v>
      </c>
      <c r="G10152" s="220"/>
      <c r="I10152" s="269"/>
    </row>
    <row r="10153" spans="1:19">
      <c r="A10153" s="215" t="str">
        <f t="shared" si="1806"/>
        <v>-</v>
      </c>
      <c r="B10153" s="216"/>
      <c r="C10153" s="216"/>
      <c r="D10153" s="186"/>
      <c r="E10153" s="217">
        <f t="shared" si="1807"/>
        <v>0</v>
      </c>
      <c r="F10153" s="218">
        <f t="shared" si="1808"/>
        <v>0</v>
      </c>
      <c r="G10153" s="220"/>
      <c r="I10153" s="269"/>
    </row>
    <row r="10154" spans="1:19">
      <c r="A10154" s="215" t="str">
        <f t="shared" si="1806"/>
        <v>-</v>
      </c>
      <c r="B10154" s="216"/>
      <c r="C10154" s="216"/>
      <c r="D10154" s="186"/>
      <c r="E10154" s="217">
        <f t="shared" si="1807"/>
        <v>0</v>
      </c>
      <c r="F10154" s="218">
        <f t="shared" si="1808"/>
        <v>0</v>
      </c>
      <c r="G10154" s="220"/>
      <c r="I10154" s="269"/>
    </row>
    <row r="10155" spans="1:19">
      <c r="A10155" s="215" t="str">
        <f t="shared" si="1806"/>
        <v>-</v>
      </c>
      <c r="B10155" s="216"/>
      <c r="C10155" s="216"/>
      <c r="D10155" s="186"/>
      <c r="E10155" s="217">
        <f t="shared" si="1807"/>
        <v>0</v>
      </c>
      <c r="F10155" s="218">
        <f t="shared" si="1808"/>
        <v>0</v>
      </c>
      <c r="G10155" s="220"/>
      <c r="I10155" s="269"/>
    </row>
    <row r="10156" spans="1:19">
      <c r="A10156" s="215" t="str">
        <f t="shared" si="1806"/>
        <v>-</v>
      </c>
      <c r="B10156" s="216"/>
      <c r="C10156" s="216"/>
      <c r="D10156" s="186"/>
      <c r="E10156" s="217">
        <f t="shared" si="1807"/>
        <v>0</v>
      </c>
      <c r="F10156" s="218">
        <f t="shared" si="1808"/>
        <v>0</v>
      </c>
      <c r="G10156" s="220"/>
      <c r="I10156" s="269"/>
    </row>
    <row r="10157" spans="1:19">
      <c r="A10157" s="215" t="str">
        <f t="shared" si="1806"/>
        <v>-</v>
      </c>
      <c r="B10157" s="216"/>
      <c r="C10157" s="216"/>
      <c r="D10157" s="186"/>
      <c r="E10157" s="217">
        <f t="shared" si="1807"/>
        <v>0</v>
      </c>
      <c r="F10157" s="218">
        <f t="shared" si="1808"/>
        <v>0</v>
      </c>
      <c r="G10157" s="220"/>
      <c r="I10157" s="269"/>
    </row>
    <row r="10158" spans="1:19">
      <c r="A10158" s="215" t="str">
        <f t="shared" si="1806"/>
        <v>-</v>
      </c>
      <c r="B10158" s="216"/>
      <c r="C10158" s="216"/>
      <c r="D10158" s="186"/>
      <c r="E10158" s="217">
        <f t="shared" si="1807"/>
        <v>0</v>
      </c>
      <c r="F10158" s="218">
        <f t="shared" si="1808"/>
        <v>0</v>
      </c>
      <c r="G10158" s="220"/>
      <c r="I10158" s="269"/>
    </row>
    <row r="10159" spans="1:19">
      <c r="A10159" s="215" t="str">
        <f t="shared" si="1806"/>
        <v>-</v>
      </c>
      <c r="B10159" s="216"/>
      <c r="C10159" s="216"/>
      <c r="D10159" s="186"/>
      <c r="E10159" s="217">
        <f t="shared" si="1807"/>
        <v>0</v>
      </c>
      <c r="F10159" s="218">
        <f t="shared" si="1808"/>
        <v>0</v>
      </c>
      <c r="G10159" s="220"/>
      <c r="I10159" s="269"/>
    </row>
    <row r="10160" spans="1:19">
      <c r="A10160" s="215" t="str">
        <f t="shared" si="1806"/>
        <v>-</v>
      </c>
      <c r="B10160" s="216"/>
      <c r="C10160" s="216"/>
      <c r="D10160" s="186"/>
      <c r="E10160" s="217">
        <f t="shared" si="1807"/>
        <v>0</v>
      </c>
      <c r="F10160" s="218">
        <f t="shared" si="1808"/>
        <v>0</v>
      </c>
      <c r="G10160" s="220"/>
      <c r="I10160" s="308"/>
    </row>
    <row r="10161" spans="1:19" ht="13.5" thickBot="1">
      <c r="A10161" s="222"/>
      <c r="B10161" s="223"/>
      <c r="C10161" s="223"/>
      <c r="D10161" s="225"/>
      <c r="E10161" s="225"/>
      <c r="F10161" s="226" t="s">
        <v>76</v>
      </c>
      <c r="G10161" s="227">
        <f>SUM(F10149:F10160)</f>
        <v>0</v>
      </c>
      <c r="I10161" s="308"/>
    </row>
    <row r="10162" spans="1:19" s="209" customFormat="1" ht="13.5" thickTop="1">
      <c r="A10162" s="228" t="s">
        <v>63</v>
      </c>
      <c r="B10162" s="229"/>
      <c r="C10162" s="229"/>
      <c r="D10162" s="231"/>
      <c r="E10162" s="231"/>
      <c r="F10162" s="230"/>
      <c r="G10162" s="232"/>
      <c r="I10162" s="307"/>
      <c r="S10162" s="281"/>
    </row>
    <row r="10163" spans="1:19" ht="26">
      <c r="A10163" s="233" t="s">
        <v>53</v>
      </c>
      <c r="B10163" s="234"/>
      <c r="C10163" s="235" t="s">
        <v>54</v>
      </c>
      <c r="D10163" s="298" t="s">
        <v>64</v>
      </c>
      <c r="E10163" s="236" t="s">
        <v>65</v>
      </c>
      <c r="F10163" s="237" t="s">
        <v>75</v>
      </c>
      <c r="G10163" s="238" t="s">
        <v>66</v>
      </c>
      <c r="I10163" s="269"/>
    </row>
    <row r="10164" spans="1:19">
      <c r="A10164" s="842" t="str">
        <f t="shared" ref="A10164:A10175" si="1809">IF(I10163=0,"",VLOOKUP(I10163,MATERIALES,2,FALSE))</f>
        <v/>
      </c>
      <c r="B10164" s="843"/>
      <c r="C10164" s="239" t="str">
        <f t="shared" ref="C10164:C10172" si="1810">IF(I10163=0,"",VLOOKUP(I10163,MATERIALES,3,FALSE))</f>
        <v/>
      </c>
      <c r="D10164" s="186"/>
      <c r="E10164" s="240">
        <f t="shared" ref="E10164:E10175" si="1811">IF(I10163=0,0,VLOOKUP(I10163,MATERIALES,4,FALSE))</f>
        <v>0</v>
      </c>
      <c r="F10164" s="218">
        <f>D10164*E10164</f>
        <v>0</v>
      </c>
      <c r="G10164" s="219"/>
      <c r="I10164" s="269"/>
    </row>
    <row r="10165" spans="1:19">
      <c r="A10165" s="842" t="str">
        <f t="shared" si="1809"/>
        <v/>
      </c>
      <c r="B10165" s="843"/>
      <c r="C10165" s="239" t="str">
        <f t="shared" si="1810"/>
        <v/>
      </c>
      <c r="D10165" s="186"/>
      <c r="E10165" s="240">
        <f t="shared" si="1811"/>
        <v>0</v>
      </c>
      <c r="F10165" s="218">
        <f t="shared" ref="F10165:F10175" si="1812">D10165*E10165</f>
        <v>0</v>
      </c>
      <c r="G10165" s="220"/>
      <c r="I10165" s="269"/>
    </row>
    <row r="10166" spans="1:19">
      <c r="A10166" s="842" t="str">
        <f t="shared" si="1809"/>
        <v/>
      </c>
      <c r="B10166" s="843"/>
      <c r="C10166" s="239" t="str">
        <f t="shared" si="1810"/>
        <v/>
      </c>
      <c r="D10166" s="186"/>
      <c r="E10166" s="240">
        <f t="shared" si="1811"/>
        <v>0</v>
      </c>
      <c r="F10166" s="218">
        <f t="shared" si="1812"/>
        <v>0</v>
      </c>
      <c r="G10166" s="220"/>
      <c r="I10166" s="269"/>
    </row>
    <row r="10167" spans="1:19">
      <c r="A10167" s="842" t="str">
        <f t="shared" si="1809"/>
        <v/>
      </c>
      <c r="B10167" s="843"/>
      <c r="C10167" s="239" t="str">
        <f t="shared" si="1810"/>
        <v/>
      </c>
      <c r="D10167" s="186"/>
      <c r="E10167" s="240">
        <f t="shared" si="1811"/>
        <v>0</v>
      </c>
      <c r="F10167" s="218">
        <f t="shared" si="1812"/>
        <v>0</v>
      </c>
      <c r="G10167" s="220"/>
      <c r="I10167" s="269"/>
    </row>
    <row r="10168" spans="1:19">
      <c r="A10168" s="842" t="str">
        <f t="shared" si="1809"/>
        <v/>
      </c>
      <c r="B10168" s="843"/>
      <c r="C10168" s="239" t="str">
        <f t="shared" si="1810"/>
        <v/>
      </c>
      <c r="D10168" s="186"/>
      <c r="E10168" s="240">
        <f t="shared" si="1811"/>
        <v>0</v>
      </c>
      <c r="F10168" s="218">
        <f t="shared" si="1812"/>
        <v>0</v>
      </c>
      <c r="G10168" s="220"/>
      <c r="I10168" s="269"/>
    </row>
    <row r="10169" spans="1:19">
      <c r="A10169" s="842" t="str">
        <f t="shared" si="1809"/>
        <v/>
      </c>
      <c r="B10169" s="843"/>
      <c r="C10169" s="239" t="str">
        <f t="shared" si="1810"/>
        <v/>
      </c>
      <c r="D10169" s="186"/>
      <c r="E10169" s="240">
        <f t="shared" si="1811"/>
        <v>0</v>
      </c>
      <c r="F10169" s="218">
        <f t="shared" si="1812"/>
        <v>0</v>
      </c>
      <c r="G10169" s="220"/>
      <c r="I10169" s="269"/>
    </row>
    <row r="10170" spans="1:19">
      <c r="A10170" s="842" t="str">
        <f t="shared" si="1809"/>
        <v/>
      </c>
      <c r="B10170" s="843"/>
      <c r="C10170" s="239" t="str">
        <f t="shared" si="1810"/>
        <v/>
      </c>
      <c r="D10170" s="186"/>
      <c r="E10170" s="240">
        <f t="shared" si="1811"/>
        <v>0</v>
      </c>
      <c r="F10170" s="218">
        <f t="shared" si="1812"/>
        <v>0</v>
      </c>
      <c r="G10170" s="220"/>
      <c r="I10170" s="269"/>
    </row>
    <row r="10171" spans="1:19">
      <c r="A10171" s="842" t="str">
        <f t="shared" si="1809"/>
        <v/>
      </c>
      <c r="B10171" s="843"/>
      <c r="C10171" s="239" t="str">
        <f t="shared" si="1810"/>
        <v/>
      </c>
      <c r="D10171" s="186"/>
      <c r="E10171" s="240">
        <f t="shared" si="1811"/>
        <v>0</v>
      </c>
      <c r="F10171" s="218">
        <f t="shared" si="1812"/>
        <v>0</v>
      </c>
      <c r="G10171" s="241"/>
      <c r="I10171" s="269"/>
    </row>
    <row r="10172" spans="1:19">
      <c r="A10172" s="842" t="str">
        <f t="shared" si="1809"/>
        <v/>
      </c>
      <c r="B10172" s="843"/>
      <c r="C10172" s="239" t="str">
        <f t="shared" si="1810"/>
        <v/>
      </c>
      <c r="D10172" s="186"/>
      <c r="E10172" s="240">
        <f t="shared" si="1811"/>
        <v>0</v>
      </c>
      <c r="F10172" s="218">
        <f t="shared" si="1812"/>
        <v>0</v>
      </c>
      <c r="G10172" s="220"/>
      <c r="I10172" s="269"/>
    </row>
    <row r="10173" spans="1:19">
      <c r="A10173" s="842" t="str">
        <f t="shared" si="1809"/>
        <v/>
      </c>
      <c r="B10173" s="843"/>
      <c r="C10173" s="239"/>
      <c r="D10173" s="186"/>
      <c r="E10173" s="240">
        <f t="shared" si="1811"/>
        <v>0</v>
      </c>
      <c r="F10173" s="218">
        <f t="shared" si="1812"/>
        <v>0</v>
      </c>
      <c r="G10173" s="220"/>
      <c r="I10173" s="269"/>
    </row>
    <row r="10174" spans="1:19">
      <c r="A10174" s="842" t="str">
        <f t="shared" si="1809"/>
        <v/>
      </c>
      <c r="B10174" s="843"/>
      <c r="C10174" s="239"/>
      <c r="D10174" s="186"/>
      <c r="E10174" s="240">
        <f t="shared" si="1811"/>
        <v>0</v>
      </c>
      <c r="F10174" s="218">
        <f t="shared" si="1812"/>
        <v>0</v>
      </c>
      <c r="G10174" s="220"/>
      <c r="I10174" s="269"/>
    </row>
    <row r="10175" spans="1:19" ht="26.25" customHeight="1">
      <c r="A10175" s="842" t="str">
        <f t="shared" si="1809"/>
        <v/>
      </c>
      <c r="B10175" s="843"/>
      <c r="C10175" s="239" t="str">
        <f t="shared" ref="C10175" si="1813">IF(I10174=0,"",VLOOKUP(I10174,MATERIALES,3,FALSE))</f>
        <v/>
      </c>
      <c r="D10175" s="186"/>
      <c r="E10175" s="240">
        <f t="shared" si="1811"/>
        <v>0</v>
      </c>
      <c r="F10175" s="218">
        <f t="shared" si="1812"/>
        <v>0</v>
      </c>
      <c r="G10175" s="221"/>
      <c r="I10175" s="308"/>
    </row>
    <row r="10176" spans="1:19" ht="13.5" thickBot="1">
      <c r="A10176" s="204"/>
      <c r="D10176" s="206"/>
      <c r="E10176" s="242"/>
      <c r="F10176" s="243" t="s">
        <v>77</v>
      </c>
      <c r="G10176" s="241">
        <f>SUM(F10164:F10175)</f>
        <v>0</v>
      </c>
      <c r="I10176" s="308"/>
    </row>
    <row r="10177" spans="1:9" ht="14" thickTop="1" thickBot="1">
      <c r="A10177" s="244" t="s">
        <v>68</v>
      </c>
      <c r="B10177" s="245"/>
      <c r="C10177" s="245"/>
      <c r="D10177" s="247"/>
      <c r="E10177" s="247"/>
      <c r="F10177" s="246"/>
      <c r="G10177" s="248"/>
      <c r="I10177" s="308"/>
    </row>
    <row r="10178" spans="1:9" ht="13.5" thickTop="1">
      <c r="A10178" s="233" t="s">
        <v>53</v>
      </c>
      <c r="B10178" s="234"/>
      <c r="C10178" s="236" t="s">
        <v>67</v>
      </c>
      <c r="D10178" s="298" t="s">
        <v>71</v>
      </c>
      <c r="E10178" s="236" t="s">
        <v>96</v>
      </c>
      <c r="F10178" s="237" t="s">
        <v>75</v>
      </c>
      <c r="G10178" s="238" t="s">
        <v>66</v>
      </c>
      <c r="I10178" s="269"/>
    </row>
    <row r="10179" spans="1:9">
      <c r="A10179" s="842" t="str">
        <f>IF(I10178=0,"",VLOOKUP(I10178,EQUIPOS,2,FALSE))</f>
        <v/>
      </c>
      <c r="B10179" s="843"/>
      <c r="C10179" s="187"/>
      <c r="D10179" s="186"/>
      <c r="E10179" s="240">
        <f>IF(I10178=0,0,VLOOKUP(I10178,EQUIPOS,4,FALSE))</f>
        <v>0</v>
      </c>
      <c r="F10179" s="218">
        <f>C10179*D10179*E10179</f>
        <v>0</v>
      </c>
      <c r="G10179" s="219"/>
      <c r="I10179" s="269"/>
    </row>
    <row r="10180" spans="1:9">
      <c r="A10180" s="842" t="str">
        <f>IF(I10179=0,"",VLOOKUP(I10179,EQUIPOS,2,FALSE))</f>
        <v/>
      </c>
      <c r="B10180" s="843"/>
      <c r="C10180" s="187"/>
      <c r="D10180" s="186"/>
      <c r="E10180" s="240">
        <f>IF(I10179=0,0,VLOOKUP(I10179,EQUIPOS,4,FALSE))</f>
        <v>0</v>
      </c>
      <c r="F10180" s="218">
        <f t="shared" ref="F10180:F10183" si="1814">C10180*D10180*E10180</f>
        <v>0</v>
      </c>
      <c r="G10180" s="220"/>
      <c r="I10180" s="269"/>
    </row>
    <row r="10181" spans="1:9">
      <c r="A10181" s="842" t="str">
        <f>IF(I10180=0,"",VLOOKUP(I10180,EQUIPOS,2,FALSE))</f>
        <v/>
      </c>
      <c r="B10181" s="843"/>
      <c r="C10181" s="187"/>
      <c r="D10181" s="186"/>
      <c r="E10181" s="240">
        <f>IF(I10180=0,0,VLOOKUP(I10180,EQUIPOS,4,FALSE))</f>
        <v>0</v>
      </c>
      <c r="F10181" s="218">
        <f t="shared" si="1814"/>
        <v>0</v>
      </c>
      <c r="G10181" s="220"/>
      <c r="I10181" s="269"/>
    </row>
    <row r="10182" spans="1:9">
      <c r="A10182" s="842" t="str">
        <f>IF(I10181=0,"",VLOOKUP(I10181,EQUIPOS,2,FALSE))</f>
        <v/>
      </c>
      <c r="B10182" s="843"/>
      <c r="C10182" s="187"/>
      <c r="D10182" s="186"/>
      <c r="E10182" s="240">
        <f>IF(I10181=0,0,VLOOKUP(I10181,EQUIPOS,4,FALSE))</f>
        <v>0</v>
      </c>
      <c r="F10182" s="218">
        <f t="shared" si="1814"/>
        <v>0</v>
      </c>
      <c r="G10182" s="220"/>
      <c r="I10182" s="269"/>
    </row>
    <row r="10183" spans="1:9" ht="30.75" customHeight="1">
      <c r="A10183" s="842" t="str">
        <f>IF(I10182=0,"",VLOOKUP(I10182,EQUIPOS,2,FALSE))</f>
        <v/>
      </c>
      <c r="B10183" s="843"/>
      <c r="C10183" s="187"/>
      <c r="D10183" s="186"/>
      <c r="E10183" s="240">
        <f>IF(I10182=0,0,VLOOKUP(I10182,EQUIPOS,4,FALSE))</f>
        <v>0</v>
      </c>
      <c r="F10183" s="218">
        <f t="shared" si="1814"/>
        <v>0</v>
      </c>
      <c r="G10183" s="221"/>
      <c r="I10183" s="308"/>
    </row>
    <row r="10184" spans="1:9" ht="13.5" thickBot="1">
      <c r="A10184" s="222"/>
      <c r="B10184" s="223"/>
      <c r="C10184" s="223"/>
      <c r="D10184" s="225"/>
      <c r="E10184" s="249"/>
      <c r="F10184" s="226" t="s">
        <v>78</v>
      </c>
      <c r="G10184" s="250">
        <f>SUM(F10179:F10183)</f>
        <v>0</v>
      </c>
      <c r="I10184" s="308"/>
    </row>
    <row r="10185" spans="1:9" ht="13.5" thickTop="1">
      <c r="A10185" s="228" t="s">
        <v>69</v>
      </c>
      <c r="B10185" s="229"/>
      <c r="C10185" s="229"/>
      <c r="D10185" s="231"/>
      <c r="E10185" s="231"/>
      <c r="F10185" s="230"/>
      <c r="G10185" s="232"/>
      <c r="H10185" s="209"/>
      <c r="I10185" s="307"/>
    </row>
    <row r="10186" spans="1:9" ht="26">
      <c r="A10186" s="233" t="s">
        <v>53</v>
      </c>
      <c r="B10186" s="235" t="s">
        <v>54</v>
      </c>
      <c r="C10186" s="235" t="s">
        <v>64</v>
      </c>
      <c r="D10186" s="298" t="s">
        <v>70</v>
      </c>
      <c r="E10186" s="236" t="s">
        <v>65</v>
      </c>
      <c r="F10186" s="237" t="s">
        <v>75</v>
      </c>
      <c r="G10186" s="238" t="s">
        <v>66</v>
      </c>
      <c r="I10186" s="269"/>
    </row>
    <row r="10187" spans="1:9">
      <c r="A10187" s="251" t="str">
        <f t="shared" ref="A10187:A10198" si="1815">IF(I10186=0,"",VLOOKUP(I10186,MANOOBRA,2,FALSE))</f>
        <v/>
      </c>
      <c r="B10187" s="239" t="str">
        <f t="shared" ref="B10187:B10198" si="1816">IF(I10186=0,"",VLOOKUP(I10186,MANOOBRA,3,FALSE))</f>
        <v/>
      </c>
      <c r="C10187" s="187"/>
      <c r="D10187" s="187"/>
      <c r="E10187" s="240">
        <f t="shared" ref="E10187:E10198" si="1817">IF(I10186=0,0,VLOOKUP(I10186,MANOOBRA,4,FALSE))</f>
        <v>0</v>
      </c>
      <c r="F10187" s="218">
        <f>IF(D10187=0,0,C10187*E10187/D10187)</f>
        <v>0</v>
      </c>
      <c r="G10187" s="219"/>
      <c r="I10187" s="269"/>
    </row>
    <row r="10188" spans="1:9">
      <c r="A10188" s="251" t="str">
        <f t="shared" si="1815"/>
        <v/>
      </c>
      <c r="B10188" s="239" t="str">
        <f t="shared" si="1816"/>
        <v/>
      </c>
      <c r="C10188" s="187"/>
      <c r="D10188" s="187"/>
      <c r="E10188" s="240">
        <f t="shared" si="1817"/>
        <v>0</v>
      </c>
      <c r="F10188" s="218">
        <f t="shared" ref="F10188:F10198" si="1818">IF(D10188=0,0,C10188*E10188/D10188)</f>
        <v>0</v>
      </c>
      <c r="G10188" s="220"/>
      <c r="I10188" s="269"/>
    </row>
    <row r="10189" spans="1:9">
      <c r="A10189" s="251" t="str">
        <f t="shared" si="1815"/>
        <v/>
      </c>
      <c r="B10189" s="239" t="str">
        <f t="shared" si="1816"/>
        <v/>
      </c>
      <c r="C10189" s="187"/>
      <c r="D10189" s="290"/>
      <c r="E10189" s="240">
        <f t="shared" si="1817"/>
        <v>0</v>
      </c>
      <c r="F10189" s="218">
        <f t="shared" si="1818"/>
        <v>0</v>
      </c>
      <c r="G10189" s="220"/>
      <c r="I10189" s="269"/>
    </row>
    <row r="10190" spans="1:9">
      <c r="A10190" s="251" t="str">
        <f t="shared" si="1815"/>
        <v/>
      </c>
      <c r="B10190" s="239" t="str">
        <f t="shared" si="1816"/>
        <v/>
      </c>
      <c r="C10190" s="187"/>
      <c r="D10190" s="187"/>
      <c r="E10190" s="240">
        <f t="shared" si="1817"/>
        <v>0</v>
      </c>
      <c r="F10190" s="218">
        <f t="shared" si="1818"/>
        <v>0</v>
      </c>
      <c r="G10190" s="220"/>
      <c r="I10190" s="269"/>
    </row>
    <row r="10191" spans="1:9">
      <c r="A10191" s="251" t="str">
        <f t="shared" si="1815"/>
        <v/>
      </c>
      <c r="B10191" s="239" t="str">
        <f t="shared" si="1816"/>
        <v/>
      </c>
      <c r="C10191" s="187"/>
      <c r="D10191" s="187"/>
      <c r="E10191" s="240">
        <f t="shared" si="1817"/>
        <v>0</v>
      </c>
      <c r="F10191" s="218">
        <f t="shared" si="1818"/>
        <v>0</v>
      </c>
      <c r="G10191" s="220"/>
      <c r="I10191" s="269"/>
    </row>
    <row r="10192" spans="1:9">
      <c r="A10192" s="251" t="str">
        <f t="shared" si="1815"/>
        <v/>
      </c>
      <c r="B10192" s="239" t="str">
        <f t="shared" si="1816"/>
        <v/>
      </c>
      <c r="C10192" s="187"/>
      <c r="D10192" s="187"/>
      <c r="E10192" s="240">
        <f t="shared" si="1817"/>
        <v>0</v>
      </c>
      <c r="F10192" s="218">
        <f t="shared" si="1818"/>
        <v>0</v>
      </c>
      <c r="G10192" s="220"/>
      <c r="I10192" s="269"/>
    </row>
    <row r="10193" spans="1:20">
      <c r="A10193" s="251" t="str">
        <f t="shared" si="1815"/>
        <v/>
      </c>
      <c r="B10193" s="239" t="str">
        <f t="shared" si="1816"/>
        <v/>
      </c>
      <c r="C10193" s="187"/>
      <c r="D10193" s="187"/>
      <c r="E10193" s="240">
        <f t="shared" si="1817"/>
        <v>0</v>
      </c>
      <c r="F10193" s="218">
        <f t="shared" si="1818"/>
        <v>0</v>
      </c>
      <c r="G10193" s="220"/>
      <c r="I10193" s="269"/>
    </row>
    <row r="10194" spans="1:20">
      <c r="A10194" s="251" t="str">
        <f t="shared" si="1815"/>
        <v/>
      </c>
      <c r="B10194" s="239" t="str">
        <f t="shared" si="1816"/>
        <v/>
      </c>
      <c r="C10194" s="187"/>
      <c r="D10194" s="187"/>
      <c r="E10194" s="240">
        <f t="shared" si="1817"/>
        <v>0</v>
      </c>
      <c r="F10194" s="218">
        <f t="shared" si="1818"/>
        <v>0</v>
      </c>
      <c r="G10194" s="220"/>
      <c r="I10194" s="269"/>
    </row>
    <row r="10195" spans="1:20">
      <c r="A10195" s="251" t="str">
        <f t="shared" si="1815"/>
        <v/>
      </c>
      <c r="B10195" s="239" t="str">
        <f t="shared" si="1816"/>
        <v/>
      </c>
      <c r="C10195" s="187"/>
      <c r="D10195" s="187"/>
      <c r="E10195" s="240">
        <f t="shared" si="1817"/>
        <v>0</v>
      </c>
      <c r="F10195" s="218">
        <f t="shared" si="1818"/>
        <v>0</v>
      </c>
      <c r="G10195" s="220"/>
      <c r="I10195" s="269"/>
    </row>
    <row r="10196" spans="1:20">
      <c r="A10196" s="251" t="str">
        <f t="shared" si="1815"/>
        <v/>
      </c>
      <c r="B10196" s="239" t="str">
        <f t="shared" si="1816"/>
        <v/>
      </c>
      <c r="C10196" s="187"/>
      <c r="D10196" s="187"/>
      <c r="E10196" s="240">
        <f t="shared" si="1817"/>
        <v>0</v>
      </c>
      <c r="F10196" s="218">
        <f t="shared" si="1818"/>
        <v>0</v>
      </c>
      <c r="G10196" s="220"/>
      <c r="I10196" s="269"/>
    </row>
    <row r="10197" spans="1:20">
      <c r="A10197" s="251" t="str">
        <f t="shared" si="1815"/>
        <v/>
      </c>
      <c r="B10197" s="239" t="str">
        <f t="shared" si="1816"/>
        <v/>
      </c>
      <c r="C10197" s="187"/>
      <c r="D10197" s="187"/>
      <c r="E10197" s="240">
        <f t="shared" si="1817"/>
        <v>0</v>
      </c>
      <c r="F10197" s="218">
        <f t="shared" si="1818"/>
        <v>0</v>
      </c>
      <c r="G10197" s="220"/>
      <c r="I10197" s="269"/>
    </row>
    <row r="10198" spans="1:20" ht="31.5" customHeight="1">
      <c r="A10198" s="251" t="str">
        <f t="shared" si="1815"/>
        <v/>
      </c>
      <c r="B10198" s="239" t="str">
        <f t="shared" si="1816"/>
        <v/>
      </c>
      <c r="C10198" s="187"/>
      <c r="D10198" s="187"/>
      <c r="E10198" s="240">
        <f t="shared" si="1817"/>
        <v>0</v>
      </c>
      <c r="F10198" s="218">
        <f t="shared" si="1818"/>
        <v>0</v>
      </c>
      <c r="G10198" s="221"/>
      <c r="I10198" s="308"/>
    </row>
    <row r="10199" spans="1:20" ht="13.5" thickBot="1">
      <c r="A10199" s="222"/>
      <c r="B10199" s="223"/>
      <c r="C10199" s="223"/>
      <c r="D10199" s="225"/>
      <c r="E10199" s="225"/>
      <c r="F10199" s="226" t="s">
        <v>79</v>
      </c>
      <c r="G10199" s="250">
        <f>SUM(F10187:F10198)</f>
        <v>0</v>
      </c>
      <c r="I10199" s="308"/>
    </row>
    <row r="10200" spans="1:20" ht="13.5" thickTop="1">
      <c r="A10200" s="179" t="s">
        <v>72</v>
      </c>
      <c r="B10200" s="229"/>
      <c r="C10200" s="229"/>
      <c r="D10200" s="231"/>
      <c r="E10200" s="231"/>
      <c r="F10200" s="230"/>
      <c r="G10200" s="232"/>
      <c r="H10200" s="209"/>
      <c r="I10200" s="307"/>
    </row>
    <row r="10201" spans="1:20">
      <c r="A10201" s="233" t="s">
        <v>53</v>
      </c>
      <c r="B10201" s="234"/>
      <c r="C10201" s="234"/>
      <c r="D10201" s="299"/>
      <c r="E10201" s="236" t="s">
        <v>73</v>
      </c>
      <c r="F10201" s="237" t="s">
        <v>74</v>
      </c>
      <c r="G10201" s="252" t="s">
        <v>73</v>
      </c>
      <c r="I10201" s="308"/>
    </row>
    <row r="10202" spans="1:20">
      <c r="A10202" s="178" t="s">
        <v>86</v>
      </c>
      <c r="B10202" s="253"/>
      <c r="C10202" s="253"/>
      <c r="D10202" s="300"/>
      <c r="E10202" s="217">
        <f>SUM(G10161,G10176,G10184,G10199)</f>
        <v>0</v>
      </c>
      <c r="F10202" s="254">
        <f>A</f>
        <v>0</v>
      </c>
      <c r="G10202" s="255">
        <f>E10202*F10202</f>
        <v>0</v>
      </c>
      <c r="I10202" s="308"/>
    </row>
    <row r="10203" spans="1:20">
      <c r="A10203" s="178" t="s">
        <v>84</v>
      </c>
      <c r="B10203" s="253"/>
      <c r="C10203" s="253"/>
      <c r="D10203" s="300"/>
      <c r="E10203" s="217">
        <f>SUM(G10161,G10176,G10184,G10199)</f>
        <v>0</v>
      </c>
      <c r="F10203" s="254">
        <f>I</f>
        <v>0</v>
      </c>
      <c r="G10203" s="255">
        <f>E10203*F10203</f>
        <v>0</v>
      </c>
      <c r="I10203" s="308"/>
    </row>
    <row r="10204" spans="1:20" ht="33" customHeight="1">
      <c r="A10204" s="178" t="s">
        <v>85</v>
      </c>
      <c r="B10204" s="253"/>
      <c r="C10204" s="253"/>
      <c r="D10204" s="300"/>
      <c r="E10204" s="217">
        <f>SUM(G10161,G10176,G10184,G10199)</f>
        <v>0</v>
      </c>
      <c r="F10204" s="254">
        <f>U</f>
        <v>0</v>
      </c>
      <c r="G10204" s="255">
        <f>E10204*F10204</f>
        <v>0</v>
      </c>
      <c r="I10204" s="308"/>
      <c r="J10204" s="281"/>
      <c r="K10204" s="281"/>
      <c r="L10204" s="281"/>
      <c r="M10204" s="281"/>
      <c r="N10204" s="281"/>
      <c r="O10204" s="281"/>
      <c r="P10204" s="281"/>
      <c r="Q10204" s="281"/>
      <c r="R10204" s="281"/>
      <c r="S10204" s="281"/>
    </row>
    <row r="10205" spans="1:20" s="201" customFormat="1" ht="13.5" thickBot="1">
      <c r="A10205" s="222"/>
      <c r="B10205" s="223"/>
      <c r="C10205" s="223"/>
      <c r="D10205" s="225"/>
      <c r="E10205" s="225"/>
      <c r="F10205" s="256" t="s">
        <v>83</v>
      </c>
      <c r="G10205" s="250">
        <f>SUM(G10202:G10204)</f>
        <v>0</v>
      </c>
      <c r="I10205" s="309"/>
      <c r="J10205" s="201" t="str">
        <f>B10145</f>
        <v>11,13</v>
      </c>
      <c r="K10205" s="261">
        <f>E10202</f>
        <v>0</v>
      </c>
      <c r="L10205" s="261">
        <f>+G10161</f>
        <v>0</v>
      </c>
      <c r="M10205" s="261">
        <f>+G10176</f>
        <v>0</v>
      </c>
      <c r="N10205" s="261">
        <f>+G10184</f>
        <v>0</v>
      </c>
      <c r="O10205" s="261">
        <f>+G10199</f>
        <v>0</v>
      </c>
      <c r="P10205" s="280">
        <f>G10202</f>
        <v>0</v>
      </c>
      <c r="Q10205" s="280">
        <f>G10203</f>
        <v>0</v>
      </c>
      <c r="R10205" s="280">
        <f>G10204</f>
        <v>0</v>
      </c>
      <c r="S10205" s="283">
        <f>SUM(K10205:R10205)</f>
        <v>0</v>
      </c>
      <c r="T10205" s="280"/>
    </row>
    <row r="10206" spans="1:20" ht="14" thickTop="1" thickBot="1">
      <c r="A10206" s="257"/>
      <c r="B10206" s="201"/>
      <c r="C10206" s="201"/>
      <c r="D10206" s="301"/>
      <c r="E10206" s="258" t="s">
        <v>88</v>
      </c>
      <c r="F10206" s="259"/>
      <c r="G10206" s="260">
        <f>ROUND(SUM(G10161,G10176,G10184,G10199,G10205),0)</f>
        <v>0</v>
      </c>
      <c r="I10206" s="308"/>
      <c r="T10206" s="280"/>
    </row>
    <row r="10207" spans="1:20" ht="13.5" thickTop="1">
      <c r="A10207" s="262" t="s">
        <v>95</v>
      </c>
      <c r="D10207" s="206"/>
      <c r="E10207" s="206"/>
      <c r="F10207" s="205"/>
      <c r="G10207" s="208"/>
      <c r="I10207" s="308"/>
      <c r="T10207" s="280"/>
    </row>
    <row r="10208" spans="1:20">
      <c r="A10208" s="262"/>
      <c r="B10208" s="263"/>
      <c r="C10208" s="263"/>
      <c r="D10208" s="302"/>
      <c r="E10208" s="206"/>
      <c r="F10208" s="205"/>
      <c r="G10208" s="264">
        <f ca="1">TODAY()</f>
        <v>45189</v>
      </c>
      <c r="I10208" s="308"/>
      <c r="T10208" s="280"/>
    </row>
    <row r="10209" spans="1:19" s="191" customFormat="1" ht="13.5" thickBot="1">
      <c r="A10209" s="222"/>
      <c r="B10209" s="223"/>
      <c r="C10209" s="223"/>
      <c r="D10209" s="225"/>
      <c r="E10209" s="225"/>
      <c r="F10209" s="224"/>
      <c r="G10209" s="265"/>
      <c r="I10209" s="303"/>
      <c r="S10209" s="282"/>
    </row>
    <row r="10210" spans="1:19" s="191" customFormat="1" ht="13.5" thickTop="1">
      <c r="A10210" s="188" t="s">
        <v>124</v>
      </c>
      <c r="B10210" s="188"/>
      <c r="C10210" s="188"/>
      <c r="D10210" s="190"/>
      <c r="E10210" s="190"/>
      <c r="F10210" s="189"/>
      <c r="G10210" s="189"/>
      <c r="I10210" s="303"/>
      <c r="S10210" s="282"/>
    </row>
    <row r="10211" spans="1:19" s="191" customFormat="1">
      <c r="A10211" s="188" t="str">
        <f>CONCATENATE('Prestaciones y AIU'!A8976," ANALISIS DE PRECIOS UNITARIOS")</f>
        <v xml:space="preserve"> ANALISIS DE PRECIOS UNITARIOS</v>
      </c>
      <c r="B10211" s="188"/>
      <c r="C10211" s="188"/>
      <c r="D10211" s="190"/>
      <c r="E10211" s="190"/>
      <c r="F10211" s="189"/>
      <c r="G10211" s="189"/>
      <c r="I10211" s="303"/>
      <c r="S10211" s="282"/>
    </row>
    <row r="10212" spans="1:19" s="191" customFormat="1">
      <c r="A10212" s="188" t="str">
        <f>Objeto_LIC</f>
        <v>OBJETO PROCESO COMPETITIVO</v>
      </c>
      <c r="B10212" s="188"/>
      <c r="C10212" s="188"/>
      <c r="D10212" s="190"/>
      <c r="E10212" s="190"/>
      <c r="F10212" s="189"/>
      <c r="G10212" s="189"/>
      <c r="I10212" s="303"/>
      <c r="S10212" s="282"/>
    </row>
    <row r="10213" spans="1:19">
      <c r="A10213" s="188"/>
      <c r="B10213" s="188"/>
      <c r="C10213" s="188"/>
      <c r="D10213" s="190"/>
      <c r="E10213" s="190"/>
      <c r="F10213" s="189"/>
      <c r="G10213" s="189"/>
    </row>
    <row r="10214" spans="1:19" s="201" customFormat="1" ht="13.5" thickBot="1">
      <c r="A10214" s="192"/>
      <c r="B10214" s="192"/>
      <c r="C10214" s="192"/>
      <c r="D10214" s="194"/>
      <c r="E10214" s="194"/>
      <c r="F10214" s="193"/>
      <c r="G10214" s="193"/>
      <c r="I10214" s="305"/>
      <c r="S10214" s="282"/>
    </row>
    <row r="10215" spans="1:19" ht="13.5" thickTop="1">
      <c r="A10215" s="196"/>
      <c r="B10215" s="197"/>
      <c r="C10215" s="197"/>
      <c r="D10215" s="199"/>
      <c r="E10215" s="199"/>
      <c r="F10215" s="198"/>
      <c r="G10215" s="200" t="s">
        <v>125</v>
      </c>
    </row>
    <row r="10216" spans="1:19">
      <c r="A10216" s="202" t="s">
        <v>58</v>
      </c>
      <c r="B10216" s="844" t="str">
        <f>Proponente</f>
        <v>INDICAR NOMBRE DE CONTRATISTA</v>
      </c>
      <c r="C10216" s="844"/>
      <c r="D10216" s="844"/>
      <c r="E10216" s="844"/>
      <c r="F10216" s="844"/>
      <c r="G10216" s="845"/>
    </row>
    <row r="10217" spans="1:19">
      <c r="A10217" s="202" t="s">
        <v>59</v>
      </c>
      <c r="B10217" s="203" t="str">
        <f>Presupuesto!$A$154</f>
        <v>11,14</v>
      </c>
      <c r="C10217" s="846" t="str">
        <f>Presupuesto!$B$154</f>
        <v>Suministro de afirmado (suelto)</v>
      </c>
      <c r="D10217" s="844"/>
      <c r="E10217" s="844"/>
      <c r="F10217" s="844"/>
      <c r="G10217" s="845"/>
    </row>
    <row r="10218" spans="1:19">
      <c r="A10218" s="204"/>
      <c r="D10218" s="206"/>
      <c r="E10218" s="206"/>
      <c r="F10218" s="192" t="s">
        <v>87</v>
      </c>
      <c r="G10218" s="207" t="str">
        <f>Presupuesto!$C$154</f>
        <v>m3</v>
      </c>
      <c r="I10218" s="306"/>
      <c r="J10218" s="281"/>
      <c r="K10218" s="281"/>
      <c r="L10218" s="281"/>
      <c r="M10218" s="281"/>
      <c r="N10218" s="281"/>
      <c r="O10218" s="281"/>
      <c r="P10218" s="281"/>
      <c r="Q10218" s="281"/>
      <c r="R10218" s="281"/>
      <c r="S10218" s="281"/>
    </row>
    <row r="10219" spans="1:19" s="209" customFormat="1" ht="13.5" thickBot="1">
      <c r="A10219" s="202" t="s">
        <v>60</v>
      </c>
      <c r="B10219" s="195"/>
      <c r="C10219" s="195"/>
      <c r="D10219" s="206"/>
      <c r="E10219" s="206"/>
      <c r="F10219" s="205"/>
      <c r="G10219" s="208"/>
      <c r="I10219" s="307"/>
      <c r="S10219" s="281"/>
    </row>
    <row r="10220" spans="1:19" ht="13.5" thickTop="1">
      <c r="A10220" s="210" t="s">
        <v>53</v>
      </c>
      <c r="B10220" s="211" t="s">
        <v>61</v>
      </c>
      <c r="C10220" s="211" t="s">
        <v>62</v>
      </c>
      <c r="D10220" s="212" t="s">
        <v>70</v>
      </c>
      <c r="E10220" s="213" t="s">
        <v>98</v>
      </c>
      <c r="F10220" s="213" t="s">
        <v>75</v>
      </c>
      <c r="G10220" s="214" t="s">
        <v>66</v>
      </c>
      <c r="I10220" s="269"/>
    </row>
    <row r="10221" spans="1:19">
      <c r="A10221" s="215" t="str">
        <f t="shared" ref="A10221:A10232" si="1819">IF(I10220=0,"-",VLOOKUP(I10220,EQUIPOS,2,FALSE))</f>
        <v>-</v>
      </c>
      <c r="B10221" s="216"/>
      <c r="C10221" s="216"/>
      <c r="D10221" s="186"/>
      <c r="E10221" s="217">
        <f t="shared" ref="E10221:E10232" si="1820">IF(I10220=0,0,VLOOKUP(I10220,EQUIPOS,4,FALSE))</f>
        <v>0</v>
      </c>
      <c r="F10221" s="218">
        <f t="shared" ref="F10221:F10232" si="1821">IF(D10221=0,0,E10221/D10221)</f>
        <v>0</v>
      </c>
      <c r="G10221" s="219"/>
      <c r="I10221" s="269"/>
    </row>
    <row r="10222" spans="1:19">
      <c r="A10222" s="215" t="str">
        <f t="shared" si="1819"/>
        <v>-</v>
      </c>
      <c r="B10222" s="216"/>
      <c r="C10222" s="216"/>
      <c r="D10222" s="186"/>
      <c r="E10222" s="217">
        <f t="shared" si="1820"/>
        <v>0</v>
      </c>
      <c r="F10222" s="218">
        <f t="shared" si="1821"/>
        <v>0</v>
      </c>
      <c r="G10222" s="220"/>
      <c r="I10222" s="269"/>
    </row>
    <row r="10223" spans="1:19">
      <c r="A10223" s="215" t="str">
        <f t="shared" si="1819"/>
        <v>-</v>
      </c>
      <c r="B10223" s="216"/>
      <c r="C10223" s="216"/>
      <c r="D10223" s="186"/>
      <c r="E10223" s="217">
        <f t="shared" si="1820"/>
        <v>0</v>
      </c>
      <c r="F10223" s="218">
        <f t="shared" si="1821"/>
        <v>0</v>
      </c>
      <c r="G10223" s="220"/>
      <c r="I10223" s="269"/>
    </row>
    <row r="10224" spans="1:19">
      <c r="A10224" s="215" t="str">
        <f t="shared" si="1819"/>
        <v>-</v>
      </c>
      <c r="B10224" s="216"/>
      <c r="C10224" s="216"/>
      <c r="D10224" s="186"/>
      <c r="E10224" s="217">
        <f t="shared" si="1820"/>
        <v>0</v>
      </c>
      <c r="F10224" s="218">
        <f t="shared" si="1821"/>
        <v>0</v>
      </c>
      <c r="G10224" s="220"/>
      <c r="I10224" s="269"/>
    </row>
    <row r="10225" spans="1:19">
      <c r="A10225" s="215" t="str">
        <f t="shared" si="1819"/>
        <v>-</v>
      </c>
      <c r="B10225" s="216"/>
      <c r="C10225" s="216"/>
      <c r="D10225" s="186"/>
      <c r="E10225" s="217">
        <f t="shared" si="1820"/>
        <v>0</v>
      </c>
      <c r="F10225" s="218">
        <f t="shared" si="1821"/>
        <v>0</v>
      </c>
      <c r="G10225" s="220"/>
      <c r="I10225" s="269"/>
    </row>
    <row r="10226" spans="1:19">
      <c r="A10226" s="215" t="str">
        <f t="shared" si="1819"/>
        <v>-</v>
      </c>
      <c r="B10226" s="216"/>
      <c r="C10226" s="216"/>
      <c r="D10226" s="186"/>
      <c r="E10226" s="217">
        <f t="shared" si="1820"/>
        <v>0</v>
      </c>
      <c r="F10226" s="218">
        <f t="shared" si="1821"/>
        <v>0</v>
      </c>
      <c r="G10226" s="220"/>
      <c r="I10226" s="269"/>
    </row>
    <row r="10227" spans="1:19">
      <c r="A10227" s="215" t="str">
        <f t="shared" si="1819"/>
        <v>-</v>
      </c>
      <c r="B10227" s="216"/>
      <c r="C10227" s="216"/>
      <c r="D10227" s="186"/>
      <c r="E10227" s="217">
        <f t="shared" si="1820"/>
        <v>0</v>
      </c>
      <c r="F10227" s="218">
        <f t="shared" si="1821"/>
        <v>0</v>
      </c>
      <c r="G10227" s="220"/>
      <c r="I10227" s="269"/>
    </row>
    <row r="10228" spans="1:19">
      <c r="A10228" s="215" t="str">
        <f t="shared" si="1819"/>
        <v>-</v>
      </c>
      <c r="B10228" s="216"/>
      <c r="C10228" s="216"/>
      <c r="D10228" s="186"/>
      <c r="E10228" s="217">
        <f t="shared" si="1820"/>
        <v>0</v>
      </c>
      <c r="F10228" s="218">
        <f t="shared" si="1821"/>
        <v>0</v>
      </c>
      <c r="G10228" s="220"/>
      <c r="I10228" s="269"/>
    </row>
    <row r="10229" spans="1:19">
      <c r="A10229" s="215" t="str">
        <f t="shared" si="1819"/>
        <v>-</v>
      </c>
      <c r="B10229" s="216"/>
      <c r="C10229" s="216"/>
      <c r="D10229" s="186"/>
      <c r="E10229" s="217">
        <f t="shared" si="1820"/>
        <v>0</v>
      </c>
      <c r="F10229" s="218">
        <f t="shared" si="1821"/>
        <v>0</v>
      </c>
      <c r="G10229" s="220"/>
      <c r="I10229" s="269"/>
    </row>
    <row r="10230" spans="1:19">
      <c r="A10230" s="215" t="str">
        <f t="shared" si="1819"/>
        <v>-</v>
      </c>
      <c r="B10230" s="216"/>
      <c r="C10230" s="216"/>
      <c r="D10230" s="186"/>
      <c r="E10230" s="217">
        <f t="shared" si="1820"/>
        <v>0</v>
      </c>
      <c r="F10230" s="218">
        <f t="shared" si="1821"/>
        <v>0</v>
      </c>
      <c r="G10230" s="220"/>
      <c r="I10230" s="269"/>
    </row>
    <row r="10231" spans="1:19">
      <c r="A10231" s="215" t="str">
        <f t="shared" si="1819"/>
        <v>-</v>
      </c>
      <c r="B10231" s="216"/>
      <c r="C10231" s="216"/>
      <c r="D10231" s="186"/>
      <c r="E10231" s="217">
        <f t="shared" si="1820"/>
        <v>0</v>
      </c>
      <c r="F10231" s="218">
        <f t="shared" si="1821"/>
        <v>0</v>
      </c>
      <c r="G10231" s="220"/>
      <c r="I10231" s="269"/>
    </row>
    <row r="10232" spans="1:19">
      <c r="A10232" s="215" t="str">
        <f t="shared" si="1819"/>
        <v>-</v>
      </c>
      <c r="B10232" s="216"/>
      <c r="C10232" s="216"/>
      <c r="D10232" s="186"/>
      <c r="E10232" s="217">
        <f t="shared" si="1820"/>
        <v>0</v>
      </c>
      <c r="F10232" s="218">
        <f t="shared" si="1821"/>
        <v>0</v>
      </c>
      <c r="G10232" s="220"/>
      <c r="I10232" s="308"/>
    </row>
    <row r="10233" spans="1:19" ht="13.5" thickBot="1">
      <c r="A10233" s="222"/>
      <c r="B10233" s="223"/>
      <c r="C10233" s="223"/>
      <c r="D10233" s="225"/>
      <c r="E10233" s="225"/>
      <c r="F10233" s="226" t="s">
        <v>76</v>
      </c>
      <c r="G10233" s="227">
        <f>SUM(F10221:F10232)</f>
        <v>0</v>
      </c>
      <c r="I10233" s="308"/>
    </row>
    <row r="10234" spans="1:19" s="209" customFormat="1" ht="13.5" thickTop="1">
      <c r="A10234" s="228" t="s">
        <v>63</v>
      </c>
      <c r="B10234" s="229"/>
      <c r="C10234" s="229"/>
      <c r="D10234" s="231"/>
      <c r="E10234" s="231"/>
      <c r="F10234" s="230"/>
      <c r="G10234" s="232"/>
      <c r="I10234" s="307"/>
      <c r="S10234" s="281"/>
    </row>
    <row r="10235" spans="1:19" ht="26">
      <c r="A10235" s="233" t="s">
        <v>53</v>
      </c>
      <c r="B10235" s="234"/>
      <c r="C10235" s="235" t="s">
        <v>54</v>
      </c>
      <c r="D10235" s="298" t="s">
        <v>64</v>
      </c>
      <c r="E10235" s="236" t="s">
        <v>65</v>
      </c>
      <c r="F10235" s="237" t="s">
        <v>75</v>
      </c>
      <c r="G10235" s="238" t="s">
        <v>66</v>
      </c>
      <c r="I10235" s="269"/>
    </row>
    <row r="10236" spans="1:19">
      <c r="A10236" s="842" t="str">
        <f t="shared" ref="A10236:A10247" si="1822">IF(I10235=0,"",VLOOKUP(I10235,MATERIALES,2,FALSE))</f>
        <v/>
      </c>
      <c r="B10236" s="843"/>
      <c r="C10236" s="239" t="str">
        <f t="shared" ref="C10236:C10244" si="1823">IF(I10235=0,"",VLOOKUP(I10235,MATERIALES,3,FALSE))</f>
        <v/>
      </c>
      <c r="D10236" s="186"/>
      <c r="E10236" s="240">
        <f t="shared" ref="E10236:E10247" si="1824">IF(I10235=0,0,VLOOKUP(I10235,MATERIALES,4,FALSE))</f>
        <v>0</v>
      </c>
      <c r="F10236" s="218">
        <f>D10236*E10236</f>
        <v>0</v>
      </c>
      <c r="G10236" s="219"/>
      <c r="I10236" s="269"/>
    </row>
    <row r="10237" spans="1:19">
      <c r="A10237" s="842" t="str">
        <f t="shared" si="1822"/>
        <v/>
      </c>
      <c r="B10237" s="843"/>
      <c r="C10237" s="239" t="str">
        <f t="shared" si="1823"/>
        <v/>
      </c>
      <c r="D10237" s="186"/>
      <c r="E10237" s="240">
        <f t="shared" si="1824"/>
        <v>0</v>
      </c>
      <c r="F10237" s="218">
        <f t="shared" ref="F10237:F10247" si="1825">D10237*E10237</f>
        <v>0</v>
      </c>
      <c r="G10237" s="220"/>
      <c r="I10237" s="269"/>
    </row>
    <row r="10238" spans="1:19">
      <c r="A10238" s="842" t="str">
        <f t="shared" si="1822"/>
        <v/>
      </c>
      <c r="B10238" s="843"/>
      <c r="C10238" s="239" t="str">
        <f t="shared" si="1823"/>
        <v/>
      </c>
      <c r="D10238" s="186"/>
      <c r="E10238" s="240">
        <f t="shared" si="1824"/>
        <v>0</v>
      </c>
      <c r="F10238" s="218">
        <f t="shared" si="1825"/>
        <v>0</v>
      </c>
      <c r="G10238" s="220"/>
      <c r="I10238" s="269"/>
    </row>
    <row r="10239" spans="1:19">
      <c r="A10239" s="842" t="str">
        <f t="shared" si="1822"/>
        <v/>
      </c>
      <c r="B10239" s="843"/>
      <c r="C10239" s="239" t="str">
        <f t="shared" si="1823"/>
        <v/>
      </c>
      <c r="D10239" s="186"/>
      <c r="E10239" s="240">
        <f t="shared" si="1824"/>
        <v>0</v>
      </c>
      <c r="F10239" s="218">
        <f t="shared" si="1825"/>
        <v>0</v>
      </c>
      <c r="G10239" s="220"/>
      <c r="I10239" s="269"/>
    </row>
    <row r="10240" spans="1:19">
      <c r="A10240" s="842" t="str">
        <f t="shared" si="1822"/>
        <v/>
      </c>
      <c r="B10240" s="843"/>
      <c r="C10240" s="239" t="str">
        <f t="shared" si="1823"/>
        <v/>
      </c>
      <c r="D10240" s="186"/>
      <c r="E10240" s="240">
        <f t="shared" si="1824"/>
        <v>0</v>
      </c>
      <c r="F10240" s="218">
        <f t="shared" si="1825"/>
        <v>0</v>
      </c>
      <c r="G10240" s="220"/>
      <c r="I10240" s="269"/>
    </row>
    <row r="10241" spans="1:9">
      <c r="A10241" s="842" t="str">
        <f t="shared" si="1822"/>
        <v/>
      </c>
      <c r="B10241" s="843"/>
      <c r="C10241" s="239" t="str">
        <f t="shared" si="1823"/>
        <v/>
      </c>
      <c r="D10241" s="186"/>
      <c r="E10241" s="240">
        <f t="shared" si="1824"/>
        <v>0</v>
      </c>
      <c r="F10241" s="218">
        <f t="shared" si="1825"/>
        <v>0</v>
      </c>
      <c r="G10241" s="220"/>
      <c r="I10241" s="269"/>
    </row>
    <row r="10242" spans="1:9">
      <c r="A10242" s="842" t="str">
        <f t="shared" si="1822"/>
        <v/>
      </c>
      <c r="B10242" s="843"/>
      <c r="C10242" s="239" t="str">
        <f t="shared" si="1823"/>
        <v/>
      </c>
      <c r="D10242" s="186"/>
      <c r="E10242" s="240">
        <f t="shared" si="1824"/>
        <v>0</v>
      </c>
      <c r="F10242" s="218">
        <f t="shared" si="1825"/>
        <v>0</v>
      </c>
      <c r="G10242" s="220"/>
      <c r="I10242" s="269"/>
    </row>
    <row r="10243" spans="1:9">
      <c r="A10243" s="842" t="str">
        <f t="shared" si="1822"/>
        <v/>
      </c>
      <c r="B10243" s="843"/>
      <c r="C10243" s="239" t="str">
        <f t="shared" si="1823"/>
        <v/>
      </c>
      <c r="D10243" s="186"/>
      <c r="E10243" s="240">
        <f t="shared" si="1824"/>
        <v>0</v>
      </c>
      <c r="F10243" s="218">
        <f t="shared" si="1825"/>
        <v>0</v>
      </c>
      <c r="G10243" s="241"/>
      <c r="I10243" s="269"/>
    </row>
    <row r="10244" spans="1:9">
      <c r="A10244" s="842" t="str">
        <f t="shared" si="1822"/>
        <v/>
      </c>
      <c r="B10244" s="843"/>
      <c r="C10244" s="239" t="str">
        <f t="shared" si="1823"/>
        <v/>
      </c>
      <c r="D10244" s="186"/>
      <c r="E10244" s="240">
        <f t="shared" si="1824"/>
        <v>0</v>
      </c>
      <c r="F10244" s="218">
        <f t="shared" si="1825"/>
        <v>0</v>
      </c>
      <c r="G10244" s="220"/>
      <c r="I10244" s="269"/>
    </row>
    <row r="10245" spans="1:9">
      <c r="A10245" s="842" t="str">
        <f t="shared" si="1822"/>
        <v/>
      </c>
      <c r="B10245" s="843"/>
      <c r="C10245" s="239"/>
      <c r="D10245" s="186"/>
      <c r="E10245" s="240">
        <f t="shared" si="1824"/>
        <v>0</v>
      </c>
      <c r="F10245" s="218">
        <f t="shared" si="1825"/>
        <v>0</v>
      </c>
      <c r="G10245" s="220"/>
      <c r="I10245" s="269"/>
    </row>
    <row r="10246" spans="1:9">
      <c r="A10246" s="842" t="str">
        <f t="shared" si="1822"/>
        <v/>
      </c>
      <c r="B10246" s="843"/>
      <c r="C10246" s="239"/>
      <c r="D10246" s="186"/>
      <c r="E10246" s="240">
        <f t="shared" si="1824"/>
        <v>0</v>
      </c>
      <c r="F10246" s="218">
        <f t="shared" si="1825"/>
        <v>0</v>
      </c>
      <c r="G10246" s="220"/>
      <c r="I10246" s="269"/>
    </row>
    <row r="10247" spans="1:9" ht="26.25" customHeight="1">
      <c r="A10247" s="842" t="str">
        <f t="shared" si="1822"/>
        <v/>
      </c>
      <c r="B10247" s="843"/>
      <c r="C10247" s="239" t="str">
        <f t="shared" ref="C10247" si="1826">IF(I10246=0,"",VLOOKUP(I10246,MATERIALES,3,FALSE))</f>
        <v/>
      </c>
      <c r="D10247" s="186"/>
      <c r="E10247" s="240">
        <f t="shared" si="1824"/>
        <v>0</v>
      </c>
      <c r="F10247" s="218">
        <f t="shared" si="1825"/>
        <v>0</v>
      </c>
      <c r="G10247" s="221"/>
      <c r="I10247" s="308"/>
    </row>
    <row r="10248" spans="1:9" ht="13.5" thickBot="1">
      <c r="A10248" s="204"/>
      <c r="D10248" s="206"/>
      <c r="E10248" s="242"/>
      <c r="F10248" s="243" t="s">
        <v>77</v>
      </c>
      <c r="G10248" s="241">
        <f>SUM(F10236:F10247)</f>
        <v>0</v>
      </c>
      <c r="I10248" s="308"/>
    </row>
    <row r="10249" spans="1:9" ht="14" thickTop="1" thickBot="1">
      <c r="A10249" s="244" t="s">
        <v>68</v>
      </c>
      <c r="B10249" s="245"/>
      <c r="C10249" s="245"/>
      <c r="D10249" s="247"/>
      <c r="E10249" s="247"/>
      <c r="F10249" s="246"/>
      <c r="G10249" s="248"/>
      <c r="I10249" s="308"/>
    </row>
    <row r="10250" spans="1:9" ht="13.5" thickTop="1">
      <c r="A10250" s="233" t="s">
        <v>53</v>
      </c>
      <c r="B10250" s="234"/>
      <c r="C10250" s="236" t="s">
        <v>67</v>
      </c>
      <c r="D10250" s="298" t="s">
        <v>71</v>
      </c>
      <c r="E10250" s="236" t="s">
        <v>96</v>
      </c>
      <c r="F10250" s="237" t="s">
        <v>75</v>
      </c>
      <c r="G10250" s="238" t="s">
        <v>66</v>
      </c>
      <c r="I10250" s="269"/>
    </row>
    <row r="10251" spans="1:9">
      <c r="A10251" s="842" t="str">
        <f>IF(I10250=0,"",VLOOKUP(I10250,EQUIPOS,2,FALSE))</f>
        <v/>
      </c>
      <c r="B10251" s="843"/>
      <c r="C10251" s="187"/>
      <c r="D10251" s="186"/>
      <c r="E10251" s="240">
        <f>IF(I10250=0,0,VLOOKUP(I10250,EQUIPOS,4,FALSE))</f>
        <v>0</v>
      </c>
      <c r="F10251" s="218">
        <f>C10251*D10251*E10251</f>
        <v>0</v>
      </c>
      <c r="G10251" s="219"/>
      <c r="I10251" s="269"/>
    </row>
    <row r="10252" spans="1:9">
      <c r="A10252" s="842" t="str">
        <f>IF(I10251=0,"",VLOOKUP(I10251,EQUIPOS,2,FALSE))</f>
        <v/>
      </c>
      <c r="B10252" s="843"/>
      <c r="C10252" s="187"/>
      <c r="D10252" s="186"/>
      <c r="E10252" s="240">
        <f>IF(I10251=0,0,VLOOKUP(I10251,EQUIPOS,4,FALSE))</f>
        <v>0</v>
      </c>
      <c r="F10252" s="218">
        <f t="shared" ref="F10252:F10255" si="1827">C10252*D10252*E10252</f>
        <v>0</v>
      </c>
      <c r="G10252" s="220"/>
      <c r="I10252" s="269"/>
    </row>
    <row r="10253" spans="1:9">
      <c r="A10253" s="842" t="str">
        <f>IF(I10252=0,"",VLOOKUP(I10252,EQUIPOS,2,FALSE))</f>
        <v/>
      </c>
      <c r="B10253" s="843"/>
      <c r="C10253" s="187"/>
      <c r="D10253" s="186"/>
      <c r="E10253" s="240">
        <f>IF(I10252=0,0,VLOOKUP(I10252,EQUIPOS,4,FALSE))</f>
        <v>0</v>
      </c>
      <c r="F10253" s="218">
        <f t="shared" si="1827"/>
        <v>0</v>
      </c>
      <c r="G10253" s="220"/>
      <c r="I10253" s="269"/>
    </row>
    <row r="10254" spans="1:9">
      <c r="A10254" s="842" t="str">
        <f>IF(I10253=0,"",VLOOKUP(I10253,EQUIPOS,2,FALSE))</f>
        <v/>
      </c>
      <c r="B10254" s="843"/>
      <c r="C10254" s="187"/>
      <c r="D10254" s="186"/>
      <c r="E10254" s="240">
        <f>IF(I10253=0,0,VLOOKUP(I10253,EQUIPOS,4,FALSE))</f>
        <v>0</v>
      </c>
      <c r="F10254" s="218">
        <f t="shared" si="1827"/>
        <v>0</v>
      </c>
      <c r="G10254" s="220"/>
      <c r="I10254" s="269"/>
    </row>
    <row r="10255" spans="1:9" ht="30.75" customHeight="1">
      <c r="A10255" s="842" t="str">
        <f>IF(I10254=0,"",VLOOKUP(I10254,EQUIPOS,2,FALSE))</f>
        <v/>
      </c>
      <c r="B10255" s="843"/>
      <c r="C10255" s="187"/>
      <c r="D10255" s="186"/>
      <c r="E10255" s="240">
        <f>IF(I10254=0,0,VLOOKUP(I10254,EQUIPOS,4,FALSE))</f>
        <v>0</v>
      </c>
      <c r="F10255" s="218">
        <f t="shared" si="1827"/>
        <v>0</v>
      </c>
      <c r="G10255" s="221"/>
      <c r="I10255" s="308"/>
    </row>
    <row r="10256" spans="1:9" ht="13.5" thickBot="1">
      <c r="A10256" s="222"/>
      <c r="B10256" s="223"/>
      <c r="C10256" s="223"/>
      <c r="D10256" s="225"/>
      <c r="E10256" s="249"/>
      <c r="F10256" s="226" t="s">
        <v>78</v>
      </c>
      <c r="G10256" s="250">
        <f>SUM(F10251:F10255)</f>
        <v>0</v>
      </c>
      <c r="I10256" s="308"/>
    </row>
    <row r="10257" spans="1:9" ht="13.5" thickTop="1">
      <c r="A10257" s="228" t="s">
        <v>69</v>
      </c>
      <c r="B10257" s="229"/>
      <c r="C10257" s="229"/>
      <c r="D10257" s="231"/>
      <c r="E10257" s="231"/>
      <c r="F10257" s="230"/>
      <c r="G10257" s="232"/>
      <c r="H10257" s="209"/>
      <c r="I10257" s="307"/>
    </row>
    <row r="10258" spans="1:9" ht="26">
      <c r="A10258" s="233" t="s">
        <v>53</v>
      </c>
      <c r="B10258" s="235" t="s">
        <v>54</v>
      </c>
      <c r="C10258" s="235" t="s">
        <v>64</v>
      </c>
      <c r="D10258" s="298" t="s">
        <v>70</v>
      </c>
      <c r="E10258" s="236" t="s">
        <v>65</v>
      </c>
      <c r="F10258" s="237" t="s">
        <v>75</v>
      </c>
      <c r="G10258" s="238" t="s">
        <v>66</v>
      </c>
      <c r="I10258" s="269"/>
    </row>
    <row r="10259" spans="1:9">
      <c r="A10259" s="251" t="str">
        <f t="shared" ref="A10259:A10270" si="1828">IF(I10258=0,"",VLOOKUP(I10258,MANOOBRA,2,FALSE))</f>
        <v/>
      </c>
      <c r="B10259" s="239" t="str">
        <f t="shared" ref="B10259:B10270" si="1829">IF(I10258=0,"",VLOOKUP(I10258,MANOOBRA,3,FALSE))</f>
        <v/>
      </c>
      <c r="C10259" s="187"/>
      <c r="D10259" s="187"/>
      <c r="E10259" s="240">
        <f t="shared" ref="E10259:E10270" si="1830">IF(I10258=0,0,VLOOKUP(I10258,MANOOBRA,4,FALSE))</f>
        <v>0</v>
      </c>
      <c r="F10259" s="218">
        <f>IF(D10259=0,0,C10259*E10259/D10259)</f>
        <v>0</v>
      </c>
      <c r="G10259" s="219"/>
      <c r="I10259" s="269"/>
    </row>
    <row r="10260" spans="1:9">
      <c r="A10260" s="251" t="str">
        <f t="shared" si="1828"/>
        <v/>
      </c>
      <c r="B10260" s="239" t="str">
        <f t="shared" si="1829"/>
        <v/>
      </c>
      <c r="C10260" s="187"/>
      <c r="D10260" s="187"/>
      <c r="E10260" s="240">
        <f t="shared" si="1830"/>
        <v>0</v>
      </c>
      <c r="F10260" s="218">
        <f t="shared" ref="F10260:F10270" si="1831">IF(D10260=0,0,C10260*E10260/D10260)</f>
        <v>0</v>
      </c>
      <c r="G10260" s="220"/>
      <c r="I10260" s="269"/>
    </row>
    <row r="10261" spans="1:9">
      <c r="A10261" s="251" t="str">
        <f t="shared" si="1828"/>
        <v/>
      </c>
      <c r="B10261" s="239" t="str">
        <f t="shared" si="1829"/>
        <v/>
      </c>
      <c r="C10261" s="187"/>
      <c r="D10261" s="290"/>
      <c r="E10261" s="240">
        <f t="shared" si="1830"/>
        <v>0</v>
      </c>
      <c r="F10261" s="218">
        <f t="shared" si="1831"/>
        <v>0</v>
      </c>
      <c r="G10261" s="220"/>
      <c r="I10261" s="269"/>
    </row>
    <row r="10262" spans="1:9">
      <c r="A10262" s="251" t="str">
        <f t="shared" si="1828"/>
        <v/>
      </c>
      <c r="B10262" s="239" t="str">
        <f t="shared" si="1829"/>
        <v/>
      </c>
      <c r="C10262" s="187"/>
      <c r="D10262" s="187"/>
      <c r="E10262" s="240">
        <f t="shared" si="1830"/>
        <v>0</v>
      </c>
      <c r="F10262" s="218">
        <f t="shared" si="1831"/>
        <v>0</v>
      </c>
      <c r="G10262" s="220"/>
      <c r="I10262" s="269"/>
    </row>
    <row r="10263" spans="1:9">
      <c r="A10263" s="251" t="str">
        <f t="shared" si="1828"/>
        <v/>
      </c>
      <c r="B10263" s="239" t="str">
        <f t="shared" si="1829"/>
        <v/>
      </c>
      <c r="C10263" s="187"/>
      <c r="D10263" s="187"/>
      <c r="E10263" s="240">
        <f t="shared" si="1830"/>
        <v>0</v>
      </c>
      <c r="F10263" s="218">
        <f t="shared" si="1831"/>
        <v>0</v>
      </c>
      <c r="G10263" s="220"/>
      <c r="I10263" s="269"/>
    </row>
    <row r="10264" spans="1:9">
      <c r="A10264" s="251" t="str">
        <f t="shared" si="1828"/>
        <v/>
      </c>
      <c r="B10264" s="239" t="str">
        <f t="shared" si="1829"/>
        <v/>
      </c>
      <c r="C10264" s="187"/>
      <c r="D10264" s="187"/>
      <c r="E10264" s="240">
        <f t="shared" si="1830"/>
        <v>0</v>
      </c>
      <c r="F10264" s="218">
        <f t="shared" si="1831"/>
        <v>0</v>
      </c>
      <c r="G10264" s="220"/>
      <c r="I10264" s="269"/>
    </row>
    <row r="10265" spans="1:9">
      <c r="A10265" s="251" t="str">
        <f t="shared" si="1828"/>
        <v/>
      </c>
      <c r="B10265" s="239" t="str">
        <f t="shared" si="1829"/>
        <v/>
      </c>
      <c r="C10265" s="187"/>
      <c r="D10265" s="187"/>
      <c r="E10265" s="240">
        <f t="shared" si="1830"/>
        <v>0</v>
      </c>
      <c r="F10265" s="218">
        <f t="shared" si="1831"/>
        <v>0</v>
      </c>
      <c r="G10265" s="220"/>
      <c r="I10265" s="269"/>
    </row>
    <row r="10266" spans="1:9">
      <c r="A10266" s="251" t="str">
        <f t="shared" si="1828"/>
        <v/>
      </c>
      <c r="B10266" s="239" t="str">
        <f t="shared" si="1829"/>
        <v/>
      </c>
      <c r="C10266" s="187"/>
      <c r="D10266" s="187"/>
      <c r="E10266" s="240">
        <f t="shared" si="1830"/>
        <v>0</v>
      </c>
      <c r="F10266" s="218">
        <f t="shared" si="1831"/>
        <v>0</v>
      </c>
      <c r="G10266" s="220"/>
      <c r="I10266" s="269"/>
    </row>
    <row r="10267" spans="1:9">
      <c r="A10267" s="251" t="str">
        <f t="shared" si="1828"/>
        <v/>
      </c>
      <c r="B10267" s="239" t="str">
        <f t="shared" si="1829"/>
        <v/>
      </c>
      <c r="C10267" s="187"/>
      <c r="D10267" s="187"/>
      <c r="E10267" s="240">
        <f t="shared" si="1830"/>
        <v>0</v>
      </c>
      <c r="F10267" s="218">
        <f t="shared" si="1831"/>
        <v>0</v>
      </c>
      <c r="G10267" s="220"/>
      <c r="I10267" s="269"/>
    </row>
    <row r="10268" spans="1:9">
      <c r="A10268" s="251" t="str">
        <f t="shared" si="1828"/>
        <v/>
      </c>
      <c r="B10268" s="239" t="str">
        <f t="shared" si="1829"/>
        <v/>
      </c>
      <c r="C10268" s="187"/>
      <c r="D10268" s="187"/>
      <c r="E10268" s="240">
        <f t="shared" si="1830"/>
        <v>0</v>
      </c>
      <c r="F10268" s="218">
        <f t="shared" si="1831"/>
        <v>0</v>
      </c>
      <c r="G10268" s="220"/>
      <c r="I10268" s="269"/>
    </row>
    <row r="10269" spans="1:9">
      <c r="A10269" s="251" t="str">
        <f t="shared" si="1828"/>
        <v/>
      </c>
      <c r="B10269" s="239" t="str">
        <f t="shared" si="1829"/>
        <v/>
      </c>
      <c r="C10269" s="187"/>
      <c r="D10269" s="187"/>
      <c r="E10269" s="240">
        <f t="shared" si="1830"/>
        <v>0</v>
      </c>
      <c r="F10269" s="218">
        <f t="shared" si="1831"/>
        <v>0</v>
      </c>
      <c r="G10269" s="220"/>
      <c r="I10269" s="269"/>
    </row>
    <row r="10270" spans="1:9" ht="31.5" customHeight="1">
      <c r="A10270" s="251" t="str">
        <f t="shared" si="1828"/>
        <v/>
      </c>
      <c r="B10270" s="239" t="str">
        <f t="shared" si="1829"/>
        <v/>
      </c>
      <c r="C10270" s="187"/>
      <c r="D10270" s="187"/>
      <c r="E10270" s="240">
        <f t="shared" si="1830"/>
        <v>0</v>
      </c>
      <c r="F10270" s="218">
        <f t="shared" si="1831"/>
        <v>0</v>
      </c>
      <c r="G10270" s="221"/>
      <c r="I10270" s="308"/>
    </row>
    <row r="10271" spans="1:9" ht="13.5" thickBot="1">
      <c r="A10271" s="222"/>
      <c r="B10271" s="223"/>
      <c r="C10271" s="223"/>
      <c r="D10271" s="225"/>
      <c r="E10271" s="225"/>
      <c r="F10271" s="226" t="s">
        <v>79</v>
      </c>
      <c r="G10271" s="250">
        <f>SUM(F10259:F10270)</f>
        <v>0</v>
      </c>
      <c r="I10271" s="308"/>
    </row>
    <row r="10272" spans="1:9" ht="13.5" thickTop="1">
      <c r="A10272" s="179" t="s">
        <v>72</v>
      </c>
      <c r="B10272" s="229"/>
      <c r="C10272" s="229"/>
      <c r="D10272" s="231"/>
      <c r="E10272" s="231"/>
      <c r="F10272" s="230"/>
      <c r="G10272" s="232"/>
      <c r="H10272" s="209"/>
      <c r="I10272" s="307"/>
    </row>
    <row r="10273" spans="1:20">
      <c r="A10273" s="233" t="s">
        <v>53</v>
      </c>
      <c r="B10273" s="234"/>
      <c r="C10273" s="234"/>
      <c r="D10273" s="299"/>
      <c r="E10273" s="236" t="s">
        <v>73</v>
      </c>
      <c r="F10273" s="237" t="s">
        <v>74</v>
      </c>
      <c r="G10273" s="252" t="s">
        <v>73</v>
      </c>
      <c r="I10273" s="308"/>
    </row>
    <row r="10274" spans="1:20">
      <c r="A10274" s="178" t="s">
        <v>86</v>
      </c>
      <c r="B10274" s="253"/>
      <c r="C10274" s="253"/>
      <c r="D10274" s="300"/>
      <c r="E10274" s="217">
        <f>SUM(G10233,G10248,G10256,G10271)</f>
        <v>0</v>
      </c>
      <c r="F10274" s="254">
        <f>A</f>
        <v>0</v>
      </c>
      <c r="G10274" s="255">
        <f>E10274*F10274</f>
        <v>0</v>
      </c>
      <c r="I10274" s="308"/>
    </row>
    <row r="10275" spans="1:20">
      <c r="A10275" s="178" t="s">
        <v>84</v>
      </c>
      <c r="B10275" s="253"/>
      <c r="C10275" s="253"/>
      <c r="D10275" s="300"/>
      <c r="E10275" s="217">
        <f>SUM(G10233,G10248,G10256,G10271)</f>
        <v>0</v>
      </c>
      <c r="F10275" s="254">
        <f>I</f>
        <v>0</v>
      </c>
      <c r="G10275" s="255">
        <f>E10275*F10275</f>
        <v>0</v>
      </c>
      <c r="I10275" s="308"/>
    </row>
    <row r="10276" spans="1:20" ht="33" customHeight="1">
      <c r="A10276" s="178" t="s">
        <v>85</v>
      </c>
      <c r="B10276" s="253"/>
      <c r="C10276" s="253"/>
      <c r="D10276" s="300"/>
      <c r="E10276" s="217">
        <f>SUM(G10233,G10248,G10256,G10271)</f>
        <v>0</v>
      </c>
      <c r="F10276" s="254">
        <f>U</f>
        <v>0</v>
      </c>
      <c r="G10276" s="255">
        <f>E10276*F10276</f>
        <v>0</v>
      </c>
      <c r="I10276" s="308"/>
      <c r="J10276" s="281"/>
      <c r="K10276" s="281"/>
      <c r="L10276" s="281"/>
      <c r="M10276" s="281"/>
      <c r="N10276" s="281"/>
      <c r="O10276" s="281"/>
      <c r="P10276" s="281"/>
      <c r="Q10276" s="281"/>
      <c r="R10276" s="281"/>
      <c r="S10276" s="281"/>
    </row>
    <row r="10277" spans="1:20" s="201" customFormat="1" ht="13.5" thickBot="1">
      <c r="A10277" s="222"/>
      <c r="B10277" s="223"/>
      <c r="C10277" s="223"/>
      <c r="D10277" s="225"/>
      <c r="E10277" s="225"/>
      <c r="F10277" s="256" t="s">
        <v>83</v>
      </c>
      <c r="G10277" s="250">
        <f>SUM(G10274:G10276)</f>
        <v>0</v>
      </c>
      <c r="I10277" s="309"/>
      <c r="J10277" s="201" t="str">
        <f>B10217</f>
        <v>11,14</v>
      </c>
      <c r="K10277" s="261">
        <f>E10274</f>
        <v>0</v>
      </c>
      <c r="L10277" s="261">
        <f>+G10233</f>
        <v>0</v>
      </c>
      <c r="M10277" s="261">
        <f>+G10248</f>
        <v>0</v>
      </c>
      <c r="N10277" s="261">
        <f>+G10256</f>
        <v>0</v>
      </c>
      <c r="O10277" s="261">
        <f>+G10271</f>
        <v>0</v>
      </c>
      <c r="P10277" s="280">
        <f>G10274</f>
        <v>0</v>
      </c>
      <c r="Q10277" s="280">
        <f>G10275</f>
        <v>0</v>
      </c>
      <c r="R10277" s="280">
        <f>G10276</f>
        <v>0</v>
      </c>
      <c r="S10277" s="283">
        <f>SUM(K10277:R10277)</f>
        <v>0</v>
      </c>
      <c r="T10277" s="280"/>
    </row>
    <row r="10278" spans="1:20" ht="14" thickTop="1" thickBot="1">
      <c r="A10278" s="257"/>
      <c r="B10278" s="201"/>
      <c r="C10278" s="201"/>
      <c r="D10278" s="301"/>
      <c r="E10278" s="258" t="s">
        <v>88</v>
      </c>
      <c r="F10278" s="259"/>
      <c r="G10278" s="260">
        <f>ROUND(SUM(G10233,G10248,G10256,G10271,G10277),0)</f>
        <v>0</v>
      </c>
      <c r="I10278" s="308"/>
      <c r="T10278" s="280"/>
    </row>
    <row r="10279" spans="1:20" ht="13.5" thickTop="1">
      <c r="A10279" s="262" t="s">
        <v>95</v>
      </c>
      <c r="D10279" s="206"/>
      <c r="E10279" s="206"/>
      <c r="F10279" s="205"/>
      <c r="G10279" s="208"/>
      <c r="I10279" s="308"/>
      <c r="T10279" s="280"/>
    </row>
    <row r="10280" spans="1:20">
      <c r="A10280" s="262"/>
      <c r="B10280" s="263"/>
      <c r="C10280" s="263"/>
      <c r="D10280" s="302"/>
      <c r="E10280" s="206"/>
      <c r="F10280" s="205"/>
      <c r="G10280" s="264">
        <f ca="1">TODAY()</f>
        <v>45189</v>
      </c>
      <c r="I10280" s="308"/>
      <c r="T10280" s="280"/>
    </row>
    <row r="10281" spans="1:20" ht="13.5" thickBot="1">
      <c r="A10281" s="222"/>
      <c r="B10281" s="223"/>
      <c r="C10281" s="223"/>
      <c r="D10281" s="225"/>
      <c r="E10281" s="225"/>
      <c r="F10281" s="224"/>
      <c r="G10281" s="265"/>
      <c r="T10281" s="280"/>
    </row>
    <row r="10282" spans="1:20" s="191" customFormat="1" ht="13.5" thickTop="1">
      <c r="A10282" s="195"/>
      <c r="B10282" s="195"/>
      <c r="C10282" s="195"/>
      <c r="D10282" s="206"/>
      <c r="E10282" s="206"/>
      <c r="F10282" s="205"/>
      <c r="G10282" s="205"/>
      <c r="I10282" s="303"/>
      <c r="S10282" s="282"/>
    </row>
    <row r="10283" spans="1:20" s="191" customFormat="1">
      <c r="A10283" s="188" t="s">
        <v>124</v>
      </c>
      <c r="B10283" s="188"/>
      <c r="C10283" s="188"/>
      <c r="D10283" s="190"/>
      <c r="E10283" s="190"/>
      <c r="F10283" s="189"/>
      <c r="G10283" s="189"/>
      <c r="I10283" s="303"/>
      <c r="S10283" s="282"/>
    </row>
    <row r="10284" spans="1:20" s="191" customFormat="1">
      <c r="A10284" s="188" t="str">
        <f>CONCATENATE('Prestaciones y AIU'!A9049," ANALISIS DE PRECIOS UNITARIOS")</f>
        <v xml:space="preserve"> ANALISIS DE PRECIOS UNITARIOS</v>
      </c>
      <c r="B10284" s="188"/>
      <c r="C10284" s="188"/>
      <c r="D10284" s="190"/>
      <c r="E10284" s="190"/>
      <c r="F10284" s="189"/>
      <c r="G10284" s="189"/>
      <c r="I10284" s="303"/>
      <c r="S10284" s="282"/>
    </row>
    <row r="10285" spans="1:20" s="191" customFormat="1">
      <c r="A10285" s="188" t="str">
        <f>Objeto_LIC</f>
        <v>OBJETO PROCESO COMPETITIVO</v>
      </c>
      <c r="B10285" s="188"/>
      <c r="C10285" s="188"/>
      <c r="D10285" s="190"/>
      <c r="E10285" s="190"/>
      <c r="F10285" s="189"/>
      <c r="G10285" s="189"/>
      <c r="I10285" s="303"/>
      <c r="S10285" s="282"/>
    </row>
    <row r="10286" spans="1:20">
      <c r="A10286" s="188"/>
      <c r="B10286" s="188"/>
      <c r="C10286" s="188"/>
      <c r="D10286" s="190"/>
      <c r="E10286" s="190"/>
      <c r="F10286" s="189"/>
      <c r="G10286" s="189"/>
    </row>
    <row r="10287" spans="1:20" s="201" customFormat="1" ht="13.5" thickBot="1">
      <c r="A10287" s="192"/>
      <c r="B10287" s="192"/>
      <c r="C10287" s="192"/>
      <c r="D10287" s="194"/>
      <c r="E10287" s="194"/>
      <c r="F10287" s="193"/>
      <c r="G10287" s="193"/>
      <c r="I10287" s="305"/>
      <c r="S10287" s="282"/>
    </row>
    <row r="10288" spans="1:20" ht="13.5" thickTop="1">
      <c r="A10288" s="196"/>
      <c r="B10288" s="197"/>
      <c r="C10288" s="197"/>
      <c r="D10288" s="199"/>
      <c r="E10288" s="199"/>
      <c r="F10288" s="198"/>
      <c r="G10288" s="200" t="s">
        <v>125</v>
      </c>
    </row>
    <row r="10289" spans="1:19">
      <c r="A10289" s="202" t="s">
        <v>58</v>
      </c>
      <c r="B10289" s="844" t="str">
        <f>Proponente</f>
        <v>INDICAR NOMBRE DE CONTRATISTA</v>
      </c>
      <c r="C10289" s="844"/>
      <c r="D10289" s="844"/>
      <c r="E10289" s="844"/>
      <c r="F10289" s="844"/>
      <c r="G10289" s="845"/>
    </row>
    <row r="10290" spans="1:19">
      <c r="A10290" s="202" t="s">
        <v>59</v>
      </c>
      <c r="B10290" s="203" t="str">
        <f>Presupuesto!$A$155</f>
        <v>11,15</v>
      </c>
      <c r="C10290" s="847" t="s">
        <v>467</v>
      </c>
      <c r="D10290" s="844"/>
      <c r="E10290" s="844"/>
      <c r="F10290" s="844"/>
      <c r="G10290" s="845"/>
    </row>
    <row r="10291" spans="1:19">
      <c r="A10291" s="204"/>
      <c r="C10291" s="456"/>
      <c r="D10291" s="206"/>
      <c r="E10291" s="206"/>
      <c r="F10291" s="192" t="s">
        <v>87</v>
      </c>
      <c r="G10291" s="207" t="str">
        <f>Presupuesto!$C$154</f>
        <v>m3</v>
      </c>
      <c r="I10291" s="306"/>
      <c r="J10291" s="281"/>
      <c r="K10291" s="281"/>
      <c r="L10291" s="281"/>
      <c r="M10291" s="281"/>
      <c r="N10291" s="281"/>
      <c r="O10291" s="281"/>
      <c r="P10291" s="281"/>
      <c r="Q10291" s="281"/>
      <c r="R10291" s="281"/>
      <c r="S10291" s="281"/>
    </row>
    <row r="10292" spans="1:19" s="209" customFormat="1" ht="13.5" thickBot="1">
      <c r="A10292" s="202" t="s">
        <v>60</v>
      </c>
      <c r="B10292" s="195"/>
      <c r="C10292" s="195"/>
      <c r="D10292" s="206"/>
      <c r="E10292" s="206"/>
      <c r="F10292" s="205"/>
      <c r="G10292" s="208"/>
      <c r="I10292" s="307"/>
      <c r="S10292" s="281"/>
    </row>
    <row r="10293" spans="1:19" ht="13.5" thickTop="1">
      <c r="A10293" s="210" t="s">
        <v>53</v>
      </c>
      <c r="B10293" s="211" t="s">
        <v>61</v>
      </c>
      <c r="C10293" s="211" t="s">
        <v>62</v>
      </c>
      <c r="D10293" s="212" t="s">
        <v>70</v>
      </c>
      <c r="E10293" s="213" t="s">
        <v>98</v>
      </c>
      <c r="F10293" s="213" t="s">
        <v>75</v>
      </c>
      <c r="G10293" s="214" t="s">
        <v>66</v>
      </c>
      <c r="I10293" s="269"/>
    </row>
    <row r="10294" spans="1:19">
      <c r="A10294" s="215" t="str">
        <f t="shared" ref="A10294:A10305" si="1832">IF(I10293=0,"-",VLOOKUP(I10293,EQUIPOS,2,FALSE))</f>
        <v>-</v>
      </c>
      <c r="B10294" s="216"/>
      <c r="C10294" s="216"/>
      <c r="D10294" s="186"/>
      <c r="E10294" s="217">
        <f t="shared" ref="E10294:E10305" si="1833">IF(I10293=0,0,VLOOKUP(I10293,EQUIPOS,4,FALSE))</f>
        <v>0</v>
      </c>
      <c r="F10294" s="218">
        <f t="shared" ref="F10294:F10305" si="1834">IF(D10294=0,0,E10294/D10294)</f>
        <v>0</v>
      </c>
      <c r="G10294" s="219"/>
      <c r="I10294" s="269"/>
    </row>
    <row r="10295" spans="1:19">
      <c r="A10295" s="215" t="str">
        <f t="shared" si="1832"/>
        <v>-</v>
      </c>
      <c r="B10295" s="216"/>
      <c r="C10295" s="216"/>
      <c r="D10295" s="186"/>
      <c r="E10295" s="217">
        <f t="shared" si="1833"/>
        <v>0</v>
      </c>
      <c r="F10295" s="218">
        <f t="shared" si="1834"/>
        <v>0</v>
      </c>
      <c r="G10295" s="220"/>
      <c r="I10295" s="269"/>
    </row>
    <row r="10296" spans="1:19">
      <c r="A10296" s="215" t="str">
        <f t="shared" si="1832"/>
        <v>-</v>
      </c>
      <c r="B10296" s="216"/>
      <c r="C10296" s="216"/>
      <c r="D10296" s="186"/>
      <c r="E10296" s="217">
        <f t="shared" si="1833"/>
        <v>0</v>
      </c>
      <c r="F10296" s="218">
        <f t="shared" si="1834"/>
        <v>0</v>
      </c>
      <c r="G10296" s="220"/>
      <c r="I10296" s="269"/>
    </row>
    <row r="10297" spans="1:19">
      <c r="A10297" s="215" t="str">
        <f t="shared" si="1832"/>
        <v>-</v>
      </c>
      <c r="B10297" s="216"/>
      <c r="C10297" s="216"/>
      <c r="D10297" s="186"/>
      <c r="E10297" s="217">
        <f t="shared" si="1833"/>
        <v>0</v>
      </c>
      <c r="F10297" s="218">
        <f t="shared" si="1834"/>
        <v>0</v>
      </c>
      <c r="G10297" s="220"/>
      <c r="I10297" s="269"/>
    </row>
    <row r="10298" spans="1:19">
      <c r="A10298" s="215" t="str">
        <f t="shared" si="1832"/>
        <v>-</v>
      </c>
      <c r="B10298" s="216"/>
      <c r="C10298" s="216"/>
      <c r="D10298" s="186"/>
      <c r="E10298" s="217">
        <f t="shared" si="1833"/>
        <v>0</v>
      </c>
      <c r="F10298" s="218">
        <f t="shared" si="1834"/>
        <v>0</v>
      </c>
      <c r="G10298" s="220"/>
      <c r="I10298" s="269"/>
    </row>
    <row r="10299" spans="1:19">
      <c r="A10299" s="215" t="str">
        <f t="shared" si="1832"/>
        <v>-</v>
      </c>
      <c r="B10299" s="216"/>
      <c r="C10299" s="216"/>
      <c r="D10299" s="186"/>
      <c r="E10299" s="217">
        <f t="shared" si="1833"/>
        <v>0</v>
      </c>
      <c r="F10299" s="218">
        <f t="shared" si="1834"/>
        <v>0</v>
      </c>
      <c r="G10299" s="220"/>
      <c r="I10299" s="269"/>
    </row>
    <row r="10300" spans="1:19">
      <c r="A10300" s="215" t="str">
        <f t="shared" si="1832"/>
        <v>-</v>
      </c>
      <c r="B10300" s="216"/>
      <c r="C10300" s="216"/>
      <c r="D10300" s="186"/>
      <c r="E10300" s="217">
        <f t="shared" si="1833"/>
        <v>0</v>
      </c>
      <c r="F10300" s="218">
        <f t="shared" si="1834"/>
        <v>0</v>
      </c>
      <c r="G10300" s="220"/>
      <c r="I10300" s="269"/>
    </row>
    <row r="10301" spans="1:19">
      <c r="A10301" s="215" t="str">
        <f t="shared" si="1832"/>
        <v>-</v>
      </c>
      <c r="B10301" s="216"/>
      <c r="C10301" s="216"/>
      <c r="D10301" s="186"/>
      <c r="E10301" s="217">
        <f t="shared" si="1833"/>
        <v>0</v>
      </c>
      <c r="F10301" s="218">
        <f t="shared" si="1834"/>
        <v>0</v>
      </c>
      <c r="G10301" s="220"/>
      <c r="I10301" s="269"/>
    </row>
    <row r="10302" spans="1:19">
      <c r="A10302" s="215" t="str">
        <f t="shared" si="1832"/>
        <v>-</v>
      </c>
      <c r="B10302" s="216"/>
      <c r="C10302" s="216"/>
      <c r="D10302" s="186"/>
      <c r="E10302" s="217">
        <f t="shared" si="1833"/>
        <v>0</v>
      </c>
      <c r="F10302" s="218">
        <f t="shared" si="1834"/>
        <v>0</v>
      </c>
      <c r="G10302" s="220"/>
      <c r="I10302" s="269"/>
    </row>
    <row r="10303" spans="1:19">
      <c r="A10303" s="215" t="str">
        <f t="shared" si="1832"/>
        <v>-</v>
      </c>
      <c r="B10303" s="216"/>
      <c r="C10303" s="216"/>
      <c r="D10303" s="186"/>
      <c r="E10303" s="217">
        <f t="shared" si="1833"/>
        <v>0</v>
      </c>
      <c r="F10303" s="218">
        <f t="shared" si="1834"/>
        <v>0</v>
      </c>
      <c r="G10303" s="220"/>
      <c r="I10303" s="269"/>
    </row>
    <row r="10304" spans="1:19">
      <c r="A10304" s="215" t="str">
        <f t="shared" si="1832"/>
        <v>-</v>
      </c>
      <c r="B10304" s="216"/>
      <c r="C10304" s="216"/>
      <c r="D10304" s="186"/>
      <c r="E10304" s="217">
        <f t="shared" si="1833"/>
        <v>0</v>
      </c>
      <c r="F10304" s="218">
        <f t="shared" si="1834"/>
        <v>0</v>
      </c>
      <c r="G10304" s="220"/>
      <c r="I10304" s="269"/>
    </row>
    <row r="10305" spans="1:19">
      <c r="A10305" s="215" t="str">
        <f t="shared" si="1832"/>
        <v>-</v>
      </c>
      <c r="B10305" s="216"/>
      <c r="C10305" s="216"/>
      <c r="D10305" s="186"/>
      <c r="E10305" s="217">
        <f t="shared" si="1833"/>
        <v>0</v>
      </c>
      <c r="F10305" s="218">
        <f t="shared" si="1834"/>
        <v>0</v>
      </c>
      <c r="G10305" s="220"/>
      <c r="I10305" s="308"/>
    </row>
    <row r="10306" spans="1:19" ht="13.5" thickBot="1">
      <c r="A10306" s="222"/>
      <c r="B10306" s="223"/>
      <c r="C10306" s="223"/>
      <c r="D10306" s="225"/>
      <c r="E10306" s="225"/>
      <c r="F10306" s="226" t="s">
        <v>76</v>
      </c>
      <c r="G10306" s="227">
        <f>SUM(F10294:F10305)</f>
        <v>0</v>
      </c>
      <c r="I10306" s="308"/>
    </row>
    <row r="10307" spans="1:19" s="209" customFormat="1" ht="13.5" thickTop="1">
      <c r="A10307" s="228" t="s">
        <v>63</v>
      </c>
      <c r="B10307" s="229"/>
      <c r="C10307" s="229"/>
      <c r="D10307" s="231"/>
      <c r="E10307" s="231"/>
      <c r="F10307" s="230"/>
      <c r="G10307" s="232"/>
      <c r="I10307" s="307"/>
      <c r="S10307" s="281"/>
    </row>
    <row r="10308" spans="1:19" ht="26">
      <c r="A10308" s="233" t="s">
        <v>53</v>
      </c>
      <c r="B10308" s="234"/>
      <c r="C10308" s="235" t="s">
        <v>54</v>
      </c>
      <c r="D10308" s="298" t="s">
        <v>64</v>
      </c>
      <c r="E10308" s="236" t="s">
        <v>65</v>
      </c>
      <c r="F10308" s="237" t="s">
        <v>75</v>
      </c>
      <c r="G10308" s="238" t="s">
        <v>66</v>
      </c>
      <c r="I10308" s="269"/>
    </row>
    <row r="10309" spans="1:19">
      <c r="A10309" s="842" t="str">
        <f t="shared" ref="A10309:A10320" si="1835">IF(I10308=0,"",VLOOKUP(I10308,MATERIALES,2,FALSE))</f>
        <v/>
      </c>
      <c r="B10309" s="843"/>
      <c r="C10309" s="239" t="str">
        <f t="shared" ref="C10309:C10317" si="1836">IF(I10308=0,"",VLOOKUP(I10308,MATERIALES,3,FALSE))</f>
        <v/>
      </c>
      <c r="D10309" s="186"/>
      <c r="E10309" s="240">
        <f t="shared" ref="E10309:E10320" si="1837">IF(I10308=0,0,VLOOKUP(I10308,MATERIALES,4,FALSE))</f>
        <v>0</v>
      </c>
      <c r="F10309" s="218">
        <f>D10309*E10309</f>
        <v>0</v>
      </c>
      <c r="G10309" s="219"/>
      <c r="I10309" s="269"/>
    </row>
    <row r="10310" spans="1:19">
      <c r="A10310" s="842" t="str">
        <f t="shared" si="1835"/>
        <v/>
      </c>
      <c r="B10310" s="843"/>
      <c r="C10310" s="239" t="str">
        <f t="shared" si="1836"/>
        <v/>
      </c>
      <c r="D10310" s="186"/>
      <c r="E10310" s="240">
        <f t="shared" si="1837"/>
        <v>0</v>
      </c>
      <c r="F10310" s="218">
        <f t="shared" ref="F10310:F10320" si="1838">D10310*E10310</f>
        <v>0</v>
      </c>
      <c r="G10310" s="220"/>
      <c r="I10310" s="269"/>
    </row>
    <row r="10311" spans="1:19">
      <c r="A10311" s="842" t="str">
        <f t="shared" si="1835"/>
        <v/>
      </c>
      <c r="B10311" s="843"/>
      <c r="C10311" s="239" t="str">
        <f t="shared" si="1836"/>
        <v/>
      </c>
      <c r="D10311" s="186"/>
      <c r="E10311" s="240">
        <f t="shared" si="1837"/>
        <v>0</v>
      </c>
      <c r="F10311" s="218">
        <f t="shared" si="1838"/>
        <v>0</v>
      </c>
      <c r="G10311" s="220"/>
      <c r="I10311" s="269"/>
    </row>
    <row r="10312" spans="1:19">
      <c r="A10312" s="842" t="str">
        <f t="shared" si="1835"/>
        <v/>
      </c>
      <c r="B10312" s="843"/>
      <c r="C10312" s="239" t="str">
        <f t="shared" si="1836"/>
        <v/>
      </c>
      <c r="D10312" s="186"/>
      <c r="E10312" s="240">
        <f t="shared" si="1837"/>
        <v>0</v>
      </c>
      <c r="F10312" s="218">
        <f t="shared" si="1838"/>
        <v>0</v>
      </c>
      <c r="G10312" s="220"/>
      <c r="I10312" s="269"/>
    </row>
    <row r="10313" spans="1:19">
      <c r="A10313" s="842" t="str">
        <f t="shared" si="1835"/>
        <v/>
      </c>
      <c r="B10313" s="843"/>
      <c r="C10313" s="239" t="str">
        <f t="shared" si="1836"/>
        <v/>
      </c>
      <c r="D10313" s="186"/>
      <c r="E10313" s="240">
        <f t="shared" si="1837"/>
        <v>0</v>
      </c>
      <c r="F10313" s="218">
        <f t="shared" si="1838"/>
        <v>0</v>
      </c>
      <c r="G10313" s="220"/>
      <c r="I10313" s="269"/>
    </row>
    <row r="10314" spans="1:19">
      <c r="A10314" s="842" t="str">
        <f t="shared" si="1835"/>
        <v/>
      </c>
      <c r="B10314" s="843"/>
      <c r="C10314" s="239" t="str">
        <f t="shared" si="1836"/>
        <v/>
      </c>
      <c r="D10314" s="186"/>
      <c r="E10314" s="240">
        <f t="shared" si="1837"/>
        <v>0</v>
      </c>
      <c r="F10314" s="218">
        <f t="shared" si="1838"/>
        <v>0</v>
      </c>
      <c r="G10314" s="220"/>
      <c r="I10314" s="269"/>
    </row>
    <row r="10315" spans="1:19">
      <c r="A10315" s="842" t="str">
        <f t="shared" si="1835"/>
        <v/>
      </c>
      <c r="B10315" s="843"/>
      <c r="C10315" s="239" t="str">
        <f t="shared" si="1836"/>
        <v/>
      </c>
      <c r="D10315" s="186"/>
      <c r="E10315" s="240">
        <f t="shared" si="1837"/>
        <v>0</v>
      </c>
      <c r="F10315" s="218">
        <f t="shared" si="1838"/>
        <v>0</v>
      </c>
      <c r="G10315" s="220"/>
      <c r="I10315" s="269"/>
    </row>
    <row r="10316" spans="1:19">
      <c r="A10316" s="842" t="str">
        <f t="shared" si="1835"/>
        <v/>
      </c>
      <c r="B10316" s="843"/>
      <c r="C10316" s="239" t="str">
        <f t="shared" si="1836"/>
        <v/>
      </c>
      <c r="D10316" s="186"/>
      <c r="E10316" s="240">
        <f t="shared" si="1837"/>
        <v>0</v>
      </c>
      <c r="F10316" s="218">
        <f t="shared" si="1838"/>
        <v>0</v>
      </c>
      <c r="G10316" s="241"/>
      <c r="I10316" s="269"/>
    </row>
    <row r="10317" spans="1:19">
      <c r="A10317" s="842" t="str">
        <f t="shared" si="1835"/>
        <v/>
      </c>
      <c r="B10317" s="843"/>
      <c r="C10317" s="239" t="str">
        <f t="shared" si="1836"/>
        <v/>
      </c>
      <c r="D10317" s="186"/>
      <c r="E10317" s="240">
        <f t="shared" si="1837"/>
        <v>0</v>
      </c>
      <c r="F10317" s="218">
        <f t="shared" si="1838"/>
        <v>0</v>
      </c>
      <c r="G10317" s="220"/>
      <c r="I10317" s="269"/>
    </row>
    <row r="10318" spans="1:19">
      <c r="A10318" s="842" t="str">
        <f t="shared" si="1835"/>
        <v/>
      </c>
      <c r="B10318" s="843"/>
      <c r="C10318" s="239"/>
      <c r="D10318" s="186"/>
      <c r="E10318" s="240">
        <f t="shared" si="1837"/>
        <v>0</v>
      </c>
      <c r="F10318" s="218">
        <f t="shared" si="1838"/>
        <v>0</v>
      </c>
      <c r="G10318" s="220"/>
      <c r="I10318" s="269"/>
    </row>
    <row r="10319" spans="1:19">
      <c r="A10319" s="842" t="str">
        <f t="shared" si="1835"/>
        <v/>
      </c>
      <c r="B10319" s="843"/>
      <c r="C10319" s="239"/>
      <c r="D10319" s="186"/>
      <c r="E10319" s="240">
        <f t="shared" si="1837"/>
        <v>0</v>
      </c>
      <c r="F10319" s="218">
        <f t="shared" si="1838"/>
        <v>0</v>
      </c>
      <c r="G10319" s="220"/>
      <c r="I10319" s="269"/>
    </row>
    <row r="10320" spans="1:19" ht="26.25" customHeight="1">
      <c r="A10320" s="842" t="str">
        <f t="shared" si="1835"/>
        <v/>
      </c>
      <c r="B10320" s="843"/>
      <c r="C10320" s="239" t="str">
        <f t="shared" ref="C10320" si="1839">IF(I10319=0,"",VLOOKUP(I10319,MATERIALES,3,FALSE))</f>
        <v/>
      </c>
      <c r="D10320" s="186"/>
      <c r="E10320" s="240">
        <f t="shared" si="1837"/>
        <v>0</v>
      </c>
      <c r="F10320" s="218">
        <f t="shared" si="1838"/>
        <v>0</v>
      </c>
      <c r="G10320" s="221"/>
      <c r="I10320" s="308"/>
    </row>
    <row r="10321" spans="1:9" ht="13.5" thickBot="1">
      <c r="A10321" s="204"/>
      <c r="D10321" s="206"/>
      <c r="E10321" s="242"/>
      <c r="F10321" s="243" t="s">
        <v>77</v>
      </c>
      <c r="G10321" s="241">
        <f>SUM(F10309:F10320)</f>
        <v>0</v>
      </c>
      <c r="I10321" s="308"/>
    </row>
    <row r="10322" spans="1:9" ht="14" thickTop="1" thickBot="1">
      <c r="A10322" s="244" t="s">
        <v>68</v>
      </c>
      <c r="B10322" s="245"/>
      <c r="C10322" s="245"/>
      <c r="D10322" s="247"/>
      <c r="E10322" s="247"/>
      <c r="F10322" s="246"/>
      <c r="G10322" s="248"/>
      <c r="I10322" s="308"/>
    </row>
    <row r="10323" spans="1:9" ht="13.5" thickTop="1">
      <c r="A10323" s="233" t="s">
        <v>53</v>
      </c>
      <c r="B10323" s="234"/>
      <c r="C10323" s="236" t="s">
        <v>67</v>
      </c>
      <c r="D10323" s="298" t="s">
        <v>71</v>
      </c>
      <c r="E10323" s="236" t="s">
        <v>96</v>
      </c>
      <c r="F10323" s="237" t="s">
        <v>75</v>
      </c>
      <c r="G10323" s="238" t="s">
        <v>66</v>
      </c>
      <c r="I10323" s="269"/>
    </row>
    <row r="10324" spans="1:9">
      <c r="A10324" s="842" t="str">
        <f>IF(I10323=0,"",VLOOKUP(I10323,EQUIPOS,2,FALSE))</f>
        <v/>
      </c>
      <c r="B10324" s="843"/>
      <c r="C10324" s="187"/>
      <c r="D10324" s="186"/>
      <c r="E10324" s="240">
        <f>IF(I10323=0,0,VLOOKUP(I10323,EQUIPOS,4,FALSE))</f>
        <v>0</v>
      </c>
      <c r="F10324" s="218">
        <f>C10324*D10324*E10324</f>
        <v>0</v>
      </c>
      <c r="G10324" s="219"/>
      <c r="I10324" s="269"/>
    </row>
    <row r="10325" spans="1:9">
      <c r="A10325" s="842" t="str">
        <f>IF(I10324=0,"",VLOOKUP(I10324,EQUIPOS,2,FALSE))</f>
        <v/>
      </c>
      <c r="B10325" s="843"/>
      <c r="C10325" s="187"/>
      <c r="D10325" s="186"/>
      <c r="E10325" s="240">
        <f>IF(I10324=0,0,VLOOKUP(I10324,EQUIPOS,4,FALSE))</f>
        <v>0</v>
      </c>
      <c r="F10325" s="218">
        <f t="shared" ref="F10325:F10328" si="1840">C10325*D10325*E10325</f>
        <v>0</v>
      </c>
      <c r="G10325" s="220"/>
      <c r="I10325" s="269"/>
    </row>
    <row r="10326" spans="1:9">
      <c r="A10326" s="842" t="str">
        <f>IF(I10325=0,"",VLOOKUP(I10325,EQUIPOS,2,FALSE))</f>
        <v/>
      </c>
      <c r="B10326" s="843"/>
      <c r="C10326" s="187"/>
      <c r="D10326" s="186"/>
      <c r="E10326" s="240">
        <f>IF(I10325=0,0,VLOOKUP(I10325,EQUIPOS,4,FALSE))</f>
        <v>0</v>
      </c>
      <c r="F10326" s="218">
        <f t="shared" si="1840"/>
        <v>0</v>
      </c>
      <c r="G10326" s="220"/>
      <c r="I10326" s="269"/>
    </row>
    <row r="10327" spans="1:9">
      <c r="A10327" s="842" t="str">
        <f>IF(I10326=0,"",VLOOKUP(I10326,EQUIPOS,2,FALSE))</f>
        <v/>
      </c>
      <c r="B10327" s="843"/>
      <c r="C10327" s="187"/>
      <c r="D10327" s="186"/>
      <c r="E10327" s="240">
        <f>IF(I10326=0,0,VLOOKUP(I10326,EQUIPOS,4,FALSE))</f>
        <v>0</v>
      </c>
      <c r="F10327" s="218">
        <f t="shared" si="1840"/>
        <v>0</v>
      </c>
      <c r="G10327" s="220"/>
      <c r="I10327" s="269"/>
    </row>
    <row r="10328" spans="1:9" ht="30.75" customHeight="1">
      <c r="A10328" s="842" t="str">
        <f>IF(I10327=0,"",VLOOKUP(I10327,EQUIPOS,2,FALSE))</f>
        <v/>
      </c>
      <c r="B10328" s="843"/>
      <c r="C10328" s="187"/>
      <c r="D10328" s="186"/>
      <c r="E10328" s="240">
        <f>IF(I10327=0,0,VLOOKUP(I10327,EQUIPOS,4,FALSE))</f>
        <v>0</v>
      </c>
      <c r="F10328" s="218">
        <f t="shared" si="1840"/>
        <v>0</v>
      </c>
      <c r="G10328" s="221"/>
      <c r="I10328" s="308"/>
    </row>
    <row r="10329" spans="1:9" ht="13.5" thickBot="1">
      <c r="A10329" s="222"/>
      <c r="B10329" s="223"/>
      <c r="C10329" s="223"/>
      <c r="D10329" s="225"/>
      <c r="E10329" s="249"/>
      <c r="F10329" s="226" t="s">
        <v>78</v>
      </c>
      <c r="G10329" s="250">
        <f>SUM(F10324:F10328)</f>
        <v>0</v>
      </c>
      <c r="I10329" s="308"/>
    </row>
    <row r="10330" spans="1:9" ht="13.5" thickTop="1">
      <c r="A10330" s="228" t="s">
        <v>69</v>
      </c>
      <c r="B10330" s="229"/>
      <c r="C10330" s="229"/>
      <c r="D10330" s="231"/>
      <c r="E10330" s="231"/>
      <c r="F10330" s="230"/>
      <c r="G10330" s="232"/>
      <c r="H10330" s="209"/>
      <c r="I10330" s="307"/>
    </row>
    <row r="10331" spans="1:9" ht="26">
      <c r="A10331" s="233" t="s">
        <v>53</v>
      </c>
      <c r="B10331" s="235" t="s">
        <v>54</v>
      </c>
      <c r="C10331" s="235" t="s">
        <v>64</v>
      </c>
      <c r="D10331" s="298" t="s">
        <v>70</v>
      </c>
      <c r="E10331" s="236" t="s">
        <v>65</v>
      </c>
      <c r="F10331" s="237" t="s">
        <v>75</v>
      </c>
      <c r="G10331" s="238" t="s">
        <v>66</v>
      </c>
      <c r="I10331" s="269"/>
    </row>
    <row r="10332" spans="1:9">
      <c r="A10332" s="251" t="str">
        <f t="shared" ref="A10332:A10343" si="1841">IF(I10331=0,"",VLOOKUP(I10331,MANOOBRA,2,FALSE))</f>
        <v/>
      </c>
      <c r="B10332" s="239" t="str">
        <f t="shared" ref="B10332:B10343" si="1842">IF(I10331=0,"",VLOOKUP(I10331,MANOOBRA,3,FALSE))</f>
        <v/>
      </c>
      <c r="C10332" s="187"/>
      <c r="D10332" s="187"/>
      <c r="E10332" s="240">
        <f t="shared" ref="E10332:E10343" si="1843">IF(I10331=0,0,VLOOKUP(I10331,MANOOBRA,4,FALSE))</f>
        <v>0</v>
      </c>
      <c r="F10332" s="218">
        <f>IF(D10332=0,0,C10332*E10332/D10332)</f>
        <v>0</v>
      </c>
      <c r="G10332" s="219"/>
      <c r="I10332" s="269"/>
    </row>
    <row r="10333" spans="1:9">
      <c r="A10333" s="251" t="str">
        <f t="shared" si="1841"/>
        <v/>
      </c>
      <c r="B10333" s="239" t="str">
        <f t="shared" si="1842"/>
        <v/>
      </c>
      <c r="C10333" s="187"/>
      <c r="D10333" s="187"/>
      <c r="E10333" s="240">
        <f t="shared" si="1843"/>
        <v>0</v>
      </c>
      <c r="F10333" s="218">
        <f t="shared" ref="F10333:F10343" si="1844">IF(D10333=0,0,C10333*E10333/D10333)</f>
        <v>0</v>
      </c>
      <c r="G10333" s="220"/>
      <c r="I10333" s="269"/>
    </row>
    <row r="10334" spans="1:9">
      <c r="A10334" s="251" t="str">
        <f t="shared" si="1841"/>
        <v/>
      </c>
      <c r="B10334" s="239" t="str">
        <f t="shared" si="1842"/>
        <v/>
      </c>
      <c r="C10334" s="187"/>
      <c r="D10334" s="290"/>
      <c r="E10334" s="240">
        <f t="shared" si="1843"/>
        <v>0</v>
      </c>
      <c r="F10334" s="218">
        <f t="shared" si="1844"/>
        <v>0</v>
      </c>
      <c r="G10334" s="220"/>
      <c r="I10334" s="269"/>
    </row>
    <row r="10335" spans="1:9">
      <c r="A10335" s="251" t="str">
        <f t="shared" si="1841"/>
        <v/>
      </c>
      <c r="B10335" s="239" t="str">
        <f t="shared" si="1842"/>
        <v/>
      </c>
      <c r="C10335" s="187"/>
      <c r="D10335" s="187"/>
      <c r="E10335" s="240">
        <f t="shared" si="1843"/>
        <v>0</v>
      </c>
      <c r="F10335" s="218">
        <f t="shared" si="1844"/>
        <v>0</v>
      </c>
      <c r="G10335" s="220"/>
      <c r="I10335" s="269"/>
    </row>
    <row r="10336" spans="1:9">
      <c r="A10336" s="251" t="str">
        <f t="shared" si="1841"/>
        <v/>
      </c>
      <c r="B10336" s="239" t="str">
        <f t="shared" si="1842"/>
        <v/>
      </c>
      <c r="C10336" s="187"/>
      <c r="D10336" s="187"/>
      <c r="E10336" s="240">
        <f t="shared" si="1843"/>
        <v>0</v>
      </c>
      <c r="F10336" s="218">
        <f t="shared" si="1844"/>
        <v>0</v>
      </c>
      <c r="G10336" s="220"/>
      <c r="I10336" s="269"/>
    </row>
    <row r="10337" spans="1:20">
      <c r="A10337" s="251" t="str">
        <f t="shared" si="1841"/>
        <v/>
      </c>
      <c r="B10337" s="239" t="str">
        <f t="shared" si="1842"/>
        <v/>
      </c>
      <c r="C10337" s="187"/>
      <c r="D10337" s="187"/>
      <c r="E10337" s="240">
        <f t="shared" si="1843"/>
        <v>0</v>
      </c>
      <c r="F10337" s="218">
        <f t="shared" si="1844"/>
        <v>0</v>
      </c>
      <c r="G10337" s="220"/>
      <c r="I10337" s="269"/>
    </row>
    <row r="10338" spans="1:20">
      <c r="A10338" s="251" t="str">
        <f t="shared" si="1841"/>
        <v/>
      </c>
      <c r="B10338" s="239" t="str">
        <f t="shared" si="1842"/>
        <v/>
      </c>
      <c r="C10338" s="187"/>
      <c r="D10338" s="187"/>
      <c r="E10338" s="240">
        <f t="shared" si="1843"/>
        <v>0</v>
      </c>
      <c r="F10338" s="218">
        <f t="shared" si="1844"/>
        <v>0</v>
      </c>
      <c r="G10338" s="220"/>
      <c r="I10338" s="269"/>
    </row>
    <row r="10339" spans="1:20">
      <c r="A10339" s="251" t="str">
        <f t="shared" si="1841"/>
        <v/>
      </c>
      <c r="B10339" s="239" t="str">
        <f t="shared" si="1842"/>
        <v/>
      </c>
      <c r="C10339" s="187"/>
      <c r="D10339" s="187"/>
      <c r="E10339" s="240">
        <f t="shared" si="1843"/>
        <v>0</v>
      </c>
      <c r="F10339" s="218">
        <f t="shared" si="1844"/>
        <v>0</v>
      </c>
      <c r="G10339" s="220"/>
      <c r="I10339" s="269"/>
    </row>
    <row r="10340" spans="1:20">
      <c r="A10340" s="251" t="str">
        <f t="shared" si="1841"/>
        <v/>
      </c>
      <c r="B10340" s="239" t="str">
        <f t="shared" si="1842"/>
        <v/>
      </c>
      <c r="C10340" s="187"/>
      <c r="D10340" s="187"/>
      <c r="E10340" s="240">
        <f t="shared" si="1843"/>
        <v>0</v>
      </c>
      <c r="F10340" s="218">
        <f t="shared" si="1844"/>
        <v>0</v>
      </c>
      <c r="G10340" s="220"/>
      <c r="I10340" s="269"/>
    </row>
    <row r="10341" spans="1:20">
      <c r="A10341" s="251" t="str">
        <f t="shared" si="1841"/>
        <v/>
      </c>
      <c r="B10341" s="239" t="str">
        <f t="shared" si="1842"/>
        <v/>
      </c>
      <c r="C10341" s="187"/>
      <c r="D10341" s="187"/>
      <c r="E10341" s="240">
        <f t="shared" si="1843"/>
        <v>0</v>
      </c>
      <c r="F10341" s="218">
        <f t="shared" si="1844"/>
        <v>0</v>
      </c>
      <c r="G10341" s="220"/>
      <c r="I10341" s="269"/>
    </row>
    <row r="10342" spans="1:20">
      <c r="A10342" s="251" t="str">
        <f t="shared" si="1841"/>
        <v/>
      </c>
      <c r="B10342" s="239" t="str">
        <f t="shared" si="1842"/>
        <v/>
      </c>
      <c r="C10342" s="187"/>
      <c r="D10342" s="187"/>
      <c r="E10342" s="240">
        <f t="shared" si="1843"/>
        <v>0</v>
      </c>
      <c r="F10342" s="218">
        <f t="shared" si="1844"/>
        <v>0</v>
      </c>
      <c r="G10342" s="220"/>
      <c r="I10342" s="269"/>
    </row>
    <row r="10343" spans="1:20" ht="31.5" customHeight="1">
      <c r="A10343" s="251" t="str">
        <f t="shared" si="1841"/>
        <v/>
      </c>
      <c r="B10343" s="239" t="str">
        <f t="shared" si="1842"/>
        <v/>
      </c>
      <c r="C10343" s="187"/>
      <c r="D10343" s="187"/>
      <c r="E10343" s="240">
        <f t="shared" si="1843"/>
        <v>0</v>
      </c>
      <c r="F10343" s="218">
        <f t="shared" si="1844"/>
        <v>0</v>
      </c>
      <c r="G10343" s="221"/>
      <c r="I10343" s="308"/>
    </row>
    <row r="10344" spans="1:20" ht="13.5" thickBot="1">
      <c r="A10344" s="222"/>
      <c r="B10344" s="223"/>
      <c r="C10344" s="223"/>
      <c r="D10344" s="225"/>
      <c r="E10344" s="225"/>
      <c r="F10344" s="226" t="s">
        <v>79</v>
      </c>
      <c r="G10344" s="250">
        <f>SUM(F10332:F10343)</f>
        <v>0</v>
      </c>
      <c r="I10344" s="308"/>
    </row>
    <row r="10345" spans="1:20" ht="13.5" thickTop="1">
      <c r="A10345" s="179" t="s">
        <v>72</v>
      </c>
      <c r="B10345" s="229"/>
      <c r="C10345" s="229"/>
      <c r="D10345" s="231"/>
      <c r="E10345" s="231"/>
      <c r="F10345" s="230"/>
      <c r="G10345" s="232"/>
      <c r="H10345" s="209"/>
      <c r="I10345" s="307"/>
    </row>
    <row r="10346" spans="1:20">
      <c r="A10346" s="233" t="s">
        <v>53</v>
      </c>
      <c r="B10346" s="234"/>
      <c r="C10346" s="234"/>
      <c r="D10346" s="299"/>
      <c r="E10346" s="236" t="s">
        <v>73</v>
      </c>
      <c r="F10346" s="237" t="s">
        <v>74</v>
      </c>
      <c r="G10346" s="252" t="s">
        <v>73</v>
      </c>
      <c r="I10346" s="308"/>
    </row>
    <row r="10347" spans="1:20">
      <c r="A10347" s="178" t="s">
        <v>86</v>
      </c>
      <c r="B10347" s="253"/>
      <c r="C10347" s="253"/>
      <c r="D10347" s="300"/>
      <c r="E10347" s="217">
        <f>SUM(G10306,G10321,G10329,G10344)</f>
        <v>0</v>
      </c>
      <c r="F10347" s="254">
        <f>A</f>
        <v>0</v>
      </c>
      <c r="G10347" s="255">
        <f>E10347*F10347</f>
        <v>0</v>
      </c>
      <c r="I10347" s="308"/>
    </row>
    <row r="10348" spans="1:20">
      <c r="A10348" s="178" t="s">
        <v>84</v>
      </c>
      <c r="B10348" s="253"/>
      <c r="C10348" s="253"/>
      <c r="D10348" s="300"/>
      <c r="E10348" s="217">
        <f>SUM(G10306,G10321,G10329,G10344)</f>
        <v>0</v>
      </c>
      <c r="F10348" s="254">
        <f>I</f>
        <v>0</v>
      </c>
      <c r="G10348" s="255">
        <f>E10348*F10348</f>
        <v>0</v>
      </c>
      <c r="I10348" s="308"/>
    </row>
    <row r="10349" spans="1:20" ht="33" customHeight="1">
      <c r="A10349" s="178" t="s">
        <v>85</v>
      </c>
      <c r="B10349" s="253"/>
      <c r="C10349" s="253"/>
      <c r="D10349" s="300"/>
      <c r="E10349" s="217">
        <f>SUM(G10306,G10321,G10329,G10344)</f>
        <v>0</v>
      </c>
      <c r="F10349" s="254">
        <f>U</f>
        <v>0</v>
      </c>
      <c r="G10349" s="255">
        <f>E10349*F10349</f>
        <v>0</v>
      </c>
      <c r="I10349" s="308"/>
      <c r="J10349" s="281"/>
      <c r="K10349" s="281"/>
      <c r="L10349" s="281"/>
      <c r="M10349" s="281"/>
      <c r="N10349" s="281"/>
      <c r="O10349" s="281"/>
      <c r="P10349" s="281"/>
      <c r="Q10349" s="281"/>
      <c r="R10349" s="281"/>
      <c r="S10349" s="281"/>
    </row>
    <row r="10350" spans="1:20" s="201" customFormat="1" ht="13.5" thickBot="1">
      <c r="A10350" s="222"/>
      <c r="B10350" s="223"/>
      <c r="C10350" s="223"/>
      <c r="D10350" s="225"/>
      <c r="E10350" s="225"/>
      <c r="F10350" s="256" t="s">
        <v>83</v>
      </c>
      <c r="G10350" s="250">
        <f>SUM(G10347:G10349)</f>
        <v>0</v>
      </c>
      <c r="I10350" s="309"/>
      <c r="J10350" s="201" t="str">
        <f>B10290</f>
        <v>11,15</v>
      </c>
      <c r="K10350" s="261">
        <f>E10347</f>
        <v>0</v>
      </c>
      <c r="L10350" s="261">
        <f>+G10306</f>
        <v>0</v>
      </c>
      <c r="M10350" s="261">
        <f>+G10321</f>
        <v>0</v>
      </c>
      <c r="N10350" s="261">
        <f>+G10329</f>
        <v>0</v>
      </c>
      <c r="O10350" s="261">
        <f>+G10344</f>
        <v>0</v>
      </c>
      <c r="P10350" s="280">
        <f>G10347</f>
        <v>0</v>
      </c>
      <c r="Q10350" s="280">
        <f>G10348</f>
        <v>0</v>
      </c>
      <c r="R10350" s="280">
        <f>G10349</f>
        <v>0</v>
      </c>
      <c r="S10350" s="283">
        <f>SUM(K10350:R10350)</f>
        <v>0</v>
      </c>
      <c r="T10350" s="280"/>
    </row>
    <row r="10351" spans="1:20" ht="14" thickTop="1" thickBot="1">
      <c r="A10351" s="257"/>
      <c r="B10351" s="201"/>
      <c r="C10351" s="201"/>
      <c r="D10351" s="301"/>
      <c r="E10351" s="258" t="s">
        <v>88</v>
      </c>
      <c r="F10351" s="259"/>
      <c r="G10351" s="260">
        <f>ROUND(SUM(G10306,G10321,G10329,G10344,G10350),0)</f>
        <v>0</v>
      </c>
      <c r="I10351" s="308"/>
      <c r="T10351" s="280"/>
    </row>
    <row r="10352" spans="1:20" ht="13.5" thickTop="1">
      <c r="A10352" s="262" t="s">
        <v>95</v>
      </c>
      <c r="D10352" s="206"/>
      <c r="E10352" s="206"/>
      <c r="F10352" s="205"/>
      <c r="G10352" s="208"/>
      <c r="I10352" s="308"/>
      <c r="T10352" s="280"/>
    </row>
    <row r="10353" spans="1:20">
      <c r="A10353" s="262"/>
      <c r="B10353" s="263"/>
      <c r="C10353" s="263"/>
      <c r="D10353" s="302"/>
      <c r="E10353" s="206"/>
      <c r="F10353" s="205"/>
      <c r="G10353" s="264">
        <f ca="1">TODAY()</f>
        <v>45189</v>
      </c>
      <c r="I10353" s="308"/>
      <c r="T10353" s="280"/>
    </row>
    <row r="10354" spans="1:20" ht="13.5" thickBot="1">
      <c r="A10354" s="222"/>
      <c r="B10354" s="223"/>
      <c r="C10354" s="223"/>
      <c r="D10354" s="225"/>
      <c r="E10354" s="225"/>
      <c r="F10354" s="224"/>
      <c r="G10354" s="265"/>
      <c r="T10354" s="280"/>
    </row>
    <row r="10355" spans="1:20" s="191" customFormat="1" ht="13.5" thickTop="1">
      <c r="A10355" s="195"/>
      <c r="B10355" s="195"/>
      <c r="C10355" s="195"/>
      <c r="D10355" s="206"/>
      <c r="E10355" s="206"/>
      <c r="F10355" s="205"/>
      <c r="G10355" s="205"/>
      <c r="I10355" s="303"/>
      <c r="S10355" s="282"/>
    </row>
    <row r="10356" spans="1:20" s="191" customFormat="1">
      <c r="A10356" s="188" t="s">
        <v>124</v>
      </c>
      <c r="B10356" s="188"/>
      <c r="C10356" s="188"/>
      <c r="D10356" s="190"/>
      <c r="E10356" s="190"/>
      <c r="F10356" s="189"/>
      <c r="G10356" s="189"/>
      <c r="I10356" s="303"/>
      <c r="S10356" s="282"/>
    </row>
    <row r="10357" spans="1:20" s="191" customFormat="1">
      <c r="A10357" s="188" t="str">
        <f>CONCATENATE('Prestaciones y AIU'!A8976," ANALISIS DE PRECIOS UNITARIOS")</f>
        <v xml:space="preserve"> ANALISIS DE PRECIOS UNITARIOS</v>
      </c>
      <c r="B10357" s="188"/>
      <c r="C10357" s="188"/>
      <c r="D10357" s="190"/>
      <c r="E10357" s="190"/>
      <c r="F10357" s="189"/>
      <c r="G10357" s="189"/>
      <c r="I10357" s="303"/>
      <c r="S10357" s="282"/>
    </row>
    <row r="10358" spans="1:20" s="191" customFormat="1">
      <c r="A10358" s="188" t="str">
        <f>Objeto_LIC</f>
        <v>OBJETO PROCESO COMPETITIVO</v>
      </c>
      <c r="B10358" s="188"/>
      <c r="C10358" s="188"/>
      <c r="D10358" s="190"/>
      <c r="E10358" s="190"/>
      <c r="F10358" s="189"/>
      <c r="G10358" s="189"/>
      <c r="I10358" s="303"/>
      <c r="S10358" s="282"/>
    </row>
    <row r="10359" spans="1:20">
      <c r="A10359" s="188"/>
      <c r="B10359" s="188"/>
      <c r="C10359" s="188"/>
      <c r="D10359" s="190"/>
      <c r="E10359" s="190"/>
      <c r="F10359" s="189"/>
      <c r="G10359" s="189"/>
    </row>
    <row r="10360" spans="1:20" s="201" customFormat="1" ht="13.5" thickBot="1">
      <c r="A10360" s="192"/>
      <c r="B10360" s="192"/>
      <c r="C10360" s="192"/>
      <c r="D10360" s="194"/>
      <c r="E10360" s="194"/>
      <c r="F10360" s="193"/>
      <c r="G10360" s="193"/>
      <c r="I10360" s="305"/>
      <c r="S10360" s="282"/>
    </row>
    <row r="10361" spans="1:20" ht="13.5" thickTop="1">
      <c r="A10361" s="196"/>
      <c r="B10361" s="197"/>
      <c r="C10361" s="197"/>
      <c r="D10361" s="199"/>
      <c r="E10361" s="199"/>
      <c r="F10361" s="198"/>
      <c r="G10361" s="200" t="s">
        <v>125</v>
      </c>
    </row>
    <row r="10362" spans="1:20">
      <c r="A10362" s="202" t="s">
        <v>58</v>
      </c>
      <c r="B10362" s="844" t="str">
        <f>Proponente</f>
        <v>INDICAR NOMBRE DE CONTRATISTA</v>
      </c>
      <c r="C10362" s="844"/>
      <c r="D10362" s="844"/>
      <c r="E10362" s="844"/>
      <c r="F10362" s="844"/>
      <c r="G10362" s="845"/>
    </row>
    <row r="10363" spans="1:20">
      <c r="A10363" s="202" t="s">
        <v>59</v>
      </c>
      <c r="B10363" s="203" t="str">
        <f>Presupuesto!$A$157</f>
        <v>12,1</v>
      </c>
      <c r="C10363" s="844" t="str">
        <f>Presupuesto!$B$157</f>
        <v>Ayudante - Obrero</v>
      </c>
      <c r="D10363" s="844"/>
      <c r="E10363" s="844"/>
      <c r="F10363" s="844"/>
      <c r="G10363" s="845"/>
    </row>
    <row r="10364" spans="1:20">
      <c r="A10364" s="204"/>
      <c r="D10364" s="206"/>
      <c r="E10364" s="206"/>
      <c r="F10364" s="192" t="s">
        <v>87</v>
      </c>
      <c r="G10364" s="207" t="str">
        <f>Presupuesto!$C$157</f>
        <v>Día</v>
      </c>
      <c r="I10364" s="306"/>
      <c r="J10364" s="281"/>
      <c r="K10364" s="281"/>
      <c r="L10364" s="281"/>
      <c r="M10364" s="281"/>
      <c r="N10364" s="281"/>
      <c r="O10364" s="281"/>
      <c r="P10364" s="281"/>
      <c r="Q10364" s="281"/>
      <c r="R10364" s="281"/>
      <c r="S10364" s="281"/>
    </row>
    <row r="10365" spans="1:20" s="209" customFormat="1" ht="13.5" thickBot="1">
      <c r="A10365" s="202" t="s">
        <v>60</v>
      </c>
      <c r="B10365" s="195"/>
      <c r="C10365" s="195"/>
      <c r="D10365" s="206"/>
      <c r="E10365" s="206"/>
      <c r="F10365" s="205"/>
      <c r="G10365" s="208"/>
      <c r="I10365" s="307"/>
      <c r="S10365" s="281"/>
    </row>
    <row r="10366" spans="1:20" ht="13.5" thickTop="1">
      <c r="A10366" s="210" t="s">
        <v>53</v>
      </c>
      <c r="B10366" s="211" t="s">
        <v>61</v>
      </c>
      <c r="C10366" s="211" t="s">
        <v>62</v>
      </c>
      <c r="D10366" s="212" t="s">
        <v>70</v>
      </c>
      <c r="E10366" s="213" t="s">
        <v>98</v>
      </c>
      <c r="F10366" s="213" t="s">
        <v>75</v>
      </c>
      <c r="G10366" s="214" t="s">
        <v>66</v>
      </c>
      <c r="I10366" s="269"/>
    </row>
    <row r="10367" spans="1:20">
      <c r="A10367" s="215" t="str">
        <f t="shared" ref="A10367:A10378" si="1845">IF(I10366=0,"-",VLOOKUP(I10366,EQUIPOS,2,FALSE))</f>
        <v>-</v>
      </c>
      <c r="B10367" s="216"/>
      <c r="C10367" s="216"/>
      <c r="D10367" s="186"/>
      <c r="E10367" s="217">
        <f t="shared" ref="E10367:E10378" si="1846">IF(I10366=0,0,VLOOKUP(I10366,EQUIPOS,4,FALSE))</f>
        <v>0</v>
      </c>
      <c r="F10367" s="218">
        <f t="shared" ref="F10367:F10378" si="1847">IF(D10367=0,0,E10367/D10367)</f>
        <v>0</v>
      </c>
      <c r="G10367" s="219"/>
      <c r="I10367" s="269"/>
    </row>
    <row r="10368" spans="1:20">
      <c r="A10368" s="215" t="str">
        <f t="shared" si="1845"/>
        <v>-</v>
      </c>
      <c r="B10368" s="216"/>
      <c r="C10368" s="216"/>
      <c r="D10368" s="186"/>
      <c r="E10368" s="217">
        <f t="shared" si="1846"/>
        <v>0</v>
      </c>
      <c r="F10368" s="218">
        <f t="shared" si="1847"/>
        <v>0</v>
      </c>
      <c r="G10368" s="220"/>
      <c r="I10368" s="269"/>
    </row>
    <row r="10369" spans="1:19">
      <c r="A10369" s="215" t="str">
        <f t="shared" si="1845"/>
        <v>-</v>
      </c>
      <c r="B10369" s="216"/>
      <c r="C10369" s="216"/>
      <c r="D10369" s="186"/>
      <c r="E10369" s="217">
        <f t="shared" si="1846"/>
        <v>0</v>
      </c>
      <c r="F10369" s="218">
        <f t="shared" si="1847"/>
        <v>0</v>
      </c>
      <c r="G10369" s="220"/>
      <c r="I10369" s="269"/>
    </row>
    <row r="10370" spans="1:19">
      <c r="A10370" s="215" t="str">
        <f t="shared" si="1845"/>
        <v>-</v>
      </c>
      <c r="B10370" s="216"/>
      <c r="C10370" s="216"/>
      <c r="D10370" s="186"/>
      <c r="E10370" s="217">
        <f t="shared" si="1846"/>
        <v>0</v>
      </c>
      <c r="F10370" s="218">
        <f t="shared" si="1847"/>
        <v>0</v>
      </c>
      <c r="G10370" s="220"/>
      <c r="I10370" s="269"/>
    </row>
    <row r="10371" spans="1:19">
      <c r="A10371" s="215" t="str">
        <f t="shared" si="1845"/>
        <v>-</v>
      </c>
      <c r="B10371" s="216"/>
      <c r="C10371" s="216"/>
      <c r="D10371" s="186"/>
      <c r="E10371" s="217">
        <f t="shared" si="1846"/>
        <v>0</v>
      </c>
      <c r="F10371" s="218">
        <f t="shared" si="1847"/>
        <v>0</v>
      </c>
      <c r="G10371" s="220"/>
      <c r="I10371" s="269"/>
    </row>
    <row r="10372" spans="1:19">
      <c r="A10372" s="215" t="str">
        <f t="shared" si="1845"/>
        <v>-</v>
      </c>
      <c r="B10372" s="216"/>
      <c r="C10372" s="216"/>
      <c r="D10372" s="186"/>
      <c r="E10372" s="217">
        <f t="shared" si="1846"/>
        <v>0</v>
      </c>
      <c r="F10372" s="218">
        <f t="shared" si="1847"/>
        <v>0</v>
      </c>
      <c r="G10372" s="220"/>
      <c r="I10372" s="269"/>
    </row>
    <row r="10373" spans="1:19">
      <c r="A10373" s="215" t="str">
        <f t="shared" si="1845"/>
        <v>-</v>
      </c>
      <c r="B10373" s="216"/>
      <c r="C10373" s="216"/>
      <c r="D10373" s="186"/>
      <c r="E10373" s="217">
        <f t="shared" si="1846"/>
        <v>0</v>
      </c>
      <c r="F10373" s="218">
        <f t="shared" si="1847"/>
        <v>0</v>
      </c>
      <c r="G10373" s="220"/>
      <c r="I10373" s="269"/>
    </row>
    <row r="10374" spans="1:19">
      <c r="A10374" s="215" t="str">
        <f t="shared" si="1845"/>
        <v>-</v>
      </c>
      <c r="B10374" s="216"/>
      <c r="C10374" s="216"/>
      <c r="D10374" s="186"/>
      <c r="E10374" s="217">
        <f t="shared" si="1846"/>
        <v>0</v>
      </c>
      <c r="F10374" s="218">
        <f t="shared" si="1847"/>
        <v>0</v>
      </c>
      <c r="G10374" s="220"/>
      <c r="I10374" s="269"/>
    </row>
    <row r="10375" spans="1:19">
      <c r="A10375" s="215" t="str">
        <f t="shared" si="1845"/>
        <v>-</v>
      </c>
      <c r="B10375" s="216"/>
      <c r="C10375" s="216"/>
      <c r="D10375" s="186"/>
      <c r="E10375" s="217">
        <f t="shared" si="1846"/>
        <v>0</v>
      </c>
      <c r="F10375" s="218">
        <f t="shared" si="1847"/>
        <v>0</v>
      </c>
      <c r="G10375" s="220"/>
      <c r="I10375" s="269"/>
    </row>
    <row r="10376" spans="1:19">
      <c r="A10376" s="215" t="str">
        <f t="shared" si="1845"/>
        <v>-</v>
      </c>
      <c r="B10376" s="216"/>
      <c r="C10376" s="216"/>
      <c r="D10376" s="186"/>
      <c r="E10376" s="217">
        <f t="shared" si="1846"/>
        <v>0</v>
      </c>
      <c r="F10376" s="218">
        <f t="shared" si="1847"/>
        <v>0</v>
      </c>
      <c r="G10376" s="220"/>
      <c r="I10376" s="269"/>
    </row>
    <row r="10377" spans="1:19">
      <c r="A10377" s="215" t="str">
        <f t="shared" si="1845"/>
        <v>-</v>
      </c>
      <c r="B10377" s="216"/>
      <c r="C10377" s="216"/>
      <c r="D10377" s="186"/>
      <c r="E10377" s="217">
        <f t="shared" si="1846"/>
        <v>0</v>
      </c>
      <c r="F10377" s="218">
        <f t="shared" si="1847"/>
        <v>0</v>
      </c>
      <c r="G10377" s="220"/>
      <c r="I10377" s="269"/>
    </row>
    <row r="10378" spans="1:19">
      <c r="A10378" s="215" t="str">
        <f t="shared" si="1845"/>
        <v>-</v>
      </c>
      <c r="B10378" s="216"/>
      <c r="C10378" s="216"/>
      <c r="D10378" s="186"/>
      <c r="E10378" s="217">
        <f t="shared" si="1846"/>
        <v>0</v>
      </c>
      <c r="F10378" s="218">
        <f t="shared" si="1847"/>
        <v>0</v>
      </c>
      <c r="G10378" s="220"/>
      <c r="I10378" s="308"/>
    </row>
    <row r="10379" spans="1:19" ht="13.5" thickBot="1">
      <c r="A10379" s="222"/>
      <c r="B10379" s="223"/>
      <c r="C10379" s="223"/>
      <c r="D10379" s="225"/>
      <c r="E10379" s="225"/>
      <c r="F10379" s="226" t="s">
        <v>76</v>
      </c>
      <c r="G10379" s="227">
        <f>SUM(F10367:F10378)</f>
        <v>0</v>
      </c>
      <c r="I10379" s="308"/>
    </row>
    <row r="10380" spans="1:19" s="209" customFormat="1" ht="13.5" thickTop="1">
      <c r="A10380" s="228" t="s">
        <v>63</v>
      </c>
      <c r="B10380" s="229"/>
      <c r="C10380" s="229"/>
      <c r="D10380" s="231"/>
      <c r="E10380" s="231"/>
      <c r="F10380" s="230"/>
      <c r="G10380" s="232"/>
      <c r="I10380" s="307"/>
      <c r="S10380" s="281"/>
    </row>
    <row r="10381" spans="1:19" ht="26">
      <c r="A10381" s="233" t="s">
        <v>53</v>
      </c>
      <c r="B10381" s="234"/>
      <c r="C10381" s="235" t="s">
        <v>54</v>
      </c>
      <c r="D10381" s="298" t="s">
        <v>64</v>
      </c>
      <c r="E10381" s="236" t="s">
        <v>65</v>
      </c>
      <c r="F10381" s="237" t="s">
        <v>75</v>
      </c>
      <c r="G10381" s="238" t="s">
        <v>66</v>
      </c>
      <c r="I10381" s="269"/>
    </row>
    <row r="10382" spans="1:19">
      <c r="A10382" s="842" t="str">
        <f t="shared" ref="A10382:A10393" si="1848">IF(I10381=0,"",VLOOKUP(I10381,MATERIALES,2,FALSE))</f>
        <v/>
      </c>
      <c r="B10382" s="843"/>
      <c r="C10382" s="239" t="str">
        <f t="shared" ref="C10382:C10390" si="1849">IF(I10381=0,"",VLOOKUP(I10381,MATERIALES,3,FALSE))</f>
        <v/>
      </c>
      <c r="D10382" s="186"/>
      <c r="E10382" s="240">
        <f t="shared" ref="E10382:E10393" si="1850">IF(I10381=0,0,VLOOKUP(I10381,MATERIALES,4,FALSE))</f>
        <v>0</v>
      </c>
      <c r="F10382" s="218">
        <f>D10382*E10382</f>
        <v>0</v>
      </c>
      <c r="G10382" s="219"/>
      <c r="I10382" s="269"/>
    </row>
    <row r="10383" spans="1:19">
      <c r="A10383" s="842" t="str">
        <f t="shared" si="1848"/>
        <v/>
      </c>
      <c r="B10383" s="843"/>
      <c r="C10383" s="239" t="str">
        <f t="shared" si="1849"/>
        <v/>
      </c>
      <c r="D10383" s="186"/>
      <c r="E10383" s="240">
        <f t="shared" si="1850"/>
        <v>0</v>
      </c>
      <c r="F10383" s="218">
        <f t="shared" ref="F10383:F10393" si="1851">D10383*E10383</f>
        <v>0</v>
      </c>
      <c r="G10383" s="220"/>
      <c r="I10383" s="269"/>
    </row>
    <row r="10384" spans="1:19">
      <c r="A10384" s="842" t="str">
        <f t="shared" si="1848"/>
        <v/>
      </c>
      <c r="B10384" s="843"/>
      <c r="C10384" s="239" t="str">
        <f t="shared" si="1849"/>
        <v/>
      </c>
      <c r="D10384" s="186"/>
      <c r="E10384" s="240">
        <f t="shared" si="1850"/>
        <v>0</v>
      </c>
      <c r="F10384" s="218">
        <f t="shared" si="1851"/>
        <v>0</v>
      </c>
      <c r="G10384" s="220"/>
      <c r="I10384" s="269"/>
    </row>
    <row r="10385" spans="1:9">
      <c r="A10385" s="842" t="str">
        <f t="shared" si="1848"/>
        <v/>
      </c>
      <c r="B10385" s="843"/>
      <c r="C10385" s="239" t="str">
        <f t="shared" si="1849"/>
        <v/>
      </c>
      <c r="D10385" s="186"/>
      <c r="E10385" s="240">
        <f t="shared" si="1850"/>
        <v>0</v>
      </c>
      <c r="F10385" s="218">
        <f t="shared" si="1851"/>
        <v>0</v>
      </c>
      <c r="G10385" s="220"/>
      <c r="I10385" s="269"/>
    </row>
    <row r="10386" spans="1:9">
      <c r="A10386" s="842" t="str">
        <f t="shared" si="1848"/>
        <v/>
      </c>
      <c r="B10386" s="843"/>
      <c r="C10386" s="239" t="str">
        <f t="shared" si="1849"/>
        <v/>
      </c>
      <c r="D10386" s="186"/>
      <c r="E10386" s="240">
        <f t="shared" si="1850"/>
        <v>0</v>
      </c>
      <c r="F10386" s="218">
        <f t="shared" si="1851"/>
        <v>0</v>
      </c>
      <c r="G10386" s="220"/>
      <c r="I10386" s="269"/>
    </row>
    <row r="10387" spans="1:9">
      <c r="A10387" s="842" t="str">
        <f t="shared" si="1848"/>
        <v/>
      </c>
      <c r="B10387" s="843"/>
      <c r="C10387" s="239" t="str">
        <f t="shared" si="1849"/>
        <v/>
      </c>
      <c r="D10387" s="186"/>
      <c r="E10387" s="240">
        <f t="shared" si="1850"/>
        <v>0</v>
      </c>
      <c r="F10387" s="218">
        <f t="shared" si="1851"/>
        <v>0</v>
      </c>
      <c r="G10387" s="220"/>
      <c r="I10387" s="269"/>
    </row>
    <row r="10388" spans="1:9">
      <c r="A10388" s="842" t="str">
        <f t="shared" si="1848"/>
        <v/>
      </c>
      <c r="B10388" s="843"/>
      <c r="C10388" s="239" t="str">
        <f t="shared" si="1849"/>
        <v/>
      </c>
      <c r="D10388" s="186"/>
      <c r="E10388" s="240">
        <f t="shared" si="1850"/>
        <v>0</v>
      </c>
      <c r="F10388" s="218">
        <f t="shared" si="1851"/>
        <v>0</v>
      </c>
      <c r="G10388" s="220"/>
      <c r="I10388" s="269"/>
    </row>
    <row r="10389" spans="1:9">
      <c r="A10389" s="842" t="str">
        <f t="shared" si="1848"/>
        <v/>
      </c>
      <c r="B10389" s="843"/>
      <c r="C10389" s="239" t="str">
        <f t="shared" si="1849"/>
        <v/>
      </c>
      <c r="D10389" s="186"/>
      <c r="E10389" s="240">
        <f t="shared" si="1850"/>
        <v>0</v>
      </c>
      <c r="F10389" s="218">
        <f t="shared" si="1851"/>
        <v>0</v>
      </c>
      <c r="G10389" s="241"/>
      <c r="I10389" s="269"/>
    </row>
    <row r="10390" spans="1:9">
      <c r="A10390" s="842" t="str">
        <f t="shared" si="1848"/>
        <v/>
      </c>
      <c r="B10390" s="843"/>
      <c r="C10390" s="239" t="str">
        <f t="shared" si="1849"/>
        <v/>
      </c>
      <c r="D10390" s="186"/>
      <c r="E10390" s="240">
        <f t="shared" si="1850"/>
        <v>0</v>
      </c>
      <c r="F10390" s="218">
        <f t="shared" si="1851"/>
        <v>0</v>
      </c>
      <c r="G10390" s="220"/>
      <c r="I10390" s="269"/>
    </row>
    <row r="10391" spans="1:9">
      <c r="A10391" s="842" t="str">
        <f t="shared" si="1848"/>
        <v/>
      </c>
      <c r="B10391" s="843"/>
      <c r="C10391" s="239"/>
      <c r="D10391" s="186"/>
      <c r="E10391" s="240">
        <f t="shared" si="1850"/>
        <v>0</v>
      </c>
      <c r="F10391" s="218">
        <f t="shared" si="1851"/>
        <v>0</v>
      </c>
      <c r="G10391" s="220"/>
      <c r="I10391" s="269"/>
    </row>
    <row r="10392" spans="1:9">
      <c r="A10392" s="842" t="str">
        <f t="shared" si="1848"/>
        <v/>
      </c>
      <c r="B10392" s="843"/>
      <c r="C10392" s="239"/>
      <c r="D10392" s="186"/>
      <c r="E10392" s="240">
        <f t="shared" si="1850"/>
        <v>0</v>
      </c>
      <c r="F10392" s="218">
        <f t="shared" si="1851"/>
        <v>0</v>
      </c>
      <c r="G10392" s="220"/>
      <c r="I10392" s="269"/>
    </row>
    <row r="10393" spans="1:9" ht="26.25" customHeight="1">
      <c r="A10393" s="842" t="str">
        <f t="shared" si="1848"/>
        <v/>
      </c>
      <c r="B10393" s="843"/>
      <c r="C10393" s="239" t="str">
        <f t="shared" ref="C10393" si="1852">IF(I10392=0,"",VLOOKUP(I10392,MATERIALES,3,FALSE))</f>
        <v/>
      </c>
      <c r="D10393" s="186"/>
      <c r="E10393" s="240">
        <f t="shared" si="1850"/>
        <v>0</v>
      </c>
      <c r="F10393" s="218">
        <f t="shared" si="1851"/>
        <v>0</v>
      </c>
      <c r="G10393" s="221"/>
      <c r="I10393" s="308"/>
    </row>
    <row r="10394" spans="1:9" ht="13.5" thickBot="1">
      <c r="A10394" s="204"/>
      <c r="D10394" s="206"/>
      <c r="E10394" s="242"/>
      <c r="F10394" s="243" t="s">
        <v>77</v>
      </c>
      <c r="G10394" s="241">
        <f>SUM(F10382:F10393)</f>
        <v>0</v>
      </c>
      <c r="I10394" s="308"/>
    </row>
    <row r="10395" spans="1:9" ht="14" thickTop="1" thickBot="1">
      <c r="A10395" s="244" t="s">
        <v>68</v>
      </c>
      <c r="B10395" s="245"/>
      <c r="C10395" s="245"/>
      <c r="D10395" s="247"/>
      <c r="E10395" s="247"/>
      <c r="F10395" s="246"/>
      <c r="G10395" s="248"/>
      <c r="I10395" s="308"/>
    </row>
    <row r="10396" spans="1:9" ht="13.5" thickTop="1">
      <c r="A10396" s="233" t="s">
        <v>53</v>
      </c>
      <c r="B10396" s="234"/>
      <c r="C10396" s="236" t="s">
        <v>67</v>
      </c>
      <c r="D10396" s="298" t="s">
        <v>71</v>
      </c>
      <c r="E10396" s="236" t="s">
        <v>96</v>
      </c>
      <c r="F10396" s="237" t="s">
        <v>75</v>
      </c>
      <c r="G10396" s="238" t="s">
        <v>66</v>
      </c>
      <c r="I10396" s="269"/>
    </row>
    <row r="10397" spans="1:9">
      <c r="A10397" s="842" t="str">
        <f>IF(I10396=0,"",VLOOKUP(I10396,EQUIPOS,2,FALSE))</f>
        <v/>
      </c>
      <c r="B10397" s="843"/>
      <c r="C10397" s="187"/>
      <c r="D10397" s="186"/>
      <c r="E10397" s="240">
        <f>IF(I10396=0,0,VLOOKUP(I10396,EQUIPOS,4,FALSE))</f>
        <v>0</v>
      </c>
      <c r="F10397" s="218">
        <f>C10397*D10397*E10397</f>
        <v>0</v>
      </c>
      <c r="G10397" s="219"/>
      <c r="I10397" s="269"/>
    </row>
    <row r="10398" spans="1:9">
      <c r="A10398" s="842" t="str">
        <f>IF(I10397=0,"",VLOOKUP(I10397,EQUIPOS,2,FALSE))</f>
        <v/>
      </c>
      <c r="B10398" s="843"/>
      <c r="C10398" s="187"/>
      <c r="D10398" s="186"/>
      <c r="E10398" s="240">
        <f>IF(I10397=0,0,VLOOKUP(I10397,EQUIPOS,4,FALSE))</f>
        <v>0</v>
      </c>
      <c r="F10398" s="218">
        <f t="shared" ref="F10398:F10401" si="1853">C10398*D10398*E10398</f>
        <v>0</v>
      </c>
      <c r="G10398" s="220"/>
      <c r="I10398" s="269"/>
    </row>
    <row r="10399" spans="1:9">
      <c r="A10399" s="842" t="str">
        <f>IF(I10398=0,"",VLOOKUP(I10398,EQUIPOS,2,FALSE))</f>
        <v/>
      </c>
      <c r="B10399" s="843"/>
      <c r="C10399" s="187"/>
      <c r="D10399" s="186"/>
      <c r="E10399" s="240">
        <f>IF(I10398=0,0,VLOOKUP(I10398,EQUIPOS,4,FALSE))</f>
        <v>0</v>
      </c>
      <c r="F10399" s="218">
        <f t="shared" si="1853"/>
        <v>0</v>
      </c>
      <c r="G10399" s="220"/>
      <c r="I10399" s="269"/>
    </row>
    <row r="10400" spans="1:9">
      <c r="A10400" s="842" t="str">
        <f>IF(I10399=0,"",VLOOKUP(I10399,EQUIPOS,2,FALSE))</f>
        <v/>
      </c>
      <c r="B10400" s="843"/>
      <c r="C10400" s="187"/>
      <c r="D10400" s="186"/>
      <c r="E10400" s="240">
        <f>IF(I10399=0,0,VLOOKUP(I10399,EQUIPOS,4,FALSE))</f>
        <v>0</v>
      </c>
      <c r="F10400" s="218">
        <f t="shared" si="1853"/>
        <v>0</v>
      </c>
      <c r="G10400" s="220"/>
      <c r="I10400" s="269"/>
    </row>
    <row r="10401" spans="1:9" ht="30.75" customHeight="1">
      <c r="A10401" s="842" t="str">
        <f>IF(I10400=0,"",VLOOKUP(I10400,EQUIPOS,2,FALSE))</f>
        <v/>
      </c>
      <c r="B10401" s="843"/>
      <c r="C10401" s="187"/>
      <c r="D10401" s="186"/>
      <c r="E10401" s="240">
        <f>IF(I10400=0,0,VLOOKUP(I10400,EQUIPOS,4,FALSE))</f>
        <v>0</v>
      </c>
      <c r="F10401" s="218">
        <f t="shared" si="1853"/>
        <v>0</v>
      </c>
      <c r="G10401" s="221"/>
      <c r="I10401" s="308"/>
    </row>
    <row r="10402" spans="1:9" ht="13.5" thickBot="1">
      <c r="A10402" s="222"/>
      <c r="B10402" s="223"/>
      <c r="C10402" s="223"/>
      <c r="D10402" s="225"/>
      <c r="E10402" s="249"/>
      <c r="F10402" s="226" t="s">
        <v>78</v>
      </c>
      <c r="G10402" s="250">
        <f>SUM(F10397:F10401)</f>
        <v>0</v>
      </c>
      <c r="I10402" s="308"/>
    </row>
    <row r="10403" spans="1:9" ht="13.5" thickTop="1">
      <c r="A10403" s="228" t="s">
        <v>69</v>
      </c>
      <c r="B10403" s="229"/>
      <c r="C10403" s="229"/>
      <c r="D10403" s="231"/>
      <c r="E10403" s="231"/>
      <c r="F10403" s="230"/>
      <c r="G10403" s="232"/>
      <c r="H10403" s="209"/>
      <c r="I10403" s="307"/>
    </row>
    <row r="10404" spans="1:9" ht="26">
      <c r="A10404" s="233" t="s">
        <v>53</v>
      </c>
      <c r="B10404" s="235" t="s">
        <v>54</v>
      </c>
      <c r="C10404" s="235" t="s">
        <v>64</v>
      </c>
      <c r="D10404" s="298" t="s">
        <v>70</v>
      </c>
      <c r="E10404" s="236" t="s">
        <v>65</v>
      </c>
      <c r="F10404" s="237" t="s">
        <v>75</v>
      </c>
      <c r="G10404" s="238" t="s">
        <v>66</v>
      </c>
      <c r="I10404" s="269"/>
    </row>
    <row r="10405" spans="1:9">
      <c r="A10405" s="251" t="str">
        <f t="shared" ref="A10405:A10416" si="1854">IF(I10404=0,"",VLOOKUP(I10404,MANOOBRA,2,FALSE))</f>
        <v/>
      </c>
      <c r="B10405" s="239" t="str">
        <f t="shared" ref="B10405:B10416" si="1855">IF(I10404=0,"",VLOOKUP(I10404,MANOOBRA,3,FALSE))</f>
        <v/>
      </c>
      <c r="C10405" s="187"/>
      <c r="D10405" s="187"/>
      <c r="E10405" s="240">
        <f t="shared" ref="E10405:E10416" si="1856">IF(I10404=0,0,VLOOKUP(I10404,MANOOBRA,4,FALSE))</f>
        <v>0</v>
      </c>
      <c r="F10405" s="218">
        <f>IF(D10405=0,0,C10405*E10405/D10405)</f>
        <v>0</v>
      </c>
      <c r="G10405" s="219"/>
      <c r="I10405" s="269"/>
    </row>
    <row r="10406" spans="1:9">
      <c r="A10406" s="251" t="str">
        <f t="shared" si="1854"/>
        <v/>
      </c>
      <c r="B10406" s="239" t="str">
        <f t="shared" si="1855"/>
        <v/>
      </c>
      <c r="C10406" s="187"/>
      <c r="D10406" s="187"/>
      <c r="E10406" s="240">
        <f t="shared" si="1856"/>
        <v>0</v>
      </c>
      <c r="F10406" s="218">
        <f t="shared" ref="F10406:F10416" si="1857">IF(D10406=0,0,C10406*E10406/D10406)</f>
        <v>0</v>
      </c>
      <c r="G10406" s="220"/>
      <c r="I10406" s="269"/>
    </row>
    <row r="10407" spans="1:9">
      <c r="A10407" s="251" t="str">
        <f t="shared" si="1854"/>
        <v/>
      </c>
      <c r="B10407" s="239" t="str">
        <f t="shared" si="1855"/>
        <v/>
      </c>
      <c r="C10407" s="187"/>
      <c r="D10407" s="290"/>
      <c r="E10407" s="240">
        <f t="shared" si="1856"/>
        <v>0</v>
      </c>
      <c r="F10407" s="218">
        <f t="shared" si="1857"/>
        <v>0</v>
      </c>
      <c r="G10407" s="220"/>
      <c r="I10407" s="269"/>
    </row>
    <row r="10408" spans="1:9">
      <c r="A10408" s="251" t="str">
        <f t="shared" si="1854"/>
        <v/>
      </c>
      <c r="B10408" s="239" t="str">
        <f t="shared" si="1855"/>
        <v/>
      </c>
      <c r="C10408" s="187"/>
      <c r="D10408" s="187"/>
      <c r="E10408" s="240">
        <f t="shared" si="1856"/>
        <v>0</v>
      </c>
      <c r="F10408" s="218">
        <f t="shared" si="1857"/>
        <v>0</v>
      </c>
      <c r="G10408" s="220"/>
      <c r="I10408" s="269"/>
    </row>
    <row r="10409" spans="1:9">
      <c r="A10409" s="251" t="str">
        <f t="shared" si="1854"/>
        <v/>
      </c>
      <c r="B10409" s="239" t="str">
        <f t="shared" si="1855"/>
        <v/>
      </c>
      <c r="C10409" s="187"/>
      <c r="D10409" s="187"/>
      <c r="E10409" s="240">
        <f t="shared" si="1856"/>
        <v>0</v>
      </c>
      <c r="F10409" s="218">
        <f t="shared" si="1857"/>
        <v>0</v>
      </c>
      <c r="G10409" s="220"/>
      <c r="I10409" s="269"/>
    </row>
    <row r="10410" spans="1:9">
      <c r="A10410" s="251" t="str">
        <f t="shared" si="1854"/>
        <v/>
      </c>
      <c r="B10410" s="239" t="str">
        <f t="shared" si="1855"/>
        <v/>
      </c>
      <c r="C10410" s="187"/>
      <c r="D10410" s="187"/>
      <c r="E10410" s="240">
        <f t="shared" si="1856"/>
        <v>0</v>
      </c>
      <c r="F10410" s="218">
        <f t="shared" si="1857"/>
        <v>0</v>
      </c>
      <c r="G10410" s="220"/>
      <c r="I10410" s="269"/>
    </row>
    <row r="10411" spans="1:9">
      <c r="A10411" s="251" t="str">
        <f t="shared" si="1854"/>
        <v/>
      </c>
      <c r="B10411" s="239" t="str">
        <f t="shared" si="1855"/>
        <v/>
      </c>
      <c r="C10411" s="187"/>
      <c r="D10411" s="187"/>
      <c r="E10411" s="240">
        <f t="shared" si="1856"/>
        <v>0</v>
      </c>
      <c r="F10411" s="218">
        <f t="shared" si="1857"/>
        <v>0</v>
      </c>
      <c r="G10411" s="220"/>
      <c r="I10411" s="269"/>
    </row>
    <row r="10412" spans="1:9">
      <c r="A10412" s="251" t="str">
        <f t="shared" si="1854"/>
        <v/>
      </c>
      <c r="B10412" s="239" t="str">
        <f t="shared" si="1855"/>
        <v/>
      </c>
      <c r="C10412" s="187"/>
      <c r="D10412" s="187"/>
      <c r="E10412" s="240">
        <f t="shared" si="1856"/>
        <v>0</v>
      </c>
      <c r="F10412" s="218">
        <f t="shared" si="1857"/>
        <v>0</v>
      </c>
      <c r="G10412" s="220"/>
      <c r="I10412" s="269"/>
    </row>
    <row r="10413" spans="1:9">
      <c r="A10413" s="251" t="str">
        <f t="shared" si="1854"/>
        <v/>
      </c>
      <c r="B10413" s="239" t="str">
        <f t="shared" si="1855"/>
        <v/>
      </c>
      <c r="C10413" s="187"/>
      <c r="D10413" s="187"/>
      <c r="E10413" s="240">
        <f t="shared" si="1856"/>
        <v>0</v>
      </c>
      <c r="F10413" s="218">
        <f t="shared" si="1857"/>
        <v>0</v>
      </c>
      <c r="G10413" s="220"/>
      <c r="I10413" s="269"/>
    </row>
    <row r="10414" spans="1:9">
      <c r="A10414" s="251" t="str">
        <f t="shared" si="1854"/>
        <v/>
      </c>
      <c r="B10414" s="239" t="str">
        <f t="shared" si="1855"/>
        <v/>
      </c>
      <c r="C10414" s="187"/>
      <c r="D10414" s="187"/>
      <c r="E10414" s="240">
        <f t="shared" si="1856"/>
        <v>0</v>
      </c>
      <c r="F10414" s="218">
        <f t="shared" si="1857"/>
        <v>0</v>
      </c>
      <c r="G10414" s="220"/>
      <c r="I10414" s="269"/>
    </row>
    <row r="10415" spans="1:9">
      <c r="A10415" s="251" t="str">
        <f t="shared" si="1854"/>
        <v/>
      </c>
      <c r="B10415" s="239" t="str">
        <f t="shared" si="1855"/>
        <v/>
      </c>
      <c r="C10415" s="187"/>
      <c r="D10415" s="187"/>
      <c r="E10415" s="240">
        <f t="shared" si="1856"/>
        <v>0</v>
      </c>
      <c r="F10415" s="218">
        <f t="shared" si="1857"/>
        <v>0</v>
      </c>
      <c r="G10415" s="220"/>
      <c r="I10415" s="269"/>
    </row>
    <row r="10416" spans="1:9" ht="31.5" customHeight="1">
      <c r="A10416" s="251" t="str">
        <f t="shared" si="1854"/>
        <v/>
      </c>
      <c r="B10416" s="239" t="str">
        <f t="shared" si="1855"/>
        <v/>
      </c>
      <c r="C10416" s="187"/>
      <c r="D10416" s="187"/>
      <c r="E10416" s="240">
        <f t="shared" si="1856"/>
        <v>0</v>
      </c>
      <c r="F10416" s="218">
        <f t="shared" si="1857"/>
        <v>0</v>
      </c>
      <c r="G10416" s="221"/>
      <c r="I10416" s="308"/>
    </row>
    <row r="10417" spans="1:20" ht="13.5" thickBot="1">
      <c r="A10417" s="222"/>
      <c r="B10417" s="223"/>
      <c r="C10417" s="223"/>
      <c r="D10417" s="225"/>
      <c r="E10417" s="225"/>
      <c r="F10417" s="226" t="s">
        <v>79</v>
      </c>
      <c r="G10417" s="250">
        <f>SUM(F10405:F10416)</f>
        <v>0</v>
      </c>
      <c r="I10417" s="308"/>
    </row>
    <row r="10418" spans="1:20" ht="13.5" thickTop="1">
      <c r="A10418" s="179" t="s">
        <v>72</v>
      </c>
      <c r="B10418" s="229"/>
      <c r="C10418" s="229"/>
      <c r="D10418" s="231"/>
      <c r="E10418" s="231"/>
      <c r="F10418" s="230"/>
      <c r="G10418" s="232"/>
      <c r="H10418" s="209"/>
      <c r="I10418" s="307"/>
    </row>
    <row r="10419" spans="1:20">
      <c r="A10419" s="233" t="s">
        <v>53</v>
      </c>
      <c r="B10419" s="234"/>
      <c r="C10419" s="234"/>
      <c r="D10419" s="299"/>
      <c r="E10419" s="236" t="s">
        <v>73</v>
      </c>
      <c r="F10419" s="237" t="s">
        <v>74</v>
      </c>
      <c r="G10419" s="252" t="s">
        <v>73</v>
      </c>
      <c r="I10419" s="308"/>
    </row>
    <row r="10420" spans="1:20">
      <c r="A10420" s="178" t="s">
        <v>86</v>
      </c>
      <c r="B10420" s="253"/>
      <c r="C10420" s="253"/>
      <c r="D10420" s="300"/>
      <c r="E10420" s="217">
        <f>SUM(G10379,G10394,G10402,G10417)</f>
        <v>0</v>
      </c>
      <c r="F10420" s="254">
        <f>A</f>
        <v>0</v>
      </c>
      <c r="G10420" s="255">
        <f>E10420*F10420</f>
        <v>0</v>
      </c>
      <c r="I10420" s="308"/>
    </row>
    <row r="10421" spans="1:20">
      <c r="A10421" s="178" t="s">
        <v>84</v>
      </c>
      <c r="B10421" s="253"/>
      <c r="C10421" s="253"/>
      <c r="D10421" s="300"/>
      <c r="E10421" s="217">
        <f>SUM(G10379,G10394,G10402,G10417)</f>
        <v>0</v>
      </c>
      <c r="F10421" s="254">
        <f>I</f>
        <v>0</v>
      </c>
      <c r="G10421" s="255">
        <f>E10421*F10421</f>
        <v>0</v>
      </c>
      <c r="I10421" s="308"/>
    </row>
    <row r="10422" spans="1:20" ht="33" customHeight="1">
      <c r="A10422" s="178" t="s">
        <v>85</v>
      </c>
      <c r="B10422" s="253"/>
      <c r="C10422" s="253"/>
      <c r="D10422" s="300"/>
      <c r="E10422" s="217">
        <f>SUM(G10379,G10394,G10402,G10417)</f>
        <v>0</v>
      </c>
      <c r="F10422" s="254">
        <f>U</f>
        <v>0</v>
      </c>
      <c r="G10422" s="255">
        <f>E10422*F10422</f>
        <v>0</v>
      </c>
      <c r="I10422" s="308"/>
      <c r="J10422" s="281"/>
      <c r="K10422" s="281"/>
      <c r="L10422" s="281"/>
      <c r="M10422" s="281"/>
      <c r="N10422" s="281"/>
      <c r="O10422" s="281"/>
      <c r="P10422" s="281"/>
      <c r="Q10422" s="281"/>
      <c r="R10422" s="281"/>
      <c r="S10422" s="281"/>
    </row>
    <row r="10423" spans="1:20" s="201" customFormat="1" ht="13.5" thickBot="1">
      <c r="A10423" s="222"/>
      <c r="B10423" s="223"/>
      <c r="C10423" s="223"/>
      <c r="D10423" s="225"/>
      <c r="E10423" s="225"/>
      <c r="F10423" s="256" t="s">
        <v>83</v>
      </c>
      <c r="G10423" s="250">
        <f>SUM(G10420:G10422)</f>
        <v>0</v>
      </c>
      <c r="I10423" s="309"/>
      <c r="J10423" s="201" t="str">
        <f>B10363</f>
        <v>12,1</v>
      </c>
      <c r="K10423" s="261">
        <f>E10420</f>
        <v>0</v>
      </c>
      <c r="L10423" s="261">
        <f>+G10379</f>
        <v>0</v>
      </c>
      <c r="M10423" s="261">
        <f>+G10394</f>
        <v>0</v>
      </c>
      <c r="N10423" s="261">
        <f>+G10402</f>
        <v>0</v>
      </c>
      <c r="O10423" s="261">
        <f>+G10417</f>
        <v>0</v>
      </c>
      <c r="P10423" s="280">
        <f>G10420</f>
        <v>0</v>
      </c>
      <c r="Q10423" s="280">
        <f>G10421</f>
        <v>0</v>
      </c>
      <c r="R10423" s="280">
        <f>G10422</f>
        <v>0</v>
      </c>
      <c r="S10423" s="283">
        <f>SUM(K10423:R10423)</f>
        <v>0</v>
      </c>
      <c r="T10423" s="280"/>
    </row>
    <row r="10424" spans="1:20" ht="14" thickTop="1" thickBot="1">
      <c r="A10424" s="257"/>
      <c r="B10424" s="201"/>
      <c r="C10424" s="201"/>
      <c r="D10424" s="301"/>
      <c r="E10424" s="258" t="s">
        <v>88</v>
      </c>
      <c r="F10424" s="259"/>
      <c r="G10424" s="260">
        <f>ROUND(SUM(G10379,G10394,G10402,G10417,G10423),0)</f>
        <v>0</v>
      </c>
      <c r="I10424" s="308"/>
      <c r="T10424" s="280"/>
    </row>
    <row r="10425" spans="1:20" ht="13.5" thickTop="1">
      <c r="A10425" s="262" t="s">
        <v>95</v>
      </c>
      <c r="D10425" s="206"/>
      <c r="E10425" s="206"/>
      <c r="F10425" s="205"/>
      <c r="G10425" s="208"/>
      <c r="I10425" s="308"/>
      <c r="T10425" s="280"/>
    </row>
    <row r="10426" spans="1:20">
      <c r="A10426" s="262"/>
      <c r="B10426" s="263"/>
      <c r="C10426" s="263"/>
      <c r="D10426" s="302"/>
      <c r="E10426" s="206"/>
      <c r="F10426" s="205"/>
      <c r="G10426" s="264">
        <f ca="1">TODAY()</f>
        <v>45189</v>
      </c>
      <c r="I10426" s="308"/>
      <c r="T10426" s="280"/>
    </row>
    <row r="10427" spans="1:20" s="191" customFormat="1" ht="13.5" thickBot="1">
      <c r="A10427" s="222"/>
      <c r="B10427" s="223"/>
      <c r="C10427" s="223"/>
      <c r="D10427" s="225"/>
      <c r="E10427" s="225"/>
      <c r="F10427" s="224"/>
      <c r="G10427" s="265"/>
      <c r="I10427" s="303"/>
      <c r="S10427" s="282"/>
    </row>
    <row r="10428" spans="1:20" s="191" customFormat="1" ht="13.5" thickTop="1">
      <c r="A10428" s="188" t="s">
        <v>124</v>
      </c>
      <c r="B10428" s="188"/>
      <c r="C10428" s="188"/>
      <c r="D10428" s="190"/>
      <c r="E10428" s="190"/>
      <c r="F10428" s="189"/>
      <c r="G10428" s="189"/>
      <c r="I10428" s="303"/>
      <c r="S10428" s="282"/>
    </row>
    <row r="10429" spans="1:20" s="191" customFormat="1">
      <c r="A10429" s="188" t="str">
        <f>CONCATENATE('Prestaciones y AIU'!A9048," ANALISIS DE PRECIOS UNITARIOS")</f>
        <v xml:space="preserve"> ANALISIS DE PRECIOS UNITARIOS</v>
      </c>
      <c r="B10429" s="188"/>
      <c r="C10429" s="188"/>
      <c r="D10429" s="190"/>
      <c r="E10429" s="190"/>
      <c r="F10429" s="189"/>
      <c r="G10429" s="189"/>
      <c r="I10429" s="303"/>
      <c r="S10429" s="282"/>
    </row>
    <row r="10430" spans="1:20" s="191" customFormat="1">
      <c r="A10430" s="188" t="str">
        <f>Objeto_LIC</f>
        <v>OBJETO PROCESO COMPETITIVO</v>
      </c>
      <c r="B10430" s="188"/>
      <c r="C10430" s="188"/>
      <c r="D10430" s="190"/>
      <c r="E10430" s="190"/>
      <c r="F10430" s="189"/>
      <c r="G10430" s="189"/>
      <c r="I10430" s="303"/>
      <c r="S10430" s="282"/>
    </row>
    <row r="10431" spans="1:20">
      <c r="A10431" s="188"/>
      <c r="B10431" s="188"/>
      <c r="C10431" s="188"/>
      <c r="D10431" s="190"/>
      <c r="E10431" s="190"/>
      <c r="F10431" s="189"/>
      <c r="G10431" s="189"/>
    </row>
    <row r="10432" spans="1:20" s="201" customFormat="1" ht="13.5" thickBot="1">
      <c r="A10432" s="192"/>
      <c r="B10432" s="192"/>
      <c r="C10432" s="192"/>
      <c r="D10432" s="194"/>
      <c r="E10432" s="194"/>
      <c r="F10432" s="193"/>
      <c r="G10432" s="193"/>
      <c r="I10432" s="305"/>
      <c r="S10432" s="282"/>
    </row>
    <row r="10433" spans="1:19" ht="13.5" thickTop="1">
      <c r="A10433" s="196"/>
      <c r="B10433" s="197"/>
      <c r="C10433" s="197"/>
      <c r="D10433" s="199"/>
      <c r="E10433" s="199"/>
      <c r="F10433" s="198"/>
      <c r="G10433" s="200" t="s">
        <v>125</v>
      </c>
    </row>
    <row r="10434" spans="1:19">
      <c r="A10434" s="202" t="s">
        <v>58</v>
      </c>
      <c r="B10434" s="844" t="str">
        <f>Proponente</f>
        <v>INDICAR NOMBRE DE CONTRATISTA</v>
      </c>
      <c r="C10434" s="844"/>
      <c r="D10434" s="844"/>
      <c r="E10434" s="844"/>
      <c r="F10434" s="844"/>
      <c r="G10434" s="845"/>
    </row>
    <row r="10435" spans="1:19">
      <c r="A10435" s="202" t="s">
        <v>59</v>
      </c>
      <c r="B10435" s="203" t="str">
        <f>Presupuesto!$A$158</f>
        <v>12,2</v>
      </c>
      <c r="C10435" s="844" t="str">
        <f>Presupuesto!$B$158</f>
        <v>Oficial</v>
      </c>
      <c r="D10435" s="844"/>
      <c r="E10435" s="844"/>
      <c r="F10435" s="844"/>
      <c r="G10435" s="845"/>
    </row>
    <row r="10436" spans="1:19">
      <c r="A10436" s="204"/>
      <c r="D10436" s="206"/>
      <c r="E10436" s="206"/>
      <c r="F10436" s="192" t="s">
        <v>87</v>
      </c>
      <c r="G10436" s="207" t="str">
        <f>Presupuesto!$C$158</f>
        <v>Día</v>
      </c>
      <c r="I10436" s="306"/>
      <c r="J10436" s="281"/>
      <c r="K10436" s="281"/>
      <c r="L10436" s="281"/>
      <c r="M10436" s="281"/>
      <c r="N10436" s="281"/>
      <c r="O10436" s="281"/>
      <c r="P10436" s="281"/>
      <c r="Q10436" s="281"/>
      <c r="R10436" s="281"/>
      <c r="S10436" s="281"/>
    </row>
    <row r="10437" spans="1:19" s="209" customFormat="1" ht="13.5" thickBot="1">
      <c r="A10437" s="202" t="s">
        <v>60</v>
      </c>
      <c r="B10437" s="195"/>
      <c r="C10437" s="195"/>
      <c r="D10437" s="206"/>
      <c r="E10437" s="206"/>
      <c r="F10437" s="205"/>
      <c r="G10437" s="208"/>
      <c r="I10437" s="307"/>
      <c r="S10437" s="281"/>
    </row>
    <row r="10438" spans="1:19" ht="13.5" thickTop="1">
      <c r="A10438" s="210" t="s">
        <v>53</v>
      </c>
      <c r="B10438" s="211" t="s">
        <v>61</v>
      </c>
      <c r="C10438" s="211" t="s">
        <v>62</v>
      </c>
      <c r="D10438" s="212" t="s">
        <v>70</v>
      </c>
      <c r="E10438" s="213" t="s">
        <v>98</v>
      </c>
      <c r="F10438" s="213" t="s">
        <v>75</v>
      </c>
      <c r="G10438" s="214" t="s">
        <v>66</v>
      </c>
      <c r="I10438" s="269"/>
    </row>
    <row r="10439" spans="1:19">
      <c r="A10439" s="215" t="str">
        <f t="shared" ref="A10439:A10450" si="1858">IF(I10438=0,"-",VLOOKUP(I10438,EQUIPOS,2,FALSE))</f>
        <v>-</v>
      </c>
      <c r="B10439" s="216"/>
      <c r="C10439" s="216"/>
      <c r="D10439" s="186"/>
      <c r="E10439" s="217">
        <f t="shared" ref="E10439:E10450" si="1859">IF(I10438=0,0,VLOOKUP(I10438,EQUIPOS,4,FALSE))</f>
        <v>0</v>
      </c>
      <c r="F10439" s="218">
        <f t="shared" ref="F10439:F10450" si="1860">IF(D10439=0,0,E10439/D10439)</f>
        <v>0</v>
      </c>
      <c r="G10439" s="219"/>
      <c r="I10439" s="269"/>
    </row>
    <row r="10440" spans="1:19">
      <c r="A10440" s="215" t="str">
        <f t="shared" si="1858"/>
        <v>-</v>
      </c>
      <c r="B10440" s="216"/>
      <c r="C10440" s="216"/>
      <c r="D10440" s="186"/>
      <c r="E10440" s="217">
        <f t="shared" si="1859"/>
        <v>0</v>
      </c>
      <c r="F10440" s="218">
        <f t="shared" si="1860"/>
        <v>0</v>
      </c>
      <c r="G10440" s="220"/>
      <c r="I10440" s="269"/>
    </row>
    <row r="10441" spans="1:19">
      <c r="A10441" s="215" t="str">
        <f t="shared" si="1858"/>
        <v>-</v>
      </c>
      <c r="B10441" s="216"/>
      <c r="C10441" s="216"/>
      <c r="D10441" s="186"/>
      <c r="E10441" s="217">
        <f t="shared" si="1859"/>
        <v>0</v>
      </c>
      <c r="F10441" s="218">
        <f t="shared" si="1860"/>
        <v>0</v>
      </c>
      <c r="G10441" s="220"/>
      <c r="I10441" s="269"/>
    </row>
    <row r="10442" spans="1:19">
      <c r="A10442" s="215" t="str">
        <f t="shared" si="1858"/>
        <v>-</v>
      </c>
      <c r="B10442" s="216"/>
      <c r="C10442" s="216"/>
      <c r="D10442" s="186"/>
      <c r="E10442" s="217">
        <f t="shared" si="1859"/>
        <v>0</v>
      </c>
      <c r="F10442" s="218">
        <f t="shared" si="1860"/>
        <v>0</v>
      </c>
      <c r="G10442" s="220"/>
      <c r="I10442" s="269"/>
    </row>
    <row r="10443" spans="1:19">
      <c r="A10443" s="215" t="str">
        <f t="shared" si="1858"/>
        <v>-</v>
      </c>
      <c r="B10443" s="216"/>
      <c r="C10443" s="216"/>
      <c r="D10443" s="186"/>
      <c r="E10443" s="217">
        <f t="shared" si="1859"/>
        <v>0</v>
      </c>
      <c r="F10443" s="218">
        <f t="shared" si="1860"/>
        <v>0</v>
      </c>
      <c r="G10443" s="220"/>
      <c r="I10443" s="269"/>
    </row>
    <row r="10444" spans="1:19">
      <c r="A10444" s="215" t="str">
        <f t="shared" si="1858"/>
        <v>-</v>
      </c>
      <c r="B10444" s="216"/>
      <c r="C10444" s="216"/>
      <c r="D10444" s="186"/>
      <c r="E10444" s="217">
        <f t="shared" si="1859"/>
        <v>0</v>
      </c>
      <c r="F10444" s="218">
        <f t="shared" si="1860"/>
        <v>0</v>
      </c>
      <c r="G10444" s="220"/>
      <c r="I10444" s="269"/>
    </row>
    <row r="10445" spans="1:19">
      <c r="A10445" s="215" t="str">
        <f t="shared" si="1858"/>
        <v>-</v>
      </c>
      <c r="B10445" s="216"/>
      <c r="C10445" s="216"/>
      <c r="D10445" s="186"/>
      <c r="E10445" s="217">
        <f t="shared" si="1859"/>
        <v>0</v>
      </c>
      <c r="F10445" s="218">
        <f t="shared" si="1860"/>
        <v>0</v>
      </c>
      <c r="G10445" s="220"/>
      <c r="I10445" s="269"/>
    </row>
    <row r="10446" spans="1:19">
      <c r="A10446" s="215" t="str">
        <f t="shared" si="1858"/>
        <v>-</v>
      </c>
      <c r="B10446" s="216"/>
      <c r="C10446" s="216"/>
      <c r="D10446" s="186"/>
      <c r="E10446" s="217">
        <f t="shared" si="1859"/>
        <v>0</v>
      </c>
      <c r="F10446" s="218">
        <f t="shared" si="1860"/>
        <v>0</v>
      </c>
      <c r="G10446" s="220"/>
      <c r="I10446" s="269"/>
    </row>
    <row r="10447" spans="1:19">
      <c r="A10447" s="215" t="str">
        <f t="shared" si="1858"/>
        <v>-</v>
      </c>
      <c r="B10447" s="216"/>
      <c r="C10447" s="216"/>
      <c r="D10447" s="186"/>
      <c r="E10447" s="217">
        <f t="shared" si="1859"/>
        <v>0</v>
      </c>
      <c r="F10447" s="218">
        <f t="shared" si="1860"/>
        <v>0</v>
      </c>
      <c r="G10447" s="220"/>
      <c r="I10447" s="269"/>
    </row>
    <row r="10448" spans="1:19">
      <c r="A10448" s="215" t="str">
        <f t="shared" si="1858"/>
        <v>-</v>
      </c>
      <c r="B10448" s="216"/>
      <c r="C10448" s="216"/>
      <c r="D10448" s="186"/>
      <c r="E10448" s="217">
        <f t="shared" si="1859"/>
        <v>0</v>
      </c>
      <c r="F10448" s="218">
        <f t="shared" si="1860"/>
        <v>0</v>
      </c>
      <c r="G10448" s="220"/>
      <c r="I10448" s="269"/>
    </row>
    <row r="10449" spans="1:19">
      <c r="A10449" s="215" t="str">
        <f t="shared" si="1858"/>
        <v>-</v>
      </c>
      <c r="B10449" s="216"/>
      <c r="C10449" s="216"/>
      <c r="D10449" s="186"/>
      <c r="E10449" s="217">
        <f t="shared" si="1859"/>
        <v>0</v>
      </c>
      <c r="F10449" s="218">
        <f t="shared" si="1860"/>
        <v>0</v>
      </c>
      <c r="G10449" s="220"/>
      <c r="I10449" s="269"/>
    </row>
    <row r="10450" spans="1:19">
      <c r="A10450" s="215" t="str">
        <f t="shared" si="1858"/>
        <v>-</v>
      </c>
      <c r="B10450" s="216"/>
      <c r="C10450" s="216"/>
      <c r="D10450" s="186"/>
      <c r="E10450" s="217">
        <f t="shared" si="1859"/>
        <v>0</v>
      </c>
      <c r="F10450" s="218">
        <f t="shared" si="1860"/>
        <v>0</v>
      </c>
      <c r="G10450" s="220"/>
      <c r="I10450" s="308"/>
    </row>
    <row r="10451" spans="1:19" ht="13.5" thickBot="1">
      <c r="A10451" s="222"/>
      <c r="B10451" s="223"/>
      <c r="C10451" s="223"/>
      <c r="D10451" s="225"/>
      <c r="E10451" s="225"/>
      <c r="F10451" s="226" t="s">
        <v>76</v>
      </c>
      <c r="G10451" s="227">
        <f>SUM(F10439:F10450)</f>
        <v>0</v>
      </c>
      <c r="I10451" s="308"/>
    </row>
    <row r="10452" spans="1:19" s="209" customFormat="1" ht="13.5" thickTop="1">
      <c r="A10452" s="228" t="s">
        <v>63</v>
      </c>
      <c r="B10452" s="229"/>
      <c r="C10452" s="229"/>
      <c r="D10452" s="231"/>
      <c r="E10452" s="231"/>
      <c r="F10452" s="230"/>
      <c r="G10452" s="232"/>
      <c r="I10452" s="307"/>
      <c r="S10452" s="281"/>
    </row>
    <row r="10453" spans="1:19" ht="26">
      <c r="A10453" s="233" t="s">
        <v>53</v>
      </c>
      <c r="B10453" s="234"/>
      <c r="C10453" s="235" t="s">
        <v>54</v>
      </c>
      <c r="D10453" s="298" t="s">
        <v>64</v>
      </c>
      <c r="E10453" s="236" t="s">
        <v>65</v>
      </c>
      <c r="F10453" s="237" t="s">
        <v>75</v>
      </c>
      <c r="G10453" s="238" t="s">
        <v>66</v>
      </c>
      <c r="I10453" s="269"/>
    </row>
    <row r="10454" spans="1:19">
      <c r="A10454" s="842" t="str">
        <f t="shared" ref="A10454:A10465" si="1861">IF(I10453=0,"",VLOOKUP(I10453,MATERIALES,2,FALSE))</f>
        <v/>
      </c>
      <c r="B10454" s="843"/>
      <c r="C10454" s="239" t="str">
        <f t="shared" ref="C10454:C10462" si="1862">IF(I10453=0,"",VLOOKUP(I10453,MATERIALES,3,FALSE))</f>
        <v/>
      </c>
      <c r="D10454" s="186"/>
      <c r="E10454" s="240">
        <f t="shared" ref="E10454:E10465" si="1863">IF(I10453=0,0,VLOOKUP(I10453,MATERIALES,4,FALSE))</f>
        <v>0</v>
      </c>
      <c r="F10454" s="218">
        <f>D10454*E10454</f>
        <v>0</v>
      </c>
      <c r="G10454" s="219"/>
      <c r="I10454" s="269"/>
    </row>
    <row r="10455" spans="1:19">
      <c r="A10455" s="842" t="str">
        <f t="shared" si="1861"/>
        <v/>
      </c>
      <c r="B10455" s="843"/>
      <c r="C10455" s="239" t="str">
        <f t="shared" si="1862"/>
        <v/>
      </c>
      <c r="D10455" s="186"/>
      <c r="E10455" s="240">
        <f t="shared" si="1863"/>
        <v>0</v>
      </c>
      <c r="F10455" s="218">
        <f t="shared" ref="F10455:F10465" si="1864">D10455*E10455</f>
        <v>0</v>
      </c>
      <c r="G10455" s="220"/>
      <c r="I10455" s="269"/>
    </row>
    <row r="10456" spans="1:19">
      <c r="A10456" s="842" t="str">
        <f t="shared" si="1861"/>
        <v/>
      </c>
      <c r="B10456" s="843"/>
      <c r="C10456" s="239" t="str">
        <f t="shared" si="1862"/>
        <v/>
      </c>
      <c r="D10456" s="186"/>
      <c r="E10456" s="240">
        <f t="shared" si="1863"/>
        <v>0</v>
      </c>
      <c r="F10456" s="218">
        <f t="shared" si="1864"/>
        <v>0</v>
      </c>
      <c r="G10456" s="220"/>
      <c r="I10456" s="269"/>
    </row>
    <row r="10457" spans="1:19">
      <c r="A10457" s="842" t="str">
        <f t="shared" si="1861"/>
        <v/>
      </c>
      <c r="B10457" s="843"/>
      <c r="C10457" s="239" t="str">
        <f t="shared" si="1862"/>
        <v/>
      </c>
      <c r="D10457" s="186"/>
      <c r="E10457" s="240">
        <f t="shared" si="1863"/>
        <v>0</v>
      </c>
      <c r="F10457" s="218">
        <f t="shared" si="1864"/>
        <v>0</v>
      </c>
      <c r="G10457" s="220"/>
      <c r="I10457" s="269"/>
    </row>
    <row r="10458" spans="1:19">
      <c r="A10458" s="842" t="str">
        <f t="shared" si="1861"/>
        <v/>
      </c>
      <c r="B10458" s="843"/>
      <c r="C10458" s="239" t="str">
        <f t="shared" si="1862"/>
        <v/>
      </c>
      <c r="D10458" s="186"/>
      <c r="E10458" s="240">
        <f t="shared" si="1863"/>
        <v>0</v>
      </c>
      <c r="F10458" s="218">
        <f t="shared" si="1864"/>
        <v>0</v>
      </c>
      <c r="G10458" s="220"/>
      <c r="I10458" s="269"/>
    </row>
    <row r="10459" spans="1:19">
      <c r="A10459" s="842" t="str">
        <f t="shared" si="1861"/>
        <v/>
      </c>
      <c r="B10459" s="843"/>
      <c r="C10459" s="239" t="str">
        <f t="shared" si="1862"/>
        <v/>
      </c>
      <c r="D10459" s="186"/>
      <c r="E10459" s="240">
        <f t="shared" si="1863"/>
        <v>0</v>
      </c>
      <c r="F10459" s="218">
        <f t="shared" si="1864"/>
        <v>0</v>
      </c>
      <c r="G10459" s="220"/>
      <c r="I10459" s="269"/>
    </row>
    <row r="10460" spans="1:19">
      <c r="A10460" s="842" t="str">
        <f t="shared" si="1861"/>
        <v/>
      </c>
      <c r="B10460" s="843"/>
      <c r="C10460" s="239" t="str">
        <f t="shared" si="1862"/>
        <v/>
      </c>
      <c r="D10460" s="186"/>
      <c r="E10460" s="240">
        <f t="shared" si="1863"/>
        <v>0</v>
      </c>
      <c r="F10460" s="218">
        <f t="shared" si="1864"/>
        <v>0</v>
      </c>
      <c r="G10460" s="220"/>
      <c r="I10460" s="269"/>
    </row>
    <row r="10461" spans="1:19">
      <c r="A10461" s="842" t="str">
        <f t="shared" si="1861"/>
        <v/>
      </c>
      <c r="B10461" s="843"/>
      <c r="C10461" s="239" t="str">
        <f t="shared" si="1862"/>
        <v/>
      </c>
      <c r="D10461" s="186"/>
      <c r="E10461" s="240">
        <f t="shared" si="1863"/>
        <v>0</v>
      </c>
      <c r="F10461" s="218">
        <f t="shared" si="1864"/>
        <v>0</v>
      </c>
      <c r="G10461" s="241"/>
      <c r="I10461" s="269"/>
    </row>
    <row r="10462" spans="1:19">
      <c r="A10462" s="842" t="str">
        <f t="shared" si="1861"/>
        <v/>
      </c>
      <c r="B10462" s="843"/>
      <c r="C10462" s="239" t="str">
        <f t="shared" si="1862"/>
        <v/>
      </c>
      <c r="D10462" s="186"/>
      <c r="E10462" s="240">
        <f t="shared" si="1863"/>
        <v>0</v>
      </c>
      <c r="F10462" s="218">
        <f t="shared" si="1864"/>
        <v>0</v>
      </c>
      <c r="G10462" s="220"/>
      <c r="I10462" s="269"/>
    </row>
    <row r="10463" spans="1:19">
      <c r="A10463" s="842" t="str">
        <f t="shared" si="1861"/>
        <v/>
      </c>
      <c r="B10463" s="843"/>
      <c r="C10463" s="239"/>
      <c r="D10463" s="186"/>
      <c r="E10463" s="240">
        <f t="shared" si="1863"/>
        <v>0</v>
      </c>
      <c r="F10463" s="218">
        <f t="shared" si="1864"/>
        <v>0</v>
      </c>
      <c r="G10463" s="220"/>
      <c r="I10463" s="269"/>
    </row>
    <row r="10464" spans="1:19">
      <c r="A10464" s="842" t="str">
        <f t="shared" si="1861"/>
        <v/>
      </c>
      <c r="B10464" s="843"/>
      <c r="C10464" s="239"/>
      <c r="D10464" s="186"/>
      <c r="E10464" s="240">
        <f t="shared" si="1863"/>
        <v>0</v>
      </c>
      <c r="F10464" s="218">
        <f t="shared" si="1864"/>
        <v>0</v>
      </c>
      <c r="G10464" s="220"/>
      <c r="I10464" s="269"/>
    </row>
    <row r="10465" spans="1:9" ht="26.25" customHeight="1">
      <c r="A10465" s="842" t="str">
        <f t="shared" si="1861"/>
        <v/>
      </c>
      <c r="B10465" s="843"/>
      <c r="C10465" s="239" t="str">
        <f t="shared" ref="C10465" si="1865">IF(I10464=0,"",VLOOKUP(I10464,MATERIALES,3,FALSE))</f>
        <v/>
      </c>
      <c r="D10465" s="186"/>
      <c r="E10465" s="240">
        <f t="shared" si="1863"/>
        <v>0</v>
      </c>
      <c r="F10465" s="218">
        <f t="shared" si="1864"/>
        <v>0</v>
      </c>
      <c r="G10465" s="221"/>
      <c r="I10465" s="308"/>
    </row>
    <row r="10466" spans="1:9" ht="13.5" thickBot="1">
      <c r="A10466" s="204"/>
      <c r="D10466" s="206"/>
      <c r="E10466" s="242"/>
      <c r="F10466" s="243" t="s">
        <v>77</v>
      </c>
      <c r="G10466" s="241">
        <f>SUM(F10454:F10465)</f>
        <v>0</v>
      </c>
      <c r="I10466" s="308"/>
    </row>
    <row r="10467" spans="1:9" ht="14" thickTop="1" thickBot="1">
      <c r="A10467" s="244" t="s">
        <v>68</v>
      </c>
      <c r="B10467" s="245"/>
      <c r="C10467" s="245"/>
      <c r="D10467" s="247"/>
      <c r="E10467" s="247"/>
      <c r="F10467" s="246"/>
      <c r="G10467" s="248"/>
      <c r="I10467" s="308"/>
    </row>
    <row r="10468" spans="1:9" ht="13.5" thickTop="1">
      <c r="A10468" s="233" t="s">
        <v>53</v>
      </c>
      <c r="B10468" s="234"/>
      <c r="C10468" s="236" t="s">
        <v>67</v>
      </c>
      <c r="D10468" s="298" t="s">
        <v>71</v>
      </c>
      <c r="E10468" s="236" t="s">
        <v>96</v>
      </c>
      <c r="F10468" s="237" t="s">
        <v>75</v>
      </c>
      <c r="G10468" s="238" t="s">
        <v>66</v>
      </c>
      <c r="I10468" s="269"/>
    </row>
    <row r="10469" spans="1:9">
      <c r="A10469" s="842" t="str">
        <f>IF(I10468=0,"",VLOOKUP(I10468,EQUIPOS,2,FALSE))</f>
        <v/>
      </c>
      <c r="B10469" s="843"/>
      <c r="C10469" s="187"/>
      <c r="D10469" s="186"/>
      <c r="E10469" s="240">
        <f>IF(I10468=0,0,VLOOKUP(I10468,EQUIPOS,4,FALSE))</f>
        <v>0</v>
      </c>
      <c r="F10469" s="218">
        <f>C10469*D10469*E10469</f>
        <v>0</v>
      </c>
      <c r="G10469" s="219"/>
      <c r="I10469" s="269"/>
    </row>
    <row r="10470" spans="1:9">
      <c r="A10470" s="842" t="str">
        <f>IF(I10469=0,"",VLOOKUP(I10469,EQUIPOS,2,FALSE))</f>
        <v/>
      </c>
      <c r="B10470" s="843"/>
      <c r="C10470" s="187"/>
      <c r="D10470" s="186"/>
      <c r="E10470" s="240">
        <f>IF(I10469=0,0,VLOOKUP(I10469,EQUIPOS,4,FALSE))</f>
        <v>0</v>
      </c>
      <c r="F10470" s="218">
        <f t="shared" ref="F10470:F10473" si="1866">C10470*D10470*E10470</f>
        <v>0</v>
      </c>
      <c r="G10470" s="220"/>
      <c r="I10470" s="269"/>
    </row>
    <row r="10471" spans="1:9">
      <c r="A10471" s="842" t="str">
        <f>IF(I10470=0,"",VLOOKUP(I10470,EQUIPOS,2,FALSE))</f>
        <v/>
      </c>
      <c r="B10471" s="843"/>
      <c r="C10471" s="187"/>
      <c r="D10471" s="186"/>
      <c r="E10471" s="240">
        <f>IF(I10470=0,0,VLOOKUP(I10470,EQUIPOS,4,FALSE))</f>
        <v>0</v>
      </c>
      <c r="F10471" s="218">
        <f t="shared" si="1866"/>
        <v>0</v>
      </c>
      <c r="G10471" s="220"/>
      <c r="I10471" s="269"/>
    </row>
    <row r="10472" spans="1:9">
      <c r="A10472" s="842" t="str">
        <f>IF(I10471=0,"",VLOOKUP(I10471,EQUIPOS,2,FALSE))</f>
        <v/>
      </c>
      <c r="B10472" s="843"/>
      <c r="C10472" s="187"/>
      <c r="D10472" s="186"/>
      <c r="E10472" s="240">
        <f>IF(I10471=0,0,VLOOKUP(I10471,EQUIPOS,4,FALSE))</f>
        <v>0</v>
      </c>
      <c r="F10472" s="218">
        <f t="shared" si="1866"/>
        <v>0</v>
      </c>
      <c r="G10472" s="220"/>
      <c r="I10472" s="269"/>
    </row>
    <row r="10473" spans="1:9" ht="30.75" customHeight="1">
      <c r="A10473" s="842" t="str">
        <f>IF(I10472=0,"",VLOOKUP(I10472,EQUIPOS,2,FALSE))</f>
        <v/>
      </c>
      <c r="B10473" s="843"/>
      <c r="C10473" s="187"/>
      <c r="D10473" s="186"/>
      <c r="E10473" s="240">
        <f>IF(I10472=0,0,VLOOKUP(I10472,EQUIPOS,4,FALSE))</f>
        <v>0</v>
      </c>
      <c r="F10473" s="218">
        <f t="shared" si="1866"/>
        <v>0</v>
      </c>
      <c r="G10473" s="221"/>
      <c r="I10473" s="308"/>
    </row>
    <row r="10474" spans="1:9" ht="13.5" thickBot="1">
      <c r="A10474" s="222"/>
      <c r="B10474" s="223"/>
      <c r="C10474" s="223"/>
      <c r="D10474" s="225"/>
      <c r="E10474" s="249"/>
      <c r="F10474" s="226" t="s">
        <v>78</v>
      </c>
      <c r="G10474" s="250">
        <f>SUM(F10469:F10473)</f>
        <v>0</v>
      </c>
      <c r="I10474" s="308"/>
    </row>
    <row r="10475" spans="1:9" ht="13.5" thickTop="1">
      <c r="A10475" s="228" t="s">
        <v>69</v>
      </c>
      <c r="B10475" s="229"/>
      <c r="C10475" s="229"/>
      <c r="D10475" s="231"/>
      <c r="E10475" s="231"/>
      <c r="F10475" s="230"/>
      <c r="G10475" s="232"/>
      <c r="H10475" s="209"/>
      <c r="I10475" s="307"/>
    </row>
    <row r="10476" spans="1:9" ht="26">
      <c r="A10476" s="233" t="s">
        <v>53</v>
      </c>
      <c r="B10476" s="235" t="s">
        <v>54</v>
      </c>
      <c r="C10476" s="235" t="s">
        <v>64</v>
      </c>
      <c r="D10476" s="298" t="s">
        <v>70</v>
      </c>
      <c r="E10476" s="236" t="s">
        <v>65</v>
      </c>
      <c r="F10476" s="237" t="s">
        <v>75</v>
      </c>
      <c r="G10476" s="238" t="s">
        <v>66</v>
      </c>
      <c r="I10476" s="269"/>
    </row>
    <row r="10477" spans="1:9">
      <c r="A10477" s="251" t="str">
        <f t="shared" ref="A10477:A10488" si="1867">IF(I10476=0,"",VLOOKUP(I10476,MANOOBRA,2,FALSE))</f>
        <v/>
      </c>
      <c r="B10477" s="239" t="str">
        <f t="shared" ref="B10477:B10488" si="1868">IF(I10476=0,"",VLOOKUP(I10476,MANOOBRA,3,FALSE))</f>
        <v/>
      </c>
      <c r="C10477" s="187"/>
      <c r="D10477" s="187"/>
      <c r="E10477" s="240">
        <f t="shared" ref="E10477:E10488" si="1869">IF(I10476=0,0,VLOOKUP(I10476,MANOOBRA,4,FALSE))</f>
        <v>0</v>
      </c>
      <c r="F10477" s="218">
        <f>IF(D10477=0,0,C10477*E10477/D10477)</f>
        <v>0</v>
      </c>
      <c r="G10477" s="219"/>
      <c r="I10477" s="269"/>
    </row>
    <row r="10478" spans="1:9">
      <c r="A10478" s="251" t="str">
        <f t="shared" si="1867"/>
        <v/>
      </c>
      <c r="B10478" s="239" t="str">
        <f t="shared" si="1868"/>
        <v/>
      </c>
      <c r="C10478" s="187"/>
      <c r="D10478" s="187"/>
      <c r="E10478" s="240">
        <f t="shared" si="1869"/>
        <v>0</v>
      </c>
      <c r="F10478" s="218">
        <f t="shared" ref="F10478:F10488" si="1870">IF(D10478=0,0,C10478*E10478/D10478)</f>
        <v>0</v>
      </c>
      <c r="G10478" s="220"/>
      <c r="I10478" s="269"/>
    </row>
    <row r="10479" spans="1:9">
      <c r="A10479" s="251" t="str">
        <f t="shared" si="1867"/>
        <v/>
      </c>
      <c r="B10479" s="239" t="str">
        <f t="shared" si="1868"/>
        <v/>
      </c>
      <c r="C10479" s="187"/>
      <c r="D10479" s="290"/>
      <c r="E10479" s="240">
        <f t="shared" si="1869"/>
        <v>0</v>
      </c>
      <c r="F10479" s="218">
        <f t="shared" si="1870"/>
        <v>0</v>
      </c>
      <c r="G10479" s="220"/>
      <c r="I10479" s="269"/>
    </row>
    <row r="10480" spans="1:9">
      <c r="A10480" s="251" t="str">
        <f t="shared" si="1867"/>
        <v/>
      </c>
      <c r="B10480" s="239" t="str">
        <f t="shared" si="1868"/>
        <v/>
      </c>
      <c r="C10480" s="187"/>
      <c r="D10480" s="187"/>
      <c r="E10480" s="240">
        <f t="shared" si="1869"/>
        <v>0</v>
      </c>
      <c r="F10480" s="218">
        <f t="shared" si="1870"/>
        <v>0</v>
      </c>
      <c r="G10480" s="220"/>
      <c r="I10480" s="269"/>
    </row>
    <row r="10481" spans="1:20">
      <c r="A10481" s="251" t="str">
        <f t="shared" si="1867"/>
        <v/>
      </c>
      <c r="B10481" s="239" t="str">
        <f t="shared" si="1868"/>
        <v/>
      </c>
      <c r="C10481" s="187"/>
      <c r="D10481" s="187"/>
      <c r="E10481" s="240">
        <f t="shared" si="1869"/>
        <v>0</v>
      </c>
      <c r="F10481" s="218">
        <f t="shared" si="1870"/>
        <v>0</v>
      </c>
      <c r="G10481" s="220"/>
      <c r="I10481" s="269"/>
    </row>
    <row r="10482" spans="1:20">
      <c r="A10482" s="251" t="str">
        <f t="shared" si="1867"/>
        <v/>
      </c>
      <c r="B10482" s="239" t="str">
        <f t="shared" si="1868"/>
        <v/>
      </c>
      <c r="C10482" s="187"/>
      <c r="D10482" s="187"/>
      <c r="E10482" s="240">
        <f t="shared" si="1869"/>
        <v>0</v>
      </c>
      <c r="F10482" s="218">
        <f t="shared" si="1870"/>
        <v>0</v>
      </c>
      <c r="G10482" s="220"/>
      <c r="I10482" s="269"/>
    </row>
    <row r="10483" spans="1:20">
      <c r="A10483" s="251" t="str">
        <f t="shared" si="1867"/>
        <v/>
      </c>
      <c r="B10483" s="239" t="str">
        <f t="shared" si="1868"/>
        <v/>
      </c>
      <c r="C10483" s="187"/>
      <c r="D10483" s="187"/>
      <c r="E10483" s="240">
        <f t="shared" si="1869"/>
        <v>0</v>
      </c>
      <c r="F10483" s="218">
        <f t="shared" si="1870"/>
        <v>0</v>
      </c>
      <c r="G10483" s="220"/>
      <c r="I10483" s="269"/>
    </row>
    <row r="10484" spans="1:20">
      <c r="A10484" s="251" t="str">
        <f t="shared" si="1867"/>
        <v/>
      </c>
      <c r="B10484" s="239" t="str">
        <f t="shared" si="1868"/>
        <v/>
      </c>
      <c r="C10484" s="187"/>
      <c r="D10484" s="187"/>
      <c r="E10484" s="240">
        <f t="shared" si="1869"/>
        <v>0</v>
      </c>
      <c r="F10484" s="218">
        <f t="shared" si="1870"/>
        <v>0</v>
      </c>
      <c r="G10484" s="220"/>
      <c r="I10484" s="269"/>
    </row>
    <row r="10485" spans="1:20">
      <c r="A10485" s="251" t="str">
        <f t="shared" si="1867"/>
        <v/>
      </c>
      <c r="B10485" s="239" t="str">
        <f t="shared" si="1868"/>
        <v/>
      </c>
      <c r="C10485" s="187"/>
      <c r="D10485" s="187"/>
      <c r="E10485" s="240">
        <f t="shared" si="1869"/>
        <v>0</v>
      </c>
      <c r="F10485" s="218">
        <f t="shared" si="1870"/>
        <v>0</v>
      </c>
      <c r="G10485" s="220"/>
      <c r="I10485" s="269"/>
    </row>
    <row r="10486" spans="1:20">
      <c r="A10486" s="251" t="str">
        <f t="shared" si="1867"/>
        <v/>
      </c>
      <c r="B10486" s="239" t="str">
        <f t="shared" si="1868"/>
        <v/>
      </c>
      <c r="C10486" s="187"/>
      <c r="D10486" s="187"/>
      <c r="E10486" s="240">
        <f t="shared" si="1869"/>
        <v>0</v>
      </c>
      <c r="F10486" s="218">
        <f t="shared" si="1870"/>
        <v>0</v>
      </c>
      <c r="G10486" s="220"/>
      <c r="I10486" s="269"/>
    </row>
    <row r="10487" spans="1:20">
      <c r="A10487" s="251" t="str">
        <f t="shared" si="1867"/>
        <v/>
      </c>
      <c r="B10487" s="239" t="str">
        <f t="shared" si="1868"/>
        <v/>
      </c>
      <c r="C10487" s="187"/>
      <c r="D10487" s="187"/>
      <c r="E10487" s="240">
        <f t="shared" si="1869"/>
        <v>0</v>
      </c>
      <c r="F10487" s="218">
        <f t="shared" si="1870"/>
        <v>0</v>
      </c>
      <c r="G10487" s="220"/>
      <c r="I10487" s="269"/>
    </row>
    <row r="10488" spans="1:20" ht="31.5" customHeight="1">
      <c r="A10488" s="251" t="str">
        <f t="shared" si="1867"/>
        <v/>
      </c>
      <c r="B10488" s="239" t="str">
        <f t="shared" si="1868"/>
        <v/>
      </c>
      <c r="C10488" s="187"/>
      <c r="D10488" s="187"/>
      <c r="E10488" s="240">
        <f t="shared" si="1869"/>
        <v>0</v>
      </c>
      <c r="F10488" s="218">
        <f t="shared" si="1870"/>
        <v>0</v>
      </c>
      <c r="G10488" s="221"/>
      <c r="I10488" s="308"/>
    </row>
    <row r="10489" spans="1:20" ht="13.5" thickBot="1">
      <c r="A10489" s="222"/>
      <c r="B10489" s="223"/>
      <c r="C10489" s="223"/>
      <c r="D10489" s="225"/>
      <c r="E10489" s="225"/>
      <c r="F10489" s="226" t="s">
        <v>79</v>
      </c>
      <c r="G10489" s="250">
        <f>SUM(F10477:F10488)</f>
        <v>0</v>
      </c>
      <c r="I10489" s="308"/>
    </row>
    <row r="10490" spans="1:20" ht="13.5" thickTop="1">
      <c r="A10490" s="179" t="s">
        <v>72</v>
      </c>
      <c r="B10490" s="229"/>
      <c r="C10490" s="229"/>
      <c r="D10490" s="231"/>
      <c r="E10490" s="231"/>
      <c r="F10490" s="230"/>
      <c r="G10490" s="232"/>
      <c r="H10490" s="209"/>
      <c r="I10490" s="307"/>
    </row>
    <row r="10491" spans="1:20">
      <c r="A10491" s="233" t="s">
        <v>53</v>
      </c>
      <c r="B10491" s="234"/>
      <c r="C10491" s="234"/>
      <c r="D10491" s="299"/>
      <c r="E10491" s="236" t="s">
        <v>73</v>
      </c>
      <c r="F10491" s="237" t="s">
        <v>74</v>
      </c>
      <c r="G10491" s="252" t="s">
        <v>73</v>
      </c>
      <c r="I10491" s="308"/>
    </row>
    <row r="10492" spans="1:20">
      <c r="A10492" s="178" t="s">
        <v>86</v>
      </c>
      <c r="B10492" s="253"/>
      <c r="C10492" s="253"/>
      <c r="D10492" s="300"/>
      <c r="E10492" s="217">
        <f>SUM(G10451,G10466,G10474,G10489)</f>
        <v>0</v>
      </c>
      <c r="F10492" s="254">
        <f>A</f>
        <v>0</v>
      </c>
      <c r="G10492" s="255">
        <f>E10492*F10492</f>
        <v>0</v>
      </c>
      <c r="I10492" s="308"/>
    </row>
    <row r="10493" spans="1:20">
      <c r="A10493" s="178" t="s">
        <v>84</v>
      </c>
      <c r="B10493" s="253"/>
      <c r="C10493" s="253"/>
      <c r="D10493" s="300"/>
      <c r="E10493" s="217">
        <f>SUM(G10451,G10466,G10474,G10489)</f>
        <v>0</v>
      </c>
      <c r="F10493" s="254">
        <f>I</f>
        <v>0</v>
      </c>
      <c r="G10493" s="255">
        <f>E10493*F10493</f>
        <v>0</v>
      </c>
      <c r="I10493" s="308"/>
    </row>
    <row r="10494" spans="1:20" ht="33" customHeight="1">
      <c r="A10494" s="178" t="s">
        <v>85</v>
      </c>
      <c r="B10494" s="253"/>
      <c r="C10494" s="253"/>
      <c r="D10494" s="300"/>
      <c r="E10494" s="217">
        <f>SUM(G10451,G10466,G10474,G10489)</f>
        <v>0</v>
      </c>
      <c r="F10494" s="254">
        <f>U</f>
        <v>0</v>
      </c>
      <c r="G10494" s="255">
        <f>E10494*F10494</f>
        <v>0</v>
      </c>
      <c r="I10494" s="308"/>
      <c r="J10494" s="281"/>
      <c r="K10494" s="281"/>
      <c r="L10494" s="281"/>
      <c r="M10494" s="281"/>
      <c r="N10494" s="281"/>
      <c r="O10494" s="281"/>
      <c r="P10494" s="281"/>
      <c r="Q10494" s="281"/>
      <c r="R10494" s="281"/>
      <c r="S10494" s="281"/>
    </row>
    <row r="10495" spans="1:20" s="201" customFormat="1" ht="13.5" thickBot="1">
      <c r="A10495" s="222"/>
      <c r="B10495" s="223"/>
      <c r="C10495" s="223"/>
      <c r="D10495" s="225"/>
      <c r="E10495" s="225"/>
      <c r="F10495" s="256" t="s">
        <v>83</v>
      </c>
      <c r="G10495" s="250">
        <f>SUM(G10492:G10494)</f>
        <v>0</v>
      </c>
      <c r="I10495" s="309"/>
      <c r="J10495" s="201" t="str">
        <f>B10435</f>
        <v>12,2</v>
      </c>
      <c r="K10495" s="261">
        <f>E10492</f>
        <v>0</v>
      </c>
      <c r="L10495" s="261">
        <f>+G10451</f>
        <v>0</v>
      </c>
      <c r="M10495" s="261">
        <f>+G10466</f>
        <v>0</v>
      </c>
      <c r="N10495" s="261">
        <f>+G10474</f>
        <v>0</v>
      </c>
      <c r="O10495" s="261">
        <f>+G10489</f>
        <v>0</v>
      </c>
      <c r="P10495" s="280">
        <f>G10492</f>
        <v>0</v>
      </c>
      <c r="Q10495" s="280">
        <f>G10493</f>
        <v>0</v>
      </c>
      <c r="R10495" s="280">
        <f>G10494</f>
        <v>0</v>
      </c>
      <c r="S10495" s="283">
        <f>SUM(K10495:R10495)</f>
        <v>0</v>
      </c>
      <c r="T10495" s="280"/>
    </row>
    <row r="10496" spans="1:20" ht="14" thickTop="1" thickBot="1">
      <c r="A10496" s="257"/>
      <c r="B10496" s="201"/>
      <c r="C10496" s="201"/>
      <c r="D10496" s="301"/>
      <c r="E10496" s="258" t="s">
        <v>88</v>
      </c>
      <c r="F10496" s="259"/>
      <c r="G10496" s="260">
        <f>ROUND(SUM(G10451,G10466,G10474,G10489,G10495),0)</f>
        <v>0</v>
      </c>
      <c r="I10496" s="308"/>
      <c r="T10496" s="280"/>
    </row>
    <row r="10497" spans="1:20" ht="13.5" thickTop="1">
      <c r="A10497" s="262" t="s">
        <v>95</v>
      </c>
      <c r="D10497" s="206"/>
      <c r="E10497" s="206"/>
      <c r="F10497" s="205"/>
      <c r="G10497" s="208"/>
      <c r="I10497" s="308"/>
      <c r="T10497" s="280"/>
    </row>
    <row r="10498" spans="1:20">
      <c r="A10498" s="262"/>
      <c r="B10498" s="263"/>
      <c r="C10498" s="263"/>
      <c r="D10498" s="302"/>
      <c r="E10498" s="206"/>
      <c r="F10498" s="205"/>
      <c r="G10498" s="264">
        <f ca="1">TODAY()</f>
        <v>45189</v>
      </c>
      <c r="I10498" s="308"/>
      <c r="T10498" s="280"/>
    </row>
    <row r="10499" spans="1:20" s="191" customFormat="1" ht="13.5" thickBot="1">
      <c r="A10499" s="222"/>
      <c r="B10499" s="223"/>
      <c r="C10499" s="223"/>
      <c r="D10499" s="225"/>
      <c r="E10499" s="225"/>
      <c r="F10499" s="224"/>
      <c r="G10499" s="265"/>
      <c r="I10499" s="303"/>
      <c r="S10499" s="282"/>
    </row>
    <row r="10500" spans="1:20" s="191" customFormat="1" ht="13.5" thickTop="1">
      <c r="A10500" s="188" t="s">
        <v>124</v>
      </c>
      <c r="B10500" s="188"/>
      <c r="C10500" s="188"/>
      <c r="D10500" s="190"/>
      <c r="E10500" s="190"/>
      <c r="F10500" s="189"/>
      <c r="G10500" s="189"/>
      <c r="I10500" s="303"/>
      <c r="S10500" s="282"/>
    </row>
    <row r="10501" spans="1:20" s="191" customFormat="1">
      <c r="A10501" s="188" t="str">
        <f>CONCATENATE('Prestaciones y AIU'!A9120," ANALISIS DE PRECIOS UNITARIOS")</f>
        <v xml:space="preserve"> ANALISIS DE PRECIOS UNITARIOS</v>
      </c>
      <c r="B10501" s="188"/>
      <c r="C10501" s="188"/>
      <c r="D10501" s="190"/>
      <c r="E10501" s="190"/>
      <c r="F10501" s="189"/>
      <c r="G10501" s="189"/>
      <c r="I10501" s="303"/>
      <c r="S10501" s="282"/>
    </row>
    <row r="10502" spans="1:20" s="191" customFormat="1">
      <c r="A10502" s="188" t="str">
        <f>Objeto_LIC</f>
        <v>OBJETO PROCESO COMPETITIVO</v>
      </c>
      <c r="B10502" s="188"/>
      <c r="C10502" s="188"/>
      <c r="D10502" s="190"/>
      <c r="E10502" s="190"/>
      <c r="F10502" s="189"/>
      <c r="G10502" s="189"/>
      <c r="I10502" s="303"/>
      <c r="S10502" s="282"/>
    </row>
    <row r="10503" spans="1:20">
      <c r="A10503" s="188"/>
      <c r="B10503" s="188"/>
      <c r="C10503" s="188"/>
      <c r="D10503" s="190"/>
      <c r="E10503" s="190"/>
      <c r="F10503" s="189"/>
      <c r="G10503" s="189"/>
    </row>
    <row r="10504" spans="1:20" s="201" customFormat="1" ht="13.5" thickBot="1">
      <c r="A10504" s="192"/>
      <c r="B10504" s="192"/>
      <c r="C10504" s="192"/>
      <c r="D10504" s="194"/>
      <c r="E10504" s="194"/>
      <c r="F10504" s="193"/>
      <c r="G10504" s="193"/>
      <c r="I10504" s="305"/>
      <c r="S10504" s="282"/>
    </row>
    <row r="10505" spans="1:20" ht="13.5" thickTop="1">
      <c r="A10505" s="196"/>
      <c r="B10505" s="197"/>
      <c r="C10505" s="197"/>
      <c r="D10505" s="199"/>
      <c r="E10505" s="199"/>
      <c r="F10505" s="198"/>
      <c r="G10505" s="200" t="s">
        <v>125</v>
      </c>
    </row>
    <row r="10506" spans="1:20">
      <c r="A10506" s="202" t="s">
        <v>58</v>
      </c>
      <c r="B10506" s="844" t="str">
        <f>Proponente</f>
        <v>INDICAR NOMBRE DE CONTRATISTA</v>
      </c>
      <c r="C10506" s="844"/>
      <c r="D10506" s="844"/>
      <c r="E10506" s="844"/>
      <c r="F10506" s="844"/>
      <c r="G10506" s="845"/>
    </row>
    <row r="10507" spans="1:20">
      <c r="A10507" s="202" t="s">
        <v>59</v>
      </c>
      <c r="B10507" s="203" t="str">
        <f>Presupuesto!$A$159</f>
        <v>12,3</v>
      </c>
      <c r="C10507" s="844" t="str">
        <f>Presupuesto!$B$159</f>
        <v>Servicio de comisión de topografía</v>
      </c>
      <c r="D10507" s="844"/>
      <c r="E10507" s="844"/>
      <c r="F10507" s="844"/>
      <c r="G10507" s="845"/>
    </row>
    <row r="10508" spans="1:20">
      <c r="A10508" s="204"/>
      <c r="D10508" s="206"/>
      <c r="E10508" s="206"/>
      <c r="F10508" s="192" t="s">
        <v>87</v>
      </c>
      <c r="G10508" s="207" t="str">
        <f>Presupuesto!$C$159</f>
        <v>Día</v>
      </c>
      <c r="I10508" s="306"/>
      <c r="J10508" s="281"/>
      <c r="K10508" s="281"/>
      <c r="L10508" s="281"/>
      <c r="M10508" s="281"/>
      <c r="N10508" s="281"/>
      <c r="O10508" s="281"/>
      <c r="P10508" s="281"/>
      <c r="Q10508" s="281"/>
      <c r="R10508" s="281"/>
      <c r="S10508" s="281"/>
    </row>
    <row r="10509" spans="1:20" s="209" customFormat="1" ht="13.5" thickBot="1">
      <c r="A10509" s="202" t="s">
        <v>60</v>
      </c>
      <c r="B10509" s="195"/>
      <c r="C10509" s="195"/>
      <c r="D10509" s="206"/>
      <c r="E10509" s="206"/>
      <c r="F10509" s="205"/>
      <c r="G10509" s="208"/>
      <c r="I10509" s="307"/>
      <c r="S10509" s="281"/>
    </row>
    <row r="10510" spans="1:20" ht="13.5" thickTop="1">
      <c r="A10510" s="210" t="s">
        <v>53</v>
      </c>
      <c r="B10510" s="211" t="s">
        <v>61</v>
      </c>
      <c r="C10510" s="211" t="s">
        <v>62</v>
      </c>
      <c r="D10510" s="212" t="s">
        <v>70</v>
      </c>
      <c r="E10510" s="213" t="s">
        <v>98</v>
      </c>
      <c r="F10510" s="213" t="s">
        <v>75</v>
      </c>
      <c r="G10510" s="214" t="s">
        <v>66</v>
      </c>
      <c r="I10510" s="269"/>
    </row>
    <row r="10511" spans="1:20">
      <c r="A10511" s="215" t="str">
        <f t="shared" ref="A10511:A10522" si="1871">IF(I10510=0,"-",VLOOKUP(I10510,EQUIPOS,2,FALSE))</f>
        <v>-</v>
      </c>
      <c r="B10511" s="216"/>
      <c r="C10511" s="216"/>
      <c r="D10511" s="186"/>
      <c r="E10511" s="217">
        <f t="shared" ref="E10511:E10522" si="1872">IF(I10510=0,0,VLOOKUP(I10510,EQUIPOS,4,FALSE))</f>
        <v>0</v>
      </c>
      <c r="F10511" s="218">
        <f t="shared" ref="F10511:F10522" si="1873">IF(D10511=0,0,E10511/D10511)</f>
        <v>0</v>
      </c>
      <c r="G10511" s="219"/>
      <c r="I10511" s="269"/>
    </row>
    <row r="10512" spans="1:20">
      <c r="A10512" s="215" t="str">
        <f t="shared" si="1871"/>
        <v>-</v>
      </c>
      <c r="B10512" s="216"/>
      <c r="C10512" s="216"/>
      <c r="D10512" s="186"/>
      <c r="E10512" s="217">
        <f t="shared" si="1872"/>
        <v>0</v>
      </c>
      <c r="F10512" s="218">
        <f t="shared" si="1873"/>
        <v>0</v>
      </c>
      <c r="G10512" s="220"/>
      <c r="I10512" s="269"/>
    </row>
    <row r="10513" spans="1:19">
      <c r="A10513" s="215" t="str">
        <f t="shared" si="1871"/>
        <v>-</v>
      </c>
      <c r="B10513" s="216"/>
      <c r="C10513" s="216"/>
      <c r="D10513" s="186"/>
      <c r="E10513" s="217">
        <f t="shared" si="1872"/>
        <v>0</v>
      </c>
      <c r="F10513" s="218">
        <f t="shared" si="1873"/>
        <v>0</v>
      </c>
      <c r="G10513" s="220"/>
      <c r="I10513" s="269"/>
    </row>
    <row r="10514" spans="1:19">
      <c r="A10514" s="215" t="str">
        <f t="shared" si="1871"/>
        <v>-</v>
      </c>
      <c r="B10514" s="216"/>
      <c r="C10514" s="216"/>
      <c r="D10514" s="186"/>
      <c r="E10514" s="217">
        <f t="shared" si="1872"/>
        <v>0</v>
      </c>
      <c r="F10514" s="218">
        <f t="shared" si="1873"/>
        <v>0</v>
      </c>
      <c r="G10514" s="220"/>
      <c r="I10514" s="269"/>
    </row>
    <row r="10515" spans="1:19">
      <c r="A10515" s="215" t="str">
        <f t="shared" si="1871"/>
        <v>-</v>
      </c>
      <c r="B10515" s="216"/>
      <c r="C10515" s="216"/>
      <c r="D10515" s="186"/>
      <c r="E10515" s="217">
        <f t="shared" si="1872"/>
        <v>0</v>
      </c>
      <c r="F10515" s="218">
        <f t="shared" si="1873"/>
        <v>0</v>
      </c>
      <c r="G10515" s="220"/>
      <c r="I10515" s="269"/>
    </row>
    <row r="10516" spans="1:19">
      <c r="A10516" s="215" t="str">
        <f t="shared" si="1871"/>
        <v>-</v>
      </c>
      <c r="B10516" s="216"/>
      <c r="C10516" s="216"/>
      <c r="D10516" s="186"/>
      <c r="E10516" s="217">
        <f t="shared" si="1872"/>
        <v>0</v>
      </c>
      <c r="F10516" s="218">
        <f t="shared" si="1873"/>
        <v>0</v>
      </c>
      <c r="G10516" s="220"/>
      <c r="I10516" s="269"/>
    </row>
    <row r="10517" spans="1:19">
      <c r="A10517" s="215" t="str">
        <f t="shared" si="1871"/>
        <v>-</v>
      </c>
      <c r="B10517" s="216"/>
      <c r="C10517" s="216"/>
      <c r="D10517" s="186"/>
      <c r="E10517" s="217">
        <f t="shared" si="1872"/>
        <v>0</v>
      </c>
      <c r="F10517" s="218">
        <f t="shared" si="1873"/>
        <v>0</v>
      </c>
      <c r="G10517" s="220"/>
      <c r="I10517" s="269"/>
    </row>
    <row r="10518" spans="1:19">
      <c r="A10518" s="215" t="str">
        <f t="shared" si="1871"/>
        <v>-</v>
      </c>
      <c r="B10518" s="216"/>
      <c r="C10518" s="216"/>
      <c r="D10518" s="186"/>
      <c r="E10518" s="217">
        <f t="shared" si="1872"/>
        <v>0</v>
      </c>
      <c r="F10518" s="218">
        <f t="shared" si="1873"/>
        <v>0</v>
      </c>
      <c r="G10518" s="220"/>
      <c r="I10518" s="269"/>
    </row>
    <row r="10519" spans="1:19">
      <c r="A10519" s="215" t="str">
        <f t="shared" si="1871"/>
        <v>-</v>
      </c>
      <c r="B10519" s="216"/>
      <c r="C10519" s="216"/>
      <c r="D10519" s="186"/>
      <c r="E10519" s="217">
        <f t="shared" si="1872"/>
        <v>0</v>
      </c>
      <c r="F10519" s="218">
        <f t="shared" si="1873"/>
        <v>0</v>
      </c>
      <c r="G10519" s="220"/>
      <c r="I10519" s="269"/>
    </row>
    <row r="10520" spans="1:19">
      <c r="A10520" s="215" t="str">
        <f t="shared" si="1871"/>
        <v>-</v>
      </c>
      <c r="B10520" s="216"/>
      <c r="C10520" s="216"/>
      <c r="D10520" s="186"/>
      <c r="E10520" s="217">
        <f t="shared" si="1872"/>
        <v>0</v>
      </c>
      <c r="F10520" s="218">
        <f t="shared" si="1873"/>
        <v>0</v>
      </c>
      <c r="G10520" s="220"/>
      <c r="I10520" s="269"/>
    </row>
    <row r="10521" spans="1:19">
      <c r="A10521" s="215" t="str">
        <f t="shared" si="1871"/>
        <v>-</v>
      </c>
      <c r="B10521" s="216"/>
      <c r="C10521" s="216"/>
      <c r="D10521" s="186"/>
      <c r="E10521" s="217">
        <f t="shared" si="1872"/>
        <v>0</v>
      </c>
      <c r="F10521" s="218">
        <f t="shared" si="1873"/>
        <v>0</v>
      </c>
      <c r="G10521" s="220"/>
      <c r="I10521" s="269"/>
    </row>
    <row r="10522" spans="1:19">
      <c r="A10522" s="215" t="str">
        <f t="shared" si="1871"/>
        <v>-</v>
      </c>
      <c r="B10522" s="216"/>
      <c r="C10522" s="216"/>
      <c r="D10522" s="186"/>
      <c r="E10522" s="217">
        <f t="shared" si="1872"/>
        <v>0</v>
      </c>
      <c r="F10522" s="218">
        <f t="shared" si="1873"/>
        <v>0</v>
      </c>
      <c r="G10522" s="220"/>
      <c r="I10522" s="308"/>
    </row>
    <row r="10523" spans="1:19" ht="13.5" thickBot="1">
      <c r="A10523" s="222"/>
      <c r="B10523" s="223"/>
      <c r="C10523" s="223"/>
      <c r="D10523" s="225"/>
      <c r="E10523" s="225"/>
      <c r="F10523" s="226" t="s">
        <v>76</v>
      </c>
      <c r="G10523" s="227">
        <f>SUM(F10511:F10522)</f>
        <v>0</v>
      </c>
      <c r="I10523" s="308"/>
    </row>
    <row r="10524" spans="1:19" s="209" customFormat="1" ht="13.5" thickTop="1">
      <c r="A10524" s="228" t="s">
        <v>63</v>
      </c>
      <c r="B10524" s="229"/>
      <c r="C10524" s="229"/>
      <c r="D10524" s="231"/>
      <c r="E10524" s="231"/>
      <c r="F10524" s="230"/>
      <c r="G10524" s="232"/>
      <c r="I10524" s="307"/>
      <c r="S10524" s="281"/>
    </row>
    <row r="10525" spans="1:19" ht="26">
      <c r="A10525" s="233" t="s">
        <v>53</v>
      </c>
      <c r="B10525" s="234"/>
      <c r="C10525" s="235" t="s">
        <v>54</v>
      </c>
      <c r="D10525" s="298" t="s">
        <v>64</v>
      </c>
      <c r="E10525" s="236" t="s">
        <v>65</v>
      </c>
      <c r="F10525" s="237" t="s">
        <v>75</v>
      </c>
      <c r="G10525" s="238" t="s">
        <v>66</v>
      </c>
      <c r="I10525" s="269"/>
    </row>
    <row r="10526" spans="1:19">
      <c r="A10526" s="842" t="str">
        <f t="shared" ref="A10526:A10537" si="1874">IF(I10525=0,"",VLOOKUP(I10525,MATERIALES,2,FALSE))</f>
        <v/>
      </c>
      <c r="B10526" s="843"/>
      <c r="C10526" s="239" t="str">
        <f t="shared" ref="C10526:C10534" si="1875">IF(I10525=0,"",VLOOKUP(I10525,MATERIALES,3,FALSE))</f>
        <v/>
      </c>
      <c r="D10526" s="186"/>
      <c r="E10526" s="240">
        <f t="shared" ref="E10526:E10537" si="1876">IF(I10525=0,0,VLOOKUP(I10525,MATERIALES,4,FALSE))</f>
        <v>0</v>
      </c>
      <c r="F10526" s="218">
        <f>D10526*E10526</f>
        <v>0</v>
      </c>
      <c r="G10526" s="219"/>
      <c r="I10526" s="269"/>
    </row>
    <row r="10527" spans="1:19">
      <c r="A10527" s="842" t="str">
        <f t="shared" si="1874"/>
        <v/>
      </c>
      <c r="B10527" s="843"/>
      <c r="C10527" s="239" t="str">
        <f t="shared" si="1875"/>
        <v/>
      </c>
      <c r="D10527" s="186"/>
      <c r="E10527" s="240">
        <f t="shared" si="1876"/>
        <v>0</v>
      </c>
      <c r="F10527" s="218">
        <f t="shared" ref="F10527:F10537" si="1877">D10527*E10527</f>
        <v>0</v>
      </c>
      <c r="G10527" s="220"/>
      <c r="I10527" s="269"/>
    </row>
    <row r="10528" spans="1:19">
      <c r="A10528" s="842" t="str">
        <f t="shared" si="1874"/>
        <v/>
      </c>
      <c r="B10528" s="843"/>
      <c r="C10528" s="239" t="str">
        <f t="shared" si="1875"/>
        <v/>
      </c>
      <c r="D10528" s="186"/>
      <c r="E10528" s="240">
        <f t="shared" si="1876"/>
        <v>0</v>
      </c>
      <c r="F10528" s="218">
        <f t="shared" si="1877"/>
        <v>0</v>
      </c>
      <c r="G10528" s="220"/>
      <c r="I10528" s="269"/>
    </row>
    <row r="10529" spans="1:9">
      <c r="A10529" s="842" t="str">
        <f t="shared" si="1874"/>
        <v/>
      </c>
      <c r="B10529" s="843"/>
      <c r="C10529" s="239" t="str">
        <f t="shared" si="1875"/>
        <v/>
      </c>
      <c r="D10529" s="186"/>
      <c r="E10529" s="240">
        <f t="shared" si="1876"/>
        <v>0</v>
      </c>
      <c r="F10529" s="218">
        <f t="shared" si="1877"/>
        <v>0</v>
      </c>
      <c r="G10529" s="220"/>
      <c r="I10529" s="269"/>
    </row>
    <row r="10530" spans="1:9">
      <c r="A10530" s="842" t="str">
        <f t="shared" si="1874"/>
        <v/>
      </c>
      <c r="B10530" s="843"/>
      <c r="C10530" s="239" t="str">
        <f t="shared" si="1875"/>
        <v/>
      </c>
      <c r="D10530" s="186"/>
      <c r="E10530" s="240">
        <f t="shared" si="1876"/>
        <v>0</v>
      </c>
      <c r="F10530" s="218">
        <f t="shared" si="1877"/>
        <v>0</v>
      </c>
      <c r="G10530" s="220"/>
      <c r="I10530" s="269"/>
    </row>
    <row r="10531" spans="1:9">
      <c r="A10531" s="842" t="str">
        <f t="shared" si="1874"/>
        <v/>
      </c>
      <c r="B10531" s="843"/>
      <c r="C10531" s="239" t="str">
        <f t="shared" si="1875"/>
        <v/>
      </c>
      <c r="D10531" s="186"/>
      <c r="E10531" s="240">
        <f t="shared" si="1876"/>
        <v>0</v>
      </c>
      <c r="F10531" s="218">
        <f t="shared" si="1877"/>
        <v>0</v>
      </c>
      <c r="G10531" s="220"/>
      <c r="I10531" s="269"/>
    </row>
    <row r="10532" spans="1:9">
      <c r="A10532" s="842" t="str">
        <f t="shared" si="1874"/>
        <v/>
      </c>
      <c r="B10532" s="843"/>
      <c r="C10532" s="239" t="str">
        <f t="shared" si="1875"/>
        <v/>
      </c>
      <c r="D10532" s="186"/>
      <c r="E10532" s="240">
        <f t="shared" si="1876"/>
        <v>0</v>
      </c>
      <c r="F10532" s="218">
        <f t="shared" si="1877"/>
        <v>0</v>
      </c>
      <c r="G10532" s="220"/>
      <c r="I10532" s="269"/>
    </row>
    <row r="10533" spans="1:9">
      <c r="A10533" s="842" t="str">
        <f t="shared" si="1874"/>
        <v/>
      </c>
      <c r="B10533" s="843"/>
      <c r="C10533" s="239" t="str">
        <f t="shared" si="1875"/>
        <v/>
      </c>
      <c r="D10533" s="186"/>
      <c r="E10533" s="240">
        <f t="shared" si="1876"/>
        <v>0</v>
      </c>
      <c r="F10533" s="218">
        <f t="shared" si="1877"/>
        <v>0</v>
      </c>
      <c r="G10533" s="241"/>
      <c r="I10533" s="269"/>
    </row>
    <row r="10534" spans="1:9">
      <c r="A10534" s="842" t="str">
        <f t="shared" si="1874"/>
        <v/>
      </c>
      <c r="B10534" s="843"/>
      <c r="C10534" s="239" t="str">
        <f t="shared" si="1875"/>
        <v/>
      </c>
      <c r="D10534" s="186"/>
      <c r="E10534" s="240">
        <f t="shared" si="1876"/>
        <v>0</v>
      </c>
      <c r="F10534" s="218">
        <f t="shared" si="1877"/>
        <v>0</v>
      </c>
      <c r="G10534" s="220"/>
      <c r="I10534" s="269"/>
    </row>
    <row r="10535" spans="1:9">
      <c r="A10535" s="842" t="str">
        <f t="shared" si="1874"/>
        <v/>
      </c>
      <c r="B10535" s="843"/>
      <c r="C10535" s="239"/>
      <c r="D10535" s="186"/>
      <c r="E10535" s="240">
        <f t="shared" si="1876"/>
        <v>0</v>
      </c>
      <c r="F10535" s="218">
        <f t="shared" si="1877"/>
        <v>0</v>
      </c>
      <c r="G10535" s="220"/>
      <c r="I10535" s="269"/>
    </row>
    <row r="10536" spans="1:9">
      <c r="A10536" s="842" t="str">
        <f t="shared" si="1874"/>
        <v/>
      </c>
      <c r="B10536" s="843"/>
      <c r="C10536" s="239"/>
      <c r="D10536" s="186"/>
      <c r="E10536" s="240">
        <f t="shared" si="1876"/>
        <v>0</v>
      </c>
      <c r="F10536" s="218">
        <f t="shared" si="1877"/>
        <v>0</v>
      </c>
      <c r="G10536" s="220"/>
      <c r="I10536" s="269"/>
    </row>
    <row r="10537" spans="1:9" ht="26.25" customHeight="1">
      <c r="A10537" s="842" t="str">
        <f t="shared" si="1874"/>
        <v/>
      </c>
      <c r="B10537" s="843"/>
      <c r="C10537" s="239" t="str">
        <f t="shared" ref="C10537" si="1878">IF(I10536=0,"",VLOOKUP(I10536,MATERIALES,3,FALSE))</f>
        <v/>
      </c>
      <c r="D10537" s="186"/>
      <c r="E10537" s="240">
        <f t="shared" si="1876"/>
        <v>0</v>
      </c>
      <c r="F10537" s="218">
        <f t="shared" si="1877"/>
        <v>0</v>
      </c>
      <c r="G10537" s="221"/>
      <c r="I10537" s="308"/>
    </row>
    <row r="10538" spans="1:9" ht="13.5" thickBot="1">
      <c r="A10538" s="204"/>
      <c r="D10538" s="206"/>
      <c r="E10538" s="242"/>
      <c r="F10538" s="243" t="s">
        <v>77</v>
      </c>
      <c r="G10538" s="241">
        <f>SUM(F10526:F10537)</f>
        <v>0</v>
      </c>
      <c r="I10538" s="308"/>
    </row>
    <row r="10539" spans="1:9" ht="14" thickTop="1" thickBot="1">
      <c r="A10539" s="244" t="s">
        <v>68</v>
      </c>
      <c r="B10539" s="245"/>
      <c r="C10539" s="245"/>
      <c r="D10539" s="247"/>
      <c r="E10539" s="247"/>
      <c r="F10539" s="246"/>
      <c r="G10539" s="248"/>
      <c r="I10539" s="308"/>
    </row>
    <row r="10540" spans="1:9" ht="13.5" thickTop="1">
      <c r="A10540" s="233" t="s">
        <v>53</v>
      </c>
      <c r="B10540" s="234"/>
      <c r="C10540" s="236" t="s">
        <v>67</v>
      </c>
      <c r="D10540" s="298" t="s">
        <v>71</v>
      </c>
      <c r="E10540" s="236" t="s">
        <v>96</v>
      </c>
      <c r="F10540" s="237" t="s">
        <v>75</v>
      </c>
      <c r="G10540" s="238" t="s">
        <v>66</v>
      </c>
      <c r="I10540" s="269"/>
    </row>
    <row r="10541" spans="1:9">
      <c r="A10541" s="842" t="str">
        <f>IF(I10540=0,"",VLOOKUP(I10540,EQUIPOS,2,FALSE))</f>
        <v/>
      </c>
      <c r="B10541" s="843"/>
      <c r="C10541" s="187"/>
      <c r="D10541" s="186"/>
      <c r="E10541" s="240">
        <f>IF(I10540=0,0,VLOOKUP(I10540,EQUIPOS,4,FALSE))</f>
        <v>0</v>
      </c>
      <c r="F10541" s="218">
        <f>C10541*D10541*E10541</f>
        <v>0</v>
      </c>
      <c r="G10541" s="219"/>
      <c r="I10541" s="269"/>
    </row>
    <row r="10542" spans="1:9">
      <c r="A10542" s="842" t="str">
        <f>IF(I10541=0,"",VLOOKUP(I10541,EQUIPOS,2,FALSE))</f>
        <v/>
      </c>
      <c r="B10542" s="843"/>
      <c r="C10542" s="187"/>
      <c r="D10542" s="186"/>
      <c r="E10542" s="240">
        <f>IF(I10541=0,0,VLOOKUP(I10541,EQUIPOS,4,FALSE))</f>
        <v>0</v>
      </c>
      <c r="F10542" s="218">
        <f t="shared" ref="F10542:F10545" si="1879">C10542*D10542*E10542</f>
        <v>0</v>
      </c>
      <c r="G10542" s="220"/>
      <c r="I10542" s="269"/>
    </row>
    <row r="10543" spans="1:9">
      <c r="A10543" s="842" t="str">
        <f>IF(I10542=0,"",VLOOKUP(I10542,EQUIPOS,2,FALSE))</f>
        <v/>
      </c>
      <c r="B10543" s="843"/>
      <c r="C10543" s="187"/>
      <c r="D10543" s="186"/>
      <c r="E10543" s="240">
        <f>IF(I10542=0,0,VLOOKUP(I10542,EQUIPOS,4,FALSE))</f>
        <v>0</v>
      </c>
      <c r="F10543" s="218">
        <f t="shared" si="1879"/>
        <v>0</v>
      </c>
      <c r="G10543" s="220"/>
      <c r="I10543" s="269"/>
    </row>
    <row r="10544" spans="1:9">
      <c r="A10544" s="842" t="str">
        <f>IF(I10543=0,"",VLOOKUP(I10543,EQUIPOS,2,FALSE))</f>
        <v/>
      </c>
      <c r="B10544" s="843"/>
      <c r="C10544" s="187"/>
      <c r="D10544" s="186"/>
      <c r="E10544" s="240">
        <f>IF(I10543=0,0,VLOOKUP(I10543,EQUIPOS,4,FALSE))</f>
        <v>0</v>
      </c>
      <c r="F10544" s="218">
        <f t="shared" si="1879"/>
        <v>0</v>
      </c>
      <c r="G10544" s="220"/>
      <c r="I10544" s="269"/>
    </row>
    <row r="10545" spans="1:9" ht="30.75" customHeight="1">
      <c r="A10545" s="842" t="str">
        <f>IF(I10544=0,"",VLOOKUP(I10544,EQUIPOS,2,FALSE))</f>
        <v/>
      </c>
      <c r="B10545" s="843"/>
      <c r="C10545" s="187"/>
      <c r="D10545" s="186"/>
      <c r="E10545" s="240">
        <f>IF(I10544=0,0,VLOOKUP(I10544,EQUIPOS,4,FALSE))</f>
        <v>0</v>
      </c>
      <c r="F10545" s="218">
        <f t="shared" si="1879"/>
        <v>0</v>
      </c>
      <c r="G10545" s="221"/>
      <c r="I10545" s="308"/>
    </row>
    <row r="10546" spans="1:9" ht="13.5" thickBot="1">
      <c r="A10546" s="222"/>
      <c r="B10546" s="223"/>
      <c r="C10546" s="223"/>
      <c r="D10546" s="225"/>
      <c r="E10546" s="249"/>
      <c r="F10546" s="226" t="s">
        <v>78</v>
      </c>
      <c r="G10546" s="250">
        <f>SUM(F10541:F10545)</f>
        <v>0</v>
      </c>
      <c r="I10546" s="308"/>
    </row>
    <row r="10547" spans="1:9" ht="13.5" thickTop="1">
      <c r="A10547" s="228" t="s">
        <v>69</v>
      </c>
      <c r="B10547" s="229"/>
      <c r="C10547" s="229"/>
      <c r="D10547" s="231"/>
      <c r="E10547" s="231"/>
      <c r="F10547" s="230"/>
      <c r="G10547" s="232"/>
      <c r="H10547" s="209"/>
      <c r="I10547" s="307"/>
    </row>
    <row r="10548" spans="1:9" ht="26">
      <c r="A10548" s="233" t="s">
        <v>53</v>
      </c>
      <c r="B10548" s="235" t="s">
        <v>54</v>
      </c>
      <c r="C10548" s="235" t="s">
        <v>64</v>
      </c>
      <c r="D10548" s="298" t="s">
        <v>70</v>
      </c>
      <c r="E10548" s="236" t="s">
        <v>65</v>
      </c>
      <c r="F10548" s="237" t="s">
        <v>75</v>
      </c>
      <c r="G10548" s="238" t="s">
        <v>66</v>
      </c>
      <c r="I10548" s="269"/>
    </row>
    <row r="10549" spans="1:9">
      <c r="A10549" s="251" t="str">
        <f t="shared" ref="A10549:A10560" si="1880">IF(I10548=0,"",VLOOKUP(I10548,MANOOBRA,2,FALSE))</f>
        <v/>
      </c>
      <c r="B10549" s="239" t="str">
        <f t="shared" ref="B10549:B10560" si="1881">IF(I10548=0,"",VLOOKUP(I10548,MANOOBRA,3,FALSE))</f>
        <v/>
      </c>
      <c r="C10549" s="187"/>
      <c r="D10549" s="187"/>
      <c r="E10549" s="240">
        <f t="shared" ref="E10549:E10560" si="1882">IF(I10548=0,0,VLOOKUP(I10548,MANOOBRA,4,FALSE))</f>
        <v>0</v>
      </c>
      <c r="F10549" s="218">
        <f>IF(D10549=0,0,C10549*E10549/D10549)</f>
        <v>0</v>
      </c>
      <c r="G10549" s="219"/>
      <c r="I10549" s="269"/>
    </row>
    <row r="10550" spans="1:9">
      <c r="A10550" s="251" t="str">
        <f t="shared" si="1880"/>
        <v/>
      </c>
      <c r="B10550" s="239" t="str">
        <f t="shared" si="1881"/>
        <v/>
      </c>
      <c r="C10550" s="187"/>
      <c r="D10550" s="187"/>
      <c r="E10550" s="240">
        <f t="shared" si="1882"/>
        <v>0</v>
      </c>
      <c r="F10550" s="218">
        <f t="shared" ref="F10550:F10560" si="1883">IF(D10550=0,0,C10550*E10550/D10550)</f>
        <v>0</v>
      </c>
      <c r="G10550" s="220"/>
      <c r="I10550" s="269"/>
    </row>
    <row r="10551" spans="1:9">
      <c r="A10551" s="251" t="str">
        <f t="shared" si="1880"/>
        <v/>
      </c>
      <c r="B10551" s="239" t="str">
        <f t="shared" si="1881"/>
        <v/>
      </c>
      <c r="C10551" s="187"/>
      <c r="D10551" s="290"/>
      <c r="E10551" s="240">
        <f t="shared" si="1882"/>
        <v>0</v>
      </c>
      <c r="F10551" s="218">
        <f t="shared" si="1883"/>
        <v>0</v>
      </c>
      <c r="G10551" s="220"/>
      <c r="I10551" s="269"/>
    </row>
    <row r="10552" spans="1:9">
      <c r="A10552" s="251" t="str">
        <f t="shared" si="1880"/>
        <v/>
      </c>
      <c r="B10552" s="239" t="str">
        <f t="shared" si="1881"/>
        <v/>
      </c>
      <c r="C10552" s="187"/>
      <c r="D10552" s="187"/>
      <c r="E10552" s="240">
        <f t="shared" si="1882"/>
        <v>0</v>
      </c>
      <c r="F10552" s="218">
        <f t="shared" si="1883"/>
        <v>0</v>
      </c>
      <c r="G10552" s="220"/>
      <c r="I10552" s="269"/>
    </row>
    <row r="10553" spans="1:9">
      <c r="A10553" s="251" t="str">
        <f t="shared" si="1880"/>
        <v/>
      </c>
      <c r="B10553" s="239" t="str">
        <f t="shared" si="1881"/>
        <v/>
      </c>
      <c r="C10553" s="187"/>
      <c r="D10553" s="187"/>
      <c r="E10553" s="240">
        <f t="shared" si="1882"/>
        <v>0</v>
      </c>
      <c r="F10553" s="218">
        <f t="shared" si="1883"/>
        <v>0</v>
      </c>
      <c r="G10553" s="220"/>
      <c r="I10553" s="269"/>
    </row>
    <row r="10554" spans="1:9">
      <c r="A10554" s="251" t="str">
        <f t="shared" si="1880"/>
        <v/>
      </c>
      <c r="B10554" s="239" t="str">
        <f t="shared" si="1881"/>
        <v/>
      </c>
      <c r="C10554" s="187"/>
      <c r="D10554" s="187"/>
      <c r="E10554" s="240">
        <f t="shared" si="1882"/>
        <v>0</v>
      </c>
      <c r="F10554" s="218">
        <f t="shared" si="1883"/>
        <v>0</v>
      </c>
      <c r="G10554" s="220"/>
      <c r="I10554" s="269"/>
    </row>
    <row r="10555" spans="1:9">
      <c r="A10555" s="251" t="str">
        <f t="shared" si="1880"/>
        <v/>
      </c>
      <c r="B10555" s="239" t="str">
        <f t="shared" si="1881"/>
        <v/>
      </c>
      <c r="C10555" s="187"/>
      <c r="D10555" s="187"/>
      <c r="E10555" s="240">
        <f t="shared" si="1882"/>
        <v>0</v>
      </c>
      <c r="F10555" s="218">
        <f t="shared" si="1883"/>
        <v>0</v>
      </c>
      <c r="G10555" s="220"/>
      <c r="I10555" s="269"/>
    </row>
    <row r="10556" spans="1:9">
      <c r="A10556" s="251" t="str">
        <f t="shared" si="1880"/>
        <v/>
      </c>
      <c r="B10556" s="239" t="str">
        <f t="shared" si="1881"/>
        <v/>
      </c>
      <c r="C10556" s="187"/>
      <c r="D10556" s="187"/>
      <c r="E10556" s="240">
        <f t="shared" si="1882"/>
        <v>0</v>
      </c>
      <c r="F10556" s="218">
        <f t="shared" si="1883"/>
        <v>0</v>
      </c>
      <c r="G10556" s="220"/>
      <c r="I10556" s="269"/>
    </row>
    <row r="10557" spans="1:9">
      <c r="A10557" s="251" t="str">
        <f t="shared" si="1880"/>
        <v/>
      </c>
      <c r="B10557" s="239" t="str">
        <f t="shared" si="1881"/>
        <v/>
      </c>
      <c r="C10557" s="187"/>
      <c r="D10557" s="187"/>
      <c r="E10557" s="240">
        <f t="shared" si="1882"/>
        <v>0</v>
      </c>
      <c r="F10557" s="218">
        <f t="shared" si="1883"/>
        <v>0</v>
      </c>
      <c r="G10557" s="220"/>
      <c r="I10557" s="269"/>
    </row>
    <row r="10558" spans="1:9">
      <c r="A10558" s="251" t="str">
        <f t="shared" si="1880"/>
        <v/>
      </c>
      <c r="B10558" s="239" t="str">
        <f t="shared" si="1881"/>
        <v/>
      </c>
      <c r="C10558" s="187"/>
      <c r="D10558" s="187"/>
      <c r="E10558" s="240">
        <f t="shared" si="1882"/>
        <v>0</v>
      </c>
      <c r="F10558" s="218">
        <f t="shared" si="1883"/>
        <v>0</v>
      </c>
      <c r="G10558" s="220"/>
      <c r="I10558" s="269"/>
    </row>
    <row r="10559" spans="1:9">
      <c r="A10559" s="251" t="str">
        <f t="shared" si="1880"/>
        <v/>
      </c>
      <c r="B10559" s="239" t="str">
        <f t="shared" si="1881"/>
        <v/>
      </c>
      <c r="C10559" s="187"/>
      <c r="D10559" s="187"/>
      <c r="E10559" s="240">
        <f t="shared" si="1882"/>
        <v>0</v>
      </c>
      <c r="F10559" s="218">
        <f t="shared" si="1883"/>
        <v>0</v>
      </c>
      <c r="G10559" s="220"/>
      <c r="I10559" s="269"/>
    </row>
    <row r="10560" spans="1:9" ht="31.5" customHeight="1">
      <c r="A10560" s="251" t="str">
        <f t="shared" si="1880"/>
        <v/>
      </c>
      <c r="B10560" s="239" t="str">
        <f t="shared" si="1881"/>
        <v/>
      </c>
      <c r="C10560" s="187"/>
      <c r="D10560" s="187"/>
      <c r="E10560" s="240">
        <f t="shared" si="1882"/>
        <v>0</v>
      </c>
      <c r="F10560" s="218">
        <f t="shared" si="1883"/>
        <v>0</v>
      </c>
      <c r="G10560" s="221"/>
      <c r="I10560" s="308"/>
    </row>
    <row r="10561" spans="1:20" ht="13.5" thickBot="1">
      <c r="A10561" s="222"/>
      <c r="B10561" s="223"/>
      <c r="C10561" s="223"/>
      <c r="D10561" s="225"/>
      <c r="E10561" s="225"/>
      <c r="F10561" s="226" t="s">
        <v>79</v>
      </c>
      <c r="G10561" s="250">
        <f>SUM(F10549:F10560)</f>
        <v>0</v>
      </c>
      <c r="I10561" s="308"/>
    </row>
    <row r="10562" spans="1:20" ht="13.5" thickTop="1">
      <c r="A10562" s="179" t="s">
        <v>72</v>
      </c>
      <c r="B10562" s="229"/>
      <c r="C10562" s="229"/>
      <c r="D10562" s="231"/>
      <c r="E10562" s="231"/>
      <c r="F10562" s="230"/>
      <c r="G10562" s="232"/>
      <c r="H10562" s="209"/>
      <c r="I10562" s="307"/>
    </row>
    <row r="10563" spans="1:20">
      <c r="A10563" s="233" t="s">
        <v>53</v>
      </c>
      <c r="B10563" s="234"/>
      <c r="C10563" s="234"/>
      <c r="D10563" s="299"/>
      <c r="E10563" s="236" t="s">
        <v>73</v>
      </c>
      <c r="F10563" s="237" t="s">
        <v>74</v>
      </c>
      <c r="G10563" s="252" t="s">
        <v>73</v>
      </c>
      <c r="I10563" s="308"/>
    </row>
    <row r="10564" spans="1:20">
      <c r="A10564" s="178" t="s">
        <v>86</v>
      </c>
      <c r="B10564" s="253"/>
      <c r="C10564" s="253"/>
      <c r="D10564" s="300"/>
      <c r="E10564" s="217">
        <f>SUM(G10523,G10538,G10546,G10561)</f>
        <v>0</v>
      </c>
      <c r="F10564" s="254">
        <f>A</f>
        <v>0</v>
      </c>
      <c r="G10564" s="255">
        <f>E10564*F10564</f>
        <v>0</v>
      </c>
      <c r="I10564" s="308"/>
    </row>
    <row r="10565" spans="1:20">
      <c r="A10565" s="178" t="s">
        <v>84</v>
      </c>
      <c r="B10565" s="253"/>
      <c r="C10565" s="253"/>
      <c r="D10565" s="300"/>
      <c r="E10565" s="217">
        <f>SUM(G10523,G10538,G10546,G10561)</f>
        <v>0</v>
      </c>
      <c r="F10565" s="254">
        <f>I</f>
        <v>0</v>
      </c>
      <c r="G10565" s="255">
        <f>E10565*F10565</f>
        <v>0</v>
      </c>
      <c r="I10565" s="308"/>
    </row>
    <row r="10566" spans="1:20" ht="33" customHeight="1">
      <c r="A10566" s="178" t="s">
        <v>85</v>
      </c>
      <c r="B10566" s="253"/>
      <c r="C10566" s="253"/>
      <c r="D10566" s="300"/>
      <c r="E10566" s="217">
        <f>SUM(G10523,G10538,G10546,G10561)</f>
        <v>0</v>
      </c>
      <c r="F10566" s="254">
        <f>U</f>
        <v>0</v>
      </c>
      <c r="G10566" s="255">
        <f>E10566*F10566</f>
        <v>0</v>
      </c>
      <c r="I10566" s="308"/>
      <c r="J10566" s="281"/>
      <c r="K10566" s="281"/>
      <c r="L10566" s="281"/>
      <c r="M10566" s="281"/>
      <c r="N10566" s="281"/>
      <c r="O10566" s="281"/>
      <c r="P10566" s="281"/>
      <c r="Q10566" s="281"/>
      <c r="R10566" s="281"/>
      <c r="S10566" s="281"/>
    </row>
    <row r="10567" spans="1:20" s="201" customFormat="1" ht="13.5" thickBot="1">
      <c r="A10567" s="222"/>
      <c r="B10567" s="223"/>
      <c r="C10567" s="223"/>
      <c r="D10567" s="225"/>
      <c r="E10567" s="225"/>
      <c r="F10567" s="256" t="s">
        <v>83</v>
      </c>
      <c r="G10567" s="250">
        <f>SUM(G10564:G10566)</f>
        <v>0</v>
      </c>
      <c r="I10567" s="309"/>
      <c r="J10567" s="201" t="str">
        <f>B10507</f>
        <v>12,3</v>
      </c>
      <c r="K10567" s="261">
        <f>E10564</f>
        <v>0</v>
      </c>
      <c r="L10567" s="261">
        <f>+G10523</f>
        <v>0</v>
      </c>
      <c r="M10567" s="261">
        <f>+G10538</f>
        <v>0</v>
      </c>
      <c r="N10567" s="261">
        <f>+G10546</f>
        <v>0</v>
      </c>
      <c r="O10567" s="261">
        <f>+G10561</f>
        <v>0</v>
      </c>
      <c r="P10567" s="280">
        <f>G10564</f>
        <v>0</v>
      </c>
      <c r="Q10567" s="280">
        <f>G10565</f>
        <v>0</v>
      </c>
      <c r="R10567" s="280">
        <f>G10566</f>
        <v>0</v>
      </c>
      <c r="S10567" s="283">
        <f>SUM(K10567:R10567)</f>
        <v>0</v>
      </c>
      <c r="T10567" s="280"/>
    </row>
    <row r="10568" spans="1:20" ht="14" thickTop="1" thickBot="1">
      <c r="A10568" s="257"/>
      <c r="B10568" s="201"/>
      <c r="C10568" s="201"/>
      <c r="D10568" s="301"/>
      <c r="E10568" s="258" t="s">
        <v>88</v>
      </c>
      <c r="F10568" s="259"/>
      <c r="G10568" s="260">
        <f>ROUND(SUM(G10523,G10538,G10546,G10561,G10567),0)</f>
        <v>0</v>
      </c>
      <c r="I10568" s="308"/>
      <c r="T10568" s="280"/>
    </row>
    <row r="10569" spans="1:20" ht="13.5" thickTop="1">
      <c r="A10569" s="262" t="s">
        <v>95</v>
      </c>
      <c r="D10569" s="206"/>
      <c r="E10569" s="206"/>
      <c r="F10569" s="205"/>
      <c r="G10569" s="208"/>
      <c r="I10569" s="308"/>
      <c r="T10569" s="280"/>
    </row>
    <row r="10570" spans="1:20">
      <c r="A10570" s="262"/>
      <c r="B10570" s="263"/>
      <c r="C10570" s="263"/>
      <c r="D10570" s="302"/>
      <c r="E10570" s="206"/>
      <c r="F10570" s="205"/>
      <c r="G10570" s="264">
        <f ca="1">TODAY()</f>
        <v>45189</v>
      </c>
      <c r="I10570" s="308"/>
      <c r="T10570" s="280"/>
    </row>
    <row r="10571" spans="1:20" s="191" customFormat="1" ht="13.5" thickBot="1">
      <c r="A10571" s="222"/>
      <c r="B10571" s="223"/>
      <c r="C10571" s="223"/>
      <c r="D10571" s="225"/>
      <c r="E10571" s="225"/>
      <c r="F10571" s="224"/>
      <c r="G10571" s="265"/>
      <c r="I10571" s="303"/>
      <c r="S10571" s="282"/>
    </row>
    <row r="10572" spans="1:20" s="191" customFormat="1" ht="13.5" thickTop="1">
      <c r="A10572" s="188" t="s">
        <v>124</v>
      </c>
      <c r="B10572" s="188"/>
      <c r="C10572" s="188"/>
      <c r="D10572" s="190"/>
      <c r="E10572" s="190"/>
      <c r="F10572" s="189"/>
      <c r="G10572" s="189"/>
      <c r="I10572" s="303"/>
      <c r="S10572" s="282"/>
    </row>
    <row r="10573" spans="1:20" s="191" customFormat="1">
      <c r="A10573" s="188" t="str">
        <f>CONCATENATE('Prestaciones y AIU'!A9192," ANALISIS DE PRECIOS UNITARIOS")</f>
        <v xml:space="preserve"> ANALISIS DE PRECIOS UNITARIOS</v>
      </c>
      <c r="B10573" s="188"/>
      <c r="C10573" s="188"/>
      <c r="D10573" s="190"/>
      <c r="E10573" s="190"/>
      <c r="F10573" s="189"/>
      <c r="G10573" s="189"/>
      <c r="I10573" s="303"/>
      <c r="S10573" s="282"/>
    </row>
    <row r="10574" spans="1:20" s="191" customFormat="1">
      <c r="A10574" s="188" t="str">
        <f>Objeto_LIC</f>
        <v>OBJETO PROCESO COMPETITIVO</v>
      </c>
      <c r="B10574" s="188"/>
      <c r="C10574" s="188"/>
      <c r="D10574" s="190"/>
      <c r="E10574" s="190"/>
      <c r="F10574" s="189"/>
      <c r="G10574" s="189"/>
      <c r="I10574" s="303"/>
      <c r="S10574" s="282"/>
    </row>
    <row r="10575" spans="1:20">
      <c r="A10575" s="188"/>
      <c r="B10575" s="188"/>
      <c r="C10575" s="188"/>
      <c r="D10575" s="190"/>
      <c r="E10575" s="190"/>
      <c r="F10575" s="189"/>
      <c r="G10575" s="189"/>
    </row>
    <row r="10576" spans="1:20" s="201" customFormat="1" ht="13.5" thickBot="1">
      <c r="A10576" s="192"/>
      <c r="B10576" s="192"/>
      <c r="C10576" s="192"/>
      <c r="D10576" s="194"/>
      <c r="E10576" s="194"/>
      <c r="F10576" s="193"/>
      <c r="G10576" s="193"/>
      <c r="I10576" s="305"/>
      <c r="S10576" s="282"/>
    </row>
    <row r="10577" spans="1:19" ht="13.5" thickTop="1">
      <c r="A10577" s="196"/>
      <c r="B10577" s="197"/>
      <c r="C10577" s="197"/>
      <c r="D10577" s="199"/>
      <c r="E10577" s="199"/>
      <c r="F10577" s="198"/>
      <c r="G10577" s="200" t="s">
        <v>125</v>
      </c>
    </row>
    <row r="10578" spans="1:19">
      <c r="A10578" s="202" t="s">
        <v>58</v>
      </c>
      <c r="B10578" s="844" t="str">
        <f>Proponente</f>
        <v>INDICAR NOMBRE DE CONTRATISTA</v>
      </c>
      <c r="C10578" s="844"/>
      <c r="D10578" s="844"/>
      <c r="E10578" s="844"/>
      <c r="F10578" s="844"/>
      <c r="G10578" s="845"/>
    </row>
    <row r="10579" spans="1:19">
      <c r="A10579" s="202" t="s">
        <v>59</v>
      </c>
      <c r="B10579" s="203" t="str">
        <f>Presupuesto!$A$160</f>
        <v>12,4</v>
      </c>
      <c r="C10579" s="844" t="str">
        <f>Presupuesto!$B$160</f>
        <v>Servicio de cuadrilla de soldadura</v>
      </c>
      <c r="D10579" s="844"/>
      <c r="E10579" s="844"/>
      <c r="F10579" s="844"/>
      <c r="G10579" s="845"/>
    </row>
    <row r="10580" spans="1:19">
      <c r="A10580" s="204"/>
      <c r="D10580" s="206"/>
      <c r="E10580" s="206"/>
      <c r="F10580" s="192" t="s">
        <v>87</v>
      </c>
      <c r="G10580" s="207" t="str">
        <f>Presupuesto!$C$160</f>
        <v>Día</v>
      </c>
      <c r="I10580" s="306"/>
      <c r="J10580" s="281"/>
      <c r="K10580" s="281"/>
      <c r="L10580" s="281"/>
      <c r="M10580" s="281"/>
      <c r="N10580" s="281"/>
      <c r="O10580" s="281"/>
      <c r="P10580" s="281"/>
      <c r="Q10580" s="281"/>
      <c r="R10580" s="281"/>
      <c r="S10580" s="281"/>
    </row>
    <row r="10581" spans="1:19" s="209" customFormat="1" ht="13.5" thickBot="1">
      <c r="A10581" s="202" t="s">
        <v>60</v>
      </c>
      <c r="B10581" s="195"/>
      <c r="C10581" s="195"/>
      <c r="D10581" s="206"/>
      <c r="E10581" s="206"/>
      <c r="F10581" s="205"/>
      <c r="G10581" s="208"/>
      <c r="I10581" s="307"/>
      <c r="S10581" s="281"/>
    </row>
    <row r="10582" spans="1:19" ht="13.5" thickTop="1">
      <c r="A10582" s="210" t="s">
        <v>53</v>
      </c>
      <c r="B10582" s="211" t="s">
        <v>61</v>
      </c>
      <c r="C10582" s="211" t="s">
        <v>62</v>
      </c>
      <c r="D10582" s="212" t="s">
        <v>70</v>
      </c>
      <c r="E10582" s="213" t="s">
        <v>98</v>
      </c>
      <c r="F10582" s="213" t="s">
        <v>75</v>
      </c>
      <c r="G10582" s="214" t="s">
        <v>66</v>
      </c>
      <c r="I10582" s="269"/>
    </row>
    <row r="10583" spans="1:19">
      <c r="A10583" s="215" t="str">
        <f t="shared" ref="A10583:A10594" si="1884">IF(I10582=0,"-",VLOOKUP(I10582,EQUIPOS,2,FALSE))</f>
        <v>-</v>
      </c>
      <c r="B10583" s="216"/>
      <c r="C10583" s="216"/>
      <c r="D10583" s="186"/>
      <c r="E10583" s="217">
        <f t="shared" ref="E10583:E10594" si="1885">IF(I10582=0,0,VLOOKUP(I10582,EQUIPOS,4,FALSE))</f>
        <v>0</v>
      </c>
      <c r="F10583" s="218">
        <f t="shared" ref="F10583:F10594" si="1886">IF(D10583=0,0,E10583/D10583)</f>
        <v>0</v>
      </c>
      <c r="G10583" s="219"/>
      <c r="I10583" s="269"/>
    </row>
    <row r="10584" spans="1:19">
      <c r="A10584" s="215" t="str">
        <f t="shared" si="1884"/>
        <v>-</v>
      </c>
      <c r="B10584" s="216"/>
      <c r="C10584" s="216"/>
      <c r="D10584" s="186"/>
      <c r="E10584" s="217">
        <f t="shared" si="1885"/>
        <v>0</v>
      </c>
      <c r="F10584" s="218">
        <f t="shared" si="1886"/>
        <v>0</v>
      </c>
      <c r="G10584" s="220"/>
      <c r="I10584" s="269"/>
    </row>
    <row r="10585" spans="1:19">
      <c r="A10585" s="215" t="str">
        <f t="shared" si="1884"/>
        <v>-</v>
      </c>
      <c r="B10585" s="216"/>
      <c r="C10585" s="216"/>
      <c r="D10585" s="186"/>
      <c r="E10585" s="217">
        <f t="shared" si="1885"/>
        <v>0</v>
      </c>
      <c r="F10585" s="218">
        <f t="shared" si="1886"/>
        <v>0</v>
      </c>
      <c r="G10585" s="220"/>
      <c r="I10585" s="269"/>
    </row>
    <row r="10586" spans="1:19">
      <c r="A10586" s="215" t="str">
        <f t="shared" si="1884"/>
        <v>-</v>
      </c>
      <c r="B10586" s="216"/>
      <c r="C10586" s="216"/>
      <c r="D10586" s="186"/>
      <c r="E10586" s="217">
        <f t="shared" si="1885"/>
        <v>0</v>
      </c>
      <c r="F10586" s="218">
        <f t="shared" si="1886"/>
        <v>0</v>
      </c>
      <c r="G10586" s="220"/>
      <c r="I10586" s="269"/>
    </row>
    <row r="10587" spans="1:19">
      <c r="A10587" s="215" t="str">
        <f t="shared" si="1884"/>
        <v>-</v>
      </c>
      <c r="B10587" s="216"/>
      <c r="C10587" s="216"/>
      <c r="D10587" s="186"/>
      <c r="E10587" s="217">
        <f t="shared" si="1885"/>
        <v>0</v>
      </c>
      <c r="F10587" s="218">
        <f t="shared" si="1886"/>
        <v>0</v>
      </c>
      <c r="G10587" s="220"/>
      <c r="I10587" s="269"/>
    </row>
    <row r="10588" spans="1:19">
      <c r="A10588" s="215" t="str">
        <f t="shared" si="1884"/>
        <v>-</v>
      </c>
      <c r="B10588" s="216"/>
      <c r="C10588" s="216"/>
      <c r="D10588" s="186"/>
      <c r="E10588" s="217">
        <f t="shared" si="1885"/>
        <v>0</v>
      </c>
      <c r="F10588" s="218">
        <f t="shared" si="1886"/>
        <v>0</v>
      </c>
      <c r="G10588" s="220"/>
      <c r="I10588" s="269"/>
    </row>
    <row r="10589" spans="1:19">
      <c r="A10589" s="215" t="str">
        <f t="shared" si="1884"/>
        <v>-</v>
      </c>
      <c r="B10589" s="216"/>
      <c r="C10589" s="216"/>
      <c r="D10589" s="186"/>
      <c r="E10589" s="217">
        <f t="shared" si="1885"/>
        <v>0</v>
      </c>
      <c r="F10589" s="218">
        <f t="shared" si="1886"/>
        <v>0</v>
      </c>
      <c r="G10589" s="220"/>
      <c r="I10589" s="269"/>
    </row>
    <row r="10590" spans="1:19">
      <c r="A10590" s="215" t="str">
        <f t="shared" si="1884"/>
        <v>-</v>
      </c>
      <c r="B10590" s="216"/>
      <c r="C10590" s="216"/>
      <c r="D10590" s="186"/>
      <c r="E10590" s="217">
        <f t="shared" si="1885"/>
        <v>0</v>
      </c>
      <c r="F10590" s="218">
        <f t="shared" si="1886"/>
        <v>0</v>
      </c>
      <c r="G10590" s="220"/>
      <c r="I10590" s="269"/>
    </row>
    <row r="10591" spans="1:19">
      <c r="A10591" s="215" t="str">
        <f t="shared" si="1884"/>
        <v>-</v>
      </c>
      <c r="B10591" s="216"/>
      <c r="C10591" s="216"/>
      <c r="D10591" s="186"/>
      <c r="E10591" s="217">
        <f t="shared" si="1885"/>
        <v>0</v>
      </c>
      <c r="F10591" s="218">
        <f t="shared" si="1886"/>
        <v>0</v>
      </c>
      <c r="G10591" s="220"/>
      <c r="I10591" s="269"/>
    </row>
    <row r="10592" spans="1:19">
      <c r="A10592" s="215" t="str">
        <f t="shared" si="1884"/>
        <v>-</v>
      </c>
      <c r="B10592" s="216"/>
      <c r="C10592" s="216"/>
      <c r="D10592" s="186"/>
      <c r="E10592" s="217">
        <f t="shared" si="1885"/>
        <v>0</v>
      </c>
      <c r="F10592" s="218">
        <f t="shared" si="1886"/>
        <v>0</v>
      </c>
      <c r="G10592" s="220"/>
      <c r="I10592" s="269"/>
    </row>
    <row r="10593" spans="1:19">
      <c r="A10593" s="215" t="str">
        <f t="shared" si="1884"/>
        <v>-</v>
      </c>
      <c r="B10593" s="216"/>
      <c r="C10593" s="216"/>
      <c r="D10593" s="186"/>
      <c r="E10593" s="217">
        <f t="shared" si="1885"/>
        <v>0</v>
      </c>
      <c r="F10593" s="218">
        <f t="shared" si="1886"/>
        <v>0</v>
      </c>
      <c r="G10593" s="220"/>
      <c r="I10593" s="269"/>
    </row>
    <row r="10594" spans="1:19">
      <c r="A10594" s="215" t="str">
        <f t="shared" si="1884"/>
        <v>-</v>
      </c>
      <c r="B10594" s="216"/>
      <c r="C10594" s="216"/>
      <c r="D10594" s="186"/>
      <c r="E10594" s="217">
        <f t="shared" si="1885"/>
        <v>0</v>
      </c>
      <c r="F10594" s="218">
        <f t="shared" si="1886"/>
        <v>0</v>
      </c>
      <c r="G10594" s="220"/>
      <c r="I10594" s="308"/>
    </row>
    <row r="10595" spans="1:19" ht="13.5" thickBot="1">
      <c r="A10595" s="222"/>
      <c r="B10595" s="223"/>
      <c r="C10595" s="223"/>
      <c r="D10595" s="225"/>
      <c r="E10595" s="225"/>
      <c r="F10595" s="226" t="s">
        <v>76</v>
      </c>
      <c r="G10595" s="227">
        <f>SUM(F10583:F10594)</f>
        <v>0</v>
      </c>
      <c r="I10595" s="308"/>
    </row>
    <row r="10596" spans="1:19" s="209" customFormat="1" ht="13.5" thickTop="1">
      <c r="A10596" s="228" t="s">
        <v>63</v>
      </c>
      <c r="B10596" s="229"/>
      <c r="C10596" s="229"/>
      <c r="D10596" s="231"/>
      <c r="E10596" s="231"/>
      <c r="F10596" s="230"/>
      <c r="G10596" s="232"/>
      <c r="I10596" s="307"/>
      <c r="S10596" s="281"/>
    </row>
    <row r="10597" spans="1:19" ht="26">
      <c r="A10597" s="233" t="s">
        <v>53</v>
      </c>
      <c r="B10597" s="234"/>
      <c r="C10597" s="235" t="s">
        <v>54</v>
      </c>
      <c r="D10597" s="298" t="s">
        <v>64</v>
      </c>
      <c r="E10597" s="236" t="s">
        <v>65</v>
      </c>
      <c r="F10597" s="237" t="s">
        <v>75</v>
      </c>
      <c r="G10597" s="238" t="s">
        <v>66</v>
      </c>
      <c r="I10597" s="269"/>
    </row>
    <row r="10598" spans="1:19">
      <c r="A10598" s="842" t="str">
        <f t="shared" ref="A10598:A10609" si="1887">IF(I10597=0,"",VLOOKUP(I10597,MATERIALES,2,FALSE))</f>
        <v/>
      </c>
      <c r="B10598" s="843"/>
      <c r="C10598" s="239" t="str">
        <f t="shared" ref="C10598:C10606" si="1888">IF(I10597=0,"",VLOOKUP(I10597,MATERIALES,3,FALSE))</f>
        <v/>
      </c>
      <c r="D10598" s="186"/>
      <c r="E10598" s="240">
        <f t="shared" ref="E10598:E10609" si="1889">IF(I10597=0,0,VLOOKUP(I10597,MATERIALES,4,FALSE))</f>
        <v>0</v>
      </c>
      <c r="F10598" s="218">
        <f>D10598*E10598</f>
        <v>0</v>
      </c>
      <c r="G10598" s="219"/>
      <c r="I10598" s="269"/>
    </row>
    <row r="10599" spans="1:19">
      <c r="A10599" s="842" t="str">
        <f t="shared" si="1887"/>
        <v/>
      </c>
      <c r="B10599" s="843"/>
      <c r="C10599" s="239" t="str">
        <f t="shared" si="1888"/>
        <v/>
      </c>
      <c r="D10599" s="186"/>
      <c r="E10599" s="240">
        <f t="shared" si="1889"/>
        <v>0</v>
      </c>
      <c r="F10599" s="218">
        <f t="shared" ref="F10599:F10609" si="1890">D10599*E10599</f>
        <v>0</v>
      </c>
      <c r="G10599" s="220"/>
      <c r="I10599" s="269"/>
    </row>
    <row r="10600" spans="1:19">
      <c r="A10600" s="842" t="str">
        <f t="shared" si="1887"/>
        <v/>
      </c>
      <c r="B10600" s="843"/>
      <c r="C10600" s="239" t="str">
        <f t="shared" si="1888"/>
        <v/>
      </c>
      <c r="D10600" s="186"/>
      <c r="E10600" s="240">
        <f t="shared" si="1889"/>
        <v>0</v>
      </c>
      <c r="F10600" s="218">
        <f t="shared" si="1890"/>
        <v>0</v>
      </c>
      <c r="G10600" s="220"/>
      <c r="I10600" s="269"/>
    </row>
    <row r="10601" spans="1:19">
      <c r="A10601" s="842" t="str">
        <f t="shared" si="1887"/>
        <v/>
      </c>
      <c r="B10601" s="843"/>
      <c r="C10601" s="239" t="str">
        <f t="shared" si="1888"/>
        <v/>
      </c>
      <c r="D10601" s="186"/>
      <c r="E10601" s="240">
        <f t="shared" si="1889"/>
        <v>0</v>
      </c>
      <c r="F10601" s="218">
        <f t="shared" si="1890"/>
        <v>0</v>
      </c>
      <c r="G10601" s="220"/>
      <c r="I10601" s="269"/>
    </row>
    <row r="10602" spans="1:19">
      <c r="A10602" s="842" t="str">
        <f t="shared" si="1887"/>
        <v/>
      </c>
      <c r="B10602" s="843"/>
      <c r="C10602" s="239" t="str">
        <f t="shared" si="1888"/>
        <v/>
      </c>
      <c r="D10602" s="186"/>
      <c r="E10602" s="240">
        <f t="shared" si="1889"/>
        <v>0</v>
      </c>
      <c r="F10602" s="218">
        <f t="shared" si="1890"/>
        <v>0</v>
      </c>
      <c r="G10602" s="220"/>
      <c r="I10602" s="269"/>
    </row>
    <row r="10603" spans="1:19">
      <c r="A10603" s="842" t="str">
        <f t="shared" si="1887"/>
        <v/>
      </c>
      <c r="B10603" s="843"/>
      <c r="C10603" s="239" t="str">
        <f t="shared" si="1888"/>
        <v/>
      </c>
      <c r="D10603" s="186"/>
      <c r="E10603" s="240">
        <f t="shared" si="1889"/>
        <v>0</v>
      </c>
      <c r="F10603" s="218">
        <f t="shared" si="1890"/>
        <v>0</v>
      </c>
      <c r="G10603" s="220"/>
      <c r="I10603" s="269"/>
    </row>
    <row r="10604" spans="1:19">
      <c r="A10604" s="842" t="str">
        <f t="shared" si="1887"/>
        <v/>
      </c>
      <c r="B10604" s="843"/>
      <c r="C10604" s="239" t="str">
        <f t="shared" si="1888"/>
        <v/>
      </c>
      <c r="D10604" s="186"/>
      <c r="E10604" s="240">
        <f t="shared" si="1889"/>
        <v>0</v>
      </c>
      <c r="F10604" s="218">
        <f t="shared" si="1890"/>
        <v>0</v>
      </c>
      <c r="G10604" s="220"/>
      <c r="I10604" s="269"/>
    </row>
    <row r="10605" spans="1:19">
      <c r="A10605" s="842" t="str">
        <f t="shared" si="1887"/>
        <v/>
      </c>
      <c r="B10605" s="843"/>
      <c r="C10605" s="239" t="str">
        <f t="shared" si="1888"/>
        <v/>
      </c>
      <c r="D10605" s="186"/>
      <c r="E10605" s="240">
        <f t="shared" si="1889"/>
        <v>0</v>
      </c>
      <c r="F10605" s="218">
        <f t="shared" si="1890"/>
        <v>0</v>
      </c>
      <c r="G10605" s="241"/>
      <c r="I10605" s="269"/>
    </row>
    <row r="10606" spans="1:19">
      <c r="A10606" s="842" t="str">
        <f t="shared" si="1887"/>
        <v/>
      </c>
      <c r="B10606" s="843"/>
      <c r="C10606" s="239" t="str">
        <f t="shared" si="1888"/>
        <v/>
      </c>
      <c r="D10606" s="186"/>
      <c r="E10606" s="240">
        <f t="shared" si="1889"/>
        <v>0</v>
      </c>
      <c r="F10606" s="218">
        <f t="shared" si="1890"/>
        <v>0</v>
      </c>
      <c r="G10606" s="220"/>
      <c r="I10606" s="269"/>
    </row>
    <row r="10607" spans="1:19">
      <c r="A10607" s="842" t="str">
        <f t="shared" si="1887"/>
        <v/>
      </c>
      <c r="B10607" s="843"/>
      <c r="C10607" s="239"/>
      <c r="D10607" s="186"/>
      <c r="E10607" s="240">
        <f t="shared" si="1889"/>
        <v>0</v>
      </c>
      <c r="F10607" s="218">
        <f t="shared" si="1890"/>
        <v>0</v>
      </c>
      <c r="G10607" s="220"/>
      <c r="I10607" s="269"/>
    </row>
    <row r="10608" spans="1:19">
      <c r="A10608" s="842" t="str">
        <f t="shared" si="1887"/>
        <v/>
      </c>
      <c r="B10608" s="843"/>
      <c r="C10608" s="239"/>
      <c r="D10608" s="186"/>
      <c r="E10608" s="240">
        <f t="shared" si="1889"/>
        <v>0</v>
      </c>
      <c r="F10608" s="218">
        <f t="shared" si="1890"/>
        <v>0</v>
      </c>
      <c r="G10608" s="220"/>
      <c r="I10608" s="269"/>
    </row>
    <row r="10609" spans="1:9" ht="26.25" customHeight="1">
      <c r="A10609" s="842" t="str">
        <f t="shared" si="1887"/>
        <v/>
      </c>
      <c r="B10609" s="843"/>
      <c r="C10609" s="239" t="str">
        <f t="shared" ref="C10609" si="1891">IF(I10608=0,"",VLOOKUP(I10608,MATERIALES,3,FALSE))</f>
        <v/>
      </c>
      <c r="D10609" s="186"/>
      <c r="E10609" s="240">
        <f t="shared" si="1889"/>
        <v>0</v>
      </c>
      <c r="F10609" s="218">
        <f t="shared" si="1890"/>
        <v>0</v>
      </c>
      <c r="G10609" s="221"/>
      <c r="I10609" s="308"/>
    </row>
    <row r="10610" spans="1:9" ht="13.5" thickBot="1">
      <c r="A10610" s="204"/>
      <c r="D10610" s="206"/>
      <c r="E10610" s="242"/>
      <c r="F10610" s="243" t="s">
        <v>77</v>
      </c>
      <c r="G10610" s="241">
        <f>SUM(F10598:F10609)</f>
        <v>0</v>
      </c>
      <c r="I10610" s="308"/>
    </row>
    <row r="10611" spans="1:9" ht="14" thickTop="1" thickBot="1">
      <c r="A10611" s="244" t="s">
        <v>68</v>
      </c>
      <c r="B10611" s="245"/>
      <c r="C10611" s="245"/>
      <c r="D10611" s="247"/>
      <c r="E10611" s="247"/>
      <c r="F10611" s="246"/>
      <c r="G10611" s="248"/>
      <c r="I10611" s="308"/>
    </row>
    <row r="10612" spans="1:9" ht="13.5" thickTop="1">
      <c r="A10612" s="233" t="s">
        <v>53</v>
      </c>
      <c r="B10612" s="234"/>
      <c r="C10612" s="236" t="s">
        <v>67</v>
      </c>
      <c r="D10612" s="298" t="s">
        <v>71</v>
      </c>
      <c r="E10612" s="236" t="s">
        <v>96</v>
      </c>
      <c r="F10612" s="237" t="s">
        <v>75</v>
      </c>
      <c r="G10612" s="238" t="s">
        <v>66</v>
      </c>
      <c r="I10612" s="269"/>
    </row>
    <row r="10613" spans="1:9">
      <c r="A10613" s="842" t="str">
        <f>IF(I10612=0,"",VLOOKUP(I10612,EQUIPOS,2,FALSE))</f>
        <v/>
      </c>
      <c r="B10613" s="843"/>
      <c r="C10613" s="187"/>
      <c r="D10613" s="186"/>
      <c r="E10613" s="240">
        <f>IF(I10612=0,0,VLOOKUP(I10612,EQUIPOS,4,FALSE))</f>
        <v>0</v>
      </c>
      <c r="F10613" s="218">
        <f>C10613*D10613*E10613</f>
        <v>0</v>
      </c>
      <c r="G10613" s="219"/>
      <c r="I10613" s="269"/>
    </row>
    <row r="10614" spans="1:9">
      <c r="A10614" s="842" t="str">
        <f>IF(I10613=0,"",VLOOKUP(I10613,EQUIPOS,2,FALSE))</f>
        <v/>
      </c>
      <c r="B10614" s="843"/>
      <c r="C10614" s="187"/>
      <c r="D10614" s="186"/>
      <c r="E10614" s="240">
        <f>IF(I10613=0,0,VLOOKUP(I10613,EQUIPOS,4,FALSE))</f>
        <v>0</v>
      </c>
      <c r="F10614" s="218">
        <f t="shared" ref="F10614:F10617" si="1892">C10614*D10614*E10614</f>
        <v>0</v>
      </c>
      <c r="G10614" s="220"/>
      <c r="I10614" s="269"/>
    </row>
    <row r="10615" spans="1:9">
      <c r="A10615" s="842" t="str">
        <f>IF(I10614=0,"",VLOOKUP(I10614,EQUIPOS,2,FALSE))</f>
        <v/>
      </c>
      <c r="B10615" s="843"/>
      <c r="C10615" s="187"/>
      <c r="D10615" s="186"/>
      <c r="E10615" s="240">
        <f>IF(I10614=0,0,VLOOKUP(I10614,EQUIPOS,4,FALSE))</f>
        <v>0</v>
      </c>
      <c r="F10615" s="218">
        <f t="shared" si="1892"/>
        <v>0</v>
      </c>
      <c r="G10615" s="220"/>
      <c r="I10615" s="269"/>
    </row>
    <row r="10616" spans="1:9">
      <c r="A10616" s="842" t="str">
        <f>IF(I10615=0,"",VLOOKUP(I10615,EQUIPOS,2,FALSE))</f>
        <v/>
      </c>
      <c r="B10616" s="843"/>
      <c r="C10616" s="187"/>
      <c r="D10616" s="186"/>
      <c r="E10616" s="240">
        <f>IF(I10615=0,0,VLOOKUP(I10615,EQUIPOS,4,FALSE))</f>
        <v>0</v>
      </c>
      <c r="F10616" s="218">
        <f t="shared" si="1892"/>
        <v>0</v>
      </c>
      <c r="G10616" s="220"/>
      <c r="I10616" s="269"/>
    </row>
    <row r="10617" spans="1:9" ht="30.75" customHeight="1">
      <c r="A10617" s="842" t="str">
        <f>IF(I10616=0,"",VLOOKUP(I10616,EQUIPOS,2,FALSE))</f>
        <v/>
      </c>
      <c r="B10617" s="843"/>
      <c r="C10617" s="187"/>
      <c r="D10617" s="186"/>
      <c r="E10617" s="240">
        <f>IF(I10616=0,0,VLOOKUP(I10616,EQUIPOS,4,FALSE))</f>
        <v>0</v>
      </c>
      <c r="F10617" s="218">
        <f t="shared" si="1892"/>
        <v>0</v>
      </c>
      <c r="G10617" s="221"/>
      <c r="I10617" s="308"/>
    </row>
    <row r="10618" spans="1:9" ht="13.5" thickBot="1">
      <c r="A10618" s="222"/>
      <c r="B10618" s="223"/>
      <c r="C10618" s="223"/>
      <c r="D10618" s="225"/>
      <c r="E10618" s="249"/>
      <c r="F10618" s="226" t="s">
        <v>78</v>
      </c>
      <c r="G10618" s="250">
        <f>SUM(F10613:F10617)</f>
        <v>0</v>
      </c>
      <c r="I10618" s="308"/>
    </row>
    <row r="10619" spans="1:9" ht="13.5" thickTop="1">
      <c r="A10619" s="228" t="s">
        <v>69</v>
      </c>
      <c r="B10619" s="229"/>
      <c r="C10619" s="229"/>
      <c r="D10619" s="231"/>
      <c r="E10619" s="231"/>
      <c r="F10619" s="230"/>
      <c r="G10619" s="232"/>
      <c r="H10619" s="209"/>
      <c r="I10619" s="307"/>
    </row>
    <row r="10620" spans="1:9" ht="26">
      <c r="A10620" s="233" t="s">
        <v>53</v>
      </c>
      <c r="B10620" s="235" t="s">
        <v>54</v>
      </c>
      <c r="C10620" s="235" t="s">
        <v>64</v>
      </c>
      <c r="D10620" s="298" t="s">
        <v>70</v>
      </c>
      <c r="E10620" s="236" t="s">
        <v>65</v>
      </c>
      <c r="F10620" s="237" t="s">
        <v>75</v>
      </c>
      <c r="G10620" s="238" t="s">
        <v>66</v>
      </c>
      <c r="I10620" s="269"/>
    </row>
    <row r="10621" spans="1:9">
      <c r="A10621" s="251" t="str">
        <f t="shared" ref="A10621:A10632" si="1893">IF(I10620=0,"",VLOOKUP(I10620,MANOOBRA,2,FALSE))</f>
        <v/>
      </c>
      <c r="B10621" s="239" t="str">
        <f t="shared" ref="B10621:B10632" si="1894">IF(I10620=0,"",VLOOKUP(I10620,MANOOBRA,3,FALSE))</f>
        <v/>
      </c>
      <c r="C10621" s="187"/>
      <c r="D10621" s="187"/>
      <c r="E10621" s="240">
        <f t="shared" ref="E10621:E10632" si="1895">IF(I10620=0,0,VLOOKUP(I10620,MANOOBRA,4,FALSE))</f>
        <v>0</v>
      </c>
      <c r="F10621" s="218">
        <f>IF(D10621=0,0,C10621*E10621/D10621)</f>
        <v>0</v>
      </c>
      <c r="G10621" s="219"/>
      <c r="I10621" s="269"/>
    </row>
    <row r="10622" spans="1:9">
      <c r="A10622" s="251" t="str">
        <f t="shared" si="1893"/>
        <v/>
      </c>
      <c r="B10622" s="239" t="str">
        <f t="shared" si="1894"/>
        <v/>
      </c>
      <c r="C10622" s="187"/>
      <c r="D10622" s="187"/>
      <c r="E10622" s="240">
        <f t="shared" si="1895"/>
        <v>0</v>
      </c>
      <c r="F10622" s="218">
        <f t="shared" ref="F10622:F10632" si="1896">IF(D10622=0,0,C10622*E10622/D10622)</f>
        <v>0</v>
      </c>
      <c r="G10622" s="220"/>
      <c r="I10622" s="269"/>
    </row>
    <row r="10623" spans="1:9">
      <c r="A10623" s="251" t="str">
        <f t="shared" si="1893"/>
        <v/>
      </c>
      <c r="B10623" s="239" t="str">
        <f t="shared" si="1894"/>
        <v/>
      </c>
      <c r="C10623" s="187"/>
      <c r="D10623" s="290"/>
      <c r="E10623" s="240">
        <f t="shared" si="1895"/>
        <v>0</v>
      </c>
      <c r="F10623" s="218">
        <f t="shared" si="1896"/>
        <v>0</v>
      </c>
      <c r="G10623" s="220"/>
      <c r="I10623" s="269"/>
    </row>
    <row r="10624" spans="1:9">
      <c r="A10624" s="251" t="str">
        <f t="shared" si="1893"/>
        <v/>
      </c>
      <c r="B10624" s="239" t="str">
        <f t="shared" si="1894"/>
        <v/>
      </c>
      <c r="C10624" s="187"/>
      <c r="D10624" s="187"/>
      <c r="E10624" s="240">
        <f t="shared" si="1895"/>
        <v>0</v>
      </c>
      <c r="F10624" s="218">
        <f t="shared" si="1896"/>
        <v>0</v>
      </c>
      <c r="G10624" s="220"/>
      <c r="I10624" s="269"/>
    </row>
    <row r="10625" spans="1:20">
      <c r="A10625" s="251" t="str">
        <f t="shared" si="1893"/>
        <v/>
      </c>
      <c r="B10625" s="239" t="str">
        <f t="shared" si="1894"/>
        <v/>
      </c>
      <c r="C10625" s="187"/>
      <c r="D10625" s="187"/>
      <c r="E10625" s="240">
        <f t="shared" si="1895"/>
        <v>0</v>
      </c>
      <c r="F10625" s="218">
        <f t="shared" si="1896"/>
        <v>0</v>
      </c>
      <c r="G10625" s="220"/>
      <c r="I10625" s="269"/>
    </row>
    <row r="10626" spans="1:20">
      <c r="A10626" s="251" t="str">
        <f t="shared" si="1893"/>
        <v/>
      </c>
      <c r="B10626" s="239" t="str">
        <f t="shared" si="1894"/>
        <v/>
      </c>
      <c r="C10626" s="187"/>
      <c r="D10626" s="187"/>
      <c r="E10626" s="240">
        <f t="shared" si="1895"/>
        <v>0</v>
      </c>
      <c r="F10626" s="218">
        <f t="shared" si="1896"/>
        <v>0</v>
      </c>
      <c r="G10626" s="220"/>
      <c r="I10626" s="269"/>
    </row>
    <row r="10627" spans="1:20">
      <c r="A10627" s="251" t="str">
        <f t="shared" si="1893"/>
        <v/>
      </c>
      <c r="B10627" s="239" t="str">
        <f t="shared" si="1894"/>
        <v/>
      </c>
      <c r="C10627" s="187"/>
      <c r="D10627" s="187"/>
      <c r="E10627" s="240">
        <f t="shared" si="1895"/>
        <v>0</v>
      </c>
      <c r="F10627" s="218">
        <f t="shared" si="1896"/>
        <v>0</v>
      </c>
      <c r="G10627" s="220"/>
      <c r="I10627" s="269"/>
    </row>
    <row r="10628" spans="1:20">
      <c r="A10628" s="251" t="str">
        <f t="shared" si="1893"/>
        <v/>
      </c>
      <c r="B10628" s="239" t="str">
        <f t="shared" si="1894"/>
        <v/>
      </c>
      <c r="C10628" s="187"/>
      <c r="D10628" s="187"/>
      <c r="E10628" s="240">
        <f t="shared" si="1895"/>
        <v>0</v>
      </c>
      <c r="F10628" s="218">
        <f t="shared" si="1896"/>
        <v>0</v>
      </c>
      <c r="G10628" s="220"/>
      <c r="I10628" s="269"/>
    </row>
    <row r="10629" spans="1:20">
      <c r="A10629" s="251" t="str">
        <f t="shared" si="1893"/>
        <v/>
      </c>
      <c r="B10629" s="239" t="str">
        <f t="shared" si="1894"/>
        <v/>
      </c>
      <c r="C10629" s="187"/>
      <c r="D10629" s="187"/>
      <c r="E10629" s="240">
        <f t="shared" si="1895"/>
        <v>0</v>
      </c>
      <c r="F10629" s="218">
        <f t="shared" si="1896"/>
        <v>0</v>
      </c>
      <c r="G10629" s="220"/>
      <c r="I10629" s="269"/>
    </row>
    <row r="10630" spans="1:20">
      <c r="A10630" s="251" t="str">
        <f t="shared" si="1893"/>
        <v/>
      </c>
      <c r="B10630" s="239" t="str">
        <f t="shared" si="1894"/>
        <v/>
      </c>
      <c r="C10630" s="187"/>
      <c r="D10630" s="187"/>
      <c r="E10630" s="240">
        <f t="shared" si="1895"/>
        <v>0</v>
      </c>
      <c r="F10630" s="218">
        <f t="shared" si="1896"/>
        <v>0</v>
      </c>
      <c r="G10630" s="220"/>
      <c r="I10630" s="269"/>
    </row>
    <row r="10631" spans="1:20">
      <c r="A10631" s="251" t="str">
        <f t="shared" si="1893"/>
        <v/>
      </c>
      <c r="B10631" s="239" t="str">
        <f t="shared" si="1894"/>
        <v/>
      </c>
      <c r="C10631" s="187"/>
      <c r="D10631" s="187"/>
      <c r="E10631" s="240">
        <f t="shared" si="1895"/>
        <v>0</v>
      </c>
      <c r="F10631" s="218">
        <f t="shared" si="1896"/>
        <v>0</v>
      </c>
      <c r="G10631" s="220"/>
      <c r="I10631" s="269"/>
    </row>
    <row r="10632" spans="1:20" ht="31.5" customHeight="1">
      <c r="A10632" s="251" t="str">
        <f t="shared" si="1893"/>
        <v/>
      </c>
      <c r="B10632" s="239" t="str">
        <f t="shared" si="1894"/>
        <v/>
      </c>
      <c r="C10632" s="187"/>
      <c r="D10632" s="187"/>
      <c r="E10632" s="240">
        <f t="shared" si="1895"/>
        <v>0</v>
      </c>
      <c r="F10632" s="218">
        <f t="shared" si="1896"/>
        <v>0</v>
      </c>
      <c r="G10632" s="221"/>
      <c r="I10632" s="308"/>
    </row>
    <row r="10633" spans="1:20" ht="13.5" thickBot="1">
      <c r="A10633" s="222"/>
      <c r="B10633" s="223"/>
      <c r="C10633" s="223"/>
      <c r="D10633" s="225"/>
      <c r="E10633" s="225"/>
      <c r="F10633" s="226" t="s">
        <v>79</v>
      </c>
      <c r="G10633" s="250">
        <f>SUM(F10621:F10632)</f>
        <v>0</v>
      </c>
      <c r="I10633" s="308"/>
    </row>
    <row r="10634" spans="1:20" ht="13.5" thickTop="1">
      <c r="A10634" s="179" t="s">
        <v>72</v>
      </c>
      <c r="B10634" s="229"/>
      <c r="C10634" s="229"/>
      <c r="D10634" s="231"/>
      <c r="E10634" s="231"/>
      <c r="F10634" s="230"/>
      <c r="G10634" s="232"/>
      <c r="H10634" s="209"/>
      <c r="I10634" s="307"/>
    </row>
    <row r="10635" spans="1:20">
      <c r="A10635" s="233" t="s">
        <v>53</v>
      </c>
      <c r="B10635" s="234"/>
      <c r="C10635" s="234"/>
      <c r="D10635" s="299"/>
      <c r="E10635" s="236" t="s">
        <v>73</v>
      </c>
      <c r="F10635" s="237" t="s">
        <v>74</v>
      </c>
      <c r="G10635" s="252" t="s">
        <v>73</v>
      </c>
      <c r="I10635" s="308"/>
    </row>
    <row r="10636" spans="1:20">
      <c r="A10636" s="178" t="s">
        <v>86</v>
      </c>
      <c r="B10636" s="253"/>
      <c r="C10636" s="253"/>
      <c r="D10636" s="300"/>
      <c r="E10636" s="217">
        <f>SUM(G10595,G10610,G10618,G10633)</f>
        <v>0</v>
      </c>
      <c r="F10636" s="254">
        <f>A</f>
        <v>0</v>
      </c>
      <c r="G10636" s="255">
        <f>E10636*F10636</f>
        <v>0</v>
      </c>
      <c r="I10636" s="308"/>
    </row>
    <row r="10637" spans="1:20">
      <c r="A10637" s="178" t="s">
        <v>84</v>
      </c>
      <c r="B10637" s="253"/>
      <c r="C10637" s="253"/>
      <c r="D10637" s="300"/>
      <c r="E10637" s="217">
        <f>SUM(G10595,G10610,G10618,G10633)</f>
        <v>0</v>
      </c>
      <c r="F10637" s="254">
        <f>I</f>
        <v>0</v>
      </c>
      <c r="G10637" s="255">
        <f>E10637*F10637</f>
        <v>0</v>
      </c>
      <c r="I10637" s="308"/>
    </row>
    <row r="10638" spans="1:20" ht="33" customHeight="1">
      <c r="A10638" s="178" t="s">
        <v>85</v>
      </c>
      <c r="B10638" s="253"/>
      <c r="C10638" s="253"/>
      <c r="D10638" s="300"/>
      <c r="E10638" s="217">
        <f>SUM(G10595,G10610,G10618,G10633)</f>
        <v>0</v>
      </c>
      <c r="F10638" s="254">
        <f>U</f>
        <v>0</v>
      </c>
      <c r="G10638" s="255">
        <f>E10638*F10638</f>
        <v>0</v>
      </c>
      <c r="I10638" s="308"/>
      <c r="J10638" s="281"/>
      <c r="K10638" s="281"/>
      <c r="L10638" s="281"/>
      <c r="M10638" s="281"/>
      <c r="N10638" s="281"/>
      <c r="O10638" s="281"/>
      <c r="P10638" s="281"/>
      <c r="Q10638" s="281"/>
      <c r="R10638" s="281"/>
      <c r="S10638" s="281"/>
    </row>
    <row r="10639" spans="1:20" s="201" customFormat="1" ht="13.5" thickBot="1">
      <c r="A10639" s="222"/>
      <c r="B10639" s="223"/>
      <c r="C10639" s="223"/>
      <c r="D10639" s="225"/>
      <c r="E10639" s="225"/>
      <c r="F10639" s="256" t="s">
        <v>83</v>
      </c>
      <c r="G10639" s="250">
        <f>SUM(G10636:G10638)</f>
        <v>0</v>
      </c>
      <c r="I10639" s="309"/>
      <c r="J10639" s="201" t="str">
        <f>B10579</f>
        <v>12,4</v>
      </c>
      <c r="K10639" s="261">
        <f>E10636</f>
        <v>0</v>
      </c>
      <c r="L10639" s="261">
        <f>+G10595</f>
        <v>0</v>
      </c>
      <c r="M10639" s="261">
        <f>+G10610</f>
        <v>0</v>
      </c>
      <c r="N10639" s="261">
        <f>+G10618</f>
        <v>0</v>
      </c>
      <c r="O10639" s="261">
        <f>+G10633</f>
        <v>0</v>
      </c>
      <c r="P10639" s="280">
        <f>G10636</f>
        <v>0</v>
      </c>
      <c r="Q10639" s="280">
        <f>G10637</f>
        <v>0</v>
      </c>
      <c r="R10639" s="280">
        <f>G10638</f>
        <v>0</v>
      </c>
      <c r="S10639" s="283">
        <f>SUM(K10639:R10639)</f>
        <v>0</v>
      </c>
      <c r="T10639" s="280"/>
    </row>
    <row r="10640" spans="1:20" ht="14" thickTop="1" thickBot="1">
      <c r="A10640" s="257"/>
      <c r="B10640" s="201"/>
      <c r="C10640" s="201"/>
      <c r="D10640" s="301"/>
      <c r="E10640" s="258" t="s">
        <v>88</v>
      </c>
      <c r="F10640" s="259"/>
      <c r="G10640" s="260">
        <f>ROUND(SUM(G10595,G10610,G10618,G10633,G10639),0)</f>
        <v>0</v>
      </c>
      <c r="I10640" s="308"/>
      <c r="T10640" s="280"/>
    </row>
    <row r="10641" spans="1:20" ht="13.5" thickTop="1">
      <c r="A10641" s="262" t="s">
        <v>95</v>
      </c>
      <c r="D10641" s="206"/>
      <c r="E10641" s="206"/>
      <c r="F10641" s="205"/>
      <c r="G10641" s="208"/>
      <c r="I10641" s="308"/>
      <c r="T10641" s="280"/>
    </row>
    <row r="10642" spans="1:20">
      <c r="A10642" s="262"/>
      <c r="B10642" s="263"/>
      <c r="C10642" s="263"/>
      <c r="D10642" s="302"/>
      <c r="E10642" s="206"/>
      <c r="F10642" s="205"/>
      <c r="G10642" s="264">
        <f ca="1">TODAY()</f>
        <v>45189</v>
      </c>
      <c r="I10642" s="308"/>
      <c r="T10642" s="280"/>
    </row>
    <row r="10643" spans="1:20" s="191" customFormat="1" ht="13.5" thickBot="1">
      <c r="A10643" s="222"/>
      <c r="B10643" s="223"/>
      <c r="C10643" s="223"/>
      <c r="D10643" s="225"/>
      <c r="E10643" s="225"/>
      <c r="F10643" s="224"/>
      <c r="G10643" s="265"/>
      <c r="I10643" s="303"/>
      <c r="S10643" s="282"/>
    </row>
    <row r="10644" spans="1:20" s="191" customFormat="1" ht="13.5" thickTop="1">
      <c r="A10644" s="188" t="s">
        <v>124</v>
      </c>
      <c r="B10644" s="188"/>
      <c r="C10644" s="188"/>
      <c r="D10644" s="190"/>
      <c r="E10644" s="190"/>
      <c r="F10644" s="189"/>
      <c r="G10644" s="189"/>
      <c r="I10644" s="303"/>
      <c r="S10644" s="282"/>
    </row>
    <row r="10645" spans="1:20" s="191" customFormat="1">
      <c r="A10645" s="188" t="str">
        <f>CONCATENATE('Prestaciones y AIU'!A9264," ANALISIS DE PRECIOS UNITARIOS")</f>
        <v xml:space="preserve"> ANALISIS DE PRECIOS UNITARIOS</v>
      </c>
      <c r="B10645" s="188"/>
      <c r="C10645" s="188"/>
      <c r="D10645" s="190"/>
      <c r="E10645" s="190"/>
      <c r="F10645" s="189"/>
      <c r="G10645" s="189"/>
      <c r="I10645" s="303"/>
      <c r="S10645" s="282"/>
    </row>
    <row r="10646" spans="1:20" s="191" customFormat="1">
      <c r="A10646" s="188" t="str">
        <f>Objeto_LIC</f>
        <v>OBJETO PROCESO COMPETITIVO</v>
      </c>
      <c r="B10646" s="188"/>
      <c r="C10646" s="188"/>
      <c r="D10646" s="190"/>
      <c r="E10646" s="190"/>
      <c r="F10646" s="189"/>
      <c r="G10646" s="189"/>
      <c r="I10646" s="303"/>
      <c r="S10646" s="282"/>
    </row>
    <row r="10647" spans="1:20">
      <c r="A10647" s="188"/>
      <c r="B10647" s="188"/>
      <c r="C10647" s="188"/>
      <c r="D10647" s="190"/>
      <c r="E10647" s="190"/>
      <c r="F10647" s="189"/>
      <c r="G10647" s="189"/>
    </row>
    <row r="10648" spans="1:20" s="201" customFormat="1" ht="13.5" thickBot="1">
      <c r="A10648" s="192"/>
      <c r="B10648" s="192"/>
      <c r="C10648" s="192"/>
      <c r="D10648" s="194"/>
      <c r="E10648" s="194"/>
      <c r="F10648" s="193"/>
      <c r="G10648" s="193"/>
      <c r="I10648" s="305"/>
      <c r="S10648" s="282"/>
    </row>
    <row r="10649" spans="1:20" ht="13.5" thickTop="1">
      <c r="A10649" s="196"/>
      <c r="B10649" s="197"/>
      <c r="C10649" s="197"/>
      <c r="D10649" s="199"/>
      <c r="E10649" s="199"/>
      <c r="F10649" s="198"/>
      <c r="G10649" s="200" t="s">
        <v>125</v>
      </c>
    </row>
    <row r="10650" spans="1:20">
      <c r="A10650" s="202" t="s">
        <v>58</v>
      </c>
      <c r="B10650" s="844" t="str">
        <f>Proponente</f>
        <v>INDICAR NOMBRE DE CONTRATISTA</v>
      </c>
      <c r="C10650" s="844"/>
      <c r="D10650" s="844"/>
      <c r="E10650" s="844"/>
      <c r="F10650" s="844"/>
      <c r="G10650" s="845"/>
    </row>
    <row r="10651" spans="1:20">
      <c r="A10651" s="202" t="s">
        <v>59</v>
      </c>
      <c r="B10651" s="203" t="str">
        <f>Presupuesto!$A$161</f>
        <v>12,5</v>
      </c>
      <c r="C10651" s="844" t="str">
        <f>Presupuesto!$B$161</f>
        <v>Tracto camión con Cama baja</v>
      </c>
      <c r="D10651" s="844"/>
      <c r="E10651" s="844"/>
      <c r="F10651" s="844"/>
      <c r="G10651" s="845"/>
    </row>
    <row r="10652" spans="1:20">
      <c r="A10652" s="204"/>
      <c r="D10652" s="206"/>
      <c r="E10652" s="206"/>
      <c r="F10652" s="192" t="s">
        <v>87</v>
      </c>
      <c r="G10652" s="207" t="str">
        <f>Presupuesto!$C$161</f>
        <v>Día</v>
      </c>
      <c r="I10652" s="306"/>
      <c r="J10652" s="281"/>
      <c r="K10652" s="281"/>
      <c r="L10652" s="281"/>
      <c r="M10652" s="281"/>
      <c r="N10652" s="281"/>
      <c r="O10652" s="281"/>
      <c r="P10652" s="281"/>
      <c r="Q10652" s="281"/>
      <c r="R10652" s="281"/>
      <c r="S10652" s="281"/>
    </row>
    <row r="10653" spans="1:20" s="209" customFormat="1" ht="13.5" thickBot="1">
      <c r="A10653" s="202" t="s">
        <v>60</v>
      </c>
      <c r="B10653" s="195"/>
      <c r="C10653" s="195"/>
      <c r="D10653" s="206"/>
      <c r="E10653" s="206"/>
      <c r="F10653" s="205"/>
      <c r="G10653" s="208"/>
      <c r="I10653" s="307"/>
      <c r="S10653" s="281"/>
    </row>
    <row r="10654" spans="1:20" ht="13.5" thickTop="1">
      <c r="A10654" s="210" t="s">
        <v>53</v>
      </c>
      <c r="B10654" s="211" t="s">
        <v>61</v>
      </c>
      <c r="C10654" s="211" t="s">
        <v>62</v>
      </c>
      <c r="D10654" s="212" t="s">
        <v>70</v>
      </c>
      <c r="E10654" s="213" t="s">
        <v>98</v>
      </c>
      <c r="F10654" s="213" t="s">
        <v>75</v>
      </c>
      <c r="G10654" s="214" t="s">
        <v>66</v>
      </c>
      <c r="I10654" s="269"/>
    </row>
    <row r="10655" spans="1:20">
      <c r="A10655" s="215" t="str">
        <f t="shared" ref="A10655:A10666" si="1897">IF(I10654=0,"-",VLOOKUP(I10654,EQUIPOS,2,FALSE))</f>
        <v>-</v>
      </c>
      <c r="B10655" s="216"/>
      <c r="C10655" s="216"/>
      <c r="D10655" s="186"/>
      <c r="E10655" s="217">
        <f t="shared" ref="E10655:E10666" si="1898">IF(I10654=0,0,VLOOKUP(I10654,EQUIPOS,4,FALSE))</f>
        <v>0</v>
      </c>
      <c r="F10655" s="218">
        <f t="shared" ref="F10655:F10666" si="1899">IF(D10655=0,0,E10655/D10655)</f>
        <v>0</v>
      </c>
      <c r="G10655" s="219"/>
      <c r="I10655" s="269"/>
    </row>
    <row r="10656" spans="1:20">
      <c r="A10656" s="215" t="str">
        <f t="shared" si="1897"/>
        <v>-</v>
      </c>
      <c r="B10656" s="216"/>
      <c r="C10656" s="216"/>
      <c r="D10656" s="186"/>
      <c r="E10656" s="217">
        <f t="shared" si="1898"/>
        <v>0</v>
      </c>
      <c r="F10656" s="218">
        <f t="shared" si="1899"/>
        <v>0</v>
      </c>
      <c r="G10656" s="220"/>
      <c r="I10656" s="269"/>
    </row>
    <row r="10657" spans="1:19">
      <c r="A10657" s="215" t="str">
        <f t="shared" si="1897"/>
        <v>-</v>
      </c>
      <c r="B10657" s="216"/>
      <c r="C10657" s="216"/>
      <c r="D10657" s="186"/>
      <c r="E10657" s="217">
        <f t="shared" si="1898"/>
        <v>0</v>
      </c>
      <c r="F10657" s="218">
        <f t="shared" si="1899"/>
        <v>0</v>
      </c>
      <c r="G10657" s="220"/>
      <c r="I10657" s="269"/>
    </row>
    <row r="10658" spans="1:19">
      <c r="A10658" s="215" t="str">
        <f t="shared" si="1897"/>
        <v>-</v>
      </c>
      <c r="B10658" s="216"/>
      <c r="C10658" s="216"/>
      <c r="D10658" s="186"/>
      <c r="E10658" s="217">
        <f t="shared" si="1898"/>
        <v>0</v>
      </c>
      <c r="F10658" s="218">
        <f t="shared" si="1899"/>
        <v>0</v>
      </c>
      <c r="G10658" s="220"/>
      <c r="I10658" s="269"/>
    </row>
    <row r="10659" spans="1:19">
      <c r="A10659" s="215" t="str">
        <f t="shared" si="1897"/>
        <v>-</v>
      </c>
      <c r="B10659" s="216"/>
      <c r="C10659" s="216"/>
      <c r="D10659" s="186"/>
      <c r="E10659" s="217">
        <f t="shared" si="1898"/>
        <v>0</v>
      </c>
      <c r="F10659" s="218">
        <f t="shared" si="1899"/>
        <v>0</v>
      </c>
      <c r="G10659" s="220"/>
      <c r="I10659" s="269"/>
    </row>
    <row r="10660" spans="1:19">
      <c r="A10660" s="215" t="str">
        <f t="shared" si="1897"/>
        <v>-</v>
      </c>
      <c r="B10660" s="216"/>
      <c r="C10660" s="216"/>
      <c r="D10660" s="186"/>
      <c r="E10660" s="217">
        <f t="shared" si="1898"/>
        <v>0</v>
      </c>
      <c r="F10660" s="218">
        <f t="shared" si="1899"/>
        <v>0</v>
      </c>
      <c r="G10660" s="220"/>
      <c r="I10660" s="269"/>
    </row>
    <row r="10661" spans="1:19">
      <c r="A10661" s="215" t="str">
        <f t="shared" si="1897"/>
        <v>-</v>
      </c>
      <c r="B10661" s="216"/>
      <c r="C10661" s="216"/>
      <c r="D10661" s="186"/>
      <c r="E10661" s="217">
        <f t="shared" si="1898"/>
        <v>0</v>
      </c>
      <c r="F10661" s="218">
        <f t="shared" si="1899"/>
        <v>0</v>
      </c>
      <c r="G10661" s="220"/>
      <c r="I10661" s="269"/>
    </row>
    <row r="10662" spans="1:19">
      <c r="A10662" s="215" t="str">
        <f t="shared" si="1897"/>
        <v>-</v>
      </c>
      <c r="B10662" s="216"/>
      <c r="C10662" s="216"/>
      <c r="D10662" s="186"/>
      <c r="E10662" s="217">
        <f t="shared" si="1898"/>
        <v>0</v>
      </c>
      <c r="F10662" s="218">
        <f t="shared" si="1899"/>
        <v>0</v>
      </c>
      <c r="G10662" s="220"/>
      <c r="I10662" s="269"/>
    </row>
    <row r="10663" spans="1:19">
      <c r="A10663" s="215" t="str">
        <f t="shared" si="1897"/>
        <v>-</v>
      </c>
      <c r="B10663" s="216"/>
      <c r="C10663" s="216"/>
      <c r="D10663" s="186"/>
      <c r="E10663" s="217">
        <f t="shared" si="1898"/>
        <v>0</v>
      </c>
      <c r="F10663" s="218">
        <f t="shared" si="1899"/>
        <v>0</v>
      </c>
      <c r="G10663" s="220"/>
      <c r="I10663" s="269"/>
    </row>
    <row r="10664" spans="1:19">
      <c r="A10664" s="215" t="str">
        <f t="shared" si="1897"/>
        <v>-</v>
      </c>
      <c r="B10664" s="216"/>
      <c r="C10664" s="216"/>
      <c r="D10664" s="186"/>
      <c r="E10664" s="217">
        <f t="shared" si="1898"/>
        <v>0</v>
      </c>
      <c r="F10664" s="218">
        <f t="shared" si="1899"/>
        <v>0</v>
      </c>
      <c r="G10664" s="220"/>
      <c r="I10664" s="269"/>
    </row>
    <row r="10665" spans="1:19">
      <c r="A10665" s="215" t="str">
        <f t="shared" si="1897"/>
        <v>-</v>
      </c>
      <c r="B10665" s="216"/>
      <c r="C10665" s="216"/>
      <c r="D10665" s="186"/>
      <c r="E10665" s="217">
        <f t="shared" si="1898"/>
        <v>0</v>
      </c>
      <c r="F10665" s="218">
        <f t="shared" si="1899"/>
        <v>0</v>
      </c>
      <c r="G10665" s="220"/>
      <c r="I10665" s="269"/>
    </row>
    <row r="10666" spans="1:19">
      <c r="A10666" s="215" t="str">
        <f t="shared" si="1897"/>
        <v>-</v>
      </c>
      <c r="B10666" s="216"/>
      <c r="C10666" s="216"/>
      <c r="D10666" s="186"/>
      <c r="E10666" s="217">
        <f t="shared" si="1898"/>
        <v>0</v>
      </c>
      <c r="F10666" s="218">
        <f t="shared" si="1899"/>
        <v>0</v>
      </c>
      <c r="G10666" s="220"/>
      <c r="I10666" s="308"/>
    </row>
    <row r="10667" spans="1:19" ht="13.5" thickBot="1">
      <c r="A10667" s="222"/>
      <c r="B10667" s="223"/>
      <c r="C10667" s="223"/>
      <c r="D10667" s="225"/>
      <c r="E10667" s="225"/>
      <c r="F10667" s="226" t="s">
        <v>76</v>
      </c>
      <c r="G10667" s="227">
        <f>SUM(F10655:F10666)</f>
        <v>0</v>
      </c>
      <c r="I10667" s="308"/>
    </row>
    <row r="10668" spans="1:19" s="209" customFormat="1" ht="13.5" thickTop="1">
      <c r="A10668" s="228" t="s">
        <v>63</v>
      </c>
      <c r="B10668" s="229"/>
      <c r="C10668" s="229"/>
      <c r="D10668" s="231"/>
      <c r="E10668" s="231"/>
      <c r="F10668" s="230"/>
      <c r="G10668" s="232"/>
      <c r="I10668" s="307"/>
      <c r="S10668" s="281"/>
    </row>
    <row r="10669" spans="1:19" ht="26">
      <c r="A10669" s="233" t="s">
        <v>53</v>
      </c>
      <c r="B10669" s="234"/>
      <c r="C10669" s="235" t="s">
        <v>54</v>
      </c>
      <c r="D10669" s="298" t="s">
        <v>64</v>
      </c>
      <c r="E10669" s="236" t="s">
        <v>65</v>
      </c>
      <c r="F10669" s="237" t="s">
        <v>75</v>
      </c>
      <c r="G10669" s="238" t="s">
        <v>66</v>
      </c>
      <c r="I10669" s="269"/>
    </row>
    <row r="10670" spans="1:19">
      <c r="A10670" s="842" t="str">
        <f t="shared" ref="A10670:A10681" si="1900">IF(I10669=0,"",VLOOKUP(I10669,MATERIALES,2,FALSE))</f>
        <v/>
      </c>
      <c r="B10670" s="843"/>
      <c r="C10670" s="239" t="str">
        <f t="shared" ref="C10670:C10678" si="1901">IF(I10669=0,"",VLOOKUP(I10669,MATERIALES,3,FALSE))</f>
        <v/>
      </c>
      <c r="D10670" s="186"/>
      <c r="E10670" s="240">
        <f t="shared" ref="E10670:E10681" si="1902">IF(I10669=0,0,VLOOKUP(I10669,MATERIALES,4,FALSE))</f>
        <v>0</v>
      </c>
      <c r="F10670" s="218">
        <f>D10670*E10670</f>
        <v>0</v>
      </c>
      <c r="G10670" s="219"/>
      <c r="I10670" s="269"/>
    </row>
    <row r="10671" spans="1:19">
      <c r="A10671" s="842" t="str">
        <f t="shared" si="1900"/>
        <v/>
      </c>
      <c r="B10671" s="843"/>
      <c r="C10671" s="239" t="str">
        <f t="shared" si="1901"/>
        <v/>
      </c>
      <c r="D10671" s="186"/>
      <c r="E10671" s="240">
        <f t="shared" si="1902"/>
        <v>0</v>
      </c>
      <c r="F10671" s="218">
        <f t="shared" ref="F10671:F10681" si="1903">D10671*E10671</f>
        <v>0</v>
      </c>
      <c r="G10671" s="220"/>
      <c r="I10671" s="269"/>
    </row>
    <row r="10672" spans="1:19">
      <c r="A10672" s="842" t="str">
        <f t="shared" si="1900"/>
        <v/>
      </c>
      <c r="B10672" s="843"/>
      <c r="C10672" s="239" t="str">
        <f t="shared" si="1901"/>
        <v/>
      </c>
      <c r="D10672" s="186"/>
      <c r="E10672" s="240">
        <f t="shared" si="1902"/>
        <v>0</v>
      </c>
      <c r="F10672" s="218">
        <f t="shared" si="1903"/>
        <v>0</v>
      </c>
      <c r="G10672" s="220"/>
      <c r="I10672" s="269"/>
    </row>
    <row r="10673" spans="1:9">
      <c r="A10673" s="842" t="str">
        <f t="shared" si="1900"/>
        <v/>
      </c>
      <c r="B10673" s="843"/>
      <c r="C10673" s="239" t="str">
        <f t="shared" si="1901"/>
        <v/>
      </c>
      <c r="D10673" s="186"/>
      <c r="E10673" s="240">
        <f t="shared" si="1902"/>
        <v>0</v>
      </c>
      <c r="F10673" s="218">
        <f t="shared" si="1903"/>
        <v>0</v>
      </c>
      <c r="G10673" s="220"/>
      <c r="I10673" s="269"/>
    </row>
    <row r="10674" spans="1:9">
      <c r="A10674" s="842" t="str">
        <f t="shared" si="1900"/>
        <v/>
      </c>
      <c r="B10674" s="843"/>
      <c r="C10674" s="239" t="str">
        <f t="shared" si="1901"/>
        <v/>
      </c>
      <c r="D10674" s="186"/>
      <c r="E10674" s="240">
        <f t="shared" si="1902"/>
        <v>0</v>
      </c>
      <c r="F10674" s="218">
        <f t="shared" si="1903"/>
        <v>0</v>
      </c>
      <c r="G10674" s="220"/>
      <c r="I10674" s="269"/>
    </row>
    <row r="10675" spans="1:9">
      <c r="A10675" s="842" t="str">
        <f t="shared" si="1900"/>
        <v/>
      </c>
      <c r="B10675" s="843"/>
      <c r="C10675" s="239" t="str">
        <f t="shared" si="1901"/>
        <v/>
      </c>
      <c r="D10675" s="186"/>
      <c r="E10675" s="240">
        <f t="shared" si="1902"/>
        <v>0</v>
      </c>
      <c r="F10675" s="218">
        <f t="shared" si="1903"/>
        <v>0</v>
      </c>
      <c r="G10675" s="220"/>
      <c r="I10675" s="269"/>
    </row>
    <row r="10676" spans="1:9">
      <c r="A10676" s="842" t="str">
        <f t="shared" si="1900"/>
        <v/>
      </c>
      <c r="B10676" s="843"/>
      <c r="C10676" s="239" t="str">
        <f t="shared" si="1901"/>
        <v/>
      </c>
      <c r="D10676" s="186"/>
      <c r="E10676" s="240">
        <f t="shared" si="1902"/>
        <v>0</v>
      </c>
      <c r="F10676" s="218">
        <f t="shared" si="1903"/>
        <v>0</v>
      </c>
      <c r="G10676" s="220"/>
      <c r="I10676" s="269"/>
    </row>
    <row r="10677" spans="1:9">
      <c r="A10677" s="842" t="str">
        <f t="shared" si="1900"/>
        <v/>
      </c>
      <c r="B10677" s="843"/>
      <c r="C10677" s="239" t="str">
        <f t="shared" si="1901"/>
        <v/>
      </c>
      <c r="D10677" s="186"/>
      <c r="E10677" s="240">
        <f t="shared" si="1902"/>
        <v>0</v>
      </c>
      <c r="F10677" s="218">
        <f t="shared" si="1903"/>
        <v>0</v>
      </c>
      <c r="G10677" s="241"/>
      <c r="I10677" s="269"/>
    </row>
    <row r="10678" spans="1:9">
      <c r="A10678" s="842" t="str">
        <f t="shared" si="1900"/>
        <v/>
      </c>
      <c r="B10678" s="843"/>
      <c r="C10678" s="239" t="str">
        <f t="shared" si="1901"/>
        <v/>
      </c>
      <c r="D10678" s="186"/>
      <c r="E10678" s="240">
        <f t="shared" si="1902"/>
        <v>0</v>
      </c>
      <c r="F10678" s="218">
        <f t="shared" si="1903"/>
        <v>0</v>
      </c>
      <c r="G10678" s="220"/>
      <c r="I10678" s="269"/>
    </row>
    <row r="10679" spans="1:9">
      <c r="A10679" s="842" t="str">
        <f t="shared" si="1900"/>
        <v/>
      </c>
      <c r="B10679" s="843"/>
      <c r="C10679" s="239"/>
      <c r="D10679" s="186"/>
      <c r="E10679" s="240">
        <f t="shared" si="1902"/>
        <v>0</v>
      </c>
      <c r="F10679" s="218">
        <f t="shared" si="1903"/>
        <v>0</v>
      </c>
      <c r="G10679" s="220"/>
      <c r="I10679" s="269"/>
    </row>
    <row r="10680" spans="1:9">
      <c r="A10680" s="842" t="str">
        <f t="shared" si="1900"/>
        <v/>
      </c>
      <c r="B10680" s="843"/>
      <c r="C10680" s="239"/>
      <c r="D10680" s="186"/>
      <c r="E10680" s="240">
        <f t="shared" si="1902"/>
        <v>0</v>
      </c>
      <c r="F10680" s="218">
        <f t="shared" si="1903"/>
        <v>0</v>
      </c>
      <c r="G10680" s="220"/>
      <c r="I10680" s="269"/>
    </row>
    <row r="10681" spans="1:9" ht="26.25" customHeight="1">
      <c r="A10681" s="842" t="str">
        <f t="shared" si="1900"/>
        <v/>
      </c>
      <c r="B10681" s="843"/>
      <c r="C10681" s="239" t="str">
        <f t="shared" ref="C10681" si="1904">IF(I10680=0,"",VLOOKUP(I10680,MATERIALES,3,FALSE))</f>
        <v/>
      </c>
      <c r="D10681" s="186"/>
      <c r="E10681" s="240">
        <f t="shared" si="1902"/>
        <v>0</v>
      </c>
      <c r="F10681" s="218">
        <f t="shared" si="1903"/>
        <v>0</v>
      </c>
      <c r="G10681" s="221"/>
      <c r="I10681" s="308"/>
    </row>
    <row r="10682" spans="1:9" ht="13.5" thickBot="1">
      <c r="A10682" s="204"/>
      <c r="D10682" s="206"/>
      <c r="E10682" s="242"/>
      <c r="F10682" s="243" t="s">
        <v>77</v>
      </c>
      <c r="G10682" s="241">
        <f>SUM(F10670:F10681)</f>
        <v>0</v>
      </c>
      <c r="I10682" s="308"/>
    </row>
    <row r="10683" spans="1:9" ht="14" thickTop="1" thickBot="1">
      <c r="A10683" s="244" t="s">
        <v>68</v>
      </c>
      <c r="B10683" s="245"/>
      <c r="C10683" s="245"/>
      <c r="D10683" s="247"/>
      <c r="E10683" s="247"/>
      <c r="F10683" s="246"/>
      <c r="G10683" s="248"/>
      <c r="I10683" s="308"/>
    </row>
    <row r="10684" spans="1:9" ht="13.5" thickTop="1">
      <c r="A10684" s="233" t="s">
        <v>53</v>
      </c>
      <c r="B10684" s="234"/>
      <c r="C10684" s="236" t="s">
        <v>67</v>
      </c>
      <c r="D10684" s="298" t="s">
        <v>71</v>
      </c>
      <c r="E10684" s="236" t="s">
        <v>96</v>
      </c>
      <c r="F10684" s="237" t="s">
        <v>75</v>
      </c>
      <c r="G10684" s="238" t="s">
        <v>66</v>
      </c>
      <c r="I10684" s="269"/>
    </row>
    <row r="10685" spans="1:9">
      <c r="A10685" s="842" t="str">
        <f>IF(I10684=0,"",VLOOKUP(I10684,EQUIPOS,2,FALSE))</f>
        <v/>
      </c>
      <c r="B10685" s="843"/>
      <c r="C10685" s="187"/>
      <c r="D10685" s="186"/>
      <c r="E10685" s="240">
        <f>IF(I10684=0,0,VLOOKUP(I10684,EQUIPOS,4,FALSE))</f>
        <v>0</v>
      </c>
      <c r="F10685" s="218">
        <f>C10685*D10685*E10685</f>
        <v>0</v>
      </c>
      <c r="G10685" s="219"/>
      <c r="I10685" s="269"/>
    </row>
    <row r="10686" spans="1:9">
      <c r="A10686" s="842" t="str">
        <f>IF(I10685=0,"",VLOOKUP(I10685,EQUIPOS,2,FALSE))</f>
        <v/>
      </c>
      <c r="B10686" s="843"/>
      <c r="C10686" s="187"/>
      <c r="D10686" s="186"/>
      <c r="E10686" s="240">
        <f>IF(I10685=0,0,VLOOKUP(I10685,EQUIPOS,4,FALSE))</f>
        <v>0</v>
      </c>
      <c r="F10686" s="218">
        <f t="shared" ref="F10686:F10689" si="1905">C10686*D10686*E10686</f>
        <v>0</v>
      </c>
      <c r="G10686" s="220"/>
      <c r="I10686" s="269"/>
    </row>
    <row r="10687" spans="1:9">
      <c r="A10687" s="842" t="str">
        <f>IF(I10686=0,"",VLOOKUP(I10686,EQUIPOS,2,FALSE))</f>
        <v/>
      </c>
      <c r="B10687" s="843"/>
      <c r="C10687" s="187"/>
      <c r="D10687" s="186"/>
      <c r="E10687" s="240">
        <f>IF(I10686=0,0,VLOOKUP(I10686,EQUIPOS,4,FALSE))</f>
        <v>0</v>
      </c>
      <c r="F10687" s="218">
        <f t="shared" si="1905"/>
        <v>0</v>
      </c>
      <c r="G10687" s="220"/>
      <c r="I10687" s="269"/>
    </row>
    <row r="10688" spans="1:9">
      <c r="A10688" s="842" t="str">
        <f>IF(I10687=0,"",VLOOKUP(I10687,EQUIPOS,2,FALSE))</f>
        <v/>
      </c>
      <c r="B10688" s="843"/>
      <c r="C10688" s="187"/>
      <c r="D10688" s="186"/>
      <c r="E10688" s="240">
        <f>IF(I10687=0,0,VLOOKUP(I10687,EQUIPOS,4,FALSE))</f>
        <v>0</v>
      </c>
      <c r="F10688" s="218">
        <f t="shared" si="1905"/>
        <v>0</v>
      </c>
      <c r="G10688" s="220"/>
      <c r="I10688" s="269"/>
    </row>
    <row r="10689" spans="1:9" ht="30.75" customHeight="1">
      <c r="A10689" s="842" t="str">
        <f>IF(I10688=0,"",VLOOKUP(I10688,EQUIPOS,2,FALSE))</f>
        <v/>
      </c>
      <c r="B10689" s="843"/>
      <c r="C10689" s="187"/>
      <c r="D10689" s="186"/>
      <c r="E10689" s="240">
        <f>IF(I10688=0,0,VLOOKUP(I10688,EQUIPOS,4,FALSE))</f>
        <v>0</v>
      </c>
      <c r="F10689" s="218">
        <f t="shared" si="1905"/>
        <v>0</v>
      </c>
      <c r="G10689" s="221"/>
      <c r="I10689" s="308"/>
    </row>
    <row r="10690" spans="1:9" ht="13.5" thickBot="1">
      <c r="A10690" s="222"/>
      <c r="B10690" s="223"/>
      <c r="C10690" s="223"/>
      <c r="D10690" s="225"/>
      <c r="E10690" s="249"/>
      <c r="F10690" s="226" t="s">
        <v>78</v>
      </c>
      <c r="G10690" s="250">
        <f>SUM(F10685:F10689)</f>
        <v>0</v>
      </c>
      <c r="I10690" s="308"/>
    </row>
    <row r="10691" spans="1:9" ht="13.5" thickTop="1">
      <c r="A10691" s="228" t="s">
        <v>69</v>
      </c>
      <c r="B10691" s="229"/>
      <c r="C10691" s="229"/>
      <c r="D10691" s="231"/>
      <c r="E10691" s="231"/>
      <c r="F10691" s="230"/>
      <c r="G10691" s="232"/>
      <c r="H10691" s="209"/>
      <c r="I10691" s="307"/>
    </row>
    <row r="10692" spans="1:9" ht="26">
      <c r="A10692" s="233" t="s">
        <v>53</v>
      </c>
      <c r="B10692" s="235" t="s">
        <v>54</v>
      </c>
      <c r="C10692" s="235" t="s">
        <v>64</v>
      </c>
      <c r="D10692" s="298" t="s">
        <v>70</v>
      </c>
      <c r="E10692" s="236" t="s">
        <v>65</v>
      </c>
      <c r="F10692" s="237" t="s">
        <v>75</v>
      </c>
      <c r="G10692" s="238" t="s">
        <v>66</v>
      </c>
      <c r="I10692" s="269"/>
    </row>
    <row r="10693" spans="1:9">
      <c r="A10693" s="251" t="str">
        <f t="shared" ref="A10693:A10704" si="1906">IF(I10692=0,"",VLOOKUP(I10692,MANOOBRA,2,FALSE))</f>
        <v/>
      </c>
      <c r="B10693" s="239" t="str">
        <f t="shared" ref="B10693:B10704" si="1907">IF(I10692=0,"",VLOOKUP(I10692,MANOOBRA,3,FALSE))</f>
        <v/>
      </c>
      <c r="C10693" s="187"/>
      <c r="D10693" s="187"/>
      <c r="E10693" s="240">
        <f t="shared" ref="E10693:E10704" si="1908">IF(I10692=0,0,VLOOKUP(I10692,MANOOBRA,4,FALSE))</f>
        <v>0</v>
      </c>
      <c r="F10693" s="218">
        <f>IF(D10693=0,0,C10693*E10693/D10693)</f>
        <v>0</v>
      </c>
      <c r="G10693" s="219"/>
      <c r="I10693" s="269"/>
    </row>
    <row r="10694" spans="1:9">
      <c r="A10694" s="251" t="str">
        <f t="shared" si="1906"/>
        <v/>
      </c>
      <c r="B10694" s="239" t="str">
        <f t="shared" si="1907"/>
        <v/>
      </c>
      <c r="C10694" s="187"/>
      <c r="D10694" s="187"/>
      <c r="E10694" s="240">
        <f t="shared" si="1908"/>
        <v>0</v>
      </c>
      <c r="F10694" s="218">
        <f t="shared" ref="F10694:F10704" si="1909">IF(D10694=0,0,C10694*E10694/D10694)</f>
        <v>0</v>
      </c>
      <c r="G10694" s="220"/>
      <c r="I10694" s="269"/>
    </row>
    <row r="10695" spans="1:9">
      <c r="A10695" s="251" t="str">
        <f t="shared" si="1906"/>
        <v/>
      </c>
      <c r="B10695" s="239" t="str">
        <f t="shared" si="1907"/>
        <v/>
      </c>
      <c r="C10695" s="187"/>
      <c r="D10695" s="290"/>
      <c r="E10695" s="240">
        <f t="shared" si="1908"/>
        <v>0</v>
      </c>
      <c r="F10695" s="218">
        <f t="shared" si="1909"/>
        <v>0</v>
      </c>
      <c r="G10695" s="220"/>
      <c r="I10695" s="269"/>
    </row>
    <row r="10696" spans="1:9">
      <c r="A10696" s="251" t="str">
        <f t="shared" si="1906"/>
        <v/>
      </c>
      <c r="B10696" s="239" t="str">
        <f t="shared" si="1907"/>
        <v/>
      </c>
      <c r="C10696" s="187"/>
      <c r="D10696" s="187"/>
      <c r="E10696" s="240">
        <f t="shared" si="1908"/>
        <v>0</v>
      </c>
      <c r="F10696" s="218">
        <f t="shared" si="1909"/>
        <v>0</v>
      </c>
      <c r="G10696" s="220"/>
      <c r="I10696" s="269"/>
    </row>
    <row r="10697" spans="1:9">
      <c r="A10697" s="251" t="str">
        <f t="shared" si="1906"/>
        <v/>
      </c>
      <c r="B10697" s="239" t="str">
        <f t="shared" si="1907"/>
        <v/>
      </c>
      <c r="C10697" s="187"/>
      <c r="D10697" s="187"/>
      <c r="E10697" s="240">
        <f t="shared" si="1908"/>
        <v>0</v>
      </c>
      <c r="F10697" s="218">
        <f t="shared" si="1909"/>
        <v>0</v>
      </c>
      <c r="G10697" s="220"/>
      <c r="I10697" s="269"/>
    </row>
    <row r="10698" spans="1:9">
      <c r="A10698" s="251" t="str">
        <f t="shared" si="1906"/>
        <v/>
      </c>
      <c r="B10698" s="239" t="str">
        <f t="shared" si="1907"/>
        <v/>
      </c>
      <c r="C10698" s="187"/>
      <c r="D10698" s="187"/>
      <c r="E10698" s="240">
        <f t="shared" si="1908"/>
        <v>0</v>
      </c>
      <c r="F10698" s="218">
        <f t="shared" si="1909"/>
        <v>0</v>
      </c>
      <c r="G10698" s="220"/>
      <c r="I10698" s="269"/>
    </row>
    <row r="10699" spans="1:9">
      <c r="A10699" s="251" t="str">
        <f t="shared" si="1906"/>
        <v/>
      </c>
      <c r="B10699" s="239" t="str">
        <f t="shared" si="1907"/>
        <v/>
      </c>
      <c r="C10699" s="187"/>
      <c r="D10699" s="187"/>
      <c r="E10699" s="240">
        <f t="shared" si="1908"/>
        <v>0</v>
      </c>
      <c r="F10699" s="218">
        <f t="shared" si="1909"/>
        <v>0</v>
      </c>
      <c r="G10699" s="220"/>
      <c r="I10699" s="269"/>
    </row>
    <row r="10700" spans="1:9">
      <c r="A10700" s="251" t="str">
        <f t="shared" si="1906"/>
        <v/>
      </c>
      <c r="B10700" s="239" t="str">
        <f t="shared" si="1907"/>
        <v/>
      </c>
      <c r="C10700" s="187"/>
      <c r="D10700" s="187"/>
      <c r="E10700" s="240">
        <f t="shared" si="1908"/>
        <v>0</v>
      </c>
      <c r="F10700" s="218">
        <f t="shared" si="1909"/>
        <v>0</v>
      </c>
      <c r="G10700" s="220"/>
      <c r="I10700" s="269"/>
    </row>
    <row r="10701" spans="1:9">
      <c r="A10701" s="251" t="str">
        <f t="shared" si="1906"/>
        <v/>
      </c>
      <c r="B10701" s="239" t="str">
        <f t="shared" si="1907"/>
        <v/>
      </c>
      <c r="C10701" s="187"/>
      <c r="D10701" s="187"/>
      <c r="E10701" s="240">
        <f t="shared" si="1908"/>
        <v>0</v>
      </c>
      <c r="F10701" s="218">
        <f t="shared" si="1909"/>
        <v>0</v>
      </c>
      <c r="G10701" s="220"/>
      <c r="I10701" s="269"/>
    </row>
    <row r="10702" spans="1:9">
      <c r="A10702" s="251" t="str">
        <f t="shared" si="1906"/>
        <v/>
      </c>
      <c r="B10702" s="239" t="str">
        <f t="shared" si="1907"/>
        <v/>
      </c>
      <c r="C10702" s="187"/>
      <c r="D10702" s="187"/>
      <c r="E10702" s="240">
        <f t="shared" si="1908"/>
        <v>0</v>
      </c>
      <c r="F10702" s="218">
        <f t="shared" si="1909"/>
        <v>0</v>
      </c>
      <c r="G10702" s="220"/>
      <c r="I10702" s="269"/>
    </row>
    <row r="10703" spans="1:9">
      <c r="A10703" s="251" t="str">
        <f t="shared" si="1906"/>
        <v/>
      </c>
      <c r="B10703" s="239" t="str">
        <f t="shared" si="1907"/>
        <v/>
      </c>
      <c r="C10703" s="187"/>
      <c r="D10703" s="187"/>
      <c r="E10703" s="240">
        <f t="shared" si="1908"/>
        <v>0</v>
      </c>
      <c r="F10703" s="218">
        <f t="shared" si="1909"/>
        <v>0</v>
      </c>
      <c r="G10703" s="220"/>
      <c r="I10703" s="269"/>
    </row>
    <row r="10704" spans="1:9" ht="31.5" customHeight="1">
      <c r="A10704" s="251" t="str">
        <f t="shared" si="1906"/>
        <v/>
      </c>
      <c r="B10704" s="239" t="str">
        <f t="shared" si="1907"/>
        <v/>
      </c>
      <c r="C10704" s="187"/>
      <c r="D10704" s="187"/>
      <c r="E10704" s="240">
        <f t="shared" si="1908"/>
        <v>0</v>
      </c>
      <c r="F10704" s="218">
        <f t="shared" si="1909"/>
        <v>0</v>
      </c>
      <c r="G10704" s="221"/>
      <c r="I10704" s="308"/>
    </row>
    <row r="10705" spans="1:20" ht="13.5" thickBot="1">
      <c r="A10705" s="222"/>
      <c r="B10705" s="223"/>
      <c r="C10705" s="223"/>
      <c r="D10705" s="225"/>
      <c r="E10705" s="225"/>
      <c r="F10705" s="226" t="s">
        <v>79</v>
      </c>
      <c r="G10705" s="250">
        <f>SUM(F10693:F10704)</f>
        <v>0</v>
      </c>
      <c r="I10705" s="308"/>
    </row>
    <row r="10706" spans="1:20" ht="13.5" thickTop="1">
      <c r="A10706" s="179" t="s">
        <v>72</v>
      </c>
      <c r="B10706" s="229"/>
      <c r="C10706" s="229"/>
      <c r="D10706" s="231"/>
      <c r="E10706" s="231"/>
      <c r="F10706" s="230"/>
      <c r="G10706" s="232"/>
      <c r="H10706" s="209"/>
      <c r="I10706" s="307"/>
    </row>
    <row r="10707" spans="1:20">
      <c r="A10707" s="233" t="s">
        <v>53</v>
      </c>
      <c r="B10707" s="234"/>
      <c r="C10707" s="234"/>
      <c r="D10707" s="299"/>
      <c r="E10707" s="236" t="s">
        <v>73</v>
      </c>
      <c r="F10707" s="237" t="s">
        <v>74</v>
      </c>
      <c r="G10707" s="252" t="s">
        <v>73</v>
      </c>
      <c r="I10707" s="308"/>
    </row>
    <row r="10708" spans="1:20">
      <c r="A10708" s="178" t="s">
        <v>86</v>
      </c>
      <c r="B10708" s="253"/>
      <c r="C10708" s="253"/>
      <c r="D10708" s="300"/>
      <c r="E10708" s="217">
        <f>SUM(G10667,G10682,G10690,G10705)</f>
        <v>0</v>
      </c>
      <c r="F10708" s="254">
        <f>A</f>
        <v>0</v>
      </c>
      <c r="G10708" s="255">
        <f>E10708*F10708</f>
        <v>0</v>
      </c>
      <c r="I10708" s="308"/>
    </row>
    <row r="10709" spans="1:20">
      <c r="A10709" s="178" t="s">
        <v>84</v>
      </c>
      <c r="B10709" s="253"/>
      <c r="C10709" s="253"/>
      <c r="D10709" s="300"/>
      <c r="E10709" s="217">
        <f>SUM(G10667,G10682,G10690,G10705)</f>
        <v>0</v>
      </c>
      <c r="F10709" s="254">
        <f>I</f>
        <v>0</v>
      </c>
      <c r="G10709" s="255">
        <f>E10709*F10709</f>
        <v>0</v>
      </c>
      <c r="I10709" s="308"/>
    </row>
    <row r="10710" spans="1:20" ht="33" customHeight="1">
      <c r="A10710" s="178" t="s">
        <v>85</v>
      </c>
      <c r="B10710" s="253"/>
      <c r="C10710" s="253"/>
      <c r="D10710" s="300"/>
      <c r="E10710" s="217">
        <f>SUM(G10667,G10682,G10690,G10705)</f>
        <v>0</v>
      </c>
      <c r="F10710" s="254">
        <f>U</f>
        <v>0</v>
      </c>
      <c r="G10710" s="255">
        <f>E10710*F10710</f>
        <v>0</v>
      </c>
      <c r="I10710" s="308"/>
      <c r="J10710" s="281"/>
      <c r="K10710" s="281"/>
      <c r="L10710" s="281"/>
      <c r="M10710" s="281"/>
      <c r="N10710" s="281"/>
      <c r="O10710" s="281"/>
      <c r="P10710" s="281"/>
      <c r="Q10710" s="281"/>
      <c r="R10710" s="281"/>
      <c r="S10710" s="281"/>
    </row>
    <row r="10711" spans="1:20" s="201" customFormat="1" ht="13.5" thickBot="1">
      <c r="A10711" s="222"/>
      <c r="B10711" s="223"/>
      <c r="C10711" s="223"/>
      <c r="D10711" s="225"/>
      <c r="E10711" s="225"/>
      <c r="F10711" s="256" t="s">
        <v>83</v>
      </c>
      <c r="G10711" s="250">
        <f>SUM(G10708:G10710)</f>
        <v>0</v>
      </c>
      <c r="I10711" s="309"/>
      <c r="J10711" s="201" t="str">
        <f>B10651</f>
        <v>12,5</v>
      </c>
      <c r="K10711" s="261">
        <f>E10708</f>
        <v>0</v>
      </c>
      <c r="L10711" s="261">
        <f>+G10667</f>
        <v>0</v>
      </c>
      <c r="M10711" s="261">
        <f>+G10682</f>
        <v>0</v>
      </c>
      <c r="N10711" s="261">
        <f>+G10690</f>
        <v>0</v>
      </c>
      <c r="O10711" s="261">
        <f>+G10705</f>
        <v>0</v>
      </c>
      <c r="P10711" s="280">
        <f>G10708</f>
        <v>0</v>
      </c>
      <c r="Q10711" s="280">
        <f>G10709</f>
        <v>0</v>
      </c>
      <c r="R10711" s="280">
        <f>G10710</f>
        <v>0</v>
      </c>
      <c r="S10711" s="283">
        <f>SUM(K10711:R10711)</f>
        <v>0</v>
      </c>
      <c r="T10711" s="280"/>
    </row>
    <row r="10712" spans="1:20" ht="14" thickTop="1" thickBot="1">
      <c r="A10712" s="257"/>
      <c r="B10712" s="201"/>
      <c r="C10712" s="201"/>
      <c r="D10712" s="301"/>
      <c r="E10712" s="258" t="s">
        <v>88</v>
      </c>
      <c r="F10712" s="259"/>
      <c r="G10712" s="260">
        <f>ROUND(SUM(G10667,G10682,G10690,G10705,G10711),0)</f>
        <v>0</v>
      </c>
      <c r="I10712" s="308"/>
      <c r="T10712" s="280"/>
    </row>
    <row r="10713" spans="1:20" ht="13.5" thickTop="1">
      <c r="A10713" s="262" t="s">
        <v>95</v>
      </c>
      <c r="D10713" s="206"/>
      <c r="E10713" s="206"/>
      <c r="F10713" s="205"/>
      <c r="G10713" s="208"/>
      <c r="I10713" s="308"/>
      <c r="T10713" s="280"/>
    </row>
    <row r="10714" spans="1:20">
      <c r="A10714" s="262"/>
      <c r="B10714" s="263"/>
      <c r="C10714" s="263"/>
      <c r="D10714" s="302"/>
      <c r="E10714" s="206"/>
      <c r="F10714" s="205"/>
      <c r="G10714" s="264">
        <f ca="1">TODAY()</f>
        <v>45189</v>
      </c>
      <c r="I10714" s="308"/>
      <c r="T10714" s="280"/>
    </row>
    <row r="10715" spans="1:20" s="191" customFormat="1" ht="13.5" thickBot="1">
      <c r="A10715" s="222"/>
      <c r="B10715" s="223"/>
      <c r="C10715" s="223"/>
      <c r="D10715" s="225"/>
      <c r="E10715" s="225"/>
      <c r="F10715" s="224"/>
      <c r="G10715" s="265"/>
      <c r="I10715" s="303"/>
      <c r="S10715" s="282"/>
    </row>
    <row r="10716" spans="1:20" s="191" customFormat="1" ht="13.5" thickTop="1">
      <c r="A10716" s="188" t="s">
        <v>124</v>
      </c>
      <c r="B10716" s="188"/>
      <c r="C10716" s="188"/>
      <c r="D10716" s="190"/>
      <c r="E10716" s="190"/>
      <c r="F10716" s="189"/>
      <c r="G10716" s="189"/>
      <c r="I10716" s="303"/>
      <c r="S10716" s="282"/>
    </row>
    <row r="10717" spans="1:20" s="191" customFormat="1">
      <c r="A10717" s="188" t="str">
        <f>CONCATENATE('Prestaciones y AIU'!A9336," ANALISIS DE PRECIOS UNITARIOS")</f>
        <v xml:space="preserve"> ANALISIS DE PRECIOS UNITARIOS</v>
      </c>
      <c r="B10717" s="188"/>
      <c r="C10717" s="188"/>
      <c r="D10717" s="190"/>
      <c r="E10717" s="190"/>
      <c r="F10717" s="189"/>
      <c r="G10717" s="189"/>
      <c r="I10717" s="303"/>
      <c r="S10717" s="282"/>
    </row>
    <row r="10718" spans="1:20" s="191" customFormat="1">
      <c r="A10718" s="188" t="str">
        <f>Objeto_LIC</f>
        <v>OBJETO PROCESO COMPETITIVO</v>
      </c>
      <c r="B10718" s="188"/>
      <c r="C10718" s="188"/>
      <c r="D10718" s="190"/>
      <c r="E10718" s="190"/>
      <c r="F10718" s="189"/>
      <c r="G10718" s="189"/>
      <c r="I10718" s="303"/>
      <c r="S10718" s="282"/>
    </row>
    <row r="10719" spans="1:20">
      <c r="A10719" s="188"/>
      <c r="B10719" s="188"/>
      <c r="C10719" s="188"/>
      <c r="D10719" s="190"/>
      <c r="E10719" s="190"/>
      <c r="F10719" s="189"/>
      <c r="G10719" s="189"/>
    </row>
    <row r="10720" spans="1:20" s="201" customFormat="1" ht="13.5" thickBot="1">
      <c r="A10720" s="192"/>
      <c r="B10720" s="192"/>
      <c r="C10720" s="192"/>
      <c r="D10720" s="194"/>
      <c r="E10720" s="194"/>
      <c r="F10720" s="193"/>
      <c r="G10720" s="193"/>
      <c r="I10720" s="305"/>
      <c r="S10720" s="282"/>
    </row>
    <row r="10721" spans="1:19" ht="13.5" thickTop="1">
      <c r="A10721" s="196"/>
      <c r="B10721" s="197"/>
      <c r="C10721" s="197"/>
      <c r="D10721" s="199"/>
      <c r="E10721" s="199"/>
      <c r="F10721" s="198"/>
      <c r="G10721" s="200" t="s">
        <v>125</v>
      </c>
    </row>
    <row r="10722" spans="1:19">
      <c r="A10722" s="202" t="s">
        <v>58</v>
      </c>
      <c r="B10722" s="844" t="str">
        <f>Proponente</f>
        <v>INDICAR NOMBRE DE CONTRATISTA</v>
      </c>
      <c r="C10722" s="844"/>
      <c r="D10722" s="844"/>
      <c r="E10722" s="844"/>
      <c r="F10722" s="844"/>
      <c r="G10722" s="845"/>
    </row>
    <row r="10723" spans="1:19">
      <c r="A10723" s="202" t="s">
        <v>59</v>
      </c>
      <c r="B10723" s="203" t="str">
        <f>Presupuesto!$A$162</f>
        <v>12,6</v>
      </c>
      <c r="C10723" s="844" t="str">
        <f>Presupuesto!$B$162</f>
        <v>Tracto camión con Cama alta</v>
      </c>
      <c r="D10723" s="844"/>
      <c r="E10723" s="844"/>
      <c r="F10723" s="844"/>
      <c r="G10723" s="845"/>
    </row>
    <row r="10724" spans="1:19">
      <c r="A10724" s="204"/>
      <c r="D10724" s="206"/>
      <c r="E10724" s="206"/>
      <c r="F10724" s="192" t="s">
        <v>87</v>
      </c>
      <c r="G10724" s="207" t="str">
        <f>Presupuesto!$C$162</f>
        <v>Día</v>
      </c>
      <c r="I10724" s="306"/>
      <c r="J10724" s="281"/>
      <c r="K10724" s="281"/>
      <c r="L10724" s="281"/>
      <c r="M10724" s="281"/>
      <c r="N10724" s="281"/>
      <c r="O10724" s="281"/>
      <c r="P10724" s="281"/>
      <c r="Q10724" s="281"/>
      <c r="R10724" s="281"/>
      <c r="S10724" s="281"/>
    </row>
    <row r="10725" spans="1:19" s="209" customFormat="1" ht="13.5" thickBot="1">
      <c r="A10725" s="202" t="s">
        <v>60</v>
      </c>
      <c r="B10725" s="195"/>
      <c r="C10725" s="195"/>
      <c r="D10725" s="206"/>
      <c r="E10725" s="206"/>
      <c r="F10725" s="205"/>
      <c r="G10725" s="208"/>
      <c r="I10725" s="307"/>
      <c r="S10725" s="281"/>
    </row>
    <row r="10726" spans="1:19" ht="13.5" thickTop="1">
      <c r="A10726" s="210" t="s">
        <v>53</v>
      </c>
      <c r="B10726" s="211" t="s">
        <v>61</v>
      </c>
      <c r="C10726" s="211" t="s">
        <v>62</v>
      </c>
      <c r="D10726" s="212" t="s">
        <v>70</v>
      </c>
      <c r="E10726" s="213" t="s">
        <v>98</v>
      </c>
      <c r="F10726" s="213" t="s">
        <v>75</v>
      </c>
      <c r="G10726" s="214" t="s">
        <v>66</v>
      </c>
      <c r="I10726" s="269"/>
    </row>
    <row r="10727" spans="1:19">
      <c r="A10727" s="215" t="str">
        <f t="shared" ref="A10727:A10738" si="1910">IF(I10726=0,"-",VLOOKUP(I10726,EQUIPOS,2,FALSE))</f>
        <v>-</v>
      </c>
      <c r="B10727" s="216"/>
      <c r="C10727" s="216"/>
      <c r="D10727" s="186"/>
      <c r="E10727" s="217">
        <f t="shared" ref="E10727:E10738" si="1911">IF(I10726=0,0,VLOOKUP(I10726,EQUIPOS,4,FALSE))</f>
        <v>0</v>
      </c>
      <c r="F10727" s="218">
        <f t="shared" ref="F10727:F10738" si="1912">IF(D10727=0,0,E10727/D10727)</f>
        <v>0</v>
      </c>
      <c r="G10727" s="219"/>
      <c r="I10727" s="269"/>
    </row>
    <row r="10728" spans="1:19">
      <c r="A10728" s="215" t="str">
        <f t="shared" si="1910"/>
        <v>-</v>
      </c>
      <c r="B10728" s="216"/>
      <c r="C10728" s="216"/>
      <c r="D10728" s="186"/>
      <c r="E10728" s="217">
        <f t="shared" si="1911"/>
        <v>0</v>
      </c>
      <c r="F10728" s="218">
        <f t="shared" si="1912"/>
        <v>0</v>
      </c>
      <c r="G10728" s="220"/>
      <c r="I10728" s="269"/>
    </row>
    <row r="10729" spans="1:19">
      <c r="A10729" s="215" t="str">
        <f t="shared" si="1910"/>
        <v>-</v>
      </c>
      <c r="B10729" s="216"/>
      <c r="C10729" s="216"/>
      <c r="D10729" s="186"/>
      <c r="E10729" s="217">
        <f t="shared" si="1911"/>
        <v>0</v>
      </c>
      <c r="F10729" s="218">
        <f t="shared" si="1912"/>
        <v>0</v>
      </c>
      <c r="G10729" s="220"/>
      <c r="I10729" s="269"/>
    </row>
    <row r="10730" spans="1:19">
      <c r="A10730" s="215" t="str">
        <f t="shared" si="1910"/>
        <v>-</v>
      </c>
      <c r="B10730" s="216"/>
      <c r="C10730" s="216"/>
      <c r="D10730" s="186"/>
      <c r="E10730" s="217">
        <f t="shared" si="1911"/>
        <v>0</v>
      </c>
      <c r="F10730" s="218">
        <f t="shared" si="1912"/>
        <v>0</v>
      </c>
      <c r="G10730" s="220"/>
      <c r="I10730" s="269"/>
    </row>
    <row r="10731" spans="1:19">
      <c r="A10731" s="215" t="str">
        <f t="shared" si="1910"/>
        <v>-</v>
      </c>
      <c r="B10731" s="216"/>
      <c r="C10731" s="216"/>
      <c r="D10731" s="186"/>
      <c r="E10731" s="217">
        <f t="shared" si="1911"/>
        <v>0</v>
      </c>
      <c r="F10731" s="218">
        <f t="shared" si="1912"/>
        <v>0</v>
      </c>
      <c r="G10731" s="220"/>
      <c r="I10731" s="269"/>
    </row>
    <row r="10732" spans="1:19">
      <c r="A10732" s="215" t="str">
        <f t="shared" si="1910"/>
        <v>-</v>
      </c>
      <c r="B10732" s="216"/>
      <c r="C10732" s="216"/>
      <c r="D10732" s="186"/>
      <c r="E10732" s="217">
        <f t="shared" si="1911"/>
        <v>0</v>
      </c>
      <c r="F10732" s="218">
        <f t="shared" si="1912"/>
        <v>0</v>
      </c>
      <c r="G10732" s="220"/>
      <c r="I10732" s="269"/>
    </row>
    <row r="10733" spans="1:19">
      <c r="A10733" s="215" t="str">
        <f t="shared" si="1910"/>
        <v>-</v>
      </c>
      <c r="B10733" s="216"/>
      <c r="C10733" s="216"/>
      <c r="D10733" s="186"/>
      <c r="E10733" s="217">
        <f t="shared" si="1911"/>
        <v>0</v>
      </c>
      <c r="F10733" s="218">
        <f t="shared" si="1912"/>
        <v>0</v>
      </c>
      <c r="G10733" s="220"/>
      <c r="I10733" s="269"/>
    </row>
    <row r="10734" spans="1:19">
      <c r="A10734" s="215" t="str">
        <f t="shared" si="1910"/>
        <v>-</v>
      </c>
      <c r="B10734" s="216"/>
      <c r="C10734" s="216"/>
      <c r="D10734" s="186"/>
      <c r="E10734" s="217">
        <f t="shared" si="1911"/>
        <v>0</v>
      </c>
      <c r="F10734" s="218">
        <f t="shared" si="1912"/>
        <v>0</v>
      </c>
      <c r="G10734" s="220"/>
      <c r="I10734" s="269"/>
    </row>
    <row r="10735" spans="1:19">
      <c r="A10735" s="215" t="str">
        <f t="shared" si="1910"/>
        <v>-</v>
      </c>
      <c r="B10735" s="216"/>
      <c r="C10735" s="216"/>
      <c r="D10735" s="186"/>
      <c r="E10735" s="217">
        <f t="shared" si="1911"/>
        <v>0</v>
      </c>
      <c r="F10735" s="218">
        <f t="shared" si="1912"/>
        <v>0</v>
      </c>
      <c r="G10735" s="220"/>
      <c r="I10735" s="269"/>
    </row>
    <row r="10736" spans="1:19">
      <c r="A10736" s="215" t="str">
        <f t="shared" si="1910"/>
        <v>-</v>
      </c>
      <c r="B10736" s="216"/>
      <c r="C10736" s="216"/>
      <c r="D10736" s="186"/>
      <c r="E10736" s="217">
        <f t="shared" si="1911"/>
        <v>0</v>
      </c>
      <c r="F10736" s="218">
        <f t="shared" si="1912"/>
        <v>0</v>
      </c>
      <c r="G10736" s="220"/>
      <c r="I10736" s="269"/>
    </row>
    <row r="10737" spans="1:19">
      <c r="A10737" s="215" t="str">
        <f t="shared" si="1910"/>
        <v>-</v>
      </c>
      <c r="B10737" s="216"/>
      <c r="C10737" s="216"/>
      <c r="D10737" s="186"/>
      <c r="E10737" s="217">
        <f t="shared" si="1911"/>
        <v>0</v>
      </c>
      <c r="F10737" s="218">
        <f t="shared" si="1912"/>
        <v>0</v>
      </c>
      <c r="G10737" s="220"/>
      <c r="I10737" s="269"/>
    </row>
    <row r="10738" spans="1:19">
      <c r="A10738" s="215" t="str">
        <f t="shared" si="1910"/>
        <v>-</v>
      </c>
      <c r="B10738" s="216"/>
      <c r="C10738" s="216"/>
      <c r="D10738" s="186"/>
      <c r="E10738" s="217">
        <f t="shared" si="1911"/>
        <v>0</v>
      </c>
      <c r="F10738" s="218">
        <f t="shared" si="1912"/>
        <v>0</v>
      </c>
      <c r="G10738" s="220"/>
      <c r="I10738" s="308"/>
    </row>
    <row r="10739" spans="1:19" ht="13.5" thickBot="1">
      <c r="A10739" s="222"/>
      <c r="B10739" s="223"/>
      <c r="C10739" s="223"/>
      <c r="D10739" s="225"/>
      <c r="E10739" s="225"/>
      <c r="F10739" s="226" t="s">
        <v>76</v>
      </c>
      <c r="G10739" s="227">
        <f>SUM(F10727:F10738)</f>
        <v>0</v>
      </c>
      <c r="I10739" s="308"/>
    </row>
    <row r="10740" spans="1:19" s="209" customFormat="1" ht="13.5" thickTop="1">
      <c r="A10740" s="228" t="s">
        <v>63</v>
      </c>
      <c r="B10740" s="229"/>
      <c r="C10740" s="229"/>
      <c r="D10740" s="231"/>
      <c r="E10740" s="231"/>
      <c r="F10740" s="230"/>
      <c r="G10740" s="232"/>
      <c r="I10740" s="307"/>
      <c r="S10740" s="281"/>
    </row>
    <row r="10741" spans="1:19" ht="26">
      <c r="A10741" s="233" t="s">
        <v>53</v>
      </c>
      <c r="B10741" s="234"/>
      <c r="C10741" s="235" t="s">
        <v>54</v>
      </c>
      <c r="D10741" s="298" t="s">
        <v>64</v>
      </c>
      <c r="E10741" s="236" t="s">
        <v>65</v>
      </c>
      <c r="F10741" s="237" t="s">
        <v>75</v>
      </c>
      <c r="G10741" s="238" t="s">
        <v>66</v>
      </c>
      <c r="I10741" s="269"/>
    </row>
    <row r="10742" spans="1:19">
      <c r="A10742" s="842" t="str">
        <f t="shared" ref="A10742:A10753" si="1913">IF(I10741=0,"",VLOOKUP(I10741,MATERIALES,2,FALSE))</f>
        <v/>
      </c>
      <c r="B10742" s="843"/>
      <c r="C10742" s="239" t="str">
        <f t="shared" ref="C10742:C10750" si="1914">IF(I10741=0,"",VLOOKUP(I10741,MATERIALES,3,FALSE))</f>
        <v/>
      </c>
      <c r="D10742" s="186"/>
      <c r="E10742" s="240">
        <f t="shared" ref="E10742:E10753" si="1915">IF(I10741=0,0,VLOOKUP(I10741,MATERIALES,4,FALSE))</f>
        <v>0</v>
      </c>
      <c r="F10742" s="218">
        <f>D10742*E10742</f>
        <v>0</v>
      </c>
      <c r="G10742" s="219"/>
      <c r="I10742" s="269"/>
    </row>
    <row r="10743" spans="1:19">
      <c r="A10743" s="842" t="str">
        <f t="shared" si="1913"/>
        <v/>
      </c>
      <c r="B10743" s="843"/>
      <c r="C10743" s="239" t="str">
        <f t="shared" si="1914"/>
        <v/>
      </c>
      <c r="D10743" s="186"/>
      <c r="E10743" s="240">
        <f t="shared" si="1915"/>
        <v>0</v>
      </c>
      <c r="F10743" s="218">
        <f t="shared" ref="F10743:F10753" si="1916">D10743*E10743</f>
        <v>0</v>
      </c>
      <c r="G10743" s="220"/>
      <c r="I10743" s="269"/>
    </row>
    <row r="10744" spans="1:19">
      <c r="A10744" s="842" t="str">
        <f t="shared" si="1913"/>
        <v/>
      </c>
      <c r="B10744" s="843"/>
      <c r="C10744" s="239" t="str">
        <f t="shared" si="1914"/>
        <v/>
      </c>
      <c r="D10744" s="186"/>
      <c r="E10744" s="240">
        <f t="shared" si="1915"/>
        <v>0</v>
      </c>
      <c r="F10744" s="218">
        <f t="shared" si="1916"/>
        <v>0</v>
      </c>
      <c r="G10744" s="220"/>
      <c r="I10744" s="269"/>
    </row>
    <row r="10745" spans="1:19">
      <c r="A10745" s="842" t="str">
        <f t="shared" si="1913"/>
        <v/>
      </c>
      <c r="B10745" s="843"/>
      <c r="C10745" s="239" t="str">
        <f t="shared" si="1914"/>
        <v/>
      </c>
      <c r="D10745" s="186"/>
      <c r="E10745" s="240">
        <f t="shared" si="1915"/>
        <v>0</v>
      </c>
      <c r="F10745" s="218">
        <f t="shared" si="1916"/>
        <v>0</v>
      </c>
      <c r="G10745" s="220"/>
      <c r="I10745" s="269"/>
    </row>
    <row r="10746" spans="1:19">
      <c r="A10746" s="842" t="str">
        <f t="shared" si="1913"/>
        <v/>
      </c>
      <c r="B10746" s="843"/>
      <c r="C10746" s="239" t="str">
        <f t="shared" si="1914"/>
        <v/>
      </c>
      <c r="D10746" s="186"/>
      <c r="E10746" s="240">
        <f t="shared" si="1915"/>
        <v>0</v>
      </c>
      <c r="F10746" s="218">
        <f t="shared" si="1916"/>
        <v>0</v>
      </c>
      <c r="G10746" s="220"/>
      <c r="I10746" s="269"/>
    </row>
    <row r="10747" spans="1:19">
      <c r="A10747" s="842" t="str">
        <f t="shared" si="1913"/>
        <v/>
      </c>
      <c r="B10747" s="843"/>
      <c r="C10747" s="239" t="str">
        <f t="shared" si="1914"/>
        <v/>
      </c>
      <c r="D10747" s="186"/>
      <c r="E10747" s="240">
        <f t="shared" si="1915"/>
        <v>0</v>
      </c>
      <c r="F10747" s="218">
        <f t="shared" si="1916"/>
        <v>0</v>
      </c>
      <c r="G10747" s="220"/>
      <c r="I10747" s="269"/>
    </row>
    <row r="10748" spans="1:19">
      <c r="A10748" s="842" t="str">
        <f t="shared" si="1913"/>
        <v/>
      </c>
      <c r="B10748" s="843"/>
      <c r="C10748" s="239" t="str">
        <f t="shared" si="1914"/>
        <v/>
      </c>
      <c r="D10748" s="186"/>
      <c r="E10748" s="240">
        <f t="shared" si="1915"/>
        <v>0</v>
      </c>
      <c r="F10748" s="218">
        <f t="shared" si="1916"/>
        <v>0</v>
      </c>
      <c r="G10748" s="220"/>
      <c r="I10748" s="269"/>
    </row>
    <row r="10749" spans="1:19">
      <c r="A10749" s="842" t="str">
        <f t="shared" si="1913"/>
        <v/>
      </c>
      <c r="B10749" s="843"/>
      <c r="C10749" s="239" t="str">
        <f t="shared" si="1914"/>
        <v/>
      </c>
      <c r="D10749" s="186"/>
      <c r="E10749" s="240">
        <f t="shared" si="1915"/>
        <v>0</v>
      </c>
      <c r="F10749" s="218">
        <f t="shared" si="1916"/>
        <v>0</v>
      </c>
      <c r="G10749" s="241"/>
      <c r="I10749" s="269"/>
    </row>
    <row r="10750" spans="1:19">
      <c r="A10750" s="842" t="str">
        <f t="shared" si="1913"/>
        <v/>
      </c>
      <c r="B10750" s="843"/>
      <c r="C10750" s="239" t="str">
        <f t="shared" si="1914"/>
        <v/>
      </c>
      <c r="D10750" s="186"/>
      <c r="E10750" s="240">
        <f t="shared" si="1915"/>
        <v>0</v>
      </c>
      <c r="F10750" s="218">
        <f t="shared" si="1916"/>
        <v>0</v>
      </c>
      <c r="G10750" s="220"/>
      <c r="I10750" s="269"/>
    </row>
    <row r="10751" spans="1:19">
      <c r="A10751" s="842" t="str">
        <f t="shared" si="1913"/>
        <v/>
      </c>
      <c r="B10751" s="843"/>
      <c r="C10751" s="239"/>
      <c r="D10751" s="186"/>
      <c r="E10751" s="240">
        <f t="shared" si="1915"/>
        <v>0</v>
      </c>
      <c r="F10751" s="218">
        <f t="shared" si="1916"/>
        <v>0</v>
      </c>
      <c r="G10751" s="220"/>
      <c r="I10751" s="269"/>
    </row>
    <row r="10752" spans="1:19">
      <c r="A10752" s="842" t="str">
        <f t="shared" si="1913"/>
        <v/>
      </c>
      <c r="B10752" s="843"/>
      <c r="C10752" s="239"/>
      <c r="D10752" s="186"/>
      <c r="E10752" s="240">
        <f t="shared" si="1915"/>
        <v>0</v>
      </c>
      <c r="F10752" s="218">
        <f t="shared" si="1916"/>
        <v>0</v>
      </c>
      <c r="G10752" s="220"/>
      <c r="I10752" s="269"/>
    </row>
    <row r="10753" spans="1:9" ht="26.25" customHeight="1">
      <c r="A10753" s="842" t="str">
        <f t="shared" si="1913"/>
        <v/>
      </c>
      <c r="B10753" s="843"/>
      <c r="C10753" s="239" t="str">
        <f t="shared" ref="C10753" si="1917">IF(I10752=0,"",VLOOKUP(I10752,MATERIALES,3,FALSE))</f>
        <v/>
      </c>
      <c r="D10753" s="186"/>
      <c r="E10753" s="240">
        <f t="shared" si="1915"/>
        <v>0</v>
      </c>
      <c r="F10753" s="218">
        <f t="shared" si="1916"/>
        <v>0</v>
      </c>
      <c r="G10753" s="221"/>
      <c r="I10753" s="308"/>
    </row>
    <row r="10754" spans="1:9" ht="13.5" thickBot="1">
      <c r="A10754" s="204"/>
      <c r="D10754" s="206"/>
      <c r="E10754" s="242"/>
      <c r="F10754" s="243" t="s">
        <v>77</v>
      </c>
      <c r="G10754" s="241">
        <f>SUM(F10742:F10753)</f>
        <v>0</v>
      </c>
      <c r="I10754" s="308"/>
    </row>
    <row r="10755" spans="1:9" ht="14" thickTop="1" thickBot="1">
      <c r="A10755" s="244" t="s">
        <v>68</v>
      </c>
      <c r="B10755" s="245"/>
      <c r="C10755" s="245"/>
      <c r="D10755" s="247"/>
      <c r="E10755" s="247"/>
      <c r="F10755" s="246"/>
      <c r="G10755" s="248"/>
      <c r="I10755" s="308"/>
    </row>
    <row r="10756" spans="1:9" ht="13.5" thickTop="1">
      <c r="A10756" s="233" t="s">
        <v>53</v>
      </c>
      <c r="B10756" s="234"/>
      <c r="C10756" s="236" t="s">
        <v>67</v>
      </c>
      <c r="D10756" s="298" t="s">
        <v>71</v>
      </c>
      <c r="E10756" s="236" t="s">
        <v>96</v>
      </c>
      <c r="F10756" s="237" t="s">
        <v>75</v>
      </c>
      <c r="G10756" s="238" t="s">
        <v>66</v>
      </c>
      <c r="I10756" s="269"/>
    </row>
    <row r="10757" spans="1:9">
      <c r="A10757" s="842" t="str">
        <f>IF(I10756=0,"",VLOOKUP(I10756,EQUIPOS,2,FALSE))</f>
        <v/>
      </c>
      <c r="B10757" s="843"/>
      <c r="C10757" s="187"/>
      <c r="D10757" s="186"/>
      <c r="E10757" s="240">
        <f>IF(I10756=0,0,VLOOKUP(I10756,EQUIPOS,4,FALSE))</f>
        <v>0</v>
      </c>
      <c r="F10757" s="218">
        <f>C10757*D10757*E10757</f>
        <v>0</v>
      </c>
      <c r="G10757" s="219"/>
      <c r="I10757" s="269"/>
    </row>
    <row r="10758" spans="1:9">
      <c r="A10758" s="842" t="str">
        <f>IF(I10757=0,"",VLOOKUP(I10757,EQUIPOS,2,FALSE))</f>
        <v/>
      </c>
      <c r="B10758" s="843"/>
      <c r="C10758" s="187"/>
      <c r="D10758" s="186"/>
      <c r="E10758" s="240">
        <f>IF(I10757=0,0,VLOOKUP(I10757,EQUIPOS,4,FALSE))</f>
        <v>0</v>
      </c>
      <c r="F10758" s="218">
        <f t="shared" ref="F10758:F10761" si="1918">C10758*D10758*E10758</f>
        <v>0</v>
      </c>
      <c r="G10758" s="220"/>
      <c r="I10758" s="269"/>
    </row>
    <row r="10759" spans="1:9">
      <c r="A10759" s="842" t="str">
        <f>IF(I10758=0,"",VLOOKUP(I10758,EQUIPOS,2,FALSE))</f>
        <v/>
      </c>
      <c r="B10759" s="843"/>
      <c r="C10759" s="187"/>
      <c r="D10759" s="186"/>
      <c r="E10759" s="240">
        <f>IF(I10758=0,0,VLOOKUP(I10758,EQUIPOS,4,FALSE))</f>
        <v>0</v>
      </c>
      <c r="F10759" s="218">
        <f t="shared" si="1918"/>
        <v>0</v>
      </c>
      <c r="G10759" s="220"/>
      <c r="I10759" s="269"/>
    </row>
    <row r="10760" spans="1:9">
      <c r="A10760" s="842" t="str">
        <f>IF(I10759=0,"",VLOOKUP(I10759,EQUIPOS,2,FALSE))</f>
        <v/>
      </c>
      <c r="B10760" s="843"/>
      <c r="C10760" s="187"/>
      <c r="D10760" s="186"/>
      <c r="E10760" s="240">
        <f>IF(I10759=0,0,VLOOKUP(I10759,EQUIPOS,4,FALSE))</f>
        <v>0</v>
      </c>
      <c r="F10760" s="218">
        <f t="shared" si="1918"/>
        <v>0</v>
      </c>
      <c r="G10760" s="220"/>
      <c r="I10760" s="269"/>
    </row>
    <row r="10761" spans="1:9" ht="30.75" customHeight="1">
      <c r="A10761" s="842" t="str">
        <f>IF(I10760=0,"",VLOOKUP(I10760,EQUIPOS,2,FALSE))</f>
        <v/>
      </c>
      <c r="B10761" s="843"/>
      <c r="C10761" s="187"/>
      <c r="D10761" s="186"/>
      <c r="E10761" s="240">
        <f>IF(I10760=0,0,VLOOKUP(I10760,EQUIPOS,4,FALSE))</f>
        <v>0</v>
      </c>
      <c r="F10761" s="218">
        <f t="shared" si="1918"/>
        <v>0</v>
      </c>
      <c r="G10761" s="221"/>
      <c r="I10761" s="308"/>
    </row>
    <row r="10762" spans="1:9" ht="13.5" thickBot="1">
      <c r="A10762" s="222"/>
      <c r="B10762" s="223"/>
      <c r="C10762" s="223"/>
      <c r="D10762" s="225"/>
      <c r="E10762" s="249"/>
      <c r="F10762" s="226" t="s">
        <v>78</v>
      </c>
      <c r="G10762" s="250">
        <f>SUM(F10757:F10761)</f>
        <v>0</v>
      </c>
      <c r="I10762" s="308"/>
    </row>
    <row r="10763" spans="1:9" ht="13.5" thickTop="1">
      <c r="A10763" s="228" t="s">
        <v>69</v>
      </c>
      <c r="B10763" s="229"/>
      <c r="C10763" s="229"/>
      <c r="D10763" s="231"/>
      <c r="E10763" s="231"/>
      <c r="F10763" s="230"/>
      <c r="G10763" s="232"/>
      <c r="H10763" s="209"/>
      <c r="I10763" s="307"/>
    </row>
    <row r="10764" spans="1:9" ht="26">
      <c r="A10764" s="233" t="s">
        <v>53</v>
      </c>
      <c r="B10764" s="235" t="s">
        <v>54</v>
      </c>
      <c r="C10764" s="235" t="s">
        <v>64</v>
      </c>
      <c r="D10764" s="298" t="s">
        <v>70</v>
      </c>
      <c r="E10764" s="236" t="s">
        <v>65</v>
      </c>
      <c r="F10764" s="237" t="s">
        <v>75</v>
      </c>
      <c r="G10764" s="238" t="s">
        <v>66</v>
      </c>
      <c r="I10764" s="269"/>
    </row>
    <row r="10765" spans="1:9">
      <c r="A10765" s="251" t="str">
        <f t="shared" ref="A10765:A10776" si="1919">IF(I10764=0,"",VLOOKUP(I10764,MANOOBRA,2,FALSE))</f>
        <v/>
      </c>
      <c r="B10765" s="239" t="str">
        <f t="shared" ref="B10765:B10776" si="1920">IF(I10764=0,"",VLOOKUP(I10764,MANOOBRA,3,FALSE))</f>
        <v/>
      </c>
      <c r="C10765" s="187"/>
      <c r="D10765" s="187"/>
      <c r="E10765" s="240">
        <f t="shared" ref="E10765:E10776" si="1921">IF(I10764=0,0,VLOOKUP(I10764,MANOOBRA,4,FALSE))</f>
        <v>0</v>
      </c>
      <c r="F10765" s="218">
        <f>IF(D10765=0,0,C10765*E10765/D10765)</f>
        <v>0</v>
      </c>
      <c r="G10765" s="219"/>
      <c r="I10765" s="269"/>
    </row>
    <row r="10766" spans="1:9">
      <c r="A10766" s="251" t="str">
        <f t="shared" si="1919"/>
        <v/>
      </c>
      <c r="B10766" s="239" t="str">
        <f t="shared" si="1920"/>
        <v/>
      </c>
      <c r="C10766" s="187"/>
      <c r="D10766" s="187"/>
      <c r="E10766" s="240">
        <f t="shared" si="1921"/>
        <v>0</v>
      </c>
      <c r="F10766" s="218">
        <f t="shared" ref="F10766:F10776" si="1922">IF(D10766=0,0,C10766*E10766/D10766)</f>
        <v>0</v>
      </c>
      <c r="G10766" s="220"/>
      <c r="I10766" s="269"/>
    </row>
    <row r="10767" spans="1:9">
      <c r="A10767" s="251" t="str">
        <f t="shared" si="1919"/>
        <v/>
      </c>
      <c r="B10767" s="239" t="str">
        <f t="shared" si="1920"/>
        <v/>
      </c>
      <c r="C10767" s="187"/>
      <c r="D10767" s="290"/>
      <c r="E10767" s="240">
        <f t="shared" si="1921"/>
        <v>0</v>
      </c>
      <c r="F10767" s="218">
        <f t="shared" si="1922"/>
        <v>0</v>
      </c>
      <c r="G10767" s="220"/>
      <c r="I10767" s="269"/>
    </row>
    <row r="10768" spans="1:9">
      <c r="A10768" s="251" t="str">
        <f t="shared" si="1919"/>
        <v/>
      </c>
      <c r="B10768" s="239" t="str">
        <f t="shared" si="1920"/>
        <v/>
      </c>
      <c r="C10768" s="187"/>
      <c r="D10768" s="187"/>
      <c r="E10768" s="240">
        <f t="shared" si="1921"/>
        <v>0</v>
      </c>
      <c r="F10768" s="218">
        <f t="shared" si="1922"/>
        <v>0</v>
      </c>
      <c r="G10768" s="220"/>
      <c r="I10768" s="269"/>
    </row>
    <row r="10769" spans="1:20">
      <c r="A10769" s="251" t="str">
        <f t="shared" si="1919"/>
        <v/>
      </c>
      <c r="B10769" s="239" t="str">
        <f t="shared" si="1920"/>
        <v/>
      </c>
      <c r="C10769" s="187"/>
      <c r="D10769" s="187"/>
      <c r="E10769" s="240">
        <f t="shared" si="1921"/>
        <v>0</v>
      </c>
      <c r="F10769" s="218">
        <f t="shared" si="1922"/>
        <v>0</v>
      </c>
      <c r="G10769" s="220"/>
      <c r="I10769" s="269"/>
    </row>
    <row r="10770" spans="1:20">
      <c r="A10770" s="251" t="str">
        <f t="shared" si="1919"/>
        <v/>
      </c>
      <c r="B10770" s="239" t="str">
        <f t="shared" si="1920"/>
        <v/>
      </c>
      <c r="C10770" s="187"/>
      <c r="D10770" s="187"/>
      <c r="E10770" s="240">
        <f t="shared" si="1921"/>
        <v>0</v>
      </c>
      <c r="F10770" s="218">
        <f t="shared" si="1922"/>
        <v>0</v>
      </c>
      <c r="G10770" s="220"/>
      <c r="I10770" s="269"/>
    </row>
    <row r="10771" spans="1:20">
      <c r="A10771" s="251" t="str">
        <f t="shared" si="1919"/>
        <v/>
      </c>
      <c r="B10771" s="239" t="str">
        <f t="shared" si="1920"/>
        <v/>
      </c>
      <c r="C10771" s="187"/>
      <c r="D10771" s="187"/>
      <c r="E10771" s="240">
        <f t="shared" si="1921"/>
        <v>0</v>
      </c>
      <c r="F10771" s="218">
        <f t="shared" si="1922"/>
        <v>0</v>
      </c>
      <c r="G10771" s="220"/>
      <c r="I10771" s="269"/>
    </row>
    <row r="10772" spans="1:20">
      <c r="A10772" s="251" t="str">
        <f t="shared" si="1919"/>
        <v/>
      </c>
      <c r="B10772" s="239" t="str">
        <f t="shared" si="1920"/>
        <v/>
      </c>
      <c r="C10772" s="187"/>
      <c r="D10772" s="187"/>
      <c r="E10772" s="240">
        <f t="shared" si="1921"/>
        <v>0</v>
      </c>
      <c r="F10772" s="218">
        <f t="shared" si="1922"/>
        <v>0</v>
      </c>
      <c r="G10772" s="220"/>
      <c r="I10772" s="269"/>
    </row>
    <row r="10773" spans="1:20">
      <c r="A10773" s="251" t="str">
        <f t="shared" si="1919"/>
        <v/>
      </c>
      <c r="B10773" s="239" t="str">
        <f t="shared" si="1920"/>
        <v/>
      </c>
      <c r="C10773" s="187"/>
      <c r="D10773" s="187"/>
      <c r="E10773" s="240">
        <f t="shared" si="1921"/>
        <v>0</v>
      </c>
      <c r="F10773" s="218">
        <f t="shared" si="1922"/>
        <v>0</v>
      </c>
      <c r="G10773" s="220"/>
      <c r="I10773" s="269"/>
    </row>
    <row r="10774" spans="1:20">
      <c r="A10774" s="251" t="str">
        <f t="shared" si="1919"/>
        <v/>
      </c>
      <c r="B10774" s="239" t="str">
        <f t="shared" si="1920"/>
        <v/>
      </c>
      <c r="C10774" s="187"/>
      <c r="D10774" s="187"/>
      <c r="E10774" s="240">
        <f t="shared" si="1921"/>
        <v>0</v>
      </c>
      <c r="F10774" s="218">
        <f t="shared" si="1922"/>
        <v>0</v>
      </c>
      <c r="G10774" s="220"/>
      <c r="I10774" s="269"/>
    </row>
    <row r="10775" spans="1:20">
      <c r="A10775" s="251" t="str">
        <f t="shared" si="1919"/>
        <v/>
      </c>
      <c r="B10775" s="239" t="str">
        <f t="shared" si="1920"/>
        <v/>
      </c>
      <c r="C10775" s="187"/>
      <c r="D10775" s="187"/>
      <c r="E10775" s="240">
        <f t="shared" si="1921"/>
        <v>0</v>
      </c>
      <c r="F10775" s="218">
        <f t="shared" si="1922"/>
        <v>0</v>
      </c>
      <c r="G10775" s="220"/>
      <c r="I10775" s="269"/>
    </row>
    <row r="10776" spans="1:20" ht="31.5" customHeight="1">
      <c r="A10776" s="251" t="str">
        <f t="shared" si="1919"/>
        <v/>
      </c>
      <c r="B10776" s="239" t="str">
        <f t="shared" si="1920"/>
        <v/>
      </c>
      <c r="C10776" s="187"/>
      <c r="D10776" s="187"/>
      <c r="E10776" s="240">
        <f t="shared" si="1921"/>
        <v>0</v>
      </c>
      <c r="F10776" s="218">
        <f t="shared" si="1922"/>
        <v>0</v>
      </c>
      <c r="G10776" s="221"/>
      <c r="I10776" s="308"/>
    </row>
    <row r="10777" spans="1:20" ht="13.5" thickBot="1">
      <c r="A10777" s="222"/>
      <c r="B10777" s="223"/>
      <c r="C10777" s="223"/>
      <c r="D10777" s="225"/>
      <c r="E10777" s="225"/>
      <c r="F10777" s="226" t="s">
        <v>79</v>
      </c>
      <c r="G10777" s="250">
        <f>SUM(F10765:F10776)</f>
        <v>0</v>
      </c>
      <c r="I10777" s="308"/>
    </row>
    <row r="10778" spans="1:20" ht="13.5" thickTop="1">
      <c r="A10778" s="179" t="s">
        <v>72</v>
      </c>
      <c r="B10778" s="229"/>
      <c r="C10778" s="229"/>
      <c r="D10778" s="231"/>
      <c r="E10778" s="231"/>
      <c r="F10778" s="230"/>
      <c r="G10778" s="232"/>
      <c r="H10778" s="209"/>
      <c r="I10778" s="307"/>
    </row>
    <row r="10779" spans="1:20">
      <c r="A10779" s="233" t="s">
        <v>53</v>
      </c>
      <c r="B10779" s="234"/>
      <c r="C10779" s="234"/>
      <c r="D10779" s="299"/>
      <c r="E10779" s="236" t="s">
        <v>73</v>
      </c>
      <c r="F10779" s="237" t="s">
        <v>74</v>
      </c>
      <c r="G10779" s="252" t="s">
        <v>73</v>
      </c>
      <c r="I10779" s="308"/>
    </row>
    <row r="10780" spans="1:20">
      <c r="A10780" s="178" t="s">
        <v>86</v>
      </c>
      <c r="B10780" s="253"/>
      <c r="C10780" s="253"/>
      <c r="D10780" s="300"/>
      <c r="E10780" s="217">
        <f>SUM(G10739,G10754,G10762,G10777)</f>
        <v>0</v>
      </c>
      <c r="F10780" s="254">
        <f>A</f>
        <v>0</v>
      </c>
      <c r="G10780" s="255">
        <f>E10780*F10780</f>
        <v>0</v>
      </c>
      <c r="I10780" s="308"/>
    </row>
    <row r="10781" spans="1:20">
      <c r="A10781" s="178" t="s">
        <v>84</v>
      </c>
      <c r="B10781" s="253"/>
      <c r="C10781" s="253"/>
      <c r="D10781" s="300"/>
      <c r="E10781" s="217">
        <f>SUM(G10739,G10754,G10762,G10777)</f>
        <v>0</v>
      </c>
      <c r="F10781" s="254">
        <f>I</f>
        <v>0</v>
      </c>
      <c r="G10781" s="255">
        <f>E10781*F10781</f>
        <v>0</v>
      </c>
      <c r="I10781" s="308"/>
    </row>
    <row r="10782" spans="1:20" ht="33" customHeight="1">
      <c r="A10782" s="178" t="s">
        <v>85</v>
      </c>
      <c r="B10782" s="253"/>
      <c r="C10782" s="253"/>
      <c r="D10782" s="300"/>
      <c r="E10782" s="217">
        <f>SUM(G10739,G10754,G10762,G10777)</f>
        <v>0</v>
      </c>
      <c r="F10782" s="254">
        <f>U</f>
        <v>0</v>
      </c>
      <c r="G10782" s="255">
        <f>E10782*F10782</f>
        <v>0</v>
      </c>
      <c r="I10782" s="308"/>
      <c r="J10782" s="281"/>
      <c r="K10782" s="281"/>
      <c r="L10782" s="281"/>
      <c r="M10782" s="281"/>
      <c r="N10782" s="281"/>
      <c r="O10782" s="281"/>
      <c r="P10782" s="281"/>
      <c r="Q10782" s="281"/>
      <c r="R10782" s="281"/>
      <c r="S10782" s="281"/>
    </row>
    <row r="10783" spans="1:20" s="201" customFormat="1" ht="13.5" thickBot="1">
      <c r="A10783" s="222"/>
      <c r="B10783" s="223"/>
      <c r="C10783" s="223"/>
      <c r="D10783" s="225"/>
      <c r="E10783" s="225"/>
      <c r="F10783" s="256" t="s">
        <v>83</v>
      </c>
      <c r="G10783" s="250">
        <f>SUM(G10780:G10782)</f>
        <v>0</v>
      </c>
      <c r="I10783" s="309"/>
      <c r="J10783" s="201" t="str">
        <f>B10723</f>
        <v>12,6</v>
      </c>
      <c r="K10783" s="261">
        <f>E10780</f>
        <v>0</v>
      </c>
      <c r="L10783" s="261">
        <f>+G10739</f>
        <v>0</v>
      </c>
      <c r="M10783" s="261">
        <f>+G10754</f>
        <v>0</v>
      </c>
      <c r="N10783" s="261">
        <f>+G10762</f>
        <v>0</v>
      </c>
      <c r="O10783" s="261">
        <f>+G10777</f>
        <v>0</v>
      </c>
      <c r="P10783" s="280">
        <f>G10780</f>
        <v>0</v>
      </c>
      <c r="Q10783" s="280">
        <f>G10781</f>
        <v>0</v>
      </c>
      <c r="R10783" s="280">
        <f>G10782</f>
        <v>0</v>
      </c>
      <c r="S10783" s="283">
        <f>SUM(K10783:R10783)</f>
        <v>0</v>
      </c>
      <c r="T10783" s="280"/>
    </row>
    <row r="10784" spans="1:20" ht="14" thickTop="1" thickBot="1">
      <c r="A10784" s="257"/>
      <c r="B10784" s="201"/>
      <c r="C10784" s="201"/>
      <c r="D10784" s="301"/>
      <c r="E10784" s="258" t="s">
        <v>88</v>
      </c>
      <c r="F10784" s="259"/>
      <c r="G10784" s="260">
        <f>ROUND(SUM(G10739,G10754,G10762,G10777,G10783),0)</f>
        <v>0</v>
      </c>
      <c r="I10784" s="308"/>
      <c r="T10784" s="280"/>
    </row>
    <row r="10785" spans="1:20" ht="13.5" thickTop="1">
      <c r="A10785" s="262" t="s">
        <v>95</v>
      </c>
      <c r="D10785" s="206"/>
      <c r="E10785" s="206"/>
      <c r="F10785" s="205"/>
      <c r="G10785" s="208"/>
      <c r="I10785" s="308"/>
      <c r="T10785" s="280"/>
    </row>
    <row r="10786" spans="1:20">
      <c r="A10786" s="262"/>
      <c r="B10786" s="263"/>
      <c r="C10786" s="263"/>
      <c r="D10786" s="302"/>
      <c r="E10786" s="206"/>
      <c r="F10786" s="205"/>
      <c r="G10786" s="264">
        <f ca="1">TODAY()</f>
        <v>45189</v>
      </c>
      <c r="I10786" s="308"/>
      <c r="T10786" s="280"/>
    </row>
    <row r="10787" spans="1:20" s="191" customFormat="1" ht="13.5" thickBot="1">
      <c r="A10787" s="222"/>
      <c r="B10787" s="223"/>
      <c r="C10787" s="223"/>
      <c r="D10787" s="225"/>
      <c r="E10787" s="225"/>
      <c r="F10787" s="224"/>
      <c r="G10787" s="265"/>
      <c r="I10787" s="303"/>
      <c r="S10787" s="282"/>
    </row>
    <row r="10788" spans="1:20" s="191" customFormat="1" ht="13.5" thickTop="1">
      <c r="A10788" s="188" t="s">
        <v>124</v>
      </c>
      <c r="B10788" s="188"/>
      <c r="C10788" s="188"/>
      <c r="D10788" s="190"/>
      <c r="E10788" s="190"/>
      <c r="F10788" s="189"/>
      <c r="G10788" s="189"/>
      <c r="I10788" s="303"/>
      <c r="S10788" s="282"/>
    </row>
    <row r="10789" spans="1:20" s="191" customFormat="1">
      <c r="A10789" s="188" t="str">
        <f>CONCATENATE('Prestaciones y AIU'!A9408," ANALISIS DE PRECIOS UNITARIOS")</f>
        <v xml:space="preserve"> ANALISIS DE PRECIOS UNITARIOS</v>
      </c>
      <c r="B10789" s="188"/>
      <c r="C10789" s="188"/>
      <c r="D10789" s="190"/>
      <c r="E10789" s="190"/>
      <c r="F10789" s="189"/>
      <c r="G10789" s="189"/>
      <c r="I10789" s="303"/>
      <c r="S10789" s="282"/>
    </row>
    <row r="10790" spans="1:20" s="191" customFormat="1">
      <c r="A10790" s="188" t="str">
        <f>Objeto_LIC</f>
        <v>OBJETO PROCESO COMPETITIVO</v>
      </c>
      <c r="B10790" s="188"/>
      <c r="C10790" s="188"/>
      <c r="D10790" s="190"/>
      <c r="E10790" s="190"/>
      <c r="F10790" s="189"/>
      <c r="G10790" s="189"/>
      <c r="I10790" s="303"/>
      <c r="S10790" s="282"/>
    </row>
    <row r="10791" spans="1:20">
      <c r="A10791" s="188"/>
      <c r="B10791" s="188"/>
      <c r="C10791" s="188"/>
      <c r="D10791" s="190"/>
      <c r="E10791" s="190"/>
      <c r="F10791" s="189"/>
      <c r="G10791" s="189"/>
    </row>
    <row r="10792" spans="1:20" s="201" customFormat="1" ht="13.5" thickBot="1">
      <c r="A10792" s="192"/>
      <c r="B10792" s="192"/>
      <c r="C10792" s="192"/>
      <c r="D10792" s="194"/>
      <c r="E10792" s="194"/>
      <c r="F10792" s="193"/>
      <c r="G10792" s="193"/>
      <c r="I10792" s="305"/>
      <c r="S10792" s="282"/>
    </row>
    <row r="10793" spans="1:20" ht="13.5" thickTop="1">
      <c r="A10793" s="196"/>
      <c r="B10793" s="197"/>
      <c r="C10793" s="197"/>
      <c r="D10793" s="199"/>
      <c r="E10793" s="199"/>
      <c r="F10793" s="198"/>
      <c r="G10793" s="200" t="s">
        <v>125</v>
      </c>
    </row>
    <row r="10794" spans="1:20">
      <c r="A10794" s="202" t="s">
        <v>58</v>
      </c>
      <c r="B10794" s="844" t="str">
        <f>Proponente</f>
        <v>INDICAR NOMBRE DE CONTRATISTA</v>
      </c>
      <c r="C10794" s="844"/>
      <c r="D10794" s="844"/>
      <c r="E10794" s="844"/>
      <c r="F10794" s="844"/>
      <c r="G10794" s="845"/>
    </row>
    <row r="10795" spans="1:20">
      <c r="A10795" s="202" t="s">
        <v>59</v>
      </c>
      <c r="B10795" s="203" t="str">
        <f>Presupuesto!$A$163</f>
        <v>12,7</v>
      </c>
      <c r="C10795" s="844" t="str">
        <f>Presupuesto!$B$163</f>
        <v>Retro excavadora de orugas (CAT 320 o similar)</v>
      </c>
      <c r="D10795" s="844"/>
      <c r="E10795" s="844"/>
      <c r="F10795" s="844"/>
      <c r="G10795" s="845"/>
    </row>
    <row r="10796" spans="1:20">
      <c r="A10796" s="204"/>
      <c r="D10796" s="206"/>
      <c r="E10796" s="206"/>
      <c r="F10796" s="192" t="s">
        <v>87</v>
      </c>
      <c r="G10796" s="207" t="str">
        <f>Presupuesto!$C$163</f>
        <v>Hr</v>
      </c>
      <c r="I10796" s="306"/>
      <c r="J10796" s="281"/>
      <c r="K10796" s="281"/>
      <c r="L10796" s="281"/>
      <c r="M10796" s="281"/>
      <c r="N10796" s="281"/>
      <c r="O10796" s="281"/>
      <c r="P10796" s="281"/>
      <c r="Q10796" s="281"/>
      <c r="R10796" s="281"/>
      <c r="S10796" s="281"/>
    </row>
    <row r="10797" spans="1:20" s="209" customFormat="1" ht="13.5" thickBot="1">
      <c r="A10797" s="202" t="s">
        <v>60</v>
      </c>
      <c r="B10797" s="195"/>
      <c r="C10797" s="195"/>
      <c r="D10797" s="206"/>
      <c r="E10797" s="206"/>
      <c r="F10797" s="205"/>
      <c r="G10797" s="208"/>
      <c r="I10797" s="307"/>
      <c r="S10797" s="281"/>
    </row>
    <row r="10798" spans="1:20" ht="13.5" thickTop="1">
      <c r="A10798" s="210" t="s">
        <v>53</v>
      </c>
      <c r="B10798" s="211" t="s">
        <v>61</v>
      </c>
      <c r="C10798" s="211" t="s">
        <v>62</v>
      </c>
      <c r="D10798" s="212" t="s">
        <v>70</v>
      </c>
      <c r="E10798" s="213" t="s">
        <v>98</v>
      </c>
      <c r="F10798" s="213" t="s">
        <v>75</v>
      </c>
      <c r="G10798" s="214" t="s">
        <v>66</v>
      </c>
      <c r="I10798" s="269"/>
    </row>
    <row r="10799" spans="1:20">
      <c r="A10799" s="215" t="str">
        <f t="shared" ref="A10799:A10810" si="1923">IF(I10798=0,"-",VLOOKUP(I10798,EQUIPOS,2,FALSE))</f>
        <v>-</v>
      </c>
      <c r="B10799" s="216"/>
      <c r="C10799" s="216"/>
      <c r="D10799" s="186"/>
      <c r="E10799" s="217">
        <f t="shared" ref="E10799:E10810" si="1924">IF(I10798=0,0,VLOOKUP(I10798,EQUIPOS,4,FALSE))</f>
        <v>0</v>
      </c>
      <c r="F10799" s="218">
        <f t="shared" ref="F10799:F10810" si="1925">IF(D10799=0,0,E10799/D10799)</f>
        <v>0</v>
      </c>
      <c r="G10799" s="219"/>
      <c r="I10799" s="269"/>
    </row>
    <row r="10800" spans="1:20">
      <c r="A10800" s="215" t="str">
        <f t="shared" si="1923"/>
        <v>-</v>
      </c>
      <c r="B10800" s="216"/>
      <c r="C10800" s="216"/>
      <c r="D10800" s="186"/>
      <c r="E10800" s="217">
        <f t="shared" si="1924"/>
        <v>0</v>
      </c>
      <c r="F10800" s="218">
        <f t="shared" si="1925"/>
        <v>0</v>
      </c>
      <c r="G10800" s="220"/>
      <c r="I10800" s="269"/>
    </row>
    <row r="10801" spans="1:19">
      <c r="A10801" s="215" t="str">
        <f t="shared" si="1923"/>
        <v>-</v>
      </c>
      <c r="B10801" s="216"/>
      <c r="C10801" s="216"/>
      <c r="D10801" s="186"/>
      <c r="E10801" s="217">
        <f t="shared" si="1924"/>
        <v>0</v>
      </c>
      <c r="F10801" s="218">
        <f t="shared" si="1925"/>
        <v>0</v>
      </c>
      <c r="G10801" s="220"/>
      <c r="I10801" s="269"/>
    </row>
    <row r="10802" spans="1:19">
      <c r="A10802" s="215" t="str">
        <f t="shared" si="1923"/>
        <v>-</v>
      </c>
      <c r="B10802" s="216"/>
      <c r="C10802" s="216"/>
      <c r="D10802" s="186"/>
      <c r="E10802" s="217">
        <f t="shared" si="1924"/>
        <v>0</v>
      </c>
      <c r="F10802" s="218">
        <f t="shared" si="1925"/>
        <v>0</v>
      </c>
      <c r="G10802" s="220"/>
      <c r="I10802" s="269"/>
    </row>
    <row r="10803" spans="1:19">
      <c r="A10803" s="215" t="str">
        <f t="shared" si="1923"/>
        <v>-</v>
      </c>
      <c r="B10803" s="216"/>
      <c r="C10803" s="216"/>
      <c r="D10803" s="186"/>
      <c r="E10803" s="217">
        <f t="shared" si="1924"/>
        <v>0</v>
      </c>
      <c r="F10803" s="218">
        <f t="shared" si="1925"/>
        <v>0</v>
      </c>
      <c r="G10803" s="220"/>
      <c r="I10803" s="269"/>
    </row>
    <row r="10804" spans="1:19">
      <c r="A10804" s="215" t="str">
        <f t="shared" si="1923"/>
        <v>-</v>
      </c>
      <c r="B10804" s="216"/>
      <c r="C10804" s="216"/>
      <c r="D10804" s="186"/>
      <c r="E10804" s="217">
        <f t="shared" si="1924"/>
        <v>0</v>
      </c>
      <c r="F10804" s="218">
        <f t="shared" si="1925"/>
        <v>0</v>
      </c>
      <c r="G10804" s="220"/>
      <c r="I10804" s="269"/>
    </row>
    <row r="10805" spans="1:19">
      <c r="A10805" s="215" t="str">
        <f t="shared" si="1923"/>
        <v>-</v>
      </c>
      <c r="B10805" s="216"/>
      <c r="C10805" s="216"/>
      <c r="D10805" s="186"/>
      <c r="E10805" s="217">
        <f t="shared" si="1924"/>
        <v>0</v>
      </c>
      <c r="F10805" s="218">
        <f t="shared" si="1925"/>
        <v>0</v>
      </c>
      <c r="G10805" s="220"/>
      <c r="I10805" s="269"/>
    </row>
    <row r="10806" spans="1:19">
      <c r="A10806" s="215" t="str">
        <f t="shared" si="1923"/>
        <v>-</v>
      </c>
      <c r="B10806" s="216"/>
      <c r="C10806" s="216"/>
      <c r="D10806" s="186"/>
      <c r="E10806" s="217">
        <f t="shared" si="1924"/>
        <v>0</v>
      </c>
      <c r="F10806" s="218">
        <f t="shared" si="1925"/>
        <v>0</v>
      </c>
      <c r="G10806" s="220"/>
      <c r="I10806" s="269"/>
    </row>
    <row r="10807" spans="1:19">
      <c r="A10807" s="215" t="str">
        <f t="shared" si="1923"/>
        <v>-</v>
      </c>
      <c r="B10807" s="216"/>
      <c r="C10807" s="216"/>
      <c r="D10807" s="186"/>
      <c r="E10807" s="217">
        <f t="shared" si="1924"/>
        <v>0</v>
      </c>
      <c r="F10807" s="218">
        <f t="shared" si="1925"/>
        <v>0</v>
      </c>
      <c r="G10807" s="220"/>
      <c r="I10807" s="269"/>
    </row>
    <row r="10808" spans="1:19">
      <c r="A10808" s="215" t="str">
        <f t="shared" si="1923"/>
        <v>-</v>
      </c>
      <c r="B10808" s="216"/>
      <c r="C10808" s="216"/>
      <c r="D10808" s="186"/>
      <c r="E10808" s="217">
        <f t="shared" si="1924"/>
        <v>0</v>
      </c>
      <c r="F10808" s="218">
        <f t="shared" si="1925"/>
        <v>0</v>
      </c>
      <c r="G10808" s="220"/>
      <c r="I10808" s="269"/>
    </row>
    <row r="10809" spans="1:19">
      <c r="A10809" s="215" t="str">
        <f t="shared" si="1923"/>
        <v>-</v>
      </c>
      <c r="B10809" s="216"/>
      <c r="C10809" s="216"/>
      <c r="D10809" s="186"/>
      <c r="E10809" s="217">
        <f t="shared" si="1924"/>
        <v>0</v>
      </c>
      <c r="F10809" s="218">
        <f t="shared" si="1925"/>
        <v>0</v>
      </c>
      <c r="G10809" s="220"/>
      <c r="I10809" s="269"/>
    </row>
    <row r="10810" spans="1:19">
      <c r="A10810" s="215" t="str">
        <f t="shared" si="1923"/>
        <v>-</v>
      </c>
      <c r="B10810" s="216"/>
      <c r="C10810" s="216"/>
      <c r="D10810" s="186"/>
      <c r="E10810" s="217">
        <f t="shared" si="1924"/>
        <v>0</v>
      </c>
      <c r="F10810" s="218">
        <f t="shared" si="1925"/>
        <v>0</v>
      </c>
      <c r="G10810" s="220"/>
      <c r="I10810" s="308"/>
    </row>
    <row r="10811" spans="1:19" ht="13.5" thickBot="1">
      <c r="A10811" s="222"/>
      <c r="B10811" s="223"/>
      <c r="C10811" s="223"/>
      <c r="D10811" s="225"/>
      <c r="E10811" s="225"/>
      <c r="F10811" s="226" t="s">
        <v>76</v>
      </c>
      <c r="G10811" s="227">
        <f>SUM(F10799:F10810)</f>
        <v>0</v>
      </c>
      <c r="I10811" s="308"/>
    </row>
    <row r="10812" spans="1:19" s="209" customFormat="1" ht="13.5" thickTop="1">
      <c r="A10812" s="228" t="s">
        <v>63</v>
      </c>
      <c r="B10812" s="229"/>
      <c r="C10812" s="229"/>
      <c r="D10812" s="231"/>
      <c r="E10812" s="231"/>
      <c r="F10812" s="230"/>
      <c r="G10812" s="232"/>
      <c r="I10812" s="307"/>
      <c r="S10812" s="281"/>
    </row>
    <row r="10813" spans="1:19" ht="26">
      <c r="A10813" s="233" t="s">
        <v>53</v>
      </c>
      <c r="B10813" s="234"/>
      <c r="C10813" s="235" t="s">
        <v>54</v>
      </c>
      <c r="D10813" s="298" t="s">
        <v>64</v>
      </c>
      <c r="E10813" s="236" t="s">
        <v>65</v>
      </c>
      <c r="F10813" s="237" t="s">
        <v>75</v>
      </c>
      <c r="G10813" s="238" t="s">
        <v>66</v>
      </c>
      <c r="I10813" s="269"/>
    </row>
    <row r="10814" spans="1:19">
      <c r="A10814" s="842" t="str">
        <f t="shared" ref="A10814:A10825" si="1926">IF(I10813=0,"",VLOOKUP(I10813,MATERIALES,2,FALSE))</f>
        <v/>
      </c>
      <c r="B10814" s="843"/>
      <c r="C10814" s="239" t="str">
        <f t="shared" ref="C10814:C10822" si="1927">IF(I10813=0,"",VLOOKUP(I10813,MATERIALES,3,FALSE))</f>
        <v/>
      </c>
      <c r="D10814" s="186"/>
      <c r="E10814" s="240">
        <f t="shared" ref="E10814:E10825" si="1928">IF(I10813=0,0,VLOOKUP(I10813,MATERIALES,4,FALSE))</f>
        <v>0</v>
      </c>
      <c r="F10814" s="218">
        <f>D10814*E10814</f>
        <v>0</v>
      </c>
      <c r="G10814" s="219"/>
      <c r="I10814" s="269"/>
    </row>
    <row r="10815" spans="1:19">
      <c r="A10815" s="842" t="str">
        <f t="shared" si="1926"/>
        <v/>
      </c>
      <c r="B10815" s="843"/>
      <c r="C10815" s="239" t="str">
        <f t="shared" si="1927"/>
        <v/>
      </c>
      <c r="D10815" s="186"/>
      <c r="E10815" s="240">
        <f t="shared" si="1928"/>
        <v>0</v>
      </c>
      <c r="F10815" s="218">
        <f t="shared" ref="F10815:F10825" si="1929">D10815*E10815</f>
        <v>0</v>
      </c>
      <c r="G10815" s="220"/>
      <c r="I10815" s="269"/>
    </row>
    <row r="10816" spans="1:19">
      <c r="A10816" s="842" t="str">
        <f t="shared" si="1926"/>
        <v/>
      </c>
      <c r="B10816" s="843"/>
      <c r="C10816" s="239" t="str">
        <f t="shared" si="1927"/>
        <v/>
      </c>
      <c r="D10816" s="186"/>
      <c r="E10816" s="240">
        <f t="shared" si="1928"/>
        <v>0</v>
      </c>
      <c r="F10816" s="218">
        <f t="shared" si="1929"/>
        <v>0</v>
      </c>
      <c r="G10816" s="220"/>
      <c r="I10816" s="269"/>
    </row>
    <row r="10817" spans="1:9">
      <c r="A10817" s="842" t="str">
        <f t="shared" si="1926"/>
        <v/>
      </c>
      <c r="B10817" s="843"/>
      <c r="C10817" s="239" t="str">
        <f t="shared" si="1927"/>
        <v/>
      </c>
      <c r="D10817" s="186"/>
      <c r="E10817" s="240">
        <f t="shared" si="1928"/>
        <v>0</v>
      </c>
      <c r="F10817" s="218">
        <f t="shared" si="1929"/>
        <v>0</v>
      </c>
      <c r="G10817" s="220"/>
      <c r="I10817" s="269"/>
    </row>
    <row r="10818" spans="1:9">
      <c r="A10818" s="842" t="str">
        <f t="shared" si="1926"/>
        <v/>
      </c>
      <c r="B10818" s="843"/>
      <c r="C10818" s="239" t="str">
        <f t="shared" si="1927"/>
        <v/>
      </c>
      <c r="D10818" s="186"/>
      <c r="E10818" s="240">
        <f t="shared" si="1928"/>
        <v>0</v>
      </c>
      <c r="F10818" s="218">
        <f t="shared" si="1929"/>
        <v>0</v>
      </c>
      <c r="G10818" s="220"/>
      <c r="I10818" s="269"/>
    </row>
    <row r="10819" spans="1:9">
      <c r="A10819" s="842" t="str">
        <f t="shared" si="1926"/>
        <v/>
      </c>
      <c r="B10819" s="843"/>
      <c r="C10819" s="239" t="str">
        <f t="shared" si="1927"/>
        <v/>
      </c>
      <c r="D10819" s="186"/>
      <c r="E10819" s="240">
        <f t="shared" si="1928"/>
        <v>0</v>
      </c>
      <c r="F10819" s="218">
        <f t="shared" si="1929"/>
        <v>0</v>
      </c>
      <c r="G10819" s="220"/>
      <c r="I10819" s="269"/>
    </row>
    <row r="10820" spans="1:9">
      <c r="A10820" s="842" t="str">
        <f t="shared" si="1926"/>
        <v/>
      </c>
      <c r="B10820" s="843"/>
      <c r="C10820" s="239" t="str">
        <f t="shared" si="1927"/>
        <v/>
      </c>
      <c r="D10820" s="186"/>
      <c r="E10820" s="240">
        <f t="shared" si="1928"/>
        <v>0</v>
      </c>
      <c r="F10820" s="218">
        <f t="shared" si="1929"/>
        <v>0</v>
      </c>
      <c r="G10820" s="220"/>
      <c r="I10820" s="269"/>
    </row>
    <row r="10821" spans="1:9">
      <c r="A10821" s="842" t="str">
        <f t="shared" si="1926"/>
        <v/>
      </c>
      <c r="B10821" s="843"/>
      <c r="C10821" s="239" t="str">
        <f t="shared" si="1927"/>
        <v/>
      </c>
      <c r="D10821" s="186"/>
      <c r="E10821" s="240">
        <f t="shared" si="1928"/>
        <v>0</v>
      </c>
      <c r="F10821" s="218">
        <f t="shared" si="1929"/>
        <v>0</v>
      </c>
      <c r="G10821" s="241"/>
      <c r="I10821" s="269"/>
    </row>
    <row r="10822" spans="1:9">
      <c r="A10822" s="842" t="str">
        <f t="shared" si="1926"/>
        <v/>
      </c>
      <c r="B10822" s="843"/>
      <c r="C10822" s="239" t="str">
        <f t="shared" si="1927"/>
        <v/>
      </c>
      <c r="D10822" s="186"/>
      <c r="E10822" s="240">
        <f t="shared" si="1928"/>
        <v>0</v>
      </c>
      <c r="F10822" s="218">
        <f t="shared" si="1929"/>
        <v>0</v>
      </c>
      <c r="G10822" s="220"/>
      <c r="I10822" s="269"/>
    </row>
    <row r="10823" spans="1:9">
      <c r="A10823" s="842" t="str">
        <f t="shared" si="1926"/>
        <v/>
      </c>
      <c r="B10823" s="843"/>
      <c r="C10823" s="239"/>
      <c r="D10823" s="186"/>
      <c r="E10823" s="240">
        <f t="shared" si="1928"/>
        <v>0</v>
      </c>
      <c r="F10823" s="218">
        <f t="shared" si="1929"/>
        <v>0</v>
      </c>
      <c r="G10823" s="220"/>
      <c r="I10823" s="269"/>
    </row>
    <row r="10824" spans="1:9">
      <c r="A10824" s="842" t="str">
        <f t="shared" si="1926"/>
        <v/>
      </c>
      <c r="B10824" s="843"/>
      <c r="C10824" s="239"/>
      <c r="D10824" s="186"/>
      <c r="E10824" s="240">
        <f t="shared" si="1928"/>
        <v>0</v>
      </c>
      <c r="F10824" s="218">
        <f t="shared" si="1929"/>
        <v>0</v>
      </c>
      <c r="G10824" s="220"/>
      <c r="I10824" s="269"/>
    </row>
    <row r="10825" spans="1:9" ht="26.25" customHeight="1">
      <c r="A10825" s="842" t="str">
        <f t="shared" si="1926"/>
        <v/>
      </c>
      <c r="B10825" s="843"/>
      <c r="C10825" s="239" t="str">
        <f t="shared" ref="C10825" si="1930">IF(I10824=0,"",VLOOKUP(I10824,MATERIALES,3,FALSE))</f>
        <v/>
      </c>
      <c r="D10825" s="186"/>
      <c r="E10825" s="240">
        <f t="shared" si="1928"/>
        <v>0</v>
      </c>
      <c r="F10825" s="218">
        <f t="shared" si="1929"/>
        <v>0</v>
      </c>
      <c r="G10825" s="221"/>
      <c r="I10825" s="308"/>
    </row>
    <row r="10826" spans="1:9" ht="13.5" thickBot="1">
      <c r="A10826" s="204"/>
      <c r="D10826" s="206"/>
      <c r="E10826" s="242"/>
      <c r="F10826" s="243" t="s">
        <v>77</v>
      </c>
      <c r="G10826" s="241">
        <f>SUM(F10814:F10825)</f>
        <v>0</v>
      </c>
      <c r="I10826" s="308"/>
    </row>
    <row r="10827" spans="1:9" ht="14" thickTop="1" thickBot="1">
      <c r="A10827" s="244" t="s">
        <v>68</v>
      </c>
      <c r="B10827" s="245"/>
      <c r="C10827" s="245"/>
      <c r="D10827" s="247"/>
      <c r="E10827" s="247"/>
      <c r="F10827" s="246"/>
      <c r="G10827" s="248"/>
      <c r="I10827" s="308"/>
    </row>
    <row r="10828" spans="1:9" ht="13.5" thickTop="1">
      <c r="A10828" s="233" t="s">
        <v>53</v>
      </c>
      <c r="B10828" s="234"/>
      <c r="C10828" s="236" t="s">
        <v>67</v>
      </c>
      <c r="D10828" s="298" t="s">
        <v>71</v>
      </c>
      <c r="E10828" s="236" t="s">
        <v>96</v>
      </c>
      <c r="F10828" s="237" t="s">
        <v>75</v>
      </c>
      <c r="G10828" s="238" t="s">
        <v>66</v>
      </c>
      <c r="I10828" s="269"/>
    </row>
    <row r="10829" spans="1:9">
      <c r="A10829" s="842" t="str">
        <f>IF(I10828=0,"",VLOOKUP(I10828,EQUIPOS,2,FALSE))</f>
        <v/>
      </c>
      <c r="B10829" s="843"/>
      <c r="C10829" s="187"/>
      <c r="D10829" s="186"/>
      <c r="E10829" s="240">
        <f>IF(I10828=0,0,VLOOKUP(I10828,EQUIPOS,4,FALSE))</f>
        <v>0</v>
      </c>
      <c r="F10829" s="218">
        <f>C10829*D10829*E10829</f>
        <v>0</v>
      </c>
      <c r="G10829" s="219"/>
      <c r="I10829" s="269"/>
    </row>
    <row r="10830" spans="1:9">
      <c r="A10830" s="842" t="str">
        <f>IF(I10829=0,"",VLOOKUP(I10829,EQUIPOS,2,FALSE))</f>
        <v/>
      </c>
      <c r="B10830" s="843"/>
      <c r="C10830" s="187"/>
      <c r="D10830" s="186"/>
      <c r="E10830" s="240">
        <f>IF(I10829=0,0,VLOOKUP(I10829,EQUIPOS,4,FALSE))</f>
        <v>0</v>
      </c>
      <c r="F10830" s="218">
        <f t="shared" ref="F10830:F10833" si="1931">C10830*D10830*E10830</f>
        <v>0</v>
      </c>
      <c r="G10830" s="220"/>
      <c r="I10830" s="269"/>
    </row>
    <row r="10831" spans="1:9">
      <c r="A10831" s="842" t="str">
        <f>IF(I10830=0,"",VLOOKUP(I10830,EQUIPOS,2,FALSE))</f>
        <v/>
      </c>
      <c r="B10831" s="843"/>
      <c r="C10831" s="187"/>
      <c r="D10831" s="186"/>
      <c r="E10831" s="240">
        <f>IF(I10830=0,0,VLOOKUP(I10830,EQUIPOS,4,FALSE))</f>
        <v>0</v>
      </c>
      <c r="F10831" s="218">
        <f t="shared" si="1931"/>
        <v>0</v>
      </c>
      <c r="G10831" s="220"/>
      <c r="I10831" s="269"/>
    </row>
    <row r="10832" spans="1:9">
      <c r="A10832" s="842" t="str">
        <f>IF(I10831=0,"",VLOOKUP(I10831,EQUIPOS,2,FALSE))</f>
        <v/>
      </c>
      <c r="B10832" s="843"/>
      <c r="C10832" s="187"/>
      <c r="D10832" s="186"/>
      <c r="E10832" s="240">
        <f>IF(I10831=0,0,VLOOKUP(I10831,EQUIPOS,4,FALSE))</f>
        <v>0</v>
      </c>
      <c r="F10832" s="218">
        <f t="shared" si="1931"/>
        <v>0</v>
      </c>
      <c r="G10832" s="220"/>
      <c r="I10832" s="269"/>
    </row>
    <row r="10833" spans="1:9" ht="30.75" customHeight="1">
      <c r="A10833" s="842" t="str">
        <f>IF(I10832=0,"",VLOOKUP(I10832,EQUIPOS,2,FALSE))</f>
        <v/>
      </c>
      <c r="B10833" s="843"/>
      <c r="C10833" s="187"/>
      <c r="D10833" s="186"/>
      <c r="E10833" s="240">
        <f>IF(I10832=0,0,VLOOKUP(I10832,EQUIPOS,4,FALSE))</f>
        <v>0</v>
      </c>
      <c r="F10833" s="218">
        <f t="shared" si="1931"/>
        <v>0</v>
      </c>
      <c r="G10833" s="221"/>
      <c r="I10833" s="308"/>
    </row>
    <row r="10834" spans="1:9" ht="13.5" thickBot="1">
      <c r="A10834" s="222"/>
      <c r="B10834" s="223"/>
      <c r="C10834" s="223"/>
      <c r="D10834" s="225"/>
      <c r="E10834" s="249"/>
      <c r="F10834" s="226" t="s">
        <v>78</v>
      </c>
      <c r="G10834" s="250">
        <f>SUM(F10829:F10833)</f>
        <v>0</v>
      </c>
      <c r="I10834" s="308"/>
    </row>
    <row r="10835" spans="1:9" ht="13.5" thickTop="1">
      <c r="A10835" s="228" t="s">
        <v>69</v>
      </c>
      <c r="B10835" s="229"/>
      <c r="C10835" s="229"/>
      <c r="D10835" s="231"/>
      <c r="E10835" s="231"/>
      <c r="F10835" s="230"/>
      <c r="G10835" s="232"/>
      <c r="H10835" s="209"/>
      <c r="I10835" s="307"/>
    </row>
    <row r="10836" spans="1:9" ht="26">
      <c r="A10836" s="233" t="s">
        <v>53</v>
      </c>
      <c r="B10836" s="235" t="s">
        <v>54</v>
      </c>
      <c r="C10836" s="235" t="s">
        <v>64</v>
      </c>
      <c r="D10836" s="298" t="s">
        <v>70</v>
      </c>
      <c r="E10836" s="236" t="s">
        <v>65</v>
      </c>
      <c r="F10836" s="237" t="s">
        <v>75</v>
      </c>
      <c r="G10836" s="238" t="s">
        <v>66</v>
      </c>
      <c r="I10836" s="269"/>
    </row>
    <row r="10837" spans="1:9">
      <c r="A10837" s="251" t="str">
        <f t="shared" ref="A10837:A10848" si="1932">IF(I10836=0,"",VLOOKUP(I10836,MANOOBRA,2,FALSE))</f>
        <v/>
      </c>
      <c r="B10837" s="239" t="str">
        <f t="shared" ref="B10837:B10848" si="1933">IF(I10836=0,"",VLOOKUP(I10836,MANOOBRA,3,FALSE))</f>
        <v/>
      </c>
      <c r="C10837" s="187"/>
      <c r="D10837" s="187"/>
      <c r="E10837" s="240">
        <f t="shared" ref="E10837:E10848" si="1934">IF(I10836=0,0,VLOOKUP(I10836,MANOOBRA,4,FALSE))</f>
        <v>0</v>
      </c>
      <c r="F10837" s="218">
        <f>IF(D10837=0,0,C10837*E10837/D10837)</f>
        <v>0</v>
      </c>
      <c r="G10837" s="219"/>
      <c r="I10837" s="269"/>
    </row>
    <row r="10838" spans="1:9">
      <c r="A10838" s="251" t="str">
        <f t="shared" si="1932"/>
        <v/>
      </c>
      <c r="B10838" s="239" t="str">
        <f t="shared" si="1933"/>
        <v/>
      </c>
      <c r="C10838" s="187"/>
      <c r="D10838" s="187"/>
      <c r="E10838" s="240">
        <f t="shared" si="1934"/>
        <v>0</v>
      </c>
      <c r="F10838" s="218">
        <f t="shared" ref="F10838:F10848" si="1935">IF(D10838=0,0,C10838*E10838/D10838)</f>
        <v>0</v>
      </c>
      <c r="G10838" s="220"/>
      <c r="I10838" s="269"/>
    </row>
    <row r="10839" spans="1:9">
      <c r="A10839" s="251" t="str">
        <f t="shared" si="1932"/>
        <v/>
      </c>
      <c r="B10839" s="239" t="str">
        <f t="shared" si="1933"/>
        <v/>
      </c>
      <c r="C10839" s="187"/>
      <c r="D10839" s="290"/>
      <c r="E10839" s="240">
        <f t="shared" si="1934"/>
        <v>0</v>
      </c>
      <c r="F10839" s="218">
        <f t="shared" si="1935"/>
        <v>0</v>
      </c>
      <c r="G10839" s="220"/>
      <c r="I10839" s="269"/>
    </row>
    <row r="10840" spans="1:9">
      <c r="A10840" s="251" t="str">
        <f t="shared" si="1932"/>
        <v/>
      </c>
      <c r="B10840" s="239" t="str">
        <f t="shared" si="1933"/>
        <v/>
      </c>
      <c r="C10840" s="187"/>
      <c r="D10840" s="187"/>
      <c r="E10840" s="240">
        <f t="shared" si="1934"/>
        <v>0</v>
      </c>
      <c r="F10840" s="218">
        <f t="shared" si="1935"/>
        <v>0</v>
      </c>
      <c r="G10840" s="220"/>
      <c r="I10840" s="269"/>
    </row>
    <row r="10841" spans="1:9">
      <c r="A10841" s="251" t="str">
        <f t="shared" si="1932"/>
        <v/>
      </c>
      <c r="B10841" s="239" t="str">
        <f t="shared" si="1933"/>
        <v/>
      </c>
      <c r="C10841" s="187"/>
      <c r="D10841" s="187"/>
      <c r="E10841" s="240">
        <f t="shared" si="1934"/>
        <v>0</v>
      </c>
      <c r="F10841" s="218">
        <f t="shared" si="1935"/>
        <v>0</v>
      </c>
      <c r="G10841" s="220"/>
      <c r="I10841" s="269"/>
    </row>
    <row r="10842" spans="1:9">
      <c r="A10842" s="251" t="str">
        <f t="shared" si="1932"/>
        <v/>
      </c>
      <c r="B10842" s="239" t="str">
        <f t="shared" si="1933"/>
        <v/>
      </c>
      <c r="C10842" s="187"/>
      <c r="D10842" s="187"/>
      <c r="E10842" s="240">
        <f t="shared" si="1934"/>
        <v>0</v>
      </c>
      <c r="F10842" s="218">
        <f t="shared" si="1935"/>
        <v>0</v>
      </c>
      <c r="G10842" s="220"/>
      <c r="I10842" s="269"/>
    </row>
    <row r="10843" spans="1:9">
      <c r="A10843" s="251" t="str">
        <f t="shared" si="1932"/>
        <v/>
      </c>
      <c r="B10843" s="239" t="str">
        <f t="shared" si="1933"/>
        <v/>
      </c>
      <c r="C10843" s="187"/>
      <c r="D10843" s="187"/>
      <c r="E10843" s="240">
        <f t="shared" si="1934"/>
        <v>0</v>
      </c>
      <c r="F10843" s="218">
        <f t="shared" si="1935"/>
        <v>0</v>
      </c>
      <c r="G10843" s="220"/>
      <c r="I10843" s="269"/>
    </row>
    <row r="10844" spans="1:9">
      <c r="A10844" s="251" t="str">
        <f t="shared" si="1932"/>
        <v/>
      </c>
      <c r="B10844" s="239" t="str">
        <f t="shared" si="1933"/>
        <v/>
      </c>
      <c r="C10844" s="187"/>
      <c r="D10844" s="187"/>
      <c r="E10844" s="240">
        <f t="shared" si="1934"/>
        <v>0</v>
      </c>
      <c r="F10844" s="218">
        <f t="shared" si="1935"/>
        <v>0</v>
      </c>
      <c r="G10844" s="220"/>
      <c r="I10844" s="269"/>
    </row>
    <row r="10845" spans="1:9">
      <c r="A10845" s="251" t="str">
        <f t="shared" si="1932"/>
        <v/>
      </c>
      <c r="B10845" s="239" t="str">
        <f t="shared" si="1933"/>
        <v/>
      </c>
      <c r="C10845" s="187"/>
      <c r="D10845" s="187"/>
      <c r="E10845" s="240">
        <f t="shared" si="1934"/>
        <v>0</v>
      </c>
      <c r="F10845" s="218">
        <f t="shared" si="1935"/>
        <v>0</v>
      </c>
      <c r="G10845" s="220"/>
      <c r="I10845" s="269"/>
    </row>
    <row r="10846" spans="1:9">
      <c r="A10846" s="251" t="str">
        <f t="shared" si="1932"/>
        <v/>
      </c>
      <c r="B10846" s="239" t="str">
        <f t="shared" si="1933"/>
        <v/>
      </c>
      <c r="C10846" s="187"/>
      <c r="D10846" s="187"/>
      <c r="E10846" s="240">
        <f t="shared" si="1934"/>
        <v>0</v>
      </c>
      <c r="F10846" s="218">
        <f t="shared" si="1935"/>
        <v>0</v>
      </c>
      <c r="G10846" s="220"/>
      <c r="I10846" s="269"/>
    </row>
    <row r="10847" spans="1:9">
      <c r="A10847" s="251" t="str">
        <f t="shared" si="1932"/>
        <v/>
      </c>
      <c r="B10847" s="239" t="str">
        <f t="shared" si="1933"/>
        <v/>
      </c>
      <c r="C10847" s="187"/>
      <c r="D10847" s="187"/>
      <c r="E10847" s="240">
        <f t="shared" si="1934"/>
        <v>0</v>
      </c>
      <c r="F10847" s="218">
        <f t="shared" si="1935"/>
        <v>0</v>
      </c>
      <c r="G10847" s="220"/>
      <c r="I10847" s="269"/>
    </row>
    <row r="10848" spans="1:9" ht="31.5" customHeight="1">
      <c r="A10848" s="251" t="str">
        <f t="shared" si="1932"/>
        <v/>
      </c>
      <c r="B10848" s="239" t="str">
        <f t="shared" si="1933"/>
        <v/>
      </c>
      <c r="C10848" s="187"/>
      <c r="D10848" s="187"/>
      <c r="E10848" s="240">
        <f t="shared" si="1934"/>
        <v>0</v>
      </c>
      <c r="F10848" s="218">
        <f t="shared" si="1935"/>
        <v>0</v>
      </c>
      <c r="G10848" s="221"/>
      <c r="I10848" s="308"/>
    </row>
    <row r="10849" spans="1:20" ht="13.5" thickBot="1">
      <c r="A10849" s="222"/>
      <c r="B10849" s="223"/>
      <c r="C10849" s="223"/>
      <c r="D10849" s="225"/>
      <c r="E10849" s="225"/>
      <c r="F10849" s="226" t="s">
        <v>79</v>
      </c>
      <c r="G10849" s="250">
        <f>SUM(F10837:F10848)</f>
        <v>0</v>
      </c>
      <c r="I10849" s="308"/>
    </row>
    <row r="10850" spans="1:20" ht="13.5" thickTop="1">
      <c r="A10850" s="179" t="s">
        <v>72</v>
      </c>
      <c r="B10850" s="229"/>
      <c r="C10850" s="229"/>
      <c r="D10850" s="231"/>
      <c r="E10850" s="231"/>
      <c r="F10850" s="230"/>
      <c r="G10850" s="232"/>
      <c r="H10850" s="209"/>
      <c r="I10850" s="307"/>
    </row>
    <row r="10851" spans="1:20">
      <c r="A10851" s="233" t="s">
        <v>53</v>
      </c>
      <c r="B10851" s="234"/>
      <c r="C10851" s="234"/>
      <c r="D10851" s="299"/>
      <c r="E10851" s="236" t="s">
        <v>73</v>
      </c>
      <c r="F10851" s="237" t="s">
        <v>74</v>
      </c>
      <c r="G10851" s="252" t="s">
        <v>73</v>
      </c>
      <c r="I10851" s="308"/>
    </row>
    <row r="10852" spans="1:20">
      <c r="A10852" s="178" t="s">
        <v>86</v>
      </c>
      <c r="B10852" s="253"/>
      <c r="C10852" s="253"/>
      <c r="D10852" s="300"/>
      <c r="E10852" s="217">
        <f>SUM(G10811,G10826,G10834,G10849)</f>
        <v>0</v>
      </c>
      <c r="F10852" s="254">
        <f>A</f>
        <v>0</v>
      </c>
      <c r="G10852" s="255">
        <f>E10852*F10852</f>
        <v>0</v>
      </c>
      <c r="I10852" s="308"/>
    </row>
    <row r="10853" spans="1:20">
      <c r="A10853" s="178" t="s">
        <v>84</v>
      </c>
      <c r="B10853" s="253"/>
      <c r="C10853" s="253"/>
      <c r="D10853" s="300"/>
      <c r="E10853" s="217">
        <f>SUM(G10811,G10826,G10834,G10849)</f>
        <v>0</v>
      </c>
      <c r="F10853" s="254">
        <f>I</f>
        <v>0</v>
      </c>
      <c r="G10853" s="255">
        <f>E10853*F10853</f>
        <v>0</v>
      </c>
      <c r="I10853" s="308"/>
    </row>
    <row r="10854" spans="1:20" ht="33" customHeight="1">
      <c r="A10854" s="178" t="s">
        <v>85</v>
      </c>
      <c r="B10854" s="253"/>
      <c r="C10854" s="253"/>
      <c r="D10854" s="300"/>
      <c r="E10854" s="217">
        <f>SUM(G10811,G10826,G10834,G10849)</f>
        <v>0</v>
      </c>
      <c r="F10854" s="254">
        <f>U</f>
        <v>0</v>
      </c>
      <c r="G10854" s="255">
        <f>E10854*F10854</f>
        <v>0</v>
      </c>
      <c r="I10854" s="308"/>
      <c r="J10854" s="281"/>
      <c r="K10854" s="281"/>
      <c r="L10854" s="281"/>
      <c r="M10854" s="281"/>
      <c r="N10854" s="281"/>
      <c r="O10854" s="281"/>
      <c r="P10854" s="281"/>
      <c r="Q10854" s="281"/>
      <c r="R10854" s="281"/>
      <c r="S10854" s="281"/>
    </row>
    <row r="10855" spans="1:20" s="201" customFormat="1" ht="13.5" thickBot="1">
      <c r="A10855" s="222"/>
      <c r="B10855" s="223"/>
      <c r="C10855" s="223"/>
      <c r="D10855" s="225"/>
      <c r="E10855" s="225"/>
      <c r="F10855" s="256" t="s">
        <v>83</v>
      </c>
      <c r="G10855" s="250">
        <f>SUM(G10852:G10854)</f>
        <v>0</v>
      </c>
      <c r="I10855" s="309"/>
      <c r="J10855" s="201" t="str">
        <f>B10795</f>
        <v>12,7</v>
      </c>
      <c r="K10855" s="261">
        <f>E10852</f>
        <v>0</v>
      </c>
      <c r="L10855" s="261">
        <f>+G10811</f>
        <v>0</v>
      </c>
      <c r="M10855" s="261">
        <f>+G10826</f>
        <v>0</v>
      </c>
      <c r="N10855" s="261">
        <f>+G10834</f>
        <v>0</v>
      </c>
      <c r="O10855" s="261">
        <f>+G10849</f>
        <v>0</v>
      </c>
      <c r="P10855" s="280">
        <f>G10852</f>
        <v>0</v>
      </c>
      <c r="Q10855" s="280">
        <f>G10853</f>
        <v>0</v>
      </c>
      <c r="R10855" s="280">
        <f>G10854</f>
        <v>0</v>
      </c>
      <c r="S10855" s="283">
        <f>SUM(K10855:R10855)</f>
        <v>0</v>
      </c>
      <c r="T10855" s="280"/>
    </row>
    <row r="10856" spans="1:20" ht="14" thickTop="1" thickBot="1">
      <c r="A10856" s="257"/>
      <c r="B10856" s="201"/>
      <c r="C10856" s="201"/>
      <c r="D10856" s="301"/>
      <c r="E10856" s="258" t="s">
        <v>88</v>
      </c>
      <c r="F10856" s="259"/>
      <c r="G10856" s="260">
        <f>ROUND(SUM(G10811,G10826,G10834,G10849,G10855),0)</f>
        <v>0</v>
      </c>
      <c r="I10856" s="308"/>
      <c r="T10856" s="280"/>
    </row>
    <row r="10857" spans="1:20" ht="13.5" thickTop="1">
      <c r="A10857" s="262" t="s">
        <v>95</v>
      </c>
      <c r="D10857" s="206"/>
      <c r="E10857" s="206"/>
      <c r="F10857" s="205"/>
      <c r="G10857" s="208"/>
      <c r="I10857" s="308"/>
      <c r="T10857" s="280"/>
    </row>
    <row r="10858" spans="1:20">
      <c r="A10858" s="262"/>
      <c r="B10858" s="263"/>
      <c r="C10858" s="263"/>
      <c r="D10858" s="302"/>
      <c r="E10858" s="206"/>
      <c r="F10858" s="205"/>
      <c r="G10858" s="264">
        <f ca="1">TODAY()</f>
        <v>45189</v>
      </c>
      <c r="I10858" s="308"/>
      <c r="T10858" s="280"/>
    </row>
    <row r="10859" spans="1:20" s="191" customFormat="1" ht="13.5" thickBot="1">
      <c r="A10859" s="222"/>
      <c r="B10859" s="223"/>
      <c r="C10859" s="223"/>
      <c r="D10859" s="225"/>
      <c r="E10859" s="225"/>
      <c r="F10859" s="224"/>
      <c r="G10859" s="265"/>
      <c r="I10859" s="303"/>
      <c r="S10859" s="282"/>
    </row>
    <row r="10860" spans="1:20" s="191" customFormat="1" ht="13.5" thickTop="1">
      <c r="A10860" s="188" t="s">
        <v>124</v>
      </c>
      <c r="B10860" s="188"/>
      <c r="C10860" s="188"/>
      <c r="D10860" s="190"/>
      <c r="E10860" s="190"/>
      <c r="F10860" s="189"/>
      <c r="G10860" s="189"/>
      <c r="I10860" s="303"/>
      <c r="S10860" s="282"/>
    </row>
    <row r="10861" spans="1:20" s="191" customFormat="1">
      <c r="A10861" s="188" t="str">
        <f>CONCATENATE('Prestaciones y AIU'!A9480," ANALISIS DE PRECIOS UNITARIOS")</f>
        <v xml:space="preserve"> ANALISIS DE PRECIOS UNITARIOS</v>
      </c>
      <c r="B10861" s="188"/>
      <c r="C10861" s="188"/>
      <c r="D10861" s="190"/>
      <c r="E10861" s="190"/>
      <c r="F10861" s="189"/>
      <c r="G10861" s="189"/>
      <c r="I10861" s="303"/>
      <c r="S10861" s="282"/>
    </row>
    <row r="10862" spans="1:20" s="191" customFormat="1">
      <c r="A10862" s="188" t="str">
        <f>Objeto_LIC</f>
        <v>OBJETO PROCESO COMPETITIVO</v>
      </c>
      <c r="B10862" s="188"/>
      <c r="C10862" s="188"/>
      <c r="D10862" s="190"/>
      <c r="E10862" s="190"/>
      <c r="F10862" s="189"/>
      <c r="G10862" s="189"/>
      <c r="I10862" s="303"/>
      <c r="S10862" s="282"/>
    </row>
    <row r="10863" spans="1:20">
      <c r="A10863" s="188"/>
      <c r="B10863" s="188"/>
      <c r="C10863" s="188"/>
      <c r="D10863" s="190"/>
      <c r="E10863" s="190"/>
      <c r="F10863" s="189"/>
      <c r="G10863" s="189"/>
    </row>
    <row r="10864" spans="1:20" s="201" customFormat="1" ht="13.5" thickBot="1">
      <c r="A10864" s="192"/>
      <c r="B10864" s="192"/>
      <c r="C10864" s="192"/>
      <c r="D10864" s="194"/>
      <c r="E10864" s="194"/>
      <c r="F10864" s="193"/>
      <c r="G10864" s="193"/>
      <c r="I10864" s="305"/>
      <c r="S10864" s="282"/>
    </row>
    <row r="10865" spans="1:19" ht="13.5" thickTop="1">
      <c r="A10865" s="196"/>
      <c r="B10865" s="197"/>
      <c r="C10865" s="197"/>
      <c r="D10865" s="199"/>
      <c r="E10865" s="199"/>
      <c r="F10865" s="198"/>
      <c r="G10865" s="200" t="s">
        <v>125</v>
      </c>
    </row>
    <row r="10866" spans="1:19">
      <c r="A10866" s="202" t="s">
        <v>58</v>
      </c>
      <c r="B10866" s="844" t="str">
        <f>Proponente</f>
        <v>INDICAR NOMBRE DE CONTRATISTA</v>
      </c>
      <c r="C10866" s="844"/>
      <c r="D10866" s="844"/>
      <c r="E10866" s="844"/>
      <c r="F10866" s="844"/>
      <c r="G10866" s="845"/>
    </row>
    <row r="10867" spans="1:19">
      <c r="A10867" s="202" t="s">
        <v>59</v>
      </c>
      <c r="B10867" s="203" t="str">
        <f>Presupuesto!$A$164</f>
        <v>12,8</v>
      </c>
      <c r="C10867" s="844" t="str">
        <f>Presupuesto!$B$164</f>
        <v>Retro excavadora con martillo hidráulico para demolición (CAT 330 o similar)</v>
      </c>
      <c r="D10867" s="844"/>
      <c r="E10867" s="844"/>
      <c r="F10867" s="844"/>
      <c r="G10867" s="845"/>
    </row>
    <row r="10868" spans="1:19">
      <c r="A10868" s="204"/>
      <c r="D10868" s="206"/>
      <c r="E10868" s="206"/>
      <c r="F10868" s="192" t="s">
        <v>87</v>
      </c>
      <c r="G10868" s="207" t="str">
        <f>Presupuesto!$C$164</f>
        <v>Hr</v>
      </c>
      <c r="I10868" s="306"/>
      <c r="J10868" s="281"/>
      <c r="K10868" s="281"/>
      <c r="L10868" s="281"/>
      <c r="M10868" s="281"/>
      <c r="N10868" s="281"/>
      <c r="O10868" s="281"/>
      <c r="P10868" s="281"/>
      <c r="Q10868" s="281"/>
      <c r="R10868" s="281"/>
      <c r="S10868" s="281"/>
    </row>
    <row r="10869" spans="1:19" s="209" customFormat="1" ht="13.5" thickBot="1">
      <c r="A10869" s="202" t="s">
        <v>60</v>
      </c>
      <c r="B10869" s="195"/>
      <c r="C10869" s="195"/>
      <c r="D10869" s="206"/>
      <c r="E10869" s="206"/>
      <c r="F10869" s="205"/>
      <c r="G10869" s="208"/>
      <c r="I10869" s="307"/>
      <c r="S10869" s="281"/>
    </row>
    <row r="10870" spans="1:19" ht="13.5" thickTop="1">
      <c r="A10870" s="210" t="s">
        <v>53</v>
      </c>
      <c r="B10870" s="211" t="s">
        <v>61</v>
      </c>
      <c r="C10870" s="211" t="s">
        <v>62</v>
      </c>
      <c r="D10870" s="212" t="s">
        <v>70</v>
      </c>
      <c r="E10870" s="213" t="s">
        <v>98</v>
      </c>
      <c r="F10870" s="213" t="s">
        <v>75</v>
      </c>
      <c r="G10870" s="214" t="s">
        <v>66</v>
      </c>
      <c r="I10870" s="269"/>
    </row>
    <row r="10871" spans="1:19">
      <c r="A10871" s="215" t="str">
        <f t="shared" ref="A10871:A10882" si="1936">IF(I10870=0,"-",VLOOKUP(I10870,EQUIPOS,2,FALSE))</f>
        <v>-</v>
      </c>
      <c r="B10871" s="216"/>
      <c r="C10871" s="216"/>
      <c r="D10871" s="186"/>
      <c r="E10871" s="217">
        <f t="shared" ref="E10871:E10882" si="1937">IF(I10870=0,0,VLOOKUP(I10870,EQUIPOS,4,FALSE))</f>
        <v>0</v>
      </c>
      <c r="F10871" s="218">
        <f t="shared" ref="F10871:F10882" si="1938">IF(D10871=0,0,E10871/D10871)</f>
        <v>0</v>
      </c>
      <c r="G10871" s="219"/>
      <c r="I10871" s="269"/>
    </row>
    <row r="10872" spans="1:19">
      <c r="A10872" s="215" t="str">
        <f t="shared" si="1936"/>
        <v>-</v>
      </c>
      <c r="B10872" s="216"/>
      <c r="C10872" s="216"/>
      <c r="D10872" s="186"/>
      <c r="E10872" s="217">
        <f t="shared" si="1937"/>
        <v>0</v>
      </c>
      <c r="F10872" s="218">
        <f t="shared" si="1938"/>
        <v>0</v>
      </c>
      <c r="G10872" s="220"/>
      <c r="I10872" s="269"/>
    </row>
    <row r="10873" spans="1:19">
      <c r="A10873" s="215" t="str">
        <f t="shared" si="1936"/>
        <v>-</v>
      </c>
      <c r="B10873" s="216"/>
      <c r="C10873" s="216"/>
      <c r="D10873" s="186"/>
      <c r="E10873" s="217">
        <f t="shared" si="1937"/>
        <v>0</v>
      </c>
      <c r="F10873" s="218">
        <f t="shared" si="1938"/>
        <v>0</v>
      </c>
      <c r="G10873" s="220"/>
      <c r="I10873" s="269"/>
    </row>
    <row r="10874" spans="1:19">
      <c r="A10874" s="215" t="str">
        <f t="shared" si="1936"/>
        <v>-</v>
      </c>
      <c r="B10874" s="216"/>
      <c r="C10874" s="216"/>
      <c r="D10874" s="186"/>
      <c r="E10874" s="217">
        <f t="shared" si="1937"/>
        <v>0</v>
      </c>
      <c r="F10874" s="218">
        <f t="shared" si="1938"/>
        <v>0</v>
      </c>
      <c r="G10874" s="220"/>
      <c r="I10874" s="269"/>
    </row>
    <row r="10875" spans="1:19">
      <c r="A10875" s="215" t="str">
        <f t="shared" si="1936"/>
        <v>-</v>
      </c>
      <c r="B10875" s="216"/>
      <c r="C10875" s="216"/>
      <c r="D10875" s="186"/>
      <c r="E10875" s="217">
        <f t="shared" si="1937"/>
        <v>0</v>
      </c>
      <c r="F10875" s="218">
        <f t="shared" si="1938"/>
        <v>0</v>
      </c>
      <c r="G10875" s="220"/>
      <c r="I10875" s="269"/>
    </row>
    <row r="10876" spans="1:19">
      <c r="A10876" s="215" t="str">
        <f t="shared" si="1936"/>
        <v>-</v>
      </c>
      <c r="B10876" s="216"/>
      <c r="C10876" s="216"/>
      <c r="D10876" s="186"/>
      <c r="E10876" s="217">
        <f t="shared" si="1937"/>
        <v>0</v>
      </c>
      <c r="F10876" s="218">
        <f t="shared" si="1938"/>
        <v>0</v>
      </c>
      <c r="G10876" s="220"/>
      <c r="I10876" s="269"/>
    </row>
    <row r="10877" spans="1:19">
      <c r="A10877" s="215" t="str">
        <f t="shared" si="1936"/>
        <v>-</v>
      </c>
      <c r="B10877" s="216"/>
      <c r="C10877" s="216"/>
      <c r="D10877" s="186"/>
      <c r="E10877" s="217">
        <f t="shared" si="1937"/>
        <v>0</v>
      </c>
      <c r="F10877" s="218">
        <f t="shared" si="1938"/>
        <v>0</v>
      </c>
      <c r="G10877" s="220"/>
      <c r="I10877" s="269"/>
    </row>
    <row r="10878" spans="1:19">
      <c r="A10878" s="215" t="str">
        <f t="shared" si="1936"/>
        <v>-</v>
      </c>
      <c r="B10878" s="216"/>
      <c r="C10878" s="216"/>
      <c r="D10878" s="186"/>
      <c r="E10878" s="217">
        <f t="shared" si="1937"/>
        <v>0</v>
      </c>
      <c r="F10878" s="218">
        <f t="shared" si="1938"/>
        <v>0</v>
      </c>
      <c r="G10878" s="220"/>
      <c r="I10878" s="269"/>
    </row>
    <row r="10879" spans="1:19">
      <c r="A10879" s="215" t="str">
        <f t="shared" si="1936"/>
        <v>-</v>
      </c>
      <c r="B10879" s="216"/>
      <c r="C10879" s="216"/>
      <c r="D10879" s="186"/>
      <c r="E10879" s="217">
        <f t="shared" si="1937"/>
        <v>0</v>
      </c>
      <c r="F10879" s="218">
        <f t="shared" si="1938"/>
        <v>0</v>
      </c>
      <c r="G10879" s="220"/>
      <c r="I10879" s="269"/>
    </row>
    <row r="10880" spans="1:19">
      <c r="A10880" s="215" t="str">
        <f t="shared" si="1936"/>
        <v>-</v>
      </c>
      <c r="B10880" s="216"/>
      <c r="C10880" s="216"/>
      <c r="D10880" s="186"/>
      <c r="E10880" s="217">
        <f t="shared" si="1937"/>
        <v>0</v>
      </c>
      <c r="F10880" s="218">
        <f t="shared" si="1938"/>
        <v>0</v>
      </c>
      <c r="G10880" s="220"/>
      <c r="I10880" s="269"/>
    </row>
    <row r="10881" spans="1:19">
      <c r="A10881" s="215" t="str">
        <f t="shared" si="1936"/>
        <v>-</v>
      </c>
      <c r="B10881" s="216"/>
      <c r="C10881" s="216"/>
      <c r="D10881" s="186"/>
      <c r="E10881" s="217">
        <f t="shared" si="1937"/>
        <v>0</v>
      </c>
      <c r="F10881" s="218">
        <f t="shared" si="1938"/>
        <v>0</v>
      </c>
      <c r="G10881" s="220"/>
      <c r="I10881" s="269"/>
    </row>
    <row r="10882" spans="1:19">
      <c r="A10882" s="215" t="str">
        <f t="shared" si="1936"/>
        <v>-</v>
      </c>
      <c r="B10882" s="216"/>
      <c r="C10882" s="216"/>
      <c r="D10882" s="186"/>
      <c r="E10882" s="217">
        <f t="shared" si="1937"/>
        <v>0</v>
      </c>
      <c r="F10882" s="218">
        <f t="shared" si="1938"/>
        <v>0</v>
      </c>
      <c r="G10882" s="220"/>
      <c r="I10882" s="308"/>
    </row>
    <row r="10883" spans="1:19" ht="13.5" thickBot="1">
      <c r="A10883" s="222"/>
      <c r="B10883" s="223"/>
      <c r="C10883" s="223"/>
      <c r="D10883" s="225"/>
      <c r="E10883" s="225"/>
      <c r="F10883" s="226" t="s">
        <v>76</v>
      </c>
      <c r="G10883" s="227">
        <f>SUM(F10871:F10882)</f>
        <v>0</v>
      </c>
      <c r="I10883" s="308"/>
    </row>
    <row r="10884" spans="1:19" s="209" customFormat="1" ht="13.5" thickTop="1">
      <c r="A10884" s="228" t="s">
        <v>63</v>
      </c>
      <c r="B10884" s="229"/>
      <c r="C10884" s="229"/>
      <c r="D10884" s="231"/>
      <c r="E10884" s="231"/>
      <c r="F10884" s="230"/>
      <c r="G10884" s="232"/>
      <c r="I10884" s="307"/>
      <c r="S10884" s="281"/>
    </row>
    <row r="10885" spans="1:19" ht="26">
      <c r="A10885" s="233" t="s">
        <v>53</v>
      </c>
      <c r="B10885" s="234"/>
      <c r="C10885" s="235" t="s">
        <v>54</v>
      </c>
      <c r="D10885" s="298" t="s">
        <v>64</v>
      </c>
      <c r="E10885" s="236" t="s">
        <v>65</v>
      </c>
      <c r="F10885" s="237" t="s">
        <v>75</v>
      </c>
      <c r="G10885" s="238" t="s">
        <v>66</v>
      </c>
      <c r="I10885" s="269"/>
    </row>
    <row r="10886" spans="1:19">
      <c r="A10886" s="842" t="str">
        <f t="shared" ref="A10886:A10897" si="1939">IF(I10885=0,"",VLOOKUP(I10885,MATERIALES,2,FALSE))</f>
        <v/>
      </c>
      <c r="B10886" s="843"/>
      <c r="C10886" s="239" t="str">
        <f t="shared" ref="C10886:C10894" si="1940">IF(I10885=0,"",VLOOKUP(I10885,MATERIALES,3,FALSE))</f>
        <v/>
      </c>
      <c r="D10886" s="186"/>
      <c r="E10886" s="240">
        <f t="shared" ref="E10886:E10897" si="1941">IF(I10885=0,0,VLOOKUP(I10885,MATERIALES,4,FALSE))</f>
        <v>0</v>
      </c>
      <c r="F10886" s="218">
        <f>D10886*E10886</f>
        <v>0</v>
      </c>
      <c r="G10886" s="219"/>
      <c r="I10886" s="269"/>
    </row>
    <row r="10887" spans="1:19">
      <c r="A10887" s="842" t="str">
        <f t="shared" si="1939"/>
        <v/>
      </c>
      <c r="B10887" s="843"/>
      <c r="C10887" s="239" t="str">
        <f t="shared" si="1940"/>
        <v/>
      </c>
      <c r="D10887" s="186"/>
      <c r="E10887" s="240">
        <f t="shared" si="1941"/>
        <v>0</v>
      </c>
      <c r="F10887" s="218">
        <f t="shared" ref="F10887:F10897" si="1942">D10887*E10887</f>
        <v>0</v>
      </c>
      <c r="G10887" s="220"/>
      <c r="I10887" s="269"/>
    </row>
    <row r="10888" spans="1:19">
      <c r="A10888" s="842" t="str">
        <f t="shared" si="1939"/>
        <v/>
      </c>
      <c r="B10888" s="843"/>
      <c r="C10888" s="239" t="str">
        <f t="shared" si="1940"/>
        <v/>
      </c>
      <c r="D10888" s="186"/>
      <c r="E10888" s="240">
        <f t="shared" si="1941"/>
        <v>0</v>
      </c>
      <c r="F10888" s="218">
        <f t="shared" si="1942"/>
        <v>0</v>
      </c>
      <c r="G10888" s="220"/>
      <c r="I10888" s="269"/>
    </row>
    <row r="10889" spans="1:19">
      <c r="A10889" s="842" t="str">
        <f t="shared" si="1939"/>
        <v/>
      </c>
      <c r="B10889" s="843"/>
      <c r="C10889" s="239" t="str">
        <f t="shared" si="1940"/>
        <v/>
      </c>
      <c r="D10889" s="186"/>
      <c r="E10889" s="240">
        <f t="shared" si="1941"/>
        <v>0</v>
      </c>
      <c r="F10889" s="218">
        <f t="shared" si="1942"/>
        <v>0</v>
      </c>
      <c r="G10889" s="220"/>
      <c r="I10889" s="269"/>
    </row>
    <row r="10890" spans="1:19">
      <c r="A10890" s="842" t="str">
        <f t="shared" si="1939"/>
        <v/>
      </c>
      <c r="B10890" s="843"/>
      <c r="C10890" s="239" t="str">
        <f t="shared" si="1940"/>
        <v/>
      </c>
      <c r="D10890" s="186"/>
      <c r="E10890" s="240">
        <f t="shared" si="1941"/>
        <v>0</v>
      </c>
      <c r="F10890" s="218">
        <f t="shared" si="1942"/>
        <v>0</v>
      </c>
      <c r="G10890" s="220"/>
      <c r="I10890" s="269"/>
    </row>
    <row r="10891" spans="1:19">
      <c r="A10891" s="842" t="str">
        <f t="shared" si="1939"/>
        <v/>
      </c>
      <c r="B10891" s="843"/>
      <c r="C10891" s="239" t="str">
        <f t="shared" si="1940"/>
        <v/>
      </c>
      <c r="D10891" s="186"/>
      <c r="E10891" s="240">
        <f t="shared" si="1941"/>
        <v>0</v>
      </c>
      <c r="F10891" s="218">
        <f t="shared" si="1942"/>
        <v>0</v>
      </c>
      <c r="G10891" s="220"/>
      <c r="I10891" s="269"/>
    </row>
    <row r="10892" spans="1:19">
      <c r="A10892" s="842" t="str">
        <f t="shared" si="1939"/>
        <v/>
      </c>
      <c r="B10892" s="843"/>
      <c r="C10892" s="239" t="str">
        <f t="shared" si="1940"/>
        <v/>
      </c>
      <c r="D10892" s="186"/>
      <c r="E10892" s="240">
        <f t="shared" si="1941"/>
        <v>0</v>
      </c>
      <c r="F10892" s="218">
        <f t="shared" si="1942"/>
        <v>0</v>
      </c>
      <c r="G10892" s="220"/>
      <c r="I10892" s="269"/>
    </row>
    <row r="10893" spans="1:19">
      <c r="A10893" s="842" t="str">
        <f t="shared" si="1939"/>
        <v/>
      </c>
      <c r="B10893" s="843"/>
      <c r="C10893" s="239" t="str">
        <f t="shared" si="1940"/>
        <v/>
      </c>
      <c r="D10893" s="186"/>
      <c r="E10893" s="240">
        <f t="shared" si="1941"/>
        <v>0</v>
      </c>
      <c r="F10893" s="218">
        <f t="shared" si="1942"/>
        <v>0</v>
      </c>
      <c r="G10893" s="241"/>
      <c r="I10893" s="269"/>
    </row>
    <row r="10894" spans="1:19">
      <c r="A10894" s="842" t="str">
        <f t="shared" si="1939"/>
        <v/>
      </c>
      <c r="B10894" s="843"/>
      <c r="C10894" s="239" t="str">
        <f t="shared" si="1940"/>
        <v/>
      </c>
      <c r="D10894" s="186"/>
      <c r="E10894" s="240">
        <f t="shared" si="1941"/>
        <v>0</v>
      </c>
      <c r="F10894" s="218">
        <f t="shared" si="1942"/>
        <v>0</v>
      </c>
      <c r="G10894" s="220"/>
      <c r="I10894" s="269"/>
    </row>
    <row r="10895" spans="1:19">
      <c r="A10895" s="842" t="str">
        <f t="shared" si="1939"/>
        <v/>
      </c>
      <c r="B10895" s="843"/>
      <c r="C10895" s="239"/>
      <c r="D10895" s="186"/>
      <c r="E10895" s="240">
        <f t="shared" si="1941"/>
        <v>0</v>
      </c>
      <c r="F10895" s="218">
        <f t="shared" si="1942"/>
        <v>0</v>
      </c>
      <c r="G10895" s="220"/>
      <c r="I10895" s="269"/>
    </row>
    <row r="10896" spans="1:19">
      <c r="A10896" s="842" t="str">
        <f t="shared" si="1939"/>
        <v/>
      </c>
      <c r="B10896" s="843"/>
      <c r="C10896" s="239"/>
      <c r="D10896" s="186"/>
      <c r="E10896" s="240">
        <f t="shared" si="1941"/>
        <v>0</v>
      </c>
      <c r="F10896" s="218">
        <f t="shared" si="1942"/>
        <v>0</v>
      </c>
      <c r="G10896" s="220"/>
      <c r="I10896" s="269"/>
    </row>
    <row r="10897" spans="1:9" ht="26.25" customHeight="1">
      <c r="A10897" s="842" t="str">
        <f t="shared" si="1939"/>
        <v/>
      </c>
      <c r="B10897" s="843"/>
      <c r="C10897" s="239" t="str">
        <f t="shared" ref="C10897" si="1943">IF(I10896=0,"",VLOOKUP(I10896,MATERIALES,3,FALSE))</f>
        <v/>
      </c>
      <c r="D10897" s="186"/>
      <c r="E10897" s="240">
        <f t="shared" si="1941"/>
        <v>0</v>
      </c>
      <c r="F10897" s="218">
        <f t="shared" si="1942"/>
        <v>0</v>
      </c>
      <c r="G10897" s="221"/>
      <c r="I10897" s="308"/>
    </row>
    <row r="10898" spans="1:9" ht="13.5" thickBot="1">
      <c r="A10898" s="204"/>
      <c r="D10898" s="206"/>
      <c r="E10898" s="242"/>
      <c r="F10898" s="243" t="s">
        <v>77</v>
      </c>
      <c r="G10898" s="241">
        <f>SUM(F10886:F10897)</f>
        <v>0</v>
      </c>
      <c r="I10898" s="308"/>
    </row>
    <row r="10899" spans="1:9" ht="14" thickTop="1" thickBot="1">
      <c r="A10899" s="244" t="s">
        <v>68</v>
      </c>
      <c r="B10899" s="245"/>
      <c r="C10899" s="245"/>
      <c r="D10899" s="247"/>
      <c r="E10899" s="247"/>
      <c r="F10899" s="246"/>
      <c r="G10899" s="248"/>
      <c r="I10899" s="308"/>
    </row>
    <row r="10900" spans="1:9" ht="13.5" thickTop="1">
      <c r="A10900" s="233" t="s">
        <v>53</v>
      </c>
      <c r="B10900" s="234"/>
      <c r="C10900" s="236" t="s">
        <v>67</v>
      </c>
      <c r="D10900" s="298" t="s">
        <v>71</v>
      </c>
      <c r="E10900" s="236" t="s">
        <v>96</v>
      </c>
      <c r="F10900" s="237" t="s">
        <v>75</v>
      </c>
      <c r="G10900" s="238" t="s">
        <v>66</v>
      </c>
      <c r="I10900" s="269"/>
    </row>
    <row r="10901" spans="1:9">
      <c r="A10901" s="842" t="str">
        <f>IF(I10900=0,"",VLOOKUP(I10900,EQUIPOS,2,FALSE))</f>
        <v/>
      </c>
      <c r="B10901" s="843"/>
      <c r="C10901" s="187"/>
      <c r="D10901" s="186"/>
      <c r="E10901" s="240">
        <f>IF(I10900=0,0,VLOOKUP(I10900,EQUIPOS,4,FALSE))</f>
        <v>0</v>
      </c>
      <c r="F10901" s="218">
        <f>C10901*D10901*E10901</f>
        <v>0</v>
      </c>
      <c r="G10901" s="219"/>
      <c r="I10901" s="269"/>
    </row>
    <row r="10902" spans="1:9">
      <c r="A10902" s="842" t="str">
        <f>IF(I10901=0,"",VLOOKUP(I10901,EQUIPOS,2,FALSE))</f>
        <v/>
      </c>
      <c r="B10902" s="843"/>
      <c r="C10902" s="187"/>
      <c r="D10902" s="186"/>
      <c r="E10902" s="240">
        <f>IF(I10901=0,0,VLOOKUP(I10901,EQUIPOS,4,FALSE))</f>
        <v>0</v>
      </c>
      <c r="F10902" s="218">
        <f t="shared" ref="F10902:F10905" si="1944">C10902*D10902*E10902</f>
        <v>0</v>
      </c>
      <c r="G10902" s="220"/>
      <c r="I10902" s="269"/>
    </row>
    <row r="10903" spans="1:9">
      <c r="A10903" s="842" t="str">
        <f>IF(I10902=0,"",VLOOKUP(I10902,EQUIPOS,2,FALSE))</f>
        <v/>
      </c>
      <c r="B10903" s="843"/>
      <c r="C10903" s="187"/>
      <c r="D10903" s="186"/>
      <c r="E10903" s="240">
        <f>IF(I10902=0,0,VLOOKUP(I10902,EQUIPOS,4,FALSE))</f>
        <v>0</v>
      </c>
      <c r="F10903" s="218">
        <f t="shared" si="1944"/>
        <v>0</v>
      </c>
      <c r="G10903" s="220"/>
      <c r="I10903" s="269"/>
    </row>
    <row r="10904" spans="1:9">
      <c r="A10904" s="842" t="str">
        <f>IF(I10903=0,"",VLOOKUP(I10903,EQUIPOS,2,FALSE))</f>
        <v/>
      </c>
      <c r="B10904" s="843"/>
      <c r="C10904" s="187"/>
      <c r="D10904" s="186"/>
      <c r="E10904" s="240">
        <f>IF(I10903=0,0,VLOOKUP(I10903,EQUIPOS,4,FALSE))</f>
        <v>0</v>
      </c>
      <c r="F10904" s="218">
        <f t="shared" si="1944"/>
        <v>0</v>
      </c>
      <c r="G10904" s="220"/>
      <c r="I10904" s="269"/>
    </row>
    <row r="10905" spans="1:9" ht="30.75" customHeight="1">
      <c r="A10905" s="842" t="str">
        <f>IF(I10904=0,"",VLOOKUP(I10904,EQUIPOS,2,FALSE))</f>
        <v/>
      </c>
      <c r="B10905" s="843"/>
      <c r="C10905" s="187"/>
      <c r="D10905" s="186"/>
      <c r="E10905" s="240">
        <f>IF(I10904=0,0,VLOOKUP(I10904,EQUIPOS,4,FALSE))</f>
        <v>0</v>
      </c>
      <c r="F10905" s="218">
        <f t="shared" si="1944"/>
        <v>0</v>
      </c>
      <c r="G10905" s="221"/>
      <c r="I10905" s="308"/>
    </row>
    <row r="10906" spans="1:9" ht="13.5" thickBot="1">
      <c r="A10906" s="222"/>
      <c r="B10906" s="223"/>
      <c r="C10906" s="223"/>
      <c r="D10906" s="225"/>
      <c r="E10906" s="249"/>
      <c r="F10906" s="226" t="s">
        <v>78</v>
      </c>
      <c r="G10906" s="250">
        <f>SUM(F10901:F10905)</f>
        <v>0</v>
      </c>
      <c r="I10906" s="308"/>
    </row>
    <row r="10907" spans="1:9" ht="13.5" thickTop="1">
      <c r="A10907" s="228" t="s">
        <v>69</v>
      </c>
      <c r="B10907" s="229"/>
      <c r="C10907" s="229"/>
      <c r="D10907" s="231"/>
      <c r="E10907" s="231"/>
      <c r="F10907" s="230"/>
      <c r="G10907" s="232"/>
      <c r="H10907" s="209"/>
      <c r="I10907" s="307"/>
    </row>
    <row r="10908" spans="1:9" ht="26">
      <c r="A10908" s="233" t="s">
        <v>53</v>
      </c>
      <c r="B10908" s="235" t="s">
        <v>54</v>
      </c>
      <c r="C10908" s="235" t="s">
        <v>64</v>
      </c>
      <c r="D10908" s="298" t="s">
        <v>70</v>
      </c>
      <c r="E10908" s="236" t="s">
        <v>65</v>
      </c>
      <c r="F10908" s="237" t="s">
        <v>75</v>
      </c>
      <c r="G10908" s="238" t="s">
        <v>66</v>
      </c>
      <c r="I10908" s="269"/>
    </row>
    <row r="10909" spans="1:9">
      <c r="A10909" s="251" t="str">
        <f t="shared" ref="A10909:A10920" si="1945">IF(I10908=0,"",VLOOKUP(I10908,MANOOBRA,2,FALSE))</f>
        <v/>
      </c>
      <c r="B10909" s="239" t="str">
        <f t="shared" ref="B10909:B10920" si="1946">IF(I10908=0,"",VLOOKUP(I10908,MANOOBRA,3,FALSE))</f>
        <v/>
      </c>
      <c r="C10909" s="187"/>
      <c r="D10909" s="187"/>
      <c r="E10909" s="240">
        <f t="shared" ref="E10909:E10920" si="1947">IF(I10908=0,0,VLOOKUP(I10908,MANOOBRA,4,FALSE))</f>
        <v>0</v>
      </c>
      <c r="F10909" s="218">
        <f>IF(D10909=0,0,C10909*E10909/D10909)</f>
        <v>0</v>
      </c>
      <c r="G10909" s="219"/>
      <c r="I10909" s="269"/>
    </row>
    <row r="10910" spans="1:9">
      <c r="A10910" s="251" t="str">
        <f t="shared" si="1945"/>
        <v/>
      </c>
      <c r="B10910" s="239" t="str">
        <f t="shared" si="1946"/>
        <v/>
      </c>
      <c r="C10910" s="187"/>
      <c r="D10910" s="187"/>
      <c r="E10910" s="240">
        <f t="shared" si="1947"/>
        <v>0</v>
      </c>
      <c r="F10910" s="218">
        <f t="shared" ref="F10910:F10920" si="1948">IF(D10910=0,0,C10910*E10910/D10910)</f>
        <v>0</v>
      </c>
      <c r="G10910" s="220"/>
      <c r="I10910" s="269"/>
    </row>
    <row r="10911" spans="1:9">
      <c r="A10911" s="251" t="str">
        <f t="shared" si="1945"/>
        <v/>
      </c>
      <c r="B10911" s="239" t="str">
        <f t="shared" si="1946"/>
        <v/>
      </c>
      <c r="C10911" s="187"/>
      <c r="D10911" s="290"/>
      <c r="E10911" s="240">
        <f t="shared" si="1947"/>
        <v>0</v>
      </c>
      <c r="F10911" s="218">
        <f t="shared" si="1948"/>
        <v>0</v>
      </c>
      <c r="G10911" s="220"/>
      <c r="I10911" s="269"/>
    </row>
    <row r="10912" spans="1:9">
      <c r="A10912" s="251" t="str">
        <f t="shared" si="1945"/>
        <v/>
      </c>
      <c r="B10912" s="239" t="str">
        <f t="shared" si="1946"/>
        <v/>
      </c>
      <c r="C10912" s="187"/>
      <c r="D10912" s="187"/>
      <c r="E10912" s="240">
        <f t="shared" si="1947"/>
        <v>0</v>
      </c>
      <c r="F10912" s="218">
        <f t="shared" si="1948"/>
        <v>0</v>
      </c>
      <c r="G10912" s="220"/>
      <c r="I10912" s="269"/>
    </row>
    <row r="10913" spans="1:20">
      <c r="A10913" s="251" t="str">
        <f t="shared" si="1945"/>
        <v/>
      </c>
      <c r="B10913" s="239" t="str">
        <f t="shared" si="1946"/>
        <v/>
      </c>
      <c r="C10913" s="187"/>
      <c r="D10913" s="187"/>
      <c r="E10913" s="240">
        <f t="shared" si="1947"/>
        <v>0</v>
      </c>
      <c r="F10913" s="218">
        <f t="shared" si="1948"/>
        <v>0</v>
      </c>
      <c r="G10913" s="220"/>
      <c r="I10913" s="269"/>
    </row>
    <row r="10914" spans="1:20">
      <c r="A10914" s="251" t="str">
        <f t="shared" si="1945"/>
        <v/>
      </c>
      <c r="B10914" s="239" t="str">
        <f t="shared" si="1946"/>
        <v/>
      </c>
      <c r="C10914" s="187"/>
      <c r="D10914" s="187"/>
      <c r="E10914" s="240">
        <f t="shared" si="1947"/>
        <v>0</v>
      </c>
      <c r="F10914" s="218">
        <f t="shared" si="1948"/>
        <v>0</v>
      </c>
      <c r="G10914" s="220"/>
      <c r="I10914" s="269"/>
    </row>
    <row r="10915" spans="1:20">
      <c r="A10915" s="251" t="str">
        <f t="shared" si="1945"/>
        <v/>
      </c>
      <c r="B10915" s="239" t="str">
        <f t="shared" si="1946"/>
        <v/>
      </c>
      <c r="C10915" s="187"/>
      <c r="D10915" s="187"/>
      <c r="E10915" s="240">
        <f t="shared" si="1947"/>
        <v>0</v>
      </c>
      <c r="F10915" s="218">
        <f t="shared" si="1948"/>
        <v>0</v>
      </c>
      <c r="G10915" s="220"/>
      <c r="I10915" s="269"/>
    </row>
    <row r="10916" spans="1:20">
      <c r="A10916" s="251" t="str">
        <f t="shared" si="1945"/>
        <v/>
      </c>
      <c r="B10916" s="239" t="str">
        <f t="shared" si="1946"/>
        <v/>
      </c>
      <c r="C10916" s="187"/>
      <c r="D10916" s="187"/>
      <c r="E10916" s="240">
        <f t="shared" si="1947"/>
        <v>0</v>
      </c>
      <c r="F10916" s="218">
        <f t="shared" si="1948"/>
        <v>0</v>
      </c>
      <c r="G10916" s="220"/>
      <c r="I10916" s="269"/>
    </row>
    <row r="10917" spans="1:20">
      <c r="A10917" s="251" t="str">
        <f t="shared" si="1945"/>
        <v/>
      </c>
      <c r="B10917" s="239" t="str">
        <f t="shared" si="1946"/>
        <v/>
      </c>
      <c r="C10917" s="187"/>
      <c r="D10917" s="187"/>
      <c r="E10917" s="240">
        <f t="shared" si="1947"/>
        <v>0</v>
      </c>
      <c r="F10917" s="218">
        <f t="shared" si="1948"/>
        <v>0</v>
      </c>
      <c r="G10917" s="220"/>
      <c r="I10917" s="269"/>
    </row>
    <row r="10918" spans="1:20">
      <c r="A10918" s="251" t="str">
        <f t="shared" si="1945"/>
        <v/>
      </c>
      <c r="B10918" s="239" t="str">
        <f t="shared" si="1946"/>
        <v/>
      </c>
      <c r="C10918" s="187"/>
      <c r="D10918" s="187"/>
      <c r="E10918" s="240">
        <f t="shared" si="1947"/>
        <v>0</v>
      </c>
      <c r="F10918" s="218">
        <f t="shared" si="1948"/>
        <v>0</v>
      </c>
      <c r="G10918" s="220"/>
      <c r="I10918" s="269"/>
    </row>
    <row r="10919" spans="1:20">
      <c r="A10919" s="251" t="str">
        <f t="shared" si="1945"/>
        <v/>
      </c>
      <c r="B10919" s="239" t="str">
        <f t="shared" si="1946"/>
        <v/>
      </c>
      <c r="C10919" s="187"/>
      <c r="D10919" s="187"/>
      <c r="E10919" s="240">
        <f t="shared" si="1947"/>
        <v>0</v>
      </c>
      <c r="F10919" s="218">
        <f t="shared" si="1948"/>
        <v>0</v>
      </c>
      <c r="G10919" s="220"/>
      <c r="I10919" s="269"/>
    </row>
    <row r="10920" spans="1:20" ht="31.5" customHeight="1">
      <c r="A10920" s="251" t="str">
        <f t="shared" si="1945"/>
        <v/>
      </c>
      <c r="B10920" s="239" t="str">
        <f t="shared" si="1946"/>
        <v/>
      </c>
      <c r="C10920" s="187"/>
      <c r="D10920" s="187"/>
      <c r="E10920" s="240">
        <f t="shared" si="1947"/>
        <v>0</v>
      </c>
      <c r="F10920" s="218">
        <f t="shared" si="1948"/>
        <v>0</v>
      </c>
      <c r="G10920" s="221"/>
      <c r="I10920" s="308"/>
    </row>
    <row r="10921" spans="1:20" ht="13.5" thickBot="1">
      <c r="A10921" s="222"/>
      <c r="B10921" s="223"/>
      <c r="C10921" s="223"/>
      <c r="D10921" s="225"/>
      <c r="E10921" s="225"/>
      <c r="F10921" s="226" t="s">
        <v>79</v>
      </c>
      <c r="G10921" s="250">
        <f>SUM(F10909:F10920)</f>
        <v>0</v>
      </c>
      <c r="I10921" s="308"/>
    </row>
    <row r="10922" spans="1:20" ht="13.5" thickTop="1">
      <c r="A10922" s="179" t="s">
        <v>72</v>
      </c>
      <c r="B10922" s="229"/>
      <c r="C10922" s="229"/>
      <c r="D10922" s="231"/>
      <c r="E10922" s="231"/>
      <c r="F10922" s="230"/>
      <c r="G10922" s="232"/>
      <c r="H10922" s="209"/>
      <c r="I10922" s="307"/>
    </row>
    <row r="10923" spans="1:20">
      <c r="A10923" s="233" t="s">
        <v>53</v>
      </c>
      <c r="B10923" s="234"/>
      <c r="C10923" s="234"/>
      <c r="D10923" s="299"/>
      <c r="E10923" s="236" t="s">
        <v>73</v>
      </c>
      <c r="F10923" s="237" t="s">
        <v>74</v>
      </c>
      <c r="G10923" s="252" t="s">
        <v>73</v>
      </c>
      <c r="I10923" s="308"/>
    </row>
    <row r="10924" spans="1:20">
      <c r="A10924" s="178" t="s">
        <v>86</v>
      </c>
      <c r="B10924" s="253"/>
      <c r="C10924" s="253"/>
      <c r="D10924" s="300"/>
      <c r="E10924" s="217">
        <f>SUM(G10883,G10898,G10906,G10921)</f>
        <v>0</v>
      </c>
      <c r="F10924" s="254">
        <f>A</f>
        <v>0</v>
      </c>
      <c r="G10924" s="255">
        <f>E10924*F10924</f>
        <v>0</v>
      </c>
      <c r="I10924" s="308"/>
    </row>
    <row r="10925" spans="1:20">
      <c r="A10925" s="178" t="s">
        <v>84</v>
      </c>
      <c r="B10925" s="253"/>
      <c r="C10925" s="253"/>
      <c r="D10925" s="300"/>
      <c r="E10925" s="217">
        <f>SUM(G10883,G10898,G10906,G10921)</f>
        <v>0</v>
      </c>
      <c r="F10925" s="254">
        <f>I</f>
        <v>0</v>
      </c>
      <c r="G10925" s="255">
        <f>E10925*F10925</f>
        <v>0</v>
      </c>
      <c r="I10925" s="308"/>
    </row>
    <row r="10926" spans="1:20" ht="33" customHeight="1">
      <c r="A10926" s="178" t="s">
        <v>85</v>
      </c>
      <c r="B10926" s="253"/>
      <c r="C10926" s="253"/>
      <c r="D10926" s="300"/>
      <c r="E10926" s="217">
        <f>SUM(G10883,G10898,G10906,G10921)</f>
        <v>0</v>
      </c>
      <c r="F10926" s="254">
        <f>U</f>
        <v>0</v>
      </c>
      <c r="G10926" s="255">
        <f>E10926*F10926</f>
        <v>0</v>
      </c>
      <c r="I10926" s="308"/>
      <c r="J10926" s="281"/>
      <c r="K10926" s="281"/>
      <c r="L10926" s="281"/>
      <c r="M10926" s="281"/>
      <c r="N10926" s="281"/>
      <c r="O10926" s="281"/>
      <c r="P10926" s="281"/>
      <c r="Q10926" s="281"/>
      <c r="R10926" s="281"/>
      <c r="S10926" s="281"/>
    </row>
    <row r="10927" spans="1:20" s="201" customFormat="1" ht="13.5" thickBot="1">
      <c r="A10927" s="222"/>
      <c r="B10927" s="223"/>
      <c r="C10927" s="223"/>
      <c r="D10927" s="225"/>
      <c r="E10927" s="225"/>
      <c r="F10927" s="256" t="s">
        <v>83</v>
      </c>
      <c r="G10927" s="250">
        <f>SUM(G10924:G10926)</f>
        <v>0</v>
      </c>
      <c r="I10927" s="309"/>
      <c r="J10927" s="201" t="str">
        <f>B10867</f>
        <v>12,8</v>
      </c>
      <c r="K10927" s="261">
        <f>E10924</f>
        <v>0</v>
      </c>
      <c r="L10927" s="261">
        <f>+G10883</f>
        <v>0</v>
      </c>
      <c r="M10927" s="261">
        <f>+G10898</f>
        <v>0</v>
      </c>
      <c r="N10927" s="261">
        <f>+G10906</f>
        <v>0</v>
      </c>
      <c r="O10927" s="261">
        <f>+G10921</f>
        <v>0</v>
      </c>
      <c r="P10927" s="280">
        <f>G10924</f>
        <v>0</v>
      </c>
      <c r="Q10927" s="280">
        <f>G10925</f>
        <v>0</v>
      </c>
      <c r="R10927" s="280">
        <f>G10926</f>
        <v>0</v>
      </c>
      <c r="S10927" s="283">
        <f>SUM(K10927:R10927)</f>
        <v>0</v>
      </c>
      <c r="T10927" s="280"/>
    </row>
    <row r="10928" spans="1:20" ht="14" thickTop="1" thickBot="1">
      <c r="A10928" s="257"/>
      <c r="B10928" s="201"/>
      <c r="C10928" s="201"/>
      <c r="D10928" s="301"/>
      <c r="E10928" s="258" t="s">
        <v>88</v>
      </c>
      <c r="F10928" s="259"/>
      <c r="G10928" s="260">
        <f>ROUND(SUM(G10883,G10898,G10906,G10921,G10927),0)</f>
        <v>0</v>
      </c>
      <c r="I10928" s="308"/>
      <c r="T10928" s="280"/>
    </row>
    <row r="10929" spans="1:20" ht="13.5" thickTop="1">
      <c r="A10929" s="262" t="s">
        <v>95</v>
      </c>
      <c r="D10929" s="206"/>
      <c r="E10929" s="206"/>
      <c r="F10929" s="205"/>
      <c r="G10929" s="208"/>
      <c r="I10929" s="308"/>
      <c r="T10929" s="280"/>
    </row>
    <row r="10930" spans="1:20">
      <c r="A10930" s="262"/>
      <c r="B10930" s="263"/>
      <c r="C10930" s="263"/>
      <c r="D10930" s="302"/>
      <c r="E10930" s="206"/>
      <c r="F10930" s="205"/>
      <c r="G10930" s="264">
        <f ca="1">TODAY()</f>
        <v>45189</v>
      </c>
      <c r="I10930" s="308"/>
      <c r="T10930" s="280"/>
    </row>
    <row r="10931" spans="1:20" s="191" customFormat="1" ht="13.5" thickBot="1">
      <c r="A10931" s="222"/>
      <c r="B10931" s="223"/>
      <c r="C10931" s="223"/>
      <c r="D10931" s="225"/>
      <c r="E10931" s="225"/>
      <c r="F10931" s="224"/>
      <c r="G10931" s="265"/>
      <c r="I10931" s="303"/>
      <c r="S10931" s="282"/>
    </row>
    <row r="10932" spans="1:20" s="191" customFormat="1" ht="13.5" thickTop="1">
      <c r="A10932" s="188" t="s">
        <v>124</v>
      </c>
      <c r="B10932" s="188"/>
      <c r="C10932" s="188"/>
      <c r="D10932" s="190"/>
      <c r="E10932" s="190"/>
      <c r="F10932" s="189"/>
      <c r="G10932" s="189"/>
      <c r="I10932" s="303"/>
      <c r="S10932" s="282"/>
    </row>
    <row r="10933" spans="1:20" s="191" customFormat="1">
      <c r="A10933" s="188" t="str">
        <f>CONCATENATE('Prestaciones y AIU'!A9552," ANALISIS DE PRECIOS UNITARIOS")</f>
        <v xml:space="preserve"> ANALISIS DE PRECIOS UNITARIOS</v>
      </c>
      <c r="B10933" s="188"/>
      <c r="C10933" s="188"/>
      <c r="D10933" s="190"/>
      <c r="E10933" s="190"/>
      <c r="F10933" s="189"/>
      <c r="G10933" s="189"/>
      <c r="I10933" s="303"/>
      <c r="S10933" s="282"/>
    </row>
    <row r="10934" spans="1:20" s="191" customFormat="1">
      <c r="A10934" s="188" t="str">
        <f>Objeto_LIC</f>
        <v>OBJETO PROCESO COMPETITIVO</v>
      </c>
      <c r="B10934" s="188"/>
      <c r="C10934" s="188"/>
      <c r="D10934" s="190"/>
      <c r="E10934" s="190"/>
      <c r="F10934" s="189"/>
      <c r="G10934" s="189"/>
      <c r="I10934" s="303"/>
      <c r="S10934" s="282"/>
    </row>
    <row r="10935" spans="1:20">
      <c r="A10935" s="188"/>
      <c r="B10935" s="188"/>
      <c r="C10935" s="188"/>
      <c r="D10935" s="190"/>
      <c r="E10935" s="190"/>
      <c r="F10935" s="189"/>
      <c r="G10935" s="189"/>
    </row>
    <row r="10936" spans="1:20" s="201" customFormat="1" ht="13.5" thickBot="1">
      <c r="A10936" s="192"/>
      <c r="B10936" s="192"/>
      <c r="C10936" s="192"/>
      <c r="D10936" s="194"/>
      <c r="E10936" s="194"/>
      <c r="F10936" s="193"/>
      <c r="G10936" s="193"/>
      <c r="I10936" s="305"/>
      <c r="S10936" s="282"/>
    </row>
    <row r="10937" spans="1:20" ht="13.5" thickTop="1">
      <c r="A10937" s="196"/>
      <c r="B10937" s="197"/>
      <c r="C10937" s="197"/>
      <c r="D10937" s="199"/>
      <c r="E10937" s="199"/>
      <c r="F10937" s="198"/>
      <c r="G10937" s="200" t="s">
        <v>125</v>
      </c>
    </row>
    <row r="10938" spans="1:20">
      <c r="A10938" s="202" t="s">
        <v>58</v>
      </c>
      <c r="B10938" s="844" t="str">
        <f>Proponente</f>
        <v>INDICAR NOMBRE DE CONTRATISTA</v>
      </c>
      <c r="C10938" s="844"/>
      <c r="D10938" s="844"/>
      <c r="E10938" s="844"/>
      <c r="F10938" s="844"/>
      <c r="G10938" s="845"/>
    </row>
    <row r="10939" spans="1:20">
      <c r="A10939" s="202" t="s">
        <v>59</v>
      </c>
      <c r="B10939" s="203" t="str">
        <f>Presupuesto!$A$165</f>
        <v>12,9</v>
      </c>
      <c r="C10939" s="844" t="str">
        <f>Presupuesto!$B$165</f>
        <v>Retro excavadora con martillo hidráulico para hincado  (CAT 330 o similar)</v>
      </c>
      <c r="D10939" s="844"/>
      <c r="E10939" s="844"/>
      <c r="F10939" s="844"/>
      <c r="G10939" s="845"/>
    </row>
    <row r="10940" spans="1:20">
      <c r="A10940" s="204"/>
      <c r="D10940" s="206"/>
      <c r="E10940" s="206"/>
      <c r="F10940" s="192" t="s">
        <v>87</v>
      </c>
      <c r="G10940" s="207" t="str">
        <f>Presupuesto!$C$165</f>
        <v>Hr</v>
      </c>
      <c r="I10940" s="306"/>
      <c r="J10940" s="281"/>
      <c r="K10940" s="281"/>
      <c r="L10940" s="281"/>
      <c r="M10940" s="281"/>
      <c r="N10940" s="281"/>
      <c r="O10940" s="281"/>
      <c r="P10940" s="281"/>
      <c r="Q10940" s="281"/>
      <c r="R10940" s="281"/>
      <c r="S10940" s="281"/>
    </row>
    <row r="10941" spans="1:20" s="209" customFormat="1" ht="13.5" thickBot="1">
      <c r="A10941" s="202" t="s">
        <v>60</v>
      </c>
      <c r="B10941" s="195"/>
      <c r="C10941" s="195"/>
      <c r="D10941" s="206"/>
      <c r="E10941" s="206"/>
      <c r="F10941" s="205"/>
      <c r="G10941" s="208"/>
      <c r="I10941" s="307"/>
      <c r="S10941" s="281"/>
    </row>
    <row r="10942" spans="1:20" ht="13.5" thickTop="1">
      <c r="A10942" s="210" t="s">
        <v>53</v>
      </c>
      <c r="B10942" s="211" t="s">
        <v>61</v>
      </c>
      <c r="C10942" s="211" t="s">
        <v>62</v>
      </c>
      <c r="D10942" s="212" t="s">
        <v>70</v>
      </c>
      <c r="E10942" s="213" t="s">
        <v>98</v>
      </c>
      <c r="F10942" s="213" t="s">
        <v>75</v>
      </c>
      <c r="G10942" s="214" t="s">
        <v>66</v>
      </c>
      <c r="I10942" s="269"/>
    </row>
    <row r="10943" spans="1:20">
      <c r="A10943" s="215" t="str">
        <f t="shared" ref="A10943:A10954" si="1949">IF(I10942=0,"-",VLOOKUP(I10942,EQUIPOS,2,FALSE))</f>
        <v>-</v>
      </c>
      <c r="B10943" s="216"/>
      <c r="C10943" s="216"/>
      <c r="D10943" s="186"/>
      <c r="E10943" s="217">
        <f t="shared" ref="E10943:E10954" si="1950">IF(I10942=0,0,VLOOKUP(I10942,EQUIPOS,4,FALSE))</f>
        <v>0</v>
      </c>
      <c r="F10943" s="218">
        <f t="shared" ref="F10943:F10954" si="1951">IF(D10943=0,0,E10943/D10943)</f>
        <v>0</v>
      </c>
      <c r="G10943" s="219"/>
      <c r="I10943" s="269"/>
    </row>
    <row r="10944" spans="1:20">
      <c r="A10944" s="215" t="str">
        <f t="shared" si="1949"/>
        <v>-</v>
      </c>
      <c r="B10944" s="216"/>
      <c r="C10944" s="216"/>
      <c r="D10944" s="186"/>
      <c r="E10944" s="217">
        <f t="shared" si="1950"/>
        <v>0</v>
      </c>
      <c r="F10944" s="218">
        <f t="shared" si="1951"/>
        <v>0</v>
      </c>
      <c r="G10944" s="220"/>
      <c r="I10944" s="269"/>
    </row>
    <row r="10945" spans="1:19">
      <c r="A10945" s="215" t="str">
        <f t="shared" si="1949"/>
        <v>-</v>
      </c>
      <c r="B10945" s="216"/>
      <c r="C10945" s="216"/>
      <c r="D10945" s="186"/>
      <c r="E10945" s="217">
        <f t="shared" si="1950"/>
        <v>0</v>
      </c>
      <c r="F10945" s="218">
        <f t="shared" si="1951"/>
        <v>0</v>
      </c>
      <c r="G10945" s="220"/>
      <c r="I10945" s="269"/>
    </row>
    <row r="10946" spans="1:19">
      <c r="A10946" s="215" t="str">
        <f t="shared" si="1949"/>
        <v>-</v>
      </c>
      <c r="B10946" s="216"/>
      <c r="C10946" s="216"/>
      <c r="D10946" s="186"/>
      <c r="E10946" s="217">
        <f t="shared" si="1950"/>
        <v>0</v>
      </c>
      <c r="F10946" s="218">
        <f t="shared" si="1951"/>
        <v>0</v>
      </c>
      <c r="G10946" s="220"/>
      <c r="I10946" s="269"/>
    </row>
    <row r="10947" spans="1:19">
      <c r="A10947" s="215" t="str">
        <f t="shared" si="1949"/>
        <v>-</v>
      </c>
      <c r="B10947" s="216"/>
      <c r="C10947" s="216"/>
      <c r="D10947" s="186"/>
      <c r="E10947" s="217">
        <f t="shared" si="1950"/>
        <v>0</v>
      </c>
      <c r="F10947" s="218">
        <f t="shared" si="1951"/>
        <v>0</v>
      </c>
      <c r="G10947" s="220"/>
      <c r="I10947" s="269"/>
    </row>
    <row r="10948" spans="1:19">
      <c r="A10948" s="215" t="str">
        <f t="shared" si="1949"/>
        <v>-</v>
      </c>
      <c r="B10948" s="216"/>
      <c r="C10948" s="216"/>
      <c r="D10948" s="186"/>
      <c r="E10948" s="217">
        <f t="shared" si="1950"/>
        <v>0</v>
      </c>
      <c r="F10948" s="218">
        <f t="shared" si="1951"/>
        <v>0</v>
      </c>
      <c r="G10948" s="220"/>
      <c r="I10948" s="269"/>
    </row>
    <row r="10949" spans="1:19">
      <c r="A10949" s="215" t="str">
        <f t="shared" si="1949"/>
        <v>-</v>
      </c>
      <c r="B10949" s="216"/>
      <c r="C10949" s="216"/>
      <c r="D10949" s="186"/>
      <c r="E10949" s="217">
        <f t="shared" si="1950"/>
        <v>0</v>
      </c>
      <c r="F10949" s="218">
        <f t="shared" si="1951"/>
        <v>0</v>
      </c>
      <c r="G10949" s="220"/>
      <c r="I10949" s="269"/>
    </row>
    <row r="10950" spans="1:19">
      <c r="A10950" s="215" t="str">
        <f t="shared" si="1949"/>
        <v>-</v>
      </c>
      <c r="B10950" s="216"/>
      <c r="C10950" s="216"/>
      <c r="D10950" s="186"/>
      <c r="E10950" s="217">
        <f t="shared" si="1950"/>
        <v>0</v>
      </c>
      <c r="F10950" s="218">
        <f t="shared" si="1951"/>
        <v>0</v>
      </c>
      <c r="G10950" s="220"/>
      <c r="I10950" s="269"/>
    </row>
    <row r="10951" spans="1:19">
      <c r="A10951" s="215" t="str">
        <f t="shared" si="1949"/>
        <v>-</v>
      </c>
      <c r="B10951" s="216"/>
      <c r="C10951" s="216"/>
      <c r="D10951" s="186"/>
      <c r="E10951" s="217">
        <f t="shared" si="1950"/>
        <v>0</v>
      </c>
      <c r="F10951" s="218">
        <f t="shared" si="1951"/>
        <v>0</v>
      </c>
      <c r="G10951" s="220"/>
      <c r="I10951" s="269"/>
    </row>
    <row r="10952" spans="1:19">
      <c r="A10952" s="215" t="str">
        <f t="shared" si="1949"/>
        <v>-</v>
      </c>
      <c r="B10952" s="216"/>
      <c r="C10952" s="216"/>
      <c r="D10952" s="186"/>
      <c r="E10952" s="217">
        <f t="shared" si="1950"/>
        <v>0</v>
      </c>
      <c r="F10952" s="218">
        <f t="shared" si="1951"/>
        <v>0</v>
      </c>
      <c r="G10952" s="220"/>
      <c r="I10952" s="269"/>
    </row>
    <row r="10953" spans="1:19">
      <c r="A10953" s="215" t="str">
        <f t="shared" si="1949"/>
        <v>-</v>
      </c>
      <c r="B10953" s="216"/>
      <c r="C10953" s="216"/>
      <c r="D10953" s="186"/>
      <c r="E10953" s="217">
        <f t="shared" si="1950"/>
        <v>0</v>
      </c>
      <c r="F10953" s="218">
        <f t="shared" si="1951"/>
        <v>0</v>
      </c>
      <c r="G10953" s="220"/>
      <c r="I10953" s="269"/>
    </row>
    <row r="10954" spans="1:19">
      <c r="A10954" s="215" t="str">
        <f t="shared" si="1949"/>
        <v>-</v>
      </c>
      <c r="B10954" s="216"/>
      <c r="C10954" s="216"/>
      <c r="D10954" s="186"/>
      <c r="E10954" s="217">
        <f t="shared" si="1950"/>
        <v>0</v>
      </c>
      <c r="F10954" s="218">
        <f t="shared" si="1951"/>
        <v>0</v>
      </c>
      <c r="G10954" s="220"/>
      <c r="I10954" s="308"/>
    </row>
    <row r="10955" spans="1:19" ht="13.5" thickBot="1">
      <c r="A10955" s="222"/>
      <c r="B10955" s="223"/>
      <c r="C10955" s="223"/>
      <c r="D10955" s="225"/>
      <c r="E10955" s="225"/>
      <c r="F10955" s="226" t="s">
        <v>76</v>
      </c>
      <c r="G10955" s="227">
        <f>SUM(F10943:F10954)</f>
        <v>0</v>
      </c>
      <c r="I10955" s="308"/>
    </row>
    <row r="10956" spans="1:19" s="209" customFormat="1" ht="13.5" thickTop="1">
      <c r="A10956" s="228" t="s">
        <v>63</v>
      </c>
      <c r="B10956" s="229"/>
      <c r="C10956" s="229"/>
      <c r="D10956" s="231"/>
      <c r="E10956" s="231"/>
      <c r="F10956" s="230"/>
      <c r="G10956" s="232"/>
      <c r="I10956" s="307"/>
      <c r="S10956" s="281"/>
    </row>
    <row r="10957" spans="1:19" ht="26">
      <c r="A10957" s="233" t="s">
        <v>53</v>
      </c>
      <c r="B10957" s="234"/>
      <c r="C10957" s="235" t="s">
        <v>54</v>
      </c>
      <c r="D10957" s="298" t="s">
        <v>64</v>
      </c>
      <c r="E10957" s="236" t="s">
        <v>65</v>
      </c>
      <c r="F10957" s="237" t="s">
        <v>75</v>
      </c>
      <c r="G10957" s="238" t="s">
        <v>66</v>
      </c>
      <c r="I10957" s="269"/>
    </row>
    <row r="10958" spans="1:19">
      <c r="A10958" s="842" t="str">
        <f t="shared" ref="A10958:A10969" si="1952">IF(I10957=0,"",VLOOKUP(I10957,MATERIALES,2,FALSE))</f>
        <v/>
      </c>
      <c r="B10958" s="843"/>
      <c r="C10958" s="239" t="str">
        <f t="shared" ref="C10958:C10966" si="1953">IF(I10957=0,"",VLOOKUP(I10957,MATERIALES,3,FALSE))</f>
        <v/>
      </c>
      <c r="D10958" s="186"/>
      <c r="E10958" s="240">
        <f t="shared" ref="E10958:E10969" si="1954">IF(I10957=0,0,VLOOKUP(I10957,MATERIALES,4,FALSE))</f>
        <v>0</v>
      </c>
      <c r="F10958" s="218">
        <f>D10958*E10958</f>
        <v>0</v>
      </c>
      <c r="G10958" s="219"/>
      <c r="I10958" s="269"/>
    </row>
    <row r="10959" spans="1:19">
      <c r="A10959" s="842" t="str">
        <f t="shared" si="1952"/>
        <v/>
      </c>
      <c r="B10959" s="843"/>
      <c r="C10959" s="239" t="str">
        <f t="shared" si="1953"/>
        <v/>
      </c>
      <c r="D10959" s="186"/>
      <c r="E10959" s="240">
        <f t="shared" si="1954"/>
        <v>0</v>
      </c>
      <c r="F10959" s="218">
        <f t="shared" ref="F10959:F10969" si="1955">D10959*E10959</f>
        <v>0</v>
      </c>
      <c r="G10959" s="220"/>
      <c r="I10959" s="269"/>
    </row>
    <row r="10960" spans="1:19">
      <c r="A10960" s="842" t="str">
        <f t="shared" si="1952"/>
        <v/>
      </c>
      <c r="B10960" s="843"/>
      <c r="C10960" s="239" t="str">
        <f t="shared" si="1953"/>
        <v/>
      </c>
      <c r="D10960" s="186"/>
      <c r="E10960" s="240">
        <f t="shared" si="1954"/>
        <v>0</v>
      </c>
      <c r="F10960" s="218">
        <f t="shared" si="1955"/>
        <v>0</v>
      </c>
      <c r="G10960" s="220"/>
      <c r="I10960" s="269"/>
    </row>
    <row r="10961" spans="1:9">
      <c r="A10961" s="842" t="str">
        <f t="shared" si="1952"/>
        <v/>
      </c>
      <c r="B10961" s="843"/>
      <c r="C10961" s="239" t="str">
        <f t="shared" si="1953"/>
        <v/>
      </c>
      <c r="D10961" s="186"/>
      <c r="E10961" s="240">
        <f t="shared" si="1954"/>
        <v>0</v>
      </c>
      <c r="F10961" s="218">
        <f t="shared" si="1955"/>
        <v>0</v>
      </c>
      <c r="G10961" s="220"/>
      <c r="I10961" s="269"/>
    </row>
    <row r="10962" spans="1:9">
      <c r="A10962" s="842" t="str">
        <f t="shared" si="1952"/>
        <v/>
      </c>
      <c r="B10962" s="843"/>
      <c r="C10962" s="239" t="str">
        <f t="shared" si="1953"/>
        <v/>
      </c>
      <c r="D10962" s="186"/>
      <c r="E10962" s="240">
        <f t="shared" si="1954"/>
        <v>0</v>
      </c>
      <c r="F10962" s="218">
        <f t="shared" si="1955"/>
        <v>0</v>
      </c>
      <c r="G10962" s="220"/>
      <c r="I10962" s="269"/>
    </row>
    <row r="10963" spans="1:9">
      <c r="A10963" s="842" t="str">
        <f t="shared" si="1952"/>
        <v/>
      </c>
      <c r="B10963" s="843"/>
      <c r="C10963" s="239" t="str">
        <f t="shared" si="1953"/>
        <v/>
      </c>
      <c r="D10963" s="186"/>
      <c r="E10963" s="240">
        <f t="shared" si="1954"/>
        <v>0</v>
      </c>
      <c r="F10963" s="218">
        <f t="shared" si="1955"/>
        <v>0</v>
      </c>
      <c r="G10963" s="220"/>
      <c r="I10963" s="269"/>
    </row>
    <row r="10964" spans="1:9">
      <c r="A10964" s="842" t="str">
        <f t="shared" si="1952"/>
        <v/>
      </c>
      <c r="B10964" s="843"/>
      <c r="C10964" s="239" t="str">
        <f t="shared" si="1953"/>
        <v/>
      </c>
      <c r="D10964" s="186"/>
      <c r="E10964" s="240">
        <f t="shared" si="1954"/>
        <v>0</v>
      </c>
      <c r="F10964" s="218">
        <f t="shared" si="1955"/>
        <v>0</v>
      </c>
      <c r="G10964" s="220"/>
      <c r="I10964" s="269"/>
    </row>
    <row r="10965" spans="1:9">
      <c r="A10965" s="842" t="str">
        <f t="shared" si="1952"/>
        <v/>
      </c>
      <c r="B10965" s="843"/>
      <c r="C10965" s="239" t="str">
        <f t="shared" si="1953"/>
        <v/>
      </c>
      <c r="D10965" s="186"/>
      <c r="E10965" s="240">
        <f t="shared" si="1954"/>
        <v>0</v>
      </c>
      <c r="F10965" s="218">
        <f t="shared" si="1955"/>
        <v>0</v>
      </c>
      <c r="G10965" s="241"/>
      <c r="I10965" s="269"/>
    </row>
    <row r="10966" spans="1:9">
      <c r="A10966" s="842" t="str">
        <f t="shared" si="1952"/>
        <v/>
      </c>
      <c r="B10966" s="843"/>
      <c r="C10966" s="239" t="str">
        <f t="shared" si="1953"/>
        <v/>
      </c>
      <c r="D10966" s="186"/>
      <c r="E10966" s="240">
        <f t="shared" si="1954"/>
        <v>0</v>
      </c>
      <c r="F10966" s="218">
        <f t="shared" si="1955"/>
        <v>0</v>
      </c>
      <c r="G10966" s="220"/>
      <c r="I10966" s="269"/>
    </row>
    <row r="10967" spans="1:9">
      <c r="A10967" s="842" t="str">
        <f t="shared" si="1952"/>
        <v/>
      </c>
      <c r="B10967" s="843"/>
      <c r="C10967" s="239"/>
      <c r="D10967" s="186"/>
      <c r="E10967" s="240">
        <f t="shared" si="1954"/>
        <v>0</v>
      </c>
      <c r="F10967" s="218">
        <f t="shared" si="1955"/>
        <v>0</v>
      </c>
      <c r="G10967" s="220"/>
      <c r="I10967" s="269"/>
    </row>
    <row r="10968" spans="1:9">
      <c r="A10968" s="842" t="str">
        <f t="shared" si="1952"/>
        <v/>
      </c>
      <c r="B10968" s="843"/>
      <c r="C10968" s="239"/>
      <c r="D10968" s="186"/>
      <c r="E10968" s="240">
        <f t="shared" si="1954"/>
        <v>0</v>
      </c>
      <c r="F10968" s="218">
        <f t="shared" si="1955"/>
        <v>0</v>
      </c>
      <c r="G10968" s="220"/>
      <c r="I10968" s="269"/>
    </row>
    <row r="10969" spans="1:9" ht="26.25" customHeight="1">
      <c r="A10969" s="842" t="str">
        <f t="shared" si="1952"/>
        <v/>
      </c>
      <c r="B10969" s="843"/>
      <c r="C10969" s="239" t="str">
        <f t="shared" ref="C10969" si="1956">IF(I10968=0,"",VLOOKUP(I10968,MATERIALES,3,FALSE))</f>
        <v/>
      </c>
      <c r="D10969" s="186"/>
      <c r="E10969" s="240">
        <f t="shared" si="1954"/>
        <v>0</v>
      </c>
      <c r="F10969" s="218">
        <f t="shared" si="1955"/>
        <v>0</v>
      </c>
      <c r="G10969" s="221"/>
      <c r="I10969" s="308"/>
    </row>
    <row r="10970" spans="1:9" ht="13.5" thickBot="1">
      <c r="A10970" s="204"/>
      <c r="D10970" s="206"/>
      <c r="E10970" s="242"/>
      <c r="F10970" s="243" t="s">
        <v>77</v>
      </c>
      <c r="G10970" s="241">
        <f>SUM(F10958:F10969)</f>
        <v>0</v>
      </c>
      <c r="I10970" s="308"/>
    </row>
    <row r="10971" spans="1:9" ht="14" thickTop="1" thickBot="1">
      <c r="A10971" s="244" t="s">
        <v>68</v>
      </c>
      <c r="B10971" s="245"/>
      <c r="C10971" s="245"/>
      <c r="D10971" s="247"/>
      <c r="E10971" s="247"/>
      <c r="F10971" s="246"/>
      <c r="G10971" s="248"/>
      <c r="I10971" s="308"/>
    </row>
    <row r="10972" spans="1:9" ht="13.5" thickTop="1">
      <c r="A10972" s="233" t="s">
        <v>53</v>
      </c>
      <c r="B10972" s="234"/>
      <c r="C10972" s="236" t="s">
        <v>67</v>
      </c>
      <c r="D10972" s="298" t="s">
        <v>71</v>
      </c>
      <c r="E10972" s="236" t="s">
        <v>96</v>
      </c>
      <c r="F10972" s="237" t="s">
        <v>75</v>
      </c>
      <c r="G10972" s="238" t="s">
        <v>66</v>
      </c>
      <c r="I10972" s="269"/>
    </row>
    <row r="10973" spans="1:9">
      <c r="A10973" s="842" t="str">
        <f>IF(I10972=0,"",VLOOKUP(I10972,EQUIPOS,2,FALSE))</f>
        <v/>
      </c>
      <c r="B10973" s="843"/>
      <c r="C10973" s="187"/>
      <c r="D10973" s="186"/>
      <c r="E10973" s="240">
        <f>IF(I10972=0,0,VLOOKUP(I10972,EQUIPOS,4,FALSE))</f>
        <v>0</v>
      </c>
      <c r="F10973" s="218">
        <f>C10973*D10973*E10973</f>
        <v>0</v>
      </c>
      <c r="G10973" s="219"/>
      <c r="I10973" s="269"/>
    </row>
    <row r="10974" spans="1:9">
      <c r="A10974" s="842" t="str">
        <f>IF(I10973=0,"",VLOOKUP(I10973,EQUIPOS,2,FALSE))</f>
        <v/>
      </c>
      <c r="B10974" s="843"/>
      <c r="C10974" s="187"/>
      <c r="D10974" s="186"/>
      <c r="E10974" s="240">
        <f>IF(I10973=0,0,VLOOKUP(I10973,EQUIPOS,4,FALSE))</f>
        <v>0</v>
      </c>
      <c r="F10974" s="218">
        <f t="shared" ref="F10974:F10977" si="1957">C10974*D10974*E10974</f>
        <v>0</v>
      </c>
      <c r="G10974" s="220"/>
      <c r="I10974" s="269"/>
    </row>
    <row r="10975" spans="1:9">
      <c r="A10975" s="842" t="str">
        <f>IF(I10974=0,"",VLOOKUP(I10974,EQUIPOS,2,FALSE))</f>
        <v/>
      </c>
      <c r="B10975" s="843"/>
      <c r="C10975" s="187"/>
      <c r="D10975" s="186"/>
      <c r="E10975" s="240">
        <f>IF(I10974=0,0,VLOOKUP(I10974,EQUIPOS,4,FALSE))</f>
        <v>0</v>
      </c>
      <c r="F10975" s="218">
        <f t="shared" si="1957"/>
        <v>0</v>
      </c>
      <c r="G10975" s="220"/>
      <c r="I10975" s="269"/>
    </row>
    <row r="10976" spans="1:9">
      <c r="A10976" s="842" t="str">
        <f>IF(I10975=0,"",VLOOKUP(I10975,EQUIPOS,2,FALSE))</f>
        <v/>
      </c>
      <c r="B10976" s="843"/>
      <c r="C10976" s="187"/>
      <c r="D10976" s="186"/>
      <c r="E10976" s="240">
        <f>IF(I10975=0,0,VLOOKUP(I10975,EQUIPOS,4,FALSE))</f>
        <v>0</v>
      </c>
      <c r="F10976" s="218">
        <f t="shared" si="1957"/>
        <v>0</v>
      </c>
      <c r="G10976" s="220"/>
      <c r="I10976" s="269"/>
    </row>
    <row r="10977" spans="1:9" ht="30.75" customHeight="1">
      <c r="A10977" s="842" t="str">
        <f>IF(I10976=0,"",VLOOKUP(I10976,EQUIPOS,2,FALSE))</f>
        <v/>
      </c>
      <c r="B10977" s="843"/>
      <c r="C10977" s="187"/>
      <c r="D10977" s="186"/>
      <c r="E10977" s="240">
        <f>IF(I10976=0,0,VLOOKUP(I10976,EQUIPOS,4,FALSE))</f>
        <v>0</v>
      </c>
      <c r="F10977" s="218">
        <f t="shared" si="1957"/>
        <v>0</v>
      </c>
      <c r="G10977" s="221"/>
      <c r="I10977" s="308"/>
    </row>
    <row r="10978" spans="1:9" ht="13.5" thickBot="1">
      <c r="A10978" s="222"/>
      <c r="B10978" s="223"/>
      <c r="C10978" s="223"/>
      <c r="D10978" s="225"/>
      <c r="E10978" s="249"/>
      <c r="F10978" s="226" t="s">
        <v>78</v>
      </c>
      <c r="G10978" s="250">
        <f>SUM(F10973:F10977)</f>
        <v>0</v>
      </c>
      <c r="I10978" s="308"/>
    </row>
    <row r="10979" spans="1:9" ht="13.5" thickTop="1">
      <c r="A10979" s="228" t="s">
        <v>69</v>
      </c>
      <c r="B10979" s="229"/>
      <c r="C10979" s="229"/>
      <c r="D10979" s="231"/>
      <c r="E10979" s="231"/>
      <c r="F10979" s="230"/>
      <c r="G10979" s="232"/>
      <c r="H10979" s="209"/>
      <c r="I10979" s="307"/>
    </row>
    <row r="10980" spans="1:9" ht="26">
      <c r="A10980" s="233" t="s">
        <v>53</v>
      </c>
      <c r="B10980" s="235" t="s">
        <v>54</v>
      </c>
      <c r="C10980" s="235" t="s">
        <v>64</v>
      </c>
      <c r="D10980" s="298" t="s">
        <v>70</v>
      </c>
      <c r="E10980" s="236" t="s">
        <v>65</v>
      </c>
      <c r="F10980" s="237" t="s">
        <v>75</v>
      </c>
      <c r="G10980" s="238" t="s">
        <v>66</v>
      </c>
      <c r="I10980" s="269"/>
    </row>
    <row r="10981" spans="1:9">
      <c r="A10981" s="251" t="str">
        <f t="shared" ref="A10981:A10992" si="1958">IF(I10980=0,"",VLOOKUP(I10980,MANOOBRA,2,FALSE))</f>
        <v/>
      </c>
      <c r="B10981" s="239" t="str">
        <f t="shared" ref="B10981:B10992" si="1959">IF(I10980=0,"",VLOOKUP(I10980,MANOOBRA,3,FALSE))</f>
        <v/>
      </c>
      <c r="C10981" s="187"/>
      <c r="D10981" s="187"/>
      <c r="E10981" s="240">
        <f t="shared" ref="E10981:E10992" si="1960">IF(I10980=0,0,VLOOKUP(I10980,MANOOBRA,4,FALSE))</f>
        <v>0</v>
      </c>
      <c r="F10981" s="218">
        <f>IF(D10981=0,0,C10981*E10981/D10981)</f>
        <v>0</v>
      </c>
      <c r="G10981" s="219"/>
      <c r="I10981" s="269"/>
    </row>
    <row r="10982" spans="1:9">
      <c r="A10982" s="251" t="str">
        <f t="shared" si="1958"/>
        <v/>
      </c>
      <c r="B10982" s="239" t="str">
        <f t="shared" si="1959"/>
        <v/>
      </c>
      <c r="C10982" s="187"/>
      <c r="D10982" s="187"/>
      <c r="E10982" s="240">
        <f t="shared" si="1960"/>
        <v>0</v>
      </c>
      <c r="F10982" s="218">
        <f t="shared" ref="F10982:F10992" si="1961">IF(D10982=0,0,C10982*E10982/D10982)</f>
        <v>0</v>
      </c>
      <c r="G10982" s="220"/>
      <c r="I10982" s="269"/>
    </row>
    <row r="10983" spans="1:9">
      <c r="A10983" s="251" t="str">
        <f t="shared" si="1958"/>
        <v/>
      </c>
      <c r="B10983" s="239" t="str">
        <f t="shared" si="1959"/>
        <v/>
      </c>
      <c r="C10983" s="187"/>
      <c r="D10983" s="290"/>
      <c r="E10983" s="240">
        <f t="shared" si="1960"/>
        <v>0</v>
      </c>
      <c r="F10983" s="218">
        <f t="shared" si="1961"/>
        <v>0</v>
      </c>
      <c r="G10983" s="220"/>
      <c r="I10983" s="269"/>
    </row>
    <row r="10984" spans="1:9">
      <c r="A10984" s="251" t="str">
        <f t="shared" si="1958"/>
        <v/>
      </c>
      <c r="B10984" s="239" t="str">
        <f t="shared" si="1959"/>
        <v/>
      </c>
      <c r="C10984" s="187"/>
      <c r="D10984" s="187"/>
      <c r="E10984" s="240">
        <f t="shared" si="1960"/>
        <v>0</v>
      </c>
      <c r="F10984" s="218">
        <f t="shared" si="1961"/>
        <v>0</v>
      </c>
      <c r="G10984" s="220"/>
      <c r="I10984" s="269"/>
    </row>
    <row r="10985" spans="1:9">
      <c r="A10985" s="251" t="str">
        <f t="shared" si="1958"/>
        <v/>
      </c>
      <c r="B10985" s="239" t="str">
        <f t="shared" si="1959"/>
        <v/>
      </c>
      <c r="C10985" s="187"/>
      <c r="D10985" s="187"/>
      <c r="E10985" s="240">
        <f t="shared" si="1960"/>
        <v>0</v>
      </c>
      <c r="F10985" s="218">
        <f t="shared" si="1961"/>
        <v>0</v>
      </c>
      <c r="G10985" s="220"/>
      <c r="I10985" s="269"/>
    </row>
    <row r="10986" spans="1:9">
      <c r="A10986" s="251" t="str">
        <f t="shared" si="1958"/>
        <v/>
      </c>
      <c r="B10986" s="239" t="str">
        <f t="shared" si="1959"/>
        <v/>
      </c>
      <c r="C10986" s="187"/>
      <c r="D10986" s="187"/>
      <c r="E10986" s="240">
        <f t="shared" si="1960"/>
        <v>0</v>
      </c>
      <c r="F10986" s="218">
        <f t="shared" si="1961"/>
        <v>0</v>
      </c>
      <c r="G10986" s="220"/>
      <c r="I10986" s="269"/>
    </row>
    <row r="10987" spans="1:9">
      <c r="A10987" s="251" t="str">
        <f t="shared" si="1958"/>
        <v/>
      </c>
      <c r="B10987" s="239" t="str">
        <f t="shared" si="1959"/>
        <v/>
      </c>
      <c r="C10987" s="187"/>
      <c r="D10987" s="187"/>
      <c r="E10987" s="240">
        <f t="shared" si="1960"/>
        <v>0</v>
      </c>
      <c r="F10987" s="218">
        <f t="shared" si="1961"/>
        <v>0</v>
      </c>
      <c r="G10987" s="220"/>
      <c r="I10987" s="269"/>
    </row>
    <row r="10988" spans="1:9">
      <c r="A10988" s="251" t="str">
        <f t="shared" si="1958"/>
        <v/>
      </c>
      <c r="B10988" s="239" t="str">
        <f t="shared" si="1959"/>
        <v/>
      </c>
      <c r="C10988" s="187"/>
      <c r="D10988" s="187"/>
      <c r="E10988" s="240">
        <f t="shared" si="1960"/>
        <v>0</v>
      </c>
      <c r="F10988" s="218">
        <f t="shared" si="1961"/>
        <v>0</v>
      </c>
      <c r="G10988" s="220"/>
      <c r="I10988" s="269"/>
    </row>
    <row r="10989" spans="1:9">
      <c r="A10989" s="251" t="str">
        <f t="shared" si="1958"/>
        <v/>
      </c>
      <c r="B10989" s="239" t="str">
        <f t="shared" si="1959"/>
        <v/>
      </c>
      <c r="C10989" s="187"/>
      <c r="D10989" s="187"/>
      <c r="E10989" s="240">
        <f t="shared" si="1960"/>
        <v>0</v>
      </c>
      <c r="F10989" s="218">
        <f t="shared" si="1961"/>
        <v>0</v>
      </c>
      <c r="G10989" s="220"/>
      <c r="I10989" s="269"/>
    </row>
    <row r="10990" spans="1:9">
      <c r="A10990" s="251" t="str">
        <f t="shared" si="1958"/>
        <v/>
      </c>
      <c r="B10990" s="239" t="str">
        <f t="shared" si="1959"/>
        <v/>
      </c>
      <c r="C10990" s="187"/>
      <c r="D10990" s="187"/>
      <c r="E10990" s="240">
        <f t="shared" si="1960"/>
        <v>0</v>
      </c>
      <c r="F10990" s="218">
        <f t="shared" si="1961"/>
        <v>0</v>
      </c>
      <c r="G10990" s="220"/>
      <c r="I10990" s="269"/>
    </row>
    <row r="10991" spans="1:9">
      <c r="A10991" s="251" t="str">
        <f t="shared" si="1958"/>
        <v/>
      </c>
      <c r="B10991" s="239" t="str">
        <f t="shared" si="1959"/>
        <v/>
      </c>
      <c r="C10991" s="187"/>
      <c r="D10991" s="187"/>
      <c r="E10991" s="240">
        <f t="shared" si="1960"/>
        <v>0</v>
      </c>
      <c r="F10991" s="218">
        <f t="shared" si="1961"/>
        <v>0</v>
      </c>
      <c r="G10991" s="220"/>
      <c r="I10991" s="269"/>
    </row>
    <row r="10992" spans="1:9" ht="31.5" customHeight="1">
      <c r="A10992" s="251" t="str">
        <f t="shared" si="1958"/>
        <v/>
      </c>
      <c r="B10992" s="239" t="str">
        <f t="shared" si="1959"/>
        <v/>
      </c>
      <c r="C10992" s="187"/>
      <c r="D10992" s="187"/>
      <c r="E10992" s="240">
        <f t="shared" si="1960"/>
        <v>0</v>
      </c>
      <c r="F10992" s="218">
        <f t="shared" si="1961"/>
        <v>0</v>
      </c>
      <c r="G10992" s="221"/>
      <c r="I10992" s="308"/>
    </row>
    <row r="10993" spans="1:20" ht="13.5" thickBot="1">
      <c r="A10993" s="222"/>
      <c r="B10993" s="223"/>
      <c r="C10993" s="223"/>
      <c r="D10993" s="225"/>
      <c r="E10993" s="225"/>
      <c r="F10993" s="226" t="s">
        <v>79</v>
      </c>
      <c r="G10993" s="250">
        <f>SUM(F10981:F10992)</f>
        <v>0</v>
      </c>
      <c r="I10993" s="308"/>
    </row>
    <row r="10994" spans="1:20" ht="13.5" thickTop="1">
      <c r="A10994" s="179" t="s">
        <v>72</v>
      </c>
      <c r="B10994" s="229"/>
      <c r="C10994" s="229"/>
      <c r="D10994" s="231"/>
      <c r="E10994" s="231"/>
      <c r="F10994" s="230"/>
      <c r="G10994" s="232"/>
      <c r="H10994" s="209"/>
      <c r="I10994" s="307"/>
    </row>
    <row r="10995" spans="1:20">
      <c r="A10995" s="233" t="s">
        <v>53</v>
      </c>
      <c r="B10995" s="234"/>
      <c r="C10995" s="234"/>
      <c r="D10995" s="299"/>
      <c r="E10995" s="236" t="s">
        <v>73</v>
      </c>
      <c r="F10995" s="237" t="s">
        <v>74</v>
      </c>
      <c r="G10995" s="252" t="s">
        <v>73</v>
      </c>
      <c r="I10995" s="308"/>
    </row>
    <row r="10996" spans="1:20">
      <c r="A10996" s="178" t="s">
        <v>86</v>
      </c>
      <c r="B10996" s="253"/>
      <c r="C10996" s="253"/>
      <c r="D10996" s="300"/>
      <c r="E10996" s="217">
        <f>SUM(G10955,G10970,G10978,G10993)</f>
        <v>0</v>
      </c>
      <c r="F10996" s="254">
        <f>A</f>
        <v>0</v>
      </c>
      <c r="G10996" s="255">
        <f>E10996*F10996</f>
        <v>0</v>
      </c>
      <c r="I10996" s="308"/>
    </row>
    <row r="10997" spans="1:20">
      <c r="A10997" s="178" t="s">
        <v>84</v>
      </c>
      <c r="B10997" s="253"/>
      <c r="C10997" s="253"/>
      <c r="D10997" s="300"/>
      <c r="E10997" s="217">
        <f>SUM(G10955,G10970,G10978,G10993)</f>
        <v>0</v>
      </c>
      <c r="F10997" s="254">
        <f>I</f>
        <v>0</v>
      </c>
      <c r="G10997" s="255">
        <f>E10997*F10997</f>
        <v>0</v>
      </c>
      <c r="I10997" s="308"/>
    </row>
    <row r="10998" spans="1:20" ht="33" customHeight="1">
      <c r="A10998" s="178" t="s">
        <v>85</v>
      </c>
      <c r="B10998" s="253"/>
      <c r="C10998" s="253"/>
      <c r="D10998" s="300"/>
      <c r="E10998" s="217">
        <f>SUM(G10955,G10970,G10978,G10993)</f>
        <v>0</v>
      </c>
      <c r="F10998" s="254">
        <f>U</f>
        <v>0</v>
      </c>
      <c r="G10998" s="255">
        <f>E10998*F10998</f>
        <v>0</v>
      </c>
      <c r="I10998" s="308"/>
      <c r="J10998" s="281"/>
      <c r="K10998" s="281"/>
      <c r="L10998" s="281"/>
      <c r="M10998" s="281"/>
      <c r="N10998" s="281"/>
      <c r="O10998" s="281"/>
      <c r="P10998" s="281"/>
      <c r="Q10998" s="281"/>
      <c r="R10998" s="281"/>
      <c r="S10998" s="281"/>
    </row>
    <row r="10999" spans="1:20" s="201" customFormat="1" ht="13.5" thickBot="1">
      <c r="A10999" s="222"/>
      <c r="B10999" s="223"/>
      <c r="C10999" s="223"/>
      <c r="D10999" s="225"/>
      <c r="E10999" s="225"/>
      <c r="F10999" s="256" t="s">
        <v>83</v>
      </c>
      <c r="G10999" s="250">
        <f>SUM(G10996:G10998)</f>
        <v>0</v>
      </c>
      <c r="I10999" s="309"/>
      <c r="J10999" s="201" t="str">
        <f>B10939</f>
        <v>12,9</v>
      </c>
      <c r="K10999" s="261">
        <f>E10996</f>
        <v>0</v>
      </c>
      <c r="L10999" s="261">
        <f>+G10955</f>
        <v>0</v>
      </c>
      <c r="M10999" s="261">
        <f>+G10970</f>
        <v>0</v>
      </c>
      <c r="N10999" s="261">
        <f>+G10978</f>
        <v>0</v>
      </c>
      <c r="O10999" s="261">
        <f>+G10993</f>
        <v>0</v>
      </c>
      <c r="P10999" s="280">
        <f>G10996</f>
        <v>0</v>
      </c>
      <c r="Q10999" s="280">
        <f>G10997</f>
        <v>0</v>
      </c>
      <c r="R10999" s="280">
        <f>G10998</f>
        <v>0</v>
      </c>
      <c r="S10999" s="283">
        <f>SUM(K10999:R10999)</f>
        <v>0</v>
      </c>
      <c r="T10999" s="280"/>
    </row>
    <row r="11000" spans="1:20" ht="14" thickTop="1" thickBot="1">
      <c r="A11000" s="257"/>
      <c r="B11000" s="201"/>
      <c r="C11000" s="201"/>
      <c r="D11000" s="301"/>
      <c r="E11000" s="258" t="s">
        <v>88</v>
      </c>
      <c r="F11000" s="259"/>
      <c r="G11000" s="260">
        <f>ROUND(SUM(G10955,G10970,G10978,G10993,G10999),0)</f>
        <v>0</v>
      </c>
      <c r="I11000" s="308"/>
      <c r="T11000" s="280"/>
    </row>
    <row r="11001" spans="1:20" ht="13.5" thickTop="1">
      <c r="A11001" s="262" t="s">
        <v>95</v>
      </c>
      <c r="D11001" s="206"/>
      <c r="E11001" s="206"/>
      <c r="F11001" s="205"/>
      <c r="G11001" s="208"/>
      <c r="I11001" s="308"/>
      <c r="T11001" s="280"/>
    </row>
    <row r="11002" spans="1:20">
      <c r="A11002" s="262"/>
      <c r="B11002" s="263"/>
      <c r="C11002" s="263"/>
      <c r="D11002" s="302"/>
      <c r="E11002" s="206"/>
      <c r="F11002" s="205"/>
      <c r="G11002" s="264">
        <f ca="1">TODAY()</f>
        <v>45189</v>
      </c>
      <c r="I11002" s="308"/>
      <c r="T11002" s="280"/>
    </row>
    <row r="11003" spans="1:20" s="191" customFormat="1" ht="13.5" thickBot="1">
      <c r="A11003" s="222"/>
      <c r="B11003" s="223"/>
      <c r="C11003" s="223"/>
      <c r="D11003" s="225"/>
      <c r="E11003" s="225"/>
      <c r="F11003" s="224"/>
      <c r="G11003" s="265"/>
      <c r="I11003" s="303"/>
      <c r="S11003" s="282"/>
    </row>
    <row r="11004" spans="1:20" s="191" customFormat="1" ht="13.5" thickTop="1">
      <c r="A11004" s="188" t="s">
        <v>124</v>
      </c>
      <c r="B11004" s="188"/>
      <c r="C11004" s="188"/>
      <c r="D11004" s="190"/>
      <c r="E11004" s="190"/>
      <c r="F11004" s="189"/>
      <c r="G11004" s="189"/>
      <c r="I11004" s="303"/>
      <c r="S11004" s="282"/>
    </row>
    <row r="11005" spans="1:20" s="191" customFormat="1">
      <c r="A11005" s="188" t="str">
        <f>CONCATENATE('Prestaciones y AIU'!A9624," ANALISIS DE PRECIOS UNITARIOS")</f>
        <v xml:space="preserve"> ANALISIS DE PRECIOS UNITARIOS</v>
      </c>
      <c r="B11005" s="188"/>
      <c r="C11005" s="188"/>
      <c r="D11005" s="190"/>
      <c r="E11005" s="190"/>
      <c r="F11005" s="189"/>
      <c r="G11005" s="189"/>
      <c r="I11005" s="303"/>
      <c r="S11005" s="282"/>
    </row>
    <row r="11006" spans="1:20" s="191" customFormat="1">
      <c r="A11006" s="188" t="str">
        <f>Objeto_LIC</f>
        <v>OBJETO PROCESO COMPETITIVO</v>
      </c>
      <c r="B11006" s="188"/>
      <c r="C11006" s="188"/>
      <c r="D11006" s="190"/>
      <c r="E11006" s="190"/>
      <c r="F11006" s="189"/>
      <c r="G11006" s="189"/>
      <c r="I11006" s="303"/>
      <c r="S11006" s="282"/>
    </row>
    <row r="11007" spans="1:20">
      <c r="A11007" s="188"/>
      <c r="B11007" s="188"/>
      <c r="C11007" s="188"/>
      <c r="D11007" s="190"/>
      <c r="E11007" s="190"/>
      <c r="F11007" s="189"/>
      <c r="G11007" s="189"/>
    </row>
    <row r="11008" spans="1:20" s="201" customFormat="1" ht="13.5" thickBot="1">
      <c r="A11008" s="192"/>
      <c r="B11008" s="192"/>
      <c r="C11008" s="192"/>
      <c r="D11008" s="194"/>
      <c r="E11008" s="194"/>
      <c r="F11008" s="193"/>
      <c r="G11008" s="193"/>
      <c r="I11008" s="305"/>
      <c r="S11008" s="282"/>
    </row>
    <row r="11009" spans="1:19" ht="13.5" thickTop="1">
      <c r="A11009" s="196"/>
      <c r="B11009" s="197"/>
      <c r="C11009" s="197"/>
      <c r="D11009" s="199"/>
      <c r="E11009" s="199"/>
      <c r="F11009" s="198"/>
      <c r="G11009" s="200" t="s">
        <v>125</v>
      </c>
    </row>
    <row r="11010" spans="1:19">
      <c r="A11010" s="202" t="s">
        <v>58</v>
      </c>
      <c r="B11010" s="844" t="str">
        <f>Proponente</f>
        <v>INDICAR NOMBRE DE CONTRATISTA</v>
      </c>
      <c r="C11010" s="844"/>
      <c r="D11010" s="844"/>
      <c r="E11010" s="844"/>
      <c r="F11010" s="844"/>
      <c r="G11010" s="845"/>
    </row>
    <row r="11011" spans="1:19">
      <c r="A11011" s="202" t="s">
        <v>59</v>
      </c>
      <c r="B11011" s="203" t="str">
        <f>Presupuesto!$A$166</f>
        <v>12,10</v>
      </c>
      <c r="C11011" s="844" t="str">
        <f>Presupuesto!$B$166</f>
        <v>Bulldózer (Caterpillar D6 o similar)</v>
      </c>
      <c r="D11011" s="844"/>
      <c r="E11011" s="844"/>
      <c r="F11011" s="844"/>
      <c r="G11011" s="845"/>
    </row>
    <row r="11012" spans="1:19">
      <c r="A11012" s="204"/>
      <c r="D11012" s="206"/>
      <c r="E11012" s="206"/>
      <c r="F11012" s="192" t="s">
        <v>87</v>
      </c>
      <c r="G11012" s="207" t="str">
        <f>Presupuesto!$C$166</f>
        <v>Hr</v>
      </c>
      <c r="I11012" s="306"/>
      <c r="J11012" s="281"/>
      <c r="K11012" s="281"/>
      <c r="L11012" s="281"/>
      <c r="M11012" s="281"/>
      <c r="N11012" s="281"/>
      <c r="O11012" s="281"/>
      <c r="P11012" s="281"/>
      <c r="Q11012" s="281"/>
      <c r="R11012" s="281"/>
      <c r="S11012" s="281"/>
    </row>
    <row r="11013" spans="1:19" s="209" customFormat="1" ht="13.5" thickBot="1">
      <c r="A11013" s="202" t="s">
        <v>60</v>
      </c>
      <c r="B11013" s="195"/>
      <c r="C11013" s="195"/>
      <c r="D11013" s="206"/>
      <c r="E11013" s="206"/>
      <c r="F11013" s="205"/>
      <c r="G11013" s="208"/>
      <c r="I11013" s="307"/>
      <c r="S11013" s="281"/>
    </row>
    <row r="11014" spans="1:19" ht="13.5" thickTop="1">
      <c r="A11014" s="210" t="s">
        <v>53</v>
      </c>
      <c r="B11014" s="211" t="s">
        <v>61</v>
      </c>
      <c r="C11014" s="211" t="s">
        <v>62</v>
      </c>
      <c r="D11014" s="212" t="s">
        <v>70</v>
      </c>
      <c r="E11014" s="213" t="s">
        <v>98</v>
      </c>
      <c r="F11014" s="213" t="s">
        <v>75</v>
      </c>
      <c r="G11014" s="214" t="s">
        <v>66</v>
      </c>
      <c r="I11014" s="269"/>
    </row>
    <row r="11015" spans="1:19">
      <c r="A11015" s="215" t="str">
        <f t="shared" ref="A11015:A11026" si="1962">IF(I11014=0,"-",VLOOKUP(I11014,EQUIPOS,2,FALSE))</f>
        <v>-</v>
      </c>
      <c r="B11015" s="216"/>
      <c r="C11015" s="216"/>
      <c r="D11015" s="186"/>
      <c r="E11015" s="217">
        <f t="shared" ref="E11015:E11026" si="1963">IF(I11014=0,0,VLOOKUP(I11014,EQUIPOS,4,FALSE))</f>
        <v>0</v>
      </c>
      <c r="F11015" s="218">
        <f t="shared" ref="F11015:F11026" si="1964">IF(D11015=0,0,E11015/D11015)</f>
        <v>0</v>
      </c>
      <c r="G11015" s="219"/>
      <c r="I11015" s="269"/>
    </row>
    <row r="11016" spans="1:19">
      <c r="A11016" s="215" t="str">
        <f t="shared" si="1962"/>
        <v>-</v>
      </c>
      <c r="B11016" s="216"/>
      <c r="C11016" s="216"/>
      <c r="D11016" s="186"/>
      <c r="E11016" s="217">
        <f t="shared" si="1963"/>
        <v>0</v>
      </c>
      <c r="F11016" s="218">
        <f t="shared" si="1964"/>
        <v>0</v>
      </c>
      <c r="G11016" s="220"/>
      <c r="I11016" s="269"/>
    </row>
    <row r="11017" spans="1:19">
      <c r="A11017" s="215" t="str">
        <f t="shared" si="1962"/>
        <v>-</v>
      </c>
      <c r="B11017" s="216"/>
      <c r="C11017" s="216"/>
      <c r="D11017" s="186"/>
      <c r="E11017" s="217">
        <f t="shared" si="1963"/>
        <v>0</v>
      </c>
      <c r="F11017" s="218">
        <f t="shared" si="1964"/>
        <v>0</v>
      </c>
      <c r="G11017" s="220"/>
      <c r="I11017" s="269"/>
    </row>
    <row r="11018" spans="1:19">
      <c r="A11018" s="215" t="str">
        <f t="shared" si="1962"/>
        <v>-</v>
      </c>
      <c r="B11018" s="216"/>
      <c r="C11018" s="216"/>
      <c r="D11018" s="186"/>
      <c r="E11018" s="217">
        <f t="shared" si="1963"/>
        <v>0</v>
      </c>
      <c r="F11018" s="218">
        <f t="shared" si="1964"/>
        <v>0</v>
      </c>
      <c r="G11018" s="220"/>
      <c r="I11018" s="269"/>
    </row>
    <row r="11019" spans="1:19">
      <c r="A11019" s="215" t="str">
        <f t="shared" si="1962"/>
        <v>-</v>
      </c>
      <c r="B11019" s="216"/>
      <c r="C11019" s="216"/>
      <c r="D11019" s="186"/>
      <c r="E11019" s="217">
        <f t="shared" si="1963"/>
        <v>0</v>
      </c>
      <c r="F11019" s="218">
        <f t="shared" si="1964"/>
        <v>0</v>
      </c>
      <c r="G11019" s="220"/>
      <c r="I11019" s="269"/>
    </row>
    <row r="11020" spans="1:19">
      <c r="A11020" s="215" t="str">
        <f t="shared" si="1962"/>
        <v>-</v>
      </c>
      <c r="B11020" s="216"/>
      <c r="C11020" s="216"/>
      <c r="D11020" s="186"/>
      <c r="E11020" s="217">
        <f t="shared" si="1963"/>
        <v>0</v>
      </c>
      <c r="F11020" s="218">
        <f t="shared" si="1964"/>
        <v>0</v>
      </c>
      <c r="G11020" s="220"/>
      <c r="I11020" s="269"/>
    </row>
    <row r="11021" spans="1:19">
      <c r="A11021" s="215" t="str">
        <f t="shared" si="1962"/>
        <v>-</v>
      </c>
      <c r="B11021" s="216"/>
      <c r="C11021" s="216"/>
      <c r="D11021" s="186"/>
      <c r="E11021" s="217">
        <f t="shared" si="1963"/>
        <v>0</v>
      </c>
      <c r="F11021" s="218">
        <f t="shared" si="1964"/>
        <v>0</v>
      </c>
      <c r="G11021" s="220"/>
      <c r="I11021" s="269"/>
    </row>
    <row r="11022" spans="1:19">
      <c r="A11022" s="215" t="str">
        <f t="shared" si="1962"/>
        <v>-</v>
      </c>
      <c r="B11022" s="216"/>
      <c r="C11022" s="216"/>
      <c r="D11022" s="186"/>
      <c r="E11022" s="217">
        <f t="shared" si="1963"/>
        <v>0</v>
      </c>
      <c r="F11022" s="218">
        <f t="shared" si="1964"/>
        <v>0</v>
      </c>
      <c r="G11022" s="220"/>
      <c r="I11022" s="269"/>
    </row>
    <row r="11023" spans="1:19">
      <c r="A11023" s="215" t="str">
        <f t="shared" si="1962"/>
        <v>-</v>
      </c>
      <c r="B11023" s="216"/>
      <c r="C11023" s="216"/>
      <c r="D11023" s="186"/>
      <c r="E11023" s="217">
        <f t="shared" si="1963"/>
        <v>0</v>
      </c>
      <c r="F11023" s="218">
        <f t="shared" si="1964"/>
        <v>0</v>
      </c>
      <c r="G11023" s="220"/>
      <c r="I11023" s="269"/>
    </row>
    <row r="11024" spans="1:19">
      <c r="A11024" s="215" t="str">
        <f t="shared" si="1962"/>
        <v>-</v>
      </c>
      <c r="B11024" s="216"/>
      <c r="C11024" s="216"/>
      <c r="D11024" s="186"/>
      <c r="E11024" s="217">
        <f t="shared" si="1963"/>
        <v>0</v>
      </c>
      <c r="F11024" s="218">
        <f t="shared" si="1964"/>
        <v>0</v>
      </c>
      <c r="G11024" s="220"/>
      <c r="I11024" s="269"/>
    </row>
    <row r="11025" spans="1:19">
      <c r="A11025" s="215" t="str">
        <f t="shared" si="1962"/>
        <v>-</v>
      </c>
      <c r="B11025" s="216"/>
      <c r="C11025" s="216"/>
      <c r="D11025" s="186"/>
      <c r="E11025" s="217">
        <f t="shared" si="1963"/>
        <v>0</v>
      </c>
      <c r="F11025" s="218">
        <f t="shared" si="1964"/>
        <v>0</v>
      </c>
      <c r="G11025" s="220"/>
      <c r="I11025" s="269"/>
    </row>
    <row r="11026" spans="1:19">
      <c r="A11026" s="215" t="str">
        <f t="shared" si="1962"/>
        <v>-</v>
      </c>
      <c r="B11026" s="216"/>
      <c r="C11026" s="216"/>
      <c r="D11026" s="186"/>
      <c r="E11026" s="217">
        <f t="shared" si="1963"/>
        <v>0</v>
      </c>
      <c r="F11026" s="218">
        <f t="shared" si="1964"/>
        <v>0</v>
      </c>
      <c r="G11026" s="220"/>
      <c r="I11026" s="308"/>
    </row>
    <row r="11027" spans="1:19" ht="13.5" thickBot="1">
      <c r="A11027" s="222"/>
      <c r="B11027" s="223"/>
      <c r="C11027" s="223"/>
      <c r="D11027" s="225"/>
      <c r="E11027" s="225"/>
      <c r="F11027" s="226" t="s">
        <v>76</v>
      </c>
      <c r="G11027" s="227">
        <f>SUM(F11015:F11026)</f>
        <v>0</v>
      </c>
      <c r="I11027" s="308"/>
    </row>
    <row r="11028" spans="1:19" s="209" customFormat="1" ht="13.5" thickTop="1">
      <c r="A11028" s="228" t="s">
        <v>63</v>
      </c>
      <c r="B11028" s="229"/>
      <c r="C11028" s="229"/>
      <c r="D11028" s="231"/>
      <c r="E11028" s="231"/>
      <c r="F11028" s="230"/>
      <c r="G11028" s="232"/>
      <c r="I11028" s="307"/>
      <c r="S11028" s="281"/>
    </row>
    <row r="11029" spans="1:19" ht="26">
      <c r="A11029" s="233" t="s">
        <v>53</v>
      </c>
      <c r="B11029" s="234"/>
      <c r="C11029" s="235" t="s">
        <v>54</v>
      </c>
      <c r="D11029" s="298" t="s">
        <v>64</v>
      </c>
      <c r="E11029" s="236" t="s">
        <v>65</v>
      </c>
      <c r="F11029" s="237" t="s">
        <v>75</v>
      </c>
      <c r="G11029" s="238" t="s">
        <v>66</v>
      </c>
      <c r="I11029" s="269"/>
    </row>
    <row r="11030" spans="1:19">
      <c r="A11030" s="842" t="str">
        <f t="shared" ref="A11030:A11041" si="1965">IF(I11029=0,"",VLOOKUP(I11029,MATERIALES,2,FALSE))</f>
        <v/>
      </c>
      <c r="B11030" s="843"/>
      <c r="C11030" s="239" t="str">
        <f t="shared" ref="C11030:C11038" si="1966">IF(I11029=0,"",VLOOKUP(I11029,MATERIALES,3,FALSE))</f>
        <v/>
      </c>
      <c r="D11030" s="186"/>
      <c r="E11030" s="240">
        <f t="shared" ref="E11030:E11041" si="1967">IF(I11029=0,0,VLOOKUP(I11029,MATERIALES,4,FALSE))</f>
        <v>0</v>
      </c>
      <c r="F11030" s="218">
        <f>D11030*E11030</f>
        <v>0</v>
      </c>
      <c r="G11030" s="219"/>
      <c r="I11030" s="269"/>
    </row>
    <row r="11031" spans="1:19">
      <c r="A11031" s="842" t="str">
        <f t="shared" si="1965"/>
        <v/>
      </c>
      <c r="B11031" s="843"/>
      <c r="C11031" s="239" t="str">
        <f t="shared" si="1966"/>
        <v/>
      </c>
      <c r="D11031" s="186"/>
      <c r="E11031" s="240">
        <f t="shared" si="1967"/>
        <v>0</v>
      </c>
      <c r="F11031" s="218">
        <f t="shared" ref="F11031:F11041" si="1968">D11031*E11031</f>
        <v>0</v>
      </c>
      <c r="G11031" s="220"/>
      <c r="I11031" s="269"/>
    </row>
    <row r="11032" spans="1:19">
      <c r="A11032" s="842" t="str">
        <f t="shared" si="1965"/>
        <v/>
      </c>
      <c r="B11032" s="843"/>
      <c r="C11032" s="239" t="str">
        <f t="shared" si="1966"/>
        <v/>
      </c>
      <c r="D11032" s="186"/>
      <c r="E11032" s="240">
        <f t="shared" si="1967"/>
        <v>0</v>
      </c>
      <c r="F11032" s="218">
        <f t="shared" si="1968"/>
        <v>0</v>
      </c>
      <c r="G11032" s="220"/>
      <c r="I11032" s="269"/>
    </row>
    <row r="11033" spans="1:19">
      <c r="A11033" s="842" t="str">
        <f t="shared" si="1965"/>
        <v/>
      </c>
      <c r="B11033" s="843"/>
      <c r="C11033" s="239" t="str">
        <f t="shared" si="1966"/>
        <v/>
      </c>
      <c r="D11033" s="186"/>
      <c r="E11033" s="240">
        <f t="shared" si="1967"/>
        <v>0</v>
      </c>
      <c r="F11033" s="218">
        <f t="shared" si="1968"/>
        <v>0</v>
      </c>
      <c r="G11033" s="220"/>
      <c r="I11033" s="269"/>
    </row>
    <row r="11034" spans="1:19">
      <c r="A11034" s="842" t="str">
        <f t="shared" si="1965"/>
        <v/>
      </c>
      <c r="B11034" s="843"/>
      <c r="C11034" s="239" t="str">
        <f t="shared" si="1966"/>
        <v/>
      </c>
      <c r="D11034" s="186"/>
      <c r="E11034" s="240">
        <f t="shared" si="1967"/>
        <v>0</v>
      </c>
      <c r="F11034" s="218">
        <f t="shared" si="1968"/>
        <v>0</v>
      </c>
      <c r="G11034" s="220"/>
      <c r="I11034" s="269"/>
    </row>
    <row r="11035" spans="1:19">
      <c r="A11035" s="842" t="str">
        <f t="shared" si="1965"/>
        <v/>
      </c>
      <c r="B11035" s="843"/>
      <c r="C11035" s="239" t="str">
        <f t="shared" si="1966"/>
        <v/>
      </c>
      <c r="D11035" s="186"/>
      <c r="E11035" s="240">
        <f t="shared" si="1967"/>
        <v>0</v>
      </c>
      <c r="F11035" s="218">
        <f t="shared" si="1968"/>
        <v>0</v>
      </c>
      <c r="G11035" s="220"/>
      <c r="I11035" s="269"/>
    </row>
    <row r="11036" spans="1:19">
      <c r="A11036" s="842" t="str">
        <f t="shared" si="1965"/>
        <v/>
      </c>
      <c r="B11036" s="843"/>
      <c r="C11036" s="239" t="str">
        <f t="shared" si="1966"/>
        <v/>
      </c>
      <c r="D11036" s="186"/>
      <c r="E11036" s="240">
        <f t="shared" si="1967"/>
        <v>0</v>
      </c>
      <c r="F11036" s="218">
        <f t="shared" si="1968"/>
        <v>0</v>
      </c>
      <c r="G11036" s="220"/>
      <c r="I11036" s="269"/>
    </row>
    <row r="11037" spans="1:19">
      <c r="A11037" s="842" t="str">
        <f t="shared" si="1965"/>
        <v/>
      </c>
      <c r="B11037" s="843"/>
      <c r="C11037" s="239" t="str">
        <f t="shared" si="1966"/>
        <v/>
      </c>
      <c r="D11037" s="186"/>
      <c r="E11037" s="240">
        <f t="shared" si="1967"/>
        <v>0</v>
      </c>
      <c r="F11037" s="218">
        <f t="shared" si="1968"/>
        <v>0</v>
      </c>
      <c r="G11037" s="241"/>
      <c r="I11037" s="269"/>
    </row>
    <row r="11038" spans="1:19">
      <c r="A11038" s="842" t="str">
        <f t="shared" si="1965"/>
        <v/>
      </c>
      <c r="B11038" s="843"/>
      <c r="C11038" s="239" t="str">
        <f t="shared" si="1966"/>
        <v/>
      </c>
      <c r="D11038" s="186"/>
      <c r="E11038" s="240">
        <f t="shared" si="1967"/>
        <v>0</v>
      </c>
      <c r="F11038" s="218">
        <f t="shared" si="1968"/>
        <v>0</v>
      </c>
      <c r="G11038" s="220"/>
      <c r="I11038" s="269"/>
    </row>
    <row r="11039" spans="1:19">
      <c r="A11039" s="842" t="str">
        <f t="shared" si="1965"/>
        <v/>
      </c>
      <c r="B11039" s="843"/>
      <c r="C11039" s="239"/>
      <c r="D11039" s="186"/>
      <c r="E11039" s="240">
        <f t="shared" si="1967"/>
        <v>0</v>
      </c>
      <c r="F11039" s="218">
        <f t="shared" si="1968"/>
        <v>0</v>
      </c>
      <c r="G11039" s="220"/>
      <c r="I11039" s="269"/>
    </row>
    <row r="11040" spans="1:19">
      <c r="A11040" s="842" t="str">
        <f t="shared" si="1965"/>
        <v/>
      </c>
      <c r="B11040" s="843"/>
      <c r="C11040" s="239"/>
      <c r="D11040" s="186"/>
      <c r="E11040" s="240">
        <f t="shared" si="1967"/>
        <v>0</v>
      </c>
      <c r="F11040" s="218">
        <f t="shared" si="1968"/>
        <v>0</v>
      </c>
      <c r="G11040" s="220"/>
      <c r="I11040" s="269"/>
    </row>
    <row r="11041" spans="1:9" ht="26.25" customHeight="1">
      <c r="A11041" s="842" t="str">
        <f t="shared" si="1965"/>
        <v/>
      </c>
      <c r="B11041" s="843"/>
      <c r="C11041" s="239" t="str">
        <f t="shared" ref="C11041" si="1969">IF(I11040=0,"",VLOOKUP(I11040,MATERIALES,3,FALSE))</f>
        <v/>
      </c>
      <c r="D11041" s="186"/>
      <c r="E11041" s="240">
        <f t="shared" si="1967"/>
        <v>0</v>
      </c>
      <c r="F11041" s="218">
        <f t="shared" si="1968"/>
        <v>0</v>
      </c>
      <c r="G11041" s="221"/>
      <c r="I11041" s="308"/>
    </row>
    <row r="11042" spans="1:9" ht="13.5" thickBot="1">
      <c r="A11042" s="204"/>
      <c r="D11042" s="206"/>
      <c r="E11042" s="242"/>
      <c r="F11042" s="243" t="s">
        <v>77</v>
      </c>
      <c r="G11042" s="241">
        <f>SUM(F11030:F11041)</f>
        <v>0</v>
      </c>
      <c r="I11042" s="308"/>
    </row>
    <row r="11043" spans="1:9" ht="14" thickTop="1" thickBot="1">
      <c r="A11043" s="244" t="s">
        <v>68</v>
      </c>
      <c r="B11043" s="245"/>
      <c r="C11043" s="245"/>
      <c r="D11043" s="247"/>
      <c r="E11043" s="247"/>
      <c r="F11043" s="246"/>
      <c r="G11043" s="248"/>
      <c r="I11043" s="308"/>
    </row>
    <row r="11044" spans="1:9" ht="13.5" thickTop="1">
      <c r="A11044" s="233" t="s">
        <v>53</v>
      </c>
      <c r="B11044" s="234"/>
      <c r="C11044" s="236" t="s">
        <v>67</v>
      </c>
      <c r="D11044" s="298" t="s">
        <v>71</v>
      </c>
      <c r="E11044" s="236" t="s">
        <v>96</v>
      </c>
      <c r="F11044" s="237" t="s">
        <v>75</v>
      </c>
      <c r="G11044" s="238" t="s">
        <v>66</v>
      </c>
      <c r="I11044" s="269"/>
    </row>
    <row r="11045" spans="1:9">
      <c r="A11045" s="842" t="str">
        <f>IF(I11044=0,"",VLOOKUP(I11044,EQUIPOS,2,FALSE))</f>
        <v/>
      </c>
      <c r="B11045" s="843"/>
      <c r="C11045" s="187"/>
      <c r="D11045" s="186"/>
      <c r="E11045" s="240">
        <f>IF(I11044=0,0,VLOOKUP(I11044,EQUIPOS,4,FALSE))</f>
        <v>0</v>
      </c>
      <c r="F11045" s="218">
        <f>C11045*D11045*E11045</f>
        <v>0</v>
      </c>
      <c r="G11045" s="219"/>
      <c r="I11045" s="269"/>
    </row>
    <row r="11046" spans="1:9">
      <c r="A11046" s="842" t="str">
        <f>IF(I11045=0,"",VLOOKUP(I11045,EQUIPOS,2,FALSE))</f>
        <v/>
      </c>
      <c r="B11046" s="843"/>
      <c r="C11046" s="187"/>
      <c r="D11046" s="186"/>
      <c r="E11046" s="240">
        <f>IF(I11045=0,0,VLOOKUP(I11045,EQUIPOS,4,FALSE))</f>
        <v>0</v>
      </c>
      <c r="F11046" s="218">
        <f t="shared" ref="F11046:F11049" si="1970">C11046*D11046*E11046</f>
        <v>0</v>
      </c>
      <c r="G11046" s="220"/>
      <c r="I11046" s="269"/>
    </row>
    <row r="11047" spans="1:9">
      <c r="A11047" s="842" t="str">
        <f>IF(I11046=0,"",VLOOKUP(I11046,EQUIPOS,2,FALSE))</f>
        <v/>
      </c>
      <c r="B11047" s="843"/>
      <c r="C11047" s="187"/>
      <c r="D11047" s="186"/>
      <c r="E11047" s="240">
        <f>IF(I11046=0,0,VLOOKUP(I11046,EQUIPOS,4,FALSE))</f>
        <v>0</v>
      </c>
      <c r="F11047" s="218">
        <f t="shared" si="1970"/>
        <v>0</v>
      </c>
      <c r="G11047" s="220"/>
      <c r="I11047" s="269"/>
    </row>
    <row r="11048" spans="1:9">
      <c r="A11048" s="842" t="str">
        <f>IF(I11047=0,"",VLOOKUP(I11047,EQUIPOS,2,FALSE))</f>
        <v/>
      </c>
      <c r="B11048" s="843"/>
      <c r="C11048" s="187"/>
      <c r="D11048" s="186"/>
      <c r="E11048" s="240">
        <f>IF(I11047=0,0,VLOOKUP(I11047,EQUIPOS,4,FALSE))</f>
        <v>0</v>
      </c>
      <c r="F11048" s="218">
        <f t="shared" si="1970"/>
        <v>0</v>
      </c>
      <c r="G11048" s="220"/>
      <c r="I11048" s="269"/>
    </row>
    <row r="11049" spans="1:9" ht="30.75" customHeight="1">
      <c r="A11049" s="842" t="str">
        <f>IF(I11048=0,"",VLOOKUP(I11048,EQUIPOS,2,FALSE))</f>
        <v/>
      </c>
      <c r="B11049" s="843"/>
      <c r="C11049" s="187"/>
      <c r="D11049" s="186"/>
      <c r="E11049" s="240">
        <f>IF(I11048=0,0,VLOOKUP(I11048,EQUIPOS,4,FALSE))</f>
        <v>0</v>
      </c>
      <c r="F11049" s="218">
        <f t="shared" si="1970"/>
        <v>0</v>
      </c>
      <c r="G11049" s="221"/>
      <c r="I11049" s="308"/>
    </row>
    <row r="11050" spans="1:9" ht="13.5" thickBot="1">
      <c r="A11050" s="222"/>
      <c r="B11050" s="223"/>
      <c r="C11050" s="223"/>
      <c r="D11050" s="225"/>
      <c r="E11050" s="249"/>
      <c r="F11050" s="226" t="s">
        <v>78</v>
      </c>
      <c r="G11050" s="250">
        <f>SUM(F11045:F11049)</f>
        <v>0</v>
      </c>
      <c r="I11050" s="308"/>
    </row>
    <row r="11051" spans="1:9" ht="13.5" thickTop="1">
      <c r="A11051" s="228" t="s">
        <v>69</v>
      </c>
      <c r="B11051" s="229"/>
      <c r="C11051" s="229"/>
      <c r="D11051" s="231"/>
      <c r="E11051" s="231"/>
      <c r="F11051" s="230"/>
      <c r="G11051" s="232"/>
      <c r="H11051" s="209"/>
      <c r="I11051" s="307"/>
    </row>
    <row r="11052" spans="1:9" ht="26">
      <c r="A11052" s="233" t="s">
        <v>53</v>
      </c>
      <c r="B11052" s="235" t="s">
        <v>54</v>
      </c>
      <c r="C11052" s="235" t="s">
        <v>64</v>
      </c>
      <c r="D11052" s="298" t="s">
        <v>70</v>
      </c>
      <c r="E11052" s="236" t="s">
        <v>65</v>
      </c>
      <c r="F11052" s="237" t="s">
        <v>75</v>
      </c>
      <c r="G11052" s="238" t="s">
        <v>66</v>
      </c>
      <c r="I11052" s="269"/>
    </row>
    <row r="11053" spans="1:9">
      <c r="A11053" s="251" t="str">
        <f t="shared" ref="A11053:A11064" si="1971">IF(I11052=0,"",VLOOKUP(I11052,MANOOBRA,2,FALSE))</f>
        <v/>
      </c>
      <c r="B11053" s="239" t="str">
        <f t="shared" ref="B11053:B11064" si="1972">IF(I11052=0,"",VLOOKUP(I11052,MANOOBRA,3,FALSE))</f>
        <v/>
      </c>
      <c r="C11053" s="187"/>
      <c r="D11053" s="187"/>
      <c r="E11053" s="240">
        <f t="shared" ref="E11053:E11064" si="1973">IF(I11052=0,0,VLOOKUP(I11052,MANOOBRA,4,FALSE))</f>
        <v>0</v>
      </c>
      <c r="F11053" s="218">
        <f>IF(D11053=0,0,C11053*E11053/D11053)</f>
        <v>0</v>
      </c>
      <c r="G11053" s="219"/>
      <c r="I11053" s="269"/>
    </row>
    <row r="11054" spans="1:9">
      <c r="A11054" s="251" t="str">
        <f t="shared" si="1971"/>
        <v/>
      </c>
      <c r="B11054" s="239" t="str">
        <f t="shared" si="1972"/>
        <v/>
      </c>
      <c r="C11054" s="187"/>
      <c r="D11054" s="187"/>
      <c r="E11054" s="240">
        <f t="shared" si="1973"/>
        <v>0</v>
      </c>
      <c r="F11054" s="218">
        <f t="shared" ref="F11054:F11064" si="1974">IF(D11054=0,0,C11054*E11054/D11054)</f>
        <v>0</v>
      </c>
      <c r="G11054" s="220"/>
      <c r="I11054" s="269"/>
    </row>
    <row r="11055" spans="1:9">
      <c r="A11055" s="251" t="str">
        <f t="shared" si="1971"/>
        <v/>
      </c>
      <c r="B11055" s="239" t="str">
        <f t="shared" si="1972"/>
        <v/>
      </c>
      <c r="C11055" s="187"/>
      <c r="D11055" s="290"/>
      <c r="E11055" s="240">
        <f t="shared" si="1973"/>
        <v>0</v>
      </c>
      <c r="F11055" s="218">
        <f t="shared" si="1974"/>
        <v>0</v>
      </c>
      <c r="G11055" s="220"/>
      <c r="I11055" s="269"/>
    </row>
    <row r="11056" spans="1:9">
      <c r="A11056" s="251" t="str">
        <f t="shared" si="1971"/>
        <v/>
      </c>
      <c r="B11056" s="239" t="str">
        <f t="shared" si="1972"/>
        <v/>
      </c>
      <c r="C11056" s="187"/>
      <c r="D11056" s="187"/>
      <c r="E11056" s="240">
        <f t="shared" si="1973"/>
        <v>0</v>
      </c>
      <c r="F11056" s="218">
        <f t="shared" si="1974"/>
        <v>0</v>
      </c>
      <c r="G11056" s="220"/>
      <c r="I11056" s="269"/>
    </row>
    <row r="11057" spans="1:20">
      <c r="A11057" s="251" t="str">
        <f t="shared" si="1971"/>
        <v/>
      </c>
      <c r="B11057" s="239" t="str">
        <f t="shared" si="1972"/>
        <v/>
      </c>
      <c r="C11057" s="187"/>
      <c r="D11057" s="187"/>
      <c r="E11057" s="240">
        <f t="shared" si="1973"/>
        <v>0</v>
      </c>
      <c r="F11057" s="218">
        <f t="shared" si="1974"/>
        <v>0</v>
      </c>
      <c r="G11057" s="220"/>
      <c r="I11057" s="269"/>
    </row>
    <row r="11058" spans="1:20">
      <c r="A11058" s="251" t="str">
        <f t="shared" si="1971"/>
        <v/>
      </c>
      <c r="B11058" s="239" t="str">
        <f t="shared" si="1972"/>
        <v/>
      </c>
      <c r="C11058" s="187"/>
      <c r="D11058" s="187"/>
      <c r="E11058" s="240">
        <f t="shared" si="1973"/>
        <v>0</v>
      </c>
      <c r="F11058" s="218">
        <f t="shared" si="1974"/>
        <v>0</v>
      </c>
      <c r="G11058" s="220"/>
      <c r="I11058" s="269"/>
    </row>
    <row r="11059" spans="1:20">
      <c r="A11059" s="251" t="str">
        <f t="shared" si="1971"/>
        <v/>
      </c>
      <c r="B11059" s="239" t="str">
        <f t="shared" si="1972"/>
        <v/>
      </c>
      <c r="C11059" s="187"/>
      <c r="D11059" s="187"/>
      <c r="E11059" s="240">
        <f t="shared" si="1973"/>
        <v>0</v>
      </c>
      <c r="F11059" s="218">
        <f t="shared" si="1974"/>
        <v>0</v>
      </c>
      <c r="G11059" s="220"/>
      <c r="I11059" s="269"/>
    </row>
    <row r="11060" spans="1:20">
      <c r="A11060" s="251" t="str">
        <f t="shared" si="1971"/>
        <v/>
      </c>
      <c r="B11060" s="239" t="str">
        <f t="shared" si="1972"/>
        <v/>
      </c>
      <c r="C11060" s="187"/>
      <c r="D11060" s="187"/>
      <c r="E11060" s="240">
        <f t="shared" si="1973"/>
        <v>0</v>
      </c>
      <c r="F11060" s="218">
        <f t="shared" si="1974"/>
        <v>0</v>
      </c>
      <c r="G11060" s="220"/>
      <c r="I11060" s="269"/>
    </row>
    <row r="11061" spans="1:20">
      <c r="A11061" s="251" t="str">
        <f t="shared" si="1971"/>
        <v/>
      </c>
      <c r="B11061" s="239" t="str">
        <f t="shared" si="1972"/>
        <v/>
      </c>
      <c r="C11061" s="187"/>
      <c r="D11061" s="187"/>
      <c r="E11061" s="240">
        <f t="shared" si="1973"/>
        <v>0</v>
      </c>
      <c r="F11061" s="218">
        <f t="shared" si="1974"/>
        <v>0</v>
      </c>
      <c r="G11061" s="220"/>
      <c r="I11061" s="269"/>
    </row>
    <row r="11062" spans="1:20">
      <c r="A11062" s="251" t="str">
        <f t="shared" si="1971"/>
        <v/>
      </c>
      <c r="B11062" s="239" t="str">
        <f t="shared" si="1972"/>
        <v/>
      </c>
      <c r="C11062" s="187"/>
      <c r="D11062" s="187"/>
      <c r="E11062" s="240">
        <f t="shared" si="1973"/>
        <v>0</v>
      </c>
      <c r="F11062" s="218">
        <f t="shared" si="1974"/>
        <v>0</v>
      </c>
      <c r="G11062" s="220"/>
      <c r="I11062" s="269"/>
    </row>
    <row r="11063" spans="1:20">
      <c r="A11063" s="251" t="str">
        <f t="shared" si="1971"/>
        <v/>
      </c>
      <c r="B11063" s="239" t="str">
        <f t="shared" si="1972"/>
        <v/>
      </c>
      <c r="C11063" s="187"/>
      <c r="D11063" s="187"/>
      <c r="E11063" s="240">
        <f t="shared" si="1973"/>
        <v>0</v>
      </c>
      <c r="F11063" s="218">
        <f t="shared" si="1974"/>
        <v>0</v>
      </c>
      <c r="G11063" s="220"/>
      <c r="I11063" s="269"/>
    </row>
    <row r="11064" spans="1:20" ht="31.5" customHeight="1">
      <c r="A11064" s="251" t="str">
        <f t="shared" si="1971"/>
        <v/>
      </c>
      <c r="B11064" s="239" t="str">
        <f t="shared" si="1972"/>
        <v/>
      </c>
      <c r="C11064" s="187"/>
      <c r="D11064" s="187"/>
      <c r="E11064" s="240">
        <f t="shared" si="1973"/>
        <v>0</v>
      </c>
      <c r="F11064" s="218">
        <f t="shared" si="1974"/>
        <v>0</v>
      </c>
      <c r="G11064" s="221"/>
      <c r="I11064" s="308"/>
    </row>
    <row r="11065" spans="1:20" ht="13.5" thickBot="1">
      <c r="A11065" s="222"/>
      <c r="B11065" s="223"/>
      <c r="C11065" s="223"/>
      <c r="D11065" s="225"/>
      <c r="E11065" s="225"/>
      <c r="F11065" s="226" t="s">
        <v>79</v>
      </c>
      <c r="G11065" s="250">
        <f>SUM(F11053:F11064)</f>
        <v>0</v>
      </c>
      <c r="I11065" s="308"/>
    </row>
    <row r="11066" spans="1:20" ht="13.5" thickTop="1">
      <c r="A11066" s="179" t="s">
        <v>72</v>
      </c>
      <c r="B11066" s="229"/>
      <c r="C11066" s="229"/>
      <c r="D11066" s="231"/>
      <c r="E11066" s="231"/>
      <c r="F11066" s="230"/>
      <c r="G11066" s="232"/>
      <c r="H11066" s="209"/>
      <c r="I11066" s="307"/>
    </row>
    <row r="11067" spans="1:20">
      <c r="A11067" s="233" t="s">
        <v>53</v>
      </c>
      <c r="B11067" s="234"/>
      <c r="C11067" s="234"/>
      <c r="D11067" s="299"/>
      <c r="E11067" s="236" t="s">
        <v>73</v>
      </c>
      <c r="F11067" s="237" t="s">
        <v>74</v>
      </c>
      <c r="G11067" s="252" t="s">
        <v>73</v>
      </c>
      <c r="I11067" s="308"/>
    </row>
    <row r="11068" spans="1:20">
      <c r="A11068" s="178" t="s">
        <v>86</v>
      </c>
      <c r="B11068" s="253"/>
      <c r="C11068" s="253"/>
      <c r="D11068" s="300"/>
      <c r="E11068" s="217">
        <f>SUM(G11027,G11042,G11050,G11065)</f>
        <v>0</v>
      </c>
      <c r="F11068" s="254">
        <f>A</f>
        <v>0</v>
      </c>
      <c r="G11068" s="255">
        <f>E11068*F11068</f>
        <v>0</v>
      </c>
      <c r="I11068" s="308"/>
    </row>
    <row r="11069" spans="1:20">
      <c r="A11069" s="178" t="s">
        <v>84</v>
      </c>
      <c r="B11069" s="253"/>
      <c r="C11069" s="253"/>
      <c r="D11069" s="300"/>
      <c r="E11069" s="217">
        <f>SUM(G11027,G11042,G11050,G11065)</f>
        <v>0</v>
      </c>
      <c r="F11069" s="254">
        <f>I</f>
        <v>0</v>
      </c>
      <c r="G11069" s="255">
        <f>E11069*F11069</f>
        <v>0</v>
      </c>
      <c r="I11069" s="308"/>
    </row>
    <row r="11070" spans="1:20" ht="33" customHeight="1">
      <c r="A11070" s="178" t="s">
        <v>85</v>
      </c>
      <c r="B11070" s="253"/>
      <c r="C11070" s="253"/>
      <c r="D11070" s="300"/>
      <c r="E11070" s="217">
        <f>SUM(G11027,G11042,G11050,G11065)</f>
        <v>0</v>
      </c>
      <c r="F11070" s="254">
        <f>U</f>
        <v>0</v>
      </c>
      <c r="G11070" s="255">
        <f>E11070*F11070</f>
        <v>0</v>
      </c>
      <c r="I11070" s="308"/>
      <c r="J11070" s="281"/>
      <c r="K11070" s="281"/>
      <c r="L11070" s="281"/>
      <c r="M11070" s="281"/>
      <c r="N11070" s="281"/>
      <c r="O11070" s="281"/>
      <c r="P11070" s="281"/>
      <c r="Q11070" s="281"/>
      <c r="R11070" s="281"/>
      <c r="S11070" s="281"/>
    </row>
    <row r="11071" spans="1:20" s="201" customFormat="1" ht="13.5" thickBot="1">
      <c r="A11071" s="222"/>
      <c r="B11071" s="223"/>
      <c r="C11071" s="223"/>
      <c r="D11071" s="225"/>
      <c r="E11071" s="225"/>
      <c r="F11071" s="256" t="s">
        <v>83</v>
      </c>
      <c r="G11071" s="250">
        <f>SUM(G11068:G11070)</f>
        <v>0</v>
      </c>
      <c r="I11071" s="309"/>
      <c r="J11071" s="201" t="str">
        <f>B11011</f>
        <v>12,10</v>
      </c>
      <c r="K11071" s="261">
        <f>E11068</f>
        <v>0</v>
      </c>
      <c r="L11071" s="261">
        <f>+G11027</f>
        <v>0</v>
      </c>
      <c r="M11071" s="261">
        <f>+G11042</f>
        <v>0</v>
      </c>
      <c r="N11071" s="261">
        <f>+G11050</f>
        <v>0</v>
      </c>
      <c r="O11071" s="261">
        <f>+G11065</f>
        <v>0</v>
      </c>
      <c r="P11071" s="280">
        <f>G11068</f>
        <v>0</v>
      </c>
      <c r="Q11071" s="280">
        <f>G11069</f>
        <v>0</v>
      </c>
      <c r="R11071" s="280">
        <f>G11070</f>
        <v>0</v>
      </c>
      <c r="S11071" s="283">
        <f>SUM(K11071:R11071)</f>
        <v>0</v>
      </c>
      <c r="T11071" s="280"/>
    </row>
    <row r="11072" spans="1:20" ht="14" thickTop="1" thickBot="1">
      <c r="A11072" s="257"/>
      <c r="B11072" s="201"/>
      <c r="C11072" s="201"/>
      <c r="D11072" s="301"/>
      <c r="E11072" s="258" t="s">
        <v>88</v>
      </c>
      <c r="F11072" s="259"/>
      <c r="G11072" s="260">
        <f>ROUND(SUM(G11027,G11042,G11050,G11065,G11071),0)</f>
        <v>0</v>
      </c>
      <c r="I11072" s="308"/>
      <c r="T11072" s="280"/>
    </row>
    <row r="11073" spans="1:20" ht="13.5" thickTop="1">
      <c r="A11073" s="262" t="s">
        <v>95</v>
      </c>
      <c r="D11073" s="206"/>
      <c r="E11073" s="206"/>
      <c r="F11073" s="205"/>
      <c r="G11073" s="208"/>
      <c r="I11073" s="308"/>
      <c r="T11073" s="280"/>
    </row>
    <row r="11074" spans="1:20">
      <c r="A11074" s="262"/>
      <c r="B11074" s="263"/>
      <c r="C11074" s="263"/>
      <c r="D11074" s="302"/>
      <c r="E11074" s="206"/>
      <c r="F11074" s="205"/>
      <c r="G11074" s="264">
        <f ca="1">TODAY()</f>
        <v>45189</v>
      </c>
      <c r="I11074" s="308"/>
      <c r="T11074" s="280"/>
    </row>
    <row r="11075" spans="1:20" s="191" customFormat="1" ht="13.5" thickBot="1">
      <c r="A11075" s="222"/>
      <c r="B11075" s="223"/>
      <c r="C11075" s="223"/>
      <c r="D11075" s="225"/>
      <c r="E11075" s="225"/>
      <c r="F11075" s="224"/>
      <c r="G11075" s="265"/>
      <c r="I11075" s="303"/>
      <c r="S11075" s="282"/>
    </row>
    <row r="11076" spans="1:20" s="191" customFormat="1" ht="13.5" thickTop="1">
      <c r="A11076" s="188" t="s">
        <v>124</v>
      </c>
      <c r="B11076" s="188"/>
      <c r="C11076" s="188"/>
      <c r="D11076" s="190"/>
      <c r="E11076" s="190"/>
      <c r="F11076" s="189"/>
      <c r="G11076" s="189"/>
      <c r="I11076" s="303"/>
      <c r="S11076" s="282"/>
    </row>
    <row r="11077" spans="1:20" s="191" customFormat="1">
      <c r="A11077" s="188" t="str">
        <f>CONCATENATE('Prestaciones y AIU'!A9696," ANALISIS DE PRECIOS UNITARIOS")</f>
        <v xml:space="preserve"> ANALISIS DE PRECIOS UNITARIOS</v>
      </c>
      <c r="B11077" s="188"/>
      <c r="C11077" s="188"/>
      <c r="D11077" s="190"/>
      <c r="E11077" s="190"/>
      <c r="F11077" s="189"/>
      <c r="G11077" s="189"/>
      <c r="I11077" s="303"/>
      <c r="S11077" s="282"/>
    </row>
    <row r="11078" spans="1:20" s="191" customFormat="1">
      <c r="A11078" s="188" t="str">
        <f>Objeto_LIC</f>
        <v>OBJETO PROCESO COMPETITIVO</v>
      </c>
      <c r="B11078" s="188"/>
      <c r="C11078" s="188"/>
      <c r="D11078" s="190"/>
      <c r="E11078" s="190"/>
      <c r="F11078" s="189"/>
      <c r="G11078" s="189"/>
      <c r="I11078" s="303"/>
      <c r="S11078" s="282"/>
    </row>
    <row r="11079" spans="1:20">
      <c r="A11079" s="188"/>
      <c r="B11079" s="188"/>
      <c r="C11079" s="188"/>
      <c r="D11079" s="190"/>
      <c r="E11079" s="190"/>
      <c r="F11079" s="189"/>
      <c r="G11079" s="189"/>
    </row>
    <row r="11080" spans="1:20" s="201" customFormat="1" ht="13.5" thickBot="1">
      <c r="A11080" s="192"/>
      <c r="B11080" s="192"/>
      <c r="C11080" s="192"/>
      <c r="D11080" s="194"/>
      <c r="E11080" s="194"/>
      <c r="F11080" s="193"/>
      <c r="G11080" s="193"/>
      <c r="I11080" s="305"/>
      <c r="S11080" s="282"/>
    </row>
    <row r="11081" spans="1:20" ht="13.5" thickTop="1">
      <c r="A11081" s="196"/>
      <c r="B11081" s="197"/>
      <c r="C11081" s="197"/>
      <c r="D11081" s="199"/>
      <c r="E11081" s="199"/>
      <c r="F11081" s="198"/>
      <c r="G11081" s="200" t="s">
        <v>125</v>
      </c>
    </row>
    <row r="11082" spans="1:20">
      <c r="A11082" s="202" t="s">
        <v>58</v>
      </c>
      <c r="B11082" s="844" t="str">
        <f>Proponente</f>
        <v>INDICAR NOMBRE DE CONTRATISTA</v>
      </c>
      <c r="C11082" s="844"/>
      <c r="D11082" s="844"/>
      <c r="E11082" s="844"/>
      <c r="F11082" s="844"/>
      <c r="G11082" s="845"/>
    </row>
    <row r="11083" spans="1:20">
      <c r="A11083" s="202" t="s">
        <v>59</v>
      </c>
      <c r="B11083" s="203" t="str">
        <f>Presupuesto!$A$167</f>
        <v>12,11</v>
      </c>
      <c r="C11083" s="844" t="str">
        <f>Presupuesto!$B$167</f>
        <v>Retrocargador de llantas (Caterpillar 416D o similar)</v>
      </c>
      <c r="D11083" s="844"/>
      <c r="E11083" s="844"/>
      <c r="F11083" s="844"/>
      <c r="G11083" s="845"/>
    </row>
    <row r="11084" spans="1:20">
      <c r="A11084" s="204"/>
      <c r="D11084" s="206"/>
      <c r="E11084" s="206"/>
      <c r="F11084" s="192" t="s">
        <v>87</v>
      </c>
      <c r="G11084" s="207" t="str">
        <f>Presupuesto!$C$167</f>
        <v>Hr</v>
      </c>
      <c r="I11084" s="306"/>
      <c r="J11084" s="281"/>
      <c r="K11084" s="281"/>
      <c r="L11084" s="281"/>
      <c r="M11084" s="281"/>
      <c r="N11084" s="281"/>
      <c r="O11084" s="281"/>
      <c r="P11084" s="281"/>
      <c r="Q11084" s="281"/>
      <c r="R11084" s="281"/>
      <c r="S11084" s="281"/>
    </row>
    <row r="11085" spans="1:20" s="209" customFormat="1" ht="13.5" thickBot="1">
      <c r="A11085" s="202" t="s">
        <v>60</v>
      </c>
      <c r="B11085" s="195"/>
      <c r="C11085" s="195"/>
      <c r="D11085" s="206"/>
      <c r="E11085" s="206"/>
      <c r="F11085" s="205"/>
      <c r="G11085" s="208"/>
      <c r="I11085" s="307"/>
      <c r="S11085" s="281"/>
    </row>
    <row r="11086" spans="1:20" ht="13.5" thickTop="1">
      <c r="A11086" s="210" t="s">
        <v>53</v>
      </c>
      <c r="B11086" s="211" t="s">
        <v>61</v>
      </c>
      <c r="C11086" s="211" t="s">
        <v>62</v>
      </c>
      <c r="D11086" s="212" t="s">
        <v>70</v>
      </c>
      <c r="E11086" s="213" t="s">
        <v>98</v>
      </c>
      <c r="F11086" s="213" t="s">
        <v>75</v>
      </c>
      <c r="G11086" s="214" t="s">
        <v>66</v>
      </c>
      <c r="I11086" s="269"/>
    </row>
    <row r="11087" spans="1:20">
      <c r="A11087" s="215" t="str">
        <f t="shared" ref="A11087:A11098" si="1975">IF(I11086=0,"-",VLOOKUP(I11086,EQUIPOS,2,FALSE))</f>
        <v>-</v>
      </c>
      <c r="B11087" s="216"/>
      <c r="C11087" s="216"/>
      <c r="D11087" s="186"/>
      <c r="E11087" s="217">
        <f t="shared" ref="E11087:E11098" si="1976">IF(I11086=0,0,VLOOKUP(I11086,EQUIPOS,4,FALSE))</f>
        <v>0</v>
      </c>
      <c r="F11087" s="218">
        <f t="shared" ref="F11087:F11098" si="1977">IF(D11087=0,0,E11087/D11087)</f>
        <v>0</v>
      </c>
      <c r="G11087" s="219"/>
      <c r="I11087" s="269"/>
    </row>
    <row r="11088" spans="1:20">
      <c r="A11088" s="215" t="str">
        <f t="shared" si="1975"/>
        <v>-</v>
      </c>
      <c r="B11088" s="216"/>
      <c r="C11088" s="216"/>
      <c r="D11088" s="186"/>
      <c r="E11088" s="217">
        <f t="shared" si="1976"/>
        <v>0</v>
      </c>
      <c r="F11088" s="218">
        <f t="shared" si="1977"/>
        <v>0</v>
      </c>
      <c r="G11088" s="220"/>
      <c r="I11088" s="269"/>
    </row>
    <row r="11089" spans="1:19">
      <c r="A11089" s="215" t="str">
        <f t="shared" si="1975"/>
        <v>-</v>
      </c>
      <c r="B11089" s="216"/>
      <c r="C11089" s="216"/>
      <c r="D11089" s="186"/>
      <c r="E11089" s="217">
        <f t="shared" si="1976"/>
        <v>0</v>
      </c>
      <c r="F11089" s="218">
        <f t="shared" si="1977"/>
        <v>0</v>
      </c>
      <c r="G11089" s="220"/>
      <c r="I11089" s="269"/>
    </row>
    <row r="11090" spans="1:19">
      <c r="A11090" s="215" t="str">
        <f t="shared" si="1975"/>
        <v>-</v>
      </c>
      <c r="B11090" s="216"/>
      <c r="C11090" s="216"/>
      <c r="D11090" s="186"/>
      <c r="E11090" s="217">
        <f t="shared" si="1976"/>
        <v>0</v>
      </c>
      <c r="F11090" s="218">
        <f t="shared" si="1977"/>
        <v>0</v>
      </c>
      <c r="G11090" s="220"/>
      <c r="I11090" s="269"/>
    </row>
    <row r="11091" spans="1:19">
      <c r="A11091" s="215" t="str">
        <f t="shared" si="1975"/>
        <v>-</v>
      </c>
      <c r="B11091" s="216"/>
      <c r="C11091" s="216"/>
      <c r="D11091" s="186"/>
      <c r="E11091" s="217">
        <f t="shared" si="1976"/>
        <v>0</v>
      </c>
      <c r="F11091" s="218">
        <f t="shared" si="1977"/>
        <v>0</v>
      </c>
      <c r="G11091" s="220"/>
      <c r="I11091" s="269"/>
    </row>
    <row r="11092" spans="1:19">
      <c r="A11092" s="215" t="str">
        <f t="shared" si="1975"/>
        <v>-</v>
      </c>
      <c r="B11092" s="216"/>
      <c r="C11092" s="216"/>
      <c r="D11092" s="186"/>
      <c r="E11092" s="217">
        <f t="shared" si="1976"/>
        <v>0</v>
      </c>
      <c r="F11092" s="218">
        <f t="shared" si="1977"/>
        <v>0</v>
      </c>
      <c r="G11092" s="220"/>
      <c r="I11092" s="269"/>
    </row>
    <row r="11093" spans="1:19">
      <c r="A11093" s="215" t="str">
        <f t="shared" si="1975"/>
        <v>-</v>
      </c>
      <c r="B11093" s="216"/>
      <c r="C11093" s="216"/>
      <c r="D11093" s="186"/>
      <c r="E11093" s="217">
        <f t="shared" si="1976"/>
        <v>0</v>
      </c>
      <c r="F11093" s="218">
        <f t="shared" si="1977"/>
        <v>0</v>
      </c>
      <c r="G11093" s="220"/>
      <c r="I11093" s="269"/>
    </row>
    <row r="11094" spans="1:19">
      <c r="A11094" s="215" t="str">
        <f t="shared" si="1975"/>
        <v>-</v>
      </c>
      <c r="B11094" s="216"/>
      <c r="C11094" s="216"/>
      <c r="D11094" s="186"/>
      <c r="E11094" s="217">
        <f t="shared" si="1976"/>
        <v>0</v>
      </c>
      <c r="F11094" s="218">
        <f t="shared" si="1977"/>
        <v>0</v>
      </c>
      <c r="G11094" s="220"/>
      <c r="I11094" s="269"/>
    </row>
    <row r="11095" spans="1:19">
      <c r="A11095" s="215" t="str">
        <f t="shared" si="1975"/>
        <v>-</v>
      </c>
      <c r="B11095" s="216"/>
      <c r="C11095" s="216"/>
      <c r="D11095" s="186"/>
      <c r="E11095" s="217">
        <f t="shared" si="1976"/>
        <v>0</v>
      </c>
      <c r="F11095" s="218">
        <f t="shared" si="1977"/>
        <v>0</v>
      </c>
      <c r="G11095" s="220"/>
      <c r="I11095" s="269"/>
    </row>
    <row r="11096" spans="1:19">
      <c r="A11096" s="215" t="str">
        <f t="shared" si="1975"/>
        <v>-</v>
      </c>
      <c r="B11096" s="216"/>
      <c r="C11096" s="216"/>
      <c r="D11096" s="186"/>
      <c r="E11096" s="217">
        <f t="shared" si="1976"/>
        <v>0</v>
      </c>
      <c r="F11096" s="218">
        <f t="shared" si="1977"/>
        <v>0</v>
      </c>
      <c r="G11096" s="220"/>
      <c r="I11096" s="269"/>
    </row>
    <row r="11097" spans="1:19">
      <c r="A11097" s="215" t="str">
        <f t="shared" si="1975"/>
        <v>-</v>
      </c>
      <c r="B11097" s="216"/>
      <c r="C11097" s="216"/>
      <c r="D11097" s="186"/>
      <c r="E11097" s="217">
        <f t="shared" si="1976"/>
        <v>0</v>
      </c>
      <c r="F11097" s="218">
        <f t="shared" si="1977"/>
        <v>0</v>
      </c>
      <c r="G11097" s="220"/>
      <c r="I11097" s="269"/>
    </row>
    <row r="11098" spans="1:19">
      <c r="A11098" s="215" t="str">
        <f t="shared" si="1975"/>
        <v>-</v>
      </c>
      <c r="B11098" s="216"/>
      <c r="C11098" s="216"/>
      <c r="D11098" s="186"/>
      <c r="E11098" s="217">
        <f t="shared" si="1976"/>
        <v>0</v>
      </c>
      <c r="F11098" s="218">
        <f t="shared" si="1977"/>
        <v>0</v>
      </c>
      <c r="G11098" s="220"/>
      <c r="I11098" s="308"/>
    </row>
    <row r="11099" spans="1:19" ht="13.5" thickBot="1">
      <c r="A11099" s="222"/>
      <c r="B11099" s="223"/>
      <c r="C11099" s="223"/>
      <c r="D11099" s="225"/>
      <c r="E11099" s="225"/>
      <c r="F11099" s="226" t="s">
        <v>76</v>
      </c>
      <c r="G11099" s="227">
        <f>SUM(F11087:F11098)</f>
        <v>0</v>
      </c>
      <c r="I11099" s="308"/>
    </row>
    <row r="11100" spans="1:19" s="209" customFormat="1" ht="13.5" thickTop="1">
      <c r="A11100" s="228" t="s">
        <v>63</v>
      </c>
      <c r="B11100" s="229"/>
      <c r="C11100" s="229"/>
      <c r="D11100" s="231"/>
      <c r="E11100" s="231"/>
      <c r="F11100" s="230"/>
      <c r="G11100" s="232"/>
      <c r="I11100" s="307"/>
      <c r="S11100" s="281"/>
    </row>
    <row r="11101" spans="1:19" ht="26">
      <c r="A11101" s="233" t="s">
        <v>53</v>
      </c>
      <c r="B11101" s="234"/>
      <c r="C11101" s="235" t="s">
        <v>54</v>
      </c>
      <c r="D11101" s="298" t="s">
        <v>64</v>
      </c>
      <c r="E11101" s="236" t="s">
        <v>65</v>
      </c>
      <c r="F11101" s="237" t="s">
        <v>75</v>
      </c>
      <c r="G11101" s="238" t="s">
        <v>66</v>
      </c>
      <c r="I11101" s="269"/>
    </row>
    <row r="11102" spans="1:19">
      <c r="A11102" s="842" t="str">
        <f t="shared" ref="A11102:A11113" si="1978">IF(I11101=0,"",VLOOKUP(I11101,MATERIALES,2,FALSE))</f>
        <v/>
      </c>
      <c r="B11102" s="843"/>
      <c r="C11102" s="239" t="str">
        <f t="shared" ref="C11102:C11110" si="1979">IF(I11101=0,"",VLOOKUP(I11101,MATERIALES,3,FALSE))</f>
        <v/>
      </c>
      <c r="D11102" s="186"/>
      <c r="E11102" s="240">
        <f t="shared" ref="E11102:E11113" si="1980">IF(I11101=0,0,VLOOKUP(I11101,MATERIALES,4,FALSE))</f>
        <v>0</v>
      </c>
      <c r="F11102" s="218">
        <f>D11102*E11102</f>
        <v>0</v>
      </c>
      <c r="G11102" s="219"/>
      <c r="I11102" s="269"/>
    </row>
    <row r="11103" spans="1:19">
      <c r="A11103" s="842" t="str">
        <f t="shared" si="1978"/>
        <v/>
      </c>
      <c r="B11103" s="843"/>
      <c r="C11103" s="239" t="str">
        <f t="shared" si="1979"/>
        <v/>
      </c>
      <c r="D11103" s="186"/>
      <c r="E11103" s="240">
        <f t="shared" si="1980"/>
        <v>0</v>
      </c>
      <c r="F11103" s="218">
        <f t="shared" ref="F11103:F11113" si="1981">D11103*E11103</f>
        <v>0</v>
      </c>
      <c r="G11103" s="220"/>
      <c r="I11103" s="269"/>
    </row>
    <row r="11104" spans="1:19">
      <c r="A11104" s="842" t="str">
        <f t="shared" si="1978"/>
        <v/>
      </c>
      <c r="B11104" s="843"/>
      <c r="C11104" s="239" t="str">
        <f t="shared" si="1979"/>
        <v/>
      </c>
      <c r="D11104" s="186"/>
      <c r="E11104" s="240">
        <f t="shared" si="1980"/>
        <v>0</v>
      </c>
      <c r="F11104" s="218">
        <f t="shared" si="1981"/>
        <v>0</v>
      </c>
      <c r="G11104" s="220"/>
      <c r="I11104" s="269"/>
    </row>
    <row r="11105" spans="1:9">
      <c r="A11105" s="842" t="str">
        <f t="shared" si="1978"/>
        <v/>
      </c>
      <c r="B11105" s="843"/>
      <c r="C11105" s="239" t="str">
        <f t="shared" si="1979"/>
        <v/>
      </c>
      <c r="D11105" s="186"/>
      <c r="E11105" s="240">
        <f t="shared" si="1980"/>
        <v>0</v>
      </c>
      <c r="F11105" s="218">
        <f t="shared" si="1981"/>
        <v>0</v>
      </c>
      <c r="G11105" s="220"/>
      <c r="I11105" s="269"/>
    </row>
    <row r="11106" spans="1:9">
      <c r="A11106" s="842" t="str">
        <f t="shared" si="1978"/>
        <v/>
      </c>
      <c r="B11106" s="843"/>
      <c r="C11106" s="239" t="str">
        <f t="shared" si="1979"/>
        <v/>
      </c>
      <c r="D11106" s="186"/>
      <c r="E11106" s="240">
        <f t="shared" si="1980"/>
        <v>0</v>
      </c>
      <c r="F11106" s="218">
        <f t="shared" si="1981"/>
        <v>0</v>
      </c>
      <c r="G11106" s="220"/>
      <c r="I11106" s="269"/>
    </row>
    <row r="11107" spans="1:9">
      <c r="A11107" s="842" t="str">
        <f t="shared" si="1978"/>
        <v/>
      </c>
      <c r="B11107" s="843"/>
      <c r="C11107" s="239" t="str">
        <f t="shared" si="1979"/>
        <v/>
      </c>
      <c r="D11107" s="186"/>
      <c r="E11107" s="240">
        <f t="shared" si="1980"/>
        <v>0</v>
      </c>
      <c r="F11107" s="218">
        <f t="shared" si="1981"/>
        <v>0</v>
      </c>
      <c r="G11107" s="220"/>
      <c r="I11107" s="269"/>
    </row>
    <row r="11108" spans="1:9">
      <c r="A11108" s="842" t="str">
        <f t="shared" si="1978"/>
        <v/>
      </c>
      <c r="B11108" s="843"/>
      <c r="C11108" s="239" t="str">
        <f t="shared" si="1979"/>
        <v/>
      </c>
      <c r="D11108" s="186"/>
      <c r="E11108" s="240">
        <f t="shared" si="1980"/>
        <v>0</v>
      </c>
      <c r="F11108" s="218">
        <f t="shared" si="1981"/>
        <v>0</v>
      </c>
      <c r="G11108" s="220"/>
      <c r="I11108" s="269"/>
    </row>
    <row r="11109" spans="1:9">
      <c r="A11109" s="842" t="str">
        <f t="shared" si="1978"/>
        <v/>
      </c>
      <c r="B11109" s="843"/>
      <c r="C11109" s="239" t="str">
        <f t="shared" si="1979"/>
        <v/>
      </c>
      <c r="D11109" s="186"/>
      <c r="E11109" s="240">
        <f t="shared" si="1980"/>
        <v>0</v>
      </c>
      <c r="F11109" s="218">
        <f t="shared" si="1981"/>
        <v>0</v>
      </c>
      <c r="G11109" s="241"/>
      <c r="I11109" s="269"/>
    </row>
    <row r="11110" spans="1:9">
      <c r="A11110" s="842" t="str">
        <f t="shared" si="1978"/>
        <v/>
      </c>
      <c r="B11110" s="843"/>
      <c r="C11110" s="239" t="str">
        <f t="shared" si="1979"/>
        <v/>
      </c>
      <c r="D11110" s="186"/>
      <c r="E11110" s="240">
        <f t="shared" si="1980"/>
        <v>0</v>
      </c>
      <c r="F11110" s="218">
        <f t="shared" si="1981"/>
        <v>0</v>
      </c>
      <c r="G11110" s="220"/>
      <c r="I11110" s="269"/>
    </row>
    <row r="11111" spans="1:9">
      <c r="A11111" s="842" t="str">
        <f t="shared" si="1978"/>
        <v/>
      </c>
      <c r="B11111" s="843"/>
      <c r="C11111" s="239"/>
      <c r="D11111" s="186"/>
      <c r="E11111" s="240">
        <f t="shared" si="1980"/>
        <v>0</v>
      </c>
      <c r="F11111" s="218">
        <f t="shared" si="1981"/>
        <v>0</v>
      </c>
      <c r="G11111" s="220"/>
      <c r="I11111" s="269"/>
    </row>
    <row r="11112" spans="1:9">
      <c r="A11112" s="842" t="str">
        <f t="shared" si="1978"/>
        <v/>
      </c>
      <c r="B11112" s="843"/>
      <c r="C11112" s="239"/>
      <c r="D11112" s="186"/>
      <c r="E11112" s="240">
        <f t="shared" si="1980"/>
        <v>0</v>
      </c>
      <c r="F11112" s="218">
        <f t="shared" si="1981"/>
        <v>0</v>
      </c>
      <c r="G11112" s="220"/>
      <c r="I11112" s="269"/>
    </row>
    <row r="11113" spans="1:9" ht="26.25" customHeight="1">
      <c r="A11113" s="842" t="str">
        <f t="shared" si="1978"/>
        <v/>
      </c>
      <c r="B11113" s="843"/>
      <c r="C11113" s="239" t="str">
        <f t="shared" ref="C11113" si="1982">IF(I11112=0,"",VLOOKUP(I11112,MATERIALES,3,FALSE))</f>
        <v/>
      </c>
      <c r="D11113" s="186"/>
      <c r="E11113" s="240">
        <f t="shared" si="1980"/>
        <v>0</v>
      </c>
      <c r="F11113" s="218">
        <f t="shared" si="1981"/>
        <v>0</v>
      </c>
      <c r="G11113" s="221"/>
      <c r="I11113" s="308"/>
    </row>
    <row r="11114" spans="1:9" ht="13.5" thickBot="1">
      <c r="A11114" s="204"/>
      <c r="D11114" s="206"/>
      <c r="E11114" s="242"/>
      <c r="F11114" s="243" t="s">
        <v>77</v>
      </c>
      <c r="G11114" s="241">
        <f>SUM(F11102:F11113)</f>
        <v>0</v>
      </c>
      <c r="I11114" s="308"/>
    </row>
    <row r="11115" spans="1:9" ht="14" thickTop="1" thickBot="1">
      <c r="A11115" s="244" t="s">
        <v>68</v>
      </c>
      <c r="B11115" s="245"/>
      <c r="C11115" s="245"/>
      <c r="D11115" s="247"/>
      <c r="E11115" s="247"/>
      <c r="F11115" s="246"/>
      <c r="G11115" s="248"/>
      <c r="I11115" s="308"/>
    </row>
    <row r="11116" spans="1:9" ht="13.5" thickTop="1">
      <c r="A11116" s="233" t="s">
        <v>53</v>
      </c>
      <c r="B11116" s="234"/>
      <c r="C11116" s="236" t="s">
        <v>67</v>
      </c>
      <c r="D11116" s="298" t="s">
        <v>71</v>
      </c>
      <c r="E11116" s="236" t="s">
        <v>96</v>
      </c>
      <c r="F11116" s="237" t="s">
        <v>75</v>
      </c>
      <c r="G11116" s="238" t="s">
        <v>66</v>
      </c>
      <c r="I11116" s="269"/>
    </row>
    <row r="11117" spans="1:9">
      <c r="A11117" s="842" t="str">
        <f>IF(I11116=0,"",VLOOKUP(I11116,EQUIPOS,2,FALSE))</f>
        <v/>
      </c>
      <c r="B11117" s="843"/>
      <c r="C11117" s="187"/>
      <c r="D11117" s="186"/>
      <c r="E11117" s="240">
        <f>IF(I11116=0,0,VLOOKUP(I11116,EQUIPOS,4,FALSE))</f>
        <v>0</v>
      </c>
      <c r="F11117" s="218">
        <f>C11117*D11117*E11117</f>
        <v>0</v>
      </c>
      <c r="G11117" s="219"/>
      <c r="I11117" s="269"/>
    </row>
    <row r="11118" spans="1:9">
      <c r="A11118" s="842" t="str">
        <f>IF(I11117=0,"",VLOOKUP(I11117,EQUIPOS,2,FALSE))</f>
        <v/>
      </c>
      <c r="B11118" s="843"/>
      <c r="C11118" s="187"/>
      <c r="D11118" s="186"/>
      <c r="E11118" s="240">
        <f>IF(I11117=0,0,VLOOKUP(I11117,EQUIPOS,4,FALSE))</f>
        <v>0</v>
      </c>
      <c r="F11118" s="218">
        <f t="shared" ref="F11118:F11121" si="1983">C11118*D11118*E11118</f>
        <v>0</v>
      </c>
      <c r="G11118" s="220"/>
      <c r="I11118" s="269"/>
    </row>
    <row r="11119" spans="1:9">
      <c r="A11119" s="842" t="str">
        <f>IF(I11118=0,"",VLOOKUP(I11118,EQUIPOS,2,FALSE))</f>
        <v/>
      </c>
      <c r="B11119" s="843"/>
      <c r="C11119" s="187"/>
      <c r="D11119" s="186"/>
      <c r="E11119" s="240">
        <f>IF(I11118=0,0,VLOOKUP(I11118,EQUIPOS,4,FALSE))</f>
        <v>0</v>
      </c>
      <c r="F11119" s="218">
        <f t="shared" si="1983"/>
        <v>0</v>
      </c>
      <c r="G11119" s="220"/>
      <c r="I11119" s="269"/>
    </row>
    <row r="11120" spans="1:9">
      <c r="A11120" s="842" t="str">
        <f>IF(I11119=0,"",VLOOKUP(I11119,EQUIPOS,2,FALSE))</f>
        <v/>
      </c>
      <c r="B11120" s="843"/>
      <c r="C11120" s="187"/>
      <c r="D11120" s="186"/>
      <c r="E11120" s="240">
        <f>IF(I11119=0,0,VLOOKUP(I11119,EQUIPOS,4,FALSE))</f>
        <v>0</v>
      </c>
      <c r="F11120" s="218">
        <f t="shared" si="1983"/>
        <v>0</v>
      </c>
      <c r="G11120" s="220"/>
      <c r="I11120" s="269"/>
    </row>
    <row r="11121" spans="1:9" ht="30.75" customHeight="1">
      <c r="A11121" s="842" t="str">
        <f>IF(I11120=0,"",VLOOKUP(I11120,EQUIPOS,2,FALSE))</f>
        <v/>
      </c>
      <c r="B11121" s="843"/>
      <c r="C11121" s="187"/>
      <c r="D11121" s="186"/>
      <c r="E11121" s="240">
        <f>IF(I11120=0,0,VLOOKUP(I11120,EQUIPOS,4,FALSE))</f>
        <v>0</v>
      </c>
      <c r="F11121" s="218">
        <f t="shared" si="1983"/>
        <v>0</v>
      </c>
      <c r="G11121" s="221"/>
      <c r="I11121" s="308"/>
    </row>
    <row r="11122" spans="1:9" ht="13.5" thickBot="1">
      <c r="A11122" s="222"/>
      <c r="B11122" s="223"/>
      <c r="C11122" s="223"/>
      <c r="D11122" s="225"/>
      <c r="E11122" s="249"/>
      <c r="F11122" s="226" t="s">
        <v>78</v>
      </c>
      <c r="G11122" s="250">
        <f>SUM(F11117:F11121)</f>
        <v>0</v>
      </c>
      <c r="I11122" s="308"/>
    </row>
    <row r="11123" spans="1:9" ht="13.5" thickTop="1">
      <c r="A11123" s="228" t="s">
        <v>69</v>
      </c>
      <c r="B11123" s="229"/>
      <c r="C11123" s="229"/>
      <c r="D11123" s="231"/>
      <c r="E11123" s="231"/>
      <c r="F11123" s="230"/>
      <c r="G11123" s="232"/>
      <c r="H11123" s="209"/>
      <c r="I11123" s="307"/>
    </row>
    <row r="11124" spans="1:9" ht="26">
      <c r="A11124" s="233" t="s">
        <v>53</v>
      </c>
      <c r="B11124" s="235" t="s">
        <v>54</v>
      </c>
      <c r="C11124" s="235" t="s">
        <v>64</v>
      </c>
      <c r="D11124" s="298" t="s">
        <v>70</v>
      </c>
      <c r="E11124" s="236" t="s">
        <v>65</v>
      </c>
      <c r="F11124" s="237" t="s">
        <v>75</v>
      </c>
      <c r="G11124" s="238" t="s">
        <v>66</v>
      </c>
      <c r="I11124" s="269"/>
    </row>
    <row r="11125" spans="1:9">
      <c r="A11125" s="251" t="str">
        <f t="shared" ref="A11125:A11136" si="1984">IF(I11124=0,"",VLOOKUP(I11124,MANOOBRA,2,FALSE))</f>
        <v/>
      </c>
      <c r="B11125" s="239" t="str">
        <f t="shared" ref="B11125:B11136" si="1985">IF(I11124=0,"",VLOOKUP(I11124,MANOOBRA,3,FALSE))</f>
        <v/>
      </c>
      <c r="C11125" s="187"/>
      <c r="D11125" s="187"/>
      <c r="E11125" s="240">
        <f t="shared" ref="E11125:E11136" si="1986">IF(I11124=0,0,VLOOKUP(I11124,MANOOBRA,4,FALSE))</f>
        <v>0</v>
      </c>
      <c r="F11125" s="218">
        <f>IF(D11125=0,0,C11125*E11125/D11125)</f>
        <v>0</v>
      </c>
      <c r="G11125" s="219"/>
      <c r="I11125" s="269"/>
    </row>
    <row r="11126" spans="1:9">
      <c r="A11126" s="251" t="str">
        <f t="shared" si="1984"/>
        <v/>
      </c>
      <c r="B11126" s="239" t="str">
        <f t="shared" si="1985"/>
        <v/>
      </c>
      <c r="C11126" s="187"/>
      <c r="D11126" s="187"/>
      <c r="E11126" s="240">
        <f t="shared" si="1986"/>
        <v>0</v>
      </c>
      <c r="F11126" s="218">
        <f t="shared" ref="F11126:F11136" si="1987">IF(D11126=0,0,C11126*E11126/D11126)</f>
        <v>0</v>
      </c>
      <c r="G11126" s="220"/>
      <c r="I11126" s="269"/>
    </row>
    <row r="11127" spans="1:9">
      <c r="A11127" s="251" t="str">
        <f t="shared" si="1984"/>
        <v/>
      </c>
      <c r="B11127" s="239" t="str">
        <f t="shared" si="1985"/>
        <v/>
      </c>
      <c r="C11127" s="187"/>
      <c r="D11127" s="290"/>
      <c r="E11127" s="240">
        <f t="shared" si="1986"/>
        <v>0</v>
      </c>
      <c r="F11127" s="218">
        <f t="shared" si="1987"/>
        <v>0</v>
      </c>
      <c r="G11127" s="220"/>
      <c r="I11127" s="269"/>
    </row>
    <row r="11128" spans="1:9">
      <c r="A11128" s="251" t="str">
        <f t="shared" si="1984"/>
        <v/>
      </c>
      <c r="B11128" s="239" t="str">
        <f t="shared" si="1985"/>
        <v/>
      </c>
      <c r="C11128" s="187"/>
      <c r="D11128" s="187"/>
      <c r="E11128" s="240">
        <f t="shared" si="1986"/>
        <v>0</v>
      </c>
      <c r="F11128" s="218">
        <f t="shared" si="1987"/>
        <v>0</v>
      </c>
      <c r="G11128" s="220"/>
      <c r="I11128" s="269"/>
    </row>
    <row r="11129" spans="1:9">
      <c r="A11129" s="251" t="str">
        <f t="shared" si="1984"/>
        <v/>
      </c>
      <c r="B11129" s="239" t="str">
        <f t="shared" si="1985"/>
        <v/>
      </c>
      <c r="C11129" s="187"/>
      <c r="D11129" s="187"/>
      <c r="E11129" s="240">
        <f t="shared" si="1986"/>
        <v>0</v>
      </c>
      <c r="F11129" s="218">
        <f t="shared" si="1987"/>
        <v>0</v>
      </c>
      <c r="G11129" s="220"/>
      <c r="I11129" s="269"/>
    </row>
    <row r="11130" spans="1:9">
      <c r="A11130" s="251" t="str">
        <f t="shared" si="1984"/>
        <v/>
      </c>
      <c r="B11130" s="239" t="str">
        <f t="shared" si="1985"/>
        <v/>
      </c>
      <c r="C11130" s="187"/>
      <c r="D11130" s="187"/>
      <c r="E11130" s="240">
        <f t="shared" si="1986"/>
        <v>0</v>
      </c>
      <c r="F11130" s="218">
        <f t="shared" si="1987"/>
        <v>0</v>
      </c>
      <c r="G11130" s="220"/>
      <c r="I11130" s="269"/>
    </row>
    <row r="11131" spans="1:9">
      <c r="A11131" s="251" t="str">
        <f t="shared" si="1984"/>
        <v/>
      </c>
      <c r="B11131" s="239" t="str">
        <f t="shared" si="1985"/>
        <v/>
      </c>
      <c r="C11131" s="187"/>
      <c r="D11131" s="187"/>
      <c r="E11131" s="240">
        <f t="shared" si="1986"/>
        <v>0</v>
      </c>
      <c r="F11131" s="218">
        <f t="shared" si="1987"/>
        <v>0</v>
      </c>
      <c r="G11131" s="220"/>
      <c r="I11131" s="269"/>
    </row>
    <row r="11132" spans="1:9">
      <c r="A11132" s="251" t="str">
        <f t="shared" si="1984"/>
        <v/>
      </c>
      <c r="B11132" s="239" t="str">
        <f t="shared" si="1985"/>
        <v/>
      </c>
      <c r="C11132" s="187"/>
      <c r="D11132" s="187"/>
      <c r="E11132" s="240">
        <f t="shared" si="1986"/>
        <v>0</v>
      </c>
      <c r="F11132" s="218">
        <f t="shared" si="1987"/>
        <v>0</v>
      </c>
      <c r="G11132" s="220"/>
      <c r="I11132" s="269"/>
    </row>
    <row r="11133" spans="1:9">
      <c r="A11133" s="251" t="str">
        <f t="shared" si="1984"/>
        <v/>
      </c>
      <c r="B11133" s="239" t="str">
        <f t="shared" si="1985"/>
        <v/>
      </c>
      <c r="C11133" s="187"/>
      <c r="D11133" s="187"/>
      <c r="E11133" s="240">
        <f t="shared" si="1986"/>
        <v>0</v>
      </c>
      <c r="F11133" s="218">
        <f t="shared" si="1987"/>
        <v>0</v>
      </c>
      <c r="G11133" s="220"/>
      <c r="I11133" s="269"/>
    </row>
    <row r="11134" spans="1:9">
      <c r="A11134" s="251" t="str">
        <f t="shared" si="1984"/>
        <v/>
      </c>
      <c r="B11134" s="239" t="str">
        <f t="shared" si="1985"/>
        <v/>
      </c>
      <c r="C11134" s="187"/>
      <c r="D11134" s="187"/>
      <c r="E11134" s="240">
        <f t="shared" si="1986"/>
        <v>0</v>
      </c>
      <c r="F11134" s="218">
        <f t="shared" si="1987"/>
        <v>0</v>
      </c>
      <c r="G11134" s="220"/>
      <c r="I11134" s="269"/>
    </row>
    <row r="11135" spans="1:9">
      <c r="A11135" s="251" t="str">
        <f t="shared" si="1984"/>
        <v/>
      </c>
      <c r="B11135" s="239" t="str">
        <f t="shared" si="1985"/>
        <v/>
      </c>
      <c r="C11135" s="187"/>
      <c r="D11135" s="187"/>
      <c r="E11135" s="240">
        <f t="shared" si="1986"/>
        <v>0</v>
      </c>
      <c r="F11135" s="218">
        <f t="shared" si="1987"/>
        <v>0</v>
      </c>
      <c r="G11135" s="220"/>
      <c r="I11135" s="269"/>
    </row>
    <row r="11136" spans="1:9" ht="31.5" customHeight="1">
      <c r="A11136" s="251" t="str">
        <f t="shared" si="1984"/>
        <v/>
      </c>
      <c r="B11136" s="239" t="str">
        <f t="shared" si="1985"/>
        <v/>
      </c>
      <c r="C11136" s="187"/>
      <c r="D11136" s="187"/>
      <c r="E11136" s="240">
        <f t="shared" si="1986"/>
        <v>0</v>
      </c>
      <c r="F11136" s="218">
        <f t="shared" si="1987"/>
        <v>0</v>
      </c>
      <c r="G11136" s="221"/>
      <c r="I11136" s="308"/>
    </row>
    <row r="11137" spans="1:20" ht="13.5" thickBot="1">
      <c r="A11137" s="222"/>
      <c r="B11137" s="223"/>
      <c r="C11137" s="223"/>
      <c r="D11137" s="225"/>
      <c r="E11137" s="225"/>
      <c r="F11137" s="226" t="s">
        <v>79</v>
      </c>
      <c r="G11137" s="250">
        <f>SUM(F11125:F11136)</f>
        <v>0</v>
      </c>
      <c r="I11137" s="308"/>
    </row>
    <row r="11138" spans="1:20" ht="13.5" thickTop="1">
      <c r="A11138" s="179" t="s">
        <v>72</v>
      </c>
      <c r="B11138" s="229"/>
      <c r="C11138" s="229"/>
      <c r="D11138" s="231"/>
      <c r="E11138" s="231"/>
      <c r="F11138" s="230"/>
      <c r="G11138" s="232"/>
      <c r="H11138" s="209"/>
      <c r="I11138" s="307"/>
    </row>
    <row r="11139" spans="1:20">
      <c r="A11139" s="233" t="s">
        <v>53</v>
      </c>
      <c r="B11139" s="234"/>
      <c r="C11139" s="234"/>
      <c r="D11139" s="299"/>
      <c r="E11139" s="236" t="s">
        <v>73</v>
      </c>
      <c r="F11139" s="237" t="s">
        <v>74</v>
      </c>
      <c r="G11139" s="252" t="s">
        <v>73</v>
      </c>
      <c r="I11139" s="308"/>
    </row>
    <row r="11140" spans="1:20">
      <c r="A11140" s="178" t="s">
        <v>86</v>
      </c>
      <c r="B11140" s="253"/>
      <c r="C11140" s="253"/>
      <c r="D11140" s="300"/>
      <c r="E11140" s="217">
        <f>SUM(G11099,G11114,G11122,G11137)</f>
        <v>0</v>
      </c>
      <c r="F11140" s="254">
        <f>A</f>
        <v>0</v>
      </c>
      <c r="G11140" s="255">
        <f>E11140*F11140</f>
        <v>0</v>
      </c>
      <c r="I11140" s="308"/>
    </row>
    <row r="11141" spans="1:20">
      <c r="A11141" s="178" t="s">
        <v>84</v>
      </c>
      <c r="B11141" s="253"/>
      <c r="C11141" s="253"/>
      <c r="D11141" s="300"/>
      <c r="E11141" s="217">
        <f>SUM(G11099,G11114,G11122,G11137)</f>
        <v>0</v>
      </c>
      <c r="F11141" s="254">
        <f>I</f>
        <v>0</v>
      </c>
      <c r="G11141" s="255">
        <f>E11141*F11141</f>
        <v>0</v>
      </c>
      <c r="I11141" s="308"/>
    </row>
    <row r="11142" spans="1:20" ht="33" customHeight="1">
      <c r="A11142" s="178" t="s">
        <v>85</v>
      </c>
      <c r="B11142" s="253"/>
      <c r="C11142" s="253"/>
      <c r="D11142" s="300"/>
      <c r="E11142" s="217">
        <f>SUM(G11099,G11114,G11122,G11137)</f>
        <v>0</v>
      </c>
      <c r="F11142" s="254">
        <f>U</f>
        <v>0</v>
      </c>
      <c r="G11142" s="255">
        <f>E11142*F11142</f>
        <v>0</v>
      </c>
      <c r="I11142" s="308"/>
      <c r="J11142" s="281"/>
      <c r="K11142" s="281"/>
      <c r="L11142" s="281"/>
      <c r="M11142" s="281"/>
      <c r="N11142" s="281"/>
      <c r="O11142" s="281"/>
      <c r="P11142" s="281"/>
      <c r="Q11142" s="281"/>
      <c r="R11142" s="281"/>
      <c r="S11142" s="281"/>
    </row>
    <row r="11143" spans="1:20" s="201" customFormat="1" ht="13.5" thickBot="1">
      <c r="A11143" s="222"/>
      <c r="B11143" s="223"/>
      <c r="C11143" s="223"/>
      <c r="D11143" s="225"/>
      <c r="E11143" s="225"/>
      <c r="F11143" s="256" t="s">
        <v>83</v>
      </c>
      <c r="G11143" s="250">
        <f>SUM(G11140:G11142)</f>
        <v>0</v>
      </c>
      <c r="I11143" s="309"/>
      <c r="J11143" s="201" t="str">
        <f>B11083</f>
        <v>12,11</v>
      </c>
      <c r="K11143" s="261">
        <f>E11140</f>
        <v>0</v>
      </c>
      <c r="L11143" s="261">
        <f>+G11099</f>
        <v>0</v>
      </c>
      <c r="M11143" s="261">
        <f>+G11114</f>
        <v>0</v>
      </c>
      <c r="N11143" s="261">
        <f>+G11122</f>
        <v>0</v>
      </c>
      <c r="O11143" s="261">
        <f>+G11137</f>
        <v>0</v>
      </c>
      <c r="P11143" s="280">
        <f>G11140</f>
        <v>0</v>
      </c>
      <c r="Q11143" s="280">
        <f>G11141</f>
        <v>0</v>
      </c>
      <c r="R11143" s="280">
        <f>G11142</f>
        <v>0</v>
      </c>
      <c r="S11143" s="283">
        <f>SUM(K11143:R11143)</f>
        <v>0</v>
      </c>
      <c r="T11143" s="280"/>
    </row>
    <row r="11144" spans="1:20" ht="14" thickTop="1" thickBot="1">
      <c r="A11144" s="257"/>
      <c r="B11144" s="201"/>
      <c r="C11144" s="201"/>
      <c r="D11144" s="301"/>
      <c r="E11144" s="258" t="s">
        <v>88</v>
      </c>
      <c r="F11144" s="259"/>
      <c r="G11144" s="260">
        <f>ROUND(SUM(G11099,G11114,G11122,G11137,G11143),0)</f>
        <v>0</v>
      </c>
      <c r="I11144" s="308"/>
      <c r="T11144" s="280"/>
    </row>
    <row r="11145" spans="1:20" ht="13.5" thickTop="1">
      <c r="A11145" s="262" t="s">
        <v>95</v>
      </c>
      <c r="D11145" s="206"/>
      <c r="E11145" s="206"/>
      <c r="F11145" s="205"/>
      <c r="G11145" s="208"/>
      <c r="I11145" s="308"/>
      <c r="T11145" s="280"/>
    </row>
    <row r="11146" spans="1:20">
      <c r="A11146" s="262"/>
      <c r="B11146" s="263"/>
      <c r="C11146" s="263"/>
      <c r="D11146" s="302"/>
      <c r="E11146" s="206"/>
      <c r="F11146" s="205"/>
      <c r="G11146" s="264">
        <f ca="1">TODAY()</f>
        <v>45189</v>
      </c>
      <c r="I11146" s="308"/>
      <c r="T11146" s="280"/>
    </row>
    <row r="11147" spans="1:20" s="191" customFormat="1" ht="13.5" thickBot="1">
      <c r="A11147" s="222"/>
      <c r="B11147" s="223"/>
      <c r="C11147" s="223"/>
      <c r="D11147" s="225"/>
      <c r="E11147" s="225"/>
      <c r="F11147" s="224"/>
      <c r="G11147" s="265"/>
      <c r="I11147" s="303"/>
      <c r="S11147" s="282"/>
    </row>
    <row r="11148" spans="1:20" s="191" customFormat="1" ht="13.5" thickTop="1">
      <c r="A11148" s="188" t="s">
        <v>124</v>
      </c>
      <c r="B11148" s="188"/>
      <c r="C11148" s="188"/>
      <c r="D11148" s="190"/>
      <c r="E11148" s="190"/>
      <c r="F11148" s="189"/>
      <c r="G11148" s="189"/>
      <c r="I11148" s="303"/>
      <c r="S11148" s="282"/>
    </row>
    <row r="11149" spans="1:20" s="191" customFormat="1">
      <c r="A11149" s="188" t="str">
        <f>CONCATENATE('Prestaciones y AIU'!A9768," ANALISIS DE PRECIOS UNITARIOS")</f>
        <v xml:space="preserve"> ANALISIS DE PRECIOS UNITARIOS</v>
      </c>
      <c r="B11149" s="188"/>
      <c r="C11149" s="188"/>
      <c r="D11149" s="190"/>
      <c r="E11149" s="190"/>
      <c r="F11149" s="189"/>
      <c r="G11149" s="189"/>
      <c r="I11149" s="303"/>
      <c r="S11149" s="282"/>
    </row>
    <row r="11150" spans="1:20" s="191" customFormat="1">
      <c r="A11150" s="188" t="str">
        <f>Objeto_LIC</f>
        <v>OBJETO PROCESO COMPETITIVO</v>
      </c>
      <c r="B11150" s="188"/>
      <c r="C11150" s="188"/>
      <c r="D11150" s="190"/>
      <c r="E11150" s="190"/>
      <c r="F11150" s="189"/>
      <c r="G11150" s="189"/>
      <c r="I11150" s="303"/>
      <c r="S11150" s="282"/>
    </row>
    <row r="11151" spans="1:20">
      <c r="A11151" s="188"/>
      <c r="B11151" s="188"/>
      <c r="C11151" s="188"/>
      <c r="D11151" s="190"/>
      <c r="E11151" s="190"/>
      <c r="F11151" s="189"/>
      <c r="G11151" s="189"/>
    </row>
    <row r="11152" spans="1:20" s="201" customFormat="1" ht="13.5" thickBot="1">
      <c r="A11152" s="192"/>
      <c r="B11152" s="192"/>
      <c r="C11152" s="192"/>
      <c r="D11152" s="194"/>
      <c r="E11152" s="194"/>
      <c r="F11152" s="193"/>
      <c r="G11152" s="193"/>
      <c r="I11152" s="305"/>
      <c r="S11152" s="282"/>
    </row>
    <row r="11153" spans="1:19" ht="13.5" thickTop="1">
      <c r="A11153" s="196"/>
      <c r="B11153" s="197"/>
      <c r="C11153" s="197"/>
      <c r="D11153" s="199"/>
      <c r="E11153" s="199"/>
      <c r="F11153" s="198"/>
      <c r="G11153" s="200" t="s">
        <v>125</v>
      </c>
    </row>
    <row r="11154" spans="1:19">
      <c r="A11154" s="202" t="s">
        <v>58</v>
      </c>
      <c r="B11154" s="844" t="str">
        <f>Proponente</f>
        <v>INDICAR NOMBRE DE CONTRATISTA</v>
      </c>
      <c r="C11154" s="844"/>
      <c r="D11154" s="844"/>
      <c r="E11154" s="844"/>
      <c r="F11154" s="844"/>
      <c r="G11154" s="845"/>
    </row>
    <row r="11155" spans="1:19">
      <c r="A11155" s="202" t="s">
        <v>59</v>
      </c>
      <c r="B11155" s="203" t="str">
        <f>Presupuesto!$A$168</f>
        <v>12,12</v>
      </c>
      <c r="C11155" s="844" t="str">
        <f>Presupuesto!$B$168</f>
        <v>Motoniveladora (Caterpillar 120 o similar) con Ripper</v>
      </c>
      <c r="D11155" s="844"/>
      <c r="E11155" s="844"/>
      <c r="F11155" s="844"/>
      <c r="G11155" s="845"/>
    </row>
    <row r="11156" spans="1:19">
      <c r="A11156" s="204"/>
      <c r="D11156" s="206"/>
      <c r="E11156" s="206"/>
      <c r="F11156" s="192" t="s">
        <v>87</v>
      </c>
      <c r="G11156" s="207" t="str">
        <f>Presupuesto!$C$168</f>
        <v>Hr</v>
      </c>
      <c r="I11156" s="306"/>
      <c r="J11156" s="281"/>
      <c r="K11156" s="281"/>
      <c r="L11156" s="281"/>
      <c r="M11156" s="281"/>
      <c r="N11156" s="281"/>
      <c r="O11156" s="281"/>
      <c r="P11156" s="281"/>
      <c r="Q11156" s="281"/>
      <c r="R11156" s="281"/>
      <c r="S11156" s="281"/>
    </row>
    <row r="11157" spans="1:19" s="209" customFormat="1" ht="13.5" thickBot="1">
      <c r="A11157" s="202" t="s">
        <v>60</v>
      </c>
      <c r="B11157" s="195"/>
      <c r="C11157" s="195"/>
      <c r="D11157" s="206"/>
      <c r="E11157" s="206"/>
      <c r="F11157" s="205"/>
      <c r="G11157" s="208"/>
      <c r="I11157" s="307"/>
      <c r="S11157" s="281"/>
    </row>
    <row r="11158" spans="1:19" ht="13.5" thickTop="1">
      <c r="A11158" s="210" t="s">
        <v>53</v>
      </c>
      <c r="B11158" s="211" t="s">
        <v>61</v>
      </c>
      <c r="C11158" s="211" t="s">
        <v>62</v>
      </c>
      <c r="D11158" s="212" t="s">
        <v>70</v>
      </c>
      <c r="E11158" s="213" t="s">
        <v>98</v>
      </c>
      <c r="F11158" s="213" t="s">
        <v>75</v>
      </c>
      <c r="G11158" s="214" t="s">
        <v>66</v>
      </c>
      <c r="I11158" s="269"/>
    </row>
    <row r="11159" spans="1:19">
      <c r="A11159" s="215" t="str">
        <f t="shared" ref="A11159:A11170" si="1988">IF(I11158=0,"-",VLOOKUP(I11158,EQUIPOS,2,FALSE))</f>
        <v>-</v>
      </c>
      <c r="B11159" s="216"/>
      <c r="C11159" s="216"/>
      <c r="D11159" s="186"/>
      <c r="E11159" s="217">
        <f t="shared" ref="E11159:E11170" si="1989">IF(I11158=0,0,VLOOKUP(I11158,EQUIPOS,4,FALSE))</f>
        <v>0</v>
      </c>
      <c r="F11159" s="218">
        <f t="shared" ref="F11159:F11170" si="1990">IF(D11159=0,0,E11159/D11159)</f>
        <v>0</v>
      </c>
      <c r="G11159" s="219"/>
      <c r="I11159" s="269"/>
    </row>
    <row r="11160" spans="1:19">
      <c r="A11160" s="215" t="str">
        <f t="shared" si="1988"/>
        <v>-</v>
      </c>
      <c r="B11160" s="216"/>
      <c r="C11160" s="216"/>
      <c r="D11160" s="186"/>
      <c r="E11160" s="217">
        <f t="shared" si="1989"/>
        <v>0</v>
      </c>
      <c r="F11160" s="218">
        <f t="shared" si="1990"/>
        <v>0</v>
      </c>
      <c r="G11160" s="220"/>
      <c r="I11160" s="269"/>
    </row>
    <row r="11161" spans="1:19">
      <c r="A11161" s="215" t="str">
        <f t="shared" si="1988"/>
        <v>-</v>
      </c>
      <c r="B11161" s="216"/>
      <c r="C11161" s="216"/>
      <c r="D11161" s="186"/>
      <c r="E11161" s="217">
        <f t="shared" si="1989"/>
        <v>0</v>
      </c>
      <c r="F11161" s="218">
        <f t="shared" si="1990"/>
        <v>0</v>
      </c>
      <c r="G11161" s="220"/>
      <c r="I11161" s="269"/>
    </row>
    <row r="11162" spans="1:19">
      <c r="A11162" s="215" t="str">
        <f t="shared" si="1988"/>
        <v>-</v>
      </c>
      <c r="B11162" s="216"/>
      <c r="C11162" s="216"/>
      <c r="D11162" s="186"/>
      <c r="E11162" s="217">
        <f t="shared" si="1989"/>
        <v>0</v>
      </c>
      <c r="F11162" s="218">
        <f t="shared" si="1990"/>
        <v>0</v>
      </c>
      <c r="G11162" s="220"/>
      <c r="I11162" s="269"/>
    </row>
    <row r="11163" spans="1:19">
      <c r="A11163" s="215" t="str">
        <f t="shared" si="1988"/>
        <v>-</v>
      </c>
      <c r="B11163" s="216"/>
      <c r="C11163" s="216"/>
      <c r="D11163" s="186"/>
      <c r="E11163" s="217">
        <f t="shared" si="1989"/>
        <v>0</v>
      </c>
      <c r="F11163" s="218">
        <f t="shared" si="1990"/>
        <v>0</v>
      </c>
      <c r="G11163" s="220"/>
      <c r="I11163" s="269"/>
    </row>
    <row r="11164" spans="1:19">
      <c r="A11164" s="215" t="str">
        <f t="shared" si="1988"/>
        <v>-</v>
      </c>
      <c r="B11164" s="216"/>
      <c r="C11164" s="216"/>
      <c r="D11164" s="186"/>
      <c r="E11164" s="217">
        <f t="shared" si="1989"/>
        <v>0</v>
      </c>
      <c r="F11164" s="218">
        <f t="shared" si="1990"/>
        <v>0</v>
      </c>
      <c r="G11164" s="220"/>
      <c r="I11164" s="269"/>
    </row>
    <row r="11165" spans="1:19">
      <c r="A11165" s="215" t="str">
        <f t="shared" si="1988"/>
        <v>-</v>
      </c>
      <c r="B11165" s="216"/>
      <c r="C11165" s="216"/>
      <c r="D11165" s="186"/>
      <c r="E11165" s="217">
        <f t="shared" si="1989"/>
        <v>0</v>
      </c>
      <c r="F11165" s="218">
        <f t="shared" si="1990"/>
        <v>0</v>
      </c>
      <c r="G11165" s="220"/>
      <c r="I11165" s="269"/>
    </row>
    <row r="11166" spans="1:19">
      <c r="A11166" s="215" t="str">
        <f t="shared" si="1988"/>
        <v>-</v>
      </c>
      <c r="B11166" s="216"/>
      <c r="C11166" s="216"/>
      <c r="D11166" s="186"/>
      <c r="E11166" s="217">
        <f t="shared" si="1989"/>
        <v>0</v>
      </c>
      <c r="F11166" s="218">
        <f t="shared" si="1990"/>
        <v>0</v>
      </c>
      <c r="G11166" s="220"/>
      <c r="I11166" s="269"/>
    </row>
    <row r="11167" spans="1:19">
      <c r="A11167" s="215" t="str">
        <f t="shared" si="1988"/>
        <v>-</v>
      </c>
      <c r="B11167" s="216"/>
      <c r="C11167" s="216"/>
      <c r="D11167" s="186"/>
      <c r="E11167" s="217">
        <f t="shared" si="1989"/>
        <v>0</v>
      </c>
      <c r="F11167" s="218">
        <f t="shared" si="1990"/>
        <v>0</v>
      </c>
      <c r="G11167" s="220"/>
      <c r="I11167" s="269"/>
    </row>
    <row r="11168" spans="1:19">
      <c r="A11168" s="215" t="str">
        <f t="shared" si="1988"/>
        <v>-</v>
      </c>
      <c r="B11168" s="216"/>
      <c r="C11168" s="216"/>
      <c r="D11168" s="186"/>
      <c r="E11168" s="217">
        <f t="shared" si="1989"/>
        <v>0</v>
      </c>
      <c r="F11168" s="218">
        <f t="shared" si="1990"/>
        <v>0</v>
      </c>
      <c r="G11168" s="220"/>
      <c r="I11168" s="269"/>
    </row>
    <row r="11169" spans="1:19">
      <c r="A11169" s="215" t="str">
        <f t="shared" si="1988"/>
        <v>-</v>
      </c>
      <c r="B11169" s="216"/>
      <c r="C11169" s="216"/>
      <c r="D11169" s="186"/>
      <c r="E11169" s="217">
        <f t="shared" si="1989"/>
        <v>0</v>
      </c>
      <c r="F11169" s="218">
        <f t="shared" si="1990"/>
        <v>0</v>
      </c>
      <c r="G11169" s="220"/>
      <c r="I11169" s="269"/>
    </row>
    <row r="11170" spans="1:19">
      <c r="A11170" s="215" t="str">
        <f t="shared" si="1988"/>
        <v>-</v>
      </c>
      <c r="B11170" s="216"/>
      <c r="C11170" s="216"/>
      <c r="D11170" s="186"/>
      <c r="E11170" s="217">
        <f t="shared" si="1989"/>
        <v>0</v>
      </c>
      <c r="F11170" s="218">
        <f t="shared" si="1990"/>
        <v>0</v>
      </c>
      <c r="G11170" s="220"/>
      <c r="I11170" s="308"/>
    </row>
    <row r="11171" spans="1:19" ht="13.5" thickBot="1">
      <c r="A11171" s="222"/>
      <c r="B11171" s="223"/>
      <c r="C11171" s="223"/>
      <c r="D11171" s="225"/>
      <c r="E11171" s="225"/>
      <c r="F11171" s="226" t="s">
        <v>76</v>
      </c>
      <c r="G11171" s="227">
        <f>SUM(F11159:F11170)</f>
        <v>0</v>
      </c>
      <c r="I11171" s="308"/>
    </row>
    <row r="11172" spans="1:19" s="209" customFormat="1" ht="13.5" thickTop="1">
      <c r="A11172" s="228" t="s">
        <v>63</v>
      </c>
      <c r="B11172" s="229"/>
      <c r="C11172" s="229"/>
      <c r="D11172" s="231"/>
      <c r="E11172" s="231"/>
      <c r="F11172" s="230"/>
      <c r="G11172" s="232"/>
      <c r="I11172" s="307"/>
      <c r="S11172" s="281"/>
    </row>
    <row r="11173" spans="1:19" ht="26">
      <c r="A11173" s="233" t="s">
        <v>53</v>
      </c>
      <c r="B11173" s="234"/>
      <c r="C11173" s="235" t="s">
        <v>54</v>
      </c>
      <c r="D11173" s="298" t="s">
        <v>64</v>
      </c>
      <c r="E11173" s="236" t="s">
        <v>65</v>
      </c>
      <c r="F11173" s="237" t="s">
        <v>75</v>
      </c>
      <c r="G11173" s="238" t="s">
        <v>66</v>
      </c>
      <c r="I11173" s="269"/>
    </row>
    <row r="11174" spans="1:19">
      <c r="A11174" s="842" t="str">
        <f t="shared" ref="A11174:A11185" si="1991">IF(I11173=0,"",VLOOKUP(I11173,MATERIALES,2,FALSE))</f>
        <v/>
      </c>
      <c r="B11174" s="843"/>
      <c r="C11174" s="239" t="str">
        <f t="shared" ref="C11174:C11182" si="1992">IF(I11173=0,"",VLOOKUP(I11173,MATERIALES,3,FALSE))</f>
        <v/>
      </c>
      <c r="D11174" s="186"/>
      <c r="E11174" s="240">
        <f t="shared" ref="E11174:E11185" si="1993">IF(I11173=0,0,VLOOKUP(I11173,MATERIALES,4,FALSE))</f>
        <v>0</v>
      </c>
      <c r="F11174" s="218">
        <f>D11174*E11174</f>
        <v>0</v>
      </c>
      <c r="G11174" s="219"/>
      <c r="I11174" s="269"/>
    </row>
    <row r="11175" spans="1:19">
      <c r="A11175" s="842" t="str">
        <f t="shared" si="1991"/>
        <v/>
      </c>
      <c r="B11175" s="843"/>
      <c r="C11175" s="239" t="str">
        <f t="shared" si="1992"/>
        <v/>
      </c>
      <c r="D11175" s="186"/>
      <c r="E11175" s="240">
        <f t="shared" si="1993"/>
        <v>0</v>
      </c>
      <c r="F11175" s="218">
        <f t="shared" ref="F11175:F11185" si="1994">D11175*E11175</f>
        <v>0</v>
      </c>
      <c r="G11175" s="220"/>
      <c r="I11175" s="269"/>
    </row>
    <row r="11176" spans="1:19">
      <c r="A11176" s="842" t="str">
        <f t="shared" si="1991"/>
        <v/>
      </c>
      <c r="B11176" s="843"/>
      <c r="C11176" s="239" t="str">
        <f t="shared" si="1992"/>
        <v/>
      </c>
      <c r="D11176" s="186"/>
      <c r="E11176" s="240">
        <f t="shared" si="1993"/>
        <v>0</v>
      </c>
      <c r="F11176" s="218">
        <f t="shared" si="1994"/>
        <v>0</v>
      </c>
      <c r="G11176" s="220"/>
      <c r="I11176" s="269"/>
    </row>
    <row r="11177" spans="1:19">
      <c r="A11177" s="842" t="str">
        <f t="shared" si="1991"/>
        <v/>
      </c>
      <c r="B11177" s="843"/>
      <c r="C11177" s="239" t="str">
        <f t="shared" si="1992"/>
        <v/>
      </c>
      <c r="D11177" s="186"/>
      <c r="E11177" s="240">
        <f t="shared" si="1993"/>
        <v>0</v>
      </c>
      <c r="F11177" s="218">
        <f t="shared" si="1994"/>
        <v>0</v>
      </c>
      <c r="G11177" s="220"/>
      <c r="I11177" s="269"/>
    </row>
    <row r="11178" spans="1:19">
      <c r="A11178" s="842" t="str">
        <f t="shared" si="1991"/>
        <v/>
      </c>
      <c r="B11178" s="843"/>
      <c r="C11178" s="239" t="str">
        <f t="shared" si="1992"/>
        <v/>
      </c>
      <c r="D11178" s="186"/>
      <c r="E11178" s="240">
        <f t="shared" si="1993"/>
        <v>0</v>
      </c>
      <c r="F11178" s="218">
        <f t="shared" si="1994"/>
        <v>0</v>
      </c>
      <c r="G11178" s="220"/>
      <c r="I11178" s="269"/>
    </row>
    <row r="11179" spans="1:19">
      <c r="A11179" s="842" t="str">
        <f t="shared" si="1991"/>
        <v/>
      </c>
      <c r="B11179" s="843"/>
      <c r="C11179" s="239" t="str">
        <f t="shared" si="1992"/>
        <v/>
      </c>
      <c r="D11179" s="186"/>
      <c r="E11179" s="240">
        <f t="shared" si="1993"/>
        <v>0</v>
      </c>
      <c r="F11179" s="218">
        <f t="shared" si="1994"/>
        <v>0</v>
      </c>
      <c r="G11179" s="220"/>
      <c r="I11179" s="269"/>
    </row>
    <row r="11180" spans="1:19">
      <c r="A11180" s="842" t="str">
        <f t="shared" si="1991"/>
        <v/>
      </c>
      <c r="B11180" s="843"/>
      <c r="C11180" s="239" t="str">
        <f t="shared" si="1992"/>
        <v/>
      </c>
      <c r="D11180" s="186"/>
      <c r="E11180" s="240">
        <f t="shared" si="1993"/>
        <v>0</v>
      </c>
      <c r="F11180" s="218">
        <f t="shared" si="1994"/>
        <v>0</v>
      </c>
      <c r="G11180" s="220"/>
      <c r="I11180" s="269"/>
    </row>
    <row r="11181" spans="1:19">
      <c r="A11181" s="842" t="str">
        <f t="shared" si="1991"/>
        <v/>
      </c>
      <c r="B11181" s="843"/>
      <c r="C11181" s="239" t="str">
        <f t="shared" si="1992"/>
        <v/>
      </c>
      <c r="D11181" s="186"/>
      <c r="E11181" s="240">
        <f t="shared" si="1993"/>
        <v>0</v>
      </c>
      <c r="F11181" s="218">
        <f t="shared" si="1994"/>
        <v>0</v>
      </c>
      <c r="G11181" s="241"/>
      <c r="I11181" s="269"/>
    </row>
    <row r="11182" spans="1:19">
      <c r="A11182" s="842" t="str">
        <f t="shared" si="1991"/>
        <v/>
      </c>
      <c r="B11182" s="843"/>
      <c r="C11182" s="239" t="str">
        <f t="shared" si="1992"/>
        <v/>
      </c>
      <c r="D11182" s="186"/>
      <c r="E11182" s="240">
        <f t="shared" si="1993"/>
        <v>0</v>
      </c>
      <c r="F11182" s="218">
        <f t="shared" si="1994"/>
        <v>0</v>
      </c>
      <c r="G11182" s="220"/>
      <c r="I11182" s="269"/>
    </row>
    <row r="11183" spans="1:19">
      <c r="A11183" s="842" t="str">
        <f t="shared" si="1991"/>
        <v/>
      </c>
      <c r="B11183" s="843"/>
      <c r="C11183" s="239"/>
      <c r="D11183" s="186"/>
      <c r="E11183" s="240">
        <f t="shared" si="1993"/>
        <v>0</v>
      </c>
      <c r="F11183" s="218">
        <f t="shared" si="1994"/>
        <v>0</v>
      </c>
      <c r="G11183" s="220"/>
      <c r="I11183" s="269"/>
    </row>
    <row r="11184" spans="1:19">
      <c r="A11184" s="842" t="str">
        <f t="shared" si="1991"/>
        <v/>
      </c>
      <c r="B11184" s="843"/>
      <c r="C11184" s="239"/>
      <c r="D11184" s="186"/>
      <c r="E11184" s="240">
        <f t="shared" si="1993"/>
        <v>0</v>
      </c>
      <c r="F11184" s="218">
        <f t="shared" si="1994"/>
        <v>0</v>
      </c>
      <c r="G11184" s="220"/>
      <c r="I11184" s="269"/>
    </row>
    <row r="11185" spans="1:9" ht="26.25" customHeight="1">
      <c r="A11185" s="842" t="str">
        <f t="shared" si="1991"/>
        <v/>
      </c>
      <c r="B11185" s="843"/>
      <c r="C11185" s="239" t="str">
        <f t="shared" ref="C11185" si="1995">IF(I11184=0,"",VLOOKUP(I11184,MATERIALES,3,FALSE))</f>
        <v/>
      </c>
      <c r="D11185" s="186"/>
      <c r="E11185" s="240">
        <f t="shared" si="1993"/>
        <v>0</v>
      </c>
      <c r="F11185" s="218">
        <f t="shared" si="1994"/>
        <v>0</v>
      </c>
      <c r="G11185" s="221"/>
      <c r="I11185" s="308"/>
    </row>
    <row r="11186" spans="1:9" ht="13.5" thickBot="1">
      <c r="A11186" s="204"/>
      <c r="D11186" s="206"/>
      <c r="E11186" s="242"/>
      <c r="F11186" s="243" t="s">
        <v>77</v>
      </c>
      <c r="G11186" s="241">
        <f>SUM(F11174:F11185)</f>
        <v>0</v>
      </c>
      <c r="I11186" s="308"/>
    </row>
    <row r="11187" spans="1:9" ht="14" thickTop="1" thickBot="1">
      <c r="A11187" s="244" t="s">
        <v>68</v>
      </c>
      <c r="B11187" s="245"/>
      <c r="C11187" s="245"/>
      <c r="D11187" s="247"/>
      <c r="E11187" s="247"/>
      <c r="F11187" s="246"/>
      <c r="G11187" s="248"/>
      <c r="I11187" s="308"/>
    </row>
    <row r="11188" spans="1:9" ht="13.5" thickTop="1">
      <c r="A11188" s="233" t="s">
        <v>53</v>
      </c>
      <c r="B11188" s="234"/>
      <c r="C11188" s="236" t="s">
        <v>67</v>
      </c>
      <c r="D11188" s="298" t="s">
        <v>71</v>
      </c>
      <c r="E11188" s="236" t="s">
        <v>96</v>
      </c>
      <c r="F11188" s="237" t="s">
        <v>75</v>
      </c>
      <c r="G11188" s="238" t="s">
        <v>66</v>
      </c>
      <c r="I11188" s="269"/>
    </row>
    <row r="11189" spans="1:9">
      <c r="A11189" s="842" t="str">
        <f>IF(I11188=0,"",VLOOKUP(I11188,EQUIPOS,2,FALSE))</f>
        <v/>
      </c>
      <c r="B11189" s="843"/>
      <c r="C11189" s="187"/>
      <c r="D11189" s="186"/>
      <c r="E11189" s="240">
        <f>IF(I11188=0,0,VLOOKUP(I11188,EQUIPOS,4,FALSE))</f>
        <v>0</v>
      </c>
      <c r="F11189" s="218">
        <f>C11189*D11189*E11189</f>
        <v>0</v>
      </c>
      <c r="G11189" s="219"/>
      <c r="I11189" s="269"/>
    </row>
    <row r="11190" spans="1:9">
      <c r="A11190" s="842" t="str">
        <f>IF(I11189=0,"",VLOOKUP(I11189,EQUIPOS,2,FALSE))</f>
        <v/>
      </c>
      <c r="B11190" s="843"/>
      <c r="C11190" s="187"/>
      <c r="D11190" s="186"/>
      <c r="E11190" s="240">
        <f>IF(I11189=0,0,VLOOKUP(I11189,EQUIPOS,4,FALSE))</f>
        <v>0</v>
      </c>
      <c r="F11190" s="218">
        <f t="shared" ref="F11190:F11193" si="1996">C11190*D11190*E11190</f>
        <v>0</v>
      </c>
      <c r="G11190" s="220"/>
      <c r="I11190" s="269"/>
    </row>
    <row r="11191" spans="1:9">
      <c r="A11191" s="842" t="str">
        <f>IF(I11190=0,"",VLOOKUP(I11190,EQUIPOS,2,FALSE))</f>
        <v/>
      </c>
      <c r="B11191" s="843"/>
      <c r="C11191" s="187"/>
      <c r="D11191" s="186"/>
      <c r="E11191" s="240">
        <f>IF(I11190=0,0,VLOOKUP(I11190,EQUIPOS,4,FALSE))</f>
        <v>0</v>
      </c>
      <c r="F11191" s="218">
        <f t="shared" si="1996"/>
        <v>0</v>
      </c>
      <c r="G11191" s="220"/>
      <c r="I11191" s="269"/>
    </row>
    <row r="11192" spans="1:9">
      <c r="A11192" s="842" t="str">
        <f>IF(I11191=0,"",VLOOKUP(I11191,EQUIPOS,2,FALSE))</f>
        <v/>
      </c>
      <c r="B11192" s="843"/>
      <c r="C11192" s="187"/>
      <c r="D11192" s="186"/>
      <c r="E11192" s="240">
        <f>IF(I11191=0,0,VLOOKUP(I11191,EQUIPOS,4,FALSE))</f>
        <v>0</v>
      </c>
      <c r="F11192" s="218">
        <f t="shared" si="1996"/>
        <v>0</v>
      </c>
      <c r="G11192" s="220"/>
      <c r="I11192" s="269"/>
    </row>
    <row r="11193" spans="1:9" ht="30.75" customHeight="1">
      <c r="A11193" s="842" t="str">
        <f>IF(I11192=0,"",VLOOKUP(I11192,EQUIPOS,2,FALSE))</f>
        <v/>
      </c>
      <c r="B11193" s="843"/>
      <c r="C11193" s="187"/>
      <c r="D11193" s="186"/>
      <c r="E11193" s="240">
        <f>IF(I11192=0,0,VLOOKUP(I11192,EQUIPOS,4,FALSE))</f>
        <v>0</v>
      </c>
      <c r="F11193" s="218">
        <f t="shared" si="1996"/>
        <v>0</v>
      </c>
      <c r="G11193" s="221"/>
      <c r="I11193" s="308"/>
    </row>
    <row r="11194" spans="1:9" ht="13.5" thickBot="1">
      <c r="A11194" s="222"/>
      <c r="B11194" s="223"/>
      <c r="C11194" s="223"/>
      <c r="D11194" s="225"/>
      <c r="E11194" s="249"/>
      <c r="F11194" s="226" t="s">
        <v>78</v>
      </c>
      <c r="G11194" s="250">
        <f>SUM(F11189:F11193)</f>
        <v>0</v>
      </c>
      <c r="I11194" s="308"/>
    </row>
    <row r="11195" spans="1:9" ht="13.5" thickTop="1">
      <c r="A11195" s="228" t="s">
        <v>69</v>
      </c>
      <c r="B11195" s="229"/>
      <c r="C11195" s="229"/>
      <c r="D11195" s="231"/>
      <c r="E11195" s="231"/>
      <c r="F11195" s="230"/>
      <c r="G11195" s="232"/>
      <c r="H11195" s="209"/>
      <c r="I11195" s="307"/>
    </row>
    <row r="11196" spans="1:9" ht="26">
      <c r="A11196" s="233" t="s">
        <v>53</v>
      </c>
      <c r="B11196" s="235" t="s">
        <v>54</v>
      </c>
      <c r="C11196" s="235" t="s">
        <v>64</v>
      </c>
      <c r="D11196" s="298" t="s">
        <v>70</v>
      </c>
      <c r="E11196" s="236" t="s">
        <v>65</v>
      </c>
      <c r="F11196" s="237" t="s">
        <v>75</v>
      </c>
      <c r="G11196" s="238" t="s">
        <v>66</v>
      </c>
      <c r="I11196" s="269"/>
    </row>
    <row r="11197" spans="1:9">
      <c r="A11197" s="251" t="str">
        <f t="shared" ref="A11197:A11208" si="1997">IF(I11196=0,"",VLOOKUP(I11196,MANOOBRA,2,FALSE))</f>
        <v/>
      </c>
      <c r="B11197" s="239" t="str">
        <f t="shared" ref="B11197:B11208" si="1998">IF(I11196=0,"",VLOOKUP(I11196,MANOOBRA,3,FALSE))</f>
        <v/>
      </c>
      <c r="C11197" s="187"/>
      <c r="D11197" s="187"/>
      <c r="E11197" s="240">
        <f t="shared" ref="E11197:E11208" si="1999">IF(I11196=0,0,VLOOKUP(I11196,MANOOBRA,4,FALSE))</f>
        <v>0</v>
      </c>
      <c r="F11197" s="218">
        <f>IF(D11197=0,0,C11197*E11197/D11197)</f>
        <v>0</v>
      </c>
      <c r="G11197" s="219"/>
      <c r="I11197" s="269"/>
    </row>
    <row r="11198" spans="1:9">
      <c r="A11198" s="251" t="str">
        <f t="shared" si="1997"/>
        <v/>
      </c>
      <c r="B11198" s="239" t="str">
        <f t="shared" si="1998"/>
        <v/>
      </c>
      <c r="C11198" s="187"/>
      <c r="D11198" s="187"/>
      <c r="E11198" s="240">
        <f t="shared" si="1999"/>
        <v>0</v>
      </c>
      <c r="F11198" s="218">
        <f t="shared" ref="F11198:F11208" si="2000">IF(D11198=0,0,C11198*E11198/D11198)</f>
        <v>0</v>
      </c>
      <c r="G11198" s="220"/>
      <c r="I11198" s="269"/>
    </row>
    <row r="11199" spans="1:9">
      <c r="A11199" s="251" t="str">
        <f t="shared" si="1997"/>
        <v/>
      </c>
      <c r="B11199" s="239" t="str">
        <f t="shared" si="1998"/>
        <v/>
      </c>
      <c r="C11199" s="187"/>
      <c r="D11199" s="290"/>
      <c r="E11199" s="240">
        <f t="shared" si="1999"/>
        <v>0</v>
      </c>
      <c r="F11199" s="218">
        <f t="shared" si="2000"/>
        <v>0</v>
      </c>
      <c r="G11199" s="220"/>
      <c r="I11199" s="269"/>
    </row>
    <row r="11200" spans="1:9">
      <c r="A11200" s="251" t="str">
        <f t="shared" si="1997"/>
        <v/>
      </c>
      <c r="B11200" s="239" t="str">
        <f t="shared" si="1998"/>
        <v/>
      </c>
      <c r="C11200" s="187"/>
      <c r="D11200" s="187"/>
      <c r="E11200" s="240">
        <f t="shared" si="1999"/>
        <v>0</v>
      </c>
      <c r="F11200" s="218">
        <f t="shared" si="2000"/>
        <v>0</v>
      </c>
      <c r="G11200" s="220"/>
      <c r="I11200" s="269"/>
    </row>
    <row r="11201" spans="1:20">
      <c r="A11201" s="251" t="str">
        <f t="shared" si="1997"/>
        <v/>
      </c>
      <c r="B11201" s="239" t="str">
        <f t="shared" si="1998"/>
        <v/>
      </c>
      <c r="C11201" s="187"/>
      <c r="D11201" s="187"/>
      <c r="E11201" s="240">
        <f t="shared" si="1999"/>
        <v>0</v>
      </c>
      <c r="F11201" s="218">
        <f t="shared" si="2000"/>
        <v>0</v>
      </c>
      <c r="G11201" s="220"/>
      <c r="I11201" s="269"/>
    </row>
    <row r="11202" spans="1:20">
      <c r="A11202" s="251" t="str">
        <f t="shared" si="1997"/>
        <v/>
      </c>
      <c r="B11202" s="239" t="str">
        <f t="shared" si="1998"/>
        <v/>
      </c>
      <c r="C11202" s="187"/>
      <c r="D11202" s="187"/>
      <c r="E11202" s="240">
        <f t="shared" si="1999"/>
        <v>0</v>
      </c>
      <c r="F11202" s="218">
        <f t="shared" si="2000"/>
        <v>0</v>
      </c>
      <c r="G11202" s="220"/>
      <c r="I11202" s="269"/>
    </row>
    <row r="11203" spans="1:20">
      <c r="A11203" s="251" t="str">
        <f t="shared" si="1997"/>
        <v/>
      </c>
      <c r="B11203" s="239" t="str">
        <f t="shared" si="1998"/>
        <v/>
      </c>
      <c r="C11203" s="187"/>
      <c r="D11203" s="187"/>
      <c r="E11203" s="240">
        <f t="shared" si="1999"/>
        <v>0</v>
      </c>
      <c r="F11203" s="218">
        <f t="shared" si="2000"/>
        <v>0</v>
      </c>
      <c r="G11203" s="220"/>
      <c r="I11203" s="269"/>
    </row>
    <row r="11204" spans="1:20">
      <c r="A11204" s="251" t="str">
        <f t="shared" si="1997"/>
        <v/>
      </c>
      <c r="B11204" s="239" t="str">
        <f t="shared" si="1998"/>
        <v/>
      </c>
      <c r="C11204" s="187"/>
      <c r="D11204" s="187"/>
      <c r="E11204" s="240">
        <f t="shared" si="1999"/>
        <v>0</v>
      </c>
      <c r="F11204" s="218">
        <f t="shared" si="2000"/>
        <v>0</v>
      </c>
      <c r="G11204" s="220"/>
      <c r="I11204" s="269"/>
    </row>
    <row r="11205" spans="1:20">
      <c r="A11205" s="251" t="str">
        <f t="shared" si="1997"/>
        <v/>
      </c>
      <c r="B11205" s="239" t="str">
        <f t="shared" si="1998"/>
        <v/>
      </c>
      <c r="C11205" s="187"/>
      <c r="D11205" s="187"/>
      <c r="E11205" s="240">
        <f t="shared" si="1999"/>
        <v>0</v>
      </c>
      <c r="F11205" s="218">
        <f t="shared" si="2000"/>
        <v>0</v>
      </c>
      <c r="G11205" s="220"/>
      <c r="I11205" s="269"/>
    </row>
    <row r="11206" spans="1:20">
      <c r="A11206" s="251" t="str">
        <f t="shared" si="1997"/>
        <v/>
      </c>
      <c r="B11206" s="239" t="str">
        <f t="shared" si="1998"/>
        <v/>
      </c>
      <c r="C11206" s="187"/>
      <c r="D11206" s="187"/>
      <c r="E11206" s="240">
        <f t="shared" si="1999"/>
        <v>0</v>
      </c>
      <c r="F11206" s="218">
        <f t="shared" si="2000"/>
        <v>0</v>
      </c>
      <c r="G11206" s="220"/>
      <c r="I11206" s="269"/>
    </row>
    <row r="11207" spans="1:20">
      <c r="A11207" s="251" t="str">
        <f t="shared" si="1997"/>
        <v/>
      </c>
      <c r="B11207" s="239" t="str">
        <f t="shared" si="1998"/>
        <v/>
      </c>
      <c r="C11207" s="187"/>
      <c r="D11207" s="187"/>
      <c r="E11207" s="240">
        <f t="shared" si="1999"/>
        <v>0</v>
      </c>
      <c r="F11207" s="218">
        <f t="shared" si="2000"/>
        <v>0</v>
      </c>
      <c r="G11207" s="220"/>
      <c r="I11207" s="269"/>
    </row>
    <row r="11208" spans="1:20" ht="31.5" customHeight="1">
      <c r="A11208" s="251" t="str">
        <f t="shared" si="1997"/>
        <v/>
      </c>
      <c r="B11208" s="239" t="str">
        <f t="shared" si="1998"/>
        <v/>
      </c>
      <c r="C11208" s="187"/>
      <c r="D11208" s="187"/>
      <c r="E11208" s="240">
        <f t="shared" si="1999"/>
        <v>0</v>
      </c>
      <c r="F11208" s="218">
        <f t="shared" si="2000"/>
        <v>0</v>
      </c>
      <c r="G11208" s="221"/>
      <c r="I11208" s="308"/>
    </row>
    <row r="11209" spans="1:20" ht="13.5" thickBot="1">
      <c r="A11209" s="222"/>
      <c r="B11209" s="223"/>
      <c r="C11209" s="223"/>
      <c r="D11209" s="225"/>
      <c r="E11209" s="225"/>
      <c r="F11209" s="226" t="s">
        <v>79</v>
      </c>
      <c r="G11209" s="250">
        <f>SUM(F11197:F11208)</f>
        <v>0</v>
      </c>
      <c r="I11209" s="308"/>
    </row>
    <row r="11210" spans="1:20" ht="13.5" thickTop="1">
      <c r="A11210" s="179" t="s">
        <v>72</v>
      </c>
      <c r="B11210" s="229"/>
      <c r="C11210" s="229"/>
      <c r="D11210" s="231"/>
      <c r="E11210" s="231"/>
      <c r="F11210" s="230"/>
      <c r="G11210" s="232"/>
      <c r="H11210" s="209"/>
      <c r="I11210" s="307"/>
    </row>
    <row r="11211" spans="1:20">
      <c r="A11211" s="233" t="s">
        <v>53</v>
      </c>
      <c r="B11211" s="234"/>
      <c r="C11211" s="234"/>
      <c r="D11211" s="299"/>
      <c r="E11211" s="236" t="s">
        <v>73</v>
      </c>
      <c r="F11211" s="237" t="s">
        <v>74</v>
      </c>
      <c r="G11211" s="252" t="s">
        <v>73</v>
      </c>
      <c r="I11211" s="308"/>
    </row>
    <row r="11212" spans="1:20">
      <c r="A11212" s="178" t="s">
        <v>86</v>
      </c>
      <c r="B11212" s="253"/>
      <c r="C11212" s="253"/>
      <c r="D11212" s="300"/>
      <c r="E11212" s="217">
        <f>SUM(G11171,G11186,G11194,G11209)</f>
        <v>0</v>
      </c>
      <c r="F11212" s="254">
        <f>A</f>
        <v>0</v>
      </c>
      <c r="G11212" s="255">
        <f>E11212*F11212</f>
        <v>0</v>
      </c>
      <c r="I11212" s="308"/>
    </row>
    <row r="11213" spans="1:20">
      <c r="A11213" s="178" t="s">
        <v>84</v>
      </c>
      <c r="B11213" s="253"/>
      <c r="C11213" s="253"/>
      <c r="D11213" s="300"/>
      <c r="E11213" s="217">
        <f>SUM(G11171,G11186,G11194,G11209)</f>
        <v>0</v>
      </c>
      <c r="F11213" s="254">
        <f>I</f>
        <v>0</v>
      </c>
      <c r="G11213" s="255">
        <f>E11213*F11213</f>
        <v>0</v>
      </c>
      <c r="I11213" s="308"/>
    </row>
    <row r="11214" spans="1:20" ht="33" customHeight="1">
      <c r="A11214" s="178" t="s">
        <v>85</v>
      </c>
      <c r="B11214" s="253"/>
      <c r="C11214" s="253"/>
      <c r="D11214" s="300"/>
      <c r="E11214" s="217">
        <f>SUM(G11171,G11186,G11194,G11209)</f>
        <v>0</v>
      </c>
      <c r="F11214" s="254">
        <f>U</f>
        <v>0</v>
      </c>
      <c r="G11214" s="255">
        <f>E11214*F11214</f>
        <v>0</v>
      </c>
      <c r="I11214" s="308"/>
      <c r="J11214" s="281"/>
      <c r="K11214" s="281"/>
      <c r="L11214" s="281"/>
      <c r="M11214" s="281"/>
      <c r="N11214" s="281"/>
      <c r="O11214" s="281"/>
      <c r="P11214" s="281"/>
      <c r="Q11214" s="281"/>
      <c r="R11214" s="281"/>
      <c r="S11214" s="281"/>
    </row>
    <row r="11215" spans="1:20" s="201" customFormat="1" ht="13.5" thickBot="1">
      <c r="A11215" s="222"/>
      <c r="B11215" s="223"/>
      <c r="C11215" s="223"/>
      <c r="D11215" s="225"/>
      <c r="E11215" s="225"/>
      <c r="F11215" s="256" t="s">
        <v>83</v>
      </c>
      <c r="G11215" s="250">
        <f>SUM(G11212:G11214)</f>
        <v>0</v>
      </c>
      <c r="I11215" s="309"/>
      <c r="J11215" s="201" t="str">
        <f>B11155</f>
        <v>12,12</v>
      </c>
      <c r="K11215" s="261">
        <f>E11212</f>
        <v>0</v>
      </c>
      <c r="L11215" s="261">
        <f>+G11171</f>
        <v>0</v>
      </c>
      <c r="M11215" s="261">
        <f>+G11186</f>
        <v>0</v>
      </c>
      <c r="N11215" s="261">
        <f>+G11194</f>
        <v>0</v>
      </c>
      <c r="O11215" s="261">
        <f>+G11209</f>
        <v>0</v>
      </c>
      <c r="P11215" s="280">
        <f>G11212</f>
        <v>0</v>
      </c>
      <c r="Q11215" s="280">
        <f>G11213</f>
        <v>0</v>
      </c>
      <c r="R11215" s="280">
        <f>G11214</f>
        <v>0</v>
      </c>
      <c r="S11215" s="283">
        <f>SUM(K11215:R11215)</f>
        <v>0</v>
      </c>
      <c r="T11215" s="280"/>
    </row>
    <row r="11216" spans="1:20" ht="14" thickTop="1" thickBot="1">
      <c r="A11216" s="257"/>
      <c r="B11216" s="201"/>
      <c r="C11216" s="201"/>
      <c r="D11216" s="301"/>
      <c r="E11216" s="258" t="s">
        <v>88</v>
      </c>
      <c r="F11216" s="259"/>
      <c r="G11216" s="260">
        <f>ROUND(SUM(G11171,G11186,G11194,G11209,G11215),0)</f>
        <v>0</v>
      </c>
      <c r="I11216" s="308"/>
      <c r="T11216" s="280"/>
    </row>
    <row r="11217" spans="1:20" ht="13.5" thickTop="1">
      <c r="A11217" s="262" t="s">
        <v>95</v>
      </c>
      <c r="D11217" s="206"/>
      <c r="E11217" s="206"/>
      <c r="F11217" s="205"/>
      <c r="G11217" s="208"/>
      <c r="I11217" s="308"/>
      <c r="T11217" s="280"/>
    </row>
    <row r="11218" spans="1:20">
      <c r="A11218" s="262"/>
      <c r="B11218" s="263"/>
      <c r="C11218" s="263"/>
      <c r="D11218" s="302"/>
      <c r="E11218" s="206"/>
      <c r="F11218" s="205"/>
      <c r="G11218" s="264">
        <f ca="1">TODAY()</f>
        <v>45189</v>
      </c>
      <c r="I11218" s="308"/>
      <c r="T11218" s="280"/>
    </row>
    <row r="11219" spans="1:20" s="191" customFormat="1" ht="13.5" thickBot="1">
      <c r="A11219" s="222"/>
      <c r="B11219" s="223"/>
      <c r="C11219" s="223"/>
      <c r="D11219" s="225"/>
      <c r="E11219" s="225"/>
      <c r="F11219" s="224"/>
      <c r="G11219" s="265"/>
      <c r="I11219" s="303"/>
      <c r="S11219" s="282"/>
    </row>
    <row r="11220" spans="1:20" s="191" customFormat="1" ht="13.5" thickTop="1">
      <c r="A11220" s="188" t="s">
        <v>124</v>
      </c>
      <c r="B11220" s="188"/>
      <c r="C11220" s="188"/>
      <c r="D11220" s="190"/>
      <c r="E11220" s="190"/>
      <c r="F11220" s="189"/>
      <c r="G11220" s="189"/>
      <c r="I11220" s="303"/>
      <c r="S11220" s="282"/>
    </row>
    <row r="11221" spans="1:20" s="191" customFormat="1">
      <c r="A11221" s="188" t="str">
        <f>CONCATENATE('Prestaciones y AIU'!A9840," ANALISIS DE PRECIOS UNITARIOS")</f>
        <v xml:space="preserve"> ANALISIS DE PRECIOS UNITARIOS</v>
      </c>
      <c r="B11221" s="188"/>
      <c r="C11221" s="188"/>
      <c r="D11221" s="190"/>
      <c r="E11221" s="190"/>
      <c r="F11221" s="189"/>
      <c r="G11221" s="189"/>
      <c r="I11221" s="303"/>
      <c r="S11221" s="282"/>
    </row>
    <row r="11222" spans="1:20" s="191" customFormat="1">
      <c r="A11222" s="188" t="str">
        <f>Objeto_LIC</f>
        <v>OBJETO PROCESO COMPETITIVO</v>
      </c>
      <c r="B11222" s="188"/>
      <c r="C11222" s="188"/>
      <c r="D11222" s="190"/>
      <c r="E11222" s="190"/>
      <c r="F11222" s="189"/>
      <c r="G11222" s="189"/>
      <c r="I11222" s="303"/>
      <c r="S11222" s="282"/>
    </row>
    <row r="11223" spans="1:20">
      <c r="A11223" s="188"/>
      <c r="B11223" s="188"/>
      <c r="C11223" s="188"/>
      <c r="D11223" s="190"/>
      <c r="E11223" s="190"/>
      <c r="F11223" s="189"/>
      <c r="G11223" s="189"/>
    </row>
    <row r="11224" spans="1:20" s="201" customFormat="1" ht="13.5" thickBot="1">
      <c r="A11224" s="192"/>
      <c r="B11224" s="192"/>
      <c r="C11224" s="192"/>
      <c r="D11224" s="194"/>
      <c r="E11224" s="194"/>
      <c r="F11224" s="193"/>
      <c r="G11224" s="193"/>
      <c r="I11224" s="305"/>
      <c r="S11224" s="282"/>
    </row>
    <row r="11225" spans="1:20" ht="13.5" thickTop="1">
      <c r="A11225" s="196"/>
      <c r="B11225" s="197"/>
      <c r="C11225" s="197"/>
      <c r="D11225" s="199"/>
      <c r="E11225" s="199"/>
      <c r="F11225" s="198"/>
      <c r="G11225" s="200" t="s">
        <v>125</v>
      </c>
    </row>
    <row r="11226" spans="1:20">
      <c r="A11226" s="202" t="s">
        <v>58</v>
      </c>
      <c r="B11226" s="844" t="str">
        <f>Proponente</f>
        <v>INDICAR NOMBRE DE CONTRATISTA</v>
      </c>
      <c r="C11226" s="844"/>
      <c r="D11226" s="844"/>
      <c r="E11226" s="844"/>
      <c r="F11226" s="844"/>
      <c r="G11226" s="845"/>
    </row>
    <row r="11227" spans="1:20">
      <c r="A11227" s="202" t="s">
        <v>59</v>
      </c>
      <c r="B11227" s="203" t="str">
        <f>Presupuesto!$A$169</f>
        <v>12,13</v>
      </c>
      <c r="C11227" s="844" t="str">
        <f>Presupuesto!$B$169</f>
        <v>Vibrocompactador (10 Ton CAT 533 o similar)</v>
      </c>
      <c r="D11227" s="844"/>
      <c r="E11227" s="844"/>
      <c r="F11227" s="844"/>
      <c r="G11227" s="845"/>
    </row>
    <row r="11228" spans="1:20">
      <c r="A11228" s="204"/>
      <c r="D11228" s="206"/>
      <c r="E11228" s="206"/>
      <c r="F11228" s="192" t="s">
        <v>87</v>
      </c>
      <c r="G11228" s="207" t="str">
        <f>Presupuesto!$C$169</f>
        <v>Hr</v>
      </c>
      <c r="I11228" s="306"/>
      <c r="J11228" s="281"/>
      <c r="K11228" s="281"/>
      <c r="L11228" s="281"/>
      <c r="M11228" s="281"/>
      <c r="N11228" s="281"/>
      <c r="O11228" s="281"/>
      <c r="P11228" s="281"/>
      <c r="Q11228" s="281"/>
      <c r="R11228" s="281"/>
      <c r="S11228" s="281"/>
    </row>
    <row r="11229" spans="1:20" s="209" customFormat="1" ht="13.5" thickBot="1">
      <c r="A11229" s="202" t="s">
        <v>60</v>
      </c>
      <c r="B11229" s="195"/>
      <c r="C11229" s="195"/>
      <c r="D11229" s="206"/>
      <c r="E11229" s="206"/>
      <c r="F11229" s="205"/>
      <c r="G11229" s="208"/>
      <c r="I11229" s="307"/>
      <c r="S11229" s="281"/>
    </row>
    <row r="11230" spans="1:20" ht="13.5" thickTop="1">
      <c r="A11230" s="210" t="s">
        <v>53</v>
      </c>
      <c r="B11230" s="211" t="s">
        <v>61</v>
      </c>
      <c r="C11230" s="211" t="s">
        <v>62</v>
      </c>
      <c r="D11230" s="212" t="s">
        <v>70</v>
      </c>
      <c r="E11230" s="213" t="s">
        <v>98</v>
      </c>
      <c r="F11230" s="213" t="s">
        <v>75</v>
      </c>
      <c r="G11230" s="214" t="s">
        <v>66</v>
      </c>
      <c r="I11230" s="269"/>
    </row>
    <row r="11231" spans="1:20">
      <c r="A11231" s="215" t="str">
        <f t="shared" ref="A11231:A11242" si="2001">IF(I11230=0,"-",VLOOKUP(I11230,EQUIPOS,2,FALSE))</f>
        <v>-</v>
      </c>
      <c r="B11231" s="216"/>
      <c r="C11231" s="216"/>
      <c r="D11231" s="186"/>
      <c r="E11231" s="217">
        <f t="shared" ref="E11231:E11242" si="2002">IF(I11230=0,0,VLOOKUP(I11230,EQUIPOS,4,FALSE))</f>
        <v>0</v>
      </c>
      <c r="F11231" s="218">
        <f t="shared" ref="F11231:F11242" si="2003">IF(D11231=0,0,E11231/D11231)</f>
        <v>0</v>
      </c>
      <c r="G11231" s="219"/>
      <c r="I11231" s="269"/>
    </row>
    <row r="11232" spans="1:20">
      <c r="A11232" s="215" t="str">
        <f t="shared" si="2001"/>
        <v>-</v>
      </c>
      <c r="B11232" s="216"/>
      <c r="C11232" s="216"/>
      <c r="D11232" s="186"/>
      <c r="E11232" s="217">
        <f t="shared" si="2002"/>
        <v>0</v>
      </c>
      <c r="F11232" s="218">
        <f t="shared" si="2003"/>
        <v>0</v>
      </c>
      <c r="G11232" s="220"/>
      <c r="I11232" s="269"/>
    </row>
    <row r="11233" spans="1:19">
      <c r="A11233" s="215" t="str">
        <f t="shared" si="2001"/>
        <v>-</v>
      </c>
      <c r="B11233" s="216"/>
      <c r="C11233" s="216"/>
      <c r="D11233" s="186"/>
      <c r="E11233" s="217">
        <f t="shared" si="2002"/>
        <v>0</v>
      </c>
      <c r="F11233" s="218">
        <f t="shared" si="2003"/>
        <v>0</v>
      </c>
      <c r="G11233" s="220"/>
      <c r="I11233" s="269"/>
    </row>
    <row r="11234" spans="1:19">
      <c r="A11234" s="215" t="str">
        <f t="shared" si="2001"/>
        <v>-</v>
      </c>
      <c r="B11234" s="216"/>
      <c r="C11234" s="216"/>
      <c r="D11234" s="186"/>
      <c r="E11234" s="217">
        <f t="shared" si="2002"/>
        <v>0</v>
      </c>
      <c r="F11234" s="218">
        <f t="shared" si="2003"/>
        <v>0</v>
      </c>
      <c r="G11234" s="220"/>
      <c r="I11234" s="269"/>
    </row>
    <row r="11235" spans="1:19">
      <c r="A11235" s="215" t="str">
        <f t="shared" si="2001"/>
        <v>-</v>
      </c>
      <c r="B11235" s="216"/>
      <c r="C11235" s="216"/>
      <c r="D11235" s="186"/>
      <c r="E11235" s="217">
        <f t="shared" si="2002"/>
        <v>0</v>
      </c>
      <c r="F11235" s="218">
        <f t="shared" si="2003"/>
        <v>0</v>
      </c>
      <c r="G11235" s="220"/>
      <c r="I11235" s="269"/>
    </row>
    <row r="11236" spans="1:19">
      <c r="A11236" s="215" t="str">
        <f t="shared" si="2001"/>
        <v>-</v>
      </c>
      <c r="B11236" s="216"/>
      <c r="C11236" s="216"/>
      <c r="D11236" s="186"/>
      <c r="E11236" s="217">
        <f t="shared" si="2002"/>
        <v>0</v>
      </c>
      <c r="F11236" s="218">
        <f t="shared" si="2003"/>
        <v>0</v>
      </c>
      <c r="G11236" s="220"/>
      <c r="I11236" s="269"/>
    </row>
    <row r="11237" spans="1:19">
      <c r="A11237" s="215" t="str">
        <f t="shared" si="2001"/>
        <v>-</v>
      </c>
      <c r="B11237" s="216"/>
      <c r="C11237" s="216"/>
      <c r="D11237" s="186"/>
      <c r="E11237" s="217">
        <f t="shared" si="2002"/>
        <v>0</v>
      </c>
      <c r="F11237" s="218">
        <f t="shared" si="2003"/>
        <v>0</v>
      </c>
      <c r="G11237" s="220"/>
      <c r="I11237" s="269"/>
    </row>
    <row r="11238" spans="1:19">
      <c r="A11238" s="215" t="str">
        <f t="shared" si="2001"/>
        <v>-</v>
      </c>
      <c r="B11238" s="216"/>
      <c r="C11238" s="216"/>
      <c r="D11238" s="186"/>
      <c r="E11238" s="217">
        <f t="shared" si="2002"/>
        <v>0</v>
      </c>
      <c r="F11238" s="218">
        <f t="shared" si="2003"/>
        <v>0</v>
      </c>
      <c r="G11238" s="220"/>
      <c r="I11238" s="269"/>
    </row>
    <row r="11239" spans="1:19">
      <c r="A11239" s="215" t="str">
        <f t="shared" si="2001"/>
        <v>-</v>
      </c>
      <c r="B11239" s="216"/>
      <c r="C11239" s="216"/>
      <c r="D11239" s="186"/>
      <c r="E11239" s="217">
        <f t="shared" si="2002"/>
        <v>0</v>
      </c>
      <c r="F11239" s="218">
        <f t="shared" si="2003"/>
        <v>0</v>
      </c>
      <c r="G11239" s="220"/>
      <c r="I11239" s="269"/>
    </row>
    <row r="11240" spans="1:19">
      <c r="A11240" s="215" t="str">
        <f t="shared" si="2001"/>
        <v>-</v>
      </c>
      <c r="B11240" s="216"/>
      <c r="C11240" s="216"/>
      <c r="D11240" s="186"/>
      <c r="E11240" s="217">
        <f t="shared" si="2002"/>
        <v>0</v>
      </c>
      <c r="F11240" s="218">
        <f t="shared" si="2003"/>
        <v>0</v>
      </c>
      <c r="G11240" s="220"/>
      <c r="I11240" s="269"/>
    </row>
    <row r="11241" spans="1:19">
      <c r="A11241" s="215" t="str">
        <f t="shared" si="2001"/>
        <v>-</v>
      </c>
      <c r="B11241" s="216"/>
      <c r="C11241" s="216"/>
      <c r="D11241" s="186"/>
      <c r="E11241" s="217">
        <f t="shared" si="2002"/>
        <v>0</v>
      </c>
      <c r="F11241" s="218">
        <f t="shared" si="2003"/>
        <v>0</v>
      </c>
      <c r="G11241" s="220"/>
      <c r="I11241" s="269"/>
    </row>
    <row r="11242" spans="1:19">
      <c r="A11242" s="215" t="str">
        <f t="shared" si="2001"/>
        <v>-</v>
      </c>
      <c r="B11242" s="216"/>
      <c r="C11242" s="216"/>
      <c r="D11242" s="186"/>
      <c r="E11242" s="217">
        <f t="shared" si="2002"/>
        <v>0</v>
      </c>
      <c r="F11242" s="218">
        <f t="shared" si="2003"/>
        <v>0</v>
      </c>
      <c r="G11242" s="220"/>
      <c r="I11242" s="308"/>
    </row>
    <row r="11243" spans="1:19" ht="13.5" thickBot="1">
      <c r="A11243" s="222"/>
      <c r="B11243" s="223"/>
      <c r="C11243" s="223"/>
      <c r="D11243" s="225"/>
      <c r="E11243" s="225"/>
      <c r="F11243" s="226" t="s">
        <v>76</v>
      </c>
      <c r="G11243" s="227">
        <f>SUM(F11231:F11242)</f>
        <v>0</v>
      </c>
      <c r="I11243" s="308"/>
    </row>
    <row r="11244" spans="1:19" s="209" customFormat="1" ht="13.5" thickTop="1">
      <c r="A11244" s="228" t="s">
        <v>63</v>
      </c>
      <c r="B11244" s="229"/>
      <c r="C11244" s="229"/>
      <c r="D11244" s="231"/>
      <c r="E11244" s="231"/>
      <c r="F11244" s="230"/>
      <c r="G11244" s="232"/>
      <c r="I11244" s="307"/>
      <c r="S11244" s="281"/>
    </row>
    <row r="11245" spans="1:19" ht="26">
      <c r="A11245" s="233" t="s">
        <v>53</v>
      </c>
      <c r="B11245" s="234"/>
      <c r="C11245" s="235" t="s">
        <v>54</v>
      </c>
      <c r="D11245" s="298" t="s">
        <v>64</v>
      </c>
      <c r="E11245" s="236" t="s">
        <v>65</v>
      </c>
      <c r="F11245" s="237" t="s">
        <v>75</v>
      </c>
      <c r="G11245" s="238" t="s">
        <v>66</v>
      </c>
      <c r="I11245" s="269"/>
    </row>
    <row r="11246" spans="1:19">
      <c r="A11246" s="842" t="str">
        <f t="shared" ref="A11246:A11257" si="2004">IF(I11245=0,"",VLOOKUP(I11245,MATERIALES,2,FALSE))</f>
        <v/>
      </c>
      <c r="B11246" s="843"/>
      <c r="C11246" s="239" t="str">
        <f t="shared" ref="C11246:C11254" si="2005">IF(I11245=0,"",VLOOKUP(I11245,MATERIALES,3,FALSE))</f>
        <v/>
      </c>
      <c r="D11246" s="186"/>
      <c r="E11246" s="240">
        <f t="shared" ref="E11246:E11257" si="2006">IF(I11245=0,0,VLOOKUP(I11245,MATERIALES,4,FALSE))</f>
        <v>0</v>
      </c>
      <c r="F11246" s="218">
        <f>D11246*E11246</f>
        <v>0</v>
      </c>
      <c r="G11246" s="219"/>
      <c r="I11246" s="269"/>
    </row>
    <row r="11247" spans="1:19">
      <c r="A11247" s="842" t="str">
        <f t="shared" si="2004"/>
        <v/>
      </c>
      <c r="B11247" s="843"/>
      <c r="C11247" s="239" t="str">
        <f t="shared" si="2005"/>
        <v/>
      </c>
      <c r="D11247" s="186"/>
      <c r="E11247" s="240">
        <f t="shared" si="2006"/>
        <v>0</v>
      </c>
      <c r="F11247" s="218">
        <f t="shared" ref="F11247:F11257" si="2007">D11247*E11247</f>
        <v>0</v>
      </c>
      <c r="G11247" s="220"/>
      <c r="I11247" s="269"/>
    </row>
    <row r="11248" spans="1:19">
      <c r="A11248" s="842" t="str">
        <f t="shared" si="2004"/>
        <v/>
      </c>
      <c r="B11248" s="843"/>
      <c r="C11248" s="239" t="str">
        <f t="shared" si="2005"/>
        <v/>
      </c>
      <c r="D11248" s="186"/>
      <c r="E11248" s="240">
        <f t="shared" si="2006"/>
        <v>0</v>
      </c>
      <c r="F11248" s="218">
        <f t="shared" si="2007"/>
        <v>0</v>
      </c>
      <c r="G11248" s="220"/>
      <c r="I11248" s="269"/>
    </row>
    <row r="11249" spans="1:9">
      <c r="A11249" s="842" t="str">
        <f t="shared" si="2004"/>
        <v/>
      </c>
      <c r="B11249" s="843"/>
      <c r="C11249" s="239" t="str">
        <f t="shared" si="2005"/>
        <v/>
      </c>
      <c r="D11249" s="186"/>
      <c r="E11249" s="240">
        <f t="shared" si="2006"/>
        <v>0</v>
      </c>
      <c r="F11249" s="218">
        <f t="shared" si="2007"/>
        <v>0</v>
      </c>
      <c r="G11249" s="220"/>
      <c r="I11249" s="269"/>
    </row>
    <row r="11250" spans="1:9">
      <c r="A11250" s="842" t="str">
        <f t="shared" si="2004"/>
        <v/>
      </c>
      <c r="B11250" s="843"/>
      <c r="C11250" s="239" t="str">
        <f t="shared" si="2005"/>
        <v/>
      </c>
      <c r="D11250" s="186"/>
      <c r="E11250" s="240">
        <f t="shared" si="2006"/>
        <v>0</v>
      </c>
      <c r="F11250" s="218">
        <f t="shared" si="2007"/>
        <v>0</v>
      </c>
      <c r="G11250" s="220"/>
      <c r="I11250" s="269"/>
    </row>
    <row r="11251" spans="1:9">
      <c r="A11251" s="842" t="str">
        <f t="shared" si="2004"/>
        <v/>
      </c>
      <c r="B11251" s="843"/>
      <c r="C11251" s="239" t="str">
        <f t="shared" si="2005"/>
        <v/>
      </c>
      <c r="D11251" s="186"/>
      <c r="E11251" s="240">
        <f t="shared" si="2006"/>
        <v>0</v>
      </c>
      <c r="F11251" s="218">
        <f t="shared" si="2007"/>
        <v>0</v>
      </c>
      <c r="G11251" s="220"/>
      <c r="I11251" s="269"/>
    </row>
    <row r="11252" spans="1:9">
      <c r="A11252" s="842" t="str">
        <f t="shared" si="2004"/>
        <v/>
      </c>
      <c r="B11252" s="843"/>
      <c r="C11252" s="239" t="str">
        <f t="shared" si="2005"/>
        <v/>
      </c>
      <c r="D11252" s="186"/>
      <c r="E11252" s="240">
        <f t="shared" si="2006"/>
        <v>0</v>
      </c>
      <c r="F11252" s="218">
        <f t="shared" si="2007"/>
        <v>0</v>
      </c>
      <c r="G11252" s="220"/>
      <c r="I11252" s="269"/>
    </row>
    <row r="11253" spans="1:9">
      <c r="A11253" s="842" t="str">
        <f t="shared" si="2004"/>
        <v/>
      </c>
      <c r="B11253" s="843"/>
      <c r="C11253" s="239" t="str">
        <f t="shared" si="2005"/>
        <v/>
      </c>
      <c r="D11253" s="186"/>
      <c r="E11253" s="240">
        <f t="shared" si="2006"/>
        <v>0</v>
      </c>
      <c r="F11253" s="218">
        <f t="shared" si="2007"/>
        <v>0</v>
      </c>
      <c r="G11253" s="241"/>
      <c r="I11253" s="269"/>
    </row>
    <row r="11254" spans="1:9">
      <c r="A11254" s="842" t="str">
        <f t="shared" si="2004"/>
        <v/>
      </c>
      <c r="B11254" s="843"/>
      <c r="C11254" s="239" t="str">
        <f t="shared" si="2005"/>
        <v/>
      </c>
      <c r="D11254" s="186"/>
      <c r="E11254" s="240">
        <f t="shared" si="2006"/>
        <v>0</v>
      </c>
      <c r="F11254" s="218">
        <f t="shared" si="2007"/>
        <v>0</v>
      </c>
      <c r="G11254" s="220"/>
      <c r="I11254" s="269"/>
    </row>
    <row r="11255" spans="1:9">
      <c r="A11255" s="842" t="str">
        <f t="shared" si="2004"/>
        <v/>
      </c>
      <c r="B11255" s="843"/>
      <c r="C11255" s="239"/>
      <c r="D11255" s="186"/>
      <c r="E11255" s="240">
        <f t="shared" si="2006"/>
        <v>0</v>
      </c>
      <c r="F11255" s="218">
        <f t="shared" si="2007"/>
        <v>0</v>
      </c>
      <c r="G11255" s="220"/>
      <c r="I11255" s="269"/>
    </row>
    <row r="11256" spans="1:9">
      <c r="A11256" s="842" t="str">
        <f t="shared" si="2004"/>
        <v/>
      </c>
      <c r="B11256" s="843"/>
      <c r="C11256" s="239"/>
      <c r="D11256" s="186"/>
      <c r="E11256" s="240">
        <f t="shared" si="2006"/>
        <v>0</v>
      </c>
      <c r="F11256" s="218">
        <f t="shared" si="2007"/>
        <v>0</v>
      </c>
      <c r="G11256" s="220"/>
      <c r="I11256" s="269"/>
    </row>
    <row r="11257" spans="1:9" ht="26.25" customHeight="1">
      <c r="A11257" s="842" t="str">
        <f t="shared" si="2004"/>
        <v/>
      </c>
      <c r="B11257" s="843"/>
      <c r="C11257" s="239" t="str">
        <f t="shared" ref="C11257" si="2008">IF(I11256=0,"",VLOOKUP(I11256,MATERIALES,3,FALSE))</f>
        <v/>
      </c>
      <c r="D11257" s="186"/>
      <c r="E11257" s="240">
        <f t="shared" si="2006"/>
        <v>0</v>
      </c>
      <c r="F11257" s="218">
        <f t="shared" si="2007"/>
        <v>0</v>
      </c>
      <c r="G11257" s="221"/>
      <c r="I11257" s="308"/>
    </row>
    <row r="11258" spans="1:9" ht="13.5" thickBot="1">
      <c r="A11258" s="204"/>
      <c r="D11258" s="206"/>
      <c r="E11258" s="242"/>
      <c r="F11258" s="243" t="s">
        <v>77</v>
      </c>
      <c r="G11258" s="241">
        <f>SUM(F11246:F11257)</f>
        <v>0</v>
      </c>
      <c r="I11258" s="308"/>
    </row>
    <row r="11259" spans="1:9" ht="14" thickTop="1" thickBot="1">
      <c r="A11259" s="244" t="s">
        <v>68</v>
      </c>
      <c r="B11259" s="245"/>
      <c r="C11259" s="245"/>
      <c r="D11259" s="247"/>
      <c r="E11259" s="247"/>
      <c r="F11259" s="246"/>
      <c r="G11259" s="248"/>
      <c r="I11259" s="308"/>
    </row>
    <row r="11260" spans="1:9" ht="13.5" thickTop="1">
      <c r="A11260" s="233" t="s">
        <v>53</v>
      </c>
      <c r="B11260" s="234"/>
      <c r="C11260" s="236" t="s">
        <v>67</v>
      </c>
      <c r="D11260" s="298" t="s">
        <v>71</v>
      </c>
      <c r="E11260" s="236" t="s">
        <v>96</v>
      </c>
      <c r="F11260" s="237" t="s">
        <v>75</v>
      </c>
      <c r="G11260" s="238" t="s">
        <v>66</v>
      </c>
      <c r="I11260" s="269"/>
    </row>
    <row r="11261" spans="1:9">
      <c r="A11261" s="842" t="str">
        <f>IF(I11260=0,"",VLOOKUP(I11260,EQUIPOS,2,FALSE))</f>
        <v/>
      </c>
      <c r="B11261" s="843"/>
      <c r="C11261" s="187"/>
      <c r="D11261" s="186"/>
      <c r="E11261" s="240">
        <f>IF(I11260=0,0,VLOOKUP(I11260,EQUIPOS,4,FALSE))</f>
        <v>0</v>
      </c>
      <c r="F11261" s="218">
        <f>C11261*D11261*E11261</f>
        <v>0</v>
      </c>
      <c r="G11261" s="219"/>
      <c r="I11261" s="269"/>
    </row>
    <row r="11262" spans="1:9">
      <c r="A11262" s="842" t="str">
        <f>IF(I11261=0,"",VLOOKUP(I11261,EQUIPOS,2,FALSE))</f>
        <v/>
      </c>
      <c r="B11262" s="843"/>
      <c r="C11262" s="187"/>
      <c r="D11262" s="186"/>
      <c r="E11262" s="240">
        <f>IF(I11261=0,0,VLOOKUP(I11261,EQUIPOS,4,FALSE))</f>
        <v>0</v>
      </c>
      <c r="F11262" s="218">
        <f t="shared" ref="F11262:F11265" si="2009">C11262*D11262*E11262</f>
        <v>0</v>
      </c>
      <c r="G11262" s="220"/>
      <c r="I11262" s="269"/>
    </row>
    <row r="11263" spans="1:9">
      <c r="A11263" s="842" t="str">
        <f>IF(I11262=0,"",VLOOKUP(I11262,EQUIPOS,2,FALSE))</f>
        <v/>
      </c>
      <c r="B11263" s="843"/>
      <c r="C11263" s="187"/>
      <c r="D11263" s="186"/>
      <c r="E11263" s="240">
        <f>IF(I11262=0,0,VLOOKUP(I11262,EQUIPOS,4,FALSE))</f>
        <v>0</v>
      </c>
      <c r="F11263" s="218">
        <f t="shared" si="2009"/>
        <v>0</v>
      </c>
      <c r="G11263" s="220"/>
      <c r="I11263" s="269"/>
    </row>
    <row r="11264" spans="1:9">
      <c r="A11264" s="842" t="str">
        <f>IF(I11263=0,"",VLOOKUP(I11263,EQUIPOS,2,FALSE))</f>
        <v/>
      </c>
      <c r="B11264" s="843"/>
      <c r="C11264" s="187"/>
      <c r="D11264" s="186"/>
      <c r="E11264" s="240">
        <f>IF(I11263=0,0,VLOOKUP(I11263,EQUIPOS,4,FALSE))</f>
        <v>0</v>
      </c>
      <c r="F11264" s="218">
        <f t="shared" si="2009"/>
        <v>0</v>
      </c>
      <c r="G11264" s="220"/>
      <c r="I11264" s="269"/>
    </row>
    <row r="11265" spans="1:9" ht="30.75" customHeight="1">
      <c r="A11265" s="842" t="str">
        <f>IF(I11264=0,"",VLOOKUP(I11264,EQUIPOS,2,FALSE))</f>
        <v/>
      </c>
      <c r="B11265" s="843"/>
      <c r="C11265" s="187"/>
      <c r="D11265" s="186"/>
      <c r="E11265" s="240">
        <f>IF(I11264=0,0,VLOOKUP(I11264,EQUIPOS,4,FALSE))</f>
        <v>0</v>
      </c>
      <c r="F11265" s="218">
        <f t="shared" si="2009"/>
        <v>0</v>
      </c>
      <c r="G11265" s="221"/>
      <c r="I11265" s="308"/>
    </row>
    <row r="11266" spans="1:9" ht="13.5" thickBot="1">
      <c r="A11266" s="222"/>
      <c r="B11266" s="223"/>
      <c r="C11266" s="223"/>
      <c r="D11266" s="225"/>
      <c r="E11266" s="249"/>
      <c r="F11266" s="226" t="s">
        <v>78</v>
      </c>
      <c r="G11266" s="250">
        <f>SUM(F11261:F11265)</f>
        <v>0</v>
      </c>
      <c r="I11266" s="308"/>
    </row>
    <row r="11267" spans="1:9" ht="13.5" thickTop="1">
      <c r="A11267" s="228" t="s">
        <v>69</v>
      </c>
      <c r="B11267" s="229"/>
      <c r="C11267" s="229"/>
      <c r="D11267" s="231"/>
      <c r="E11267" s="231"/>
      <c r="F11267" s="230"/>
      <c r="G11267" s="232"/>
      <c r="H11267" s="209"/>
      <c r="I11267" s="307"/>
    </row>
    <row r="11268" spans="1:9" ht="26">
      <c r="A11268" s="233" t="s">
        <v>53</v>
      </c>
      <c r="B11268" s="235" t="s">
        <v>54</v>
      </c>
      <c r="C11268" s="235" t="s">
        <v>64</v>
      </c>
      <c r="D11268" s="298" t="s">
        <v>70</v>
      </c>
      <c r="E11268" s="236" t="s">
        <v>65</v>
      </c>
      <c r="F11268" s="237" t="s">
        <v>75</v>
      </c>
      <c r="G11268" s="238" t="s">
        <v>66</v>
      </c>
      <c r="I11268" s="269"/>
    </row>
    <row r="11269" spans="1:9">
      <c r="A11269" s="251" t="str">
        <f t="shared" ref="A11269:A11280" si="2010">IF(I11268=0,"",VLOOKUP(I11268,MANOOBRA,2,FALSE))</f>
        <v/>
      </c>
      <c r="B11269" s="239" t="str">
        <f t="shared" ref="B11269:B11280" si="2011">IF(I11268=0,"",VLOOKUP(I11268,MANOOBRA,3,FALSE))</f>
        <v/>
      </c>
      <c r="C11269" s="187"/>
      <c r="D11269" s="187"/>
      <c r="E11269" s="240">
        <f t="shared" ref="E11269:E11280" si="2012">IF(I11268=0,0,VLOOKUP(I11268,MANOOBRA,4,FALSE))</f>
        <v>0</v>
      </c>
      <c r="F11269" s="218">
        <f>IF(D11269=0,0,C11269*E11269/D11269)</f>
        <v>0</v>
      </c>
      <c r="G11269" s="219"/>
      <c r="I11269" s="269"/>
    </row>
    <row r="11270" spans="1:9">
      <c r="A11270" s="251" t="str">
        <f t="shared" si="2010"/>
        <v/>
      </c>
      <c r="B11270" s="239" t="str">
        <f t="shared" si="2011"/>
        <v/>
      </c>
      <c r="C11270" s="187"/>
      <c r="D11270" s="187"/>
      <c r="E11270" s="240">
        <f t="shared" si="2012"/>
        <v>0</v>
      </c>
      <c r="F11270" s="218">
        <f t="shared" ref="F11270:F11280" si="2013">IF(D11270=0,0,C11270*E11270/D11270)</f>
        <v>0</v>
      </c>
      <c r="G11270" s="220"/>
      <c r="I11270" s="269"/>
    </row>
    <row r="11271" spans="1:9">
      <c r="A11271" s="251" t="str">
        <f t="shared" si="2010"/>
        <v/>
      </c>
      <c r="B11271" s="239" t="str">
        <f t="shared" si="2011"/>
        <v/>
      </c>
      <c r="C11271" s="187"/>
      <c r="D11271" s="290"/>
      <c r="E11271" s="240">
        <f t="shared" si="2012"/>
        <v>0</v>
      </c>
      <c r="F11271" s="218">
        <f t="shared" si="2013"/>
        <v>0</v>
      </c>
      <c r="G11271" s="220"/>
      <c r="I11271" s="269"/>
    </row>
    <row r="11272" spans="1:9">
      <c r="A11272" s="251" t="str">
        <f t="shared" si="2010"/>
        <v/>
      </c>
      <c r="B11272" s="239" t="str">
        <f t="shared" si="2011"/>
        <v/>
      </c>
      <c r="C11272" s="187"/>
      <c r="D11272" s="187"/>
      <c r="E11272" s="240">
        <f t="shared" si="2012"/>
        <v>0</v>
      </c>
      <c r="F11272" s="218">
        <f t="shared" si="2013"/>
        <v>0</v>
      </c>
      <c r="G11272" s="220"/>
      <c r="I11272" s="269"/>
    </row>
    <row r="11273" spans="1:9">
      <c r="A11273" s="251" t="str">
        <f t="shared" si="2010"/>
        <v/>
      </c>
      <c r="B11273" s="239" t="str">
        <f t="shared" si="2011"/>
        <v/>
      </c>
      <c r="C11273" s="187"/>
      <c r="D11273" s="187"/>
      <c r="E11273" s="240">
        <f t="shared" si="2012"/>
        <v>0</v>
      </c>
      <c r="F11273" s="218">
        <f t="shared" si="2013"/>
        <v>0</v>
      </c>
      <c r="G11273" s="220"/>
      <c r="I11273" s="269"/>
    </row>
    <row r="11274" spans="1:9">
      <c r="A11274" s="251" t="str">
        <f t="shared" si="2010"/>
        <v/>
      </c>
      <c r="B11274" s="239" t="str">
        <f t="shared" si="2011"/>
        <v/>
      </c>
      <c r="C11274" s="187"/>
      <c r="D11274" s="187"/>
      <c r="E11274" s="240">
        <f t="shared" si="2012"/>
        <v>0</v>
      </c>
      <c r="F11274" s="218">
        <f t="shared" si="2013"/>
        <v>0</v>
      </c>
      <c r="G11274" s="220"/>
      <c r="I11274" s="269"/>
    </row>
    <row r="11275" spans="1:9">
      <c r="A11275" s="251" t="str">
        <f t="shared" si="2010"/>
        <v/>
      </c>
      <c r="B11275" s="239" t="str">
        <f t="shared" si="2011"/>
        <v/>
      </c>
      <c r="C11275" s="187"/>
      <c r="D11275" s="187"/>
      <c r="E11275" s="240">
        <f t="shared" si="2012"/>
        <v>0</v>
      </c>
      <c r="F11275" s="218">
        <f t="shared" si="2013"/>
        <v>0</v>
      </c>
      <c r="G11275" s="220"/>
      <c r="I11275" s="269"/>
    </row>
    <row r="11276" spans="1:9">
      <c r="A11276" s="251" t="str">
        <f t="shared" si="2010"/>
        <v/>
      </c>
      <c r="B11276" s="239" t="str">
        <f t="shared" si="2011"/>
        <v/>
      </c>
      <c r="C11276" s="187"/>
      <c r="D11276" s="187"/>
      <c r="E11276" s="240">
        <f t="shared" si="2012"/>
        <v>0</v>
      </c>
      <c r="F11276" s="218">
        <f t="shared" si="2013"/>
        <v>0</v>
      </c>
      <c r="G11276" s="220"/>
      <c r="I11276" s="269"/>
    </row>
    <row r="11277" spans="1:9">
      <c r="A11277" s="251" t="str">
        <f t="shared" si="2010"/>
        <v/>
      </c>
      <c r="B11277" s="239" t="str">
        <f t="shared" si="2011"/>
        <v/>
      </c>
      <c r="C11277" s="187"/>
      <c r="D11277" s="187"/>
      <c r="E11277" s="240">
        <f t="shared" si="2012"/>
        <v>0</v>
      </c>
      <c r="F11277" s="218">
        <f t="shared" si="2013"/>
        <v>0</v>
      </c>
      <c r="G11277" s="220"/>
      <c r="I11277" s="269"/>
    </row>
    <row r="11278" spans="1:9">
      <c r="A11278" s="251" t="str">
        <f t="shared" si="2010"/>
        <v/>
      </c>
      <c r="B11278" s="239" t="str">
        <f t="shared" si="2011"/>
        <v/>
      </c>
      <c r="C11278" s="187"/>
      <c r="D11278" s="187"/>
      <c r="E11278" s="240">
        <f t="shared" si="2012"/>
        <v>0</v>
      </c>
      <c r="F11278" s="218">
        <f t="shared" si="2013"/>
        <v>0</v>
      </c>
      <c r="G11278" s="220"/>
      <c r="I11278" s="269"/>
    </row>
    <row r="11279" spans="1:9">
      <c r="A11279" s="251" t="str">
        <f t="shared" si="2010"/>
        <v/>
      </c>
      <c r="B11279" s="239" t="str">
        <f t="shared" si="2011"/>
        <v/>
      </c>
      <c r="C11279" s="187"/>
      <c r="D11279" s="187"/>
      <c r="E11279" s="240">
        <f t="shared" si="2012"/>
        <v>0</v>
      </c>
      <c r="F11279" s="218">
        <f t="shared" si="2013"/>
        <v>0</v>
      </c>
      <c r="G11279" s="220"/>
      <c r="I11279" s="269"/>
    </row>
    <row r="11280" spans="1:9" ht="31.5" customHeight="1">
      <c r="A11280" s="251" t="str">
        <f t="shared" si="2010"/>
        <v/>
      </c>
      <c r="B11280" s="239" t="str">
        <f t="shared" si="2011"/>
        <v/>
      </c>
      <c r="C11280" s="187"/>
      <c r="D11280" s="187"/>
      <c r="E11280" s="240">
        <f t="shared" si="2012"/>
        <v>0</v>
      </c>
      <c r="F11280" s="218">
        <f t="shared" si="2013"/>
        <v>0</v>
      </c>
      <c r="G11280" s="221"/>
      <c r="I11280" s="308"/>
    </row>
    <row r="11281" spans="1:20" ht="13.5" thickBot="1">
      <c r="A11281" s="222"/>
      <c r="B11281" s="223"/>
      <c r="C11281" s="223"/>
      <c r="D11281" s="225"/>
      <c r="E11281" s="225"/>
      <c r="F11281" s="226" t="s">
        <v>79</v>
      </c>
      <c r="G11281" s="250">
        <f>SUM(F11269:F11280)</f>
        <v>0</v>
      </c>
      <c r="I11281" s="308"/>
    </row>
    <row r="11282" spans="1:20" ht="13.5" thickTop="1">
      <c r="A11282" s="179" t="s">
        <v>72</v>
      </c>
      <c r="B11282" s="229"/>
      <c r="C11282" s="229"/>
      <c r="D11282" s="231"/>
      <c r="E11282" s="231"/>
      <c r="F11282" s="230"/>
      <c r="G11282" s="232"/>
      <c r="H11282" s="209"/>
      <c r="I11282" s="307"/>
    </row>
    <row r="11283" spans="1:20">
      <c r="A11283" s="233" t="s">
        <v>53</v>
      </c>
      <c r="B11283" s="234"/>
      <c r="C11283" s="234"/>
      <c r="D11283" s="299"/>
      <c r="E11283" s="236" t="s">
        <v>73</v>
      </c>
      <c r="F11283" s="237" t="s">
        <v>74</v>
      </c>
      <c r="G11283" s="252" t="s">
        <v>73</v>
      </c>
      <c r="I11283" s="308"/>
    </row>
    <row r="11284" spans="1:20">
      <c r="A11284" s="178" t="s">
        <v>86</v>
      </c>
      <c r="B11284" s="253"/>
      <c r="C11284" s="253"/>
      <c r="D11284" s="300"/>
      <c r="E11284" s="217">
        <f>SUM(G11243,G11258,G11266,G11281)</f>
        <v>0</v>
      </c>
      <c r="F11284" s="254">
        <f>A</f>
        <v>0</v>
      </c>
      <c r="G11284" s="255">
        <f>E11284*F11284</f>
        <v>0</v>
      </c>
      <c r="I11284" s="308"/>
    </row>
    <row r="11285" spans="1:20">
      <c r="A11285" s="178" t="s">
        <v>84</v>
      </c>
      <c r="B11285" s="253"/>
      <c r="C11285" s="253"/>
      <c r="D11285" s="300"/>
      <c r="E11285" s="217">
        <f>SUM(G11243,G11258,G11266,G11281)</f>
        <v>0</v>
      </c>
      <c r="F11285" s="254">
        <f>I</f>
        <v>0</v>
      </c>
      <c r="G11285" s="255">
        <f>E11285*F11285</f>
        <v>0</v>
      </c>
      <c r="I11285" s="308"/>
    </row>
    <row r="11286" spans="1:20" ht="33" customHeight="1">
      <c r="A11286" s="178" t="s">
        <v>85</v>
      </c>
      <c r="B11286" s="253"/>
      <c r="C11286" s="253"/>
      <c r="D11286" s="300"/>
      <c r="E11286" s="217">
        <f>SUM(G11243,G11258,G11266,G11281)</f>
        <v>0</v>
      </c>
      <c r="F11286" s="254">
        <f>U</f>
        <v>0</v>
      </c>
      <c r="G11286" s="255">
        <f>E11286*F11286</f>
        <v>0</v>
      </c>
      <c r="I11286" s="308"/>
      <c r="J11286" s="281"/>
      <c r="K11286" s="281"/>
      <c r="L11286" s="281"/>
      <c r="M11286" s="281"/>
      <c r="N11286" s="281"/>
      <c r="O11286" s="281"/>
      <c r="P11286" s="281"/>
      <c r="Q11286" s="281"/>
      <c r="R11286" s="281"/>
      <c r="S11286" s="281"/>
    </row>
    <row r="11287" spans="1:20" s="201" customFormat="1" ht="13.5" thickBot="1">
      <c r="A11287" s="222"/>
      <c r="B11287" s="223"/>
      <c r="C11287" s="223"/>
      <c r="D11287" s="225"/>
      <c r="E11287" s="225"/>
      <c r="F11287" s="256" t="s">
        <v>83</v>
      </c>
      <c r="G11287" s="250">
        <f>SUM(G11284:G11286)</f>
        <v>0</v>
      </c>
      <c r="I11287" s="309"/>
      <c r="J11287" s="201" t="str">
        <f>B11227</f>
        <v>12,13</v>
      </c>
      <c r="K11287" s="261">
        <f>E11284</f>
        <v>0</v>
      </c>
      <c r="L11287" s="261">
        <f>+G11243</f>
        <v>0</v>
      </c>
      <c r="M11287" s="261">
        <f>+G11258</f>
        <v>0</v>
      </c>
      <c r="N11287" s="261">
        <f>+G11266</f>
        <v>0</v>
      </c>
      <c r="O11287" s="261">
        <f>+G11281</f>
        <v>0</v>
      </c>
      <c r="P11287" s="280">
        <f>G11284</f>
        <v>0</v>
      </c>
      <c r="Q11287" s="280">
        <f>G11285</f>
        <v>0</v>
      </c>
      <c r="R11287" s="280">
        <f>G11286</f>
        <v>0</v>
      </c>
      <c r="S11287" s="283">
        <f>SUM(K11287:R11287)</f>
        <v>0</v>
      </c>
      <c r="T11287" s="280"/>
    </row>
    <row r="11288" spans="1:20" ht="14" thickTop="1" thickBot="1">
      <c r="A11288" s="257"/>
      <c r="B11288" s="201"/>
      <c r="C11288" s="201"/>
      <c r="D11288" s="301"/>
      <c r="E11288" s="258" t="s">
        <v>88</v>
      </c>
      <c r="F11288" s="259"/>
      <c r="G11288" s="260">
        <f>ROUND(SUM(G11243,G11258,G11266,G11281,G11287),0)</f>
        <v>0</v>
      </c>
      <c r="I11288" s="308"/>
      <c r="T11288" s="280"/>
    </row>
    <row r="11289" spans="1:20" ht="13.5" thickTop="1">
      <c r="A11289" s="262" t="s">
        <v>95</v>
      </c>
      <c r="D11289" s="206"/>
      <c r="E11289" s="206"/>
      <c r="F11289" s="205"/>
      <c r="G11289" s="208"/>
      <c r="I11289" s="308"/>
      <c r="T11289" s="280"/>
    </row>
    <row r="11290" spans="1:20">
      <c r="A11290" s="262"/>
      <c r="B11290" s="263"/>
      <c r="C11290" s="263"/>
      <c r="D11290" s="302"/>
      <c r="E11290" s="206"/>
      <c r="F11290" s="205"/>
      <c r="G11290" s="264">
        <f ca="1">TODAY()</f>
        <v>45189</v>
      </c>
      <c r="I11290" s="308"/>
      <c r="T11290" s="280"/>
    </row>
    <row r="11291" spans="1:20" s="191" customFormat="1" ht="13.5" thickBot="1">
      <c r="A11291" s="222"/>
      <c r="B11291" s="223"/>
      <c r="C11291" s="223"/>
      <c r="D11291" s="225"/>
      <c r="E11291" s="225"/>
      <c r="F11291" s="224"/>
      <c r="G11291" s="265"/>
      <c r="I11291" s="303"/>
      <c r="S11291" s="282"/>
    </row>
    <row r="11292" spans="1:20" s="191" customFormat="1" ht="13.5" thickTop="1">
      <c r="A11292" s="188" t="s">
        <v>124</v>
      </c>
      <c r="B11292" s="188"/>
      <c r="C11292" s="188"/>
      <c r="D11292" s="190"/>
      <c r="E11292" s="190"/>
      <c r="F11292" s="189"/>
      <c r="G11292" s="189"/>
      <c r="I11292" s="303"/>
      <c r="S11292" s="282"/>
    </row>
    <row r="11293" spans="1:20" s="191" customFormat="1">
      <c r="A11293" s="188" t="str">
        <f>CONCATENATE('Prestaciones y AIU'!A9912," ANALISIS DE PRECIOS UNITARIOS")</f>
        <v xml:space="preserve"> ANALISIS DE PRECIOS UNITARIOS</v>
      </c>
      <c r="B11293" s="188"/>
      <c r="C11293" s="188"/>
      <c r="D11293" s="190"/>
      <c r="E11293" s="190"/>
      <c r="F11293" s="189"/>
      <c r="G11293" s="189"/>
      <c r="I11293" s="303"/>
      <c r="S11293" s="282"/>
    </row>
    <row r="11294" spans="1:20" s="191" customFormat="1">
      <c r="A11294" s="188" t="str">
        <f>Objeto_LIC</f>
        <v>OBJETO PROCESO COMPETITIVO</v>
      </c>
      <c r="B11294" s="188"/>
      <c r="C11294" s="188"/>
      <c r="D11294" s="190"/>
      <c r="E11294" s="190"/>
      <c r="F11294" s="189"/>
      <c r="G11294" s="189"/>
      <c r="I11294" s="303"/>
      <c r="S11294" s="282"/>
    </row>
    <row r="11295" spans="1:20">
      <c r="A11295" s="188"/>
      <c r="B11295" s="188"/>
      <c r="C11295" s="188"/>
      <c r="D11295" s="190"/>
      <c r="E11295" s="190"/>
      <c r="F11295" s="189"/>
      <c r="G11295" s="189"/>
    </row>
    <row r="11296" spans="1:20" s="201" customFormat="1" ht="13.5" thickBot="1">
      <c r="A11296" s="192"/>
      <c r="B11296" s="192"/>
      <c r="C11296" s="192"/>
      <c r="D11296" s="194"/>
      <c r="E11296" s="194"/>
      <c r="F11296" s="193"/>
      <c r="G11296" s="193"/>
      <c r="I11296" s="305"/>
      <c r="S11296" s="282"/>
    </row>
    <row r="11297" spans="1:19" ht="13.5" thickTop="1">
      <c r="A11297" s="196"/>
      <c r="B11297" s="197"/>
      <c r="C11297" s="197"/>
      <c r="D11297" s="199"/>
      <c r="E11297" s="199"/>
      <c r="F11297" s="198"/>
      <c r="G11297" s="200" t="s">
        <v>125</v>
      </c>
    </row>
    <row r="11298" spans="1:19">
      <c r="A11298" s="202" t="s">
        <v>58</v>
      </c>
      <c r="B11298" s="844" t="str">
        <f>Proponente</f>
        <v>INDICAR NOMBRE DE CONTRATISTA</v>
      </c>
      <c r="C11298" s="844"/>
      <c r="D11298" s="844"/>
      <c r="E11298" s="844"/>
      <c r="F11298" s="844"/>
      <c r="G11298" s="845"/>
    </row>
    <row r="11299" spans="1:19">
      <c r="A11299" s="202" t="s">
        <v>59</v>
      </c>
      <c r="B11299" s="203" t="str">
        <f>Presupuesto!$A$170</f>
        <v>12,14</v>
      </c>
      <c r="C11299" s="844" t="str">
        <f>Presupuesto!$B$170</f>
        <v>Minicargador (Caterpillar 246C o similar)</v>
      </c>
      <c r="D11299" s="844"/>
      <c r="E11299" s="844"/>
      <c r="F11299" s="844"/>
      <c r="G11299" s="845"/>
    </row>
    <row r="11300" spans="1:19">
      <c r="A11300" s="204"/>
      <c r="D11300" s="206"/>
      <c r="E11300" s="206"/>
      <c r="F11300" s="192" t="s">
        <v>87</v>
      </c>
      <c r="G11300" s="207" t="str">
        <f>Presupuesto!$C$170</f>
        <v>Hr</v>
      </c>
      <c r="I11300" s="306"/>
      <c r="J11300" s="281"/>
      <c r="K11300" s="281"/>
      <c r="L11300" s="281"/>
      <c r="M11300" s="281"/>
      <c r="N11300" s="281"/>
      <c r="O11300" s="281"/>
      <c r="P11300" s="281"/>
      <c r="Q11300" s="281"/>
      <c r="R11300" s="281"/>
      <c r="S11300" s="281"/>
    </row>
    <row r="11301" spans="1:19" s="209" customFormat="1" ht="13.5" thickBot="1">
      <c r="A11301" s="202" t="s">
        <v>60</v>
      </c>
      <c r="B11301" s="195"/>
      <c r="C11301" s="195"/>
      <c r="D11301" s="206"/>
      <c r="E11301" s="206"/>
      <c r="F11301" s="205"/>
      <c r="G11301" s="208"/>
      <c r="I11301" s="307"/>
      <c r="S11301" s="281"/>
    </row>
    <row r="11302" spans="1:19" ht="13.5" thickTop="1">
      <c r="A11302" s="210" t="s">
        <v>53</v>
      </c>
      <c r="B11302" s="211" t="s">
        <v>61</v>
      </c>
      <c r="C11302" s="211" t="s">
        <v>62</v>
      </c>
      <c r="D11302" s="212" t="s">
        <v>70</v>
      </c>
      <c r="E11302" s="213" t="s">
        <v>98</v>
      </c>
      <c r="F11302" s="213" t="s">
        <v>75</v>
      </c>
      <c r="G11302" s="214" t="s">
        <v>66</v>
      </c>
      <c r="I11302" s="269"/>
    </row>
    <row r="11303" spans="1:19">
      <c r="A11303" s="215" t="str">
        <f t="shared" ref="A11303:A11314" si="2014">IF(I11302=0,"-",VLOOKUP(I11302,EQUIPOS,2,FALSE))</f>
        <v>-</v>
      </c>
      <c r="B11303" s="216"/>
      <c r="C11303" s="216"/>
      <c r="D11303" s="186"/>
      <c r="E11303" s="217">
        <f t="shared" ref="E11303:E11314" si="2015">IF(I11302=0,0,VLOOKUP(I11302,EQUIPOS,4,FALSE))</f>
        <v>0</v>
      </c>
      <c r="F11303" s="218">
        <f t="shared" ref="F11303:F11314" si="2016">IF(D11303=0,0,E11303/D11303)</f>
        <v>0</v>
      </c>
      <c r="G11303" s="219"/>
      <c r="I11303" s="269"/>
    </row>
    <row r="11304" spans="1:19">
      <c r="A11304" s="215" t="str">
        <f t="shared" si="2014"/>
        <v>-</v>
      </c>
      <c r="B11304" s="216"/>
      <c r="C11304" s="216"/>
      <c r="D11304" s="186"/>
      <c r="E11304" s="217">
        <f t="shared" si="2015"/>
        <v>0</v>
      </c>
      <c r="F11304" s="218">
        <f t="shared" si="2016"/>
        <v>0</v>
      </c>
      <c r="G11304" s="220"/>
      <c r="I11304" s="269"/>
    </row>
    <row r="11305" spans="1:19">
      <c r="A11305" s="215" t="str">
        <f t="shared" si="2014"/>
        <v>-</v>
      </c>
      <c r="B11305" s="216"/>
      <c r="C11305" s="216"/>
      <c r="D11305" s="186"/>
      <c r="E11305" s="217">
        <f t="shared" si="2015"/>
        <v>0</v>
      </c>
      <c r="F11305" s="218">
        <f t="shared" si="2016"/>
        <v>0</v>
      </c>
      <c r="G11305" s="220"/>
      <c r="I11305" s="269"/>
    </row>
    <row r="11306" spans="1:19">
      <c r="A11306" s="215" t="str">
        <f t="shared" si="2014"/>
        <v>-</v>
      </c>
      <c r="B11306" s="216"/>
      <c r="C11306" s="216"/>
      <c r="D11306" s="186"/>
      <c r="E11306" s="217">
        <f t="shared" si="2015"/>
        <v>0</v>
      </c>
      <c r="F11306" s="218">
        <f t="shared" si="2016"/>
        <v>0</v>
      </c>
      <c r="G11306" s="220"/>
      <c r="I11306" s="269"/>
    </row>
    <row r="11307" spans="1:19">
      <c r="A11307" s="215" t="str">
        <f t="shared" si="2014"/>
        <v>-</v>
      </c>
      <c r="B11307" s="216"/>
      <c r="C11307" s="216"/>
      <c r="D11307" s="186"/>
      <c r="E11307" s="217">
        <f t="shared" si="2015"/>
        <v>0</v>
      </c>
      <c r="F11307" s="218">
        <f t="shared" si="2016"/>
        <v>0</v>
      </c>
      <c r="G11307" s="220"/>
      <c r="I11307" s="269"/>
    </row>
    <row r="11308" spans="1:19">
      <c r="A11308" s="215" t="str">
        <f t="shared" si="2014"/>
        <v>-</v>
      </c>
      <c r="B11308" s="216"/>
      <c r="C11308" s="216"/>
      <c r="D11308" s="186"/>
      <c r="E11308" s="217">
        <f t="shared" si="2015"/>
        <v>0</v>
      </c>
      <c r="F11308" s="218">
        <f t="shared" si="2016"/>
        <v>0</v>
      </c>
      <c r="G11308" s="220"/>
      <c r="I11308" s="269"/>
    </row>
    <row r="11309" spans="1:19">
      <c r="A11309" s="215" t="str">
        <f t="shared" si="2014"/>
        <v>-</v>
      </c>
      <c r="B11309" s="216"/>
      <c r="C11309" s="216"/>
      <c r="D11309" s="186"/>
      <c r="E11309" s="217">
        <f t="shared" si="2015"/>
        <v>0</v>
      </c>
      <c r="F11309" s="218">
        <f t="shared" si="2016"/>
        <v>0</v>
      </c>
      <c r="G11309" s="220"/>
      <c r="I11309" s="269"/>
    </row>
    <row r="11310" spans="1:19">
      <c r="A11310" s="215" t="str">
        <f t="shared" si="2014"/>
        <v>-</v>
      </c>
      <c r="B11310" s="216"/>
      <c r="C11310" s="216"/>
      <c r="D11310" s="186"/>
      <c r="E11310" s="217">
        <f t="shared" si="2015"/>
        <v>0</v>
      </c>
      <c r="F11310" s="218">
        <f t="shared" si="2016"/>
        <v>0</v>
      </c>
      <c r="G11310" s="220"/>
      <c r="I11310" s="269"/>
    </row>
    <row r="11311" spans="1:19">
      <c r="A11311" s="215" t="str">
        <f t="shared" si="2014"/>
        <v>-</v>
      </c>
      <c r="B11311" s="216"/>
      <c r="C11311" s="216"/>
      <c r="D11311" s="186"/>
      <c r="E11311" s="217">
        <f t="shared" si="2015"/>
        <v>0</v>
      </c>
      <c r="F11311" s="218">
        <f t="shared" si="2016"/>
        <v>0</v>
      </c>
      <c r="G11311" s="220"/>
      <c r="I11311" s="269"/>
    </row>
    <row r="11312" spans="1:19">
      <c r="A11312" s="215" t="str">
        <f t="shared" si="2014"/>
        <v>-</v>
      </c>
      <c r="B11312" s="216"/>
      <c r="C11312" s="216"/>
      <c r="D11312" s="186"/>
      <c r="E11312" s="217">
        <f t="shared" si="2015"/>
        <v>0</v>
      </c>
      <c r="F11312" s="218">
        <f t="shared" si="2016"/>
        <v>0</v>
      </c>
      <c r="G11312" s="220"/>
      <c r="I11312" s="269"/>
    </row>
    <row r="11313" spans="1:19">
      <c r="A11313" s="215" t="str">
        <f t="shared" si="2014"/>
        <v>-</v>
      </c>
      <c r="B11313" s="216"/>
      <c r="C11313" s="216"/>
      <c r="D11313" s="186"/>
      <c r="E11313" s="217">
        <f t="shared" si="2015"/>
        <v>0</v>
      </c>
      <c r="F11313" s="218">
        <f t="shared" si="2016"/>
        <v>0</v>
      </c>
      <c r="G11313" s="220"/>
      <c r="I11313" s="269"/>
    </row>
    <row r="11314" spans="1:19">
      <c r="A11314" s="215" t="str">
        <f t="shared" si="2014"/>
        <v>-</v>
      </c>
      <c r="B11314" s="216"/>
      <c r="C11314" s="216"/>
      <c r="D11314" s="186"/>
      <c r="E11314" s="217">
        <f t="shared" si="2015"/>
        <v>0</v>
      </c>
      <c r="F11314" s="218">
        <f t="shared" si="2016"/>
        <v>0</v>
      </c>
      <c r="G11314" s="220"/>
      <c r="I11314" s="308"/>
    </row>
    <row r="11315" spans="1:19" ht="13.5" thickBot="1">
      <c r="A11315" s="222"/>
      <c r="B11315" s="223"/>
      <c r="C11315" s="223"/>
      <c r="D11315" s="225"/>
      <c r="E11315" s="225"/>
      <c r="F11315" s="226" t="s">
        <v>76</v>
      </c>
      <c r="G11315" s="227">
        <f>SUM(F11303:F11314)</f>
        <v>0</v>
      </c>
      <c r="I11315" s="308"/>
    </row>
    <row r="11316" spans="1:19" s="209" customFormat="1" ht="13.5" thickTop="1">
      <c r="A11316" s="228" t="s">
        <v>63</v>
      </c>
      <c r="B11316" s="229"/>
      <c r="C11316" s="229"/>
      <c r="D11316" s="231"/>
      <c r="E11316" s="231"/>
      <c r="F11316" s="230"/>
      <c r="G11316" s="232"/>
      <c r="I11316" s="307"/>
      <c r="S11316" s="281"/>
    </row>
    <row r="11317" spans="1:19" ht="26">
      <c r="A11317" s="233" t="s">
        <v>53</v>
      </c>
      <c r="B11317" s="234"/>
      <c r="C11317" s="235" t="s">
        <v>54</v>
      </c>
      <c r="D11317" s="298" t="s">
        <v>64</v>
      </c>
      <c r="E11317" s="236" t="s">
        <v>65</v>
      </c>
      <c r="F11317" s="237" t="s">
        <v>75</v>
      </c>
      <c r="G11317" s="238" t="s">
        <v>66</v>
      </c>
      <c r="I11317" s="269"/>
    </row>
    <row r="11318" spans="1:19">
      <c r="A11318" s="842" t="str">
        <f t="shared" ref="A11318:A11329" si="2017">IF(I11317=0,"",VLOOKUP(I11317,MATERIALES,2,FALSE))</f>
        <v/>
      </c>
      <c r="B11318" s="843"/>
      <c r="C11318" s="239" t="str">
        <f t="shared" ref="C11318:C11326" si="2018">IF(I11317=0,"",VLOOKUP(I11317,MATERIALES,3,FALSE))</f>
        <v/>
      </c>
      <c r="D11318" s="186"/>
      <c r="E11318" s="240">
        <f t="shared" ref="E11318:E11329" si="2019">IF(I11317=0,0,VLOOKUP(I11317,MATERIALES,4,FALSE))</f>
        <v>0</v>
      </c>
      <c r="F11318" s="218">
        <f>D11318*E11318</f>
        <v>0</v>
      </c>
      <c r="G11318" s="219"/>
      <c r="I11318" s="269"/>
    </row>
    <row r="11319" spans="1:19">
      <c r="A11319" s="842" t="str">
        <f t="shared" si="2017"/>
        <v/>
      </c>
      <c r="B11319" s="843"/>
      <c r="C11319" s="239" t="str">
        <f t="shared" si="2018"/>
        <v/>
      </c>
      <c r="D11319" s="186"/>
      <c r="E11319" s="240">
        <f t="shared" si="2019"/>
        <v>0</v>
      </c>
      <c r="F11319" s="218">
        <f t="shared" ref="F11319:F11329" si="2020">D11319*E11319</f>
        <v>0</v>
      </c>
      <c r="G11319" s="220"/>
      <c r="I11319" s="269"/>
    </row>
    <row r="11320" spans="1:19">
      <c r="A11320" s="842" t="str">
        <f t="shared" si="2017"/>
        <v/>
      </c>
      <c r="B11320" s="843"/>
      <c r="C11320" s="239" t="str">
        <f t="shared" si="2018"/>
        <v/>
      </c>
      <c r="D11320" s="186"/>
      <c r="E11320" s="240">
        <f t="shared" si="2019"/>
        <v>0</v>
      </c>
      <c r="F11320" s="218">
        <f t="shared" si="2020"/>
        <v>0</v>
      </c>
      <c r="G11320" s="220"/>
      <c r="I11320" s="269"/>
    </row>
    <row r="11321" spans="1:19">
      <c r="A11321" s="842" t="str">
        <f t="shared" si="2017"/>
        <v/>
      </c>
      <c r="B11321" s="843"/>
      <c r="C11321" s="239" t="str">
        <f t="shared" si="2018"/>
        <v/>
      </c>
      <c r="D11321" s="186"/>
      <c r="E11321" s="240">
        <f t="shared" si="2019"/>
        <v>0</v>
      </c>
      <c r="F11321" s="218">
        <f t="shared" si="2020"/>
        <v>0</v>
      </c>
      <c r="G11321" s="220"/>
      <c r="I11321" s="269"/>
    </row>
    <row r="11322" spans="1:19">
      <c r="A11322" s="842" t="str">
        <f t="shared" si="2017"/>
        <v/>
      </c>
      <c r="B11322" s="843"/>
      <c r="C11322" s="239" t="str">
        <f t="shared" si="2018"/>
        <v/>
      </c>
      <c r="D11322" s="186"/>
      <c r="E11322" s="240">
        <f t="shared" si="2019"/>
        <v>0</v>
      </c>
      <c r="F11322" s="218">
        <f t="shared" si="2020"/>
        <v>0</v>
      </c>
      <c r="G11322" s="220"/>
      <c r="I11322" s="269"/>
    </row>
    <row r="11323" spans="1:19">
      <c r="A11323" s="842" t="str">
        <f t="shared" si="2017"/>
        <v/>
      </c>
      <c r="B11323" s="843"/>
      <c r="C11323" s="239" t="str">
        <f t="shared" si="2018"/>
        <v/>
      </c>
      <c r="D11323" s="186"/>
      <c r="E11323" s="240">
        <f t="shared" si="2019"/>
        <v>0</v>
      </c>
      <c r="F11323" s="218">
        <f t="shared" si="2020"/>
        <v>0</v>
      </c>
      <c r="G11323" s="220"/>
      <c r="I11323" s="269"/>
    </row>
    <row r="11324" spans="1:19">
      <c r="A11324" s="842" t="str">
        <f t="shared" si="2017"/>
        <v/>
      </c>
      <c r="B11324" s="843"/>
      <c r="C11324" s="239" t="str">
        <f t="shared" si="2018"/>
        <v/>
      </c>
      <c r="D11324" s="186"/>
      <c r="E11324" s="240">
        <f t="shared" si="2019"/>
        <v>0</v>
      </c>
      <c r="F11324" s="218">
        <f t="shared" si="2020"/>
        <v>0</v>
      </c>
      <c r="G11324" s="220"/>
      <c r="I11324" s="269"/>
    </row>
    <row r="11325" spans="1:19">
      <c r="A11325" s="842" t="str">
        <f t="shared" si="2017"/>
        <v/>
      </c>
      <c r="B11325" s="843"/>
      <c r="C11325" s="239" t="str">
        <f t="shared" si="2018"/>
        <v/>
      </c>
      <c r="D11325" s="186"/>
      <c r="E11325" s="240">
        <f t="shared" si="2019"/>
        <v>0</v>
      </c>
      <c r="F11325" s="218">
        <f t="shared" si="2020"/>
        <v>0</v>
      </c>
      <c r="G11325" s="241"/>
      <c r="I11325" s="269"/>
    </row>
    <row r="11326" spans="1:19">
      <c r="A11326" s="842" t="str">
        <f t="shared" si="2017"/>
        <v/>
      </c>
      <c r="B11326" s="843"/>
      <c r="C11326" s="239" t="str">
        <f t="shared" si="2018"/>
        <v/>
      </c>
      <c r="D11326" s="186"/>
      <c r="E11326" s="240">
        <f t="shared" si="2019"/>
        <v>0</v>
      </c>
      <c r="F11326" s="218">
        <f t="shared" si="2020"/>
        <v>0</v>
      </c>
      <c r="G11326" s="220"/>
      <c r="I11326" s="269"/>
    </row>
    <row r="11327" spans="1:19">
      <c r="A11327" s="842" t="str">
        <f t="shared" si="2017"/>
        <v/>
      </c>
      <c r="B11327" s="843"/>
      <c r="C11327" s="239"/>
      <c r="D11327" s="186"/>
      <c r="E11327" s="240">
        <f t="shared" si="2019"/>
        <v>0</v>
      </c>
      <c r="F11327" s="218">
        <f t="shared" si="2020"/>
        <v>0</v>
      </c>
      <c r="G11327" s="220"/>
      <c r="I11327" s="269"/>
    </row>
    <row r="11328" spans="1:19">
      <c r="A11328" s="842" t="str">
        <f t="shared" si="2017"/>
        <v/>
      </c>
      <c r="B11328" s="843"/>
      <c r="C11328" s="239"/>
      <c r="D11328" s="186"/>
      <c r="E11328" s="240">
        <f t="shared" si="2019"/>
        <v>0</v>
      </c>
      <c r="F11328" s="218">
        <f t="shared" si="2020"/>
        <v>0</v>
      </c>
      <c r="G11328" s="220"/>
      <c r="I11328" s="269"/>
    </row>
    <row r="11329" spans="1:9" ht="26.25" customHeight="1">
      <c r="A11329" s="842" t="str">
        <f t="shared" si="2017"/>
        <v/>
      </c>
      <c r="B11329" s="843"/>
      <c r="C11329" s="239" t="str">
        <f t="shared" ref="C11329" si="2021">IF(I11328=0,"",VLOOKUP(I11328,MATERIALES,3,FALSE))</f>
        <v/>
      </c>
      <c r="D11329" s="186"/>
      <c r="E11329" s="240">
        <f t="shared" si="2019"/>
        <v>0</v>
      </c>
      <c r="F11329" s="218">
        <f t="shared" si="2020"/>
        <v>0</v>
      </c>
      <c r="G11329" s="221"/>
      <c r="I11329" s="308"/>
    </row>
    <row r="11330" spans="1:9" ht="13.5" thickBot="1">
      <c r="A11330" s="204"/>
      <c r="D11330" s="206"/>
      <c r="E11330" s="242"/>
      <c r="F11330" s="243" t="s">
        <v>77</v>
      </c>
      <c r="G11330" s="241">
        <f>SUM(F11318:F11329)</f>
        <v>0</v>
      </c>
      <c r="I11330" s="308"/>
    </row>
    <row r="11331" spans="1:9" ht="14" thickTop="1" thickBot="1">
      <c r="A11331" s="244" t="s">
        <v>68</v>
      </c>
      <c r="B11331" s="245"/>
      <c r="C11331" s="245"/>
      <c r="D11331" s="247"/>
      <c r="E11331" s="247"/>
      <c r="F11331" s="246"/>
      <c r="G11331" s="248"/>
      <c r="I11331" s="308"/>
    </row>
    <row r="11332" spans="1:9" ht="13.5" thickTop="1">
      <c r="A11332" s="233" t="s">
        <v>53</v>
      </c>
      <c r="B11332" s="234"/>
      <c r="C11332" s="236" t="s">
        <v>67</v>
      </c>
      <c r="D11332" s="298" t="s">
        <v>71</v>
      </c>
      <c r="E11332" s="236" t="s">
        <v>96</v>
      </c>
      <c r="F11332" s="237" t="s">
        <v>75</v>
      </c>
      <c r="G11332" s="238" t="s">
        <v>66</v>
      </c>
      <c r="I11332" s="269"/>
    </row>
    <row r="11333" spans="1:9">
      <c r="A11333" s="842" t="str">
        <f>IF(I11332=0,"",VLOOKUP(I11332,EQUIPOS,2,FALSE))</f>
        <v/>
      </c>
      <c r="B11333" s="843"/>
      <c r="C11333" s="187"/>
      <c r="D11333" s="186"/>
      <c r="E11333" s="240">
        <f>IF(I11332=0,0,VLOOKUP(I11332,EQUIPOS,4,FALSE))</f>
        <v>0</v>
      </c>
      <c r="F11333" s="218">
        <f>C11333*D11333*E11333</f>
        <v>0</v>
      </c>
      <c r="G11333" s="219"/>
      <c r="I11333" s="269"/>
    </row>
    <row r="11334" spans="1:9">
      <c r="A11334" s="842" t="str">
        <f>IF(I11333=0,"",VLOOKUP(I11333,EQUIPOS,2,FALSE))</f>
        <v/>
      </c>
      <c r="B11334" s="843"/>
      <c r="C11334" s="187"/>
      <c r="D11334" s="186"/>
      <c r="E11334" s="240">
        <f>IF(I11333=0,0,VLOOKUP(I11333,EQUIPOS,4,FALSE))</f>
        <v>0</v>
      </c>
      <c r="F11334" s="218">
        <f t="shared" ref="F11334:F11337" si="2022">C11334*D11334*E11334</f>
        <v>0</v>
      </c>
      <c r="G11334" s="220"/>
      <c r="I11334" s="269"/>
    </row>
    <row r="11335" spans="1:9">
      <c r="A11335" s="842" t="str">
        <f>IF(I11334=0,"",VLOOKUP(I11334,EQUIPOS,2,FALSE))</f>
        <v/>
      </c>
      <c r="B11335" s="843"/>
      <c r="C11335" s="187"/>
      <c r="D11335" s="186"/>
      <c r="E11335" s="240">
        <f>IF(I11334=0,0,VLOOKUP(I11334,EQUIPOS,4,FALSE))</f>
        <v>0</v>
      </c>
      <c r="F11335" s="218">
        <f t="shared" si="2022"/>
        <v>0</v>
      </c>
      <c r="G11335" s="220"/>
      <c r="I11335" s="269"/>
    </row>
    <row r="11336" spans="1:9">
      <c r="A11336" s="842" t="str">
        <f>IF(I11335=0,"",VLOOKUP(I11335,EQUIPOS,2,FALSE))</f>
        <v/>
      </c>
      <c r="B11336" s="843"/>
      <c r="C11336" s="187"/>
      <c r="D11336" s="186"/>
      <c r="E11336" s="240">
        <f>IF(I11335=0,0,VLOOKUP(I11335,EQUIPOS,4,FALSE))</f>
        <v>0</v>
      </c>
      <c r="F11336" s="218">
        <f t="shared" si="2022"/>
        <v>0</v>
      </c>
      <c r="G11336" s="220"/>
      <c r="I11336" s="269"/>
    </row>
    <row r="11337" spans="1:9" ht="30.75" customHeight="1">
      <c r="A11337" s="842" t="str">
        <f>IF(I11336=0,"",VLOOKUP(I11336,EQUIPOS,2,FALSE))</f>
        <v/>
      </c>
      <c r="B11337" s="843"/>
      <c r="C11337" s="187"/>
      <c r="D11337" s="186"/>
      <c r="E11337" s="240">
        <f>IF(I11336=0,0,VLOOKUP(I11336,EQUIPOS,4,FALSE))</f>
        <v>0</v>
      </c>
      <c r="F11337" s="218">
        <f t="shared" si="2022"/>
        <v>0</v>
      </c>
      <c r="G11337" s="221"/>
      <c r="I11337" s="308"/>
    </row>
    <row r="11338" spans="1:9" ht="13.5" thickBot="1">
      <c r="A11338" s="222"/>
      <c r="B11338" s="223"/>
      <c r="C11338" s="223"/>
      <c r="D11338" s="225"/>
      <c r="E11338" s="249"/>
      <c r="F11338" s="226" t="s">
        <v>78</v>
      </c>
      <c r="G11338" s="250">
        <f>SUM(F11333:F11337)</f>
        <v>0</v>
      </c>
      <c r="I11338" s="308"/>
    </row>
    <row r="11339" spans="1:9" ht="13.5" thickTop="1">
      <c r="A11339" s="228" t="s">
        <v>69</v>
      </c>
      <c r="B11339" s="229"/>
      <c r="C11339" s="229"/>
      <c r="D11339" s="231"/>
      <c r="E11339" s="231"/>
      <c r="F11339" s="230"/>
      <c r="G11339" s="232"/>
      <c r="H11339" s="209"/>
      <c r="I11339" s="307"/>
    </row>
    <row r="11340" spans="1:9" ht="26">
      <c r="A11340" s="233" t="s">
        <v>53</v>
      </c>
      <c r="B11340" s="235" t="s">
        <v>54</v>
      </c>
      <c r="C11340" s="235" t="s">
        <v>64</v>
      </c>
      <c r="D11340" s="298" t="s">
        <v>70</v>
      </c>
      <c r="E11340" s="236" t="s">
        <v>65</v>
      </c>
      <c r="F11340" s="237" t="s">
        <v>75</v>
      </c>
      <c r="G11340" s="238" t="s">
        <v>66</v>
      </c>
      <c r="I11340" s="269"/>
    </row>
    <row r="11341" spans="1:9">
      <c r="A11341" s="251" t="str">
        <f t="shared" ref="A11341:A11352" si="2023">IF(I11340=0,"",VLOOKUP(I11340,MANOOBRA,2,FALSE))</f>
        <v/>
      </c>
      <c r="B11341" s="239" t="str">
        <f t="shared" ref="B11341:B11352" si="2024">IF(I11340=0,"",VLOOKUP(I11340,MANOOBRA,3,FALSE))</f>
        <v/>
      </c>
      <c r="C11341" s="187"/>
      <c r="D11341" s="187"/>
      <c r="E11341" s="240">
        <f t="shared" ref="E11341:E11352" si="2025">IF(I11340=0,0,VLOOKUP(I11340,MANOOBRA,4,FALSE))</f>
        <v>0</v>
      </c>
      <c r="F11341" s="218">
        <f>IF(D11341=0,0,C11341*E11341/D11341)</f>
        <v>0</v>
      </c>
      <c r="G11341" s="219"/>
      <c r="I11341" s="269"/>
    </row>
    <row r="11342" spans="1:9">
      <c r="A11342" s="251" t="str">
        <f t="shared" si="2023"/>
        <v/>
      </c>
      <c r="B11342" s="239" t="str">
        <f t="shared" si="2024"/>
        <v/>
      </c>
      <c r="C11342" s="187"/>
      <c r="D11342" s="187"/>
      <c r="E11342" s="240">
        <f t="shared" si="2025"/>
        <v>0</v>
      </c>
      <c r="F11342" s="218">
        <f t="shared" ref="F11342:F11352" si="2026">IF(D11342=0,0,C11342*E11342/D11342)</f>
        <v>0</v>
      </c>
      <c r="G11342" s="220"/>
      <c r="I11342" s="269"/>
    </row>
    <row r="11343" spans="1:9">
      <c r="A11343" s="251" t="str">
        <f t="shared" si="2023"/>
        <v/>
      </c>
      <c r="B11343" s="239" t="str">
        <f t="shared" si="2024"/>
        <v/>
      </c>
      <c r="C11343" s="187"/>
      <c r="D11343" s="290"/>
      <c r="E11343" s="240">
        <f t="shared" si="2025"/>
        <v>0</v>
      </c>
      <c r="F11343" s="218">
        <f t="shared" si="2026"/>
        <v>0</v>
      </c>
      <c r="G11343" s="220"/>
      <c r="I11343" s="269"/>
    </row>
    <row r="11344" spans="1:9">
      <c r="A11344" s="251" t="str">
        <f t="shared" si="2023"/>
        <v/>
      </c>
      <c r="B11344" s="239" t="str">
        <f t="shared" si="2024"/>
        <v/>
      </c>
      <c r="C11344" s="187"/>
      <c r="D11344" s="187"/>
      <c r="E11344" s="240">
        <f t="shared" si="2025"/>
        <v>0</v>
      </c>
      <c r="F11344" s="218">
        <f t="shared" si="2026"/>
        <v>0</v>
      </c>
      <c r="G11344" s="220"/>
      <c r="I11344" s="269"/>
    </row>
    <row r="11345" spans="1:20">
      <c r="A11345" s="251" t="str">
        <f t="shared" si="2023"/>
        <v/>
      </c>
      <c r="B11345" s="239" t="str">
        <f t="shared" si="2024"/>
        <v/>
      </c>
      <c r="C11345" s="187"/>
      <c r="D11345" s="187"/>
      <c r="E11345" s="240">
        <f t="shared" si="2025"/>
        <v>0</v>
      </c>
      <c r="F11345" s="218">
        <f t="shared" si="2026"/>
        <v>0</v>
      </c>
      <c r="G11345" s="220"/>
      <c r="I11345" s="269"/>
    </row>
    <row r="11346" spans="1:20">
      <c r="A11346" s="251" t="str">
        <f t="shared" si="2023"/>
        <v/>
      </c>
      <c r="B11346" s="239" t="str">
        <f t="shared" si="2024"/>
        <v/>
      </c>
      <c r="C11346" s="187"/>
      <c r="D11346" s="187"/>
      <c r="E11346" s="240">
        <f t="shared" si="2025"/>
        <v>0</v>
      </c>
      <c r="F11346" s="218">
        <f t="shared" si="2026"/>
        <v>0</v>
      </c>
      <c r="G11346" s="220"/>
      <c r="I11346" s="269"/>
    </row>
    <row r="11347" spans="1:20">
      <c r="A11347" s="251" t="str">
        <f t="shared" si="2023"/>
        <v/>
      </c>
      <c r="B11347" s="239" t="str">
        <f t="shared" si="2024"/>
        <v/>
      </c>
      <c r="C11347" s="187"/>
      <c r="D11347" s="187"/>
      <c r="E11347" s="240">
        <f t="shared" si="2025"/>
        <v>0</v>
      </c>
      <c r="F11347" s="218">
        <f t="shared" si="2026"/>
        <v>0</v>
      </c>
      <c r="G11347" s="220"/>
      <c r="I11347" s="269"/>
    </row>
    <row r="11348" spans="1:20">
      <c r="A11348" s="251" t="str">
        <f t="shared" si="2023"/>
        <v/>
      </c>
      <c r="B11348" s="239" t="str">
        <f t="shared" si="2024"/>
        <v/>
      </c>
      <c r="C11348" s="187"/>
      <c r="D11348" s="187"/>
      <c r="E11348" s="240">
        <f t="shared" si="2025"/>
        <v>0</v>
      </c>
      <c r="F11348" s="218">
        <f t="shared" si="2026"/>
        <v>0</v>
      </c>
      <c r="G11348" s="220"/>
      <c r="I11348" s="269"/>
    </row>
    <row r="11349" spans="1:20">
      <c r="A11349" s="251" t="str">
        <f t="shared" si="2023"/>
        <v/>
      </c>
      <c r="B11349" s="239" t="str">
        <f t="shared" si="2024"/>
        <v/>
      </c>
      <c r="C11349" s="187"/>
      <c r="D11349" s="187"/>
      <c r="E11349" s="240">
        <f t="shared" si="2025"/>
        <v>0</v>
      </c>
      <c r="F11349" s="218">
        <f t="shared" si="2026"/>
        <v>0</v>
      </c>
      <c r="G11349" s="220"/>
      <c r="I11349" s="269"/>
    </row>
    <row r="11350" spans="1:20">
      <c r="A11350" s="251" t="str">
        <f t="shared" si="2023"/>
        <v/>
      </c>
      <c r="B11350" s="239" t="str">
        <f t="shared" si="2024"/>
        <v/>
      </c>
      <c r="C11350" s="187"/>
      <c r="D11350" s="187"/>
      <c r="E11350" s="240">
        <f t="shared" si="2025"/>
        <v>0</v>
      </c>
      <c r="F11350" s="218">
        <f t="shared" si="2026"/>
        <v>0</v>
      </c>
      <c r="G11350" s="220"/>
      <c r="I11350" s="269"/>
    </row>
    <row r="11351" spans="1:20">
      <c r="A11351" s="251" t="str">
        <f t="shared" si="2023"/>
        <v/>
      </c>
      <c r="B11351" s="239" t="str">
        <f t="shared" si="2024"/>
        <v/>
      </c>
      <c r="C11351" s="187"/>
      <c r="D11351" s="187"/>
      <c r="E11351" s="240">
        <f t="shared" si="2025"/>
        <v>0</v>
      </c>
      <c r="F11351" s="218">
        <f t="shared" si="2026"/>
        <v>0</v>
      </c>
      <c r="G11351" s="220"/>
      <c r="I11351" s="269"/>
    </row>
    <row r="11352" spans="1:20" ht="31.5" customHeight="1">
      <c r="A11352" s="251" t="str">
        <f t="shared" si="2023"/>
        <v/>
      </c>
      <c r="B11352" s="239" t="str">
        <f t="shared" si="2024"/>
        <v/>
      </c>
      <c r="C11352" s="187"/>
      <c r="D11352" s="187"/>
      <c r="E11352" s="240">
        <f t="shared" si="2025"/>
        <v>0</v>
      </c>
      <c r="F11352" s="218">
        <f t="shared" si="2026"/>
        <v>0</v>
      </c>
      <c r="G11352" s="221"/>
      <c r="I11352" s="308"/>
    </row>
    <row r="11353" spans="1:20" ht="13.5" thickBot="1">
      <c r="A11353" s="222"/>
      <c r="B11353" s="223"/>
      <c r="C11353" s="223"/>
      <c r="D11353" s="225"/>
      <c r="E11353" s="225"/>
      <c r="F11353" s="226" t="s">
        <v>79</v>
      </c>
      <c r="G11353" s="250">
        <f>SUM(F11341:F11352)</f>
        <v>0</v>
      </c>
      <c r="I11353" s="308"/>
    </row>
    <row r="11354" spans="1:20" ht="13.5" thickTop="1">
      <c r="A11354" s="179" t="s">
        <v>72</v>
      </c>
      <c r="B11354" s="229"/>
      <c r="C11354" s="229"/>
      <c r="D11354" s="231"/>
      <c r="E11354" s="231"/>
      <c r="F11354" s="230"/>
      <c r="G11354" s="232"/>
      <c r="H11354" s="209"/>
      <c r="I11354" s="307"/>
    </row>
    <row r="11355" spans="1:20">
      <c r="A11355" s="233" t="s">
        <v>53</v>
      </c>
      <c r="B11355" s="234"/>
      <c r="C11355" s="234"/>
      <c r="D11355" s="299"/>
      <c r="E11355" s="236" t="s">
        <v>73</v>
      </c>
      <c r="F11355" s="237" t="s">
        <v>74</v>
      </c>
      <c r="G11355" s="252" t="s">
        <v>73</v>
      </c>
      <c r="I11355" s="308"/>
    </row>
    <row r="11356" spans="1:20">
      <c r="A11356" s="178" t="s">
        <v>86</v>
      </c>
      <c r="B11356" s="253"/>
      <c r="C11356" s="253"/>
      <c r="D11356" s="300"/>
      <c r="E11356" s="217">
        <f>SUM(G11315,G11330,G11338,G11353)</f>
        <v>0</v>
      </c>
      <c r="F11356" s="254">
        <f>A</f>
        <v>0</v>
      </c>
      <c r="G11356" s="255">
        <f>E11356*F11356</f>
        <v>0</v>
      </c>
      <c r="I11356" s="308"/>
    </row>
    <row r="11357" spans="1:20">
      <c r="A11357" s="178" t="s">
        <v>84</v>
      </c>
      <c r="B11357" s="253"/>
      <c r="C11357" s="253"/>
      <c r="D11357" s="300"/>
      <c r="E11357" s="217">
        <f>SUM(G11315,G11330,G11338,G11353)</f>
        <v>0</v>
      </c>
      <c r="F11357" s="254">
        <f>I</f>
        <v>0</v>
      </c>
      <c r="G11357" s="255">
        <f>E11357*F11357</f>
        <v>0</v>
      </c>
      <c r="I11357" s="308"/>
    </row>
    <row r="11358" spans="1:20" ht="33" customHeight="1">
      <c r="A11358" s="178" t="s">
        <v>85</v>
      </c>
      <c r="B11358" s="253"/>
      <c r="C11358" s="253"/>
      <c r="D11358" s="300"/>
      <c r="E11358" s="217">
        <f>SUM(G11315,G11330,G11338,G11353)</f>
        <v>0</v>
      </c>
      <c r="F11358" s="254">
        <f>U</f>
        <v>0</v>
      </c>
      <c r="G11358" s="255">
        <f>E11358*F11358</f>
        <v>0</v>
      </c>
      <c r="I11358" s="308"/>
      <c r="J11358" s="281"/>
      <c r="K11358" s="281"/>
      <c r="L11358" s="281"/>
      <c r="M11358" s="281"/>
      <c r="N11358" s="281"/>
      <c r="O11358" s="281"/>
      <c r="P11358" s="281"/>
      <c r="Q11358" s="281"/>
      <c r="R11358" s="281"/>
      <c r="S11358" s="281"/>
    </row>
    <row r="11359" spans="1:20" s="201" customFormat="1" ht="13.5" thickBot="1">
      <c r="A11359" s="222"/>
      <c r="B11359" s="223"/>
      <c r="C11359" s="223"/>
      <c r="D11359" s="225"/>
      <c r="E11359" s="225"/>
      <c r="F11359" s="256" t="s">
        <v>83</v>
      </c>
      <c r="G11359" s="250">
        <f>SUM(G11356:G11358)</f>
        <v>0</v>
      </c>
      <c r="I11359" s="309"/>
      <c r="J11359" s="201" t="str">
        <f>B11299</f>
        <v>12,14</v>
      </c>
      <c r="K11359" s="261">
        <f>E11356</f>
        <v>0</v>
      </c>
      <c r="L11359" s="261">
        <f>+G11315</f>
        <v>0</v>
      </c>
      <c r="M11359" s="261">
        <f>+G11330</f>
        <v>0</v>
      </c>
      <c r="N11359" s="261">
        <f>+G11338</f>
        <v>0</v>
      </c>
      <c r="O11359" s="261">
        <f>+G11353</f>
        <v>0</v>
      </c>
      <c r="P11359" s="280">
        <f>G11356</f>
        <v>0</v>
      </c>
      <c r="Q11359" s="280">
        <f>G11357</f>
        <v>0</v>
      </c>
      <c r="R11359" s="280">
        <f>G11358</f>
        <v>0</v>
      </c>
      <c r="S11359" s="283">
        <f>SUM(K11359:R11359)</f>
        <v>0</v>
      </c>
      <c r="T11359" s="280"/>
    </row>
    <row r="11360" spans="1:20" ht="14" thickTop="1" thickBot="1">
      <c r="A11360" s="257"/>
      <c r="B11360" s="201"/>
      <c r="C11360" s="201"/>
      <c r="D11360" s="301"/>
      <c r="E11360" s="258" t="s">
        <v>88</v>
      </c>
      <c r="F11360" s="259"/>
      <c r="G11360" s="260">
        <f>ROUND(SUM(G11315,G11330,G11338,G11353,G11359),0)</f>
        <v>0</v>
      </c>
      <c r="I11360" s="308"/>
      <c r="T11360" s="280"/>
    </row>
    <row r="11361" spans="1:20" ht="13.5" thickTop="1">
      <c r="A11361" s="262" t="s">
        <v>95</v>
      </c>
      <c r="D11361" s="206"/>
      <c r="E11361" s="206"/>
      <c r="F11361" s="205"/>
      <c r="G11361" s="208"/>
      <c r="I11361" s="308"/>
      <c r="T11361" s="280"/>
    </row>
    <row r="11362" spans="1:20">
      <c r="A11362" s="262"/>
      <c r="B11362" s="263"/>
      <c r="C11362" s="263"/>
      <c r="D11362" s="302"/>
      <c r="E11362" s="206"/>
      <c r="F11362" s="205"/>
      <c r="G11362" s="264">
        <f ca="1">TODAY()</f>
        <v>45189</v>
      </c>
      <c r="I11362" s="308"/>
      <c r="T11362" s="280"/>
    </row>
    <row r="11363" spans="1:20" s="191" customFormat="1" ht="13.5" thickBot="1">
      <c r="A11363" s="222"/>
      <c r="B11363" s="223"/>
      <c r="C11363" s="223"/>
      <c r="D11363" s="225"/>
      <c r="E11363" s="225"/>
      <c r="F11363" s="224"/>
      <c r="G11363" s="265"/>
      <c r="I11363" s="303"/>
      <c r="S11363" s="282"/>
    </row>
    <row r="11364" spans="1:20" s="191" customFormat="1" ht="13.5" thickTop="1">
      <c r="A11364" s="188" t="s">
        <v>124</v>
      </c>
      <c r="B11364" s="188"/>
      <c r="C11364" s="188"/>
      <c r="D11364" s="190"/>
      <c r="E11364" s="190"/>
      <c r="F11364" s="189"/>
      <c r="G11364" s="189"/>
      <c r="I11364" s="303"/>
      <c r="S11364" s="282"/>
    </row>
    <row r="11365" spans="1:20" s="191" customFormat="1">
      <c r="A11365" s="188" t="str">
        <f>CONCATENATE('Prestaciones y AIU'!A9984," ANALISIS DE PRECIOS UNITARIOS")</f>
        <v xml:space="preserve"> ANALISIS DE PRECIOS UNITARIOS</v>
      </c>
      <c r="B11365" s="188"/>
      <c r="C11365" s="188"/>
      <c r="D11365" s="190"/>
      <c r="E11365" s="190"/>
      <c r="F11365" s="189"/>
      <c r="G11365" s="189"/>
      <c r="I11365" s="303"/>
      <c r="S11365" s="282"/>
    </row>
    <row r="11366" spans="1:20" s="191" customFormat="1">
      <c r="A11366" s="188" t="str">
        <f>Objeto_LIC</f>
        <v>OBJETO PROCESO COMPETITIVO</v>
      </c>
      <c r="B11366" s="188"/>
      <c r="C11366" s="188"/>
      <c r="D11366" s="190"/>
      <c r="E11366" s="190"/>
      <c r="F11366" s="189"/>
      <c r="G11366" s="189"/>
      <c r="I11366" s="303"/>
      <c r="S11366" s="282"/>
    </row>
    <row r="11367" spans="1:20">
      <c r="A11367" s="188"/>
      <c r="B11367" s="188"/>
      <c r="C11367" s="188"/>
      <c r="D11367" s="190"/>
      <c r="E11367" s="190"/>
      <c r="F11367" s="189"/>
      <c r="G11367" s="189"/>
    </row>
    <row r="11368" spans="1:20" s="201" customFormat="1" ht="13.5" thickBot="1">
      <c r="A11368" s="192"/>
      <c r="B11368" s="192"/>
      <c r="C11368" s="192"/>
      <c r="D11368" s="194"/>
      <c r="E11368" s="194"/>
      <c r="F11368" s="193"/>
      <c r="G11368" s="193"/>
      <c r="I11368" s="305"/>
      <c r="S11368" s="282"/>
    </row>
    <row r="11369" spans="1:20" ht="13.5" thickTop="1">
      <c r="A11369" s="196"/>
      <c r="B11369" s="197"/>
      <c r="C11369" s="197"/>
      <c r="D11369" s="199"/>
      <c r="E11369" s="199"/>
      <c r="F11369" s="198"/>
      <c r="G11369" s="200" t="s">
        <v>125</v>
      </c>
    </row>
    <row r="11370" spans="1:20">
      <c r="A11370" s="202" t="s">
        <v>58</v>
      </c>
      <c r="B11370" s="844" t="str">
        <f>Proponente</f>
        <v>INDICAR NOMBRE DE CONTRATISTA</v>
      </c>
      <c r="C11370" s="844"/>
      <c r="D11370" s="844"/>
      <c r="E11370" s="844"/>
      <c r="F11370" s="844"/>
      <c r="G11370" s="845"/>
    </row>
    <row r="11371" spans="1:20">
      <c r="A11371" s="202" t="s">
        <v>59</v>
      </c>
      <c r="B11371" s="203" t="str">
        <f>Presupuesto!$A$171</f>
        <v>12,15</v>
      </c>
      <c r="C11371" s="844" t="str">
        <f>Presupuesto!$B$171</f>
        <v xml:space="preserve">Volqueta doble troque </v>
      </c>
      <c r="D11371" s="844"/>
      <c r="E11371" s="844"/>
      <c r="F11371" s="844"/>
      <c r="G11371" s="845"/>
    </row>
    <row r="11372" spans="1:20">
      <c r="A11372" s="204"/>
      <c r="D11372" s="206"/>
      <c r="E11372" s="206"/>
      <c r="F11372" s="192" t="s">
        <v>87</v>
      </c>
      <c r="G11372" s="207" t="str">
        <f>Presupuesto!$C$171</f>
        <v>Día</v>
      </c>
      <c r="I11372" s="306"/>
      <c r="J11372" s="281"/>
      <c r="K11372" s="281"/>
      <c r="L11372" s="281"/>
      <c r="M11372" s="281"/>
      <c r="N11372" s="281"/>
      <c r="O11372" s="281"/>
      <c r="P11372" s="281"/>
      <c r="Q11372" s="281"/>
      <c r="R11372" s="281"/>
      <c r="S11372" s="281"/>
    </row>
    <row r="11373" spans="1:20" s="209" customFormat="1" ht="13.5" thickBot="1">
      <c r="A11373" s="202" t="s">
        <v>60</v>
      </c>
      <c r="B11373" s="195"/>
      <c r="C11373" s="195"/>
      <c r="D11373" s="206"/>
      <c r="E11373" s="206"/>
      <c r="F11373" s="205"/>
      <c r="G11373" s="208"/>
      <c r="I11373" s="307"/>
      <c r="S11373" s="281"/>
    </row>
    <row r="11374" spans="1:20" ht="13.5" thickTop="1">
      <c r="A11374" s="210" t="s">
        <v>53</v>
      </c>
      <c r="B11374" s="211" t="s">
        <v>61</v>
      </c>
      <c r="C11374" s="211" t="s">
        <v>62</v>
      </c>
      <c r="D11374" s="212" t="s">
        <v>70</v>
      </c>
      <c r="E11374" s="213" t="s">
        <v>98</v>
      </c>
      <c r="F11374" s="213" t="s">
        <v>75</v>
      </c>
      <c r="G11374" s="214" t="s">
        <v>66</v>
      </c>
      <c r="I11374" s="269"/>
    </row>
    <row r="11375" spans="1:20">
      <c r="A11375" s="215" t="str">
        <f t="shared" ref="A11375:A11386" si="2027">IF(I11374=0,"-",VLOOKUP(I11374,EQUIPOS,2,FALSE))</f>
        <v>-</v>
      </c>
      <c r="B11375" s="216"/>
      <c r="C11375" s="216"/>
      <c r="D11375" s="186"/>
      <c r="E11375" s="217">
        <f t="shared" ref="E11375:E11386" si="2028">IF(I11374=0,0,VLOOKUP(I11374,EQUIPOS,4,FALSE))</f>
        <v>0</v>
      </c>
      <c r="F11375" s="218">
        <f t="shared" ref="F11375:F11386" si="2029">IF(D11375=0,0,E11375/D11375)</f>
        <v>0</v>
      </c>
      <c r="G11375" s="219"/>
      <c r="I11375" s="269"/>
    </row>
    <row r="11376" spans="1:20">
      <c r="A11376" s="215" t="str">
        <f t="shared" si="2027"/>
        <v>-</v>
      </c>
      <c r="B11376" s="216"/>
      <c r="C11376" s="216"/>
      <c r="D11376" s="186"/>
      <c r="E11376" s="217">
        <f t="shared" si="2028"/>
        <v>0</v>
      </c>
      <c r="F11376" s="218">
        <f t="shared" si="2029"/>
        <v>0</v>
      </c>
      <c r="G11376" s="220"/>
      <c r="I11376" s="269"/>
    </row>
    <row r="11377" spans="1:19">
      <c r="A11377" s="215" t="str">
        <f t="shared" si="2027"/>
        <v>-</v>
      </c>
      <c r="B11377" s="216"/>
      <c r="C11377" s="216"/>
      <c r="D11377" s="186"/>
      <c r="E11377" s="217">
        <f t="shared" si="2028"/>
        <v>0</v>
      </c>
      <c r="F11377" s="218">
        <f t="shared" si="2029"/>
        <v>0</v>
      </c>
      <c r="G11377" s="220"/>
      <c r="I11377" s="269"/>
    </row>
    <row r="11378" spans="1:19">
      <c r="A11378" s="215" t="str">
        <f t="shared" si="2027"/>
        <v>-</v>
      </c>
      <c r="B11378" s="216"/>
      <c r="C11378" s="216"/>
      <c r="D11378" s="186"/>
      <c r="E11378" s="217">
        <f t="shared" si="2028"/>
        <v>0</v>
      </c>
      <c r="F11378" s="218">
        <f t="shared" si="2029"/>
        <v>0</v>
      </c>
      <c r="G11378" s="220"/>
      <c r="I11378" s="269"/>
    </row>
    <row r="11379" spans="1:19">
      <c r="A11379" s="215" t="str">
        <f t="shared" si="2027"/>
        <v>-</v>
      </c>
      <c r="B11379" s="216"/>
      <c r="C11379" s="216"/>
      <c r="D11379" s="186"/>
      <c r="E11379" s="217">
        <f t="shared" si="2028"/>
        <v>0</v>
      </c>
      <c r="F11379" s="218">
        <f t="shared" si="2029"/>
        <v>0</v>
      </c>
      <c r="G11379" s="220"/>
      <c r="I11379" s="269"/>
    </row>
    <row r="11380" spans="1:19">
      <c r="A11380" s="215" t="str">
        <f t="shared" si="2027"/>
        <v>-</v>
      </c>
      <c r="B11380" s="216"/>
      <c r="C11380" s="216"/>
      <c r="D11380" s="186"/>
      <c r="E11380" s="217">
        <f t="shared" si="2028"/>
        <v>0</v>
      </c>
      <c r="F11380" s="218">
        <f t="shared" si="2029"/>
        <v>0</v>
      </c>
      <c r="G11380" s="220"/>
      <c r="I11380" s="269"/>
    </row>
    <row r="11381" spans="1:19">
      <c r="A11381" s="215" t="str">
        <f t="shared" si="2027"/>
        <v>-</v>
      </c>
      <c r="B11381" s="216"/>
      <c r="C11381" s="216"/>
      <c r="D11381" s="186"/>
      <c r="E11381" s="217">
        <f t="shared" si="2028"/>
        <v>0</v>
      </c>
      <c r="F11381" s="218">
        <f t="shared" si="2029"/>
        <v>0</v>
      </c>
      <c r="G11381" s="220"/>
      <c r="I11381" s="269"/>
    </row>
    <row r="11382" spans="1:19">
      <c r="A11382" s="215" t="str">
        <f t="shared" si="2027"/>
        <v>-</v>
      </c>
      <c r="B11382" s="216"/>
      <c r="C11382" s="216"/>
      <c r="D11382" s="186"/>
      <c r="E11382" s="217">
        <f t="shared" si="2028"/>
        <v>0</v>
      </c>
      <c r="F11382" s="218">
        <f t="shared" si="2029"/>
        <v>0</v>
      </c>
      <c r="G11382" s="220"/>
      <c r="I11382" s="269"/>
    </row>
    <row r="11383" spans="1:19">
      <c r="A11383" s="215" t="str">
        <f t="shared" si="2027"/>
        <v>-</v>
      </c>
      <c r="B11383" s="216"/>
      <c r="C11383" s="216"/>
      <c r="D11383" s="186"/>
      <c r="E11383" s="217">
        <f t="shared" si="2028"/>
        <v>0</v>
      </c>
      <c r="F11383" s="218">
        <f t="shared" si="2029"/>
        <v>0</v>
      </c>
      <c r="G11383" s="220"/>
      <c r="I11383" s="269"/>
    </row>
    <row r="11384" spans="1:19">
      <c r="A11384" s="215" t="str">
        <f t="shared" si="2027"/>
        <v>-</v>
      </c>
      <c r="B11384" s="216"/>
      <c r="C11384" s="216"/>
      <c r="D11384" s="186"/>
      <c r="E11384" s="217">
        <f t="shared" si="2028"/>
        <v>0</v>
      </c>
      <c r="F11384" s="218">
        <f t="shared" si="2029"/>
        <v>0</v>
      </c>
      <c r="G11384" s="220"/>
      <c r="I11384" s="269"/>
    </row>
    <row r="11385" spans="1:19">
      <c r="A11385" s="215" t="str">
        <f t="shared" si="2027"/>
        <v>-</v>
      </c>
      <c r="B11385" s="216"/>
      <c r="C11385" s="216"/>
      <c r="D11385" s="186"/>
      <c r="E11385" s="217">
        <f t="shared" si="2028"/>
        <v>0</v>
      </c>
      <c r="F11385" s="218">
        <f t="shared" si="2029"/>
        <v>0</v>
      </c>
      <c r="G11385" s="220"/>
      <c r="I11385" s="269"/>
    </row>
    <row r="11386" spans="1:19">
      <c r="A11386" s="215" t="str">
        <f t="shared" si="2027"/>
        <v>-</v>
      </c>
      <c r="B11386" s="216"/>
      <c r="C11386" s="216"/>
      <c r="D11386" s="186"/>
      <c r="E11386" s="217">
        <f t="shared" si="2028"/>
        <v>0</v>
      </c>
      <c r="F11386" s="218">
        <f t="shared" si="2029"/>
        <v>0</v>
      </c>
      <c r="G11386" s="220"/>
      <c r="I11386" s="308"/>
    </row>
    <row r="11387" spans="1:19" ht="13.5" thickBot="1">
      <c r="A11387" s="222"/>
      <c r="B11387" s="223"/>
      <c r="C11387" s="223"/>
      <c r="D11387" s="225"/>
      <c r="E11387" s="225"/>
      <c r="F11387" s="226" t="s">
        <v>76</v>
      </c>
      <c r="G11387" s="227">
        <f>SUM(F11375:F11386)</f>
        <v>0</v>
      </c>
      <c r="I11387" s="308"/>
    </row>
    <row r="11388" spans="1:19" s="209" customFormat="1" ht="13.5" thickTop="1">
      <c r="A11388" s="228" t="s">
        <v>63</v>
      </c>
      <c r="B11388" s="229"/>
      <c r="C11388" s="229"/>
      <c r="D11388" s="231"/>
      <c r="E11388" s="231"/>
      <c r="F11388" s="230"/>
      <c r="G11388" s="232"/>
      <c r="I11388" s="307"/>
      <c r="S11388" s="281"/>
    </row>
    <row r="11389" spans="1:19" ht="26">
      <c r="A11389" s="233" t="s">
        <v>53</v>
      </c>
      <c r="B11389" s="234"/>
      <c r="C11389" s="235" t="s">
        <v>54</v>
      </c>
      <c r="D11389" s="298" t="s">
        <v>64</v>
      </c>
      <c r="E11389" s="236" t="s">
        <v>65</v>
      </c>
      <c r="F11389" s="237" t="s">
        <v>75</v>
      </c>
      <c r="G11389" s="238" t="s">
        <v>66</v>
      </c>
      <c r="I11389" s="269"/>
    </row>
    <row r="11390" spans="1:19">
      <c r="A11390" s="842" t="str">
        <f t="shared" ref="A11390:A11401" si="2030">IF(I11389=0,"",VLOOKUP(I11389,MATERIALES,2,FALSE))</f>
        <v/>
      </c>
      <c r="B11390" s="843"/>
      <c r="C11390" s="239" t="str">
        <f t="shared" ref="C11390:C11398" si="2031">IF(I11389=0,"",VLOOKUP(I11389,MATERIALES,3,FALSE))</f>
        <v/>
      </c>
      <c r="D11390" s="186"/>
      <c r="E11390" s="240">
        <f t="shared" ref="E11390:E11401" si="2032">IF(I11389=0,0,VLOOKUP(I11389,MATERIALES,4,FALSE))</f>
        <v>0</v>
      </c>
      <c r="F11390" s="218">
        <f>D11390*E11390</f>
        <v>0</v>
      </c>
      <c r="G11390" s="219"/>
      <c r="I11390" s="269"/>
    </row>
    <row r="11391" spans="1:19">
      <c r="A11391" s="842" t="str">
        <f t="shared" si="2030"/>
        <v/>
      </c>
      <c r="B11391" s="843"/>
      <c r="C11391" s="239" t="str">
        <f t="shared" si="2031"/>
        <v/>
      </c>
      <c r="D11391" s="186"/>
      <c r="E11391" s="240">
        <f t="shared" si="2032"/>
        <v>0</v>
      </c>
      <c r="F11391" s="218">
        <f t="shared" ref="F11391:F11401" si="2033">D11391*E11391</f>
        <v>0</v>
      </c>
      <c r="G11391" s="220"/>
      <c r="I11391" s="269"/>
    </row>
    <row r="11392" spans="1:19">
      <c r="A11392" s="842" t="str">
        <f t="shared" si="2030"/>
        <v/>
      </c>
      <c r="B11392" s="843"/>
      <c r="C11392" s="239" t="str">
        <f t="shared" si="2031"/>
        <v/>
      </c>
      <c r="D11392" s="186"/>
      <c r="E11392" s="240">
        <f t="shared" si="2032"/>
        <v>0</v>
      </c>
      <c r="F11392" s="218">
        <f t="shared" si="2033"/>
        <v>0</v>
      </c>
      <c r="G11392" s="220"/>
      <c r="I11392" s="269"/>
    </row>
    <row r="11393" spans="1:9">
      <c r="A11393" s="842" t="str">
        <f t="shared" si="2030"/>
        <v/>
      </c>
      <c r="B11393" s="843"/>
      <c r="C11393" s="239" t="str">
        <f t="shared" si="2031"/>
        <v/>
      </c>
      <c r="D11393" s="186"/>
      <c r="E11393" s="240">
        <f t="shared" si="2032"/>
        <v>0</v>
      </c>
      <c r="F11393" s="218">
        <f t="shared" si="2033"/>
        <v>0</v>
      </c>
      <c r="G11393" s="220"/>
      <c r="I11393" s="269"/>
    </row>
    <row r="11394" spans="1:9">
      <c r="A11394" s="842" t="str">
        <f t="shared" si="2030"/>
        <v/>
      </c>
      <c r="B11394" s="843"/>
      <c r="C11394" s="239" t="str">
        <f t="shared" si="2031"/>
        <v/>
      </c>
      <c r="D11394" s="186"/>
      <c r="E11394" s="240">
        <f t="shared" si="2032"/>
        <v>0</v>
      </c>
      <c r="F11394" s="218">
        <f t="shared" si="2033"/>
        <v>0</v>
      </c>
      <c r="G11394" s="220"/>
      <c r="I11394" s="269"/>
    </row>
    <row r="11395" spans="1:9">
      <c r="A11395" s="842" t="str">
        <f t="shared" si="2030"/>
        <v/>
      </c>
      <c r="B11395" s="843"/>
      <c r="C11395" s="239" t="str">
        <f t="shared" si="2031"/>
        <v/>
      </c>
      <c r="D11395" s="186"/>
      <c r="E11395" s="240">
        <f t="shared" si="2032"/>
        <v>0</v>
      </c>
      <c r="F11395" s="218">
        <f t="shared" si="2033"/>
        <v>0</v>
      </c>
      <c r="G11395" s="220"/>
      <c r="I11395" s="269"/>
    </row>
    <row r="11396" spans="1:9">
      <c r="A11396" s="842" t="str">
        <f t="shared" si="2030"/>
        <v/>
      </c>
      <c r="B11396" s="843"/>
      <c r="C11396" s="239" t="str">
        <f t="shared" si="2031"/>
        <v/>
      </c>
      <c r="D11396" s="186"/>
      <c r="E11396" s="240">
        <f t="shared" si="2032"/>
        <v>0</v>
      </c>
      <c r="F11396" s="218">
        <f t="shared" si="2033"/>
        <v>0</v>
      </c>
      <c r="G11396" s="220"/>
      <c r="I11396" s="269"/>
    </row>
    <row r="11397" spans="1:9">
      <c r="A11397" s="842" t="str">
        <f t="shared" si="2030"/>
        <v/>
      </c>
      <c r="B11397" s="843"/>
      <c r="C11397" s="239" t="str">
        <f t="shared" si="2031"/>
        <v/>
      </c>
      <c r="D11397" s="186"/>
      <c r="E11397" s="240">
        <f t="shared" si="2032"/>
        <v>0</v>
      </c>
      <c r="F11397" s="218">
        <f t="shared" si="2033"/>
        <v>0</v>
      </c>
      <c r="G11397" s="241"/>
      <c r="I11397" s="269"/>
    </row>
    <row r="11398" spans="1:9">
      <c r="A11398" s="842" t="str">
        <f t="shared" si="2030"/>
        <v/>
      </c>
      <c r="B11398" s="843"/>
      <c r="C11398" s="239" t="str">
        <f t="shared" si="2031"/>
        <v/>
      </c>
      <c r="D11398" s="186"/>
      <c r="E11398" s="240">
        <f t="shared" si="2032"/>
        <v>0</v>
      </c>
      <c r="F11398" s="218">
        <f t="shared" si="2033"/>
        <v>0</v>
      </c>
      <c r="G11398" s="220"/>
      <c r="I11398" s="269"/>
    </row>
    <row r="11399" spans="1:9">
      <c r="A11399" s="842" t="str">
        <f t="shared" si="2030"/>
        <v/>
      </c>
      <c r="B11399" s="843"/>
      <c r="C11399" s="239"/>
      <c r="D11399" s="186"/>
      <c r="E11399" s="240">
        <f t="shared" si="2032"/>
        <v>0</v>
      </c>
      <c r="F11399" s="218">
        <f t="shared" si="2033"/>
        <v>0</v>
      </c>
      <c r="G11399" s="220"/>
      <c r="I11399" s="269"/>
    </row>
    <row r="11400" spans="1:9">
      <c r="A11400" s="842" t="str">
        <f t="shared" si="2030"/>
        <v/>
      </c>
      <c r="B11400" s="843"/>
      <c r="C11400" s="239"/>
      <c r="D11400" s="186"/>
      <c r="E11400" s="240">
        <f t="shared" si="2032"/>
        <v>0</v>
      </c>
      <c r="F11400" s="218">
        <f t="shared" si="2033"/>
        <v>0</v>
      </c>
      <c r="G11400" s="220"/>
      <c r="I11400" s="269"/>
    </row>
    <row r="11401" spans="1:9" ht="26.25" customHeight="1">
      <c r="A11401" s="842" t="str">
        <f t="shared" si="2030"/>
        <v/>
      </c>
      <c r="B11401" s="843"/>
      <c r="C11401" s="239" t="str">
        <f t="shared" ref="C11401" si="2034">IF(I11400=0,"",VLOOKUP(I11400,MATERIALES,3,FALSE))</f>
        <v/>
      </c>
      <c r="D11401" s="186"/>
      <c r="E11401" s="240">
        <f t="shared" si="2032"/>
        <v>0</v>
      </c>
      <c r="F11401" s="218">
        <f t="shared" si="2033"/>
        <v>0</v>
      </c>
      <c r="G11401" s="221"/>
      <c r="I11401" s="308"/>
    </row>
    <row r="11402" spans="1:9" ht="13.5" thickBot="1">
      <c r="A11402" s="204"/>
      <c r="D11402" s="206"/>
      <c r="E11402" s="242"/>
      <c r="F11402" s="243" t="s">
        <v>77</v>
      </c>
      <c r="G11402" s="241">
        <f>SUM(F11390:F11401)</f>
        <v>0</v>
      </c>
      <c r="I11402" s="308"/>
    </row>
    <row r="11403" spans="1:9" ht="14" thickTop="1" thickBot="1">
      <c r="A11403" s="244" t="s">
        <v>68</v>
      </c>
      <c r="B11403" s="245"/>
      <c r="C11403" s="245"/>
      <c r="D11403" s="247"/>
      <c r="E11403" s="247"/>
      <c r="F11403" s="246"/>
      <c r="G11403" s="248"/>
      <c r="I11403" s="308"/>
    </row>
    <row r="11404" spans="1:9" ht="13.5" thickTop="1">
      <c r="A11404" s="233" t="s">
        <v>53</v>
      </c>
      <c r="B11404" s="234"/>
      <c r="C11404" s="236" t="s">
        <v>67</v>
      </c>
      <c r="D11404" s="298" t="s">
        <v>71</v>
      </c>
      <c r="E11404" s="236" t="s">
        <v>96</v>
      </c>
      <c r="F11404" s="237" t="s">
        <v>75</v>
      </c>
      <c r="G11404" s="238" t="s">
        <v>66</v>
      </c>
      <c r="I11404" s="269"/>
    </row>
    <row r="11405" spans="1:9">
      <c r="A11405" s="842" t="str">
        <f>IF(I11404=0,"",VLOOKUP(I11404,EQUIPOS,2,FALSE))</f>
        <v/>
      </c>
      <c r="B11405" s="843"/>
      <c r="C11405" s="187"/>
      <c r="D11405" s="186"/>
      <c r="E11405" s="240">
        <f>IF(I11404=0,0,VLOOKUP(I11404,EQUIPOS,4,FALSE))</f>
        <v>0</v>
      </c>
      <c r="F11405" s="218">
        <f>C11405*D11405*E11405</f>
        <v>0</v>
      </c>
      <c r="G11405" s="219"/>
      <c r="I11405" s="269"/>
    </row>
    <row r="11406" spans="1:9">
      <c r="A11406" s="842" t="str">
        <f>IF(I11405=0,"",VLOOKUP(I11405,EQUIPOS,2,FALSE))</f>
        <v/>
      </c>
      <c r="B11406" s="843"/>
      <c r="C11406" s="187"/>
      <c r="D11406" s="186"/>
      <c r="E11406" s="240">
        <f>IF(I11405=0,0,VLOOKUP(I11405,EQUIPOS,4,FALSE))</f>
        <v>0</v>
      </c>
      <c r="F11406" s="218">
        <f t="shared" ref="F11406:F11409" si="2035">C11406*D11406*E11406</f>
        <v>0</v>
      </c>
      <c r="G11406" s="220"/>
      <c r="I11406" s="269"/>
    </row>
    <row r="11407" spans="1:9">
      <c r="A11407" s="842" t="str">
        <f>IF(I11406=0,"",VLOOKUP(I11406,EQUIPOS,2,FALSE))</f>
        <v/>
      </c>
      <c r="B11407" s="843"/>
      <c r="C11407" s="187"/>
      <c r="D11407" s="186"/>
      <c r="E11407" s="240">
        <f>IF(I11406=0,0,VLOOKUP(I11406,EQUIPOS,4,FALSE))</f>
        <v>0</v>
      </c>
      <c r="F11407" s="218">
        <f t="shared" si="2035"/>
        <v>0</v>
      </c>
      <c r="G11407" s="220"/>
      <c r="I11407" s="269"/>
    </row>
    <row r="11408" spans="1:9">
      <c r="A11408" s="842" t="str">
        <f>IF(I11407=0,"",VLOOKUP(I11407,EQUIPOS,2,FALSE))</f>
        <v/>
      </c>
      <c r="B11408" s="843"/>
      <c r="C11408" s="187"/>
      <c r="D11408" s="186"/>
      <c r="E11408" s="240">
        <f>IF(I11407=0,0,VLOOKUP(I11407,EQUIPOS,4,FALSE))</f>
        <v>0</v>
      </c>
      <c r="F11408" s="218">
        <f t="shared" si="2035"/>
        <v>0</v>
      </c>
      <c r="G11408" s="220"/>
      <c r="I11408" s="269"/>
    </row>
    <row r="11409" spans="1:9" ht="30.75" customHeight="1">
      <c r="A11409" s="842" t="str">
        <f>IF(I11408=0,"",VLOOKUP(I11408,EQUIPOS,2,FALSE))</f>
        <v/>
      </c>
      <c r="B11409" s="843"/>
      <c r="C11409" s="187"/>
      <c r="D11409" s="186"/>
      <c r="E11409" s="240">
        <f>IF(I11408=0,0,VLOOKUP(I11408,EQUIPOS,4,FALSE))</f>
        <v>0</v>
      </c>
      <c r="F11409" s="218">
        <f t="shared" si="2035"/>
        <v>0</v>
      </c>
      <c r="G11409" s="221"/>
      <c r="I11409" s="308"/>
    </row>
    <row r="11410" spans="1:9" ht="13.5" thickBot="1">
      <c r="A11410" s="222"/>
      <c r="B11410" s="223"/>
      <c r="C11410" s="223"/>
      <c r="D11410" s="225"/>
      <c r="E11410" s="249"/>
      <c r="F11410" s="226" t="s">
        <v>78</v>
      </c>
      <c r="G11410" s="250">
        <f>SUM(F11405:F11409)</f>
        <v>0</v>
      </c>
      <c r="I11410" s="308"/>
    </row>
    <row r="11411" spans="1:9" ht="13.5" thickTop="1">
      <c r="A11411" s="228" t="s">
        <v>69</v>
      </c>
      <c r="B11411" s="229"/>
      <c r="C11411" s="229"/>
      <c r="D11411" s="231"/>
      <c r="E11411" s="231"/>
      <c r="F11411" s="230"/>
      <c r="G11411" s="232"/>
      <c r="H11411" s="209"/>
      <c r="I11411" s="307"/>
    </row>
    <row r="11412" spans="1:9" ht="26">
      <c r="A11412" s="233" t="s">
        <v>53</v>
      </c>
      <c r="B11412" s="235" t="s">
        <v>54</v>
      </c>
      <c r="C11412" s="235" t="s">
        <v>64</v>
      </c>
      <c r="D11412" s="298" t="s">
        <v>70</v>
      </c>
      <c r="E11412" s="236" t="s">
        <v>65</v>
      </c>
      <c r="F11412" s="237" t="s">
        <v>75</v>
      </c>
      <c r="G11412" s="238" t="s">
        <v>66</v>
      </c>
      <c r="I11412" s="269"/>
    </row>
    <row r="11413" spans="1:9">
      <c r="A11413" s="251" t="str">
        <f t="shared" ref="A11413:A11424" si="2036">IF(I11412=0,"",VLOOKUP(I11412,MANOOBRA,2,FALSE))</f>
        <v/>
      </c>
      <c r="B11413" s="239" t="str">
        <f t="shared" ref="B11413:B11424" si="2037">IF(I11412=0,"",VLOOKUP(I11412,MANOOBRA,3,FALSE))</f>
        <v/>
      </c>
      <c r="C11413" s="187"/>
      <c r="D11413" s="187"/>
      <c r="E11413" s="240">
        <f t="shared" ref="E11413:E11424" si="2038">IF(I11412=0,0,VLOOKUP(I11412,MANOOBRA,4,FALSE))</f>
        <v>0</v>
      </c>
      <c r="F11413" s="218">
        <f>IF(D11413=0,0,C11413*E11413/D11413)</f>
        <v>0</v>
      </c>
      <c r="G11413" s="219"/>
      <c r="I11413" s="269"/>
    </row>
    <row r="11414" spans="1:9">
      <c r="A11414" s="251" t="str">
        <f t="shared" si="2036"/>
        <v/>
      </c>
      <c r="B11414" s="239" t="str">
        <f t="shared" si="2037"/>
        <v/>
      </c>
      <c r="C11414" s="187"/>
      <c r="D11414" s="187"/>
      <c r="E11414" s="240">
        <f t="shared" si="2038"/>
        <v>0</v>
      </c>
      <c r="F11414" s="218">
        <f t="shared" ref="F11414:F11424" si="2039">IF(D11414=0,0,C11414*E11414/D11414)</f>
        <v>0</v>
      </c>
      <c r="G11414" s="220"/>
      <c r="I11414" s="269"/>
    </row>
    <row r="11415" spans="1:9">
      <c r="A11415" s="251" t="str">
        <f t="shared" si="2036"/>
        <v/>
      </c>
      <c r="B11415" s="239" t="str">
        <f t="shared" si="2037"/>
        <v/>
      </c>
      <c r="C11415" s="187"/>
      <c r="D11415" s="290"/>
      <c r="E11415" s="240">
        <f t="shared" si="2038"/>
        <v>0</v>
      </c>
      <c r="F11415" s="218">
        <f t="shared" si="2039"/>
        <v>0</v>
      </c>
      <c r="G11415" s="220"/>
      <c r="I11415" s="269"/>
    </row>
    <row r="11416" spans="1:9">
      <c r="A11416" s="251" t="str">
        <f t="shared" si="2036"/>
        <v/>
      </c>
      <c r="B11416" s="239" t="str">
        <f t="shared" si="2037"/>
        <v/>
      </c>
      <c r="C11416" s="187"/>
      <c r="D11416" s="187"/>
      <c r="E11416" s="240">
        <f t="shared" si="2038"/>
        <v>0</v>
      </c>
      <c r="F11416" s="218">
        <f t="shared" si="2039"/>
        <v>0</v>
      </c>
      <c r="G11416" s="220"/>
      <c r="I11416" s="269"/>
    </row>
    <row r="11417" spans="1:9">
      <c r="A11417" s="251" t="str">
        <f t="shared" si="2036"/>
        <v/>
      </c>
      <c r="B11417" s="239" t="str">
        <f t="shared" si="2037"/>
        <v/>
      </c>
      <c r="C11417" s="187"/>
      <c r="D11417" s="187"/>
      <c r="E11417" s="240">
        <f t="shared" si="2038"/>
        <v>0</v>
      </c>
      <c r="F11417" s="218">
        <f t="shared" si="2039"/>
        <v>0</v>
      </c>
      <c r="G11417" s="220"/>
      <c r="I11417" s="269"/>
    </row>
    <row r="11418" spans="1:9">
      <c r="A11418" s="251" t="str">
        <f t="shared" si="2036"/>
        <v/>
      </c>
      <c r="B11418" s="239" t="str">
        <f t="shared" si="2037"/>
        <v/>
      </c>
      <c r="C11418" s="187"/>
      <c r="D11418" s="187"/>
      <c r="E11418" s="240">
        <f t="shared" si="2038"/>
        <v>0</v>
      </c>
      <c r="F11418" s="218">
        <f t="shared" si="2039"/>
        <v>0</v>
      </c>
      <c r="G11418" s="220"/>
      <c r="I11418" s="269"/>
    </row>
    <row r="11419" spans="1:9">
      <c r="A11419" s="251" t="str">
        <f t="shared" si="2036"/>
        <v/>
      </c>
      <c r="B11419" s="239" t="str">
        <f t="shared" si="2037"/>
        <v/>
      </c>
      <c r="C11419" s="187"/>
      <c r="D11419" s="187"/>
      <c r="E11419" s="240">
        <f t="shared" si="2038"/>
        <v>0</v>
      </c>
      <c r="F11419" s="218">
        <f t="shared" si="2039"/>
        <v>0</v>
      </c>
      <c r="G11419" s="220"/>
      <c r="I11419" s="269"/>
    </row>
    <row r="11420" spans="1:9">
      <c r="A11420" s="251" t="str">
        <f t="shared" si="2036"/>
        <v/>
      </c>
      <c r="B11420" s="239" t="str">
        <f t="shared" si="2037"/>
        <v/>
      </c>
      <c r="C11420" s="187"/>
      <c r="D11420" s="187"/>
      <c r="E11420" s="240">
        <f t="shared" si="2038"/>
        <v>0</v>
      </c>
      <c r="F11420" s="218">
        <f t="shared" si="2039"/>
        <v>0</v>
      </c>
      <c r="G11420" s="220"/>
      <c r="I11420" s="269"/>
    </row>
    <row r="11421" spans="1:9">
      <c r="A11421" s="251" t="str">
        <f t="shared" si="2036"/>
        <v/>
      </c>
      <c r="B11421" s="239" t="str">
        <f t="shared" si="2037"/>
        <v/>
      </c>
      <c r="C11421" s="187"/>
      <c r="D11421" s="187"/>
      <c r="E11421" s="240">
        <f t="shared" si="2038"/>
        <v>0</v>
      </c>
      <c r="F11421" s="218">
        <f t="shared" si="2039"/>
        <v>0</v>
      </c>
      <c r="G11421" s="220"/>
      <c r="I11421" s="269"/>
    </row>
    <row r="11422" spans="1:9">
      <c r="A11422" s="251" t="str">
        <f t="shared" si="2036"/>
        <v/>
      </c>
      <c r="B11422" s="239" t="str">
        <f t="shared" si="2037"/>
        <v/>
      </c>
      <c r="C11422" s="187"/>
      <c r="D11422" s="187"/>
      <c r="E11422" s="240">
        <f t="shared" si="2038"/>
        <v>0</v>
      </c>
      <c r="F11422" s="218">
        <f t="shared" si="2039"/>
        <v>0</v>
      </c>
      <c r="G11422" s="220"/>
      <c r="I11422" s="269"/>
    </row>
    <row r="11423" spans="1:9">
      <c r="A11423" s="251" t="str">
        <f t="shared" si="2036"/>
        <v/>
      </c>
      <c r="B11423" s="239" t="str">
        <f t="shared" si="2037"/>
        <v/>
      </c>
      <c r="C11423" s="187"/>
      <c r="D11423" s="187"/>
      <c r="E11423" s="240">
        <f t="shared" si="2038"/>
        <v>0</v>
      </c>
      <c r="F11423" s="218">
        <f t="shared" si="2039"/>
        <v>0</v>
      </c>
      <c r="G11423" s="220"/>
      <c r="I11423" s="269"/>
    </row>
    <row r="11424" spans="1:9" ht="31.5" customHeight="1">
      <c r="A11424" s="251" t="str">
        <f t="shared" si="2036"/>
        <v/>
      </c>
      <c r="B11424" s="239" t="str">
        <f t="shared" si="2037"/>
        <v/>
      </c>
      <c r="C11424" s="187"/>
      <c r="D11424" s="187"/>
      <c r="E11424" s="240">
        <f t="shared" si="2038"/>
        <v>0</v>
      </c>
      <c r="F11424" s="218">
        <f t="shared" si="2039"/>
        <v>0</v>
      </c>
      <c r="G11424" s="221"/>
      <c r="I11424" s="308"/>
    </row>
    <row r="11425" spans="1:20" ht="13.5" thickBot="1">
      <c r="A11425" s="222"/>
      <c r="B11425" s="223"/>
      <c r="C11425" s="223"/>
      <c r="D11425" s="225"/>
      <c r="E11425" s="225"/>
      <c r="F11425" s="226" t="s">
        <v>79</v>
      </c>
      <c r="G11425" s="250">
        <f>SUM(F11413:F11424)</f>
        <v>0</v>
      </c>
      <c r="I11425" s="308"/>
    </row>
    <row r="11426" spans="1:20" ht="13.5" thickTop="1">
      <c r="A11426" s="179" t="s">
        <v>72</v>
      </c>
      <c r="B11426" s="229"/>
      <c r="C11426" s="229"/>
      <c r="D11426" s="231"/>
      <c r="E11426" s="231"/>
      <c r="F11426" s="230"/>
      <c r="G11426" s="232"/>
      <c r="H11426" s="209"/>
      <c r="I11426" s="307"/>
    </row>
    <row r="11427" spans="1:20">
      <c r="A11427" s="233" t="s">
        <v>53</v>
      </c>
      <c r="B11427" s="234"/>
      <c r="C11427" s="234"/>
      <c r="D11427" s="299"/>
      <c r="E11427" s="236" t="s">
        <v>73</v>
      </c>
      <c r="F11427" s="237" t="s">
        <v>74</v>
      </c>
      <c r="G11427" s="252" t="s">
        <v>73</v>
      </c>
      <c r="I11427" s="308"/>
    </row>
    <row r="11428" spans="1:20">
      <c r="A11428" s="178" t="s">
        <v>86</v>
      </c>
      <c r="B11428" s="253"/>
      <c r="C11428" s="253"/>
      <c r="D11428" s="300"/>
      <c r="E11428" s="217">
        <f>SUM(G11387,G11402,G11410,G11425)</f>
        <v>0</v>
      </c>
      <c r="F11428" s="254">
        <f>A</f>
        <v>0</v>
      </c>
      <c r="G11428" s="255">
        <f>E11428*F11428</f>
        <v>0</v>
      </c>
      <c r="I11428" s="308"/>
    </row>
    <row r="11429" spans="1:20">
      <c r="A11429" s="178" t="s">
        <v>84</v>
      </c>
      <c r="B11429" s="253"/>
      <c r="C11429" s="253"/>
      <c r="D11429" s="300"/>
      <c r="E11429" s="217">
        <f>SUM(G11387,G11402,G11410,G11425)</f>
        <v>0</v>
      </c>
      <c r="F11429" s="254">
        <f>I</f>
        <v>0</v>
      </c>
      <c r="G11429" s="255">
        <f>E11429*F11429</f>
        <v>0</v>
      </c>
      <c r="I11429" s="308"/>
    </row>
    <row r="11430" spans="1:20" ht="33" customHeight="1">
      <c r="A11430" s="178" t="s">
        <v>85</v>
      </c>
      <c r="B11430" s="253"/>
      <c r="C11430" s="253"/>
      <c r="D11430" s="300"/>
      <c r="E11430" s="217">
        <f>SUM(G11387,G11402,G11410,G11425)</f>
        <v>0</v>
      </c>
      <c r="F11430" s="254">
        <f>U</f>
        <v>0</v>
      </c>
      <c r="G11430" s="255">
        <f>E11430*F11430</f>
        <v>0</v>
      </c>
      <c r="I11430" s="308"/>
      <c r="J11430" s="281"/>
      <c r="K11430" s="281"/>
      <c r="L11430" s="281"/>
      <c r="M11430" s="281"/>
      <c r="N11430" s="281"/>
      <c r="O11430" s="281"/>
      <c r="P11430" s="281"/>
      <c r="Q11430" s="281"/>
      <c r="R11430" s="281"/>
      <c r="S11430" s="281"/>
    </row>
    <row r="11431" spans="1:20" s="201" customFormat="1" ht="13.5" thickBot="1">
      <c r="A11431" s="222"/>
      <c r="B11431" s="223"/>
      <c r="C11431" s="223"/>
      <c r="D11431" s="225"/>
      <c r="E11431" s="225"/>
      <c r="F11431" s="256" t="s">
        <v>83</v>
      </c>
      <c r="G11431" s="250">
        <f>SUM(G11428:G11430)</f>
        <v>0</v>
      </c>
      <c r="I11431" s="309"/>
      <c r="J11431" s="201" t="str">
        <f>B11371</f>
        <v>12,15</v>
      </c>
      <c r="K11431" s="261">
        <f>E11428</f>
        <v>0</v>
      </c>
      <c r="L11431" s="261">
        <f>+G11387</f>
        <v>0</v>
      </c>
      <c r="M11431" s="261">
        <f>+G11402</f>
        <v>0</v>
      </c>
      <c r="N11431" s="261">
        <f>+G11410</f>
        <v>0</v>
      </c>
      <c r="O11431" s="261">
        <f>+G11425</f>
        <v>0</v>
      </c>
      <c r="P11431" s="280">
        <f>G11428</f>
        <v>0</v>
      </c>
      <c r="Q11431" s="280">
        <f>G11429</f>
        <v>0</v>
      </c>
      <c r="R11431" s="280">
        <f>G11430</f>
        <v>0</v>
      </c>
      <c r="S11431" s="283">
        <f>SUM(K11431:R11431)</f>
        <v>0</v>
      </c>
      <c r="T11431" s="280"/>
    </row>
    <row r="11432" spans="1:20" ht="14" thickTop="1" thickBot="1">
      <c r="A11432" s="257"/>
      <c r="B11432" s="201"/>
      <c r="C11432" s="201"/>
      <c r="D11432" s="301"/>
      <c r="E11432" s="258" t="s">
        <v>88</v>
      </c>
      <c r="F11432" s="259"/>
      <c r="G11432" s="260">
        <f>ROUND(SUM(G11387,G11402,G11410,G11425,G11431),0)</f>
        <v>0</v>
      </c>
      <c r="I11432" s="308"/>
      <c r="T11432" s="280"/>
    </row>
    <row r="11433" spans="1:20" ht="13.5" thickTop="1">
      <c r="A11433" s="262" t="s">
        <v>95</v>
      </c>
      <c r="D11433" s="206"/>
      <c r="E11433" s="206"/>
      <c r="F11433" s="205"/>
      <c r="G11433" s="208"/>
      <c r="I11433" s="308"/>
      <c r="T11433" s="280"/>
    </row>
    <row r="11434" spans="1:20">
      <c r="A11434" s="262"/>
      <c r="B11434" s="263"/>
      <c r="C11434" s="263"/>
      <c r="D11434" s="302"/>
      <c r="E11434" s="206"/>
      <c r="F11434" s="205"/>
      <c r="G11434" s="264">
        <f ca="1">TODAY()</f>
        <v>45189</v>
      </c>
      <c r="I11434" s="308"/>
      <c r="T11434" s="280"/>
    </row>
    <row r="11435" spans="1:20" s="191" customFormat="1" ht="13.5" thickBot="1">
      <c r="A11435" s="222"/>
      <c r="B11435" s="223"/>
      <c r="C11435" s="223"/>
      <c r="D11435" s="225"/>
      <c r="E11435" s="225"/>
      <c r="F11435" s="224"/>
      <c r="G11435" s="265"/>
      <c r="I11435" s="303"/>
      <c r="S11435" s="282"/>
    </row>
    <row r="11436" spans="1:20" s="191" customFormat="1" ht="13.5" thickTop="1">
      <c r="A11436" s="188" t="s">
        <v>124</v>
      </c>
      <c r="B11436" s="188"/>
      <c r="C11436" s="188"/>
      <c r="D11436" s="190"/>
      <c r="E11436" s="190"/>
      <c r="F11436" s="189"/>
      <c r="G11436" s="189"/>
      <c r="I11436" s="303"/>
      <c r="S11436" s="282"/>
    </row>
    <row r="11437" spans="1:20" s="191" customFormat="1">
      <c r="A11437" s="188" t="str">
        <f>CONCATENATE('Prestaciones y AIU'!A10056," ANALISIS DE PRECIOS UNITARIOS")</f>
        <v xml:space="preserve"> ANALISIS DE PRECIOS UNITARIOS</v>
      </c>
      <c r="B11437" s="188"/>
      <c r="C11437" s="188"/>
      <c r="D11437" s="190"/>
      <c r="E11437" s="190"/>
      <c r="F11437" s="189"/>
      <c r="G11437" s="189"/>
      <c r="I11437" s="303"/>
      <c r="S11437" s="282"/>
    </row>
    <row r="11438" spans="1:20" s="191" customFormat="1">
      <c r="A11438" s="188" t="str">
        <f>Objeto_LIC</f>
        <v>OBJETO PROCESO COMPETITIVO</v>
      </c>
      <c r="B11438" s="188"/>
      <c r="C11438" s="188"/>
      <c r="D11438" s="190"/>
      <c r="E11438" s="190"/>
      <c r="F11438" s="189"/>
      <c r="G11438" s="189"/>
      <c r="I11438" s="303"/>
      <c r="S11438" s="282"/>
    </row>
    <row r="11439" spans="1:20">
      <c r="A11439" s="188"/>
      <c r="B11439" s="188"/>
      <c r="C11439" s="188"/>
      <c r="D11439" s="190"/>
      <c r="E11439" s="190"/>
      <c r="F11439" s="189"/>
      <c r="G11439" s="189"/>
    </row>
    <row r="11440" spans="1:20" s="201" customFormat="1" ht="13.5" thickBot="1">
      <c r="A11440" s="192"/>
      <c r="B11440" s="192"/>
      <c r="C11440" s="192"/>
      <c r="D11440" s="194"/>
      <c r="E11440" s="194"/>
      <c r="F11440" s="193"/>
      <c r="G11440" s="193"/>
      <c r="I11440" s="305"/>
      <c r="S11440" s="282"/>
    </row>
    <row r="11441" spans="1:19" ht="13.5" thickTop="1">
      <c r="A11441" s="196"/>
      <c r="B11441" s="197"/>
      <c r="C11441" s="197"/>
      <c r="D11441" s="199"/>
      <c r="E11441" s="199"/>
      <c r="F11441" s="198"/>
      <c r="G11441" s="200" t="s">
        <v>125</v>
      </c>
    </row>
    <row r="11442" spans="1:19">
      <c r="A11442" s="202" t="s">
        <v>58</v>
      </c>
      <c r="B11442" s="844" t="str">
        <f>Proponente</f>
        <v>INDICAR NOMBRE DE CONTRATISTA</v>
      </c>
      <c r="C11442" s="844"/>
      <c r="D11442" s="844"/>
      <c r="E11442" s="844"/>
      <c r="F11442" s="844"/>
      <c r="G11442" s="845"/>
    </row>
    <row r="11443" spans="1:19">
      <c r="A11443" s="202" t="s">
        <v>59</v>
      </c>
      <c r="B11443" s="203" t="str">
        <f>Presupuesto!$A$172</f>
        <v>12,16</v>
      </c>
      <c r="C11443" s="844" t="str">
        <f>Presupuesto!$B$172</f>
        <v>Volqueta sencilla</v>
      </c>
      <c r="D11443" s="844"/>
      <c r="E11443" s="844"/>
      <c r="F11443" s="844"/>
      <c r="G11443" s="845"/>
    </row>
    <row r="11444" spans="1:19">
      <c r="A11444" s="204"/>
      <c r="D11444" s="206"/>
      <c r="E11444" s="206"/>
      <c r="F11444" s="192" t="s">
        <v>87</v>
      </c>
      <c r="G11444" s="207" t="str">
        <f>Presupuesto!$C$172</f>
        <v>Día</v>
      </c>
      <c r="I11444" s="306"/>
      <c r="J11444" s="281"/>
      <c r="K11444" s="281"/>
      <c r="L11444" s="281"/>
      <c r="M11444" s="281"/>
      <c r="N11444" s="281"/>
      <c r="O11444" s="281"/>
      <c r="P11444" s="281"/>
      <c r="Q11444" s="281"/>
      <c r="R11444" s="281"/>
      <c r="S11444" s="281"/>
    </row>
    <row r="11445" spans="1:19" s="209" customFormat="1" ht="13.5" thickBot="1">
      <c r="A11445" s="202" t="s">
        <v>60</v>
      </c>
      <c r="B11445" s="195"/>
      <c r="C11445" s="195"/>
      <c r="D11445" s="206"/>
      <c r="E11445" s="206"/>
      <c r="F11445" s="205"/>
      <c r="G11445" s="208"/>
      <c r="I11445" s="307"/>
      <c r="S11445" s="281"/>
    </row>
    <row r="11446" spans="1:19" ht="13.5" thickTop="1">
      <c r="A11446" s="210" t="s">
        <v>53</v>
      </c>
      <c r="B11446" s="211" t="s">
        <v>61</v>
      </c>
      <c r="C11446" s="211" t="s">
        <v>62</v>
      </c>
      <c r="D11446" s="212" t="s">
        <v>70</v>
      </c>
      <c r="E11446" s="213" t="s">
        <v>98</v>
      </c>
      <c r="F11446" s="213" t="s">
        <v>75</v>
      </c>
      <c r="G11446" s="214" t="s">
        <v>66</v>
      </c>
      <c r="I11446" s="269"/>
    </row>
    <row r="11447" spans="1:19">
      <c r="A11447" s="215" t="str">
        <f t="shared" ref="A11447:A11458" si="2040">IF(I11446=0,"-",VLOOKUP(I11446,EQUIPOS,2,FALSE))</f>
        <v>-</v>
      </c>
      <c r="B11447" s="216"/>
      <c r="C11447" s="216"/>
      <c r="D11447" s="186"/>
      <c r="E11447" s="217">
        <f t="shared" ref="E11447:E11458" si="2041">IF(I11446=0,0,VLOOKUP(I11446,EQUIPOS,4,FALSE))</f>
        <v>0</v>
      </c>
      <c r="F11447" s="218">
        <f t="shared" ref="F11447:F11458" si="2042">IF(D11447=0,0,E11447/D11447)</f>
        <v>0</v>
      </c>
      <c r="G11447" s="219"/>
      <c r="I11447" s="269"/>
    </row>
    <row r="11448" spans="1:19">
      <c r="A11448" s="215" t="str">
        <f t="shared" si="2040"/>
        <v>-</v>
      </c>
      <c r="B11448" s="216"/>
      <c r="C11448" s="216"/>
      <c r="D11448" s="186"/>
      <c r="E11448" s="217">
        <f t="shared" si="2041"/>
        <v>0</v>
      </c>
      <c r="F11448" s="218">
        <f t="shared" si="2042"/>
        <v>0</v>
      </c>
      <c r="G11448" s="220"/>
      <c r="I11448" s="269"/>
    </row>
    <row r="11449" spans="1:19">
      <c r="A11449" s="215" t="str">
        <f t="shared" si="2040"/>
        <v>-</v>
      </c>
      <c r="B11449" s="216"/>
      <c r="C11449" s="216"/>
      <c r="D11449" s="186"/>
      <c r="E11449" s="217">
        <f t="shared" si="2041"/>
        <v>0</v>
      </c>
      <c r="F11449" s="218">
        <f t="shared" si="2042"/>
        <v>0</v>
      </c>
      <c r="G11449" s="220"/>
      <c r="I11449" s="269"/>
    </row>
    <row r="11450" spans="1:19">
      <c r="A11450" s="215" t="str">
        <f t="shared" si="2040"/>
        <v>-</v>
      </c>
      <c r="B11450" s="216"/>
      <c r="C11450" s="216"/>
      <c r="D11450" s="186"/>
      <c r="E11450" s="217">
        <f t="shared" si="2041"/>
        <v>0</v>
      </c>
      <c r="F11450" s="218">
        <f t="shared" si="2042"/>
        <v>0</v>
      </c>
      <c r="G11450" s="220"/>
      <c r="I11450" s="269"/>
    </row>
    <row r="11451" spans="1:19">
      <c r="A11451" s="215" t="str">
        <f t="shared" si="2040"/>
        <v>-</v>
      </c>
      <c r="B11451" s="216"/>
      <c r="C11451" s="216"/>
      <c r="D11451" s="186"/>
      <c r="E11451" s="217">
        <f t="shared" si="2041"/>
        <v>0</v>
      </c>
      <c r="F11451" s="218">
        <f t="shared" si="2042"/>
        <v>0</v>
      </c>
      <c r="G11451" s="220"/>
      <c r="I11451" s="269"/>
    </row>
    <row r="11452" spans="1:19">
      <c r="A11452" s="215" t="str">
        <f t="shared" si="2040"/>
        <v>-</v>
      </c>
      <c r="B11452" s="216"/>
      <c r="C11452" s="216"/>
      <c r="D11452" s="186"/>
      <c r="E11452" s="217">
        <f t="shared" si="2041"/>
        <v>0</v>
      </c>
      <c r="F11452" s="218">
        <f t="shared" si="2042"/>
        <v>0</v>
      </c>
      <c r="G11452" s="220"/>
      <c r="I11452" s="269"/>
    </row>
    <row r="11453" spans="1:19">
      <c r="A11453" s="215" t="str">
        <f t="shared" si="2040"/>
        <v>-</v>
      </c>
      <c r="B11453" s="216"/>
      <c r="C11453" s="216"/>
      <c r="D11453" s="186"/>
      <c r="E11453" s="217">
        <f t="shared" si="2041"/>
        <v>0</v>
      </c>
      <c r="F11453" s="218">
        <f t="shared" si="2042"/>
        <v>0</v>
      </c>
      <c r="G11453" s="220"/>
      <c r="I11453" s="269"/>
    </row>
    <row r="11454" spans="1:19">
      <c r="A11454" s="215" t="str">
        <f t="shared" si="2040"/>
        <v>-</v>
      </c>
      <c r="B11454" s="216"/>
      <c r="C11454" s="216"/>
      <c r="D11454" s="186"/>
      <c r="E11454" s="217">
        <f t="shared" si="2041"/>
        <v>0</v>
      </c>
      <c r="F11454" s="218">
        <f t="shared" si="2042"/>
        <v>0</v>
      </c>
      <c r="G11454" s="220"/>
      <c r="I11454" s="269"/>
    </row>
    <row r="11455" spans="1:19">
      <c r="A11455" s="215" t="str">
        <f t="shared" si="2040"/>
        <v>-</v>
      </c>
      <c r="B11455" s="216"/>
      <c r="C11455" s="216"/>
      <c r="D11455" s="186"/>
      <c r="E11455" s="217">
        <f t="shared" si="2041"/>
        <v>0</v>
      </c>
      <c r="F11455" s="218">
        <f t="shared" si="2042"/>
        <v>0</v>
      </c>
      <c r="G11455" s="220"/>
      <c r="I11455" s="269"/>
    </row>
    <row r="11456" spans="1:19">
      <c r="A11456" s="215" t="str">
        <f t="shared" si="2040"/>
        <v>-</v>
      </c>
      <c r="B11456" s="216"/>
      <c r="C11456" s="216"/>
      <c r="D11456" s="186"/>
      <c r="E11456" s="217">
        <f t="shared" si="2041"/>
        <v>0</v>
      </c>
      <c r="F11456" s="218">
        <f t="shared" si="2042"/>
        <v>0</v>
      </c>
      <c r="G11456" s="220"/>
      <c r="I11456" s="269"/>
    </row>
    <row r="11457" spans="1:19">
      <c r="A11457" s="215" t="str">
        <f t="shared" si="2040"/>
        <v>-</v>
      </c>
      <c r="B11457" s="216"/>
      <c r="C11457" s="216"/>
      <c r="D11457" s="186"/>
      <c r="E11457" s="217">
        <f t="shared" si="2041"/>
        <v>0</v>
      </c>
      <c r="F11457" s="218">
        <f t="shared" si="2042"/>
        <v>0</v>
      </c>
      <c r="G11457" s="220"/>
      <c r="I11457" s="269"/>
    </row>
    <row r="11458" spans="1:19">
      <c r="A11458" s="215" t="str">
        <f t="shared" si="2040"/>
        <v>-</v>
      </c>
      <c r="B11458" s="216"/>
      <c r="C11458" s="216"/>
      <c r="D11458" s="186"/>
      <c r="E11458" s="217">
        <f t="shared" si="2041"/>
        <v>0</v>
      </c>
      <c r="F11458" s="218">
        <f t="shared" si="2042"/>
        <v>0</v>
      </c>
      <c r="G11458" s="220"/>
      <c r="I11458" s="308"/>
    </row>
    <row r="11459" spans="1:19" ht="13.5" thickBot="1">
      <c r="A11459" s="222"/>
      <c r="B11459" s="223"/>
      <c r="C11459" s="223"/>
      <c r="D11459" s="225"/>
      <c r="E11459" s="225"/>
      <c r="F11459" s="226" t="s">
        <v>76</v>
      </c>
      <c r="G11459" s="227">
        <f>SUM(F11447:F11458)</f>
        <v>0</v>
      </c>
      <c r="I11459" s="308"/>
    </row>
    <row r="11460" spans="1:19" s="209" customFormat="1" ht="13.5" thickTop="1">
      <c r="A11460" s="228" t="s">
        <v>63</v>
      </c>
      <c r="B11460" s="229"/>
      <c r="C11460" s="229"/>
      <c r="D11460" s="231"/>
      <c r="E11460" s="231"/>
      <c r="F11460" s="230"/>
      <c r="G11460" s="232"/>
      <c r="I11460" s="307"/>
      <c r="S11460" s="281"/>
    </row>
    <row r="11461" spans="1:19" ht="26">
      <c r="A11461" s="233" t="s">
        <v>53</v>
      </c>
      <c r="B11461" s="234"/>
      <c r="C11461" s="235" t="s">
        <v>54</v>
      </c>
      <c r="D11461" s="298" t="s">
        <v>64</v>
      </c>
      <c r="E11461" s="236" t="s">
        <v>65</v>
      </c>
      <c r="F11461" s="237" t="s">
        <v>75</v>
      </c>
      <c r="G11461" s="238" t="s">
        <v>66</v>
      </c>
      <c r="I11461" s="269"/>
    </row>
    <row r="11462" spans="1:19">
      <c r="A11462" s="842" t="str">
        <f t="shared" ref="A11462:A11473" si="2043">IF(I11461=0,"",VLOOKUP(I11461,MATERIALES,2,FALSE))</f>
        <v/>
      </c>
      <c r="B11462" s="843"/>
      <c r="C11462" s="239" t="str">
        <f t="shared" ref="C11462:C11470" si="2044">IF(I11461=0,"",VLOOKUP(I11461,MATERIALES,3,FALSE))</f>
        <v/>
      </c>
      <c r="D11462" s="186"/>
      <c r="E11462" s="240">
        <f t="shared" ref="E11462:E11473" si="2045">IF(I11461=0,0,VLOOKUP(I11461,MATERIALES,4,FALSE))</f>
        <v>0</v>
      </c>
      <c r="F11462" s="218">
        <f>D11462*E11462</f>
        <v>0</v>
      </c>
      <c r="G11462" s="219"/>
      <c r="I11462" s="269"/>
    </row>
    <row r="11463" spans="1:19">
      <c r="A11463" s="842" t="str">
        <f t="shared" si="2043"/>
        <v/>
      </c>
      <c r="B11463" s="843"/>
      <c r="C11463" s="239" t="str">
        <f t="shared" si="2044"/>
        <v/>
      </c>
      <c r="D11463" s="186"/>
      <c r="E11463" s="240">
        <f t="shared" si="2045"/>
        <v>0</v>
      </c>
      <c r="F11463" s="218">
        <f t="shared" ref="F11463:F11473" si="2046">D11463*E11463</f>
        <v>0</v>
      </c>
      <c r="G11463" s="220"/>
      <c r="I11463" s="269"/>
    </row>
    <row r="11464" spans="1:19">
      <c r="A11464" s="842" t="str">
        <f t="shared" si="2043"/>
        <v/>
      </c>
      <c r="B11464" s="843"/>
      <c r="C11464" s="239" t="str">
        <f t="shared" si="2044"/>
        <v/>
      </c>
      <c r="D11464" s="186"/>
      <c r="E11464" s="240">
        <f t="shared" si="2045"/>
        <v>0</v>
      </c>
      <c r="F11464" s="218">
        <f t="shared" si="2046"/>
        <v>0</v>
      </c>
      <c r="G11464" s="220"/>
      <c r="I11464" s="269"/>
    </row>
    <row r="11465" spans="1:19">
      <c r="A11465" s="842" t="str">
        <f t="shared" si="2043"/>
        <v/>
      </c>
      <c r="B11465" s="843"/>
      <c r="C11465" s="239" t="str">
        <f t="shared" si="2044"/>
        <v/>
      </c>
      <c r="D11465" s="186"/>
      <c r="E11465" s="240">
        <f t="shared" si="2045"/>
        <v>0</v>
      </c>
      <c r="F11465" s="218">
        <f t="shared" si="2046"/>
        <v>0</v>
      </c>
      <c r="G11465" s="220"/>
      <c r="I11465" s="269"/>
    </row>
    <row r="11466" spans="1:19">
      <c r="A11466" s="842" t="str">
        <f t="shared" si="2043"/>
        <v/>
      </c>
      <c r="B11466" s="843"/>
      <c r="C11466" s="239" t="str">
        <f t="shared" si="2044"/>
        <v/>
      </c>
      <c r="D11466" s="186"/>
      <c r="E11466" s="240">
        <f t="shared" si="2045"/>
        <v>0</v>
      </c>
      <c r="F11466" s="218">
        <f t="shared" si="2046"/>
        <v>0</v>
      </c>
      <c r="G11466" s="220"/>
      <c r="I11466" s="269"/>
    </row>
    <row r="11467" spans="1:19">
      <c r="A11467" s="842" t="str">
        <f t="shared" si="2043"/>
        <v/>
      </c>
      <c r="B11467" s="843"/>
      <c r="C11467" s="239" t="str">
        <f t="shared" si="2044"/>
        <v/>
      </c>
      <c r="D11467" s="186"/>
      <c r="E11467" s="240">
        <f t="shared" si="2045"/>
        <v>0</v>
      </c>
      <c r="F11467" s="218">
        <f t="shared" si="2046"/>
        <v>0</v>
      </c>
      <c r="G11467" s="220"/>
      <c r="I11467" s="269"/>
    </row>
    <row r="11468" spans="1:19">
      <c r="A11468" s="842" t="str">
        <f t="shared" si="2043"/>
        <v/>
      </c>
      <c r="B11468" s="843"/>
      <c r="C11468" s="239" t="str">
        <f t="shared" si="2044"/>
        <v/>
      </c>
      <c r="D11468" s="186"/>
      <c r="E11468" s="240">
        <f t="shared" si="2045"/>
        <v>0</v>
      </c>
      <c r="F11468" s="218">
        <f t="shared" si="2046"/>
        <v>0</v>
      </c>
      <c r="G11468" s="220"/>
      <c r="I11468" s="269"/>
    </row>
    <row r="11469" spans="1:19">
      <c r="A11469" s="842" t="str">
        <f t="shared" si="2043"/>
        <v/>
      </c>
      <c r="B11469" s="843"/>
      <c r="C11469" s="239" t="str">
        <f t="shared" si="2044"/>
        <v/>
      </c>
      <c r="D11469" s="186"/>
      <c r="E11469" s="240">
        <f t="shared" si="2045"/>
        <v>0</v>
      </c>
      <c r="F11469" s="218">
        <f t="shared" si="2046"/>
        <v>0</v>
      </c>
      <c r="G11469" s="241"/>
      <c r="I11469" s="269"/>
    </row>
    <row r="11470" spans="1:19">
      <c r="A11470" s="842" t="str">
        <f t="shared" si="2043"/>
        <v/>
      </c>
      <c r="B11470" s="843"/>
      <c r="C11470" s="239" t="str">
        <f t="shared" si="2044"/>
        <v/>
      </c>
      <c r="D11470" s="186"/>
      <c r="E11470" s="240">
        <f t="shared" si="2045"/>
        <v>0</v>
      </c>
      <c r="F11470" s="218">
        <f t="shared" si="2046"/>
        <v>0</v>
      </c>
      <c r="G11470" s="220"/>
      <c r="I11470" s="269"/>
    </row>
    <row r="11471" spans="1:19">
      <c r="A11471" s="842" t="str">
        <f t="shared" si="2043"/>
        <v/>
      </c>
      <c r="B11471" s="843"/>
      <c r="C11471" s="239"/>
      <c r="D11471" s="186"/>
      <c r="E11471" s="240">
        <f t="shared" si="2045"/>
        <v>0</v>
      </c>
      <c r="F11471" s="218">
        <f t="shared" si="2046"/>
        <v>0</v>
      </c>
      <c r="G11471" s="220"/>
      <c r="I11471" s="269"/>
    </row>
    <row r="11472" spans="1:19">
      <c r="A11472" s="842" t="str">
        <f t="shared" si="2043"/>
        <v/>
      </c>
      <c r="B11472" s="843"/>
      <c r="C11472" s="239"/>
      <c r="D11472" s="186"/>
      <c r="E11472" s="240">
        <f t="shared" si="2045"/>
        <v>0</v>
      </c>
      <c r="F11472" s="218">
        <f t="shared" si="2046"/>
        <v>0</v>
      </c>
      <c r="G11472" s="220"/>
      <c r="I11472" s="269"/>
    </row>
    <row r="11473" spans="1:9" ht="26.25" customHeight="1">
      <c r="A11473" s="842" t="str">
        <f t="shared" si="2043"/>
        <v/>
      </c>
      <c r="B11473" s="843"/>
      <c r="C11473" s="239" t="str">
        <f t="shared" ref="C11473" si="2047">IF(I11472=0,"",VLOOKUP(I11472,MATERIALES,3,FALSE))</f>
        <v/>
      </c>
      <c r="D11473" s="186"/>
      <c r="E11473" s="240">
        <f t="shared" si="2045"/>
        <v>0</v>
      </c>
      <c r="F11473" s="218">
        <f t="shared" si="2046"/>
        <v>0</v>
      </c>
      <c r="G11473" s="221"/>
      <c r="I11473" s="308"/>
    </row>
    <row r="11474" spans="1:9" ht="13.5" thickBot="1">
      <c r="A11474" s="204"/>
      <c r="D11474" s="206"/>
      <c r="E11474" s="242"/>
      <c r="F11474" s="243" t="s">
        <v>77</v>
      </c>
      <c r="G11474" s="241">
        <f>SUM(F11462:F11473)</f>
        <v>0</v>
      </c>
      <c r="I11474" s="308"/>
    </row>
    <row r="11475" spans="1:9" ht="14" thickTop="1" thickBot="1">
      <c r="A11475" s="244" t="s">
        <v>68</v>
      </c>
      <c r="B11475" s="245"/>
      <c r="C11475" s="245"/>
      <c r="D11475" s="247"/>
      <c r="E11475" s="247"/>
      <c r="F11475" s="246"/>
      <c r="G11475" s="248"/>
      <c r="I11475" s="308"/>
    </row>
    <row r="11476" spans="1:9" ht="13.5" thickTop="1">
      <c r="A11476" s="233" t="s">
        <v>53</v>
      </c>
      <c r="B11476" s="234"/>
      <c r="C11476" s="236" t="s">
        <v>67</v>
      </c>
      <c r="D11476" s="298" t="s">
        <v>71</v>
      </c>
      <c r="E11476" s="236" t="s">
        <v>96</v>
      </c>
      <c r="F11476" s="237" t="s">
        <v>75</v>
      </c>
      <c r="G11476" s="238" t="s">
        <v>66</v>
      </c>
      <c r="I11476" s="269"/>
    </row>
    <row r="11477" spans="1:9">
      <c r="A11477" s="842" t="str">
        <f>IF(I11476=0,"",VLOOKUP(I11476,EQUIPOS,2,FALSE))</f>
        <v/>
      </c>
      <c r="B11477" s="843"/>
      <c r="C11477" s="187"/>
      <c r="D11477" s="186"/>
      <c r="E11477" s="240">
        <f>IF(I11476=0,0,VLOOKUP(I11476,EQUIPOS,4,FALSE))</f>
        <v>0</v>
      </c>
      <c r="F11477" s="218">
        <f>C11477*D11477*E11477</f>
        <v>0</v>
      </c>
      <c r="G11477" s="219"/>
      <c r="I11477" s="269"/>
    </row>
    <row r="11478" spans="1:9">
      <c r="A11478" s="842" t="str">
        <f>IF(I11477=0,"",VLOOKUP(I11477,EQUIPOS,2,FALSE))</f>
        <v/>
      </c>
      <c r="B11478" s="843"/>
      <c r="C11478" s="187"/>
      <c r="D11478" s="186"/>
      <c r="E11478" s="240">
        <f>IF(I11477=0,0,VLOOKUP(I11477,EQUIPOS,4,FALSE))</f>
        <v>0</v>
      </c>
      <c r="F11478" s="218">
        <f t="shared" ref="F11478:F11481" si="2048">C11478*D11478*E11478</f>
        <v>0</v>
      </c>
      <c r="G11478" s="220"/>
      <c r="I11478" s="269"/>
    </row>
    <row r="11479" spans="1:9">
      <c r="A11479" s="842" t="str">
        <f>IF(I11478=0,"",VLOOKUP(I11478,EQUIPOS,2,FALSE))</f>
        <v/>
      </c>
      <c r="B11479" s="843"/>
      <c r="C11479" s="187"/>
      <c r="D11479" s="186"/>
      <c r="E11479" s="240">
        <f>IF(I11478=0,0,VLOOKUP(I11478,EQUIPOS,4,FALSE))</f>
        <v>0</v>
      </c>
      <c r="F11479" s="218">
        <f t="shared" si="2048"/>
        <v>0</v>
      </c>
      <c r="G11479" s="220"/>
      <c r="I11479" s="269"/>
    </row>
    <row r="11480" spans="1:9">
      <c r="A11480" s="842" t="str">
        <f>IF(I11479=0,"",VLOOKUP(I11479,EQUIPOS,2,FALSE))</f>
        <v/>
      </c>
      <c r="B11480" s="843"/>
      <c r="C11480" s="187"/>
      <c r="D11480" s="186"/>
      <c r="E11480" s="240">
        <f>IF(I11479=0,0,VLOOKUP(I11479,EQUIPOS,4,FALSE))</f>
        <v>0</v>
      </c>
      <c r="F11480" s="218">
        <f t="shared" si="2048"/>
        <v>0</v>
      </c>
      <c r="G11480" s="220"/>
      <c r="I11480" s="269"/>
    </row>
    <row r="11481" spans="1:9" ht="30.75" customHeight="1">
      <c r="A11481" s="842" t="str">
        <f>IF(I11480=0,"",VLOOKUP(I11480,EQUIPOS,2,FALSE))</f>
        <v/>
      </c>
      <c r="B11481" s="843"/>
      <c r="C11481" s="187"/>
      <c r="D11481" s="186"/>
      <c r="E11481" s="240">
        <f>IF(I11480=0,0,VLOOKUP(I11480,EQUIPOS,4,FALSE))</f>
        <v>0</v>
      </c>
      <c r="F11481" s="218">
        <f t="shared" si="2048"/>
        <v>0</v>
      </c>
      <c r="G11481" s="221"/>
      <c r="I11481" s="308"/>
    </row>
    <row r="11482" spans="1:9" ht="13.5" thickBot="1">
      <c r="A11482" s="222"/>
      <c r="B11482" s="223"/>
      <c r="C11482" s="223"/>
      <c r="D11482" s="225"/>
      <c r="E11482" s="249"/>
      <c r="F11482" s="226" t="s">
        <v>78</v>
      </c>
      <c r="G11482" s="250">
        <f>SUM(F11477:F11481)</f>
        <v>0</v>
      </c>
      <c r="I11482" s="308"/>
    </row>
    <row r="11483" spans="1:9" ht="13.5" thickTop="1">
      <c r="A11483" s="228" t="s">
        <v>69</v>
      </c>
      <c r="B11483" s="229"/>
      <c r="C11483" s="229"/>
      <c r="D11483" s="231"/>
      <c r="E11483" s="231"/>
      <c r="F11483" s="230"/>
      <c r="G11483" s="232"/>
      <c r="H11483" s="209"/>
      <c r="I11483" s="307"/>
    </row>
    <row r="11484" spans="1:9" ht="26">
      <c r="A11484" s="233" t="s">
        <v>53</v>
      </c>
      <c r="B11484" s="235" t="s">
        <v>54</v>
      </c>
      <c r="C11484" s="235" t="s">
        <v>64</v>
      </c>
      <c r="D11484" s="298" t="s">
        <v>70</v>
      </c>
      <c r="E11484" s="236" t="s">
        <v>65</v>
      </c>
      <c r="F11484" s="237" t="s">
        <v>75</v>
      </c>
      <c r="G11484" s="238" t="s">
        <v>66</v>
      </c>
      <c r="I11484" s="269"/>
    </row>
    <row r="11485" spans="1:9">
      <c r="A11485" s="251" t="str">
        <f t="shared" ref="A11485:A11496" si="2049">IF(I11484=0,"",VLOOKUP(I11484,MANOOBRA,2,FALSE))</f>
        <v/>
      </c>
      <c r="B11485" s="239" t="str">
        <f t="shared" ref="B11485:B11496" si="2050">IF(I11484=0,"",VLOOKUP(I11484,MANOOBRA,3,FALSE))</f>
        <v/>
      </c>
      <c r="C11485" s="187"/>
      <c r="D11485" s="187"/>
      <c r="E11485" s="240">
        <f t="shared" ref="E11485:E11496" si="2051">IF(I11484=0,0,VLOOKUP(I11484,MANOOBRA,4,FALSE))</f>
        <v>0</v>
      </c>
      <c r="F11485" s="218">
        <f>IF(D11485=0,0,C11485*E11485/D11485)</f>
        <v>0</v>
      </c>
      <c r="G11485" s="219"/>
      <c r="I11485" s="269"/>
    </row>
    <row r="11486" spans="1:9">
      <c r="A11486" s="251" t="str">
        <f t="shared" si="2049"/>
        <v/>
      </c>
      <c r="B11486" s="239" t="str">
        <f t="shared" si="2050"/>
        <v/>
      </c>
      <c r="C11486" s="187"/>
      <c r="D11486" s="187"/>
      <c r="E11486" s="240">
        <f t="shared" si="2051"/>
        <v>0</v>
      </c>
      <c r="F11486" s="218">
        <f t="shared" ref="F11486:F11496" si="2052">IF(D11486=0,0,C11486*E11486/D11486)</f>
        <v>0</v>
      </c>
      <c r="G11486" s="220"/>
      <c r="I11486" s="269"/>
    </row>
    <row r="11487" spans="1:9">
      <c r="A11487" s="251" t="str">
        <f t="shared" si="2049"/>
        <v/>
      </c>
      <c r="B11487" s="239" t="str">
        <f t="shared" si="2050"/>
        <v/>
      </c>
      <c r="C11487" s="187"/>
      <c r="D11487" s="290"/>
      <c r="E11487" s="240">
        <f t="shared" si="2051"/>
        <v>0</v>
      </c>
      <c r="F11487" s="218">
        <f t="shared" si="2052"/>
        <v>0</v>
      </c>
      <c r="G11487" s="220"/>
      <c r="I11487" s="269"/>
    </row>
    <row r="11488" spans="1:9">
      <c r="A11488" s="251" t="str">
        <f t="shared" si="2049"/>
        <v/>
      </c>
      <c r="B11488" s="239" t="str">
        <f t="shared" si="2050"/>
        <v/>
      </c>
      <c r="C11488" s="187"/>
      <c r="D11488" s="187"/>
      <c r="E11488" s="240">
        <f t="shared" si="2051"/>
        <v>0</v>
      </c>
      <c r="F11488" s="218">
        <f t="shared" si="2052"/>
        <v>0</v>
      </c>
      <c r="G11488" s="220"/>
      <c r="I11488" s="269"/>
    </row>
    <row r="11489" spans="1:20">
      <c r="A11489" s="251" t="str">
        <f t="shared" si="2049"/>
        <v/>
      </c>
      <c r="B11489" s="239" t="str">
        <f t="shared" si="2050"/>
        <v/>
      </c>
      <c r="C11489" s="187"/>
      <c r="D11489" s="187"/>
      <c r="E11489" s="240">
        <f t="shared" si="2051"/>
        <v>0</v>
      </c>
      <c r="F11489" s="218">
        <f t="shared" si="2052"/>
        <v>0</v>
      </c>
      <c r="G11489" s="220"/>
      <c r="I11489" s="269"/>
    </row>
    <row r="11490" spans="1:20">
      <c r="A11490" s="251" t="str">
        <f t="shared" si="2049"/>
        <v/>
      </c>
      <c r="B11490" s="239" t="str">
        <f t="shared" si="2050"/>
        <v/>
      </c>
      <c r="C11490" s="187"/>
      <c r="D11490" s="187"/>
      <c r="E11490" s="240">
        <f t="shared" si="2051"/>
        <v>0</v>
      </c>
      <c r="F11490" s="218">
        <f t="shared" si="2052"/>
        <v>0</v>
      </c>
      <c r="G11490" s="220"/>
      <c r="I11490" s="269"/>
    </row>
    <row r="11491" spans="1:20">
      <c r="A11491" s="251" t="str">
        <f t="shared" si="2049"/>
        <v/>
      </c>
      <c r="B11491" s="239" t="str">
        <f t="shared" si="2050"/>
        <v/>
      </c>
      <c r="C11491" s="187"/>
      <c r="D11491" s="187"/>
      <c r="E11491" s="240">
        <f t="shared" si="2051"/>
        <v>0</v>
      </c>
      <c r="F11491" s="218">
        <f t="shared" si="2052"/>
        <v>0</v>
      </c>
      <c r="G11491" s="220"/>
      <c r="I11491" s="269"/>
    </row>
    <row r="11492" spans="1:20">
      <c r="A11492" s="251" t="str">
        <f t="shared" si="2049"/>
        <v/>
      </c>
      <c r="B11492" s="239" t="str">
        <f t="shared" si="2050"/>
        <v/>
      </c>
      <c r="C11492" s="187"/>
      <c r="D11492" s="187"/>
      <c r="E11492" s="240">
        <f t="shared" si="2051"/>
        <v>0</v>
      </c>
      <c r="F11492" s="218">
        <f t="shared" si="2052"/>
        <v>0</v>
      </c>
      <c r="G11492" s="220"/>
      <c r="I11492" s="269"/>
    </row>
    <row r="11493" spans="1:20">
      <c r="A11493" s="251" t="str">
        <f t="shared" si="2049"/>
        <v/>
      </c>
      <c r="B11493" s="239" t="str">
        <f t="shared" si="2050"/>
        <v/>
      </c>
      <c r="C11493" s="187"/>
      <c r="D11493" s="187"/>
      <c r="E11493" s="240">
        <f t="shared" si="2051"/>
        <v>0</v>
      </c>
      <c r="F11493" s="218">
        <f t="shared" si="2052"/>
        <v>0</v>
      </c>
      <c r="G11493" s="220"/>
      <c r="I11493" s="269"/>
    </row>
    <row r="11494" spans="1:20">
      <c r="A11494" s="251" t="str">
        <f t="shared" si="2049"/>
        <v/>
      </c>
      <c r="B11494" s="239" t="str">
        <f t="shared" si="2050"/>
        <v/>
      </c>
      <c r="C11494" s="187"/>
      <c r="D11494" s="187"/>
      <c r="E11494" s="240">
        <f t="shared" si="2051"/>
        <v>0</v>
      </c>
      <c r="F11494" s="218">
        <f t="shared" si="2052"/>
        <v>0</v>
      </c>
      <c r="G11494" s="220"/>
      <c r="I11494" s="269"/>
    </row>
    <row r="11495" spans="1:20">
      <c r="A11495" s="251" t="str">
        <f t="shared" si="2049"/>
        <v/>
      </c>
      <c r="B11495" s="239" t="str">
        <f t="shared" si="2050"/>
        <v/>
      </c>
      <c r="C11495" s="187"/>
      <c r="D11495" s="187"/>
      <c r="E11495" s="240">
        <f t="shared" si="2051"/>
        <v>0</v>
      </c>
      <c r="F11495" s="218">
        <f t="shared" si="2052"/>
        <v>0</v>
      </c>
      <c r="G11495" s="220"/>
      <c r="I11495" s="269"/>
    </row>
    <row r="11496" spans="1:20" ht="31.5" customHeight="1">
      <c r="A11496" s="251" t="str">
        <f t="shared" si="2049"/>
        <v/>
      </c>
      <c r="B11496" s="239" t="str">
        <f t="shared" si="2050"/>
        <v/>
      </c>
      <c r="C11496" s="187"/>
      <c r="D11496" s="187"/>
      <c r="E11496" s="240">
        <f t="shared" si="2051"/>
        <v>0</v>
      </c>
      <c r="F11496" s="218">
        <f t="shared" si="2052"/>
        <v>0</v>
      </c>
      <c r="G11496" s="221"/>
      <c r="I11496" s="308"/>
    </row>
    <row r="11497" spans="1:20" ht="13.5" thickBot="1">
      <c r="A11497" s="222"/>
      <c r="B11497" s="223"/>
      <c r="C11497" s="223"/>
      <c r="D11497" s="225"/>
      <c r="E11497" s="225"/>
      <c r="F11497" s="226" t="s">
        <v>79</v>
      </c>
      <c r="G11497" s="250">
        <f>SUM(F11485:F11496)</f>
        <v>0</v>
      </c>
      <c r="I11497" s="308"/>
    </row>
    <row r="11498" spans="1:20" ht="13.5" thickTop="1">
      <c r="A11498" s="179" t="s">
        <v>72</v>
      </c>
      <c r="B11498" s="229"/>
      <c r="C11498" s="229"/>
      <c r="D11498" s="231"/>
      <c r="E11498" s="231"/>
      <c r="F11498" s="230"/>
      <c r="G11498" s="232"/>
      <c r="H11498" s="209"/>
      <c r="I11498" s="307"/>
    </row>
    <row r="11499" spans="1:20">
      <c r="A11499" s="233" t="s">
        <v>53</v>
      </c>
      <c r="B11499" s="234"/>
      <c r="C11499" s="234"/>
      <c r="D11499" s="299"/>
      <c r="E11499" s="236" t="s">
        <v>73</v>
      </c>
      <c r="F11499" s="237" t="s">
        <v>74</v>
      </c>
      <c r="G11499" s="252" t="s">
        <v>73</v>
      </c>
      <c r="I11499" s="308"/>
    </row>
    <row r="11500" spans="1:20">
      <c r="A11500" s="178" t="s">
        <v>86</v>
      </c>
      <c r="B11500" s="253"/>
      <c r="C11500" s="253"/>
      <c r="D11500" s="300"/>
      <c r="E11500" s="217">
        <f>SUM(G11459,G11474,G11482,G11497)</f>
        <v>0</v>
      </c>
      <c r="F11500" s="254">
        <f>A</f>
        <v>0</v>
      </c>
      <c r="G11500" s="255">
        <f>E11500*F11500</f>
        <v>0</v>
      </c>
      <c r="I11500" s="308"/>
    </row>
    <row r="11501" spans="1:20">
      <c r="A11501" s="178" t="s">
        <v>84</v>
      </c>
      <c r="B11501" s="253"/>
      <c r="C11501" s="253"/>
      <c r="D11501" s="300"/>
      <c r="E11501" s="217">
        <f>SUM(G11459,G11474,G11482,G11497)</f>
        <v>0</v>
      </c>
      <c r="F11501" s="254">
        <f>I</f>
        <v>0</v>
      </c>
      <c r="G11501" s="255">
        <f>E11501*F11501</f>
        <v>0</v>
      </c>
      <c r="I11501" s="308"/>
    </row>
    <row r="11502" spans="1:20" ht="33" customHeight="1">
      <c r="A11502" s="178" t="s">
        <v>85</v>
      </c>
      <c r="B11502" s="253"/>
      <c r="C11502" s="253"/>
      <c r="D11502" s="300"/>
      <c r="E11502" s="217">
        <f>SUM(G11459,G11474,G11482,G11497)</f>
        <v>0</v>
      </c>
      <c r="F11502" s="254">
        <f>U</f>
        <v>0</v>
      </c>
      <c r="G11502" s="255">
        <f>E11502*F11502</f>
        <v>0</v>
      </c>
      <c r="I11502" s="308"/>
      <c r="J11502" s="281"/>
      <c r="K11502" s="281"/>
      <c r="L11502" s="281"/>
      <c r="M11502" s="281"/>
      <c r="N11502" s="281"/>
      <c r="O11502" s="281"/>
      <c r="P11502" s="281"/>
      <c r="Q11502" s="281"/>
      <c r="R11502" s="281"/>
      <c r="S11502" s="281"/>
    </row>
    <row r="11503" spans="1:20" s="201" customFormat="1" ht="13.5" thickBot="1">
      <c r="A11503" s="222"/>
      <c r="B11503" s="223"/>
      <c r="C11503" s="223"/>
      <c r="D11503" s="225"/>
      <c r="E11503" s="225"/>
      <c r="F11503" s="256" t="s">
        <v>83</v>
      </c>
      <c r="G11503" s="250">
        <f>SUM(G11500:G11502)</f>
        <v>0</v>
      </c>
      <c r="I11503" s="309"/>
      <c r="J11503" s="201" t="str">
        <f>B11443</f>
        <v>12,16</v>
      </c>
      <c r="K11503" s="261">
        <f>E11500</f>
        <v>0</v>
      </c>
      <c r="L11503" s="261">
        <f>+G11459</f>
        <v>0</v>
      </c>
      <c r="M11503" s="261">
        <f>+G11474</f>
        <v>0</v>
      </c>
      <c r="N11503" s="261">
        <f>+G11482</f>
        <v>0</v>
      </c>
      <c r="O11503" s="261">
        <f>+G11497</f>
        <v>0</v>
      </c>
      <c r="P11503" s="280">
        <f>G11500</f>
        <v>0</v>
      </c>
      <c r="Q11503" s="280">
        <f>G11501</f>
        <v>0</v>
      </c>
      <c r="R11503" s="280">
        <f>G11502</f>
        <v>0</v>
      </c>
      <c r="S11503" s="283">
        <f>SUM(K11503:R11503)</f>
        <v>0</v>
      </c>
      <c r="T11503" s="280"/>
    </row>
    <row r="11504" spans="1:20" ht="14" thickTop="1" thickBot="1">
      <c r="A11504" s="257"/>
      <c r="B11504" s="201"/>
      <c r="C11504" s="201"/>
      <c r="D11504" s="301"/>
      <c r="E11504" s="258" t="s">
        <v>88</v>
      </c>
      <c r="F11504" s="259"/>
      <c r="G11504" s="260">
        <f>ROUND(SUM(G11459,G11474,G11482,G11497,G11503),0)</f>
        <v>0</v>
      </c>
      <c r="I11504" s="308"/>
      <c r="T11504" s="280"/>
    </row>
    <row r="11505" spans="1:20" ht="13.5" thickTop="1">
      <c r="A11505" s="262" t="s">
        <v>95</v>
      </c>
      <c r="D11505" s="206"/>
      <c r="E11505" s="206"/>
      <c r="F11505" s="205"/>
      <c r="G11505" s="208"/>
      <c r="I11505" s="308"/>
      <c r="T11505" s="280"/>
    </row>
    <row r="11506" spans="1:20">
      <c r="A11506" s="262"/>
      <c r="B11506" s="263"/>
      <c r="C11506" s="263"/>
      <c r="D11506" s="302"/>
      <c r="E11506" s="206"/>
      <c r="F11506" s="205"/>
      <c r="G11506" s="264">
        <f ca="1">TODAY()</f>
        <v>45189</v>
      </c>
      <c r="I11506" s="308"/>
      <c r="T11506" s="280"/>
    </row>
    <row r="11507" spans="1:20" s="191" customFormat="1" ht="13.5" thickBot="1">
      <c r="A11507" s="222"/>
      <c r="B11507" s="223"/>
      <c r="C11507" s="223"/>
      <c r="D11507" s="225"/>
      <c r="E11507" s="225"/>
      <c r="F11507" s="224"/>
      <c r="G11507" s="265"/>
      <c r="I11507" s="303"/>
      <c r="S11507" s="282"/>
    </row>
    <row r="11508" spans="1:20" s="191" customFormat="1" ht="13.5" thickTop="1">
      <c r="A11508" s="188" t="s">
        <v>124</v>
      </c>
      <c r="B11508" s="188"/>
      <c r="C11508" s="188"/>
      <c r="D11508" s="190"/>
      <c r="E11508" s="190"/>
      <c r="F11508" s="189"/>
      <c r="G11508" s="189"/>
      <c r="I11508" s="303"/>
      <c r="S11508" s="282"/>
    </row>
    <row r="11509" spans="1:20" s="191" customFormat="1">
      <c r="A11509" s="188" t="str">
        <f>CONCATENATE('Prestaciones y AIU'!A10128," ANALISIS DE PRECIOS UNITARIOS")</f>
        <v xml:space="preserve"> ANALISIS DE PRECIOS UNITARIOS</v>
      </c>
      <c r="B11509" s="188"/>
      <c r="C11509" s="188"/>
      <c r="D11509" s="190"/>
      <c r="E11509" s="190"/>
      <c r="F11509" s="189"/>
      <c r="G11509" s="189"/>
      <c r="I11509" s="303"/>
      <c r="S11509" s="282"/>
    </row>
    <row r="11510" spans="1:20" s="191" customFormat="1">
      <c r="A11510" s="188" t="str">
        <f>Objeto_LIC</f>
        <v>OBJETO PROCESO COMPETITIVO</v>
      </c>
      <c r="B11510" s="188"/>
      <c r="C11510" s="188"/>
      <c r="D11510" s="190"/>
      <c r="E11510" s="190"/>
      <c r="F11510" s="189"/>
      <c r="G11510" s="189"/>
      <c r="I11510" s="303"/>
      <c r="S11510" s="282"/>
    </row>
    <row r="11511" spans="1:20">
      <c r="A11511" s="188"/>
      <c r="B11511" s="188"/>
      <c r="C11511" s="188"/>
      <c r="D11511" s="190"/>
      <c r="E11511" s="190"/>
      <c r="F11511" s="189"/>
      <c r="G11511" s="189"/>
    </row>
    <row r="11512" spans="1:20" s="201" customFormat="1" ht="13.5" thickBot="1">
      <c r="A11512" s="192"/>
      <c r="B11512" s="192"/>
      <c r="C11512" s="192"/>
      <c r="D11512" s="194"/>
      <c r="E11512" s="194"/>
      <c r="F11512" s="193"/>
      <c r="G11512" s="193"/>
      <c r="I11512" s="305"/>
      <c r="S11512" s="282"/>
    </row>
    <row r="11513" spans="1:20" ht="13.5" thickTop="1">
      <c r="A11513" s="196"/>
      <c r="B11513" s="197"/>
      <c r="C11513" s="197"/>
      <c r="D11513" s="199"/>
      <c r="E11513" s="199"/>
      <c r="F11513" s="198"/>
      <c r="G11513" s="200" t="s">
        <v>125</v>
      </c>
    </row>
    <row r="11514" spans="1:20">
      <c r="A11514" s="202" t="s">
        <v>58</v>
      </c>
      <c r="B11514" s="844" t="str">
        <f>Proponente</f>
        <v>INDICAR NOMBRE DE CONTRATISTA</v>
      </c>
      <c r="C11514" s="844"/>
      <c r="D11514" s="844"/>
      <c r="E11514" s="844"/>
      <c r="F11514" s="844"/>
      <c r="G11514" s="845"/>
    </row>
    <row r="11515" spans="1:20">
      <c r="A11515" s="202" t="s">
        <v>59</v>
      </c>
      <c r="B11515" s="203" t="str">
        <f>Presupuesto!$A$173</f>
        <v>12,17</v>
      </c>
      <c r="C11515" s="844" t="str">
        <f>Presupuesto!$B$173</f>
        <v>Carrotanque sencillo</v>
      </c>
      <c r="D11515" s="844"/>
      <c r="E11515" s="844"/>
      <c r="F11515" s="844"/>
      <c r="G11515" s="845"/>
    </row>
    <row r="11516" spans="1:20">
      <c r="A11516" s="204"/>
      <c r="D11516" s="206"/>
      <c r="E11516" s="206"/>
      <c r="F11516" s="192" t="s">
        <v>87</v>
      </c>
      <c r="G11516" s="207" t="str">
        <f>Presupuesto!$C$173</f>
        <v>Día</v>
      </c>
      <c r="I11516" s="306"/>
      <c r="J11516" s="281"/>
      <c r="K11516" s="281"/>
      <c r="L11516" s="281"/>
      <c r="M11516" s="281"/>
      <c r="N11516" s="281"/>
      <c r="O11516" s="281"/>
      <c r="P11516" s="281"/>
      <c r="Q11516" s="281"/>
      <c r="R11516" s="281"/>
      <c r="S11516" s="281"/>
    </row>
    <row r="11517" spans="1:20" s="209" customFormat="1" ht="13.5" thickBot="1">
      <c r="A11517" s="202" t="s">
        <v>60</v>
      </c>
      <c r="B11517" s="195"/>
      <c r="C11517" s="195"/>
      <c r="D11517" s="206"/>
      <c r="E11517" s="206"/>
      <c r="F11517" s="205"/>
      <c r="G11517" s="208"/>
      <c r="I11517" s="307"/>
      <c r="S11517" s="281"/>
    </row>
    <row r="11518" spans="1:20" ht="13.5" thickTop="1">
      <c r="A11518" s="210" t="s">
        <v>53</v>
      </c>
      <c r="B11518" s="211" t="s">
        <v>61</v>
      </c>
      <c r="C11518" s="211" t="s">
        <v>62</v>
      </c>
      <c r="D11518" s="212" t="s">
        <v>70</v>
      </c>
      <c r="E11518" s="213" t="s">
        <v>98</v>
      </c>
      <c r="F11518" s="213" t="s">
        <v>75</v>
      </c>
      <c r="G11518" s="214" t="s">
        <v>66</v>
      </c>
      <c r="I11518" s="269"/>
    </row>
    <row r="11519" spans="1:20">
      <c r="A11519" s="215" t="str">
        <f t="shared" ref="A11519:A11530" si="2053">IF(I11518=0,"-",VLOOKUP(I11518,EQUIPOS,2,FALSE))</f>
        <v>-</v>
      </c>
      <c r="B11519" s="216"/>
      <c r="C11519" s="216"/>
      <c r="D11519" s="186"/>
      <c r="E11519" s="217">
        <f t="shared" ref="E11519:E11530" si="2054">IF(I11518=0,0,VLOOKUP(I11518,EQUIPOS,4,FALSE))</f>
        <v>0</v>
      </c>
      <c r="F11519" s="218">
        <f t="shared" ref="F11519:F11530" si="2055">IF(D11519=0,0,E11519/D11519)</f>
        <v>0</v>
      </c>
      <c r="G11519" s="219"/>
      <c r="I11519" s="269"/>
    </row>
    <row r="11520" spans="1:20">
      <c r="A11520" s="215" t="str">
        <f t="shared" si="2053"/>
        <v>-</v>
      </c>
      <c r="B11520" s="216"/>
      <c r="C11520" s="216"/>
      <c r="D11520" s="186"/>
      <c r="E11520" s="217">
        <f t="shared" si="2054"/>
        <v>0</v>
      </c>
      <c r="F11520" s="218">
        <f t="shared" si="2055"/>
        <v>0</v>
      </c>
      <c r="G11520" s="220"/>
      <c r="I11520" s="269"/>
    </row>
    <row r="11521" spans="1:19">
      <c r="A11521" s="215" t="str">
        <f t="shared" si="2053"/>
        <v>-</v>
      </c>
      <c r="B11521" s="216"/>
      <c r="C11521" s="216"/>
      <c r="D11521" s="186"/>
      <c r="E11521" s="217">
        <f t="shared" si="2054"/>
        <v>0</v>
      </c>
      <c r="F11521" s="218">
        <f t="shared" si="2055"/>
        <v>0</v>
      </c>
      <c r="G11521" s="220"/>
      <c r="I11521" s="269"/>
    </row>
    <row r="11522" spans="1:19">
      <c r="A11522" s="215" t="str">
        <f t="shared" si="2053"/>
        <v>-</v>
      </c>
      <c r="B11522" s="216"/>
      <c r="C11522" s="216"/>
      <c r="D11522" s="186"/>
      <c r="E11522" s="217">
        <f t="shared" si="2054"/>
        <v>0</v>
      </c>
      <c r="F11522" s="218">
        <f t="shared" si="2055"/>
        <v>0</v>
      </c>
      <c r="G11522" s="220"/>
      <c r="I11522" s="269"/>
    </row>
    <row r="11523" spans="1:19">
      <c r="A11523" s="215" t="str">
        <f t="shared" si="2053"/>
        <v>-</v>
      </c>
      <c r="B11523" s="216"/>
      <c r="C11523" s="216"/>
      <c r="D11523" s="186"/>
      <c r="E11523" s="217">
        <f t="shared" si="2054"/>
        <v>0</v>
      </c>
      <c r="F11523" s="218">
        <f t="shared" si="2055"/>
        <v>0</v>
      </c>
      <c r="G11523" s="220"/>
      <c r="I11523" s="269"/>
    </row>
    <row r="11524" spans="1:19">
      <c r="A11524" s="215" t="str">
        <f t="shared" si="2053"/>
        <v>-</v>
      </c>
      <c r="B11524" s="216"/>
      <c r="C11524" s="216"/>
      <c r="D11524" s="186"/>
      <c r="E11524" s="217">
        <f t="shared" si="2054"/>
        <v>0</v>
      </c>
      <c r="F11524" s="218">
        <f t="shared" si="2055"/>
        <v>0</v>
      </c>
      <c r="G11524" s="220"/>
      <c r="I11524" s="269"/>
    </row>
    <row r="11525" spans="1:19">
      <c r="A11525" s="215" t="str">
        <f t="shared" si="2053"/>
        <v>-</v>
      </c>
      <c r="B11525" s="216"/>
      <c r="C11525" s="216"/>
      <c r="D11525" s="186"/>
      <c r="E11525" s="217">
        <f t="shared" si="2054"/>
        <v>0</v>
      </c>
      <c r="F11525" s="218">
        <f t="shared" si="2055"/>
        <v>0</v>
      </c>
      <c r="G11525" s="220"/>
      <c r="I11525" s="269"/>
    </row>
    <row r="11526" spans="1:19">
      <c r="A11526" s="215" t="str">
        <f t="shared" si="2053"/>
        <v>-</v>
      </c>
      <c r="B11526" s="216"/>
      <c r="C11526" s="216"/>
      <c r="D11526" s="186"/>
      <c r="E11526" s="217">
        <f t="shared" si="2054"/>
        <v>0</v>
      </c>
      <c r="F11526" s="218">
        <f t="shared" si="2055"/>
        <v>0</v>
      </c>
      <c r="G11526" s="220"/>
      <c r="I11526" s="269"/>
    </row>
    <row r="11527" spans="1:19">
      <c r="A11527" s="215" t="str">
        <f t="shared" si="2053"/>
        <v>-</v>
      </c>
      <c r="B11527" s="216"/>
      <c r="C11527" s="216"/>
      <c r="D11527" s="186"/>
      <c r="E11527" s="217">
        <f t="shared" si="2054"/>
        <v>0</v>
      </c>
      <c r="F11527" s="218">
        <f t="shared" si="2055"/>
        <v>0</v>
      </c>
      <c r="G11527" s="220"/>
      <c r="I11527" s="269"/>
    </row>
    <row r="11528" spans="1:19">
      <c r="A11528" s="215" t="str">
        <f t="shared" si="2053"/>
        <v>-</v>
      </c>
      <c r="B11528" s="216"/>
      <c r="C11528" s="216"/>
      <c r="D11528" s="186"/>
      <c r="E11528" s="217">
        <f t="shared" si="2054"/>
        <v>0</v>
      </c>
      <c r="F11528" s="218">
        <f t="shared" si="2055"/>
        <v>0</v>
      </c>
      <c r="G11528" s="220"/>
      <c r="I11528" s="269"/>
    </row>
    <row r="11529" spans="1:19">
      <c r="A11529" s="215" t="str">
        <f t="shared" si="2053"/>
        <v>-</v>
      </c>
      <c r="B11529" s="216"/>
      <c r="C11529" s="216"/>
      <c r="D11529" s="186"/>
      <c r="E11529" s="217">
        <f t="shared" si="2054"/>
        <v>0</v>
      </c>
      <c r="F11529" s="218">
        <f t="shared" si="2055"/>
        <v>0</v>
      </c>
      <c r="G11529" s="220"/>
      <c r="I11529" s="269"/>
    </row>
    <row r="11530" spans="1:19">
      <c r="A11530" s="215" t="str">
        <f t="shared" si="2053"/>
        <v>-</v>
      </c>
      <c r="B11530" s="216"/>
      <c r="C11530" s="216"/>
      <c r="D11530" s="186"/>
      <c r="E11530" s="217">
        <f t="shared" si="2054"/>
        <v>0</v>
      </c>
      <c r="F11530" s="218">
        <f t="shared" si="2055"/>
        <v>0</v>
      </c>
      <c r="G11530" s="220"/>
      <c r="I11530" s="308"/>
    </row>
    <row r="11531" spans="1:19" ht="13.5" thickBot="1">
      <c r="A11531" s="222"/>
      <c r="B11531" s="223"/>
      <c r="C11531" s="223"/>
      <c r="D11531" s="225"/>
      <c r="E11531" s="225"/>
      <c r="F11531" s="226" t="s">
        <v>76</v>
      </c>
      <c r="G11531" s="227">
        <f>SUM(F11519:F11530)</f>
        <v>0</v>
      </c>
      <c r="I11531" s="308"/>
    </row>
    <row r="11532" spans="1:19" s="209" customFormat="1" ht="13.5" thickTop="1">
      <c r="A11532" s="228" t="s">
        <v>63</v>
      </c>
      <c r="B11532" s="229"/>
      <c r="C11532" s="229"/>
      <c r="D11532" s="231"/>
      <c r="E11532" s="231"/>
      <c r="F11532" s="230"/>
      <c r="G11532" s="232"/>
      <c r="I11532" s="307"/>
      <c r="S11532" s="281"/>
    </row>
    <row r="11533" spans="1:19" ht="26">
      <c r="A11533" s="233" t="s">
        <v>53</v>
      </c>
      <c r="B11533" s="234"/>
      <c r="C11533" s="235" t="s">
        <v>54</v>
      </c>
      <c r="D11533" s="298" t="s">
        <v>64</v>
      </c>
      <c r="E11533" s="236" t="s">
        <v>65</v>
      </c>
      <c r="F11533" s="237" t="s">
        <v>75</v>
      </c>
      <c r="G11533" s="238" t="s">
        <v>66</v>
      </c>
      <c r="I11533" s="269"/>
    </row>
    <row r="11534" spans="1:19">
      <c r="A11534" s="842" t="str">
        <f t="shared" ref="A11534:A11545" si="2056">IF(I11533=0,"",VLOOKUP(I11533,MATERIALES,2,FALSE))</f>
        <v/>
      </c>
      <c r="B11534" s="843"/>
      <c r="C11534" s="239" t="str">
        <f t="shared" ref="C11534:C11542" si="2057">IF(I11533=0,"",VLOOKUP(I11533,MATERIALES,3,FALSE))</f>
        <v/>
      </c>
      <c r="D11534" s="186"/>
      <c r="E11534" s="240">
        <f t="shared" ref="E11534:E11545" si="2058">IF(I11533=0,0,VLOOKUP(I11533,MATERIALES,4,FALSE))</f>
        <v>0</v>
      </c>
      <c r="F11534" s="218">
        <f>D11534*E11534</f>
        <v>0</v>
      </c>
      <c r="G11534" s="219"/>
      <c r="I11534" s="269"/>
    </row>
    <row r="11535" spans="1:19">
      <c r="A11535" s="842" t="str">
        <f t="shared" si="2056"/>
        <v/>
      </c>
      <c r="B11535" s="843"/>
      <c r="C11535" s="239" t="str">
        <f t="shared" si="2057"/>
        <v/>
      </c>
      <c r="D11535" s="186"/>
      <c r="E11535" s="240">
        <f t="shared" si="2058"/>
        <v>0</v>
      </c>
      <c r="F11535" s="218">
        <f t="shared" ref="F11535:F11545" si="2059">D11535*E11535</f>
        <v>0</v>
      </c>
      <c r="G11535" s="220"/>
      <c r="I11535" s="269"/>
    </row>
    <row r="11536" spans="1:19">
      <c r="A11536" s="842" t="str">
        <f t="shared" si="2056"/>
        <v/>
      </c>
      <c r="B11536" s="843"/>
      <c r="C11536" s="239" t="str">
        <f t="shared" si="2057"/>
        <v/>
      </c>
      <c r="D11536" s="186"/>
      <c r="E11536" s="240">
        <f t="shared" si="2058"/>
        <v>0</v>
      </c>
      <c r="F11536" s="218">
        <f t="shared" si="2059"/>
        <v>0</v>
      </c>
      <c r="G11536" s="220"/>
      <c r="I11536" s="269"/>
    </row>
    <row r="11537" spans="1:9">
      <c r="A11537" s="842" t="str">
        <f t="shared" si="2056"/>
        <v/>
      </c>
      <c r="B11537" s="843"/>
      <c r="C11537" s="239" t="str">
        <f t="shared" si="2057"/>
        <v/>
      </c>
      <c r="D11537" s="186"/>
      <c r="E11537" s="240">
        <f t="shared" si="2058"/>
        <v>0</v>
      </c>
      <c r="F11537" s="218">
        <f t="shared" si="2059"/>
        <v>0</v>
      </c>
      <c r="G11537" s="220"/>
      <c r="I11537" s="269"/>
    </row>
    <row r="11538" spans="1:9">
      <c r="A11538" s="842" t="str">
        <f t="shared" si="2056"/>
        <v/>
      </c>
      <c r="B11538" s="843"/>
      <c r="C11538" s="239" t="str">
        <f t="shared" si="2057"/>
        <v/>
      </c>
      <c r="D11538" s="186"/>
      <c r="E11538" s="240">
        <f t="shared" si="2058"/>
        <v>0</v>
      </c>
      <c r="F11538" s="218">
        <f t="shared" si="2059"/>
        <v>0</v>
      </c>
      <c r="G11538" s="220"/>
      <c r="I11538" s="269"/>
    </row>
    <row r="11539" spans="1:9">
      <c r="A11539" s="842" t="str">
        <f t="shared" si="2056"/>
        <v/>
      </c>
      <c r="B11539" s="843"/>
      <c r="C11539" s="239" t="str">
        <f t="shared" si="2057"/>
        <v/>
      </c>
      <c r="D11539" s="186"/>
      <c r="E11539" s="240">
        <f t="shared" si="2058"/>
        <v>0</v>
      </c>
      <c r="F11539" s="218">
        <f t="shared" si="2059"/>
        <v>0</v>
      </c>
      <c r="G11539" s="220"/>
      <c r="I11539" s="269"/>
    </row>
    <row r="11540" spans="1:9">
      <c r="A11540" s="842" t="str">
        <f t="shared" si="2056"/>
        <v/>
      </c>
      <c r="B11540" s="843"/>
      <c r="C11540" s="239" t="str">
        <f t="shared" si="2057"/>
        <v/>
      </c>
      <c r="D11540" s="186"/>
      <c r="E11540" s="240">
        <f t="shared" si="2058"/>
        <v>0</v>
      </c>
      <c r="F11540" s="218">
        <f t="shared" si="2059"/>
        <v>0</v>
      </c>
      <c r="G11540" s="220"/>
      <c r="I11540" s="269"/>
    </row>
    <row r="11541" spans="1:9">
      <c r="A11541" s="842" t="str">
        <f t="shared" si="2056"/>
        <v/>
      </c>
      <c r="B11541" s="843"/>
      <c r="C11541" s="239" t="str">
        <f t="shared" si="2057"/>
        <v/>
      </c>
      <c r="D11541" s="186"/>
      <c r="E11541" s="240">
        <f t="shared" si="2058"/>
        <v>0</v>
      </c>
      <c r="F11541" s="218">
        <f t="shared" si="2059"/>
        <v>0</v>
      </c>
      <c r="G11541" s="241"/>
      <c r="I11541" s="269"/>
    </row>
    <row r="11542" spans="1:9">
      <c r="A11542" s="842" t="str">
        <f t="shared" si="2056"/>
        <v/>
      </c>
      <c r="B11542" s="843"/>
      <c r="C11542" s="239" t="str">
        <f t="shared" si="2057"/>
        <v/>
      </c>
      <c r="D11542" s="186"/>
      <c r="E11542" s="240">
        <f t="shared" si="2058"/>
        <v>0</v>
      </c>
      <c r="F11542" s="218">
        <f t="shared" si="2059"/>
        <v>0</v>
      </c>
      <c r="G11542" s="220"/>
      <c r="I11542" s="269"/>
    </row>
    <row r="11543" spans="1:9">
      <c r="A11543" s="842" t="str">
        <f t="shared" si="2056"/>
        <v/>
      </c>
      <c r="B11543" s="843"/>
      <c r="C11543" s="239"/>
      <c r="D11543" s="186"/>
      <c r="E11543" s="240">
        <f t="shared" si="2058"/>
        <v>0</v>
      </c>
      <c r="F11543" s="218">
        <f t="shared" si="2059"/>
        <v>0</v>
      </c>
      <c r="G11543" s="220"/>
      <c r="I11543" s="269"/>
    </row>
    <row r="11544" spans="1:9">
      <c r="A11544" s="842" t="str">
        <f t="shared" si="2056"/>
        <v/>
      </c>
      <c r="B11544" s="843"/>
      <c r="C11544" s="239"/>
      <c r="D11544" s="186"/>
      <c r="E11544" s="240">
        <f t="shared" si="2058"/>
        <v>0</v>
      </c>
      <c r="F11544" s="218">
        <f t="shared" si="2059"/>
        <v>0</v>
      </c>
      <c r="G11544" s="220"/>
      <c r="I11544" s="269"/>
    </row>
    <row r="11545" spans="1:9" ht="26.25" customHeight="1">
      <c r="A11545" s="842" t="str">
        <f t="shared" si="2056"/>
        <v/>
      </c>
      <c r="B11545" s="843"/>
      <c r="C11545" s="239" t="str">
        <f t="shared" ref="C11545" si="2060">IF(I11544=0,"",VLOOKUP(I11544,MATERIALES,3,FALSE))</f>
        <v/>
      </c>
      <c r="D11545" s="186"/>
      <c r="E11545" s="240">
        <f t="shared" si="2058"/>
        <v>0</v>
      </c>
      <c r="F11545" s="218">
        <f t="shared" si="2059"/>
        <v>0</v>
      </c>
      <c r="G11545" s="221"/>
      <c r="I11545" s="308"/>
    </row>
    <row r="11546" spans="1:9" ht="13.5" thickBot="1">
      <c r="A11546" s="204"/>
      <c r="D11546" s="206"/>
      <c r="E11546" s="242"/>
      <c r="F11546" s="243" t="s">
        <v>77</v>
      </c>
      <c r="G11546" s="241">
        <f>SUM(F11534:F11545)</f>
        <v>0</v>
      </c>
      <c r="I11546" s="308"/>
    </row>
    <row r="11547" spans="1:9" ht="14" thickTop="1" thickBot="1">
      <c r="A11547" s="244" t="s">
        <v>68</v>
      </c>
      <c r="B11547" s="245"/>
      <c r="C11547" s="245"/>
      <c r="D11547" s="247"/>
      <c r="E11547" s="247"/>
      <c r="F11547" s="246"/>
      <c r="G11547" s="248"/>
      <c r="I11547" s="308"/>
    </row>
    <row r="11548" spans="1:9" ht="13.5" thickTop="1">
      <c r="A11548" s="233" t="s">
        <v>53</v>
      </c>
      <c r="B11548" s="234"/>
      <c r="C11548" s="236" t="s">
        <v>67</v>
      </c>
      <c r="D11548" s="298" t="s">
        <v>71</v>
      </c>
      <c r="E11548" s="236" t="s">
        <v>96</v>
      </c>
      <c r="F11548" s="237" t="s">
        <v>75</v>
      </c>
      <c r="G11548" s="238" t="s">
        <v>66</v>
      </c>
      <c r="I11548" s="269"/>
    </row>
    <row r="11549" spans="1:9">
      <c r="A11549" s="842" t="str">
        <f>IF(I11548=0,"",VLOOKUP(I11548,EQUIPOS,2,FALSE))</f>
        <v/>
      </c>
      <c r="B11549" s="843"/>
      <c r="C11549" s="187"/>
      <c r="D11549" s="186"/>
      <c r="E11549" s="240">
        <f>IF(I11548=0,0,VLOOKUP(I11548,EQUIPOS,4,FALSE))</f>
        <v>0</v>
      </c>
      <c r="F11549" s="218">
        <f>C11549*D11549*E11549</f>
        <v>0</v>
      </c>
      <c r="G11549" s="219"/>
      <c r="I11549" s="269"/>
    </row>
    <row r="11550" spans="1:9">
      <c r="A11550" s="842" t="str">
        <f>IF(I11549=0,"",VLOOKUP(I11549,EQUIPOS,2,FALSE))</f>
        <v/>
      </c>
      <c r="B11550" s="843"/>
      <c r="C11550" s="187"/>
      <c r="D11550" s="186"/>
      <c r="E11550" s="240">
        <f>IF(I11549=0,0,VLOOKUP(I11549,EQUIPOS,4,FALSE))</f>
        <v>0</v>
      </c>
      <c r="F11550" s="218">
        <f t="shared" ref="F11550:F11553" si="2061">C11550*D11550*E11550</f>
        <v>0</v>
      </c>
      <c r="G11550" s="220"/>
      <c r="I11550" s="269"/>
    </row>
    <row r="11551" spans="1:9">
      <c r="A11551" s="842" t="str">
        <f>IF(I11550=0,"",VLOOKUP(I11550,EQUIPOS,2,FALSE))</f>
        <v/>
      </c>
      <c r="B11551" s="843"/>
      <c r="C11551" s="187"/>
      <c r="D11551" s="186"/>
      <c r="E11551" s="240">
        <f>IF(I11550=0,0,VLOOKUP(I11550,EQUIPOS,4,FALSE))</f>
        <v>0</v>
      </c>
      <c r="F11551" s="218">
        <f t="shared" si="2061"/>
        <v>0</v>
      </c>
      <c r="G11551" s="220"/>
      <c r="I11551" s="269"/>
    </row>
    <row r="11552" spans="1:9">
      <c r="A11552" s="842" t="str">
        <f>IF(I11551=0,"",VLOOKUP(I11551,EQUIPOS,2,FALSE))</f>
        <v/>
      </c>
      <c r="B11552" s="843"/>
      <c r="C11552" s="187"/>
      <c r="D11552" s="186"/>
      <c r="E11552" s="240">
        <f>IF(I11551=0,0,VLOOKUP(I11551,EQUIPOS,4,FALSE))</f>
        <v>0</v>
      </c>
      <c r="F11552" s="218">
        <f t="shared" si="2061"/>
        <v>0</v>
      </c>
      <c r="G11552" s="220"/>
      <c r="I11552" s="269"/>
    </row>
    <row r="11553" spans="1:9" ht="30.75" customHeight="1">
      <c r="A11553" s="842" t="str">
        <f>IF(I11552=0,"",VLOOKUP(I11552,EQUIPOS,2,FALSE))</f>
        <v/>
      </c>
      <c r="B11553" s="843"/>
      <c r="C11553" s="187"/>
      <c r="D11553" s="186"/>
      <c r="E11553" s="240">
        <f>IF(I11552=0,0,VLOOKUP(I11552,EQUIPOS,4,FALSE))</f>
        <v>0</v>
      </c>
      <c r="F11553" s="218">
        <f t="shared" si="2061"/>
        <v>0</v>
      </c>
      <c r="G11553" s="221"/>
      <c r="I11553" s="308"/>
    </row>
    <row r="11554" spans="1:9" ht="13.5" thickBot="1">
      <c r="A11554" s="222"/>
      <c r="B11554" s="223"/>
      <c r="C11554" s="223"/>
      <c r="D11554" s="225"/>
      <c r="E11554" s="249"/>
      <c r="F11554" s="226" t="s">
        <v>78</v>
      </c>
      <c r="G11554" s="250">
        <f>SUM(F11549:F11553)</f>
        <v>0</v>
      </c>
      <c r="I11554" s="308"/>
    </row>
    <row r="11555" spans="1:9" ht="13.5" thickTop="1">
      <c r="A11555" s="228" t="s">
        <v>69</v>
      </c>
      <c r="B11555" s="229"/>
      <c r="C11555" s="229"/>
      <c r="D11555" s="231"/>
      <c r="E11555" s="231"/>
      <c r="F11555" s="230"/>
      <c r="G11555" s="232"/>
      <c r="H11555" s="209"/>
      <c r="I11555" s="307"/>
    </row>
    <row r="11556" spans="1:9" ht="26">
      <c r="A11556" s="233" t="s">
        <v>53</v>
      </c>
      <c r="B11556" s="235" t="s">
        <v>54</v>
      </c>
      <c r="C11556" s="235" t="s">
        <v>64</v>
      </c>
      <c r="D11556" s="298" t="s">
        <v>70</v>
      </c>
      <c r="E11556" s="236" t="s">
        <v>65</v>
      </c>
      <c r="F11556" s="237" t="s">
        <v>75</v>
      </c>
      <c r="G11556" s="238" t="s">
        <v>66</v>
      </c>
      <c r="I11556" s="269"/>
    </row>
    <row r="11557" spans="1:9">
      <c r="A11557" s="251" t="str">
        <f t="shared" ref="A11557:A11568" si="2062">IF(I11556=0,"",VLOOKUP(I11556,MANOOBRA,2,FALSE))</f>
        <v/>
      </c>
      <c r="B11557" s="239" t="str">
        <f t="shared" ref="B11557:B11568" si="2063">IF(I11556=0,"",VLOOKUP(I11556,MANOOBRA,3,FALSE))</f>
        <v/>
      </c>
      <c r="C11557" s="187"/>
      <c r="D11557" s="187"/>
      <c r="E11557" s="240">
        <f t="shared" ref="E11557:E11568" si="2064">IF(I11556=0,0,VLOOKUP(I11556,MANOOBRA,4,FALSE))</f>
        <v>0</v>
      </c>
      <c r="F11557" s="218">
        <f>IF(D11557=0,0,C11557*E11557/D11557)</f>
        <v>0</v>
      </c>
      <c r="G11557" s="219"/>
      <c r="I11557" s="269"/>
    </row>
    <row r="11558" spans="1:9">
      <c r="A11558" s="251" t="str">
        <f t="shared" si="2062"/>
        <v/>
      </c>
      <c r="B11558" s="239" t="str">
        <f t="shared" si="2063"/>
        <v/>
      </c>
      <c r="C11558" s="187"/>
      <c r="D11558" s="187"/>
      <c r="E11558" s="240">
        <f t="shared" si="2064"/>
        <v>0</v>
      </c>
      <c r="F11558" s="218">
        <f t="shared" ref="F11558:F11568" si="2065">IF(D11558=0,0,C11558*E11558/D11558)</f>
        <v>0</v>
      </c>
      <c r="G11558" s="220"/>
      <c r="I11558" s="269"/>
    </row>
    <row r="11559" spans="1:9">
      <c r="A11559" s="251" t="str">
        <f t="shared" si="2062"/>
        <v/>
      </c>
      <c r="B11559" s="239" t="str">
        <f t="shared" si="2063"/>
        <v/>
      </c>
      <c r="C11559" s="187"/>
      <c r="D11559" s="290"/>
      <c r="E11559" s="240">
        <f t="shared" si="2064"/>
        <v>0</v>
      </c>
      <c r="F11559" s="218">
        <f t="shared" si="2065"/>
        <v>0</v>
      </c>
      <c r="G11559" s="220"/>
      <c r="I11559" s="269"/>
    </row>
    <row r="11560" spans="1:9">
      <c r="A11560" s="251" t="str">
        <f t="shared" si="2062"/>
        <v/>
      </c>
      <c r="B11560" s="239" t="str">
        <f t="shared" si="2063"/>
        <v/>
      </c>
      <c r="C11560" s="187"/>
      <c r="D11560" s="187"/>
      <c r="E11560" s="240">
        <f t="shared" si="2064"/>
        <v>0</v>
      </c>
      <c r="F11560" s="218">
        <f t="shared" si="2065"/>
        <v>0</v>
      </c>
      <c r="G11560" s="220"/>
      <c r="I11560" s="269"/>
    </row>
    <row r="11561" spans="1:9">
      <c r="A11561" s="251" t="str">
        <f t="shared" si="2062"/>
        <v/>
      </c>
      <c r="B11561" s="239" t="str">
        <f t="shared" si="2063"/>
        <v/>
      </c>
      <c r="C11561" s="187"/>
      <c r="D11561" s="187"/>
      <c r="E11561" s="240">
        <f t="shared" si="2064"/>
        <v>0</v>
      </c>
      <c r="F11561" s="218">
        <f t="shared" si="2065"/>
        <v>0</v>
      </c>
      <c r="G11561" s="220"/>
      <c r="I11561" s="269"/>
    </row>
    <row r="11562" spans="1:9">
      <c r="A11562" s="251" t="str">
        <f t="shared" si="2062"/>
        <v/>
      </c>
      <c r="B11562" s="239" t="str">
        <f t="shared" si="2063"/>
        <v/>
      </c>
      <c r="C11562" s="187"/>
      <c r="D11562" s="187"/>
      <c r="E11562" s="240">
        <f t="shared" si="2064"/>
        <v>0</v>
      </c>
      <c r="F11562" s="218">
        <f t="shared" si="2065"/>
        <v>0</v>
      </c>
      <c r="G11562" s="220"/>
      <c r="I11562" s="269"/>
    </row>
    <row r="11563" spans="1:9">
      <c r="A11563" s="251" t="str">
        <f t="shared" si="2062"/>
        <v/>
      </c>
      <c r="B11563" s="239" t="str">
        <f t="shared" si="2063"/>
        <v/>
      </c>
      <c r="C11563" s="187"/>
      <c r="D11563" s="187"/>
      <c r="E11563" s="240">
        <f t="shared" si="2064"/>
        <v>0</v>
      </c>
      <c r="F11563" s="218">
        <f t="shared" si="2065"/>
        <v>0</v>
      </c>
      <c r="G11563" s="220"/>
      <c r="I11563" s="269"/>
    </row>
    <row r="11564" spans="1:9">
      <c r="A11564" s="251" t="str">
        <f t="shared" si="2062"/>
        <v/>
      </c>
      <c r="B11564" s="239" t="str">
        <f t="shared" si="2063"/>
        <v/>
      </c>
      <c r="C11564" s="187"/>
      <c r="D11564" s="187"/>
      <c r="E11564" s="240">
        <f t="shared" si="2064"/>
        <v>0</v>
      </c>
      <c r="F11564" s="218">
        <f t="shared" si="2065"/>
        <v>0</v>
      </c>
      <c r="G11564" s="220"/>
      <c r="I11564" s="269"/>
    </row>
    <row r="11565" spans="1:9">
      <c r="A11565" s="251" t="str">
        <f t="shared" si="2062"/>
        <v/>
      </c>
      <c r="B11565" s="239" t="str">
        <f t="shared" si="2063"/>
        <v/>
      </c>
      <c r="C11565" s="187"/>
      <c r="D11565" s="187"/>
      <c r="E11565" s="240">
        <f t="shared" si="2064"/>
        <v>0</v>
      </c>
      <c r="F11565" s="218">
        <f t="shared" si="2065"/>
        <v>0</v>
      </c>
      <c r="G11565" s="220"/>
      <c r="I11565" s="269"/>
    </row>
    <row r="11566" spans="1:9">
      <c r="A11566" s="251" t="str">
        <f t="shared" si="2062"/>
        <v/>
      </c>
      <c r="B11566" s="239" t="str">
        <f t="shared" si="2063"/>
        <v/>
      </c>
      <c r="C11566" s="187"/>
      <c r="D11566" s="187"/>
      <c r="E11566" s="240">
        <f t="shared" si="2064"/>
        <v>0</v>
      </c>
      <c r="F11566" s="218">
        <f t="shared" si="2065"/>
        <v>0</v>
      </c>
      <c r="G11566" s="220"/>
      <c r="I11566" s="269"/>
    </row>
    <row r="11567" spans="1:9">
      <c r="A11567" s="251" t="str">
        <f t="shared" si="2062"/>
        <v/>
      </c>
      <c r="B11567" s="239" t="str">
        <f t="shared" si="2063"/>
        <v/>
      </c>
      <c r="C11567" s="187"/>
      <c r="D11567" s="187"/>
      <c r="E11567" s="240">
        <f t="shared" si="2064"/>
        <v>0</v>
      </c>
      <c r="F11567" s="218">
        <f t="shared" si="2065"/>
        <v>0</v>
      </c>
      <c r="G11567" s="220"/>
      <c r="I11567" s="269"/>
    </row>
    <row r="11568" spans="1:9" ht="31.5" customHeight="1">
      <c r="A11568" s="251" t="str">
        <f t="shared" si="2062"/>
        <v/>
      </c>
      <c r="B11568" s="239" t="str">
        <f t="shared" si="2063"/>
        <v/>
      </c>
      <c r="C11568" s="187"/>
      <c r="D11568" s="187"/>
      <c r="E11568" s="240">
        <f t="shared" si="2064"/>
        <v>0</v>
      </c>
      <c r="F11568" s="218">
        <f t="shared" si="2065"/>
        <v>0</v>
      </c>
      <c r="G11568" s="221"/>
      <c r="I11568" s="308"/>
    </row>
    <row r="11569" spans="1:20" ht="13.5" thickBot="1">
      <c r="A11569" s="222"/>
      <c r="B11569" s="223"/>
      <c r="C11569" s="223"/>
      <c r="D11569" s="225"/>
      <c r="E11569" s="225"/>
      <c r="F11569" s="226" t="s">
        <v>79</v>
      </c>
      <c r="G11569" s="250">
        <f>SUM(F11557:F11568)</f>
        <v>0</v>
      </c>
      <c r="I11569" s="308"/>
    </row>
    <row r="11570" spans="1:20" ht="13.5" thickTop="1">
      <c r="A11570" s="179" t="s">
        <v>72</v>
      </c>
      <c r="B11570" s="229"/>
      <c r="C11570" s="229"/>
      <c r="D11570" s="231"/>
      <c r="E11570" s="231"/>
      <c r="F11570" s="230"/>
      <c r="G11570" s="232"/>
      <c r="H11570" s="209"/>
      <c r="I11570" s="307"/>
    </row>
    <row r="11571" spans="1:20">
      <c r="A11571" s="233" t="s">
        <v>53</v>
      </c>
      <c r="B11571" s="234"/>
      <c r="C11571" s="234"/>
      <c r="D11571" s="299"/>
      <c r="E11571" s="236" t="s">
        <v>73</v>
      </c>
      <c r="F11571" s="237" t="s">
        <v>74</v>
      </c>
      <c r="G11571" s="252" t="s">
        <v>73</v>
      </c>
      <c r="I11571" s="308"/>
    </row>
    <row r="11572" spans="1:20">
      <c r="A11572" s="178" t="s">
        <v>86</v>
      </c>
      <c r="B11572" s="253"/>
      <c r="C11572" s="253"/>
      <c r="D11572" s="300"/>
      <c r="E11572" s="217">
        <f>SUM(G11531,G11546,G11554,G11569)</f>
        <v>0</v>
      </c>
      <c r="F11572" s="254">
        <f>A</f>
        <v>0</v>
      </c>
      <c r="G11572" s="255">
        <f>E11572*F11572</f>
        <v>0</v>
      </c>
      <c r="I11572" s="308"/>
    </row>
    <row r="11573" spans="1:20">
      <c r="A11573" s="178" t="s">
        <v>84</v>
      </c>
      <c r="B11573" s="253"/>
      <c r="C11573" s="253"/>
      <c r="D11573" s="300"/>
      <c r="E11573" s="217">
        <f>SUM(G11531,G11546,G11554,G11569)</f>
        <v>0</v>
      </c>
      <c r="F11573" s="254">
        <f>I</f>
        <v>0</v>
      </c>
      <c r="G11573" s="255">
        <f>E11573*F11573</f>
        <v>0</v>
      </c>
      <c r="I11573" s="308"/>
    </row>
    <row r="11574" spans="1:20" ht="33" customHeight="1">
      <c r="A11574" s="178" t="s">
        <v>85</v>
      </c>
      <c r="B11574" s="253"/>
      <c r="C11574" s="253"/>
      <c r="D11574" s="300"/>
      <c r="E11574" s="217">
        <f>SUM(G11531,G11546,G11554,G11569)</f>
        <v>0</v>
      </c>
      <c r="F11574" s="254">
        <f>U</f>
        <v>0</v>
      </c>
      <c r="G11574" s="255">
        <f>E11574*F11574</f>
        <v>0</v>
      </c>
      <c r="I11574" s="308"/>
      <c r="J11574" s="281"/>
      <c r="K11574" s="281"/>
      <c r="L11574" s="281"/>
      <c r="M11574" s="281"/>
      <c r="N11574" s="281"/>
      <c r="O11574" s="281"/>
      <c r="P11574" s="281"/>
      <c r="Q11574" s="281"/>
      <c r="R11574" s="281"/>
      <c r="S11574" s="281"/>
    </row>
    <row r="11575" spans="1:20" s="201" customFormat="1" ht="13.5" thickBot="1">
      <c r="A11575" s="222"/>
      <c r="B11575" s="223"/>
      <c r="C11575" s="223"/>
      <c r="D11575" s="225"/>
      <c r="E11575" s="225"/>
      <c r="F11575" s="256" t="s">
        <v>83</v>
      </c>
      <c r="G11575" s="250">
        <f>SUM(G11572:G11574)</f>
        <v>0</v>
      </c>
      <c r="I11575" s="309"/>
      <c r="J11575" s="201" t="str">
        <f>B11515</f>
        <v>12,17</v>
      </c>
      <c r="K11575" s="261">
        <f>E11572</f>
        <v>0</v>
      </c>
      <c r="L11575" s="261">
        <f>+G11531</f>
        <v>0</v>
      </c>
      <c r="M11575" s="261">
        <f>+G11546</f>
        <v>0</v>
      </c>
      <c r="N11575" s="261">
        <f>+G11554</f>
        <v>0</v>
      </c>
      <c r="O11575" s="261">
        <f>+G11569</f>
        <v>0</v>
      </c>
      <c r="P11575" s="280">
        <f>G11572</f>
        <v>0</v>
      </c>
      <c r="Q11575" s="280">
        <f>G11573</f>
        <v>0</v>
      </c>
      <c r="R11575" s="280">
        <f>G11574</f>
        <v>0</v>
      </c>
      <c r="S11575" s="283">
        <f>SUM(K11575:R11575)</f>
        <v>0</v>
      </c>
      <c r="T11575" s="280"/>
    </row>
    <row r="11576" spans="1:20" ht="14" thickTop="1" thickBot="1">
      <c r="A11576" s="257"/>
      <c r="B11576" s="201"/>
      <c r="C11576" s="201"/>
      <c r="D11576" s="301"/>
      <c r="E11576" s="258" t="s">
        <v>88</v>
      </c>
      <c r="F11576" s="259"/>
      <c r="G11576" s="260">
        <f>ROUND(SUM(G11531,G11546,G11554,G11569,G11575),0)</f>
        <v>0</v>
      </c>
      <c r="I11576" s="308"/>
      <c r="T11576" s="280"/>
    </row>
    <row r="11577" spans="1:20" ht="13.5" thickTop="1">
      <c r="A11577" s="262" t="s">
        <v>95</v>
      </c>
      <c r="D11577" s="206"/>
      <c r="E11577" s="206"/>
      <c r="F11577" s="205"/>
      <c r="G11577" s="208"/>
      <c r="I11577" s="308"/>
      <c r="T11577" s="280"/>
    </row>
    <row r="11578" spans="1:20">
      <c r="A11578" s="262"/>
      <c r="B11578" s="263"/>
      <c r="C11578" s="263"/>
      <c r="D11578" s="302"/>
      <c r="E11578" s="206"/>
      <c r="F11578" s="205"/>
      <c r="G11578" s="264">
        <f ca="1">TODAY()</f>
        <v>45189</v>
      </c>
      <c r="I11578" s="308"/>
      <c r="T11578" s="280"/>
    </row>
    <row r="11579" spans="1:20" s="191" customFormat="1" ht="13.5" thickBot="1">
      <c r="A11579" s="222"/>
      <c r="B11579" s="223"/>
      <c r="C11579" s="223"/>
      <c r="D11579" s="225"/>
      <c r="E11579" s="225"/>
      <c r="F11579" s="224"/>
      <c r="G11579" s="265"/>
      <c r="I11579" s="303"/>
      <c r="S11579" s="282"/>
    </row>
    <row r="11580" spans="1:20" s="191" customFormat="1" ht="13.5" thickTop="1">
      <c r="A11580" s="188" t="s">
        <v>124</v>
      </c>
      <c r="B11580" s="188"/>
      <c r="C11580" s="188"/>
      <c r="D11580" s="190"/>
      <c r="E11580" s="190"/>
      <c r="F11580" s="189"/>
      <c r="G11580" s="189"/>
      <c r="I11580" s="303"/>
      <c r="S11580" s="282"/>
    </row>
    <row r="11581" spans="1:20" s="191" customFormat="1">
      <c r="A11581" s="188" t="str">
        <f>CONCATENATE('Prestaciones y AIU'!A10200," ANALISIS DE PRECIOS UNITARIOS")</f>
        <v xml:space="preserve"> ANALISIS DE PRECIOS UNITARIOS</v>
      </c>
      <c r="B11581" s="188"/>
      <c r="C11581" s="188"/>
      <c r="D11581" s="190"/>
      <c r="E11581" s="190"/>
      <c r="F11581" s="189"/>
      <c r="G11581" s="189"/>
      <c r="I11581" s="303"/>
      <c r="S11581" s="282"/>
    </row>
    <row r="11582" spans="1:20" s="191" customFormat="1">
      <c r="A11582" s="188" t="str">
        <f>Objeto_LIC</f>
        <v>OBJETO PROCESO COMPETITIVO</v>
      </c>
      <c r="B11582" s="188"/>
      <c r="C11582" s="188"/>
      <c r="D11582" s="190"/>
      <c r="E11582" s="190"/>
      <c r="F11582" s="189"/>
      <c r="G11582" s="189"/>
      <c r="I11582" s="303"/>
      <c r="S11582" s="282"/>
    </row>
    <row r="11583" spans="1:20">
      <c r="A11583" s="188"/>
      <c r="B11583" s="188"/>
      <c r="C11583" s="188"/>
      <c r="D11583" s="190"/>
      <c r="E11583" s="190"/>
      <c r="F11583" s="189"/>
      <c r="G11583" s="189"/>
    </row>
    <row r="11584" spans="1:20" s="201" customFormat="1" ht="13.5" thickBot="1">
      <c r="A11584" s="192"/>
      <c r="B11584" s="192"/>
      <c r="C11584" s="192"/>
      <c r="D11584" s="194"/>
      <c r="E11584" s="194"/>
      <c r="F11584" s="193"/>
      <c r="G11584" s="193"/>
      <c r="I11584" s="305"/>
      <c r="S11584" s="282"/>
    </row>
    <row r="11585" spans="1:19" ht="13.5" thickTop="1">
      <c r="A11585" s="196"/>
      <c r="B11585" s="197"/>
      <c r="C11585" s="197"/>
      <c r="D11585" s="199"/>
      <c r="E11585" s="199"/>
      <c r="F11585" s="198"/>
      <c r="G11585" s="200" t="s">
        <v>125</v>
      </c>
    </row>
    <row r="11586" spans="1:19">
      <c r="A11586" s="202" t="s">
        <v>58</v>
      </c>
      <c r="B11586" s="844" t="str">
        <f>Proponente</f>
        <v>INDICAR NOMBRE DE CONTRATISTA</v>
      </c>
      <c r="C11586" s="844"/>
      <c r="D11586" s="844"/>
      <c r="E11586" s="844"/>
      <c r="F11586" s="844"/>
      <c r="G11586" s="845"/>
    </row>
    <row r="11587" spans="1:19">
      <c r="A11587" s="202" t="s">
        <v>59</v>
      </c>
      <c r="B11587" s="203" t="str">
        <f>Presupuesto!$A$174</f>
        <v>12,18</v>
      </c>
      <c r="C11587" s="844" t="str">
        <f>Presupuesto!$B$174</f>
        <v>Carrotanque dobletroque</v>
      </c>
      <c r="D11587" s="844"/>
      <c r="E11587" s="844"/>
      <c r="F11587" s="844"/>
      <c r="G11587" s="845"/>
    </row>
    <row r="11588" spans="1:19">
      <c r="A11588" s="204"/>
      <c r="D11588" s="206"/>
      <c r="E11588" s="206"/>
      <c r="F11588" s="192" t="s">
        <v>87</v>
      </c>
      <c r="G11588" s="207" t="str">
        <f>Presupuesto!$C$174</f>
        <v>Día</v>
      </c>
      <c r="I11588" s="306"/>
      <c r="J11588" s="281"/>
      <c r="K11588" s="281"/>
      <c r="L11588" s="281"/>
      <c r="M11588" s="281"/>
      <c r="N11588" s="281"/>
      <c r="O11588" s="281"/>
      <c r="P11588" s="281"/>
      <c r="Q11588" s="281"/>
      <c r="R11588" s="281"/>
      <c r="S11588" s="281"/>
    </row>
    <row r="11589" spans="1:19" s="209" customFormat="1" ht="13.5" thickBot="1">
      <c r="A11589" s="202" t="s">
        <v>60</v>
      </c>
      <c r="B11589" s="195"/>
      <c r="C11589" s="195"/>
      <c r="D11589" s="206"/>
      <c r="E11589" s="206"/>
      <c r="F11589" s="205"/>
      <c r="G11589" s="208"/>
      <c r="I11589" s="307"/>
      <c r="S11589" s="281"/>
    </row>
    <row r="11590" spans="1:19" ht="13.5" thickTop="1">
      <c r="A11590" s="210" t="s">
        <v>53</v>
      </c>
      <c r="B11590" s="211" t="s">
        <v>61</v>
      </c>
      <c r="C11590" s="211" t="s">
        <v>62</v>
      </c>
      <c r="D11590" s="212" t="s">
        <v>70</v>
      </c>
      <c r="E11590" s="213" t="s">
        <v>98</v>
      </c>
      <c r="F11590" s="213" t="s">
        <v>75</v>
      </c>
      <c r="G11590" s="214" t="s">
        <v>66</v>
      </c>
      <c r="I11590" s="269"/>
    </row>
    <row r="11591" spans="1:19">
      <c r="A11591" s="215" t="str">
        <f t="shared" ref="A11591:A11602" si="2066">IF(I11590=0,"-",VLOOKUP(I11590,EQUIPOS,2,FALSE))</f>
        <v>-</v>
      </c>
      <c r="B11591" s="216"/>
      <c r="C11591" s="216"/>
      <c r="D11591" s="186"/>
      <c r="E11591" s="217">
        <f t="shared" ref="E11591:E11602" si="2067">IF(I11590=0,0,VLOOKUP(I11590,EQUIPOS,4,FALSE))</f>
        <v>0</v>
      </c>
      <c r="F11591" s="218">
        <f t="shared" ref="F11591:F11602" si="2068">IF(D11591=0,0,E11591/D11591)</f>
        <v>0</v>
      </c>
      <c r="G11591" s="219"/>
      <c r="I11591" s="269"/>
    </row>
    <row r="11592" spans="1:19">
      <c r="A11592" s="215" t="str">
        <f t="shared" si="2066"/>
        <v>-</v>
      </c>
      <c r="B11592" s="216"/>
      <c r="C11592" s="216"/>
      <c r="D11592" s="186"/>
      <c r="E11592" s="217">
        <f t="shared" si="2067"/>
        <v>0</v>
      </c>
      <c r="F11592" s="218">
        <f t="shared" si="2068"/>
        <v>0</v>
      </c>
      <c r="G11592" s="220"/>
      <c r="I11592" s="269"/>
    </row>
    <row r="11593" spans="1:19">
      <c r="A11593" s="215" t="str">
        <f t="shared" si="2066"/>
        <v>-</v>
      </c>
      <c r="B11593" s="216"/>
      <c r="C11593" s="216"/>
      <c r="D11593" s="186"/>
      <c r="E11593" s="217">
        <f t="shared" si="2067"/>
        <v>0</v>
      </c>
      <c r="F11593" s="218">
        <f t="shared" si="2068"/>
        <v>0</v>
      </c>
      <c r="G11593" s="220"/>
      <c r="I11593" s="269"/>
    </row>
    <row r="11594" spans="1:19">
      <c r="A11594" s="215" t="str">
        <f t="shared" si="2066"/>
        <v>-</v>
      </c>
      <c r="B11594" s="216"/>
      <c r="C11594" s="216"/>
      <c r="D11594" s="186"/>
      <c r="E11594" s="217">
        <f t="shared" si="2067"/>
        <v>0</v>
      </c>
      <c r="F11594" s="218">
        <f t="shared" si="2068"/>
        <v>0</v>
      </c>
      <c r="G11594" s="220"/>
      <c r="I11594" s="269"/>
    </row>
    <row r="11595" spans="1:19">
      <c r="A11595" s="215" t="str">
        <f t="shared" si="2066"/>
        <v>-</v>
      </c>
      <c r="B11595" s="216"/>
      <c r="C11595" s="216"/>
      <c r="D11595" s="186"/>
      <c r="E11595" s="217">
        <f t="shared" si="2067"/>
        <v>0</v>
      </c>
      <c r="F11595" s="218">
        <f t="shared" si="2068"/>
        <v>0</v>
      </c>
      <c r="G11595" s="220"/>
      <c r="I11595" s="269"/>
    </row>
    <row r="11596" spans="1:19">
      <c r="A11596" s="215" t="str">
        <f t="shared" si="2066"/>
        <v>-</v>
      </c>
      <c r="B11596" s="216"/>
      <c r="C11596" s="216"/>
      <c r="D11596" s="186"/>
      <c r="E11596" s="217">
        <f t="shared" si="2067"/>
        <v>0</v>
      </c>
      <c r="F11596" s="218">
        <f t="shared" si="2068"/>
        <v>0</v>
      </c>
      <c r="G11596" s="220"/>
      <c r="I11596" s="269"/>
    </row>
    <row r="11597" spans="1:19">
      <c r="A11597" s="215" t="str">
        <f t="shared" si="2066"/>
        <v>-</v>
      </c>
      <c r="B11597" s="216"/>
      <c r="C11597" s="216"/>
      <c r="D11597" s="186"/>
      <c r="E11597" s="217">
        <f t="shared" si="2067"/>
        <v>0</v>
      </c>
      <c r="F11597" s="218">
        <f t="shared" si="2068"/>
        <v>0</v>
      </c>
      <c r="G11597" s="220"/>
      <c r="I11597" s="269"/>
    </row>
    <row r="11598" spans="1:19">
      <c r="A11598" s="215" t="str">
        <f t="shared" si="2066"/>
        <v>-</v>
      </c>
      <c r="B11598" s="216"/>
      <c r="C11598" s="216"/>
      <c r="D11598" s="186"/>
      <c r="E11598" s="217">
        <f t="shared" si="2067"/>
        <v>0</v>
      </c>
      <c r="F11598" s="218">
        <f t="shared" si="2068"/>
        <v>0</v>
      </c>
      <c r="G11598" s="220"/>
      <c r="I11598" s="269"/>
    </row>
    <row r="11599" spans="1:19">
      <c r="A11599" s="215" t="str">
        <f t="shared" si="2066"/>
        <v>-</v>
      </c>
      <c r="B11599" s="216"/>
      <c r="C11599" s="216"/>
      <c r="D11599" s="186"/>
      <c r="E11599" s="217">
        <f t="shared" si="2067"/>
        <v>0</v>
      </c>
      <c r="F11599" s="218">
        <f t="shared" si="2068"/>
        <v>0</v>
      </c>
      <c r="G11599" s="220"/>
      <c r="I11599" s="269"/>
    </row>
    <row r="11600" spans="1:19">
      <c r="A11600" s="215" t="str">
        <f t="shared" si="2066"/>
        <v>-</v>
      </c>
      <c r="B11600" s="216"/>
      <c r="C11600" s="216"/>
      <c r="D11600" s="186"/>
      <c r="E11600" s="217">
        <f t="shared" si="2067"/>
        <v>0</v>
      </c>
      <c r="F11600" s="218">
        <f t="shared" si="2068"/>
        <v>0</v>
      </c>
      <c r="G11600" s="220"/>
      <c r="I11600" s="269"/>
    </row>
    <row r="11601" spans="1:19">
      <c r="A11601" s="215" t="str">
        <f t="shared" si="2066"/>
        <v>-</v>
      </c>
      <c r="B11601" s="216"/>
      <c r="C11601" s="216"/>
      <c r="D11601" s="186"/>
      <c r="E11601" s="217">
        <f t="shared" si="2067"/>
        <v>0</v>
      </c>
      <c r="F11601" s="218">
        <f t="shared" si="2068"/>
        <v>0</v>
      </c>
      <c r="G11601" s="220"/>
      <c r="I11601" s="269"/>
    </row>
    <row r="11602" spans="1:19">
      <c r="A11602" s="215" t="str">
        <f t="shared" si="2066"/>
        <v>-</v>
      </c>
      <c r="B11602" s="216"/>
      <c r="C11602" s="216"/>
      <c r="D11602" s="186"/>
      <c r="E11602" s="217">
        <f t="shared" si="2067"/>
        <v>0</v>
      </c>
      <c r="F11602" s="218">
        <f t="shared" si="2068"/>
        <v>0</v>
      </c>
      <c r="G11602" s="220"/>
      <c r="I11602" s="308"/>
    </row>
    <row r="11603" spans="1:19" ht="13.5" thickBot="1">
      <c r="A11603" s="222"/>
      <c r="B11603" s="223"/>
      <c r="C11603" s="223"/>
      <c r="D11603" s="225"/>
      <c r="E11603" s="225"/>
      <c r="F11603" s="226" t="s">
        <v>76</v>
      </c>
      <c r="G11603" s="227">
        <f>SUM(F11591:F11602)</f>
        <v>0</v>
      </c>
      <c r="I11603" s="308"/>
    </row>
    <row r="11604" spans="1:19" s="209" customFormat="1" ht="13.5" thickTop="1">
      <c r="A11604" s="228" t="s">
        <v>63</v>
      </c>
      <c r="B11604" s="229"/>
      <c r="C11604" s="229"/>
      <c r="D11604" s="231"/>
      <c r="E11604" s="231"/>
      <c r="F11604" s="230"/>
      <c r="G11604" s="232"/>
      <c r="I11604" s="307"/>
      <c r="S11604" s="281"/>
    </row>
    <row r="11605" spans="1:19" ht="26">
      <c r="A11605" s="233" t="s">
        <v>53</v>
      </c>
      <c r="B11605" s="234"/>
      <c r="C11605" s="235" t="s">
        <v>54</v>
      </c>
      <c r="D11605" s="298" t="s">
        <v>64</v>
      </c>
      <c r="E11605" s="236" t="s">
        <v>65</v>
      </c>
      <c r="F11605" s="237" t="s">
        <v>75</v>
      </c>
      <c r="G11605" s="238" t="s">
        <v>66</v>
      </c>
      <c r="I11605" s="269"/>
    </row>
    <row r="11606" spans="1:19">
      <c r="A11606" s="842" t="str">
        <f t="shared" ref="A11606:A11617" si="2069">IF(I11605=0,"",VLOOKUP(I11605,MATERIALES,2,FALSE))</f>
        <v/>
      </c>
      <c r="B11606" s="843"/>
      <c r="C11606" s="239" t="str">
        <f t="shared" ref="C11606:C11614" si="2070">IF(I11605=0,"",VLOOKUP(I11605,MATERIALES,3,FALSE))</f>
        <v/>
      </c>
      <c r="D11606" s="186"/>
      <c r="E11606" s="240">
        <f t="shared" ref="E11606:E11617" si="2071">IF(I11605=0,0,VLOOKUP(I11605,MATERIALES,4,FALSE))</f>
        <v>0</v>
      </c>
      <c r="F11606" s="218">
        <f>D11606*E11606</f>
        <v>0</v>
      </c>
      <c r="G11606" s="219"/>
      <c r="I11606" s="269"/>
    </row>
    <row r="11607" spans="1:19">
      <c r="A11607" s="842" t="str">
        <f t="shared" si="2069"/>
        <v/>
      </c>
      <c r="B11607" s="843"/>
      <c r="C11607" s="239" t="str">
        <f t="shared" si="2070"/>
        <v/>
      </c>
      <c r="D11607" s="186"/>
      <c r="E11607" s="240">
        <f t="shared" si="2071"/>
        <v>0</v>
      </c>
      <c r="F11607" s="218">
        <f t="shared" ref="F11607:F11617" si="2072">D11607*E11607</f>
        <v>0</v>
      </c>
      <c r="G11607" s="220"/>
      <c r="I11607" s="269"/>
    </row>
    <row r="11608" spans="1:19">
      <c r="A11608" s="842" t="str">
        <f t="shared" si="2069"/>
        <v/>
      </c>
      <c r="B11608" s="843"/>
      <c r="C11608" s="239" t="str">
        <f t="shared" si="2070"/>
        <v/>
      </c>
      <c r="D11608" s="186"/>
      <c r="E11608" s="240">
        <f t="shared" si="2071"/>
        <v>0</v>
      </c>
      <c r="F11608" s="218">
        <f t="shared" si="2072"/>
        <v>0</v>
      </c>
      <c r="G11608" s="220"/>
      <c r="I11608" s="269"/>
    </row>
    <row r="11609" spans="1:19">
      <c r="A11609" s="842" t="str">
        <f t="shared" si="2069"/>
        <v/>
      </c>
      <c r="B11609" s="843"/>
      <c r="C11609" s="239" t="str">
        <f t="shared" si="2070"/>
        <v/>
      </c>
      <c r="D11609" s="186"/>
      <c r="E11609" s="240">
        <f t="shared" si="2071"/>
        <v>0</v>
      </c>
      <c r="F11609" s="218">
        <f t="shared" si="2072"/>
        <v>0</v>
      </c>
      <c r="G11609" s="220"/>
      <c r="I11609" s="269"/>
    </row>
    <row r="11610" spans="1:19">
      <c r="A11610" s="842" t="str">
        <f t="shared" si="2069"/>
        <v/>
      </c>
      <c r="B11610" s="843"/>
      <c r="C11610" s="239" t="str">
        <f t="shared" si="2070"/>
        <v/>
      </c>
      <c r="D11610" s="186"/>
      <c r="E11610" s="240">
        <f t="shared" si="2071"/>
        <v>0</v>
      </c>
      <c r="F11610" s="218">
        <f t="shared" si="2072"/>
        <v>0</v>
      </c>
      <c r="G11610" s="220"/>
      <c r="I11610" s="269"/>
    </row>
    <row r="11611" spans="1:19">
      <c r="A11611" s="842" t="str">
        <f t="shared" si="2069"/>
        <v/>
      </c>
      <c r="B11611" s="843"/>
      <c r="C11611" s="239" t="str">
        <f t="shared" si="2070"/>
        <v/>
      </c>
      <c r="D11611" s="186"/>
      <c r="E11611" s="240">
        <f t="shared" si="2071"/>
        <v>0</v>
      </c>
      <c r="F11611" s="218">
        <f t="shared" si="2072"/>
        <v>0</v>
      </c>
      <c r="G11611" s="220"/>
      <c r="I11611" s="269"/>
    </row>
    <row r="11612" spans="1:19">
      <c r="A11612" s="842" t="str">
        <f t="shared" si="2069"/>
        <v/>
      </c>
      <c r="B11612" s="843"/>
      <c r="C11612" s="239" t="str">
        <f t="shared" si="2070"/>
        <v/>
      </c>
      <c r="D11612" s="186"/>
      <c r="E11612" s="240">
        <f t="shared" si="2071"/>
        <v>0</v>
      </c>
      <c r="F11612" s="218">
        <f t="shared" si="2072"/>
        <v>0</v>
      </c>
      <c r="G11612" s="220"/>
      <c r="I11612" s="269"/>
    </row>
    <row r="11613" spans="1:19">
      <c r="A11613" s="842" t="str">
        <f t="shared" si="2069"/>
        <v/>
      </c>
      <c r="B11613" s="843"/>
      <c r="C11613" s="239" t="str">
        <f t="shared" si="2070"/>
        <v/>
      </c>
      <c r="D11613" s="186"/>
      <c r="E11613" s="240">
        <f t="shared" si="2071"/>
        <v>0</v>
      </c>
      <c r="F11613" s="218">
        <f t="shared" si="2072"/>
        <v>0</v>
      </c>
      <c r="G11613" s="241"/>
      <c r="I11613" s="269"/>
    </row>
    <row r="11614" spans="1:19">
      <c r="A11614" s="842" t="str">
        <f t="shared" si="2069"/>
        <v/>
      </c>
      <c r="B11614" s="843"/>
      <c r="C11614" s="239" t="str">
        <f t="shared" si="2070"/>
        <v/>
      </c>
      <c r="D11614" s="186"/>
      <c r="E11614" s="240">
        <f t="shared" si="2071"/>
        <v>0</v>
      </c>
      <c r="F11614" s="218">
        <f t="shared" si="2072"/>
        <v>0</v>
      </c>
      <c r="G11614" s="220"/>
      <c r="I11614" s="269"/>
    </row>
    <row r="11615" spans="1:19">
      <c r="A11615" s="842" t="str">
        <f t="shared" si="2069"/>
        <v/>
      </c>
      <c r="B11615" s="843"/>
      <c r="C11615" s="239"/>
      <c r="D11615" s="186"/>
      <c r="E11615" s="240">
        <f t="shared" si="2071"/>
        <v>0</v>
      </c>
      <c r="F11615" s="218">
        <f t="shared" si="2072"/>
        <v>0</v>
      </c>
      <c r="G11615" s="220"/>
      <c r="I11615" s="269"/>
    </row>
    <row r="11616" spans="1:19">
      <c r="A11616" s="842" t="str">
        <f t="shared" si="2069"/>
        <v/>
      </c>
      <c r="B11616" s="843"/>
      <c r="C11616" s="239"/>
      <c r="D11616" s="186"/>
      <c r="E11616" s="240">
        <f t="shared" si="2071"/>
        <v>0</v>
      </c>
      <c r="F11616" s="218">
        <f t="shared" si="2072"/>
        <v>0</v>
      </c>
      <c r="G11616" s="220"/>
      <c r="I11616" s="269"/>
    </row>
    <row r="11617" spans="1:9" ht="26.25" customHeight="1">
      <c r="A11617" s="842" t="str">
        <f t="shared" si="2069"/>
        <v/>
      </c>
      <c r="B11617" s="843"/>
      <c r="C11617" s="239" t="str">
        <f t="shared" ref="C11617" si="2073">IF(I11616=0,"",VLOOKUP(I11616,MATERIALES,3,FALSE))</f>
        <v/>
      </c>
      <c r="D11617" s="186"/>
      <c r="E11617" s="240">
        <f t="shared" si="2071"/>
        <v>0</v>
      </c>
      <c r="F11617" s="218">
        <f t="shared" si="2072"/>
        <v>0</v>
      </c>
      <c r="G11617" s="221"/>
      <c r="I11617" s="308"/>
    </row>
    <row r="11618" spans="1:9" ht="13.5" thickBot="1">
      <c r="A11618" s="204"/>
      <c r="D11618" s="206"/>
      <c r="E11618" s="242"/>
      <c r="F11618" s="243" t="s">
        <v>77</v>
      </c>
      <c r="G11618" s="241">
        <f>SUM(F11606:F11617)</f>
        <v>0</v>
      </c>
      <c r="I11618" s="308"/>
    </row>
    <row r="11619" spans="1:9" ht="14" thickTop="1" thickBot="1">
      <c r="A11619" s="244" t="s">
        <v>68</v>
      </c>
      <c r="B11619" s="245"/>
      <c r="C11619" s="245"/>
      <c r="D11619" s="247"/>
      <c r="E11619" s="247"/>
      <c r="F11619" s="246"/>
      <c r="G11619" s="248"/>
      <c r="I11619" s="308"/>
    </row>
    <row r="11620" spans="1:9" ht="13.5" thickTop="1">
      <c r="A11620" s="233" t="s">
        <v>53</v>
      </c>
      <c r="B11620" s="234"/>
      <c r="C11620" s="236" t="s">
        <v>67</v>
      </c>
      <c r="D11620" s="298" t="s">
        <v>71</v>
      </c>
      <c r="E11620" s="236" t="s">
        <v>96</v>
      </c>
      <c r="F11620" s="237" t="s">
        <v>75</v>
      </c>
      <c r="G11620" s="238" t="s">
        <v>66</v>
      </c>
      <c r="I11620" s="269"/>
    </row>
    <row r="11621" spans="1:9">
      <c r="A11621" s="842" t="str">
        <f>IF(I11620=0,"",VLOOKUP(I11620,EQUIPOS,2,FALSE))</f>
        <v/>
      </c>
      <c r="B11621" s="843"/>
      <c r="C11621" s="187"/>
      <c r="D11621" s="186"/>
      <c r="E11621" s="240">
        <f>IF(I11620=0,0,VLOOKUP(I11620,EQUIPOS,4,FALSE))</f>
        <v>0</v>
      </c>
      <c r="F11621" s="218">
        <f>C11621*D11621*E11621</f>
        <v>0</v>
      </c>
      <c r="G11621" s="219"/>
      <c r="I11621" s="269"/>
    </row>
    <row r="11622" spans="1:9">
      <c r="A11622" s="842" t="str">
        <f>IF(I11621=0,"",VLOOKUP(I11621,EQUIPOS,2,FALSE))</f>
        <v/>
      </c>
      <c r="B11622" s="843"/>
      <c r="C11622" s="187"/>
      <c r="D11622" s="186"/>
      <c r="E11622" s="240">
        <f>IF(I11621=0,0,VLOOKUP(I11621,EQUIPOS,4,FALSE))</f>
        <v>0</v>
      </c>
      <c r="F11622" s="218">
        <f t="shared" ref="F11622:F11625" si="2074">C11622*D11622*E11622</f>
        <v>0</v>
      </c>
      <c r="G11622" s="220"/>
      <c r="I11622" s="269"/>
    </row>
    <row r="11623" spans="1:9">
      <c r="A11623" s="842" t="str">
        <f>IF(I11622=0,"",VLOOKUP(I11622,EQUIPOS,2,FALSE))</f>
        <v/>
      </c>
      <c r="B11623" s="843"/>
      <c r="C11623" s="187"/>
      <c r="D11623" s="186"/>
      <c r="E11623" s="240">
        <f>IF(I11622=0,0,VLOOKUP(I11622,EQUIPOS,4,FALSE))</f>
        <v>0</v>
      </c>
      <c r="F11623" s="218">
        <f t="shared" si="2074"/>
        <v>0</v>
      </c>
      <c r="G11623" s="220"/>
      <c r="I11623" s="269"/>
    </row>
    <row r="11624" spans="1:9">
      <c r="A11624" s="842" t="str">
        <f>IF(I11623=0,"",VLOOKUP(I11623,EQUIPOS,2,FALSE))</f>
        <v/>
      </c>
      <c r="B11624" s="843"/>
      <c r="C11624" s="187"/>
      <c r="D11624" s="186"/>
      <c r="E11624" s="240">
        <f>IF(I11623=0,0,VLOOKUP(I11623,EQUIPOS,4,FALSE))</f>
        <v>0</v>
      </c>
      <c r="F11624" s="218">
        <f t="shared" si="2074"/>
        <v>0</v>
      </c>
      <c r="G11624" s="220"/>
      <c r="I11624" s="269"/>
    </row>
    <row r="11625" spans="1:9" ht="30.75" customHeight="1">
      <c r="A11625" s="842" t="str">
        <f>IF(I11624=0,"",VLOOKUP(I11624,EQUIPOS,2,FALSE))</f>
        <v/>
      </c>
      <c r="B11625" s="843"/>
      <c r="C11625" s="187"/>
      <c r="D11625" s="186"/>
      <c r="E11625" s="240">
        <f>IF(I11624=0,0,VLOOKUP(I11624,EQUIPOS,4,FALSE))</f>
        <v>0</v>
      </c>
      <c r="F11625" s="218">
        <f t="shared" si="2074"/>
        <v>0</v>
      </c>
      <c r="G11625" s="221"/>
      <c r="I11625" s="308"/>
    </row>
    <row r="11626" spans="1:9" ht="13.5" thickBot="1">
      <c r="A11626" s="222"/>
      <c r="B11626" s="223"/>
      <c r="C11626" s="223"/>
      <c r="D11626" s="225"/>
      <c r="E11626" s="249"/>
      <c r="F11626" s="226" t="s">
        <v>78</v>
      </c>
      <c r="G11626" s="250">
        <f>SUM(F11621:F11625)</f>
        <v>0</v>
      </c>
      <c r="I11626" s="308"/>
    </row>
    <row r="11627" spans="1:9" ht="13.5" thickTop="1">
      <c r="A11627" s="228" t="s">
        <v>69</v>
      </c>
      <c r="B11627" s="229"/>
      <c r="C11627" s="229"/>
      <c r="D11627" s="231"/>
      <c r="E11627" s="231"/>
      <c r="F11627" s="230"/>
      <c r="G11627" s="232"/>
      <c r="H11627" s="209"/>
      <c r="I11627" s="307"/>
    </row>
    <row r="11628" spans="1:9" ht="26">
      <c r="A11628" s="233" t="s">
        <v>53</v>
      </c>
      <c r="B11628" s="235" t="s">
        <v>54</v>
      </c>
      <c r="C11628" s="235" t="s">
        <v>64</v>
      </c>
      <c r="D11628" s="298" t="s">
        <v>70</v>
      </c>
      <c r="E11628" s="236" t="s">
        <v>65</v>
      </c>
      <c r="F11628" s="237" t="s">
        <v>75</v>
      </c>
      <c r="G11628" s="238" t="s">
        <v>66</v>
      </c>
      <c r="I11628" s="269"/>
    </row>
    <row r="11629" spans="1:9">
      <c r="A11629" s="251" t="str">
        <f t="shared" ref="A11629:A11640" si="2075">IF(I11628=0,"",VLOOKUP(I11628,MANOOBRA,2,FALSE))</f>
        <v/>
      </c>
      <c r="B11629" s="239" t="str">
        <f t="shared" ref="B11629:B11640" si="2076">IF(I11628=0,"",VLOOKUP(I11628,MANOOBRA,3,FALSE))</f>
        <v/>
      </c>
      <c r="C11629" s="187"/>
      <c r="D11629" s="187"/>
      <c r="E11629" s="240">
        <f t="shared" ref="E11629:E11640" si="2077">IF(I11628=0,0,VLOOKUP(I11628,MANOOBRA,4,FALSE))</f>
        <v>0</v>
      </c>
      <c r="F11629" s="218">
        <f>IF(D11629=0,0,C11629*E11629/D11629)</f>
        <v>0</v>
      </c>
      <c r="G11629" s="219"/>
      <c r="I11629" s="269"/>
    </row>
    <row r="11630" spans="1:9">
      <c r="A11630" s="251" t="str">
        <f t="shared" si="2075"/>
        <v/>
      </c>
      <c r="B11630" s="239" t="str">
        <f t="shared" si="2076"/>
        <v/>
      </c>
      <c r="C11630" s="187"/>
      <c r="D11630" s="187"/>
      <c r="E11630" s="240">
        <f t="shared" si="2077"/>
        <v>0</v>
      </c>
      <c r="F11630" s="218">
        <f t="shared" ref="F11630:F11640" si="2078">IF(D11630=0,0,C11630*E11630/D11630)</f>
        <v>0</v>
      </c>
      <c r="G11630" s="220"/>
      <c r="I11630" s="269"/>
    </row>
    <row r="11631" spans="1:9">
      <c r="A11631" s="251" t="str">
        <f t="shared" si="2075"/>
        <v/>
      </c>
      <c r="B11631" s="239" t="str">
        <f t="shared" si="2076"/>
        <v/>
      </c>
      <c r="C11631" s="187"/>
      <c r="D11631" s="290"/>
      <c r="E11631" s="240">
        <f t="shared" si="2077"/>
        <v>0</v>
      </c>
      <c r="F11631" s="218">
        <f t="shared" si="2078"/>
        <v>0</v>
      </c>
      <c r="G11631" s="220"/>
      <c r="I11631" s="269"/>
    </row>
    <row r="11632" spans="1:9">
      <c r="A11632" s="251" t="str">
        <f t="shared" si="2075"/>
        <v/>
      </c>
      <c r="B11632" s="239" t="str">
        <f t="shared" si="2076"/>
        <v/>
      </c>
      <c r="C11632" s="187"/>
      <c r="D11632" s="187"/>
      <c r="E11632" s="240">
        <f t="shared" si="2077"/>
        <v>0</v>
      </c>
      <c r="F11632" s="218">
        <f t="shared" si="2078"/>
        <v>0</v>
      </c>
      <c r="G11632" s="220"/>
      <c r="I11632" s="269"/>
    </row>
    <row r="11633" spans="1:20">
      <c r="A11633" s="251" t="str">
        <f t="shared" si="2075"/>
        <v/>
      </c>
      <c r="B11633" s="239" t="str">
        <f t="shared" si="2076"/>
        <v/>
      </c>
      <c r="C11633" s="187"/>
      <c r="D11633" s="187"/>
      <c r="E11633" s="240">
        <f t="shared" si="2077"/>
        <v>0</v>
      </c>
      <c r="F11633" s="218">
        <f t="shared" si="2078"/>
        <v>0</v>
      </c>
      <c r="G11633" s="220"/>
      <c r="I11633" s="269"/>
    </row>
    <row r="11634" spans="1:20">
      <c r="A11634" s="251" t="str">
        <f t="shared" si="2075"/>
        <v/>
      </c>
      <c r="B11634" s="239" t="str">
        <f t="shared" si="2076"/>
        <v/>
      </c>
      <c r="C11634" s="187"/>
      <c r="D11634" s="187"/>
      <c r="E11634" s="240">
        <f t="shared" si="2077"/>
        <v>0</v>
      </c>
      <c r="F11634" s="218">
        <f t="shared" si="2078"/>
        <v>0</v>
      </c>
      <c r="G11634" s="220"/>
      <c r="I11634" s="269"/>
    </row>
    <row r="11635" spans="1:20">
      <c r="A11635" s="251" t="str">
        <f t="shared" si="2075"/>
        <v/>
      </c>
      <c r="B11635" s="239" t="str">
        <f t="shared" si="2076"/>
        <v/>
      </c>
      <c r="C11635" s="187"/>
      <c r="D11635" s="187"/>
      <c r="E11635" s="240">
        <f t="shared" si="2077"/>
        <v>0</v>
      </c>
      <c r="F11635" s="218">
        <f t="shared" si="2078"/>
        <v>0</v>
      </c>
      <c r="G11635" s="220"/>
      <c r="I11635" s="269"/>
    </row>
    <row r="11636" spans="1:20">
      <c r="A11636" s="251" t="str">
        <f t="shared" si="2075"/>
        <v/>
      </c>
      <c r="B11636" s="239" t="str">
        <f t="shared" si="2076"/>
        <v/>
      </c>
      <c r="C11636" s="187"/>
      <c r="D11636" s="187"/>
      <c r="E11636" s="240">
        <f t="shared" si="2077"/>
        <v>0</v>
      </c>
      <c r="F11636" s="218">
        <f t="shared" si="2078"/>
        <v>0</v>
      </c>
      <c r="G11636" s="220"/>
      <c r="I11636" s="269"/>
    </row>
    <row r="11637" spans="1:20">
      <c r="A11637" s="251" t="str">
        <f t="shared" si="2075"/>
        <v/>
      </c>
      <c r="B11637" s="239" t="str">
        <f t="shared" si="2076"/>
        <v/>
      </c>
      <c r="C11637" s="187"/>
      <c r="D11637" s="187"/>
      <c r="E11637" s="240">
        <f t="shared" si="2077"/>
        <v>0</v>
      </c>
      <c r="F11637" s="218">
        <f t="shared" si="2078"/>
        <v>0</v>
      </c>
      <c r="G11637" s="220"/>
      <c r="I11637" s="269"/>
    </row>
    <row r="11638" spans="1:20">
      <c r="A11638" s="251" t="str">
        <f t="shared" si="2075"/>
        <v/>
      </c>
      <c r="B11638" s="239" t="str">
        <f t="shared" si="2076"/>
        <v/>
      </c>
      <c r="C11638" s="187"/>
      <c r="D11638" s="187"/>
      <c r="E11638" s="240">
        <f t="shared" si="2077"/>
        <v>0</v>
      </c>
      <c r="F11638" s="218">
        <f t="shared" si="2078"/>
        <v>0</v>
      </c>
      <c r="G11638" s="220"/>
      <c r="I11638" s="269"/>
    </row>
    <row r="11639" spans="1:20">
      <c r="A11639" s="251" t="str">
        <f t="shared" si="2075"/>
        <v/>
      </c>
      <c r="B11639" s="239" t="str">
        <f t="shared" si="2076"/>
        <v/>
      </c>
      <c r="C11639" s="187"/>
      <c r="D11639" s="187"/>
      <c r="E11639" s="240">
        <f t="shared" si="2077"/>
        <v>0</v>
      </c>
      <c r="F11639" s="218">
        <f t="shared" si="2078"/>
        <v>0</v>
      </c>
      <c r="G11639" s="220"/>
      <c r="I11639" s="269"/>
    </row>
    <row r="11640" spans="1:20" ht="31.5" customHeight="1">
      <c r="A11640" s="251" t="str">
        <f t="shared" si="2075"/>
        <v/>
      </c>
      <c r="B11640" s="239" t="str">
        <f t="shared" si="2076"/>
        <v/>
      </c>
      <c r="C11640" s="187"/>
      <c r="D11640" s="187"/>
      <c r="E11640" s="240">
        <f t="shared" si="2077"/>
        <v>0</v>
      </c>
      <c r="F11640" s="218">
        <f t="shared" si="2078"/>
        <v>0</v>
      </c>
      <c r="G11640" s="221"/>
      <c r="I11640" s="308"/>
    </row>
    <row r="11641" spans="1:20" ht="13.5" thickBot="1">
      <c r="A11641" s="222"/>
      <c r="B11641" s="223"/>
      <c r="C11641" s="223"/>
      <c r="D11641" s="225"/>
      <c r="E11641" s="225"/>
      <c r="F11641" s="226" t="s">
        <v>79</v>
      </c>
      <c r="G11641" s="250">
        <f>SUM(F11629:F11640)</f>
        <v>0</v>
      </c>
      <c r="I11641" s="308"/>
    </row>
    <row r="11642" spans="1:20" ht="13.5" thickTop="1">
      <c r="A11642" s="179" t="s">
        <v>72</v>
      </c>
      <c r="B11642" s="229"/>
      <c r="C11642" s="229"/>
      <c r="D11642" s="231"/>
      <c r="E11642" s="231"/>
      <c r="F11642" s="230"/>
      <c r="G11642" s="232"/>
      <c r="H11642" s="209"/>
      <c r="I11642" s="307"/>
    </row>
    <row r="11643" spans="1:20">
      <c r="A11643" s="233" t="s">
        <v>53</v>
      </c>
      <c r="B11643" s="234"/>
      <c r="C11643" s="234"/>
      <c r="D11643" s="299"/>
      <c r="E11643" s="236" t="s">
        <v>73</v>
      </c>
      <c r="F11643" s="237" t="s">
        <v>74</v>
      </c>
      <c r="G11643" s="252" t="s">
        <v>73</v>
      </c>
      <c r="I11643" s="308"/>
    </row>
    <row r="11644" spans="1:20">
      <c r="A11644" s="178" t="s">
        <v>86</v>
      </c>
      <c r="B11644" s="253"/>
      <c r="C11644" s="253"/>
      <c r="D11644" s="300"/>
      <c r="E11644" s="217">
        <f>SUM(G11603,G11618,G11626,G11641)</f>
        <v>0</v>
      </c>
      <c r="F11644" s="254">
        <f>A</f>
        <v>0</v>
      </c>
      <c r="G11644" s="255">
        <f>E11644*F11644</f>
        <v>0</v>
      </c>
      <c r="I11644" s="308"/>
    </row>
    <row r="11645" spans="1:20">
      <c r="A11645" s="178" t="s">
        <v>84</v>
      </c>
      <c r="B11645" s="253"/>
      <c r="C11645" s="253"/>
      <c r="D11645" s="300"/>
      <c r="E11645" s="217">
        <f>SUM(G11603,G11618,G11626,G11641)</f>
        <v>0</v>
      </c>
      <c r="F11645" s="254">
        <f>I</f>
        <v>0</v>
      </c>
      <c r="G11645" s="255">
        <f>E11645*F11645</f>
        <v>0</v>
      </c>
      <c r="I11645" s="308"/>
    </row>
    <row r="11646" spans="1:20" ht="33" customHeight="1">
      <c r="A11646" s="178" t="s">
        <v>85</v>
      </c>
      <c r="B11646" s="253"/>
      <c r="C11646" s="253"/>
      <c r="D11646" s="300"/>
      <c r="E11646" s="217">
        <f>SUM(G11603,G11618,G11626,G11641)</f>
        <v>0</v>
      </c>
      <c r="F11646" s="254">
        <f>U</f>
        <v>0</v>
      </c>
      <c r="G11646" s="255">
        <f>E11646*F11646</f>
        <v>0</v>
      </c>
      <c r="I11646" s="308"/>
      <c r="J11646" s="281"/>
      <c r="K11646" s="281"/>
      <c r="L11646" s="281"/>
      <c r="M11646" s="281"/>
      <c r="N11646" s="281"/>
      <c r="O11646" s="281"/>
      <c r="P11646" s="281"/>
      <c r="Q11646" s="281"/>
      <c r="R11646" s="281"/>
      <c r="S11646" s="281"/>
    </row>
    <row r="11647" spans="1:20" s="201" customFormat="1" ht="13.5" thickBot="1">
      <c r="A11647" s="222"/>
      <c r="B11647" s="223"/>
      <c r="C11647" s="223"/>
      <c r="D11647" s="225"/>
      <c r="E11647" s="225"/>
      <c r="F11647" s="256" t="s">
        <v>83</v>
      </c>
      <c r="G11647" s="250">
        <f>SUM(G11644:G11646)</f>
        <v>0</v>
      </c>
      <c r="I11647" s="309"/>
      <c r="J11647" s="201" t="str">
        <f>B11587</f>
        <v>12,18</v>
      </c>
      <c r="K11647" s="261">
        <f>E11644</f>
        <v>0</v>
      </c>
      <c r="L11647" s="261">
        <f>+G11603</f>
        <v>0</v>
      </c>
      <c r="M11647" s="261">
        <f>+G11618</f>
        <v>0</v>
      </c>
      <c r="N11647" s="261">
        <f>+G11626</f>
        <v>0</v>
      </c>
      <c r="O11647" s="261">
        <f>+G11641</f>
        <v>0</v>
      </c>
      <c r="P11647" s="280">
        <f>G11644</f>
        <v>0</v>
      </c>
      <c r="Q11647" s="280">
        <f>G11645</f>
        <v>0</v>
      </c>
      <c r="R11647" s="280">
        <f>G11646</f>
        <v>0</v>
      </c>
      <c r="S11647" s="283">
        <f>SUM(K11647:R11647)</f>
        <v>0</v>
      </c>
      <c r="T11647" s="280"/>
    </row>
    <row r="11648" spans="1:20" ht="14" thickTop="1" thickBot="1">
      <c r="A11648" s="257"/>
      <c r="B11648" s="201"/>
      <c r="C11648" s="201"/>
      <c r="D11648" s="301"/>
      <c r="E11648" s="258" t="s">
        <v>88</v>
      </c>
      <c r="F11648" s="259"/>
      <c r="G11648" s="260">
        <f>ROUND(SUM(G11603,G11618,G11626,G11641,G11647),0)</f>
        <v>0</v>
      </c>
      <c r="I11648" s="308"/>
      <c r="T11648" s="280"/>
    </row>
    <row r="11649" spans="1:20" ht="13.5" thickTop="1">
      <c r="A11649" s="262" t="s">
        <v>95</v>
      </c>
      <c r="D11649" s="206"/>
      <c r="E11649" s="206"/>
      <c r="F11649" s="205"/>
      <c r="G11649" s="208"/>
      <c r="I11649" s="308"/>
      <c r="T11649" s="280"/>
    </row>
    <row r="11650" spans="1:20">
      <c r="A11650" s="262"/>
      <c r="B11650" s="263"/>
      <c r="C11650" s="263"/>
      <c r="D11650" s="302"/>
      <c r="E11650" s="206"/>
      <c r="F11650" s="205"/>
      <c r="G11650" s="264">
        <f ca="1">TODAY()</f>
        <v>45189</v>
      </c>
      <c r="I11650" s="308"/>
      <c r="T11650" s="280"/>
    </row>
    <row r="11651" spans="1:20" s="191" customFormat="1" ht="13.5" thickBot="1">
      <c r="A11651" s="222"/>
      <c r="B11651" s="223"/>
      <c r="C11651" s="223"/>
      <c r="D11651" s="225"/>
      <c r="E11651" s="225"/>
      <c r="F11651" s="224"/>
      <c r="G11651" s="265"/>
      <c r="I11651" s="303"/>
      <c r="S11651" s="282"/>
    </row>
    <row r="11652" spans="1:20" s="191" customFormat="1" ht="13.5" thickTop="1">
      <c r="A11652" s="188" t="s">
        <v>124</v>
      </c>
      <c r="B11652" s="188"/>
      <c r="C11652" s="188"/>
      <c r="D11652" s="190"/>
      <c r="E11652" s="190"/>
      <c r="F11652" s="189"/>
      <c r="G11652" s="189"/>
      <c r="I11652" s="303"/>
      <c r="S11652" s="282"/>
    </row>
    <row r="11653" spans="1:20" s="191" customFormat="1">
      <c r="A11653" s="188" t="str">
        <f>CONCATENATE('Prestaciones y AIU'!A10272," ANALISIS DE PRECIOS UNITARIOS")</f>
        <v xml:space="preserve"> ANALISIS DE PRECIOS UNITARIOS</v>
      </c>
      <c r="B11653" s="188"/>
      <c r="C11653" s="188"/>
      <c r="D11653" s="190"/>
      <c r="E11653" s="190"/>
      <c r="F11653" s="189"/>
      <c r="G11653" s="189"/>
      <c r="I11653" s="303"/>
      <c r="S11653" s="282"/>
    </row>
    <row r="11654" spans="1:20" s="191" customFormat="1">
      <c r="A11654" s="188" t="str">
        <f>Objeto_LIC</f>
        <v>OBJETO PROCESO COMPETITIVO</v>
      </c>
      <c r="B11654" s="188"/>
      <c r="C11654" s="188"/>
      <c r="D11654" s="190"/>
      <c r="E11654" s="190"/>
      <c r="F11654" s="189"/>
      <c r="G11654" s="189"/>
      <c r="I11654" s="303"/>
      <c r="S11654" s="282"/>
    </row>
    <row r="11655" spans="1:20">
      <c r="A11655" s="188"/>
      <c r="B11655" s="188"/>
      <c r="C11655" s="188"/>
      <c r="D11655" s="190"/>
      <c r="E11655" s="190"/>
      <c r="F11655" s="189"/>
      <c r="G11655" s="189"/>
    </row>
    <row r="11656" spans="1:20" s="201" customFormat="1" ht="13.5" thickBot="1">
      <c r="A11656" s="192"/>
      <c r="B11656" s="192"/>
      <c r="C11656" s="192"/>
      <c r="D11656" s="194"/>
      <c r="E11656" s="194"/>
      <c r="F11656" s="193"/>
      <c r="G11656" s="193"/>
      <c r="I11656" s="305"/>
      <c r="S11656" s="282"/>
    </row>
    <row r="11657" spans="1:20" ht="13.5" thickTop="1">
      <c r="A11657" s="196"/>
      <c r="B11657" s="197"/>
      <c r="C11657" s="197"/>
      <c r="D11657" s="199"/>
      <c r="E11657" s="199"/>
      <c r="F11657" s="198"/>
      <c r="G11657" s="200" t="s">
        <v>125</v>
      </c>
    </row>
    <row r="11658" spans="1:20">
      <c r="A11658" s="202" t="s">
        <v>58</v>
      </c>
      <c r="B11658" s="844" t="str">
        <f>Proponente</f>
        <v>INDICAR NOMBRE DE CONTRATISTA</v>
      </c>
      <c r="C11658" s="844"/>
      <c r="D11658" s="844"/>
      <c r="E11658" s="844"/>
      <c r="F11658" s="844"/>
      <c r="G11658" s="845"/>
    </row>
    <row r="11659" spans="1:20">
      <c r="A11659" s="202" t="s">
        <v>59</v>
      </c>
      <c r="B11659" s="203" t="str">
        <f>Presupuesto!$A$175</f>
        <v>12,19</v>
      </c>
      <c r="C11659" s="844" t="str">
        <f>Presupuesto!$B$175</f>
        <v>Tractomula con irrigador de agua</v>
      </c>
      <c r="D11659" s="844"/>
      <c r="E11659" s="844"/>
      <c r="F11659" s="844"/>
      <c r="G11659" s="845"/>
    </row>
    <row r="11660" spans="1:20">
      <c r="A11660" s="204"/>
      <c r="D11660" s="206"/>
      <c r="E11660" s="206"/>
      <c r="F11660" s="192" t="s">
        <v>87</v>
      </c>
      <c r="G11660" s="207" t="str">
        <f>Presupuesto!$C$175</f>
        <v>Día</v>
      </c>
      <c r="I11660" s="306"/>
      <c r="J11660" s="281"/>
      <c r="K11660" s="281"/>
      <c r="L11660" s="281"/>
      <c r="M11660" s="281"/>
      <c r="N11660" s="281"/>
      <c r="O11660" s="281"/>
      <c r="P11660" s="281"/>
      <c r="Q11660" s="281"/>
      <c r="R11660" s="281"/>
      <c r="S11660" s="281"/>
    </row>
    <row r="11661" spans="1:20" s="209" customFormat="1" ht="13.5" thickBot="1">
      <c r="A11661" s="202" t="s">
        <v>60</v>
      </c>
      <c r="B11661" s="195"/>
      <c r="C11661" s="195"/>
      <c r="D11661" s="206"/>
      <c r="E11661" s="206"/>
      <c r="F11661" s="205"/>
      <c r="G11661" s="208"/>
      <c r="I11661" s="307"/>
      <c r="S11661" s="281"/>
    </row>
    <row r="11662" spans="1:20" ht="13.5" thickTop="1">
      <c r="A11662" s="210" t="s">
        <v>53</v>
      </c>
      <c r="B11662" s="211" t="s">
        <v>61</v>
      </c>
      <c r="C11662" s="211" t="s">
        <v>62</v>
      </c>
      <c r="D11662" s="212" t="s">
        <v>70</v>
      </c>
      <c r="E11662" s="213" t="s">
        <v>98</v>
      </c>
      <c r="F11662" s="213" t="s">
        <v>75</v>
      </c>
      <c r="G11662" s="214" t="s">
        <v>66</v>
      </c>
      <c r="I11662" s="269"/>
    </row>
    <row r="11663" spans="1:20">
      <c r="A11663" s="215" t="str">
        <f t="shared" ref="A11663:A11674" si="2079">IF(I11662=0,"-",VLOOKUP(I11662,EQUIPOS,2,FALSE))</f>
        <v>-</v>
      </c>
      <c r="B11663" s="216"/>
      <c r="C11663" s="216"/>
      <c r="D11663" s="186"/>
      <c r="E11663" s="217">
        <f t="shared" ref="E11663:E11674" si="2080">IF(I11662=0,0,VLOOKUP(I11662,EQUIPOS,4,FALSE))</f>
        <v>0</v>
      </c>
      <c r="F11663" s="218">
        <f t="shared" ref="F11663:F11674" si="2081">IF(D11663=0,0,E11663/D11663)</f>
        <v>0</v>
      </c>
      <c r="G11663" s="219"/>
      <c r="I11663" s="269"/>
    </row>
    <row r="11664" spans="1:20">
      <c r="A11664" s="215" t="str">
        <f t="shared" si="2079"/>
        <v>-</v>
      </c>
      <c r="B11664" s="216"/>
      <c r="C11664" s="216"/>
      <c r="D11664" s="186"/>
      <c r="E11664" s="217">
        <f t="shared" si="2080"/>
        <v>0</v>
      </c>
      <c r="F11664" s="218">
        <f t="shared" si="2081"/>
        <v>0</v>
      </c>
      <c r="G11664" s="220"/>
      <c r="I11664" s="269"/>
    </row>
    <row r="11665" spans="1:19">
      <c r="A11665" s="215" t="str">
        <f t="shared" si="2079"/>
        <v>-</v>
      </c>
      <c r="B11665" s="216"/>
      <c r="C11665" s="216"/>
      <c r="D11665" s="186"/>
      <c r="E11665" s="217">
        <f t="shared" si="2080"/>
        <v>0</v>
      </c>
      <c r="F11665" s="218">
        <f t="shared" si="2081"/>
        <v>0</v>
      </c>
      <c r="G11665" s="220"/>
      <c r="I11665" s="269"/>
    </row>
    <row r="11666" spans="1:19">
      <c r="A11666" s="215" t="str">
        <f t="shared" si="2079"/>
        <v>-</v>
      </c>
      <c r="B11666" s="216"/>
      <c r="C11666" s="216"/>
      <c r="D11666" s="186"/>
      <c r="E11666" s="217">
        <f t="shared" si="2080"/>
        <v>0</v>
      </c>
      <c r="F11666" s="218">
        <f t="shared" si="2081"/>
        <v>0</v>
      </c>
      <c r="G11666" s="220"/>
      <c r="I11666" s="269"/>
    </row>
    <row r="11667" spans="1:19">
      <c r="A11667" s="215" t="str">
        <f t="shared" si="2079"/>
        <v>-</v>
      </c>
      <c r="B11667" s="216"/>
      <c r="C11667" s="216"/>
      <c r="D11667" s="186"/>
      <c r="E11667" s="217">
        <f t="shared" si="2080"/>
        <v>0</v>
      </c>
      <c r="F11667" s="218">
        <f t="shared" si="2081"/>
        <v>0</v>
      </c>
      <c r="G11667" s="220"/>
      <c r="I11667" s="269"/>
    </row>
    <row r="11668" spans="1:19">
      <c r="A11668" s="215" t="str">
        <f t="shared" si="2079"/>
        <v>-</v>
      </c>
      <c r="B11668" s="216"/>
      <c r="C11668" s="216"/>
      <c r="D11668" s="186"/>
      <c r="E11668" s="217">
        <f t="shared" si="2080"/>
        <v>0</v>
      </c>
      <c r="F11668" s="218">
        <f t="shared" si="2081"/>
        <v>0</v>
      </c>
      <c r="G11668" s="220"/>
      <c r="I11668" s="269"/>
    </row>
    <row r="11669" spans="1:19">
      <c r="A11669" s="215" t="str">
        <f t="shared" si="2079"/>
        <v>-</v>
      </c>
      <c r="B11669" s="216"/>
      <c r="C11669" s="216"/>
      <c r="D11669" s="186"/>
      <c r="E11669" s="217">
        <f t="shared" si="2080"/>
        <v>0</v>
      </c>
      <c r="F11669" s="218">
        <f t="shared" si="2081"/>
        <v>0</v>
      </c>
      <c r="G11669" s="220"/>
      <c r="I11669" s="269"/>
    </row>
    <row r="11670" spans="1:19">
      <c r="A11670" s="215" t="str">
        <f t="shared" si="2079"/>
        <v>-</v>
      </c>
      <c r="B11670" s="216"/>
      <c r="C11670" s="216"/>
      <c r="D11670" s="186"/>
      <c r="E11670" s="217">
        <f t="shared" si="2080"/>
        <v>0</v>
      </c>
      <c r="F11670" s="218">
        <f t="shared" si="2081"/>
        <v>0</v>
      </c>
      <c r="G11670" s="220"/>
      <c r="I11670" s="269"/>
    </row>
    <row r="11671" spans="1:19">
      <c r="A11671" s="215" t="str">
        <f t="shared" si="2079"/>
        <v>-</v>
      </c>
      <c r="B11671" s="216"/>
      <c r="C11671" s="216"/>
      <c r="D11671" s="186"/>
      <c r="E11671" s="217">
        <f t="shared" si="2080"/>
        <v>0</v>
      </c>
      <c r="F11671" s="218">
        <f t="shared" si="2081"/>
        <v>0</v>
      </c>
      <c r="G11671" s="220"/>
      <c r="I11671" s="269"/>
    </row>
    <row r="11672" spans="1:19">
      <c r="A11672" s="215" t="str">
        <f t="shared" si="2079"/>
        <v>-</v>
      </c>
      <c r="B11672" s="216"/>
      <c r="C11672" s="216"/>
      <c r="D11672" s="186"/>
      <c r="E11672" s="217">
        <f t="shared" si="2080"/>
        <v>0</v>
      </c>
      <c r="F11672" s="218">
        <f t="shared" si="2081"/>
        <v>0</v>
      </c>
      <c r="G11672" s="220"/>
      <c r="I11672" s="269"/>
    </row>
    <row r="11673" spans="1:19">
      <c r="A11673" s="215" t="str">
        <f t="shared" si="2079"/>
        <v>-</v>
      </c>
      <c r="B11673" s="216"/>
      <c r="C11673" s="216"/>
      <c r="D11673" s="186"/>
      <c r="E11673" s="217">
        <f t="shared" si="2080"/>
        <v>0</v>
      </c>
      <c r="F11673" s="218">
        <f t="shared" si="2081"/>
        <v>0</v>
      </c>
      <c r="G11673" s="220"/>
      <c r="I11673" s="269"/>
    </row>
    <row r="11674" spans="1:19">
      <c r="A11674" s="215" t="str">
        <f t="shared" si="2079"/>
        <v>-</v>
      </c>
      <c r="B11674" s="216"/>
      <c r="C11674" s="216"/>
      <c r="D11674" s="186"/>
      <c r="E11674" s="217">
        <f t="shared" si="2080"/>
        <v>0</v>
      </c>
      <c r="F11674" s="218">
        <f t="shared" si="2081"/>
        <v>0</v>
      </c>
      <c r="G11674" s="220"/>
      <c r="I11674" s="308"/>
    </row>
    <row r="11675" spans="1:19" ht="13.5" thickBot="1">
      <c r="A11675" s="222"/>
      <c r="B11675" s="223"/>
      <c r="C11675" s="223"/>
      <c r="D11675" s="225"/>
      <c r="E11675" s="225"/>
      <c r="F11675" s="226" t="s">
        <v>76</v>
      </c>
      <c r="G11675" s="227">
        <f>SUM(F11663:F11674)</f>
        <v>0</v>
      </c>
      <c r="I11675" s="308"/>
    </row>
    <row r="11676" spans="1:19" s="209" customFormat="1" ht="13.5" thickTop="1">
      <c r="A11676" s="228" t="s">
        <v>63</v>
      </c>
      <c r="B11676" s="229"/>
      <c r="C11676" s="229"/>
      <c r="D11676" s="231"/>
      <c r="E11676" s="231"/>
      <c r="F11676" s="230"/>
      <c r="G11676" s="232"/>
      <c r="I11676" s="307"/>
      <c r="S11676" s="281"/>
    </row>
    <row r="11677" spans="1:19" ht="26">
      <c r="A11677" s="233" t="s">
        <v>53</v>
      </c>
      <c r="B11677" s="234"/>
      <c r="C11677" s="235" t="s">
        <v>54</v>
      </c>
      <c r="D11677" s="298" t="s">
        <v>64</v>
      </c>
      <c r="E11677" s="236" t="s">
        <v>65</v>
      </c>
      <c r="F11677" s="237" t="s">
        <v>75</v>
      </c>
      <c r="G11677" s="238" t="s">
        <v>66</v>
      </c>
      <c r="I11677" s="269"/>
    </row>
    <row r="11678" spans="1:19">
      <c r="A11678" s="842" t="str">
        <f t="shared" ref="A11678:A11689" si="2082">IF(I11677=0,"",VLOOKUP(I11677,MATERIALES,2,FALSE))</f>
        <v/>
      </c>
      <c r="B11678" s="843"/>
      <c r="C11678" s="239" t="str">
        <f t="shared" ref="C11678:C11686" si="2083">IF(I11677=0,"",VLOOKUP(I11677,MATERIALES,3,FALSE))</f>
        <v/>
      </c>
      <c r="D11678" s="186"/>
      <c r="E11678" s="240">
        <f t="shared" ref="E11678:E11689" si="2084">IF(I11677=0,0,VLOOKUP(I11677,MATERIALES,4,FALSE))</f>
        <v>0</v>
      </c>
      <c r="F11678" s="218">
        <f>D11678*E11678</f>
        <v>0</v>
      </c>
      <c r="G11678" s="219"/>
      <c r="I11678" s="269"/>
    </row>
    <row r="11679" spans="1:19">
      <c r="A11679" s="842" t="str">
        <f t="shared" si="2082"/>
        <v/>
      </c>
      <c r="B11679" s="843"/>
      <c r="C11679" s="239" t="str">
        <f t="shared" si="2083"/>
        <v/>
      </c>
      <c r="D11679" s="186"/>
      <c r="E11679" s="240">
        <f t="shared" si="2084"/>
        <v>0</v>
      </c>
      <c r="F11679" s="218">
        <f t="shared" ref="F11679:F11689" si="2085">D11679*E11679</f>
        <v>0</v>
      </c>
      <c r="G11679" s="220"/>
      <c r="I11679" s="269"/>
    </row>
    <row r="11680" spans="1:19">
      <c r="A11680" s="842" t="str">
        <f t="shared" si="2082"/>
        <v/>
      </c>
      <c r="B11680" s="843"/>
      <c r="C11680" s="239" t="str">
        <f t="shared" si="2083"/>
        <v/>
      </c>
      <c r="D11680" s="186"/>
      <c r="E11680" s="240">
        <f t="shared" si="2084"/>
        <v>0</v>
      </c>
      <c r="F11680" s="218">
        <f t="shared" si="2085"/>
        <v>0</v>
      </c>
      <c r="G11680" s="220"/>
      <c r="I11680" s="269"/>
    </row>
    <row r="11681" spans="1:9">
      <c r="A11681" s="842" t="str">
        <f t="shared" si="2082"/>
        <v/>
      </c>
      <c r="B11681" s="843"/>
      <c r="C11681" s="239" t="str">
        <f t="shared" si="2083"/>
        <v/>
      </c>
      <c r="D11681" s="186"/>
      <c r="E11681" s="240">
        <f t="shared" si="2084"/>
        <v>0</v>
      </c>
      <c r="F11681" s="218">
        <f t="shared" si="2085"/>
        <v>0</v>
      </c>
      <c r="G11681" s="220"/>
      <c r="I11681" s="269"/>
    </row>
    <row r="11682" spans="1:9">
      <c r="A11682" s="842" t="str">
        <f t="shared" si="2082"/>
        <v/>
      </c>
      <c r="B11682" s="843"/>
      <c r="C11682" s="239" t="str">
        <f t="shared" si="2083"/>
        <v/>
      </c>
      <c r="D11682" s="186"/>
      <c r="E11682" s="240">
        <f t="shared" si="2084"/>
        <v>0</v>
      </c>
      <c r="F11682" s="218">
        <f t="shared" si="2085"/>
        <v>0</v>
      </c>
      <c r="G11682" s="220"/>
      <c r="I11682" s="269"/>
    </row>
    <row r="11683" spans="1:9">
      <c r="A11683" s="842" t="str">
        <f t="shared" si="2082"/>
        <v/>
      </c>
      <c r="B11683" s="843"/>
      <c r="C11683" s="239" t="str">
        <f t="shared" si="2083"/>
        <v/>
      </c>
      <c r="D11683" s="186"/>
      <c r="E11683" s="240">
        <f t="shared" si="2084"/>
        <v>0</v>
      </c>
      <c r="F11683" s="218">
        <f t="shared" si="2085"/>
        <v>0</v>
      </c>
      <c r="G11683" s="220"/>
      <c r="I11683" s="269"/>
    </row>
    <row r="11684" spans="1:9">
      <c r="A11684" s="842" t="str">
        <f t="shared" si="2082"/>
        <v/>
      </c>
      <c r="B11684" s="843"/>
      <c r="C11684" s="239" t="str">
        <f t="shared" si="2083"/>
        <v/>
      </c>
      <c r="D11684" s="186"/>
      <c r="E11684" s="240">
        <f t="shared" si="2084"/>
        <v>0</v>
      </c>
      <c r="F11684" s="218">
        <f t="shared" si="2085"/>
        <v>0</v>
      </c>
      <c r="G11684" s="220"/>
      <c r="I11684" s="269"/>
    </row>
    <row r="11685" spans="1:9">
      <c r="A11685" s="842" t="str">
        <f t="shared" si="2082"/>
        <v/>
      </c>
      <c r="B11685" s="843"/>
      <c r="C11685" s="239" t="str">
        <f t="shared" si="2083"/>
        <v/>
      </c>
      <c r="D11685" s="186"/>
      <c r="E11685" s="240">
        <f t="shared" si="2084"/>
        <v>0</v>
      </c>
      <c r="F11685" s="218">
        <f t="shared" si="2085"/>
        <v>0</v>
      </c>
      <c r="G11685" s="241"/>
      <c r="I11685" s="269"/>
    </row>
    <row r="11686" spans="1:9">
      <c r="A11686" s="842" t="str">
        <f t="shared" si="2082"/>
        <v/>
      </c>
      <c r="B11686" s="843"/>
      <c r="C11686" s="239" t="str">
        <f t="shared" si="2083"/>
        <v/>
      </c>
      <c r="D11686" s="186"/>
      <c r="E11686" s="240">
        <f t="shared" si="2084"/>
        <v>0</v>
      </c>
      <c r="F11686" s="218">
        <f t="shared" si="2085"/>
        <v>0</v>
      </c>
      <c r="G11686" s="220"/>
      <c r="I11686" s="269"/>
    </row>
    <row r="11687" spans="1:9">
      <c r="A11687" s="842" t="str">
        <f t="shared" si="2082"/>
        <v/>
      </c>
      <c r="B11687" s="843"/>
      <c r="C11687" s="239"/>
      <c r="D11687" s="186"/>
      <c r="E11687" s="240">
        <f t="shared" si="2084"/>
        <v>0</v>
      </c>
      <c r="F11687" s="218">
        <f t="shared" si="2085"/>
        <v>0</v>
      </c>
      <c r="G11687" s="220"/>
      <c r="I11687" s="269"/>
    </row>
    <row r="11688" spans="1:9">
      <c r="A11688" s="842" t="str">
        <f t="shared" si="2082"/>
        <v/>
      </c>
      <c r="B11688" s="843"/>
      <c r="C11688" s="239"/>
      <c r="D11688" s="186"/>
      <c r="E11688" s="240">
        <f t="shared" si="2084"/>
        <v>0</v>
      </c>
      <c r="F11688" s="218">
        <f t="shared" si="2085"/>
        <v>0</v>
      </c>
      <c r="G11688" s="220"/>
      <c r="I11688" s="269"/>
    </row>
    <row r="11689" spans="1:9" ht="26.25" customHeight="1">
      <c r="A11689" s="842" t="str">
        <f t="shared" si="2082"/>
        <v/>
      </c>
      <c r="B11689" s="843"/>
      <c r="C11689" s="239" t="str">
        <f t="shared" ref="C11689" si="2086">IF(I11688=0,"",VLOOKUP(I11688,MATERIALES,3,FALSE))</f>
        <v/>
      </c>
      <c r="D11689" s="186"/>
      <c r="E11689" s="240">
        <f t="shared" si="2084"/>
        <v>0</v>
      </c>
      <c r="F11689" s="218">
        <f t="shared" si="2085"/>
        <v>0</v>
      </c>
      <c r="G11689" s="221"/>
      <c r="I11689" s="308"/>
    </row>
    <row r="11690" spans="1:9" ht="13.5" thickBot="1">
      <c r="A11690" s="204"/>
      <c r="D11690" s="206"/>
      <c r="E11690" s="242"/>
      <c r="F11690" s="243" t="s">
        <v>77</v>
      </c>
      <c r="G11690" s="241">
        <f>SUM(F11678:F11689)</f>
        <v>0</v>
      </c>
      <c r="I11690" s="308"/>
    </row>
    <row r="11691" spans="1:9" ht="14" thickTop="1" thickBot="1">
      <c r="A11691" s="244" t="s">
        <v>68</v>
      </c>
      <c r="B11691" s="245"/>
      <c r="C11691" s="245"/>
      <c r="D11691" s="247"/>
      <c r="E11691" s="247"/>
      <c r="F11691" s="246"/>
      <c r="G11691" s="248"/>
      <c r="I11691" s="308"/>
    </row>
    <row r="11692" spans="1:9" ht="13.5" thickTop="1">
      <c r="A11692" s="233" t="s">
        <v>53</v>
      </c>
      <c r="B11692" s="234"/>
      <c r="C11692" s="236" t="s">
        <v>67</v>
      </c>
      <c r="D11692" s="298" t="s">
        <v>71</v>
      </c>
      <c r="E11692" s="236" t="s">
        <v>96</v>
      </c>
      <c r="F11692" s="237" t="s">
        <v>75</v>
      </c>
      <c r="G11692" s="238" t="s">
        <v>66</v>
      </c>
      <c r="I11692" s="269"/>
    </row>
    <row r="11693" spans="1:9">
      <c r="A11693" s="842" t="str">
        <f>IF(I11692=0,"",VLOOKUP(I11692,EQUIPOS,2,FALSE))</f>
        <v/>
      </c>
      <c r="B11693" s="843"/>
      <c r="C11693" s="187"/>
      <c r="D11693" s="186"/>
      <c r="E11693" s="240">
        <f>IF(I11692=0,0,VLOOKUP(I11692,EQUIPOS,4,FALSE))</f>
        <v>0</v>
      </c>
      <c r="F11693" s="218">
        <f>C11693*D11693*E11693</f>
        <v>0</v>
      </c>
      <c r="G11693" s="219"/>
      <c r="I11693" s="269"/>
    </row>
    <row r="11694" spans="1:9">
      <c r="A11694" s="842" t="str">
        <f>IF(I11693=0,"",VLOOKUP(I11693,EQUIPOS,2,FALSE))</f>
        <v/>
      </c>
      <c r="B11694" s="843"/>
      <c r="C11694" s="187"/>
      <c r="D11694" s="186"/>
      <c r="E11694" s="240">
        <f>IF(I11693=0,0,VLOOKUP(I11693,EQUIPOS,4,FALSE))</f>
        <v>0</v>
      </c>
      <c r="F11694" s="218">
        <f t="shared" ref="F11694:F11697" si="2087">C11694*D11694*E11694</f>
        <v>0</v>
      </c>
      <c r="G11694" s="220"/>
      <c r="I11694" s="269"/>
    </row>
    <row r="11695" spans="1:9">
      <c r="A11695" s="842" t="str">
        <f>IF(I11694=0,"",VLOOKUP(I11694,EQUIPOS,2,FALSE))</f>
        <v/>
      </c>
      <c r="B11695" s="843"/>
      <c r="C11695" s="187"/>
      <c r="D11695" s="186"/>
      <c r="E11695" s="240">
        <f>IF(I11694=0,0,VLOOKUP(I11694,EQUIPOS,4,FALSE))</f>
        <v>0</v>
      </c>
      <c r="F11695" s="218">
        <f t="shared" si="2087"/>
        <v>0</v>
      </c>
      <c r="G11695" s="220"/>
      <c r="I11695" s="269"/>
    </row>
    <row r="11696" spans="1:9">
      <c r="A11696" s="842" t="str">
        <f>IF(I11695=0,"",VLOOKUP(I11695,EQUIPOS,2,FALSE))</f>
        <v/>
      </c>
      <c r="B11696" s="843"/>
      <c r="C11696" s="187"/>
      <c r="D11696" s="186"/>
      <c r="E11696" s="240">
        <f>IF(I11695=0,0,VLOOKUP(I11695,EQUIPOS,4,FALSE))</f>
        <v>0</v>
      </c>
      <c r="F11696" s="218">
        <f t="shared" si="2087"/>
        <v>0</v>
      </c>
      <c r="G11696" s="220"/>
      <c r="I11696" s="269"/>
    </row>
    <row r="11697" spans="1:9" ht="30.75" customHeight="1">
      <c r="A11697" s="842" t="str">
        <f>IF(I11696=0,"",VLOOKUP(I11696,EQUIPOS,2,FALSE))</f>
        <v/>
      </c>
      <c r="B11697" s="843"/>
      <c r="C11697" s="187"/>
      <c r="D11697" s="186"/>
      <c r="E11697" s="240">
        <f>IF(I11696=0,0,VLOOKUP(I11696,EQUIPOS,4,FALSE))</f>
        <v>0</v>
      </c>
      <c r="F11697" s="218">
        <f t="shared" si="2087"/>
        <v>0</v>
      </c>
      <c r="G11697" s="221"/>
      <c r="I11697" s="308"/>
    </row>
    <row r="11698" spans="1:9" ht="13.5" thickBot="1">
      <c r="A11698" s="222"/>
      <c r="B11698" s="223"/>
      <c r="C11698" s="223"/>
      <c r="D11698" s="225"/>
      <c r="E11698" s="249"/>
      <c r="F11698" s="226" t="s">
        <v>78</v>
      </c>
      <c r="G11698" s="250">
        <f>SUM(F11693:F11697)</f>
        <v>0</v>
      </c>
      <c r="I11698" s="308"/>
    </row>
    <row r="11699" spans="1:9" ht="13.5" thickTop="1">
      <c r="A11699" s="228" t="s">
        <v>69</v>
      </c>
      <c r="B11699" s="229"/>
      <c r="C11699" s="229"/>
      <c r="D11699" s="231"/>
      <c r="E11699" s="231"/>
      <c r="F11699" s="230"/>
      <c r="G11699" s="232"/>
      <c r="H11699" s="209"/>
      <c r="I11699" s="307"/>
    </row>
    <row r="11700" spans="1:9" ht="26">
      <c r="A11700" s="233" t="s">
        <v>53</v>
      </c>
      <c r="B11700" s="235" t="s">
        <v>54</v>
      </c>
      <c r="C11700" s="235" t="s">
        <v>64</v>
      </c>
      <c r="D11700" s="298" t="s">
        <v>70</v>
      </c>
      <c r="E11700" s="236" t="s">
        <v>65</v>
      </c>
      <c r="F11700" s="237" t="s">
        <v>75</v>
      </c>
      <c r="G11700" s="238" t="s">
        <v>66</v>
      </c>
      <c r="I11700" s="269"/>
    </row>
    <row r="11701" spans="1:9">
      <c r="A11701" s="251" t="str">
        <f t="shared" ref="A11701:A11712" si="2088">IF(I11700=0,"",VLOOKUP(I11700,MANOOBRA,2,FALSE))</f>
        <v/>
      </c>
      <c r="B11701" s="239" t="str">
        <f t="shared" ref="B11701:B11712" si="2089">IF(I11700=0,"",VLOOKUP(I11700,MANOOBRA,3,FALSE))</f>
        <v/>
      </c>
      <c r="C11701" s="187"/>
      <c r="D11701" s="187"/>
      <c r="E11701" s="240">
        <f t="shared" ref="E11701:E11712" si="2090">IF(I11700=0,0,VLOOKUP(I11700,MANOOBRA,4,FALSE))</f>
        <v>0</v>
      </c>
      <c r="F11701" s="218">
        <f>IF(D11701=0,0,C11701*E11701/D11701)</f>
        <v>0</v>
      </c>
      <c r="G11701" s="219"/>
      <c r="I11701" s="269"/>
    </row>
    <row r="11702" spans="1:9">
      <c r="A11702" s="251" t="str">
        <f t="shared" si="2088"/>
        <v/>
      </c>
      <c r="B11702" s="239" t="str">
        <f t="shared" si="2089"/>
        <v/>
      </c>
      <c r="C11702" s="187"/>
      <c r="D11702" s="187"/>
      <c r="E11702" s="240">
        <f t="shared" si="2090"/>
        <v>0</v>
      </c>
      <c r="F11702" s="218">
        <f t="shared" ref="F11702:F11712" si="2091">IF(D11702=0,0,C11702*E11702/D11702)</f>
        <v>0</v>
      </c>
      <c r="G11702" s="220"/>
      <c r="I11702" s="269"/>
    </row>
    <row r="11703" spans="1:9">
      <c r="A11703" s="251" t="str">
        <f t="shared" si="2088"/>
        <v/>
      </c>
      <c r="B11703" s="239" t="str">
        <f t="shared" si="2089"/>
        <v/>
      </c>
      <c r="C11703" s="187"/>
      <c r="D11703" s="290"/>
      <c r="E11703" s="240">
        <f t="shared" si="2090"/>
        <v>0</v>
      </c>
      <c r="F11703" s="218">
        <f t="shared" si="2091"/>
        <v>0</v>
      </c>
      <c r="G11703" s="220"/>
      <c r="I11703" s="269"/>
    </row>
    <row r="11704" spans="1:9">
      <c r="A11704" s="251" t="str">
        <f t="shared" si="2088"/>
        <v/>
      </c>
      <c r="B11704" s="239" t="str">
        <f t="shared" si="2089"/>
        <v/>
      </c>
      <c r="C11704" s="187"/>
      <c r="D11704" s="187"/>
      <c r="E11704" s="240">
        <f t="shared" si="2090"/>
        <v>0</v>
      </c>
      <c r="F11704" s="218">
        <f t="shared" si="2091"/>
        <v>0</v>
      </c>
      <c r="G11704" s="220"/>
      <c r="I11704" s="269"/>
    </row>
    <row r="11705" spans="1:9">
      <c r="A11705" s="251" t="str">
        <f t="shared" si="2088"/>
        <v/>
      </c>
      <c r="B11705" s="239" t="str">
        <f t="shared" si="2089"/>
        <v/>
      </c>
      <c r="C11705" s="187"/>
      <c r="D11705" s="187"/>
      <c r="E11705" s="240">
        <f t="shared" si="2090"/>
        <v>0</v>
      </c>
      <c r="F11705" s="218">
        <f t="shared" si="2091"/>
        <v>0</v>
      </c>
      <c r="G11705" s="220"/>
      <c r="I11705" s="269"/>
    </row>
    <row r="11706" spans="1:9">
      <c r="A11706" s="251" t="str">
        <f t="shared" si="2088"/>
        <v/>
      </c>
      <c r="B11706" s="239" t="str">
        <f t="shared" si="2089"/>
        <v/>
      </c>
      <c r="C11706" s="187"/>
      <c r="D11706" s="187"/>
      <c r="E11706" s="240">
        <f t="shared" si="2090"/>
        <v>0</v>
      </c>
      <c r="F11706" s="218">
        <f t="shared" si="2091"/>
        <v>0</v>
      </c>
      <c r="G11706" s="220"/>
      <c r="I11706" s="269"/>
    </row>
    <row r="11707" spans="1:9">
      <c r="A11707" s="251" t="str">
        <f t="shared" si="2088"/>
        <v/>
      </c>
      <c r="B11707" s="239" t="str">
        <f t="shared" si="2089"/>
        <v/>
      </c>
      <c r="C11707" s="187"/>
      <c r="D11707" s="187"/>
      <c r="E11707" s="240">
        <f t="shared" si="2090"/>
        <v>0</v>
      </c>
      <c r="F11707" s="218">
        <f t="shared" si="2091"/>
        <v>0</v>
      </c>
      <c r="G11707" s="220"/>
      <c r="I11707" s="269"/>
    </row>
    <row r="11708" spans="1:9">
      <c r="A11708" s="251" t="str">
        <f t="shared" si="2088"/>
        <v/>
      </c>
      <c r="B11708" s="239" t="str">
        <f t="shared" si="2089"/>
        <v/>
      </c>
      <c r="C11708" s="187"/>
      <c r="D11708" s="187"/>
      <c r="E11708" s="240">
        <f t="shared" si="2090"/>
        <v>0</v>
      </c>
      <c r="F11708" s="218">
        <f t="shared" si="2091"/>
        <v>0</v>
      </c>
      <c r="G11708" s="220"/>
      <c r="I11708" s="269"/>
    </row>
    <row r="11709" spans="1:9">
      <c r="A11709" s="251" t="str">
        <f t="shared" si="2088"/>
        <v/>
      </c>
      <c r="B11709" s="239" t="str">
        <f t="shared" si="2089"/>
        <v/>
      </c>
      <c r="C11709" s="187"/>
      <c r="D11709" s="187"/>
      <c r="E11709" s="240">
        <f t="shared" si="2090"/>
        <v>0</v>
      </c>
      <c r="F11709" s="218">
        <f t="shared" si="2091"/>
        <v>0</v>
      </c>
      <c r="G11709" s="220"/>
      <c r="I11709" s="269"/>
    </row>
    <row r="11710" spans="1:9">
      <c r="A11710" s="251" t="str">
        <f t="shared" si="2088"/>
        <v/>
      </c>
      <c r="B11710" s="239" t="str">
        <f t="shared" si="2089"/>
        <v/>
      </c>
      <c r="C11710" s="187"/>
      <c r="D11710" s="187"/>
      <c r="E11710" s="240">
        <f t="shared" si="2090"/>
        <v>0</v>
      </c>
      <c r="F11710" s="218">
        <f t="shared" si="2091"/>
        <v>0</v>
      </c>
      <c r="G11710" s="220"/>
      <c r="I11710" s="269"/>
    </row>
    <row r="11711" spans="1:9">
      <c r="A11711" s="251" t="str">
        <f t="shared" si="2088"/>
        <v/>
      </c>
      <c r="B11711" s="239" t="str">
        <f t="shared" si="2089"/>
        <v/>
      </c>
      <c r="C11711" s="187"/>
      <c r="D11711" s="187"/>
      <c r="E11711" s="240">
        <f t="shared" si="2090"/>
        <v>0</v>
      </c>
      <c r="F11711" s="218">
        <f t="shared" si="2091"/>
        <v>0</v>
      </c>
      <c r="G11711" s="220"/>
      <c r="I11711" s="269"/>
    </row>
    <row r="11712" spans="1:9" ht="31.5" customHeight="1">
      <c r="A11712" s="251" t="str">
        <f t="shared" si="2088"/>
        <v/>
      </c>
      <c r="B11712" s="239" t="str">
        <f t="shared" si="2089"/>
        <v/>
      </c>
      <c r="C11712" s="187"/>
      <c r="D11712" s="187"/>
      <c r="E11712" s="240">
        <f t="shared" si="2090"/>
        <v>0</v>
      </c>
      <c r="F11712" s="218">
        <f t="shared" si="2091"/>
        <v>0</v>
      </c>
      <c r="G11712" s="221"/>
      <c r="I11712" s="308"/>
    </row>
    <row r="11713" spans="1:20" ht="13.5" thickBot="1">
      <c r="A11713" s="222"/>
      <c r="B11713" s="223"/>
      <c r="C11713" s="223"/>
      <c r="D11713" s="225"/>
      <c r="E11713" s="225"/>
      <c r="F11713" s="226" t="s">
        <v>79</v>
      </c>
      <c r="G11713" s="250">
        <f>SUM(F11701:F11712)</f>
        <v>0</v>
      </c>
      <c r="I11713" s="308"/>
    </row>
    <row r="11714" spans="1:20" ht="13.5" thickTop="1">
      <c r="A11714" s="179" t="s">
        <v>72</v>
      </c>
      <c r="B11714" s="229"/>
      <c r="C11714" s="229"/>
      <c r="D11714" s="231"/>
      <c r="E11714" s="231"/>
      <c r="F11714" s="230"/>
      <c r="G11714" s="232"/>
      <c r="H11714" s="209"/>
      <c r="I11714" s="307"/>
    </row>
    <row r="11715" spans="1:20">
      <c r="A11715" s="233" t="s">
        <v>53</v>
      </c>
      <c r="B11715" s="234"/>
      <c r="C11715" s="234"/>
      <c r="D11715" s="299"/>
      <c r="E11715" s="236" t="s">
        <v>73</v>
      </c>
      <c r="F11715" s="237" t="s">
        <v>74</v>
      </c>
      <c r="G11715" s="252" t="s">
        <v>73</v>
      </c>
      <c r="I11715" s="308"/>
    </row>
    <row r="11716" spans="1:20">
      <c r="A11716" s="178" t="s">
        <v>86</v>
      </c>
      <c r="B11716" s="253"/>
      <c r="C11716" s="253"/>
      <c r="D11716" s="300"/>
      <c r="E11716" s="217">
        <f>SUM(G11675,G11690,G11698,G11713)</f>
        <v>0</v>
      </c>
      <c r="F11716" s="254">
        <f>A</f>
        <v>0</v>
      </c>
      <c r="G11716" s="255">
        <f>E11716*F11716</f>
        <v>0</v>
      </c>
      <c r="I11716" s="308"/>
    </row>
    <row r="11717" spans="1:20">
      <c r="A11717" s="178" t="s">
        <v>84</v>
      </c>
      <c r="B11717" s="253"/>
      <c r="C11717" s="253"/>
      <c r="D11717" s="300"/>
      <c r="E11717" s="217">
        <f>SUM(G11675,G11690,G11698,G11713)</f>
        <v>0</v>
      </c>
      <c r="F11717" s="254">
        <f>I</f>
        <v>0</v>
      </c>
      <c r="G11717" s="255">
        <f>E11717*F11717</f>
        <v>0</v>
      </c>
      <c r="I11717" s="308"/>
    </row>
    <row r="11718" spans="1:20" ht="33" customHeight="1">
      <c r="A11718" s="178" t="s">
        <v>85</v>
      </c>
      <c r="B11718" s="253"/>
      <c r="C11718" s="253"/>
      <c r="D11718" s="300"/>
      <c r="E11718" s="217">
        <f>SUM(G11675,G11690,G11698,G11713)</f>
        <v>0</v>
      </c>
      <c r="F11718" s="254">
        <f>U</f>
        <v>0</v>
      </c>
      <c r="G11718" s="255">
        <f>E11718*F11718</f>
        <v>0</v>
      </c>
      <c r="I11718" s="308"/>
      <c r="J11718" s="281"/>
      <c r="K11718" s="281"/>
      <c r="L11718" s="281"/>
      <c r="M11718" s="281"/>
      <c r="N11718" s="281"/>
      <c r="O11718" s="281"/>
      <c r="P11718" s="281"/>
      <c r="Q11718" s="281"/>
      <c r="R11718" s="281"/>
      <c r="S11718" s="281"/>
    </row>
    <row r="11719" spans="1:20" s="201" customFormat="1" ht="13.5" thickBot="1">
      <c r="A11719" s="222"/>
      <c r="B11719" s="223"/>
      <c r="C11719" s="223"/>
      <c r="D11719" s="225"/>
      <c r="E11719" s="225"/>
      <c r="F11719" s="256" t="s">
        <v>83</v>
      </c>
      <c r="G11719" s="250">
        <f>SUM(G11716:G11718)</f>
        <v>0</v>
      </c>
      <c r="I11719" s="309"/>
      <c r="J11719" s="201" t="str">
        <f>B11659</f>
        <v>12,19</v>
      </c>
      <c r="K11719" s="261">
        <f>E11716</f>
        <v>0</v>
      </c>
      <c r="L11719" s="261">
        <f>+G11675</f>
        <v>0</v>
      </c>
      <c r="M11719" s="261">
        <f>+G11690</f>
        <v>0</v>
      </c>
      <c r="N11719" s="261">
        <f>+G11698</f>
        <v>0</v>
      </c>
      <c r="O11719" s="261">
        <f>+G11713</f>
        <v>0</v>
      </c>
      <c r="P11719" s="280">
        <f>G11716</f>
        <v>0</v>
      </c>
      <c r="Q11719" s="280">
        <f>G11717</f>
        <v>0</v>
      </c>
      <c r="R11719" s="280">
        <f>G11718</f>
        <v>0</v>
      </c>
      <c r="S11719" s="283">
        <f>SUM(K11719:R11719)</f>
        <v>0</v>
      </c>
      <c r="T11719" s="280"/>
    </row>
    <row r="11720" spans="1:20" ht="14" thickTop="1" thickBot="1">
      <c r="A11720" s="257"/>
      <c r="B11720" s="201"/>
      <c r="C11720" s="201"/>
      <c r="D11720" s="301"/>
      <c r="E11720" s="258" t="s">
        <v>88</v>
      </c>
      <c r="F11720" s="259"/>
      <c r="G11720" s="260">
        <f>ROUND(SUM(G11675,G11690,G11698,G11713,G11719),0)</f>
        <v>0</v>
      </c>
      <c r="I11720" s="308"/>
      <c r="T11720" s="280"/>
    </row>
    <row r="11721" spans="1:20" ht="13.5" thickTop="1">
      <c r="A11721" s="262" t="s">
        <v>95</v>
      </c>
      <c r="D11721" s="206"/>
      <c r="E11721" s="206"/>
      <c r="F11721" s="205"/>
      <c r="G11721" s="208"/>
      <c r="I11721" s="308"/>
      <c r="T11721" s="280"/>
    </row>
    <row r="11722" spans="1:20">
      <c r="A11722" s="262"/>
      <c r="B11722" s="263"/>
      <c r="C11722" s="263"/>
      <c r="D11722" s="302"/>
      <c r="E11722" s="206"/>
      <c r="F11722" s="205"/>
      <c r="G11722" s="264">
        <f ca="1">TODAY()</f>
        <v>45189</v>
      </c>
      <c r="I11722" s="308"/>
      <c r="T11722" s="280"/>
    </row>
    <row r="11723" spans="1:20" s="191" customFormat="1" ht="13.5" thickBot="1">
      <c r="A11723" s="222"/>
      <c r="B11723" s="223"/>
      <c r="C11723" s="223"/>
      <c r="D11723" s="225"/>
      <c r="E11723" s="225"/>
      <c r="F11723" s="224"/>
      <c r="G11723" s="265"/>
      <c r="I11723" s="303"/>
      <c r="S11723" s="282"/>
    </row>
    <row r="11724" spans="1:20" s="191" customFormat="1" ht="13.5" thickTop="1">
      <c r="A11724" s="188" t="s">
        <v>124</v>
      </c>
      <c r="B11724" s="188"/>
      <c r="C11724" s="188"/>
      <c r="D11724" s="190"/>
      <c r="E11724" s="190"/>
      <c r="F11724" s="189"/>
      <c r="G11724" s="189"/>
      <c r="I11724" s="303"/>
      <c r="S11724" s="282"/>
    </row>
    <row r="11725" spans="1:20" s="191" customFormat="1">
      <c r="A11725" s="188" t="str">
        <f>CONCATENATE('Prestaciones y AIU'!A10344," ANALISIS DE PRECIOS UNITARIOS")</f>
        <v xml:space="preserve"> ANALISIS DE PRECIOS UNITARIOS</v>
      </c>
      <c r="B11725" s="188"/>
      <c r="C11725" s="188"/>
      <c r="D11725" s="190"/>
      <c r="E11725" s="190"/>
      <c r="F11725" s="189"/>
      <c r="G11725" s="189"/>
      <c r="I11725" s="303"/>
      <c r="S11725" s="282"/>
    </row>
    <row r="11726" spans="1:20" s="191" customFormat="1">
      <c r="A11726" s="188" t="str">
        <f>Objeto_LIC</f>
        <v>OBJETO PROCESO COMPETITIVO</v>
      </c>
      <c r="B11726" s="188"/>
      <c r="C11726" s="188"/>
      <c r="D11726" s="190"/>
      <c r="E11726" s="190"/>
      <c r="F11726" s="189"/>
      <c r="G11726" s="189"/>
      <c r="I11726" s="303"/>
      <c r="S11726" s="282"/>
    </row>
    <row r="11727" spans="1:20">
      <c r="A11727" s="188"/>
      <c r="B11727" s="188"/>
      <c r="C11727" s="188"/>
      <c r="D11727" s="190"/>
      <c r="E11727" s="190"/>
      <c r="F11727" s="189"/>
      <c r="G11727" s="189"/>
    </row>
    <row r="11728" spans="1:20" s="201" customFormat="1" ht="13.5" thickBot="1">
      <c r="A11728" s="192"/>
      <c r="B11728" s="192"/>
      <c r="C11728" s="192"/>
      <c r="D11728" s="194"/>
      <c r="E11728" s="194"/>
      <c r="F11728" s="193"/>
      <c r="G11728" s="193"/>
      <c r="I11728" s="305"/>
      <c r="S11728" s="282"/>
    </row>
    <row r="11729" spans="1:19" ht="13.5" thickTop="1">
      <c r="A11729" s="196"/>
      <c r="B11729" s="197"/>
      <c r="C11729" s="197"/>
      <c r="D11729" s="199"/>
      <c r="E11729" s="199"/>
      <c r="F11729" s="198"/>
      <c r="G11729" s="200" t="s">
        <v>125</v>
      </c>
    </row>
    <row r="11730" spans="1:19">
      <c r="A11730" s="202" t="s">
        <v>58</v>
      </c>
      <c r="B11730" s="844" t="str">
        <f>Proponente</f>
        <v>INDICAR NOMBRE DE CONTRATISTA</v>
      </c>
      <c r="C11730" s="844"/>
      <c r="D11730" s="844"/>
      <c r="E11730" s="844"/>
      <c r="F11730" s="844"/>
      <c r="G11730" s="845"/>
    </row>
    <row r="11731" spans="1:19">
      <c r="A11731" s="202" t="s">
        <v>59</v>
      </c>
      <c r="B11731" s="203" t="str">
        <f>Presupuesto!$A$176</f>
        <v>12,20</v>
      </c>
      <c r="C11731" s="844" t="str">
        <f>Presupuesto!$B$176</f>
        <v>Motobomba 2 y 3" con accesorios (Honda o similar)</v>
      </c>
      <c r="D11731" s="844"/>
      <c r="E11731" s="844"/>
      <c r="F11731" s="844"/>
      <c r="G11731" s="845"/>
    </row>
    <row r="11732" spans="1:19">
      <c r="A11732" s="204"/>
      <c r="D11732" s="206"/>
      <c r="E11732" s="206"/>
      <c r="F11732" s="192" t="s">
        <v>87</v>
      </c>
      <c r="G11732" s="207" t="str">
        <f>Presupuesto!$C$176</f>
        <v>Día</v>
      </c>
      <c r="I11732" s="306"/>
      <c r="J11732" s="281"/>
      <c r="K11732" s="281"/>
      <c r="L11732" s="281"/>
      <c r="M11732" s="281"/>
      <c r="N11732" s="281"/>
      <c r="O11732" s="281"/>
      <c r="P11732" s="281"/>
      <c r="Q11732" s="281"/>
      <c r="R11732" s="281"/>
      <c r="S11732" s="281"/>
    </row>
    <row r="11733" spans="1:19" s="209" customFormat="1" ht="13.5" thickBot="1">
      <c r="A11733" s="202" t="s">
        <v>60</v>
      </c>
      <c r="B11733" s="195"/>
      <c r="C11733" s="195"/>
      <c r="D11733" s="206"/>
      <c r="E11733" s="206"/>
      <c r="F11733" s="205"/>
      <c r="G11733" s="208"/>
      <c r="I11733" s="307"/>
      <c r="S11733" s="281"/>
    </row>
    <row r="11734" spans="1:19" ht="13.5" thickTop="1">
      <c r="A11734" s="210" t="s">
        <v>53</v>
      </c>
      <c r="B11734" s="211" t="s">
        <v>61</v>
      </c>
      <c r="C11734" s="211" t="s">
        <v>62</v>
      </c>
      <c r="D11734" s="212" t="s">
        <v>70</v>
      </c>
      <c r="E11734" s="213" t="s">
        <v>98</v>
      </c>
      <c r="F11734" s="213" t="s">
        <v>75</v>
      </c>
      <c r="G11734" s="214" t="s">
        <v>66</v>
      </c>
      <c r="I11734" s="269"/>
    </row>
    <row r="11735" spans="1:19">
      <c r="A11735" s="215" t="str">
        <f t="shared" ref="A11735:A11746" si="2092">IF(I11734=0,"-",VLOOKUP(I11734,EQUIPOS,2,FALSE))</f>
        <v>-</v>
      </c>
      <c r="B11735" s="216"/>
      <c r="C11735" s="216"/>
      <c r="D11735" s="186"/>
      <c r="E11735" s="217">
        <f t="shared" ref="E11735:E11746" si="2093">IF(I11734=0,0,VLOOKUP(I11734,EQUIPOS,4,FALSE))</f>
        <v>0</v>
      </c>
      <c r="F11735" s="218">
        <f t="shared" ref="F11735:F11746" si="2094">IF(D11735=0,0,E11735/D11735)</f>
        <v>0</v>
      </c>
      <c r="G11735" s="219"/>
      <c r="I11735" s="269"/>
    </row>
    <row r="11736" spans="1:19">
      <c r="A11736" s="215" t="str">
        <f t="shared" si="2092"/>
        <v>-</v>
      </c>
      <c r="B11736" s="216"/>
      <c r="C11736" s="216"/>
      <c r="D11736" s="186"/>
      <c r="E11736" s="217">
        <f t="shared" si="2093"/>
        <v>0</v>
      </c>
      <c r="F11736" s="218">
        <f t="shared" si="2094"/>
        <v>0</v>
      </c>
      <c r="G11736" s="220"/>
      <c r="I11736" s="269"/>
    </row>
    <row r="11737" spans="1:19">
      <c r="A11737" s="215" t="str">
        <f t="shared" si="2092"/>
        <v>-</v>
      </c>
      <c r="B11737" s="216"/>
      <c r="C11737" s="216"/>
      <c r="D11737" s="186"/>
      <c r="E11737" s="217">
        <f t="shared" si="2093"/>
        <v>0</v>
      </c>
      <c r="F11737" s="218">
        <f t="shared" si="2094"/>
        <v>0</v>
      </c>
      <c r="G11737" s="220"/>
      <c r="I11737" s="269"/>
    </row>
    <row r="11738" spans="1:19">
      <c r="A11738" s="215" t="str">
        <f t="shared" si="2092"/>
        <v>-</v>
      </c>
      <c r="B11738" s="216"/>
      <c r="C11738" s="216"/>
      <c r="D11738" s="186"/>
      <c r="E11738" s="217">
        <f t="shared" si="2093"/>
        <v>0</v>
      </c>
      <c r="F11738" s="218">
        <f t="shared" si="2094"/>
        <v>0</v>
      </c>
      <c r="G11738" s="220"/>
      <c r="I11738" s="269"/>
    </row>
    <row r="11739" spans="1:19">
      <c r="A11739" s="215" t="str">
        <f t="shared" si="2092"/>
        <v>-</v>
      </c>
      <c r="B11739" s="216"/>
      <c r="C11739" s="216"/>
      <c r="D11739" s="186"/>
      <c r="E11739" s="217">
        <f t="shared" si="2093"/>
        <v>0</v>
      </c>
      <c r="F11739" s="218">
        <f t="shared" si="2094"/>
        <v>0</v>
      </c>
      <c r="G11739" s="220"/>
      <c r="I11739" s="269"/>
    </row>
    <row r="11740" spans="1:19">
      <c r="A11740" s="215" t="str">
        <f t="shared" si="2092"/>
        <v>-</v>
      </c>
      <c r="B11740" s="216"/>
      <c r="C11740" s="216"/>
      <c r="D11740" s="186"/>
      <c r="E11740" s="217">
        <f t="shared" si="2093"/>
        <v>0</v>
      </c>
      <c r="F11740" s="218">
        <f t="shared" si="2094"/>
        <v>0</v>
      </c>
      <c r="G11740" s="220"/>
      <c r="I11740" s="269"/>
    </row>
    <row r="11741" spans="1:19">
      <c r="A11741" s="215" t="str">
        <f t="shared" si="2092"/>
        <v>-</v>
      </c>
      <c r="B11741" s="216"/>
      <c r="C11741" s="216"/>
      <c r="D11741" s="186"/>
      <c r="E11741" s="217">
        <f t="shared" si="2093"/>
        <v>0</v>
      </c>
      <c r="F11741" s="218">
        <f t="shared" si="2094"/>
        <v>0</v>
      </c>
      <c r="G11741" s="220"/>
      <c r="I11741" s="269"/>
    </row>
    <row r="11742" spans="1:19">
      <c r="A11742" s="215" t="str">
        <f t="shared" si="2092"/>
        <v>-</v>
      </c>
      <c r="B11742" s="216"/>
      <c r="C11742" s="216"/>
      <c r="D11742" s="186"/>
      <c r="E11742" s="217">
        <f t="shared" si="2093"/>
        <v>0</v>
      </c>
      <c r="F11742" s="218">
        <f t="shared" si="2094"/>
        <v>0</v>
      </c>
      <c r="G11742" s="220"/>
      <c r="I11742" s="269"/>
    </row>
    <row r="11743" spans="1:19">
      <c r="A11743" s="215" t="str">
        <f t="shared" si="2092"/>
        <v>-</v>
      </c>
      <c r="B11743" s="216"/>
      <c r="C11743" s="216"/>
      <c r="D11743" s="186"/>
      <c r="E11743" s="217">
        <f t="shared" si="2093"/>
        <v>0</v>
      </c>
      <c r="F11743" s="218">
        <f t="shared" si="2094"/>
        <v>0</v>
      </c>
      <c r="G11743" s="220"/>
      <c r="I11743" s="269"/>
    </row>
    <row r="11744" spans="1:19">
      <c r="A11744" s="215" t="str">
        <f t="shared" si="2092"/>
        <v>-</v>
      </c>
      <c r="B11744" s="216"/>
      <c r="C11744" s="216"/>
      <c r="D11744" s="186"/>
      <c r="E11744" s="217">
        <f t="shared" si="2093"/>
        <v>0</v>
      </c>
      <c r="F11744" s="218">
        <f t="shared" si="2094"/>
        <v>0</v>
      </c>
      <c r="G11744" s="220"/>
      <c r="I11744" s="269"/>
    </row>
    <row r="11745" spans="1:19">
      <c r="A11745" s="215" t="str">
        <f t="shared" si="2092"/>
        <v>-</v>
      </c>
      <c r="B11745" s="216"/>
      <c r="C11745" s="216"/>
      <c r="D11745" s="186"/>
      <c r="E11745" s="217">
        <f t="shared" si="2093"/>
        <v>0</v>
      </c>
      <c r="F11745" s="218">
        <f t="shared" si="2094"/>
        <v>0</v>
      </c>
      <c r="G11745" s="220"/>
      <c r="I11745" s="269"/>
    </row>
    <row r="11746" spans="1:19">
      <c r="A11746" s="215" t="str">
        <f t="shared" si="2092"/>
        <v>-</v>
      </c>
      <c r="B11746" s="216"/>
      <c r="C11746" s="216"/>
      <c r="D11746" s="186"/>
      <c r="E11746" s="217">
        <f t="shared" si="2093"/>
        <v>0</v>
      </c>
      <c r="F11746" s="218">
        <f t="shared" si="2094"/>
        <v>0</v>
      </c>
      <c r="G11746" s="220"/>
      <c r="I11746" s="308"/>
    </row>
    <row r="11747" spans="1:19" ht="13.5" thickBot="1">
      <c r="A11747" s="222"/>
      <c r="B11747" s="223"/>
      <c r="C11747" s="223"/>
      <c r="D11747" s="225"/>
      <c r="E11747" s="225"/>
      <c r="F11747" s="226" t="s">
        <v>76</v>
      </c>
      <c r="G11747" s="227">
        <f>SUM(F11735:F11746)</f>
        <v>0</v>
      </c>
      <c r="I11747" s="308"/>
    </row>
    <row r="11748" spans="1:19" s="209" customFormat="1" ht="13.5" thickTop="1">
      <c r="A11748" s="228" t="s">
        <v>63</v>
      </c>
      <c r="B11748" s="229"/>
      <c r="C11748" s="229"/>
      <c r="D11748" s="231"/>
      <c r="E11748" s="231"/>
      <c r="F11748" s="230"/>
      <c r="G11748" s="232"/>
      <c r="I11748" s="307"/>
      <c r="S11748" s="281"/>
    </row>
    <row r="11749" spans="1:19" ht="26">
      <c r="A11749" s="233" t="s">
        <v>53</v>
      </c>
      <c r="B11749" s="234"/>
      <c r="C11749" s="235" t="s">
        <v>54</v>
      </c>
      <c r="D11749" s="298" t="s">
        <v>64</v>
      </c>
      <c r="E11749" s="236" t="s">
        <v>65</v>
      </c>
      <c r="F11749" s="237" t="s">
        <v>75</v>
      </c>
      <c r="G11749" s="238" t="s">
        <v>66</v>
      </c>
      <c r="I11749" s="269"/>
    </row>
    <row r="11750" spans="1:19">
      <c r="A11750" s="842" t="str">
        <f t="shared" ref="A11750:A11761" si="2095">IF(I11749=0,"",VLOOKUP(I11749,MATERIALES,2,FALSE))</f>
        <v/>
      </c>
      <c r="B11750" s="843"/>
      <c r="C11750" s="239" t="str">
        <f t="shared" ref="C11750:C11758" si="2096">IF(I11749=0,"",VLOOKUP(I11749,MATERIALES,3,FALSE))</f>
        <v/>
      </c>
      <c r="D11750" s="186"/>
      <c r="E11750" s="240">
        <f t="shared" ref="E11750:E11761" si="2097">IF(I11749=0,0,VLOOKUP(I11749,MATERIALES,4,FALSE))</f>
        <v>0</v>
      </c>
      <c r="F11750" s="218">
        <f>D11750*E11750</f>
        <v>0</v>
      </c>
      <c r="G11750" s="219"/>
      <c r="I11750" s="269"/>
    </row>
    <row r="11751" spans="1:19">
      <c r="A11751" s="842" t="str">
        <f t="shared" si="2095"/>
        <v/>
      </c>
      <c r="B11751" s="843"/>
      <c r="C11751" s="239" t="str">
        <f t="shared" si="2096"/>
        <v/>
      </c>
      <c r="D11751" s="186"/>
      <c r="E11751" s="240">
        <f t="shared" si="2097"/>
        <v>0</v>
      </c>
      <c r="F11751" s="218">
        <f t="shared" ref="F11751:F11761" si="2098">D11751*E11751</f>
        <v>0</v>
      </c>
      <c r="G11751" s="220"/>
      <c r="I11751" s="269"/>
    </row>
    <row r="11752" spans="1:19">
      <c r="A11752" s="842" t="str">
        <f t="shared" si="2095"/>
        <v/>
      </c>
      <c r="B11752" s="843"/>
      <c r="C11752" s="239" t="str">
        <f t="shared" si="2096"/>
        <v/>
      </c>
      <c r="D11752" s="186"/>
      <c r="E11752" s="240">
        <f t="shared" si="2097"/>
        <v>0</v>
      </c>
      <c r="F11752" s="218">
        <f t="shared" si="2098"/>
        <v>0</v>
      </c>
      <c r="G11752" s="220"/>
      <c r="I11752" s="269"/>
    </row>
    <row r="11753" spans="1:19">
      <c r="A11753" s="842" t="str">
        <f t="shared" si="2095"/>
        <v/>
      </c>
      <c r="B11753" s="843"/>
      <c r="C11753" s="239" t="str">
        <f t="shared" si="2096"/>
        <v/>
      </c>
      <c r="D11753" s="186"/>
      <c r="E11753" s="240">
        <f t="shared" si="2097"/>
        <v>0</v>
      </c>
      <c r="F11753" s="218">
        <f t="shared" si="2098"/>
        <v>0</v>
      </c>
      <c r="G11753" s="220"/>
      <c r="I11753" s="269"/>
    </row>
    <row r="11754" spans="1:19">
      <c r="A11754" s="842" t="str">
        <f t="shared" si="2095"/>
        <v/>
      </c>
      <c r="B11754" s="843"/>
      <c r="C11754" s="239" t="str">
        <f t="shared" si="2096"/>
        <v/>
      </c>
      <c r="D11754" s="186"/>
      <c r="E11754" s="240">
        <f t="shared" si="2097"/>
        <v>0</v>
      </c>
      <c r="F11754" s="218">
        <f t="shared" si="2098"/>
        <v>0</v>
      </c>
      <c r="G11754" s="220"/>
      <c r="I11754" s="269"/>
    </row>
    <row r="11755" spans="1:19">
      <c r="A11755" s="842" t="str">
        <f t="shared" si="2095"/>
        <v/>
      </c>
      <c r="B11755" s="843"/>
      <c r="C11755" s="239" t="str">
        <f t="shared" si="2096"/>
        <v/>
      </c>
      <c r="D11755" s="186"/>
      <c r="E11755" s="240">
        <f t="shared" si="2097"/>
        <v>0</v>
      </c>
      <c r="F11755" s="218">
        <f t="shared" si="2098"/>
        <v>0</v>
      </c>
      <c r="G11755" s="220"/>
      <c r="I11755" s="269"/>
    </row>
    <row r="11756" spans="1:19">
      <c r="A11756" s="842" t="str">
        <f t="shared" si="2095"/>
        <v/>
      </c>
      <c r="B11756" s="843"/>
      <c r="C11756" s="239" t="str">
        <f t="shared" si="2096"/>
        <v/>
      </c>
      <c r="D11756" s="186"/>
      <c r="E11756" s="240">
        <f t="shared" si="2097"/>
        <v>0</v>
      </c>
      <c r="F11756" s="218">
        <f t="shared" si="2098"/>
        <v>0</v>
      </c>
      <c r="G11756" s="220"/>
      <c r="I11756" s="269"/>
    </row>
    <row r="11757" spans="1:19">
      <c r="A11757" s="842" t="str">
        <f t="shared" si="2095"/>
        <v/>
      </c>
      <c r="B11757" s="843"/>
      <c r="C11757" s="239" t="str">
        <f t="shared" si="2096"/>
        <v/>
      </c>
      <c r="D11757" s="186"/>
      <c r="E11757" s="240">
        <f t="shared" si="2097"/>
        <v>0</v>
      </c>
      <c r="F11757" s="218">
        <f t="shared" si="2098"/>
        <v>0</v>
      </c>
      <c r="G11757" s="241"/>
      <c r="I11757" s="269"/>
    </row>
    <row r="11758" spans="1:19">
      <c r="A11758" s="842" t="str">
        <f t="shared" si="2095"/>
        <v/>
      </c>
      <c r="B11758" s="843"/>
      <c r="C11758" s="239" t="str">
        <f t="shared" si="2096"/>
        <v/>
      </c>
      <c r="D11758" s="186"/>
      <c r="E11758" s="240">
        <f t="shared" si="2097"/>
        <v>0</v>
      </c>
      <c r="F11758" s="218">
        <f t="shared" si="2098"/>
        <v>0</v>
      </c>
      <c r="G11758" s="220"/>
      <c r="I11758" s="269"/>
    </row>
    <row r="11759" spans="1:19">
      <c r="A11759" s="842" t="str">
        <f t="shared" si="2095"/>
        <v/>
      </c>
      <c r="B11759" s="843"/>
      <c r="C11759" s="239"/>
      <c r="D11759" s="186"/>
      <c r="E11759" s="240">
        <f t="shared" si="2097"/>
        <v>0</v>
      </c>
      <c r="F11759" s="218">
        <f t="shared" si="2098"/>
        <v>0</v>
      </c>
      <c r="G11759" s="220"/>
      <c r="I11759" s="269"/>
    </row>
    <row r="11760" spans="1:19">
      <c r="A11760" s="842" t="str">
        <f t="shared" si="2095"/>
        <v/>
      </c>
      <c r="B11760" s="843"/>
      <c r="C11760" s="239"/>
      <c r="D11760" s="186"/>
      <c r="E11760" s="240">
        <f t="shared" si="2097"/>
        <v>0</v>
      </c>
      <c r="F11760" s="218">
        <f t="shared" si="2098"/>
        <v>0</v>
      </c>
      <c r="G11760" s="220"/>
      <c r="I11760" s="269"/>
    </row>
    <row r="11761" spans="1:9" ht="26.25" customHeight="1">
      <c r="A11761" s="842" t="str">
        <f t="shared" si="2095"/>
        <v/>
      </c>
      <c r="B11761" s="843"/>
      <c r="C11761" s="239" t="str">
        <f t="shared" ref="C11761" si="2099">IF(I11760=0,"",VLOOKUP(I11760,MATERIALES,3,FALSE))</f>
        <v/>
      </c>
      <c r="D11761" s="186"/>
      <c r="E11761" s="240">
        <f t="shared" si="2097"/>
        <v>0</v>
      </c>
      <c r="F11761" s="218">
        <f t="shared" si="2098"/>
        <v>0</v>
      </c>
      <c r="G11761" s="221"/>
      <c r="I11761" s="308"/>
    </row>
    <row r="11762" spans="1:9" ht="13.5" thickBot="1">
      <c r="A11762" s="204"/>
      <c r="D11762" s="206"/>
      <c r="E11762" s="242"/>
      <c r="F11762" s="243" t="s">
        <v>77</v>
      </c>
      <c r="G11762" s="241">
        <f>SUM(F11750:F11761)</f>
        <v>0</v>
      </c>
      <c r="I11762" s="308"/>
    </row>
    <row r="11763" spans="1:9" ht="14" thickTop="1" thickBot="1">
      <c r="A11763" s="244" t="s">
        <v>68</v>
      </c>
      <c r="B11763" s="245"/>
      <c r="C11763" s="245"/>
      <c r="D11763" s="247"/>
      <c r="E11763" s="247"/>
      <c r="F11763" s="246"/>
      <c r="G11763" s="248"/>
      <c r="I11763" s="308"/>
    </row>
    <row r="11764" spans="1:9" ht="13.5" thickTop="1">
      <c r="A11764" s="233" t="s">
        <v>53</v>
      </c>
      <c r="B11764" s="234"/>
      <c r="C11764" s="236" t="s">
        <v>67</v>
      </c>
      <c r="D11764" s="298" t="s">
        <v>71</v>
      </c>
      <c r="E11764" s="236" t="s">
        <v>96</v>
      </c>
      <c r="F11764" s="237" t="s">
        <v>75</v>
      </c>
      <c r="G11764" s="238" t="s">
        <v>66</v>
      </c>
      <c r="I11764" s="269"/>
    </row>
    <row r="11765" spans="1:9">
      <c r="A11765" s="842" t="str">
        <f>IF(I11764=0,"",VLOOKUP(I11764,EQUIPOS,2,FALSE))</f>
        <v/>
      </c>
      <c r="B11765" s="843"/>
      <c r="C11765" s="187"/>
      <c r="D11765" s="186"/>
      <c r="E11765" s="240">
        <f>IF(I11764=0,0,VLOOKUP(I11764,EQUIPOS,4,FALSE))</f>
        <v>0</v>
      </c>
      <c r="F11765" s="218">
        <f>C11765*D11765*E11765</f>
        <v>0</v>
      </c>
      <c r="G11765" s="219"/>
      <c r="I11765" s="269"/>
    </row>
    <row r="11766" spans="1:9">
      <c r="A11766" s="842" t="str">
        <f>IF(I11765=0,"",VLOOKUP(I11765,EQUIPOS,2,FALSE))</f>
        <v/>
      </c>
      <c r="B11766" s="843"/>
      <c r="C11766" s="187"/>
      <c r="D11766" s="186"/>
      <c r="E11766" s="240">
        <f>IF(I11765=0,0,VLOOKUP(I11765,EQUIPOS,4,FALSE))</f>
        <v>0</v>
      </c>
      <c r="F11766" s="218">
        <f t="shared" ref="F11766:F11769" si="2100">C11766*D11766*E11766</f>
        <v>0</v>
      </c>
      <c r="G11766" s="220"/>
      <c r="I11766" s="269"/>
    </row>
    <row r="11767" spans="1:9">
      <c r="A11767" s="842" t="str">
        <f>IF(I11766=0,"",VLOOKUP(I11766,EQUIPOS,2,FALSE))</f>
        <v/>
      </c>
      <c r="B11767" s="843"/>
      <c r="C11767" s="187"/>
      <c r="D11767" s="186"/>
      <c r="E11767" s="240">
        <f>IF(I11766=0,0,VLOOKUP(I11766,EQUIPOS,4,FALSE))</f>
        <v>0</v>
      </c>
      <c r="F11767" s="218">
        <f t="shared" si="2100"/>
        <v>0</v>
      </c>
      <c r="G11767" s="220"/>
      <c r="I11767" s="269"/>
    </row>
    <row r="11768" spans="1:9">
      <c r="A11768" s="842" t="str">
        <f>IF(I11767=0,"",VLOOKUP(I11767,EQUIPOS,2,FALSE))</f>
        <v/>
      </c>
      <c r="B11768" s="843"/>
      <c r="C11768" s="187"/>
      <c r="D11768" s="186"/>
      <c r="E11768" s="240">
        <f>IF(I11767=0,0,VLOOKUP(I11767,EQUIPOS,4,FALSE))</f>
        <v>0</v>
      </c>
      <c r="F11768" s="218">
        <f t="shared" si="2100"/>
        <v>0</v>
      </c>
      <c r="G11768" s="220"/>
      <c r="I11768" s="269"/>
    </row>
    <row r="11769" spans="1:9" ht="30.75" customHeight="1">
      <c r="A11769" s="842" t="str">
        <f>IF(I11768=0,"",VLOOKUP(I11768,EQUIPOS,2,FALSE))</f>
        <v/>
      </c>
      <c r="B11769" s="843"/>
      <c r="C11769" s="187"/>
      <c r="D11769" s="186"/>
      <c r="E11769" s="240">
        <f>IF(I11768=0,0,VLOOKUP(I11768,EQUIPOS,4,FALSE))</f>
        <v>0</v>
      </c>
      <c r="F11769" s="218">
        <f t="shared" si="2100"/>
        <v>0</v>
      </c>
      <c r="G11769" s="221"/>
      <c r="I11769" s="308"/>
    </row>
    <row r="11770" spans="1:9" ht="13.5" thickBot="1">
      <c r="A11770" s="222"/>
      <c r="B11770" s="223"/>
      <c r="C11770" s="223"/>
      <c r="D11770" s="225"/>
      <c r="E11770" s="249"/>
      <c r="F11770" s="226" t="s">
        <v>78</v>
      </c>
      <c r="G11770" s="250">
        <f>SUM(F11765:F11769)</f>
        <v>0</v>
      </c>
      <c r="I11770" s="308"/>
    </row>
    <row r="11771" spans="1:9" ht="13.5" thickTop="1">
      <c r="A11771" s="228" t="s">
        <v>69</v>
      </c>
      <c r="B11771" s="229"/>
      <c r="C11771" s="229"/>
      <c r="D11771" s="231"/>
      <c r="E11771" s="231"/>
      <c r="F11771" s="230"/>
      <c r="G11771" s="232"/>
      <c r="H11771" s="209"/>
      <c r="I11771" s="307"/>
    </row>
    <row r="11772" spans="1:9" ht="26">
      <c r="A11772" s="233" t="s">
        <v>53</v>
      </c>
      <c r="B11772" s="235" t="s">
        <v>54</v>
      </c>
      <c r="C11772" s="235" t="s">
        <v>64</v>
      </c>
      <c r="D11772" s="298" t="s">
        <v>70</v>
      </c>
      <c r="E11772" s="236" t="s">
        <v>65</v>
      </c>
      <c r="F11772" s="237" t="s">
        <v>75</v>
      </c>
      <c r="G11772" s="238" t="s">
        <v>66</v>
      </c>
      <c r="I11772" s="269"/>
    </row>
    <row r="11773" spans="1:9">
      <c r="A11773" s="251" t="str">
        <f t="shared" ref="A11773:A11784" si="2101">IF(I11772=0,"",VLOOKUP(I11772,MANOOBRA,2,FALSE))</f>
        <v/>
      </c>
      <c r="B11773" s="239" t="str">
        <f t="shared" ref="B11773:B11784" si="2102">IF(I11772=0,"",VLOOKUP(I11772,MANOOBRA,3,FALSE))</f>
        <v/>
      </c>
      <c r="C11773" s="187"/>
      <c r="D11773" s="187"/>
      <c r="E11773" s="240">
        <f t="shared" ref="E11773:E11784" si="2103">IF(I11772=0,0,VLOOKUP(I11772,MANOOBRA,4,FALSE))</f>
        <v>0</v>
      </c>
      <c r="F11773" s="218">
        <f>IF(D11773=0,0,C11773*E11773/D11773)</f>
        <v>0</v>
      </c>
      <c r="G11773" s="219"/>
      <c r="I11773" s="269"/>
    </row>
    <row r="11774" spans="1:9">
      <c r="A11774" s="251" t="str">
        <f t="shared" si="2101"/>
        <v/>
      </c>
      <c r="B11774" s="239" t="str">
        <f t="shared" si="2102"/>
        <v/>
      </c>
      <c r="C11774" s="187"/>
      <c r="D11774" s="187"/>
      <c r="E11774" s="240">
        <f t="shared" si="2103"/>
        <v>0</v>
      </c>
      <c r="F11774" s="218">
        <f t="shared" ref="F11774:F11784" si="2104">IF(D11774=0,0,C11774*E11774/D11774)</f>
        <v>0</v>
      </c>
      <c r="G11774" s="220"/>
      <c r="I11774" s="269"/>
    </row>
    <row r="11775" spans="1:9">
      <c r="A11775" s="251" t="str">
        <f t="shared" si="2101"/>
        <v/>
      </c>
      <c r="B11775" s="239" t="str">
        <f t="shared" si="2102"/>
        <v/>
      </c>
      <c r="C11775" s="187"/>
      <c r="D11775" s="290"/>
      <c r="E11775" s="240">
        <f t="shared" si="2103"/>
        <v>0</v>
      </c>
      <c r="F11775" s="218">
        <f t="shared" si="2104"/>
        <v>0</v>
      </c>
      <c r="G11775" s="220"/>
      <c r="I11775" s="269"/>
    </row>
    <row r="11776" spans="1:9">
      <c r="A11776" s="251" t="str">
        <f t="shared" si="2101"/>
        <v/>
      </c>
      <c r="B11776" s="239" t="str">
        <f t="shared" si="2102"/>
        <v/>
      </c>
      <c r="C11776" s="187"/>
      <c r="D11776" s="187"/>
      <c r="E11776" s="240">
        <f t="shared" si="2103"/>
        <v>0</v>
      </c>
      <c r="F11776" s="218">
        <f t="shared" si="2104"/>
        <v>0</v>
      </c>
      <c r="G11776" s="220"/>
      <c r="I11776" s="269"/>
    </row>
    <row r="11777" spans="1:20">
      <c r="A11777" s="251" t="str">
        <f t="shared" si="2101"/>
        <v/>
      </c>
      <c r="B11777" s="239" t="str">
        <f t="shared" si="2102"/>
        <v/>
      </c>
      <c r="C11777" s="187"/>
      <c r="D11777" s="187"/>
      <c r="E11777" s="240">
        <f t="shared" si="2103"/>
        <v>0</v>
      </c>
      <c r="F11777" s="218">
        <f t="shared" si="2104"/>
        <v>0</v>
      </c>
      <c r="G11777" s="220"/>
      <c r="I11777" s="269"/>
    </row>
    <row r="11778" spans="1:20">
      <c r="A11778" s="251" t="str">
        <f t="shared" si="2101"/>
        <v/>
      </c>
      <c r="B11778" s="239" t="str">
        <f t="shared" si="2102"/>
        <v/>
      </c>
      <c r="C11778" s="187"/>
      <c r="D11778" s="187"/>
      <c r="E11778" s="240">
        <f t="shared" si="2103"/>
        <v>0</v>
      </c>
      <c r="F11778" s="218">
        <f t="shared" si="2104"/>
        <v>0</v>
      </c>
      <c r="G11778" s="220"/>
      <c r="I11778" s="269"/>
    </row>
    <row r="11779" spans="1:20">
      <c r="A11779" s="251" t="str">
        <f t="shared" si="2101"/>
        <v/>
      </c>
      <c r="B11779" s="239" t="str">
        <f t="shared" si="2102"/>
        <v/>
      </c>
      <c r="C11779" s="187"/>
      <c r="D11779" s="187"/>
      <c r="E11779" s="240">
        <f t="shared" si="2103"/>
        <v>0</v>
      </c>
      <c r="F11779" s="218">
        <f t="shared" si="2104"/>
        <v>0</v>
      </c>
      <c r="G11779" s="220"/>
      <c r="I11779" s="269"/>
    </row>
    <row r="11780" spans="1:20">
      <c r="A11780" s="251" t="str">
        <f t="shared" si="2101"/>
        <v/>
      </c>
      <c r="B11780" s="239" t="str">
        <f t="shared" si="2102"/>
        <v/>
      </c>
      <c r="C11780" s="187"/>
      <c r="D11780" s="187"/>
      <c r="E11780" s="240">
        <f t="shared" si="2103"/>
        <v>0</v>
      </c>
      <c r="F11780" s="218">
        <f t="shared" si="2104"/>
        <v>0</v>
      </c>
      <c r="G11780" s="220"/>
      <c r="I11780" s="269"/>
    </row>
    <row r="11781" spans="1:20">
      <c r="A11781" s="251" t="str">
        <f t="shared" si="2101"/>
        <v/>
      </c>
      <c r="B11781" s="239" t="str">
        <f t="shared" si="2102"/>
        <v/>
      </c>
      <c r="C11781" s="187"/>
      <c r="D11781" s="187"/>
      <c r="E11781" s="240">
        <f t="shared" si="2103"/>
        <v>0</v>
      </c>
      <c r="F11781" s="218">
        <f t="shared" si="2104"/>
        <v>0</v>
      </c>
      <c r="G11781" s="220"/>
      <c r="I11781" s="269"/>
    </row>
    <row r="11782" spans="1:20">
      <c r="A11782" s="251" t="str">
        <f t="shared" si="2101"/>
        <v/>
      </c>
      <c r="B11782" s="239" t="str">
        <f t="shared" si="2102"/>
        <v/>
      </c>
      <c r="C11782" s="187"/>
      <c r="D11782" s="187"/>
      <c r="E11782" s="240">
        <f t="shared" si="2103"/>
        <v>0</v>
      </c>
      <c r="F11782" s="218">
        <f t="shared" si="2104"/>
        <v>0</v>
      </c>
      <c r="G11782" s="220"/>
      <c r="I11782" s="269"/>
    </row>
    <row r="11783" spans="1:20">
      <c r="A11783" s="251" t="str">
        <f t="shared" si="2101"/>
        <v/>
      </c>
      <c r="B11783" s="239" t="str">
        <f t="shared" si="2102"/>
        <v/>
      </c>
      <c r="C11783" s="187"/>
      <c r="D11783" s="187"/>
      <c r="E11783" s="240">
        <f t="shared" si="2103"/>
        <v>0</v>
      </c>
      <c r="F11783" s="218">
        <f t="shared" si="2104"/>
        <v>0</v>
      </c>
      <c r="G11783" s="220"/>
      <c r="I11783" s="269"/>
    </row>
    <row r="11784" spans="1:20" ht="31.5" customHeight="1">
      <c r="A11784" s="251" t="str">
        <f t="shared" si="2101"/>
        <v/>
      </c>
      <c r="B11784" s="239" t="str">
        <f t="shared" si="2102"/>
        <v/>
      </c>
      <c r="C11784" s="187"/>
      <c r="D11784" s="187"/>
      <c r="E11784" s="240">
        <f t="shared" si="2103"/>
        <v>0</v>
      </c>
      <c r="F11784" s="218">
        <f t="shared" si="2104"/>
        <v>0</v>
      </c>
      <c r="G11784" s="221"/>
      <c r="I11784" s="308"/>
    </row>
    <row r="11785" spans="1:20" ht="13.5" thickBot="1">
      <c r="A11785" s="222"/>
      <c r="B11785" s="223"/>
      <c r="C11785" s="223"/>
      <c r="D11785" s="225"/>
      <c r="E11785" s="225"/>
      <c r="F11785" s="226" t="s">
        <v>79</v>
      </c>
      <c r="G11785" s="250">
        <f>SUM(F11773:F11784)</f>
        <v>0</v>
      </c>
      <c r="I11785" s="308"/>
    </row>
    <row r="11786" spans="1:20" ht="13.5" thickTop="1">
      <c r="A11786" s="179" t="s">
        <v>72</v>
      </c>
      <c r="B11786" s="229"/>
      <c r="C11786" s="229"/>
      <c r="D11786" s="231"/>
      <c r="E11786" s="231"/>
      <c r="F11786" s="230"/>
      <c r="G11786" s="232"/>
      <c r="H11786" s="209"/>
      <c r="I11786" s="307"/>
    </row>
    <row r="11787" spans="1:20">
      <c r="A11787" s="233" t="s">
        <v>53</v>
      </c>
      <c r="B11787" s="234"/>
      <c r="C11787" s="234"/>
      <c r="D11787" s="299"/>
      <c r="E11787" s="236" t="s">
        <v>73</v>
      </c>
      <c r="F11787" s="237" t="s">
        <v>74</v>
      </c>
      <c r="G11787" s="252" t="s">
        <v>73</v>
      </c>
      <c r="I11787" s="308"/>
    </row>
    <row r="11788" spans="1:20">
      <c r="A11788" s="178" t="s">
        <v>86</v>
      </c>
      <c r="B11788" s="253"/>
      <c r="C11788" s="253"/>
      <c r="D11788" s="300"/>
      <c r="E11788" s="217">
        <f>SUM(G11747,G11762,G11770,G11785)</f>
        <v>0</v>
      </c>
      <c r="F11788" s="254">
        <f>A</f>
        <v>0</v>
      </c>
      <c r="G11788" s="255">
        <f>E11788*F11788</f>
        <v>0</v>
      </c>
      <c r="I11788" s="308"/>
    </row>
    <row r="11789" spans="1:20">
      <c r="A11789" s="178" t="s">
        <v>84</v>
      </c>
      <c r="B11789" s="253"/>
      <c r="C11789" s="253"/>
      <c r="D11789" s="300"/>
      <c r="E11789" s="217">
        <f>SUM(G11747,G11762,G11770,G11785)</f>
        <v>0</v>
      </c>
      <c r="F11789" s="254">
        <f>I</f>
        <v>0</v>
      </c>
      <c r="G11789" s="255">
        <f>E11789*F11789</f>
        <v>0</v>
      </c>
      <c r="I11789" s="308"/>
    </row>
    <row r="11790" spans="1:20" ht="33" customHeight="1">
      <c r="A11790" s="178" t="s">
        <v>85</v>
      </c>
      <c r="B11790" s="253"/>
      <c r="C11790" s="253"/>
      <c r="D11790" s="300"/>
      <c r="E11790" s="217">
        <f>SUM(G11747,G11762,G11770,G11785)</f>
        <v>0</v>
      </c>
      <c r="F11790" s="254">
        <f>U</f>
        <v>0</v>
      </c>
      <c r="G11790" s="255">
        <f>E11790*F11790</f>
        <v>0</v>
      </c>
      <c r="I11790" s="308"/>
      <c r="J11790" s="281"/>
      <c r="K11790" s="281"/>
      <c r="L11790" s="281"/>
      <c r="M11790" s="281"/>
      <c r="N11790" s="281"/>
      <c r="O11790" s="281"/>
      <c r="P11790" s="281"/>
      <c r="Q11790" s="281"/>
      <c r="R11790" s="281"/>
      <c r="S11790" s="281"/>
    </row>
    <row r="11791" spans="1:20" s="201" customFormat="1" ht="13.5" thickBot="1">
      <c r="A11791" s="222"/>
      <c r="B11791" s="223"/>
      <c r="C11791" s="223"/>
      <c r="D11791" s="225"/>
      <c r="E11791" s="225"/>
      <c r="F11791" s="256" t="s">
        <v>83</v>
      </c>
      <c r="G11791" s="250">
        <f>SUM(G11788:G11790)</f>
        <v>0</v>
      </c>
      <c r="I11791" s="309"/>
      <c r="J11791" s="201" t="str">
        <f>B11731</f>
        <v>12,20</v>
      </c>
      <c r="K11791" s="261">
        <f>E11788</f>
        <v>0</v>
      </c>
      <c r="L11791" s="261">
        <f>+G11747</f>
        <v>0</v>
      </c>
      <c r="M11791" s="261">
        <f>+G11762</f>
        <v>0</v>
      </c>
      <c r="N11791" s="261">
        <f>+G11770</f>
        <v>0</v>
      </c>
      <c r="O11791" s="261">
        <f>+G11785</f>
        <v>0</v>
      </c>
      <c r="P11791" s="280">
        <f>G11788</f>
        <v>0</v>
      </c>
      <c r="Q11791" s="280">
        <f>G11789</f>
        <v>0</v>
      </c>
      <c r="R11791" s="280">
        <f>G11790</f>
        <v>0</v>
      </c>
      <c r="S11791" s="283">
        <f>SUM(K11791:R11791)</f>
        <v>0</v>
      </c>
      <c r="T11791" s="280"/>
    </row>
    <row r="11792" spans="1:20" ht="14" thickTop="1" thickBot="1">
      <c r="A11792" s="257"/>
      <c r="B11792" s="201"/>
      <c r="C11792" s="201"/>
      <c r="D11792" s="301"/>
      <c r="E11792" s="258" t="s">
        <v>88</v>
      </c>
      <c r="F11792" s="259"/>
      <c r="G11792" s="260">
        <f>ROUND(SUM(G11747,G11762,G11770,G11785,G11791),0)</f>
        <v>0</v>
      </c>
      <c r="I11792" s="308"/>
      <c r="T11792" s="280"/>
    </row>
    <row r="11793" spans="1:20" ht="13.5" thickTop="1">
      <c r="A11793" s="262" t="s">
        <v>95</v>
      </c>
      <c r="D11793" s="206"/>
      <c r="E11793" s="206"/>
      <c r="F11793" s="205"/>
      <c r="G11793" s="208"/>
      <c r="I11793" s="308"/>
      <c r="T11793" s="280"/>
    </row>
    <row r="11794" spans="1:20">
      <c r="A11794" s="262"/>
      <c r="B11794" s="263"/>
      <c r="C11794" s="263"/>
      <c r="D11794" s="302"/>
      <c r="E11794" s="206"/>
      <c r="F11794" s="205"/>
      <c r="G11794" s="264">
        <f ca="1">TODAY()</f>
        <v>45189</v>
      </c>
      <c r="I11794" s="308"/>
      <c r="T11794" s="280"/>
    </row>
    <row r="11795" spans="1:20" s="191" customFormat="1" ht="13.5" thickBot="1">
      <c r="A11795" s="222"/>
      <c r="B11795" s="223"/>
      <c r="C11795" s="223"/>
      <c r="D11795" s="225"/>
      <c r="E11795" s="225"/>
      <c r="F11795" s="224"/>
      <c r="G11795" s="265"/>
      <c r="I11795" s="303"/>
      <c r="S11795" s="282"/>
    </row>
    <row r="11796" spans="1:20" s="191" customFormat="1" ht="13.5" thickTop="1">
      <c r="A11796" s="188" t="s">
        <v>124</v>
      </c>
      <c r="B11796" s="188"/>
      <c r="C11796" s="188"/>
      <c r="D11796" s="190"/>
      <c r="E11796" s="190"/>
      <c r="F11796" s="189"/>
      <c r="G11796" s="189"/>
      <c r="I11796" s="303"/>
      <c r="S11796" s="282"/>
    </row>
    <row r="11797" spans="1:20" s="191" customFormat="1">
      <c r="A11797" s="188" t="str">
        <f>CONCATENATE('Prestaciones y AIU'!A10416," ANALISIS DE PRECIOS UNITARIOS")</f>
        <v xml:space="preserve"> ANALISIS DE PRECIOS UNITARIOS</v>
      </c>
      <c r="B11797" s="188"/>
      <c r="C11797" s="188"/>
      <c r="D11797" s="190"/>
      <c r="E11797" s="190"/>
      <c r="F11797" s="189"/>
      <c r="G11797" s="189"/>
      <c r="I11797" s="303"/>
      <c r="S11797" s="282"/>
    </row>
    <row r="11798" spans="1:20" s="191" customFormat="1">
      <c r="A11798" s="188" t="str">
        <f>Objeto_LIC</f>
        <v>OBJETO PROCESO COMPETITIVO</v>
      </c>
      <c r="B11798" s="188"/>
      <c r="C11798" s="188"/>
      <c r="D11798" s="190"/>
      <c r="E11798" s="190"/>
      <c r="F11798" s="189"/>
      <c r="G11798" s="189"/>
      <c r="I11798" s="303"/>
      <c r="S11798" s="282"/>
    </row>
    <row r="11799" spans="1:20">
      <c r="A11799" s="188"/>
      <c r="B11799" s="188"/>
      <c r="C11799" s="188"/>
      <c r="D11799" s="190"/>
      <c r="E11799" s="190"/>
      <c r="F11799" s="189"/>
      <c r="G11799" s="189"/>
    </row>
    <row r="11800" spans="1:20" s="201" customFormat="1" ht="13.5" thickBot="1">
      <c r="A11800" s="192"/>
      <c r="B11800" s="192"/>
      <c r="C11800" s="192"/>
      <c r="D11800" s="194"/>
      <c r="E11800" s="194"/>
      <c r="F11800" s="193"/>
      <c r="G11800" s="193"/>
      <c r="I11800" s="305"/>
      <c r="S11800" s="282"/>
    </row>
    <row r="11801" spans="1:20" ht="13.5" thickTop="1">
      <c r="A11801" s="196"/>
      <c r="B11801" s="197"/>
      <c r="C11801" s="197"/>
      <c r="D11801" s="199"/>
      <c r="E11801" s="199"/>
      <c r="F11801" s="198"/>
      <c r="G11801" s="200" t="s">
        <v>125</v>
      </c>
    </row>
    <row r="11802" spans="1:20">
      <c r="A11802" s="202" t="s">
        <v>58</v>
      </c>
      <c r="B11802" s="844" t="str">
        <f>Proponente</f>
        <v>INDICAR NOMBRE DE CONTRATISTA</v>
      </c>
      <c r="C11802" s="844"/>
      <c r="D11802" s="844"/>
      <c r="E11802" s="844"/>
      <c r="F11802" s="844"/>
      <c r="G11802" s="845"/>
    </row>
    <row r="11803" spans="1:20">
      <c r="A11803" s="202" t="s">
        <v>59</v>
      </c>
      <c r="B11803" s="203" t="str">
        <f>Presupuesto!$A$177</f>
        <v>12,21</v>
      </c>
      <c r="C11803" s="844" t="str">
        <f>Presupuesto!$B$177</f>
        <v>Motobomba 4 y 6" con accesorios (Honda o similar)</v>
      </c>
      <c r="D11803" s="844"/>
      <c r="E11803" s="844"/>
      <c r="F11803" s="844"/>
      <c r="G11803" s="845"/>
    </row>
    <row r="11804" spans="1:20">
      <c r="A11804" s="204"/>
      <c r="D11804" s="206"/>
      <c r="E11804" s="206"/>
      <c r="F11804" s="192" t="s">
        <v>87</v>
      </c>
      <c r="G11804" s="207" t="str">
        <f>Presupuesto!$C$177</f>
        <v>Día</v>
      </c>
      <c r="I11804" s="306"/>
      <c r="J11804" s="281"/>
      <c r="K11804" s="281"/>
      <c r="L11804" s="281"/>
      <c r="M11804" s="281"/>
      <c r="N11804" s="281"/>
      <c r="O11804" s="281"/>
      <c r="P11804" s="281"/>
      <c r="Q11804" s="281"/>
      <c r="R11804" s="281"/>
      <c r="S11804" s="281"/>
    </row>
    <row r="11805" spans="1:20" s="209" customFormat="1" ht="13.5" thickBot="1">
      <c r="A11805" s="202" t="s">
        <v>60</v>
      </c>
      <c r="B11805" s="195"/>
      <c r="C11805" s="195"/>
      <c r="D11805" s="206"/>
      <c r="E11805" s="206"/>
      <c r="F11805" s="205"/>
      <c r="G11805" s="208"/>
      <c r="I11805" s="307"/>
      <c r="S11805" s="281"/>
    </row>
    <row r="11806" spans="1:20" ht="13.5" thickTop="1">
      <c r="A11806" s="210" t="s">
        <v>53</v>
      </c>
      <c r="B11806" s="211" t="s">
        <v>61</v>
      </c>
      <c r="C11806" s="211" t="s">
        <v>62</v>
      </c>
      <c r="D11806" s="212" t="s">
        <v>70</v>
      </c>
      <c r="E11806" s="213" t="s">
        <v>98</v>
      </c>
      <c r="F11806" s="213" t="s">
        <v>75</v>
      </c>
      <c r="G11806" s="214" t="s">
        <v>66</v>
      </c>
      <c r="I11806" s="269"/>
    </row>
    <row r="11807" spans="1:20">
      <c r="A11807" s="215" t="str">
        <f t="shared" ref="A11807:A11818" si="2105">IF(I11806=0,"-",VLOOKUP(I11806,EQUIPOS,2,FALSE))</f>
        <v>-</v>
      </c>
      <c r="B11807" s="216"/>
      <c r="C11807" s="216"/>
      <c r="D11807" s="186"/>
      <c r="E11807" s="217">
        <f t="shared" ref="E11807:E11818" si="2106">IF(I11806=0,0,VLOOKUP(I11806,EQUIPOS,4,FALSE))</f>
        <v>0</v>
      </c>
      <c r="F11807" s="218">
        <f t="shared" ref="F11807:F11818" si="2107">IF(D11807=0,0,E11807/D11807)</f>
        <v>0</v>
      </c>
      <c r="G11807" s="219"/>
      <c r="I11807" s="269"/>
    </row>
    <row r="11808" spans="1:20">
      <c r="A11808" s="215" t="str">
        <f t="shared" si="2105"/>
        <v>-</v>
      </c>
      <c r="B11808" s="216"/>
      <c r="C11808" s="216"/>
      <c r="D11808" s="186"/>
      <c r="E11808" s="217">
        <f t="shared" si="2106"/>
        <v>0</v>
      </c>
      <c r="F11808" s="218">
        <f t="shared" si="2107"/>
        <v>0</v>
      </c>
      <c r="G11808" s="220"/>
      <c r="I11808" s="269"/>
    </row>
    <row r="11809" spans="1:19">
      <c r="A11809" s="215" t="str">
        <f t="shared" si="2105"/>
        <v>-</v>
      </c>
      <c r="B11809" s="216"/>
      <c r="C11809" s="216"/>
      <c r="D11809" s="186"/>
      <c r="E11809" s="217">
        <f t="shared" si="2106"/>
        <v>0</v>
      </c>
      <c r="F11809" s="218">
        <f t="shared" si="2107"/>
        <v>0</v>
      </c>
      <c r="G11809" s="220"/>
      <c r="I11809" s="269"/>
    </row>
    <row r="11810" spans="1:19">
      <c r="A11810" s="215" t="str">
        <f t="shared" si="2105"/>
        <v>-</v>
      </c>
      <c r="B11810" s="216"/>
      <c r="C11810" s="216"/>
      <c r="D11810" s="186"/>
      <c r="E11810" s="217">
        <f t="shared" si="2106"/>
        <v>0</v>
      </c>
      <c r="F11810" s="218">
        <f t="shared" si="2107"/>
        <v>0</v>
      </c>
      <c r="G11810" s="220"/>
      <c r="I11810" s="269"/>
    </row>
    <row r="11811" spans="1:19">
      <c r="A11811" s="215" t="str">
        <f t="shared" si="2105"/>
        <v>-</v>
      </c>
      <c r="B11811" s="216"/>
      <c r="C11811" s="216"/>
      <c r="D11811" s="186"/>
      <c r="E11811" s="217">
        <f t="shared" si="2106"/>
        <v>0</v>
      </c>
      <c r="F11811" s="218">
        <f t="shared" si="2107"/>
        <v>0</v>
      </c>
      <c r="G11811" s="220"/>
      <c r="I11811" s="269"/>
    </row>
    <row r="11812" spans="1:19">
      <c r="A11812" s="215" t="str">
        <f t="shared" si="2105"/>
        <v>-</v>
      </c>
      <c r="B11812" s="216"/>
      <c r="C11812" s="216"/>
      <c r="D11812" s="186"/>
      <c r="E11812" s="217">
        <f t="shared" si="2106"/>
        <v>0</v>
      </c>
      <c r="F11812" s="218">
        <f t="shared" si="2107"/>
        <v>0</v>
      </c>
      <c r="G11812" s="220"/>
      <c r="I11812" s="269"/>
    </row>
    <row r="11813" spans="1:19">
      <c r="A11813" s="215" t="str">
        <f t="shared" si="2105"/>
        <v>-</v>
      </c>
      <c r="B11813" s="216"/>
      <c r="C11813" s="216"/>
      <c r="D11813" s="186"/>
      <c r="E11813" s="217">
        <f t="shared" si="2106"/>
        <v>0</v>
      </c>
      <c r="F11813" s="218">
        <f t="shared" si="2107"/>
        <v>0</v>
      </c>
      <c r="G11813" s="220"/>
      <c r="I11813" s="269"/>
    </row>
    <row r="11814" spans="1:19">
      <c r="A11814" s="215" t="str">
        <f t="shared" si="2105"/>
        <v>-</v>
      </c>
      <c r="B11814" s="216"/>
      <c r="C11814" s="216"/>
      <c r="D11814" s="186"/>
      <c r="E11814" s="217">
        <f t="shared" si="2106"/>
        <v>0</v>
      </c>
      <c r="F11814" s="218">
        <f t="shared" si="2107"/>
        <v>0</v>
      </c>
      <c r="G11814" s="220"/>
      <c r="I11814" s="269"/>
    </row>
    <row r="11815" spans="1:19">
      <c r="A11815" s="215" t="str">
        <f t="shared" si="2105"/>
        <v>-</v>
      </c>
      <c r="B11815" s="216"/>
      <c r="C11815" s="216"/>
      <c r="D11815" s="186"/>
      <c r="E11815" s="217">
        <f t="shared" si="2106"/>
        <v>0</v>
      </c>
      <c r="F11815" s="218">
        <f t="shared" si="2107"/>
        <v>0</v>
      </c>
      <c r="G11815" s="220"/>
      <c r="I11815" s="269"/>
    </row>
    <row r="11816" spans="1:19">
      <c r="A11816" s="215" t="str">
        <f t="shared" si="2105"/>
        <v>-</v>
      </c>
      <c r="B11816" s="216"/>
      <c r="C11816" s="216"/>
      <c r="D11816" s="186"/>
      <c r="E11816" s="217">
        <f t="shared" si="2106"/>
        <v>0</v>
      </c>
      <c r="F11816" s="218">
        <f t="shared" si="2107"/>
        <v>0</v>
      </c>
      <c r="G11816" s="220"/>
      <c r="I11816" s="269"/>
    </row>
    <row r="11817" spans="1:19">
      <c r="A11817" s="215" t="str">
        <f t="shared" si="2105"/>
        <v>-</v>
      </c>
      <c r="B11817" s="216"/>
      <c r="C11817" s="216"/>
      <c r="D11817" s="186"/>
      <c r="E11817" s="217">
        <f t="shared" si="2106"/>
        <v>0</v>
      </c>
      <c r="F11817" s="218">
        <f t="shared" si="2107"/>
        <v>0</v>
      </c>
      <c r="G11817" s="220"/>
      <c r="I11817" s="269"/>
    </row>
    <row r="11818" spans="1:19">
      <c r="A11818" s="215" t="str">
        <f t="shared" si="2105"/>
        <v>-</v>
      </c>
      <c r="B11818" s="216"/>
      <c r="C11818" s="216"/>
      <c r="D11818" s="186"/>
      <c r="E11818" s="217">
        <f t="shared" si="2106"/>
        <v>0</v>
      </c>
      <c r="F11818" s="218">
        <f t="shared" si="2107"/>
        <v>0</v>
      </c>
      <c r="G11818" s="220"/>
      <c r="I11818" s="308"/>
    </row>
    <row r="11819" spans="1:19" ht="13.5" thickBot="1">
      <c r="A11819" s="222"/>
      <c r="B11819" s="223"/>
      <c r="C11819" s="223"/>
      <c r="D11819" s="225"/>
      <c r="E11819" s="225"/>
      <c r="F11819" s="226" t="s">
        <v>76</v>
      </c>
      <c r="G11819" s="227">
        <f>SUM(F11807:F11818)</f>
        <v>0</v>
      </c>
      <c r="I11819" s="308"/>
    </row>
    <row r="11820" spans="1:19" s="209" customFormat="1" ht="13.5" thickTop="1">
      <c r="A11820" s="228" t="s">
        <v>63</v>
      </c>
      <c r="B11820" s="229"/>
      <c r="C11820" s="229"/>
      <c r="D11820" s="231"/>
      <c r="E11820" s="231"/>
      <c r="F11820" s="230"/>
      <c r="G11820" s="232"/>
      <c r="I11820" s="307"/>
      <c r="S11820" s="281"/>
    </row>
    <row r="11821" spans="1:19" ht="26">
      <c r="A11821" s="233" t="s">
        <v>53</v>
      </c>
      <c r="B11821" s="234"/>
      <c r="C11821" s="235" t="s">
        <v>54</v>
      </c>
      <c r="D11821" s="298" t="s">
        <v>64</v>
      </c>
      <c r="E11821" s="236" t="s">
        <v>65</v>
      </c>
      <c r="F11821" s="237" t="s">
        <v>75</v>
      </c>
      <c r="G11821" s="238" t="s">
        <v>66</v>
      </c>
      <c r="I11821" s="269"/>
    </row>
    <row r="11822" spans="1:19">
      <c r="A11822" s="842" t="str">
        <f t="shared" ref="A11822:A11833" si="2108">IF(I11821=0,"",VLOOKUP(I11821,MATERIALES,2,FALSE))</f>
        <v/>
      </c>
      <c r="B11822" s="843"/>
      <c r="C11822" s="239" t="str">
        <f t="shared" ref="C11822:C11830" si="2109">IF(I11821=0,"",VLOOKUP(I11821,MATERIALES,3,FALSE))</f>
        <v/>
      </c>
      <c r="D11822" s="186"/>
      <c r="E11822" s="240">
        <f t="shared" ref="E11822:E11833" si="2110">IF(I11821=0,0,VLOOKUP(I11821,MATERIALES,4,FALSE))</f>
        <v>0</v>
      </c>
      <c r="F11822" s="218">
        <f>D11822*E11822</f>
        <v>0</v>
      </c>
      <c r="G11822" s="219"/>
      <c r="I11822" s="269"/>
    </row>
    <row r="11823" spans="1:19">
      <c r="A11823" s="842" t="str">
        <f t="shared" si="2108"/>
        <v/>
      </c>
      <c r="B11823" s="843"/>
      <c r="C11823" s="239" t="str">
        <f t="shared" si="2109"/>
        <v/>
      </c>
      <c r="D11823" s="186"/>
      <c r="E11823" s="240">
        <f t="shared" si="2110"/>
        <v>0</v>
      </c>
      <c r="F11823" s="218">
        <f t="shared" ref="F11823:F11833" si="2111">D11823*E11823</f>
        <v>0</v>
      </c>
      <c r="G11823" s="220"/>
      <c r="I11823" s="269"/>
    </row>
    <row r="11824" spans="1:19">
      <c r="A11824" s="842" t="str">
        <f t="shared" si="2108"/>
        <v/>
      </c>
      <c r="B11824" s="843"/>
      <c r="C11824" s="239" t="str">
        <f t="shared" si="2109"/>
        <v/>
      </c>
      <c r="D11824" s="186"/>
      <c r="E11824" s="240">
        <f t="shared" si="2110"/>
        <v>0</v>
      </c>
      <c r="F11824" s="218">
        <f t="shared" si="2111"/>
        <v>0</v>
      </c>
      <c r="G11824" s="220"/>
      <c r="I11824" s="269"/>
    </row>
    <row r="11825" spans="1:9">
      <c r="A11825" s="842" t="str">
        <f t="shared" si="2108"/>
        <v/>
      </c>
      <c r="B11825" s="843"/>
      <c r="C11825" s="239" t="str">
        <f t="shared" si="2109"/>
        <v/>
      </c>
      <c r="D11825" s="186"/>
      <c r="E11825" s="240">
        <f t="shared" si="2110"/>
        <v>0</v>
      </c>
      <c r="F11825" s="218">
        <f t="shared" si="2111"/>
        <v>0</v>
      </c>
      <c r="G11825" s="220"/>
      <c r="I11825" s="269"/>
    </row>
    <row r="11826" spans="1:9">
      <c r="A11826" s="842" t="str">
        <f t="shared" si="2108"/>
        <v/>
      </c>
      <c r="B11826" s="843"/>
      <c r="C11826" s="239" t="str">
        <f t="shared" si="2109"/>
        <v/>
      </c>
      <c r="D11826" s="186"/>
      <c r="E11826" s="240">
        <f t="shared" si="2110"/>
        <v>0</v>
      </c>
      <c r="F11826" s="218">
        <f t="shared" si="2111"/>
        <v>0</v>
      </c>
      <c r="G11826" s="220"/>
      <c r="I11826" s="269"/>
    </row>
    <row r="11827" spans="1:9">
      <c r="A11827" s="842" t="str">
        <f t="shared" si="2108"/>
        <v/>
      </c>
      <c r="B11827" s="843"/>
      <c r="C11827" s="239" t="str">
        <f t="shared" si="2109"/>
        <v/>
      </c>
      <c r="D11827" s="186"/>
      <c r="E11827" s="240">
        <f t="shared" si="2110"/>
        <v>0</v>
      </c>
      <c r="F11827" s="218">
        <f t="shared" si="2111"/>
        <v>0</v>
      </c>
      <c r="G11827" s="220"/>
      <c r="I11827" s="269"/>
    </row>
    <row r="11828" spans="1:9">
      <c r="A11828" s="842" t="str">
        <f t="shared" si="2108"/>
        <v/>
      </c>
      <c r="B11828" s="843"/>
      <c r="C11828" s="239" t="str">
        <f t="shared" si="2109"/>
        <v/>
      </c>
      <c r="D11828" s="186"/>
      <c r="E11828" s="240">
        <f t="shared" si="2110"/>
        <v>0</v>
      </c>
      <c r="F11828" s="218">
        <f t="shared" si="2111"/>
        <v>0</v>
      </c>
      <c r="G11828" s="220"/>
      <c r="I11828" s="269"/>
    </row>
    <row r="11829" spans="1:9">
      <c r="A11829" s="842" t="str">
        <f t="shared" si="2108"/>
        <v/>
      </c>
      <c r="B11829" s="843"/>
      <c r="C11829" s="239" t="str">
        <f t="shared" si="2109"/>
        <v/>
      </c>
      <c r="D11829" s="186"/>
      <c r="E11829" s="240">
        <f t="shared" si="2110"/>
        <v>0</v>
      </c>
      <c r="F11829" s="218">
        <f t="shared" si="2111"/>
        <v>0</v>
      </c>
      <c r="G11829" s="241"/>
      <c r="I11829" s="269"/>
    </row>
    <row r="11830" spans="1:9">
      <c r="A11830" s="842" t="str">
        <f t="shared" si="2108"/>
        <v/>
      </c>
      <c r="B11830" s="843"/>
      <c r="C11830" s="239" t="str">
        <f t="shared" si="2109"/>
        <v/>
      </c>
      <c r="D11830" s="186"/>
      <c r="E11830" s="240">
        <f t="shared" si="2110"/>
        <v>0</v>
      </c>
      <c r="F11830" s="218">
        <f t="shared" si="2111"/>
        <v>0</v>
      </c>
      <c r="G11830" s="220"/>
      <c r="I11830" s="269"/>
    </row>
    <row r="11831" spans="1:9">
      <c r="A11831" s="842" t="str">
        <f t="shared" si="2108"/>
        <v/>
      </c>
      <c r="B11831" s="843"/>
      <c r="C11831" s="239"/>
      <c r="D11831" s="186"/>
      <c r="E11831" s="240">
        <f t="shared" si="2110"/>
        <v>0</v>
      </c>
      <c r="F11831" s="218">
        <f t="shared" si="2111"/>
        <v>0</v>
      </c>
      <c r="G11831" s="220"/>
      <c r="I11831" s="269"/>
    </row>
    <row r="11832" spans="1:9">
      <c r="A11832" s="842" t="str">
        <f t="shared" si="2108"/>
        <v/>
      </c>
      <c r="B11832" s="843"/>
      <c r="C11832" s="239"/>
      <c r="D11832" s="186"/>
      <c r="E11832" s="240">
        <f t="shared" si="2110"/>
        <v>0</v>
      </c>
      <c r="F11832" s="218">
        <f t="shared" si="2111"/>
        <v>0</v>
      </c>
      <c r="G11832" s="220"/>
      <c r="I11832" s="269"/>
    </row>
    <row r="11833" spans="1:9" ht="26.25" customHeight="1">
      <c r="A11833" s="842" t="str">
        <f t="shared" si="2108"/>
        <v/>
      </c>
      <c r="B11833" s="843"/>
      <c r="C11833" s="239" t="str">
        <f t="shared" ref="C11833" si="2112">IF(I11832=0,"",VLOOKUP(I11832,MATERIALES,3,FALSE))</f>
        <v/>
      </c>
      <c r="D11833" s="186"/>
      <c r="E11833" s="240">
        <f t="shared" si="2110"/>
        <v>0</v>
      </c>
      <c r="F11833" s="218">
        <f t="shared" si="2111"/>
        <v>0</v>
      </c>
      <c r="G11833" s="221"/>
      <c r="I11833" s="308"/>
    </row>
    <row r="11834" spans="1:9" ht="13.5" thickBot="1">
      <c r="A11834" s="204"/>
      <c r="D11834" s="206"/>
      <c r="E11834" s="242"/>
      <c r="F11834" s="243" t="s">
        <v>77</v>
      </c>
      <c r="G11834" s="241">
        <f>SUM(F11822:F11833)</f>
        <v>0</v>
      </c>
      <c r="I11834" s="308"/>
    </row>
    <row r="11835" spans="1:9" ht="14" thickTop="1" thickBot="1">
      <c r="A11835" s="244" t="s">
        <v>68</v>
      </c>
      <c r="B11835" s="245"/>
      <c r="C11835" s="245"/>
      <c r="D11835" s="247"/>
      <c r="E11835" s="247"/>
      <c r="F11835" s="246"/>
      <c r="G11835" s="248"/>
      <c r="I11835" s="308"/>
    </row>
    <row r="11836" spans="1:9" ht="13.5" thickTop="1">
      <c r="A11836" s="233" t="s">
        <v>53</v>
      </c>
      <c r="B11836" s="234"/>
      <c r="C11836" s="236" t="s">
        <v>67</v>
      </c>
      <c r="D11836" s="298" t="s">
        <v>71</v>
      </c>
      <c r="E11836" s="236" t="s">
        <v>96</v>
      </c>
      <c r="F11836" s="237" t="s">
        <v>75</v>
      </c>
      <c r="G11836" s="238" t="s">
        <v>66</v>
      </c>
      <c r="I11836" s="269"/>
    </row>
    <row r="11837" spans="1:9">
      <c r="A11837" s="842" t="str">
        <f>IF(I11836=0,"",VLOOKUP(I11836,EQUIPOS,2,FALSE))</f>
        <v/>
      </c>
      <c r="B11837" s="843"/>
      <c r="C11837" s="187"/>
      <c r="D11837" s="186"/>
      <c r="E11837" s="240">
        <f>IF(I11836=0,0,VLOOKUP(I11836,EQUIPOS,4,FALSE))</f>
        <v>0</v>
      </c>
      <c r="F11837" s="218">
        <f>C11837*D11837*E11837</f>
        <v>0</v>
      </c>
      <c r="G11837" s="219"/>
      <c r="I11837" s="269"/>
    </row>
    <row r="11838" spans="1:9">
      <c r="A11838" s="842" t="str">
        <f>IF(I11837=0,"",VLOOKUP(I11837,EQUIPOS,2,FALSE))</f>
        <v/>
      </c>
      <c r="B11838" s="843"/>
      <c r="C11838" s="187"/>
      <c r="D11838" s="186"/>
      <c r="E11838" s="240">
        <f>IF(I11837=0,0,VLOOKUP(I11837,EQUIPOS,4,FALSE))</f>
        <v>0</v>
      </c>
      <c r="F11838" s="218">
        <f t="shared" ref="F11838:F11841" si="2113">C11838*D11838*E11838</f>
        <v>0</v>
      </c>
      <c r="G11838" s="220"/>
      <c r="I11838" s="269"/>
    </row>
    <row r="11839" spans="1:9">
      <c r="A11839" s="842" t="str">
        <f>IF(I11838=0,"",VLOOKUP(I11838,EQUIPOS,2,FALSE))</f>
        <v/>
      </c>
      <c r="B11839" s="843"/>
      <c r="C11839" s="187"/>
      <c r="D11839" s="186"/>
      <c r="E11839" s="240">
        <f>IF(I11838=0,0,VLOOKUP(I11838,EQUIPOS,4,FALSE))</f>
        <v>0</v>
      </c>
      <c r="F11839" s="218">
        <f t="shared" si="2113"/>
        <v>0</v>
      </c>
      <c r="G11839" s="220"/>
      <c r="I11839" s="269"/>
    </row>
    <row r="11840" spans="1:9">
      <c r="A11840" s="842" t="str">
        <f>IF(I11839=0,"",VLOOKUP(I11839,EQUIPOS,2,FALSE))</f>
        <v/>
      </c>
      <c r="B11840" s="843"/>
      <c r="C11840" s="187"/>
      <c r="D11840" s="186"/>
      <c r="E11840" s="240">
        <f>IF(I11839=0,0,VLOOKUP(I11839,EQUIPOS,4,FALSE))</f>
        <v>0</v>
      </c>
      <c r="F11840" s="218">
        <f t="shared" si="2113"/>
        <v>0</v>
      </c>
      <c r="G11840" s="220"/>
      <c r="I11840" s="269"/>
    </row>
    <row r="11841" spans="1:9" ht="30.75" customHeight="1">
      <c r="A11841" s="842" t="str">
        <f>IF(I11840=0,"",VLOOKUP(I11840,EQUIPOS,2,FALSE))</f>
        <v/>
      </c>
      <c r="B11841" s="843"/>
      <c r="C11841" s="187"/>
      <c r="D11841" s="186"/>
      <c r="E11841" s="240">
        <f>IF(I11840=0,0,VLOOKUP(I11840,EQUIPOS,4,FALSE))</f>
        <v>0</v>
      </c>
      <c r="F11841" s="218">
        <f t="shared" si="2113"/>
        <v>0</v>
      </c>
      <c r="G11841" s="221"/>
      <c r="I11841" s="308"/>
    </row>
    <row r="11842" spans="1:9" ht="13.5" thickBot="1">
      <c r="A11842" s="222"/>
      <c r="B11842" s="223"/>
      <c r="C11842" s="223"/>
      <c r="D11842" s="225"/>
      <c r="E11842" s="249"/>
      <c r="F11842" s="226" t="s">
        <v>78</v>
      </c>
      <c r="G11842" s="250">
        <f>SUM(F11837:F11841)</f>
        <v>0</v>
      </c>
      <c r="I11842" s="308"/>
    </row>
    <row r="11843" spans="1:9" ht="13.5" thickTop="1">
      <c r="A11843" s="228" t="s">
        <v>69</v>
      </c>
      <c r="B11843" s="229"/>
      <c r="C11843" s="229"/>
      <c r="D11843" s="231"/>
      <c r="E11843" s="231"/>
      <c r="F11843" s="230"/>
      <c r="G11843" s="232"/>
      <c r="H11843" s="209"/>
      <c r="I11843" s="307"/>
    </row>
    <row r="11844" spans="1:9" ht="26">
      <c r="A11844" s="233" t="s">
        <v>53</v>
      </c>
      <c r="B11844" s="235" t="s">
        <v>54</v>
      </c>
      <c r="C11844" s="235" t="s">
        <v>64</v>
      </c>
      <c r="D11844" s="298" t="s">
        <v>70</v>
      </c>
      <c r="E11844" s="236" t="s">
        <v>65</v>
      </c>
      <c r="F11844" s="237" t="s">
        <v>75</v>
      </c>
      <c r="G11844" s="238" t="s">
        <v>66</v>
      </c>
      <c r="I11844" s="269"/>
    </row>
    <row r="11845" spans="1:9">
      <c r="A11845" s="251" t="str">
        <f t="shared" ref="A11845:A11856" si="2114">IF(I11844=0,"",VLOOKUP(I11844,MANOOBRA,2,FALSE))</f>
        <v/>
      </c>
      <c r="B11845" s="239" t="str">
        <f t="shared" ref="B11845:B11856" si="2115">IF(I11844=0,"",VLOOKUP(I11844,MANOOBRA,3,FALSE))</f>
        <v/>
      </c>
      <c r="C11845" s="187"/>
      <c r="D11845" s="187"/>
      <c r="E11845" s="240">
        <f t="shared" ref="E11845:E11856" si="2116">IF(I11844=0,0,VLOOKUP(I11844,MANOOBRA,4,FALSE))</f>
        <v>0</v>
      </c>
      <c r="F11845" s="218">
        <f>IF(D11845=0,0,C11845*E11845/D11845)</f>
        <v>0</v>
      </c>
      <c r="G11845" s="219"/>
      <c r="I11845" s="269"/>
    </row>
    <row r="11846" spans="1:9">
      <c r="A11846" s="251" t="str">
        <f t="shared" si="2114"/>
        <v/>
      </c>
      <c r="B11846" s="239" t="str">
        <f t="shared" si="2115"/>
        <v/>
      </c>
      <c r="C11846" s="187"/>
      <c r="D11846" s="187"/>
      <c r="E11846" s="240">
        <f t="shared" si="2116"/>
        <v>0</v>
      </c>
      <c r="F11846" s="218">
        <f t="shared" ref="F11846:F11856" si="2117">IF(D11846=0,0,C11846*E11846/D11846)</f>
        <v>0</v>
      </c>
      <c r="G11846" s="220"/>
      <c r="I11846" s="269"/>
    </row>
    <row r="11847" spans="1:9">
      <c r="A11847" s="251" t="str">
        <f t="shared" si="2114"/>
        <v/>
      </c>
      <c r="B11847" s="239" t="str">
        <f t="shared" si="2115"/>
        <v/>
      </c>
      <c r="C11847" s="187"/>
      <c r="D11847" s="290"/>
      <c r="E11847" s="240">
        <f t="shared" si="2116"/>
        <v>0</v>
      </c>
      <c r="F11847" s="218">
        <f t="shared" si="2117"/>
        <v>0</v>
      </c>
      <c r="G11847" s="220"/>
      <c r="I11847" s="269"/>
    </row>
    <row r="11848" spans="1:9">
      <c r="A11848" s="251" t="str">
        <f t="shared" si="2114"/>
        <v/>
      </c>
      <c r="B11848" s="239" t="str">
        <f t="shared" si="2115"/>
        <v/>
      </c>
      <c r="C11848" s="187"/>
      <c r="D11848" s="187"/>
      <c r="E11848" s="240">
        <f t="shared" si="2116"/>
        <v>0</v>
      </c>
      <c r="F11848" s="218">
        <f t="shared" si="2117"/>
        <v>0</v>
      </c>
      <c r="G11848" s="220"/>
      <c r="I11848" s="269"/>
    </row>
    <row r="11849" spans="1:9">
      <c r="A11849" s="251" t="str">
        <f t="shared" si="2114"/>
        <v/>
      </c>
      <c r="B11849" s="239" t="str">
        <f t="shared" si="2115"/>
        <v/>
      </c>
      <c r="C11849" s="187"/>
      <c r="D11849" s="187"/>
      <c r="E11849" s="240">
        <f t="shared" si="2116"/>
        <v>0</v>
      </c>
      <c r="F11849" s="218">
        <f t="shared" si="2117"/>
        <v>0</v>
      </c>
      <c r="G11849" s="220"/>
      <c r="I11849" s="269"/>
    </row>
    <row r="11850" spans="1:9">
      <c r="A11850" s="251" t="str">
        <f t="shared" si="2114"/>
        <v/>
      </c>
      <c r="B11850" s="239" t="str">
        <f t="shared" si="2115"/>
        <v/>
      </c>
      <c r="C11850" s="187"/>
      <c r="D11850" s="187"/>
      <c r="E11850" s="240">
        <f t="shared" si="2116"/>
        <v>0</v>
      </c>
      <c r="F11850" s="218">
        <f t="shared" si="2117"/>
        <v>0</v>
      </c>
      <c r="G11850" s="220"/>
      <c r="I11850" s="269"/>
    </row>
    <row r="11851" spans="1:9">
      <c r="A11851" s="251" t="str">
        <f t="shared" si="2114"/>
        <v/>
      </c>
      <c r="B11851" s="239" t="str">
        <f t="shared" si="2115"/>
        <v/>
      </c>
      <c r="C11851" s="187"/>
      <c r="D11851" s="187"/>
      <c r="E11851" s="240">
        <f t="shared" si="2116"/>
        <v>0</v>
      </c>
      <c r="F11851" s="218">
        <f t="shared" si="2117"/>
        <v>0</v>
      </c>
      <c r="G11851" s="220"/>
      <c r="I11851" s="269"/>
    </row>
    <row r="11852" spans="1:9">
      <c r="A11852" s="251" t="str">
        <f t="shared" si="2114"/>
        <v/>
      </c>
      <c r="B11852" s="239" t="str">
        <f t="shared" si="2115"/>
        <v/>
      </c>
      <c r="C11852" s="187"/>
      <c r="D11852" s="187"/>
      <c r="E11852" s="240">
        <f t="shared" si="2116"/>
        <v>0</v>
      </c>
      <c r="F11852" s="218">
        <f t="shared" si="2117"/>
        <v>0</v>
      </c>
      <c r="G11852" s="220"/>
      <c r="I11852" s="269"/>
    </row>
    <row r="11853" spans="1:9">
      <c r="A11853" s="251" t="str">
        <f t="shared" si="2114"/>
        <v/>
      </c>
      <c r="B11853" s="239" t="str">
        <f t="shared" si="2115"/>
        <v/>
      </c>
      <c r="C11853" s="187"/>
      <c r="D11853" s="187"/>
      <c r="E11853" s="240">
        <f t="shared" si="2116"/>
        <v>0</v>
      </c>
      <c r="F11853" s="218">
        <f t="shared" si="2117"/>
        <v>0</v>
      </c>
      <c r="G11853" s="220"/>
      <c r="I11853" s="269"/>
    </row>
    <row r="11854" spans="1:9">
      <c r="A11854" s="251" t="str">
        <f t="shared" si="2114"/>
        <v/>
      </c>
      <c r="B11854" s="239" t="str">
        <f t="shared" si="2115"/>
        <v/>
      </c>
      <c r="C11854" s="187"/>
      <c r="D11854" s="187"/>
      <c r="E11854" s="240">
        <f t="shared" si="2116"/>
        <v>0</v>
      </c>
      <c r="F11854" s="218">
        <f t="shared" si="2117"/>
        <v>0</v>
      </c>
      <c r="G11854" s="220"/>
      <c r="I11854" s="269"/>
    </row>
    <row r="11855" spans="1:9">
      <c r="A11855" s="251" t="str">
        <f t="shared" si="2114"/>
        <v/>
      </c>
      <c r="B11855" s="239" t="str">
        <f t="shared" si="2115"/>
        <v/>
      </c>
      <c r="C11855" s="187"/>
      <c r="D11855" s="187"/>
      <c r="E11855" s="240">
        <f t="shared" si="2116"/>
        <v>0</v>
      </c>
      <c r="F11855" s="218">
        <f t="shared" si="2117"/>
        <v>0</v>
      </c>
      <c r="G11855" s="220"/>
      <c r="I11855" s="269"/>
    </row>
    <row r="11856" spans="1:9" ht="31.5" customHeight="1">
      <c r="A11856" s="251" t="str">
        <f t="shared" si="2114"/>
        <v/>
      </c>
      <c r="B11856" s="239" t="str">
        <f t="shared" si="2115"/>
        <v/>
      </c>
      <c r="C11856" s="187"/>
      <c r="D11856" s="187"/>
      <c r="E11856" s="240">
        <f t="shared" si="2116"/>
        <v>0</v>
      </c>
      <c r="F11856" s="218">
        <f t="shared" si="2117"/>
        <v>0</v>
      </c>
      <c r="G11856" s="221"/>
      <c r="I11856" s="308"/>
    </row>
    <row r="11857" spans="1:20" ht="13.5" thickBot="1">
      <c r="A11857" s="222"/>
      <c r="B11857" s="223"/>
      <c r="C11857" s="223"/>
      <c r="D11857" s="225"/>
      <c r="E11857" s="225"/>
      <c r="F11857" s="226" t="s">
        <v>79</v>
      </c>
      <c r="G11857" s="250">
        <f>SUM(F11845:F11856)</f>
        <v>0</v>
      </c>
      <c r="I11857" s="308"/>
    </row>
    <row r="11858" spans="1:20" ht="13.5" thickTop="1">
      <c r="A11858" s="179" t="s">
        <v>72</v>
      </c>
      <c r="B11858" s="229"/>
      <c r="C11858" s="229"/>
      <c r="D11858" s="231"/>
      <c r="E11858" s="231"/>
      <c r="F11858" s="230"/>
      <c r="G11858" s="232"/>
      <c r="H11858" s="209"/>
      <c r="I11858" s="307"/>
    </row>
    <row r="11859" spans="1:20">
      <c r="A11859" s="233" t="s">
        <v>53</v>
      </c>
      <c r="B11859" s="234"/>
      <c r="C11859" s="234"/>
      <c r="D11859" s="299"/>
      <c r="E11859" s="236" t="s">
        <v>73</v>
      </c>
      <c r="F11859" s="237" t="s">
        <v>74</v>
      </c>
      <c r="G11859" s="252" t="s">
        <v>73</v>
      </c>
      <c r="I11859" s="308"/>
    </row>
    <row r="11860" spans="1:20">
      <c r="A11860" s="178" t="s">
        <v>86</v>
      </c>
      <c r="B11860" s="253"/>
      <c r="C11860" s="253"/>
      <c r="D11860" s="300"/>
      <c r="E11860" s="217">
        <f>SUM(G11819,G11834,G11842,G11857)</f>
        <v>0</v>
      </c>
      <c r="F11860" s="254">
        <f>A</f>
        <v>0</v>
      </c>
      <c r="G11860" s="255">
        <f>E11860*F11860</f>
        <v>0</v>
      </c>
      <c r="I11860" s="308"/>
    </row>
    <row r="11861" spans="1:20">
      <c r="A11861" s="178" t="s">
        <v>84</v>
      </c>
      <c r="B11861" s="253"/>
      <c r="C11861" s="253"/>
      <c r="D11861" s="300"/>
      <c r="E11861" s="217">
        <f>SUM(G11819,G11834,G11842,G11857)</f>
        <v>0</v>
      </c>
      <c r="F11861" s="254">
        <f>I</f>
        <v>0</v>
      </c>
      <c r="G11861" s="255">
        <f>E11861*F11861</f>
        <v>0</v>
      </c>
      <c r="I11861" s="308"/>
    </row>
    <row r="11862" spans="1:20" ht="33" customHeight="1">
      <c r="A11862" s="178" t="s">
        <v>85</v>
      </c>
      <c r="B11862" s="253"/>
      <c r="C11862" s="253"/>
      <c r="D11862" s="300"/>
      <c r="E11862" s="217">
        <f>SUM(G11819,G11834,G11842,G11857)</f>
        <v>0</v>
      </c>
      <c r="F11862" s="254">
        <f>U</f>
        <v>0</v>
      </c>
      <c r="G11862" s="255">
        <f>E11862*F11862</f>
        <v>0</v>
      </c>
      <c r="I11862" s="308"/>
      <c r="J11862" s="281"/>
      <c r="K11862" s="281"/>
      <c r="L11862" s="281"/>
      <c r="M11862" s="281"/>
      <c r="N11862" s="281"/>
      <c r="O11862" s="281"/>
      <c r="P11862" s="281"/>
      <c r="Q11862" s="281"/>
      <c r="R11862" s="281"/>
      <c r="S11862" s="281"/>
    </row>
    <row r="11863" spans="1:20" s="201" customFormat="1" ht="13.5" thickBot="1">
      <c r="A11863" s="222"/>
      <c r="B11863" s="223"/>
      <c r="C11863" s="223"/>
      <c r="D11863" s="225"/>
      <c r="E11863" s="225"/>
      <c r="F11863" s="256" t="s">
        <v>83</v>
      </c>
      <c r="G11863" s="250">
        <f>SUM(G11860:G11862)</f>
        <v>0</v>
      </c>
      <c r="I11863" s="309"/>
      <c r="J11863" s="201" t="str">
        <f>B11803</f>
        <v>12,21</v>
      </c>
      <c r="K11863" s="261">
        <f>E11860</f>
        <v>0</v>
      </c>
      <c r="L11863" s="261">
        <f>+G11819</f>
        <v>0</v>
      </c>
      <c r="M11863" s="261">
        <f>+G11834</f>
        <v>0</v>
      </c>
      <c r="N11863" s="261">
        <f>+G11842</f>
        <v>0</v>
      </c>
      <c r="O11863" s="261">
        <f>+G11857</f>
        <v>0</v>
      </c>
      <c r="P11863" s="280">
        <f>G11860</f>
        <v>0</v>
      </c>
      <c r="Q11863" s="280">
        <f>G11861</f>
        <v>0</v>
      </c>
      <c r="R11863" s="280">
        <f>G11862</f>
        <v>0</v>
      </c>
      <c r="S11863" s="283">
        <f>SUM(K11863:R11863)</f>
        <v>0</v>
      </c>
      <c r="T11863" s="280"/>
    </row>
    <row r="11864" spans="1:20" ht="14" thickTop="1" thickBot="1">
      <c r="A11864" s="257"/>
      <c r="B11864" s="201"/>
      <c r="C11864" s="201"/>
      <c r="D11864" s="301"/>
      <c r="E11864" s="258" t="s">
        <v>88</v>
      </c>
      <c r="F11864" s="259"/>
      <c r="G11864" s="260">
        <f>ROUND(SUM(G11819,G11834,G11842,G11857,G11863),0)</f>
        <v>0</v>
      </c>
      <c r="I11864" s="308"/>
      <c r="T11864" s="280"/>
    </row>
    <row r="11865" spans="1:20" ht="13.5" thickTop="1">
      <c r="A11865" s="262" t="s">
        <v>95</v>
      </c>
      <c r="D11865" s="206"/>
      <c r="E11865" s="206"/>
      <c r="F11865" s="205"/>
      <c r="G11865" s="208"/>
      <c r="I11865" s="308"/>
      <c r="T11865" s="280"/>
    </row>
    <row r="11866" spans="1:20">
      <c r="A11866" s="262"/>
      <c r="B11866" s="263"/>
      <c r="C11866" s="263"/>
      <c r="D11866" s="302"/>
      <c r="E11866" s="206"/>
      <c r="F11866" s="205"/>
      <c r="G11866" s="264">
        <f ca="1">TODAY()</f>
        <v>45189</v>
      </c>
      <c r="I11866" s="308"/>
      <c r="T11866" s="280"/>
    </row>
    <row r="11867" spans="1:20" s="191" customFormat="1" ht="13.5" thickBot="1">
      <c r="A11867" s="222"/>
      <c r="B11867" s="223"/>
      <c r="C11867" s="223"/>
      <c r="D11867" s="225"/>
      <c r="E11867" s="225"/>
      <c r="F11867" s="224"/>
      <c r="G11867" s="265"/>
      <c r="I11867" s="303"/>
      <c r="S11867" s="282"/>
    </row>
    <row r="11868" spans="1:20" s="191" customFormat="1" ht="13.5" thickTop="1">
      <c r="A11868" s="188" t="s">
        <v>124</v>
      </c>
      <c r="B11868" s="188"/>
      <c r="C11868" s="188"/>
      <c r="D11868" s="190"/>
      <c r="E11868" s="190"/>
      <c r="F11868" s="189"/>
      <c r="G11868" s="189"/>
      <c r="I11868" s="303"/>
      <c r="S11868" s="282"/>
    </row>
    <row r="11869" spans="1:20" s="191" customFormat="1">
      <c r="A11869" s="188" t="str">
        <f>CONCATENATE('Prestaciones y AIU'!A10488," ANALISIS DE PRECIOS UNITARIOS")</f>
        <v xml:space="preserve"> ANALISIS DE PRECIOS UNITARIOS</v>
      </c>
      <c r="B11869" s="188"/>
      <c r="C11869" s="188"/>
      <c r="D11869" s="190"/>
      <c r="E11869" s="190"/>
      <c r="F11869" s="189"/>
      <c r="G11869" s="189"/>
      <c r="I11869" s="303"/>
      <c r="S11869" s="282"/>
    </row>
    <row r="11870" spans="1:20" s="191" customFormat="1">
      <c r="A11870" s="188" t="str">
        <f>Objeto_LIC</f>
        <v>OBJETO PROCESO COMPETITIVO</v>
      </c>
      <c r="B11870" s="188"/>
      <c r="C11870" s="188"/>
      <c r="D11870" s="190"/>
      <c r="E11870" s="190"/>
      <c r="F11870" s="189"/>
      <c r="G11870" s="189"/>
      <c r="I11870" s="303"/>
      <c r="S11870" s="282"/>
    </row>
    <row r="11871" spans="1:20">
      <c r="A11871" s="188"/>
      <c r="B11871" s="188"/>
      <c r="C11871" s="188"/>
      <c r="D11871" s="190"/>
      <c r="E11871" s="190"/>
      <c r="F11871" s="189"/>
      <c r="G11871" s="189"/>
    </row>
    <row r="11872" spans="1:20" s="201" customFormat="1" ht="13.5" thickBot="1">
      <c r="A11872" s="192"/>
      <c r="B11872" s="192"/>
      <c r="C11872" s="192"/>
      <c r="D11872" s="194"/>
      <c r="E11872" s="194"/>
      <c r="F11872" s="193"/>
      <c r="G11872" s="193"/>
      <c r="I11872" s="305"/>
      <c r="S11872" s="282"/>
    </row>
    <row r="11873" spans="1:19" ht="13.5" thickTop="1">
      <c r="A11873" s="196"/>
      <c r="B11873" s="197"/>
      <c r="C11873" s="197"/>
      <c r="D11873" s="199"/>
      <c r="E11873" s="199"/>
      <c r="F11873" s="198"/>
      <c r="G11873" s="200" t="s">
        <v>125</v>
      </c>
    </row>
    <row r="11874" spans="1:19">
      <c r="A11874" s="202" t="s">
        <v>58</v>
      </c>
      <c r="B11874" s="844" t="str">
        <f>Proponente</f>
        <v>INDICAR NOMBRE DE CONTRATISTA</v>
      </c>
      <c r="C11874" s="844"/>
      <c r="D11874" s="844"/>
      <c r="E11874" s="844"/>
      <c r="F11874" s="844"/>
      <c r="G11874" s="845"/>
    </row>
    <row r="11875" spans="1:19">
      <c r="A11875" s="202" t="s">
        <v>59</v>
      </c>
      <c r="B11875" s="203" t="str">
        <f>Presupuesto!$A$178</f>
        <v>12,22</v>
      </c>
      <c r="C11875" s="844" t="str">
        <f>Presupuesto!$B$178</f>
        <v>Equipo de demolición (compresor y martillo) (Kaeser o similar)</v>
      </c>
      <c r="D11875" s="844"/>
      <c r="E11875" s="844"/>
      <c r="F11875" s="844"/>
      <c r="G11875" s="845"/>
    </row>
    <row r="11876" spans="1:19">
      <c r="A11876" s="204"/>
      <c r="D11876" s="206"/>
      <c r="E11876" s="206"/>
      <c r="F11876" s="192" t="s">
        <v>87</v>
      </c>
      <c r="G11876" s="207" t="str">
        <f>Presupuesto!$C$178</f>
        <v>Día</v>
      </c>
      <c r="I11876" s="306"/>
      <c r="J11876" s="281"/>
      <c r="K11876" s="281"/>
      <c r="L11876" s="281"/>
      <c r="M11876" s="281"/>
      <c r="N11876" s="281"/>
      <c r="O11876" s="281"/>
      <c r="P11876" s="281"/>
      <c r="Q11876" s="281"/>
      <c r="R11876" s="281"/>
      <c r="S11876" s="281"/>
    </row>
    <row r="11877" spans="1:19" s="209" customFormat="1" ht="13.5" thickBot="1">
      <c r="A11877" s="202" t="s">
        <v>60</v>
      </c>
      <c r="B11877" s="195"/>
      <c r="C11877" s="195"/>
      <c r="D11877" s="206"/>
      <c r="E11877" s="206"/>
      <c r="F11877" s="205"/>
      <c r="G11877" s="208"/>
      <c r="I11877" s="307"/>
      <c r="S11877" s="281"/>
    </row>
    <row r="11878" spans="1:19" ht="13.5" thickTop="1">
      <c r="A11878" s="210" t="s">
        <v>53</v>
      </c>
      <c r="B11878" s="211" t="s">
        <v>61</v>
      </c>
      <c r="C11878" s="211" t="s">
        <v>62</v>
      </c>
      <c r="D11878" s="212" t="s">
        <v>70</v>
      </c>
      <c r="E11878" s="213" t="s">
        <v>98</v>
      </c>
      <c r="F11878" s="213" t="s">
        <v>75</v>
      </c>
      <c r="G11878" s="214" t="s">
        <v>66</v>
      </c>
      <c r="I11878" s="269"/>
    </row>
    <row r="11879" spans="1:19">
      <c r="A11879" s="215" t="str">
        <f t="shared" ref="A11879:A11890" si="2118">IF(I11878=0,"-",VLOOKUP(I11878,EQUIPOS,2,FALSE))</f>
        <v>-</v>
      </c>
      <c r="B11879" s="216"/>
      <c r="C11879" s="216"/>
      <c r="D11879" s="186"/>
      <c r="E11879" s="217">
        <f t="shared" ref="E11879:E11890" si="2119">IF(I11878=0,0,VLOOKUP(I11878,EQUIPOS,4,FALSE))</f>
        <v>0</v>
      </c>
      <c r="F11879" s="218">
        <f t="shared" ref="F11879:F11890" si="2120">IF(D11879=0,0,E11879/D11879)</f>
        <v>0</v>
      </c>
      <c r="G11879" s="219"/>
      <c r="I11879" s="269"/>
    </row>
    <row r="11880" spans="1:19">
      <c r="A11880" s="215" t="str">
        <f t="shared" si="2118"/>
        <v>-</v>
      </c>
      <c r="B11880" s="216"/>
      <c r="C11880" s="216"/>
      <c r="D11880" s="186"/>
      <c r="E11880" s="217">
        <f t="shared" si="2119"/>
        <v>0</v>
      </c>
      <c r="F11880" s="218">
        <f t="shared" si="2120"/>
        <v>0</v>
      </c>
      <c r="G11880" s="220"/>
      <c r="I11880" s="269"/>
    </row>
    <row r="11881" spans="1:19">
      <c r="A11881" s="215" t="str">
        <f t="shared" si="2118"/>
        <v>-</v>
      </c>
      <c r="B11881" s="216"/>
      <c r="C11881" s="216"/>
      <c r="D11881" s="186"/>
      <c r="E11881" s="217">
        <f t="shared" si="2119"/>
        <v>0</v>
      </c>
      <c r="F11881" s="218">
        <f t="shared" si="2120"/>
        <v>0</v>
      </c>
      <c r="G11881" s="220"/>
      <c r="I11881" s="269"/>
    </row>
    <row r="11882" spans="1:19">
      <c r="A11882" s="215" t="str">
        <f t="shared" si="2118"/>
        <v>-</v>
      </c>
      <c r="B11882" s="216"/>
      <c r="C11882" s="216"/>
      <c r="D11882" s="186"/>
      <c r="E11882" s="217">
        <f t="shared" si="2119"/>
        <v>0</v>
      </c>
      <c r="F11882" s="218">
        <f t="shared" si="2120"/>
        <v>0</v>
      </c>
      <c r="G11882" s="220"/>
      <c r="I11882" s="269"/>
    </row>
    <row r="11883" spans="1:19">
      <c r="A11883" s="215" t="str">
        <f t="shared" si="2118"/>
        <v>-</v>
      </c>
      <c r="B11883" s="216"/>
      <c r="C11883" s="216"/>
      <c r="D11883" s="186"/>
      <c r="E11883" s="217">
        <f t="shared" si="2119"/>
        <v>0</v>
      </c>
      <c r="F11883" s="218">
        <f t="shared" si="2120"/>
        <v>0</v>
      </c>
      <c r="G11883" s="220"/>
      <c r="I11883" s="269"/>
    </row>
    <row r="11884" spans="1:19">
      <c r="A11884" s="215" t="str">
        <f t="shared" si="2118"/>
        <v>-</v>
      </c>
      <c r="B11884" s="216"/>
      <c r="C11884" s="216"/>
      <c r="D11884" s="186"/>
      <c r="E11884" s="217">
        <f t="shared" si="2119"/>
        <v>0</v>
      </c>
      <c r="F11884" s="218">
        <f t="shared" si="2120"/>
        <v>0</v>
      </c>
      <c r="G11884" s="220"/>
      <c r="I11884" s="269"/>
    </row>
    <row r="11885" spans="1:19">
      <c r="A11885" s="215" t="str">
        <f t="shared" si="2118"/>
        <v>-</v>
      </c>
      <c r="B11885" s="216"/>
      <c r="C11885" s="216"/>
      <c r="D11885" s="186"/>
      <c r="E11885" s="217">
        <f t="shared" si="2119"/>
        <v>0</v>
      </c>
      <c r="F11885" s="218">
        <f t="shared" si="2120"/>
        <v>0</v>
      </c>
      <c r="G11885" s="220"/>
      <c r="I11885" s="269"/>
    </row>
    <row r="11886" spans="1:19">
      <c r="A11886" s="215" t="str">
        <f t="shared" si="2118"/>
        <v>-</v>
      </c>
      <c r="B11886" s="216"/>
      <c r="C11886" s="216"/>
      <c r="D11886" s="186"/>
      <c r="E11886" s="217">
        <f t="shared" si="2119"/>
        <v>0</v>
      </c>
      <c r="F11886" s="218">
        <f t="shared" si="2120"/>
        <v>0</v>
      </c>
      <c r="G11886" s="220"/>
      <c r="I11886" s="269"/>
    </row>
    <row r="11887" spans="1:19">
      <c r="A11887" s="215" t="str">
        <f t="shared" si="2118"/>
        <v>-</v>
      </c>
      <c r="B11887" s="216"/>
      <c r="C11887" s="216"/>
      <c r="D11887" s="186"/>
      <c r="E11887" s="217">
        <f t="shared" si="2119"/>
        <v>0</v>
      </c>
      <c r="F11887" s="218">
        <f t="shared" si="2120"/>
        <v>0</v>
      </c>
      <c r="G11887" s="220"/>
      <c r="I11887" s="269"/>
    </row>
    <row r="11888" spans="1:19">
      <c r="A11888" s="215" t="str">
        <f t="shared" si="2118"/>
        <v>-</v>
      </c>
      <c r="B11888" s="216"/>
      <c r="C11888" s="216"/>
      <c r="D11888" s="186"/>
      <c r="E11888" s="217">
        <f t="shared" si="2119"/>
        <v>0</v>
      </c>
      <c r="F11888" s="218">
        <f t="shared" si="2120"/>
        <v>0</v>
      </c>
      <c r="G11888" s="220"/>
      <c r="I11888" s="269"/>
    </row>
    <row r="11889" spans="1:19">
      <c r="A11889" s="215" t="str">
        <f t="shared" si="2118"/>
        <v>-</v>
      </c>
      <c r="B11889" s="216"/>
      <c r="C11889" s="216"/>
      <c r="D11889" s="186"/>
      <c r="E11889" s="217">
        <f t="shared" si="2119"/>
        <v>0</v>
      </c>
      <c r="F11889" s="218">
        <f t="shared" si="2120"/>
        <v>0</v>
      </c>
      <c r="G11889" s="220"/>
      <c r="I11889" s="269"/>
    </row>
    <row r="11890" spans="1:19">
      <c r="A11890" s="215" t="str">
        <f t="shared" si="2118"/>
        <v>-</v>
      </c>
      <c r="B11890" s="216"/>
      <c r="C11890" s="216"/>
      <c r="D11890" s="186"/>
      <c r="E11890" s="217">
        <f t="shared" si="2119"/>
        <v>0</v>
      </c>
      <c r="F11890" s="218">
        <f t="shared" si="2120"/>
        <v>0</v>
      </c>
      <c r="G11890" s="220"/>
      <c r="I11890" s="308"/>
    </row>
    <row r="11891" spans="1:19" ht="13.5" thickBot="1">
      <c r="A11891" s="222"/>
      <c r="B11891" s="223"/>
      <c r="C11891" s="223"/>
      <c r="D11891" s="225"/>
      <c r="E11891" s="225"/>
      <c r="F11891" s="226" t="s">
        <v>76</v>
      </c>
      <c r="G11891" s="227">
        <f>SUM(F11879:F11890)</f>
        <v>0</v>
      </c>
      <c r="I11891" s="308"/>
    </row>
    <row r="11892" spans="1:19" s="209" customFormat="1" ht="13.5" thickTop="1">
      <c r="A11892" s="228" t="s">
        <v>63</v>
      </c>
      <c r="B11892" s="229"/>
      <c r="C11892" s="229"/>
      <c r="D11892" s="231"/>
      <c r="E11892" s="231"/>
      <c r="F11892" s="230"/>
      <c r="G11892" s="232"/>
      <c r="I11892" s="307"/>
      <c r="S11892" s="281"/>
    </row>
    <row r="11893" spans="1:19" ht="26">
      <c r="A11893" s="233" t="s">
        <v>53</v>
      </c>
      <c r="B11893" s="234"/>
      <c r="C11893" s="235" t="s">
        <v>54</v>
      </c>
      <c r="D11893" s="298" t="s">
        <v>64</v>
      </c>
      <c r="E11893" s="236" t="s">
        <v>65</v>
      </c>
      <c r="F11893" s="237" t="s">
        <v>75</v>
      </c>
      <c r="G11893" s="238" t="s">
        <v>66</v>
      </c>
      <c r="I11893" s="269"/>
    </row>
    <row r="11894" spans="1:19">
      <c r="A11894" s="842" t="str">
        <f t="shared" ref="A11894:A11905" si="2121">IF(I11893=0,"",VLOOKUP(I11893,MATERIALES,2,FALSE))</f>
        <v/>
      </c>
      <c r="B11894" s="843"/>
      <c r="C11894" s="239" t="str">
        <f t="shared" ref="C11894:C11902" si="2122">IF(I11893=0,"",VLOOKUP(I11893,MATERIALES,3,FALSE))</f>
        <v/>
      </c>
      <c r="D11894" s="186"/>
      <c r="E11894" s="240">
        <f t="shared" ref="E11894:E11905" si="2123">IF(I11893=0,0,VLOOKUP(I11893,MATERIALES,4,FALSE))</f>
        <v>0</v>
      </c>
      <c r="F11894" s="218">
        <f>D11894*E11894</f>
        <v>0</v>
      </c>
      <c r="G11894" s="219"/>
      <c r="I11894" s="269"/>
    </row>
    <row r="11895" spans="1:19">
      <c r="A11895" s="842" t="str">
        <f t="shared" si="2121"/>
        <v/>
      </c>
      <c r="B11895" s="843"/>
      <c r="C11895" s="239" t="str">
        <f t="shared" si="2122"/>
        <v/>
      </c>
      <c r="D11895" s="186"/>
      <c r="E11895" s="240">
        <f t="shared" si="2123"/>
        <v>0</v>
      </c>
      <c r="F11895" s="218">
        <f t="shared" ref="F11895:F11905" si="2124">D11895*E11895</f>
        <v>0</v>
      </c>
      <c r="G11895" s="220"/>
      <c r="I11895" s="269"/>
    </row>
    <row r="11896" spans="1:19">
      <c r="A11896" s="842" t="str">
        <f t="shared" si="2121"/>
        <v/>
      </c>
      <c r="B11896" s="843"/>
      <c r="C11896" s="239" t="str">
        <f t="shared" si="2122"/>
        <v/>
      </c>
      <c r="D11896" s="186"/>
      <c r="E11896" s="240">
        <f t="shared" si="2123"/>
        <v>0</v>
      </c>
      <c r="F11896" s="218">
        <f t="shared" si="2124"/>
        <v>0</v>
      </c>
      <c r="G11896" s="220"/>
      <c r="I11896" s="269"/>
    </row>
    <row r="11897" spans="1:19">
      <c r="A11897" s="842" t="str">
        <f t="shared" si="2121"/>
        <v/>
      </c>
      <c r="B11897" s="843"/>
      <c r="C11897" s="239" t="str">
        <f t="shared" si="2122"/>
        <v/>
      </c>
      <c r="D11897" s="186"/>
      <c r="E11897" s="240">
        <f t="shared" si="2123"/>
        <v>0</v>
      </c>
      <c r="F11897" s="218">
        <f t="shared" si="2124"/>
        <v>0</v>
      </c>
      <c r="G11897" s="220"/>
      <c r="I11897" s="269"/>
    </row>
    <row r="11898" spans="1:19">
      <c r="A11898" s="842" t="str">
        <f t="shared" si="2121"/>
        <v/>
      </c>
      <c r="B11898" s="843"/>
      <c r="C11898" s="239" t="str">
        <f t="shared" si="2122"/>
        <v/>
      </c>
      <c r="D11898" s="186"/>
      <c r="E11898" s="240">
        <f t="shared" si="2123"/>
        <v>0</v>
      </c>
      <c r="F11898" s="218">
        <f t="shared" si="2124"/>
        <v>0</v>
      </c>
      <c r="G11898" s="220"/>
      <c r="I11898" s="269"/>
    </row>
    <row r="11899" spans="1:19">
      <c r="A11899" s="842" t="str">
        <f t="shared" si="2121"/>
        <v/>
      </c>
      <c r="B11899" s="843"/>
      <c r="C11899" s="239" t="str">
        <f t="shared" si="2122"/>
        <v/>
      </c>
      <c r="D11899" s="186"/>
      <c r="E11899" s="240">
        <f t="shared" si="2123"/>
        <v>0</v>
      </c>
      <c r="F11899" s="218">
        <f t="shared" si="2124"/>
        <v>0</v>
      </c>
      <c r="G11899" s="220"/>
      <c r="I11899" s="269"/>
    </row>
    <row r="11900" spans="1:19">
      <c r="A11900" s="842" t="str">
        <f t="shared" si="2121"/>
        <v/>
      </c>
      <c r="B11900" s="843"/>
      <c r="C11900" s="239" t="str">
        <f t="shared" si="2122"/>
        <v/>
      </c>
      <c r="D11900" s="186"/>
      <c r="E11900" s="240">
        <f t="shared" si="2123"/>
        <v>0</v>
      </c>
      <c r="F11900" s="218">
        <f t="shared" si="2124"/>
        <v>0</v>
      </c>
      <c r="G11900" s="220"/>
      <c r="I11900" s="269"/>
    </row>
    <row r="11901" spans="1:19">
      <c r="A11901" s="842" t="str">
        <f t="shared" si="2121"/>
        <v/>
      </c>
      <c r="B11901" s="843"/>
      <c r="C11901" s="239" t="str">
        <f t="shared" si="2122"/>
        <v/>
      </c>
      <c r="D11901" s="186"/>
      <c r="E11901" s="240">
        <f t="shared" si="2123"/>
        <v>0</v>
      </c>
      <c r="F11901" s="218">
        <f t="shared" si="2124"/>
        <v>0</v>
      </c>
      <c r="G11901" s="241"/>
      <c r="I11901" s="269"/>
    </row>
    <row r="11902" spans="1:19">
      <c r="A11902" s="842" t="str">
        <f t="shared" si="2121"/>
        <v/>
      </c>
      <c r="B11902" s="843"/>
      <c r="C11902" s="239" t="str">
        <f t="shared" si="2122"/>
        <v/>
      </c>
      <c r="D11902" s="186"/>
      <c r="E11902" s="240">
        <f t="shared" si="2123"/>
        <v>0</v>
      </c>
      <c r="F11902" s="218">
        <f t="shared" si="2124"/>
        <v>0</v>
      </c>
      <c r="G11902" s="220"/>
      <c r="I11902" s="269"/>
    </row>
    <row r="11903" spans="1:19">
      <c r="A11903" s="842" t="str">
        <f t="shared" si="2121"/>
        <v/>
      </c>
      <c r="B11903" s="843"/>
      <c r="C11903" s="239"/>
      <c r="D11903" s="186"/>
      <c r="E11903" s="240">
        <f t="shared" si="2123"/>
        <v>0</v>
      </c>
      <c r="F11903" s="218">
        <f t="shared" si="2124"/>
        <v>0</v>
      </c>
      <c r="G11903" s="220"/>
      <c r="I11903" s="269"/>
    </row>
    <row r="11904" spans="1:19">
      <c r="A11904" s="842" t="str">
        <f t="shared" si="2121"/>
        <v/>
      </c>
      <c r="B11904" s="843"/>
      <c r="C11904" s="239"/>
      <c r="D11904" s="186"/>
      <c r="E11904" s="240">
        <f t="shared" si="2123"/>
        <v>0</v>
      </c>
      <c r="F11904" s="218">
        <f t="shared" si="2124"/>
        <v>0</v>
      </c>
      <c r="G11904" s="220"/>
      <c r="I11904" s="269"/>
    </row>
    <row r="11905" spans="1:9" ht="26.25" customHeight="1">
      <c r="A11905" s="842" t="str">
        <f t="shared" si="2121"/>
        <v/>
      </c>
      <c r="B11905" s="843"/>
      <c r="C11905" s="239" t="str">
        <f t="shared" ref="C11905" si="2125">IF(I11904=0,"",VLOOKUP(I11904,MATERIALES,3,FALSE))</f>
        <v/>
      </c>
      <c r="D11905" s="186"/>
      <c r="E11905" s="240">
        <f t="shared" si="2123"/>
        <v>0</v>
      </c>
      <c r="F11905" s="218">
        <f t="shared" si="2124"/>
        <v>0</v>
      </c>
      <c r="G11905" s="221"/>
      <c r="I11905" s="308"/>
    </row>
    <row r="11906" spans="1:9" ht="13.5" thickBot="1">
      <c r="A11906" s="204"/>
      <c r="D11906" s="206"/>
      <c r="E11906" s="242"/>
      <c r="F11906" s="243" t="s">
        <v>77</v>
      </c>
      <c r="G11906" s="241">
        <f>SUM(F11894:F11905)</f>
        <v>0</v>
      </c>
      <c r="I11906" s="308"/>
    </row>
    <row r="11907" spans="1:9" ht="14" thickTop="1" thickBot="1">
      <c r="A11907" s="244" t="s">
        <v>68</v>
      </c>
      <c r="B11907" s="245"/>
      <c r="C11907" s="245"/>
      <c r="D11907" s="247"/>
      <c r="E11907" s="247"/>
      <c r="F11907" s="246"/>
      <c r="G11907" s="248"/>
      <c r="I11907" s="308"/>
    </row>
    <row r="11908" spans="1:9" ht="13.5" thickTop="1">
      <c r="A11908" s="233" t="s">
        <v>53</v>
      </c>
      <c r="B11908" s="234"/>
      <c r="C11908" s="236" t="s">
        <v>67</v>
      </c>
      <c r="D11908" s="298" t="s">
        <v>71</v>
      </c>
      <c r="E11908" s="236" t="s">
        <v>96</v>
      </c>
      <c r="F11908" s="237" t="s">
        <v>75</v>
      </c>
      <c r="G11908" s="238" t="s">
        <v>66</v>
      </c>
      <c r="I11908" s="269"/>
    </row>
    <row r="11909" spans="1:9">
      <c r="A11909" s="842" t="str">
        <f>IF(I11908=0,"",VLOOKUP(I11908,EQUIPOS,2,FALSE))</f>
        <v/>
      </c>
      <c r="B11909" s="843"/>
      <c r="C11909" s="187"/>
      <c r="D11909" s="186"/>
      <c r="E11909" s="240">
        <f>IF(I11908=0,0,VLOOKUP(I11908,EQUIPOS,4,FALSE))</f>
        <v>0</v>
      </c>
      <c r="F11909" s="218">
        <f>C11909*D11909*E11909</f>
        <v>0</v>
      </c>
      <c r="G11909" s="219"/>
      <c r="I11909" s="269"/>
    </row>
    <row r="11910" spans="1:9">
      <c r="A11910" s="842" t="str">
        <f>IF(I11909=0,"",VLOOKUP(I11909,EQUIPOS,2,FALSE))</f>
        <v/>
      </c>
      <c r="B11910" s="843"/>
      <c r="C11910" s="187"/>
      <c r="D11910" s="186"/>
      <c r="E11910" s="240">
        <f>IF(I11909=0,0,VLOOKUP(I11909,EQUIPOS,4,FALSE))</f>
        <v>0</v>
      </c>
      <c r="F11910" s="218">
        <f t="shared" ref="F11910:F11913" si="2126">C11910*D11910*E11910</f>
        <v>0</v>
      </c>
      <c r="G11910" s="220"/>
      <c r="I11910" s="269"/>
    </row>
    <row r="11911" spans="1:9">
      <c r="A11911" s="842" t="str">
        <f>IF(I11910=0,"",VLOOKUP(I11910,EQUIPOS,2,FALSE))</f>
        <v/>
      </c>
      <c r="B11911" s="843"/>
      <c r="C11911" s="187"/>
      <c r="D11911" s="186"/>
      <c r="E11911" s="240">
        <f>IF(I11910=0,0,VLOOKUP(I11910,EQUIPOS,4,FALSE))</f>
        <v>0</v>
      </c>
      <c r="F11911" s="218">
        <f t="shared" si="2126"/>
        <v>0</v>
      </c>
      <c r="G11911" s="220"/>
      <c r="I11911" s="269"/>
    </row>
    <row r="11912" spans="1:9">
      <c r="A11912" s="842" t="str">
        <f>IF(I11911=0,"",VLOOKUP(I11911,EQUIPOS,2,FALSE))</f>
        <v/>
      </c>
      <c r="B11912" s="843"/>
      <c r="C11912" s="187"/>
      <c r="D11912" s="186"/>
      <c r="E11912" s="240">
        <f>IF(I11911=0,0,VLOOKUP(I11911,EQUIPOS,4,FALSE))</f>
        <v>0</v>
      </c>
      <c r="F11912" s="218">
        <f t="shared" si="2126"/>
        <v>0</v>
      </c>
      <c r="G11912" s="220"/>
      <c r="I11912" s="269"/>
    </row>
    <row r="11913" spans="1:9" ht="30.75" customHeight="1">
      <c r="A11913" s="842" t="str">
        <f>IF(I11912=0,"",VLOOKUP(I11912,EQUIPOS,2,FALSE))</f>
        <v/>
      </c>
      <c r="B11913" s="843"/>
      <c r="C11913" s="187"/>
      <c r="D11913" s="186"/>
      <c r="E11913" s="240">
        <f>IF(I11912=0,0,VLOOKUP(I11912,EQUIPOS,4,FALSE))</f>
        <v>0</v>
      </c>
      <c r="F11913" s="218">
        <f t="shared" si="2126"/>
        <v>0</v>
      </c>
      <c r="G11913" s="221"/>
      <c r="I11913" s="308"/>
    </row>
    <row r="11914" spans="1:9" ht="13.5" thickBot="1">
      <c r="A11914" s="222"/>
      <c r="B11914" s="223"/>
      <c r="C11914" s="223"/>
      <c r="D11914" s="225"/>
      <c r="E11914" s="249"/>
      <c r="F11914" s="226" t="s">
        <v>78</v>
      </c>
      <c r="G11914" s="250">
        <f>SUM(F11909:F11913)</f>
        <v>0</v>
      </c>
      <c r="I11914" s="308"/>
    </row>
    <row r="11915" spans="1:9" ht="13.5" thickTop="1">
      <c r="A11915" s="228" t="s">
        <v>69</v>
      </c>
      <c r="B11915" s="229"/>
      <c r="C11915" s="229"/>
      <c r="D11915" s="231"/>
      <c r="E11915" s="231"/>
      <c r="F11915" s="230"/>
      <c r="G11915" s="232"/>
      <c r="H11915" s="209"/>
      <c r="I11915" s="307"/>
    </row>
    <row r="11916" spans="1:9" ht="26">
      <c r="A11916" s="233" t="s">
        <v>53</v>
      </c>
      <c r="B11916" s="235" t="s">
        <v>54</v>
      </c>
      <c r="C11916" s="235" t="s">
        <v>64</v>
      </c>
      <c r="D11916" s="298" t="s">
        <v>70</v>
      </c>
      <c r="E11916" s="236" t="s">
        <v>65</v>
      </c>
      <c r="F11916" s="237" t="s">
        <v>75</v>
      </c>
      <c r="G11916" s="238" t="s">
        <v>66</v>
      </c>
      <c r="I11916" s="269"/>
    </row>
    <row r="11917" spans="1:9">
      <c r="A11917" s="251" t="str">
        <f t="shared" ref="A11917:A11928" si="2127">IF(I11916=0,"",VLOOKUP(I11916,MANOOBRA,2,FALSE))</f>
        <v/>
      </c>
      <c r="B11917" s="239" t="str">
        <f t="shared" ref="B11917:B11928" si="2128">IF(I11916=0,"",VLOOKUP(I11916,MANOOBRA,3,FALSE))</f>
        <v/>
      </c>
      <c r="C11917" s="187"/>
      <c r="D11917" s="187"/>
      <c r="E11917" s="240">
        <f t="shared" ref="E11917:E11928" si="2129">IF(I11916=0,0,VLOOKUP(I11916,MANOOBRA,4,FALSE))</f>
        <v>0</v>
      </c>
      <c r="F11917" s="218">
        <f>IF(D11917=0,0,C11917*E11917/D11917)</f>
        <v>0</v>
      </c>
      <c r="G11917" s="219"/>
      <c r="I11917" s="269"/>
    </row>
    <row r="11918" spans="1:9">
      <c r="A11918" s="251" t="str">
        <f t="shared" si="2127"/>
        <v/>
      </c>
      <c r="B11918" s="239" t="str">
        <f t="shared" si="2128"/>
        <v/>
      </c>
      <c r="C11918" s="187"/>
      <c r="D11918" s="187"/>
      <c r="E11918" s="240">
        <f t="shared" si="2129"/>
        <v>0</v>
      </c>
      <c r="F11918" s="218">
        <f t="shared" ref="F11918:F11928" si="2130">IF(D11918=0,0,C11918*E11918/D11918)</f>
        <v>0</v>
      </c>
      <c r="G11918" s="220"/>
      <c r="I11918" s="269"/>
    </row>
    <row r="11919" spans="1:9">
      <c r="A11919" s="251" t="str">
        <f t="shared" si="2127"/>
        <v/>
      </c>
      <c r="B11919" s="239" t="str">
        <f t="shared" si="2128"/>
        <v/>
      </c>
      <c r="C11919" s="187"/>
      <c r="D11919" s="290"/>
      <c r="E11919" s="240">
        <f t="shared" si="2129"/>
        <v>0</v>
      </c>
      <c r="F11919" s="218">
        <f t="shared" si="2130"/>
        <v>0</v>
      </c>
      <c r="G11919" s="220"/>
      <c r="I11919" s="269"/>
    </row>
    <row r="11920" spans="1:9">
      <c r="A11920" s="251" t="str">
        <f t="shared" si="2127"/>
        <v/>
      </c>
      <c r="B11920" s="239" t="str">
        <f t="shared" si="2128"/>
        <v/>
      </c>
      <c r="C11920" s="187"/>
      <c r="D11920" s="187"/>
      <c r="E11920" s="240">
        <f t="shared" si="2129"/>
        <v>0</v>
      </c>
      <c r="F11920" s="218">
        <f t="shared" si="2130"/>
        <v>0</v>
      </c>
      <c r="G11920" s="220"/>
      <c r="I11920" s="269"/>
    </row>
    <row r="11921" spans="1:20">
      <c r="A11921" s="251" t="str">
        <f t="shared" si="2127"/>
        <v/>
      </c>
      <c r="B11921" s="239" t="str">
        <f t="shared" si="2128"/>
        <v/>
      </c>
      <c r="C11921" s="187"/>
      <c r="D11921" s="187"/>
      <c r="E11921" s="240">
        <f t="shared" si="2129"/>
        <v>0</v>
      </c>
      <c r="F11921" s="218">
        <f t="shared" si="2130"/>
        <v>0</v>
      </c>
      <c r="G11921" s="220"/>
      <c r="I11921" s="269"/>
    </row>
    <row r="11922" spans="1:20">
      <c r="A11922" s="251" t="str">
        <f t="shared" si="2127"/>
        <v/>
      </c>
      <c r="B11922" s="239" t="str">
        <f t="shared" si="2128"/>
        <v/>
      </c>
      <c r="C11922" s="187"/>
      <c r="D11922" s="187"/>
      <c r="E11922" s="240">
        <f t="shared" si="2129"/>
        <v>0</v>
      </c>
      <c r="F11922" s="218">
        <f t="shared" si="2130"/>
        <v>0</v>
      </c>
      <c r="G11922" s="220"/>
      <c r="I11922" s="269"/>
    </row>
    <row r="11923" spans="1:20">
      <c r="A11923" s="251" t="str">
        <f t="shared" si="2127"/>
        <v/>
      </c>
      <c r="B11923" s="239" t="str">
        <f t="shared" si="2128"/>
        <v/>
      </c>
      <c r="C11923" s="187"/>
      <c r="D11923" s="187"/>
      <c r="E11923" s="240">
        <f t="shared" si="2129"/>
        <v>0</v>
      </c>
      <c r="F11923" s="218">
        <f t="shared" si="2130"/>
        <v>0</v>
      </c>
      <c r="G11923" s="220"/>
      <c r="I11923" s="269"/>
    </row>
    <row r="11924" spans="1:20">
      <c r="A11924" s="251" t="str">
        <f t="shared" si="2127"/>
        <v/>
      </c>
      <c r="B11924" s="239" t="str">
        <f t="shared" si="2128"/>
        <v/>
      </c>
      <c r="C11924" s="187"/>
      <c r="D11924" s="187"/>
      <c r="E11924" s="240">
        <f t="shared" si="2129"/>
        <v>0</v>
      </c>
      <c r="F11924" s="218">
        <f t="shared" si="2130"/>
        <v>0</v>
      </c>
      <c r="G11924" s="220"/>
      <c r="I11924" s="269"/>
    </row>
    <row r="11925" spans="1:20">
      <c r="A11925" s="251" t="str">
        <f t="shared" si="2127"/>
        <v/>
      </c>
      <c r="B11925" s="239" t="str">
        <f t="shared" si="2128"/>
        <v/>
      </c>
      <c r="C11925" s="187"/>
      <c r="D11925" s="187"/>
      <c r="E11925" s="240">
        <f t="shared" si="2129"/>
        <v>0</v>
      </c>
      <c r="F11925" s="218">
        <f t="shared" si="2130"/>
        <v>0</v>
      </c>
      <c r="G11925" s="220"/>
      <c r="I11925" s="269"/>
    </row>
    <row r="11926" spans="1:20">
      <c r="A11926" s="251" t="str">
        <f t="shared" si="2127"/>
        <v/>
      </c>
      <c r="B11926" s="239" t="str">
        <f t="shared" si="2128"/>
        <v/>
      </c>
      <c r="C11926" s="187"/>
      <c r="D11926" s="187"/>
      <c r="E11926" s="240">
        <f t="shared" si="2129"/>
        <v>0</v>
      </c>
      <c r="F11926" s="218">
        <f t="shared" si="2130"/>
        <v>0</v>
      </c>
      <c r="G11926" s="220"/>
      <c r="I11926" s="269"/>
    </row>
    <row r="11927" spans="1:20">
      <c r="A11927" s="251" t="str">
        <f t="shared" si="2127"/>
        <v/>
      </c>
      <c r="B11927" s="239" t="str">
        <f t="shared" si="2128"/>
        <v/>
      </c>
      <c r="C11927" s="187"/>
      <c r="D11927" s="187"/>
      <c r="E11927" s="240">
        <f t="shared" si="2129"/>
        <v>0</v>
      </c>
      <c r="F11927" s="218">
        <f t="shared" si="2130"/>
        <v>0</v>
      </c>
      <c r="G11927" s="220"/>
      <c r="I11927" s="269"/>
    </row>
    <row r="11928" spans="1:20" ht="31.5" customHeight="1">
      <c r="A11928" s="251" t="str">
        <f t="shared" si="2127"/>
        <v/>
      </c>
      <c r="B11928" s="239" t="str">
        <f t="shared" si="2128"/>
        <v/>
      </c>
      <c r="C11928" s="187"/>
      <c r="D11928" s="187"/>
      <c r="E11928" s="240">
        <f t="shared" si="2129"/>
        <v>0</v>
      </c>
      <c r="F11928" s="218">
        <f t="shared" si="2130"/>
        <v>0</v>
      </c>
      <c r="G11928" s="221"/>
      <c r="I11928" s="308"/>
    </row>
    <row r="11929" spans="1:20" ht="13.5" thickBot="1">
      <c r="A11929" s="222"/>
      <c r="B11929" s="223"/>
      <c r="C11929" s="223"/>
      <c r="D11929" s="225"/>
      <c r="E11929" s="225"/>
      <c r="F11929" s="226" t="s">
        <v>79</v>
      </c>
      <c r="G11929" s="250">
        <f>SUM(F11917:F11928)</f>
        <v>0</v>
      </c>
      <c r="I11929" s="308"/>
    </row>
    <row r="11930" spans="1:20" ht="13.5" thickTop="1">
      <c r="A11930" s="179" t="s">
        <v>72</v>
      </c>
      <c r="B11930" s="229"/>
      <c r="C11930" s="229"/>
      <c r="D11930" s="231"/>
      <c r="E11930" s="231"/>
      <c r="F11930" s="230"/>
      <c r="G11930" s="232"/>
      <c r="H11930" s="209"/>
      <c r="I11930" s="307"/>
    </row>
    <row r="11931" spans="1:20">
      <c r="A11931" s="233" t="s">
        <v>53</v>
      </c>
      <c r="B11931" s="234"/>
      <c r="C11931" s="234"/>
      <c r="D11931" s="299"/>
      <c r="E11931" s="236" t="s">
        <v>73</v>
      </c>
      <c r="F11931" s="237" t="s">
        <v>74</v>
      </c>
      <c r="G11931" s="252" t="s">
        <v>73</v>
      </c>
      <c r="I11931" s="308"/>
    </row>
    <row r="11932" spans="1:20">
      <c r="A11932" s="178" t="s">
        <v>86</v>
      </c>
      <c r="B11932" s="253"/>
      <c r="C11932" s="253"/>
      <c r="D11932" s="300"/>
      <c r="E11932" s="217">
        <f>SUM(G11891,G11906,G11914,G11929)</f>
        <v>0</v>
      </c>
      <c r="F11932" s="254">
        <f>A</f>
        <v>0</v>
      </c>
      <c r="G11932" s="255">
        <f>E11932*F11932</f>
        <v>0</v>
      </c>
      <c r="I11932" s="308"/>
    </row>
    <row r="11933" spans="1:20">
      <c r="A11933" s="178" t="s">
        <v>84</v>
      </c>
      <c r="B11933" s="253"/>
      <c r="C11933" s="253"/>
      <c r="D11933" s="300"/>
      <c r="E11933" s="217">
        <f>SUM(G11891,G11906,G11914,G11929)</f>
        <v>0</v>
      </c>
      <c r="F11933" s="254">
        <f>I</f>
        <v>0</v>
      </c>
      <c r="G11933" s="255">
        <f>E11933*F11933</f>
        <v>0</v>
      </c>
      <c r="I11933" s="308"/>
    </row>
    <row r="11934" spans="1:20" ht="33" customHeight="1">
      <c r="A11934" s="178" t="s">
        <v>85</v>
      </c>
      <c r="B11934" s="253"/>
      <c r="C11934" s="253"/>
      <c r="D11934" s="300"/>
      <c r="E11934" s="217">
        <f>SUM(G11891,G11906,G11914,G11929)</f>
        <v>0</v>
      </c>
      <c r="F11934" s="254">
        <f>U</f>
        <v>0</v>
      </c>
      <c r="G11934" s="255">
        <f>E11934*F11934</f>
        <v>0</v>
      </c>
      <c r="I11934" s="308"/>
      <c r="J11934" s="281"/>
      <c r="K11934" s="281"/>
      <c r="L11934" s="281"/>
      <c r="M11934" s="281"/>
      <c r="N11934" s="281"/>
      <c r="O11934" s="281"/>
      <c r="P11934" s="281"/>
      <c r="Q11934" s="281"/>
      <c r="R11934" s="281"/>
      <c r="S11934" s="281"/>
    </row>
    <row r="11935" spans="1:20" s="201" customFormat="1" ht="13.5" thickBot="1">
      <c r="A11935" s="222"/>
      <c r="B11935" s="223"/>
      <c r="C11935" s="223"/>
      <c r="D11935" s="225"/>
      <c r="E11935" s="225"/>
      <c r="F11935" s="256" t="s">
        <v>83</v>
      </c>
      <c r="G11935" s="250">
        <f>SUM(G11932:G11934)</f>
        <v>0</v>
      </c>
      <c r="I11935" s="309"/>
      <c r="J11935" s="201" t="str">
        <f>B11875</f>
        <v>12,22</v>
      </c>
      <c r="K11935" s="261">
        <f>E11932</f>
        <v>0</v>
      </c>
      <c r="L11935" s="261">
        <f>+G11891</f>
        <v>0</v>
      </c>
      <c r="M11935" s="261">
        <f>+G11906</f>
        <v>0</v>
      </c>
      <c r="N11935" s="261">
        <f>+G11914</f>
        <v>0</v>
      </c>
      <c r="O11935" s="261">
        <f>+G11929</f>
        <v>0</v>
      </c>
      <c r="P11935" s="280">
        <f>G11932</f>
        <v>0</v>
      </c>
      <c r="Q11935" s="280">
        <f>G11933</f>
        <v>0</v>
      </c>
      <c r="R11935" s="280">
        <f>G11934</f>
        <v>0</v>
      </c>
      <c r="S11935" s="283">
        <f>SUM(K11935:R11935)</f>
        <v>0</v>
      </c>
      <c r="T11935" s="280"/>
    </row>
    <row r="11936" spans="1:20" ht="14" thickTop="1" thickBot="1">
      <c r="A11936" s="257"/>
      <c r="B11936" s="201"/>
      <c r="C11936" s="201"/>
      <c r="D11936" s="301"/>
      <c r="E11936" s="258" t="s">
        <v>88</v>
      </c>
      <c r="F11936" s="259"/>
      <c r="G11936" s="260">
        <f>ROUND(SUM(G11891,G11906,G11914,G11929,G11935),0)</f>
        <v>0</v>
      </c>
      <c r="I11936" s="308"/>
      <c r="T11936" s="280"/>
    </row>
    <row r="11937" spans="1:20" ht="13.5" thickTop="1">
      <c r="A11937" s="262" t="s">
        <v>95</v>
      </c>
      <c r="D11937" s="206"/>
      <c r="E11937" s="206"/>
      <c r="F11937" s="205"/>
      <c r="G11937" s="208"/>
      <c r="I11937" s="308"/>
      <c r="T11937" s="280"/>
    </row>
    <row r="11938" spans="1:20">
      <c r="A11938" s="262"/>
      <c r="B11938" s="263"/>
      <c r="C11938" s="263"/>
      <c r="D11938" s="302"/>
      <c r="E11938" s="206"/>
      <c r="F11938" s="205"/>
      <c r="G11938" s="264">
        <f ca="1">TODAY()</f>
        <v>45189</v>
      </c>
      <c r="I11938" s="308"/>
      <c r="T11938" s="280"/>
    </row>
    <row r="11939" spans="1:20" s="191" customFormat="1" ht="13.5" thickBot="1">
      <c r="A11939" s="222"/>
      <c r="B11939" s="223"/>
      <c r="C11939" s="223"/>
      <c r="D11939" s="225"/>
      <c r="E11939" s="225"/>
      <c r="F11939" s="224"/>
      <c r="G11939" s="265"/>
      <c r="I11939" s="303"/>
      <c r="S11939" s="282"/>
    </row>
    <row r="11940" spans="1:20" s="191" customFormat="1" ht="13.5" thickTop="1">
      <c r="A11940" s="188" t="s">
        <v>124</v>
      </c>
      <c r="B11940" s="188"/>
      <c r="C11940" s="188"/>
      <c r="D11940" s="190"/>
      <c r="E11940" s="190"/>
      <c r="F11940" s="189"/>
      <c r="G11940" s="189"/>
      <c r="I11940" s="303"/>
      <c r="S11940" s="282"/>
    </row>
    <row r="11941" spans="1:20" s="191" customFormat="1">
      <c r="A11941" s="188" t="str">
        <f>CONCATENATE('Prestaciones y AIU'!A10560," ANALISIS DE PRECIOS UNITARIOS")</f>
        <v xml:space="preserve"> ANALISIS DE PRECIOS UNITARIOS</v>
      </c>
      <c r="B11941" s="188"/>
      <c r="C11941" s="188"/>
      <c r="D11941" s="190"/>
      <c r="E11941" s="190"/>
      <c r="F11941" s="189"/>
      <c r="G11941" s="189"/>
      <c r="I11941" s="303"/>
      <c r="S11941" s="282"/>
    </row>
    <row r="11942" spans="1:20" s="191" customFormat="1">
      <c r="A11942" s="188" t="str">
        <f>Objeto_LIC</f>
        <v>OBJETO PROCESO COMPETITIVO</v>
      </c>
      <c r="B11942" s="188"/>
      <c r="C11942" s="188"/>
      <c r="D11942" s="190"/>
      <c r="E11942" s="190"/>
      <c r="F11942" s="189"/>
      <c r="G11942" s="189"/>
      <c r="I11942" s="303"/>
      <c r="S11942" s="282"/>
    </row>
    <row r="11943" spans="1:20">
      <c r="A11943" s="188"/>
      <c r="B11943" s="188"/>
      <c r="C11943" s="188"/>
      <c r="D11943" s="190"/>
      <c r="E11943" s="190"/>
      <c r="F11943" s="189"/>
      <c r="G11943" s="189"/>
    </row>
    <row r="11944" spans="1:20" s="201" customFormat="1" ht="13.5" thickBot="1">
      <c r="A11944" s="192"/>
      <c r="B11944" s="192"/>
      <c r="C11944" s="192"/>
      <c r="D11944" s="194"/>
      <c r="E11944" s="194"/>
      <c r="F11944" s="193"/>
      <c r="G11944" s="193"/>
      <c r="I11944" s="305"/>
      <c r="S11944" s="282"/>
    </row>
    <row r="11945" spans="1:20" ht="13.5" thickTop="1">
      <c r="A11945" s="196"/>
      <c r="B11945" s="197"/>
      <c r="C11945" s="197"/>
      <c r="D11945" s="199"/>
      <c r="E11945" s="199"/>
      <c r="F11945" s="198"/>
      <c r="G11945" s="200" t="s">
        <v>125</v>
      </c>
    </row>
    <row r="11946" spans="1:20">
      <c r="A11946" s="202" t="s">
        <v>58</v>
      </c>
      <c r="B11946" s="844" t="str">
        <f>Proponente</f>
        <v>INDICAR NOMBRE DE CONTRATISTA</v>
      </c>
      <c r="C11946" s="844"/>
      <c r="D11946" s="844"/>
      <c r="E11946" s="844"/>
      <c r="F11946" s="844"/>
      <c r="G11946" s="845"/>
    </row>
    <row r="11947" spans="1:20">
      <c r="A11947" s="202" t="s">
        <v>59</v>
      </c>
      <c r="B11947" s="203" t="str">
        <f>Presupuesto!$A$179</f>
        <v>12,23</v>
      </c>
      <c r="C11947" s="844" t="str">
        <f>Presupuesto!$B$179</f>
        <v>Cortadora de concreto y pavimento (Dinamic o similar)</v>
      </c>
      <c r="D11947" s="844"/>
      <c r="E11947" s="844"/>
      <c r="F11947" s="844"/>
      <c r="G11947" s="845"/>
    </row>
    <row r="11948" spans="1:20">
      <c r="A11948" s="204"/>
      <c r="D11948" s="206"/>
      <c r="E11948" s="206"/>
      <c r="F11948" s="192" t="s">
        <v>87</v>
      </c>
      <c r="G11948" s="207" t="str">
        <f>Presupuesto!$C$179</f>
        <v>Día</v>
      </c>
      <c r="I11948" s="306"/>
      <c r="J11948" s="281"/>
      <c r="K11948" s="281"/>
      <c r="L11948" s="281"/>
      <c r="M11948" s="281"/>
      <c r="N11948" s="281"/>
      <c r="O11948" s="281"/>
      <c r="P11948" s="281"/>
      <c r="Q11948" s="281"/>
      <c r="R11948" s="281"/>
      <c r="S11948" s="281"/>
    </row>
    <row r="11949" spans="1:20" s="209" customFormat="1" ht="13.5" thickBot="1">
      <c r="A11949" s="202" t="s">
        <v>60</v>
      </c>
      <c r="B11949" s="195"/>
      <c r="C11949" s="195"/>
      <c r="D11949" s="206"/>
      <c r="E11949" s="206"/>
      <c r="F11949" s="205"/>
      <c r="G11949" s="208"/>
      <c r="I11949" s="307"/>
      <c r="S11949" s="281"/>
    </row>
    <row r="11950" spans="1:20" ht="13.5" thickTop="1">
      <c r="A11950" s="210" t="s">
        <v>53</v>
      </c>
      <c r="B11950" s="211" t="s">
        <v>61</v>
      </c>
      <c r="C11950" s="211" t="s">
        <v>62</v>
      </c>
      <c r="D11950" s="212" t="s">
        <v>70</v>
      </c>
      <c r="E11950" s="213" t="s">
        <v>98</v>
      </c>
      <c r="F11950" s="213" t="s">
        <v>75</v>
      </c>
      <c r="G11950" s="214" t="s">
        <v>66</v>
      </c>
      <c r="I11950" s="269"/>
    </row>
    <row r="11951" spans="1:20">
      <c r="A11951" s="215" t="str">
        <f t="shared" ref="A11951:A11962" si="2131">IF(I11950=0,"-",VLOOKUP(I11950,EQUIPOS,2,FALSE))</f>
        <v>-</v>
      </c>
      <c r="B11951" s="216"/>
      <c r="C11951" s="216"/>
      <c r="D11951" s="186"/>
      <c r="E11951" s="217">
        <f t="shared" ref="E11951:E11962" si="2132">IF(I11950=0,0,VLOOKUP(I11950,EQUIPOS,4,FALSE))</f>
        <v>0</v>
      </c>
      <c r="F11951" s="218">
        <f t="shared" ref="F11951:F11962" si="2133">IF(D11951=0,0,E11951/D11951)</f>
        <v>0</v>
      </c>
      <c r="G11951" s="219"/>
      <c r="I11951" s="269"/>
    </row>
    <row r="11952" spans="1:20">
      <c r="A11952" s="215" t="str">
        <f t="shared" si="2131"/>
        <v>-</v>
      </c>
      <c r="B11952" s="216"/>
      <c r="C11952" s="216"/>
      <c r="D11952" s="186"/>
      <c r="E11952" s="217">
        <f t="shared" si="2132"/>
        <v>0</v>
      </c>
      <c r="F11952" s="218">
        <f t="shared" si="2133"/>
        <v>0</v>
      </c>
      <c r="G11952" s="220"/>
      <c r="I11952" s="269"/>
    </row>
    <row r="11953" spans="1:19">
      <c r="A11953" s="215" t="str">
        <f t="shared" si="2131"/>
        <v>-</v>
      </c>
      <c r="B11953" s="216"/>
      <c r="C11953" s="216"/>
      <c r="D11953" s="186"/>
      <c r="E11953" s="217">
        <f t="shared" si="2132"/>
        <v>0</v>
      </c>
      <c r="F11953" s="218">
        <f t="shared" si="2133"/>
        <v>0</v>
      </c>
      <c r="G11953" s="220"/>
      <c r="I11953" s="269"/>
    </row>
    <row r="11954" spans="1:19">
      <c r="A11954" s="215" t="str">
        <f t="shared" si="2131"/>
        <v>-</v>
      </c>
      <c r="B11954" s="216"/>
      <c r="C11954" s="216"/>
      <c r="D11954" s="186"/>
      <c r="E11954" s="217">
        <f t="shared" si="2132"/>
        <v>0</v>
      </c>
      <c r="F11954" s="218">
        <f t="shared" si="2133"/>
        <v>0</v>
      </c>
      <c r="G11954" s="220"/>
      <c r="I11954" s="269"/>
    </row>
    <row r="11955" spans="1:19">
      <c r="A11955" s="215" t="str">
        <f t="shared" si="2131"/>
        <v>-</v>
      </c>
      <c r="B11955" s="216"/>
      <c r="C11955" s="216"/>
      <c r="D11955" s="186"/>
      <c r="E11955" s="217">
        <f t="shared" si="2132"/>
        <v>0</v>
      </c>
      <c r="F11955" s="218">
        <f t="shared" si="2133"/>
        <v>0</v>
      </c>
      <c r="G11955" s="220"/>
      <c r="I11955" s="269"/>
    </row>
    <row r="11956" spans="1:19">
      <c r="A11956" s="215" t="str">
        <f t="shared" si="2131"/>
        <v>-</v>
      </c>
      <c r="B11956" s="216"/>
      <c r="C11956" s="216"/>
      <c r="D11956" s="186"/>
      <c r="E11956" s="217">
        <f t="shared" si="2132"/>
        <v>0</v>
      </c>
      <c r="F11956" s="218">
        <f t="shared" si="2133"/>
        <v>0</v>
      </c>
      <c r="G11956" s="220"/>
      <c r="I11956" s="269"/>
    </row>
    <row r="11957" spans="1:19">
      <c r="A11957" s="215" t="str">
        <f t="shared" si="2131"/>
        <v>-</v>
      </c>
      <c r="B11957" s="216"/>
      <c r="C11957" s="216"/>
      <c r="D11957" s="186"/>
      <c r="E11957" s="217">
        <f t="shared" si="2132"/>
        <v>0</v>
      </c>
      <c r="F11957" s="218">
        <f t="shared" si="2133"/>
        <v>0</v>
      </c>
      <c r="G11957" s="220"/>
      <c r="I11957" s="269"/>
    </row>
    <row r="11958" spans="1:19">
      <c r="A11958" s="215" t="str">
        <f t="shared" si="2131"/>
        <v>-</v>
      </c>
      <c r="B11958" s="216"/>
      <c r="C11958" s="216"/>
      <c r="D11958" s="186"/>
      <c r="E11958" s="217">
        <f t="shared" si="2132"/>
        <v>0</v>
      </c>
      <c r="F11958" s="218">
        <f t="shared" si="2133"/>
        <v>0</v>
      </c>
      <c r="G11958" s="220"/>
      <c r="I11958" s="269"/>
    </row>
    <row r="11959" spans="1:19">
      <c r="A11959" s="215" t="str">
        <f t="shared" si="2131"/>
        <v>-</v>
      </c>
      <c r="B11959" s="216"/>
      <c r="C11959" s="216"/>
      <c r="D11959" s="186"/>
      <c r="E11959" s="217">
        <f t="shared" si="2132"/>
        <v>0</v>
      </c>
      <c r="F11959" s="218">
        <f t="shared" si="2133"/>
        <v>0</v>
      </c>
      <c r="G11959" s="220"/>
      <c r="I11959" s="269"/>
    </row>
    <row r="11960" spans="1:19">
      <c r="A11960" s="215" t="str">
        <f t="shared" si="2131"/>
        <v>-</v>
      </c>
      <c r="B11960" s="216"/>
      <c r="C11960" s="216"/>
      <c r="D11960" s="186"/>
      <c r="E11960" s="217">
        <f t="shared" si="2132"/>
        <v>0</v>
      </c>
      <c r="F11960" s="218">
        <f t="shared" si="2133"/>
        <v>0</v>
      </c>
      <c r="G11960" s="220"/>
      <c r="I11960" s="269"/>
    </row>
    <row r="11961" spans="1:19">
      <c r="A11961" s="215" t="str">
        <f t="shared" si="2131"/>
        <v>-</v>
      </c>
      <c r="B11961" s="216"/>
      <c r="C11961" s="216"/>
      <c r="D11961" s="186"/>
      <c r="E11961" s="217">
        <f t="shared" si="2132"/>
        <v>0</v>
      </c>
      <c r="F11961" s="218">
        <f t="shared" si="2133"/>
        <v>0</v>
      </c>
      <c r="G11961" s="220"/>
      <c r="I11961" s="269"/>
    </row>
    <row r="11962" spans="1:19">
      <c r="A11962" s="215" t="str">
        <f t="shared" si="2131"/>
        <v>-</v>
      </c>
      <c r="B11962" s="216"/>
      <c r="C11962" s="216"/>
      <c r="D11962" s="186"/>
      <c r="E11962" s="217">
        <f t="shared" si="2132"/>
        <v>0</v>
      </c>
      <c r="F11962" s="218">
        <f t="shared" si="2133"/>
        <v>0</v>
      </c>
      <c r="G11962" s="220"/>
      <c r="I11962" s="308"/>
    </row>
    <row r="11963" spans="1:19" ht="13.5" thickBot="1">
      <c r="A11963" s="222"/>
      <c r="B11963" s="223"/>
      <c r="C11963" s="223"/>
      <c r="D11963" s="225"/>
      <c r="E11963" s="225"/>
      <c r="F11963" s="226" t="s">
        <v>76</v>
      </c>
      <c r="G11963" s="227">
        <f>SUM(F11951:F11962)</f>
        <v>0</v>
      </c>
      <c r="I11963" s="308"/>
    </row>
    <row r="11964" spans="1:19" s="209" customFormat="1" ht="13.5" thickTop="1">
      <c r="A11964" s="228" t="s">
        <v>63</v>
      </c>
      <c r="B11964" s="229"/>
      <c r="C11964" s="229"/>
      <c r="D11964" s="231"/>
      <c r="E11964" s="231"/>
      <c r="F11964" s="230"/>
      <c r="G11964" s="232"/>
      <c r="I11964" s="307"/>
      <c r="S11964" s="281"/>
    </row>
    <row r="11965" spans="1:19" ht="26">
      <c r="A11965" s="233" t="s">
        <v>53</v>
      </c>
      <c r="B11965" s="234"/>
      <c r="C11965" s="235" t="s">
        <v>54</v>
      </c>
      <c r="D11965" s="298" t="s">
        <v>64</v>
      </c>
      <c r="E11965" s="236" t="s">
        <v>65</v>
      </c>
      <c r="F11965" s="237" t="s">
        <v>75</v>
      </c>
      <c r="G11965" s="238" t="s">
        <v>66</v>
      </c>
      <c r="I11965" s="269"/>
    </row>
    <row r="11966" spans="1:19">
      <c r="A11966" s="842" t="str">
        <f t="shared" ref="A11966:A11977" si="2134">IF(I11965=0,"",VLOOKUP(I11965,MATERIALES,2,FALSE))</f>
        <v/>
      </c>
      <c r="B11966" s="843"/>
      <c r="C11966" s="239" t="str">
        <f t="shared" ref="C11966:C11974" si="2135">IF(I11965=0,"",VLOOKUP(I11965,MATERIALES,3,FALSE))</f>
        <v/>
      </c>
      <c r="D11966" s="186"/>
      <c r="E11966" s="240">
        <f t="shared" ref="E11966:E11977" si="2136">IF(I11965=0,0,VLOOKUP(I11965,MATERIALES,4,FALSE))</f>
        <v>0</v>
      </c>
      <c r="F11966" s="218">
        <f>D11966*E11966</f>
        <v>0</v>
      </c>
      <c r="G11966" s="219"/>
      <c r="I11966" s="269"/>
    </row>
    <row r="11967" spans="1:19">
      <c r="A11967" s="842" t="str">
        <f t="shared" si="2134"/>
        <v/>
      </c>
      <c r="B11967" s="843"/>
      <c r="C11967" s="239" t="str">
        <f t="shared" si="2135"/>
        <v/>
      </c>
      <c r="D11967" s="186"/>
      <c r="E11967" s="240">
        <f t="shared" si="2136"/>
        <v>0</v>
      </c>
      <c r="F11967" s="218">
        <f t="shared" ref="F11967:F11977" si="2137">D11967*E11967</f>
        <v>0</v>
      </c>
      <c r="G11967" s="220"/>
      <c r="I11967" s="269"/>
    </row>
    <row r="11968" spans="1:19">
      <c r="A11968" s="842" t="str">
        <f t="shared" si="2134"/>
        <v/>
      </c>
      <c r="B11968" s="843"/>
      <c r="C11968" s="239" t="str">
        <f t="shared" si="2135"/>
        <v/>
      </c>
      <c r="D11968" s="186"/>
      <c r="E11968" s="240">
        <f t="shared" si="2136"/>
        <v>0</v>
      </c>
      <c r="F11968" s="218">
        <f t="shared" si="2137"/>
        <v>0</v>
      </c>
      <c r="G11968" s="220"/>
      <c r="I11968" s="269"/>
    </row>
    <row r="11969" spans="1:9">
      <c r="A11969" s="842" t="str">
        <f t="shared" si="2134"/>
        <v/>
      </c>
      <c r="B11969" s="843"/>
      <c r="C11969" s="239" t="str">
        <f t="shared" si="2135"/>
        <v/>
      </c>
      <c r="D11969" s="186"/>
      <c r="E11969" s="240">
        <f t="shared" si="2136"/>
        <v>0</v>
      </c>
      <c r="F11969" s="218">
        <f t="shared" si="2137"/>
        <v>0</v>
      </c>
      <c r="G11969" s="220"/>
      <c r="I11969" s="269"/>
    </row>
    <row r="11970" spans="1:9">
      <c r="A11970" s="842" t="str">
        <f t="shared" si="2134"/>
        <v/>
      </c>
      <c r="B11970" s="843"/>
      <c r="C11970" s="239" t="str">
        <f t="shared" si="2135"/>
        <v/>
      </c>
      <c r="D11970" s="186"/>
      <c r="E11970" s="240">
        <f t="shared" si="2136"/>
        <v>0</v>
      </c>
      <c r="F11970" s="218">
        <f t="shared" si="2137"/>
        <v>0</v>
      </c>
      <c r="G11970" s="220"/>
      <c r="I11970" s="269"/>
    </row>
    <row r="11971" spans="1:9">
      <c r="A11971" s="842" t="str">
        <f t="shared" si="2134"/>
        <v/>
      </c>
      <c r="B11971" s="843"/>
      <c r="C11971" s="239" t="str">
        <f t="shared" si="2135"/>
        <v/>
      </c>
      <c r="D11971" s="186"/>
      <c r="E11971" s="240">
        <f t="shared" si="2136"/>
        <v>0</v>
      </c>
      <c r="F11971" s="218">
        <f t="shared" si="2137"/>
        <v>0</v>
      </c>
      <c r="G11971" s="220"/>
      <c r="I11971" s="269"/>
    </row>
    <row r="11972" spans="1:9">
      <c r="A11972" s="842" t="str">
        <f t="shared" si="2134"/>
        <v/>
      </c>
      <c r="B11972" s="843"/>
      <c r="C11972" s="239" t="str">
        <f t="shared" si="2135"/>
        <v/>
      </c>
      <c r="D11972" s="186"/>
      <c r="E11972" s="240">
        <f t="shared" si="2136"/>
        <v>0</v>
      </c>
      <c r="F11972" s="218">
        <f t="shared" si="2137"/>
        <v>0</v>
      </c>
      <c r="G11972" s="220"/>
      <c r="I11972" s="269"/>
    </row>
    <row r="11973" spans="1:9">
      <c r="A11973" s="842" t="str">
        <f t="shared" si="2134"/>
        <v/>
      </c>
      <c r="B11973" s="843"/>
      <c r="C11973" s="239" t="str">
        <f t="shared" si="2135"/>
        <v/>
      </c>
      <c r="D11973" s="186"/>
      <c r="E11973" s="240">
        <f t="shared" si="2136"/>
        <v>0</v>
      </c>
      <c r="F11973" s="218">
        <f t="shared" si="2137"/>
        <v>0</v>
      </c>
      <c r="G11973" s="241"/>
      <c r="I11973" s="269"/>
    </row>
    <row r="11974" spans="1:9">
      <c r="A11974" s="842" t="str">
        <f t="shared" si="2134"/>
        <v/>
      </c>
      <c r="B11974" s="843"/>
      <c r="C11974" s="239" t="str">
        <f t="shared" si="2135"/>
        <v/>
      </c>
      <c r="D11974" s="186"/>
      <c r="E11974" s="240">
        <f t="shared" si="2136"/>
        <v>0</v>
      </c>
      <c r="F11974" s="218">
        <f t="shared" si="2137"/>
        <v>0</v>
      </c>
      <c r="G11974" s="220"/>
      <c r="I11974" s="269"/>
    </row>
    <row r="11975" spans="1:9">
      <c r="A11975" s="842" t="str">
        <f t="shared" si="2134"/>
        <v/>
      </c>
      <c r="B11975" s="843"/>
      <c r="C11975" s="239"/>
      <c r="D11975" s="186"/>
      <c r="E11975" s="240">
        <f t="shared" si="2136"/>
        <v>0</v>
      </c>
      <c r="F11975" s="218">
        <f t="shared" si="2137"/>
        <v>0</v>
      </c>
      <c r="G11975" s="220"/>
      <c r="I11975" s="269"/>
    </row>
    <row r="11976" spans="1:9">
      <c r="A11976" s="842" t="str">
        <f t="shared" si="2134"/>
        <v/>
      </c>
      <c r="B11976" s="843"/>
      <c r="C11976" s="239"/>
      <c r="D11976" s="186"/>
      <c r="E11976" s="240">
        <f t="shared" si="2136"/>
        <v>0</v>
      </c>
      <c r="F11976" s="218">
        <f t="shared" si="2137"/>
        <v>0</v>
      </c>
      <c r="G11976" s="220"/>
      <c r="I11976" s="269"/>
    </row>
    <row r="11977" spans="1:9" ht="26.25" customHeight="1">
      <c r="A11977" s="842" t="str">
        <f t="shared" si="2134"/>
        <v/>
      </c>
      <c r="B11977" s="843"/>
      <c r="C11977" s="239" t="str">
        <f t="shared" ref="C11977" si="2138">IF(I11976=0,"",VLOOKUP(I11976,MATERIALES,3,FALSE))</f>
        <v/>
      </c>
      <c r="D11977" s="186"/>
      <c r="E11977" s="240">
        <f t="shared" si="2136"/>
        <v>0</v>
      </c>
      <c r="F11977" s="218">
        <f t="shared" si="2137"/>
        <v>0</v>
      </c>
      <c r="G11977" s="221"/>
      <c r="I11977" s="308"/>
    </row>
    <row r="11978" spans="1:9" ht="13.5" thickBot="1">
      <c r="A11978" s="204"/>
      <c r="D11978" s="206"/>
      <c r="E11978" s="242"/>
      <c r="F11978" s="243" t="s">
        <v>77</v>
      </c>
      <c r="G11978" s="241">
        <f>SUM(F11966:F11977)</f>
        <v>0</v>
      </c>
      <c r="I11978" s="308"/>
    </row>
    <row r="11979" spans="1:9" ht="14" thickTop="1" thickBot="1">
      <c r="A11979" s="244" t="s">
        <v>68</v>
      </c>
      <c r="B11979" s="245"/>
      <c r="C11979" s="245"/>
      <c r="D11979" s="247"/>
      <c r="E11979" s="247"/>
      <c r="F11979" s="246"/>
      <c r="G11979" s="248"/>
      <c r="I11979" s="308"/>
    </row>
    <row r="11980" spans="1:9" ht="13.5" thickTop="1">
      <c r="A11980" s="233" t="s">
        <v>53</v>
      </c>
      <c r="B11980" s="234"/>
      <c r="C11980" s="236" t="s">
        <v>67</v>
      </c>
      <c r="D11980" s="298" t="s">
        <v>71</v>
      </c>
      <c r="E11980" s="236" t="s">
        <v>96</v>
      </c>
      <c r="F11980" s="237" t="s">
        <v>75</v>
      </c>
      <c r="G11980" s="238" t="s">
        <v>66</v>
      </c>
      <c r="I11980" s="269"/>
    </row>
    <row r="11981" spans="1:9">
      <c r="A11981" s="842" t="str">
        <f>IF(I11980=0,"",VLOOKUP(I11980,EQUIPOS,2,FALSE))</f>
        <v/>
      </c>
      <c r="B11981" s="843"/>
      <c r="C11981" s="187"/>
      <c r="D11981" s="186"/>
      <c r="E11981" s="240">
        <f>IF(I11980=0,0,VLOOKUP(I11980,EQUIPOS,4,FALSE))</f>
        <v>0</v>
      </c>
      <c r="F11981" s="218">
        <f>C11981*D11981*E11981</f>
        <v>0</v>
      </c>
      <c r="G11981" s="219"/>
      <c r="I11981" s="269"/>
    </row>
    <row r="11982" spans="1:9">
      <c r="A11982" s="842" t="str">
        <f>IF(I11981=0,"",VLOOKUP(I11981,EQUIPOS,2,FALSE))</f>
        <v/>
      </c>
      <c r="B11982" s="843"/>
      <c r="C11982" s="187"/>
      <c r="D11982" s="186"/>
      <c r="E11982" s="240">
        <f>IF(I11981=0,0,VLOOKUP(I11981,EQUIPOS,4,FALSE))</f>
        <v>0</v>
      </c>
      <c r="F11982" s="218">
        <f t="shared" ref="F11982:F11985" si="2139">C11982*D11982*E11982</f>
        <v>0</v>
      </c>
      <c r="G11982" s="220"/>
      <c r="I11982" s="269"/>
    </row>
    <row r="11983" spans="1:9">
      <c r="A11983" s="842" t="str">
        <f>IF(I11982=0,"",VLOOKUP(I11982,EQUIPOS,2,FALSE))</f>
        <v/>
      </c>
      <c r="B11983" s="843"/>
      <c r="C11983" s="187"/>
      <c r="D11983" s="186"/>
      <c r="E11983" s="240">
        <f>IF(I11982=0,0,VLOOKUP(I11982,EQUIPOS,4,FALSE))</f>
        <v>0</v>
      </c>
      <c r="F11983" s="218">
        <f t="shared" si="2139"/>
        <v>0</v>
      </c>
      <c r="G11983" s="220"/>
      <c r="I11983" s="269"/>
    </row>
    <row r="11984" spans="1:9">
      <c r="A11984" s="842" t="str">
        <f>IF(I11983=0,"",VLOOKUP(I11983,EQUIPOS,2,FALSE))</f>
        <v/>
      </c>
      <c r="B11984" s="843"/>
      <c r="C11984" s="187"/>
      <c r="D11984" s="186"/>
      <c r="E11984" s="240">
        <f>IF(I11983=0,0,VLOOKUP(I11983,EQUIPOS,4,FALSE))</f>
        <v>0</v>
      </c>
      <c r="F11984" s="218">
        <f t="shared" si="2139"/>
        <v>0</v>
      </c>
      <c r="G11984" s="220"/>
      <c r="I11984" s="269"/>
    </row>
    <row r="11985" spans="1:9" ht="30.75" customHeight="1">
      <c r="A11985" s="842" t="str">
        <f>IF(I11984=0,"",VLOOKUP(I11984,EQUIPOS,2,FALSE))</f>
        <v/>
      </c>
      <c r="B11985" s="843"/>
      <c r="C11985" s="187"/>
      <c r="D11985" s="186"/>
      <c r="E11985" s="240">
        <f>IF(I11984=0,0,VLOOKUP(I11984,EQUIPOS,4,FALSE))</f>
        <v>0</v>
      </c>
      <c r="F11985" s="218">
        <f t="shared" si="2139"/>
        <v>0</v>
      </c>
      <c r="G11985" s="221"/>
      <c r="I11985" s="308"/>
    </row>
    <row r="11986" spans="1:9" ht="13.5" thickBot="1">
      <c r="A11986" s="222"/>
      <c r="B11986" s="223"/>
      <c r="C11986" s="223"/>
      <c r="D11986" s="225"/>
      <c r="E11986" s="249"/>
      <c r="F11986" s="226" t="s">
        <v>78</v>
      </c>
      <c r="G11986" s="250">
        <f>SUM(F11981:F11985)</f>
        <v>0</v>
      </c>
      <c r="I11986" s="308"/>
    </row>
    <row r="11987" spans="1:9" ht="13.5" thickTop="1">
      <c r="A11987" s="228" t="s">
        <v>69</v>
      </c>
      <c r="B11987" s="229"/>
      <c r="C11987" s="229"/>
      <c r="D11987" s="231"/>
      <c r="E11987" s="231"/>
      <c r="F11987" s="230"/>
      <c r="G11987" s="232"/>
      <c r="H11987" s="209"/>
      <c r="I11987" s="307"/>
    </row>
    <row r="11988" spans="1:9" ht="26">
      <c r="A11988" s="233" t="s">
        <v>53</v>
      </c>
      <c r="B11988" s="235" t="s">
        <v>54</v>
      </c>
      <c r="C11988" s="235" t="s">
        <v>64</v>
      </c>
      <c r="D11988" s="298" t="s">
        <v>70</v>
      </c>
      <c r="E11988" s="236" t="s">
        <v>65</v>
      </c>
      <c r="F11988" s="237" t="s">
        <v>75</v>
      </c>
      <c r="G11988" s="238" t="s">
        <v>66</v>
      </c>
      <c r="I11988" s="269"/>
    </row>
    <row r="11989" spans="1:9">
      <c r="A11989" s="251" t="str">
        <f t="shared" ref="A11989:A12000" si="2140">IF(I11988=0,"",VLOOKUP(I11988,MANOOBRA,2,FALSE))</f>
        <v/>
      </c>
      <c r="B11989" s="239" t="str">
        <f t="shared" ref="B11989:B12000" si="2141">IF(I11988=0,"",VLOOKUP(I11988,MANOOBRA,3,FALSE))</f>
        <v/>
      </c>
      <c r="C11989" s="187"/>
      <c r="D11989" s="187"/>
      <c r="E11989" s="240">
        <f t="shared" ref="E11989:E12000" si="2142">IF(I11988=0,0,VLOOKUP(I11988,MANOOBRA,4,FALSE))</f>
        <v>0</v>
      </c>
      <c r="F11989" s="218">
        <f>IF(D11989=0,0,C11989*E11989/D11989)</f>
        <v>0</v>
      </c>
      <c r="G11989" s="219"/>
      <c r="I11989" s="269"/>
    </row>
    <row r="11990" spans="1:9">
      <c r="A11990" s="251" t="str">
        <f t="shared" si="2140"/>
        <v/>
      </c>
      <c r="B11990" s="239" t="str">
        <f t="shared" si="2141"/>
        <v/>
      </c>
      <c r="C11990" s="187"/>
      <c r="D11990" s="187"/>
      <c r="E11990" s="240">
        <f t="shared" si="2142"/>
        <v>0</v>
      </c>
      <c r="F11990" s="218">
        <f t="shared" ref="F11990:F12000" si="2143">IF(D11990=0,0,C11990*E11990/D11990)</f>
        <v>0</v>
      </c>
      <c r="G11990" s="220"/>
      <c r="I11990" s="269"/>
    </row>
    <row r="11991" spans="1:9">
      <c r="A11991" s="251" t="str">
        <f t="shared" si="2140"/>
        <v/>
      </c>
      <c r="B11991" s="239" t="str">
        <f t="shared" si="2141"/>
        <v/>
      </c>
      <c r="C11991" s="187"/>
      <c r="D11991" s="290"/>
      <c r="E11991" s="240">
        <f t="shared" si="2142"/>
        <v>0</v>
      </c>
      <c r="F11991" s="218">
        <f t="shared" si="2143"/>
        <v>0</v>
      </c>
      <c r="G11991" s="220"/>
      <c r="I11991" s="269"/>
    </row>
    <row r="11992" spans="1:9">
      <c r="A11992" s="251" t="str">
        <f t="shared" si="2140"/>
        <v/>
      </c>
      <c r="B11992" s="239" t="str">
        <f t="shared" si="2141"/>
        <v/>
      </c>
      <c r="C11992" s="187"/>
      <c r="D11992" s="187"/>
      <c r="E11992" s="240">
        <f t="shared" si="2142"/>
        <v>0</v>
      </c>
      <c r="F11992" s="218">
        <f t="shared" si="2143"/>
        <v>0</v>
      </c>
      <c r="G11992" s="220"/>
      <c r="I11992" s="269"/>
    </row>
    <row r="11993" spans="1:9">
      <c r="A11993" s="251" t="str">
        <f t="shared" si="2140"/>
        <v/>
      </c>
      <c r="B11993" s="239" t="str">
        <f t="shared" si="2141"/>
        <v/>
      </c>
      <c r="C11993" s="187"/>
      <c r="D11993" s="187"/>
      <c r="E11993" s="240">
        <f t="shared" si="2142"/>
        <v>0</v>
      </c>
      <c r="F11993" s="218">
        <f t="shared" si="2143"/>
        <v>0</v>
      </c>
      <c r="G11993" s="220"/>
      <c r="I11993" s="269"/>
    </row>
    <row r="11994" spans="1:9">
      <c r="A11994" s="251" t="str">
        <f t="shared" si="2140"/>
        <v/>
      </c>
      <c r="B11994" s="239" t="str">
        <f t="shared" si="2141"/>
        <v/>
      </c>
      <c r="C11994" s="187"/>
      <c r="D11994" s="187"/>
      <c r="E11994" s="240">
        <f t="shared" si="2142"/>
        <v>0</v>
      </c>
      <c r="F11994" s="218">
        <f t="shared" si="2143"/>
        <v>0</v>
      </c>
      <c r="G11994" s="220"/>
      <c r="I11994" s="269"/>
    </row>
    <row r="11995" spans="1:9">
      <c r="A11995" s="251" t="str">
        <f t="shared" si="2140"/>
        <v/>
      </c>
      <c r="B11995" s="239" t="str">
        <f t="shared" si="2141"/>
        <v/>
      </c>
      <c r="C11995" s="187"/>
      <c r="D11995" s="187"/>
      <c r="E11995" s="240">
        <f t="shared" si="2142"/>
        <v>0</v>
      </c>
      <c r="F11995" s="218">
        <f t="shared" si="2143"/>
        <v>0</v>
      </c>
      <c r="G11995" s="220"/>
      <c r="I11995" s="269"/>
    </row>
    <row r="11996" spans="1:9">
      <c r="A11996" s="251" t="str">
        <f t="shared" si="2140"/>
        <v/>
      </c>
      <c r="B11996" s="239" t="str">
        <f t="shared" si="2141"/>
        <v/>
      </c>
      <c r="C11996" s="187"/>
      <c r="D11996" s="187"/>
      <c r="E11996" s="240">
        <f t="shared" si="2142"/>
        <v>0</v>
      </c>
      <c r="F11996" s="218">
        <f t="shared" si="2143"/>
        <v>0</v>
      </c>
      <c r="G11996" s="220"/>
      <c r="I11996" s="269"/>
    </row>
    <row r="11997" spans="1:9">
      <c r="A11997" s="251" t="str">
        <f t="shared" si="2140"/>
        <v/>
      </c>
      <c r="B11997" s="239" t="str">
        <f t="shared" si="2141"/>
        <v/>
      </c>
      <c r="C11997" s="187"/>
      <c r="D11997" s="187"/>
      <c r="E11997" s="240">
        <f t="shared" si="2142"/>
        <v>0</v>
      </c>
      <c r="F11997" s="218">
        <f t="shared" si="2143"/>
        <v>0</v>
      </c>
      <c r="G11997" s="220"/>
      <c r="I11997" s="269"/>
    </row>
    <row r="11998" spans="1:9">
      <c r="A11998" s="251" t="str">
        <f t="shared" si="2140"/>
        <v/>
      </c>
      <c r="B11998" s="239" t="str">
        <f t="shared" si="2141"/>
        <v/>
      </c>
      <c r="C11998" s="187"/>
      <c r="D11998" s="187"/>
      <c r="E11998" s="240">
        <f t="shared" si="2142"/>
        <v>0</v>
      </c>
      <c r="F11998" s="218">
        <f t="shared" si="2143"/>
        <v>0</v>
      </c>
      <c r="G11998" s="220"/>
      <c r="I11998" s="269"/>
    </row>
    <row r="11999" spans="1:9">
      <c r="A11999" s="251" t="str">
        <f t="shared" si="2140"/>
        <v/>
      </c>
      <c r="B11999" s="239" t="str">
        <f t="shared" si="2141"/>
        <v/>
      </c>
      <c r="C11999" s="187"/>
      <c r="D11999" s="187"/>
      <c r="E11999" s="240">
        <f t="shared" si="2142"/>
        <v>0</v>
      </c>
      <c r="F11999" s="218">
        <f t="shared" si="2143"/>
        <v>0</v>
      </c>
      <c r="G11999" s="220"/>
      <c r="I11999" s="269"/>
    </row>
    <row r="12000" spans="1:9" ht="31.5" customHeight="1">
      <c r="A12000" s="251" t="str">
        <f t="shared" si="2140"/>
        <v/>
      </c>
      <c r="B12000" s="239" t="str">
        <f t="shared" si="2141"/>
        <v/>
      </c>
      <c r="C12000" s="187"/>
      <c r="D12000" s="187"/>
      <c r="E12000" s="240">
        <f t="shared" si="2142"/>
        <v>0</v>
      </c>
      <c r="F12000" s="218">
        <f t="shared" si="2143"/>
        <v>0</v>
      </c>
      <c r="G12000" s="221"/>
      <c r="I12000" s="308"/>
    </row>
    <row r="12001" spans="1:20" ht="13.5" thickBot="1">
      <c r="A12001" s="222"/>
      <c r="B12001" s="223"/>
      <c r="C12001" s="223"/>
      <c r="D12001" s="225"/>
      <c r="E12001" s="225"/>
      <c r="F12001" s="226" t="s">
        <v>79</v>
      </c>
      <c r="G12001" s="250">
        <f>SUM(F11989:F12000)</f>
        <v>0</v>
      </c>
      <c r="I12001" s="308"/>
    </row>
    <row r="12002" spans="1:20" ht="13.5" thickTop="1">
      <c r="A12002" s="179" t="s">
        <v>72</v>
      </c>
      <c r="B12002" s="229"/>
      <c r="C12002" s="229"/>
      <c r="D12002" s="231"/>
      <c r="E12002" s="231"/>
      <c r="F12002" s="230"/>
      <c r="G12002" s="232"/>
      <c r="H12002" s="209"/>
      <c r="I12002" s="307"/>
    </row>
    <row r="12003" spans="1:20">
      <c r="A12003" s="233" t="s">
        <v>53</v>
      </c>
      <c r="B12003" s="234"/>
      <c r="C12003" s="234"/>
      <c r="D12003" s="299"/>
      <c r="E12003" s="236" t="s">
        <v>73</v>
      </c>
      <c r="F12003" s="237" t="s">
        <v>74</v>
      </c>
      <c r="G12003" s="252" t="s">
        <v>73</v>
      </c>
      <c r="I12003" s="308"/>
    </row>
    <row r="12004" spans="1:20">
      <c r="A12004" s="178" t="s">
        <v>86</v>
      </c>
      <c r="B12004" s="253"/>
      <c r="C12004" s="253"/>
      <c r="D12004" s="300"/>
      <c r="E12004" s="217">
        <f>SUM(G11963,G11978,G11986,G12001)</f>
        <v>0</v>
      </c>
      <c r="F12004" s="254">
        <f>A</f>
        <v>0</v>
      </c>
      <c r="G12004" s="255">
        <f>E12004*F12004</f>
        <v>0</v>
      </c>
      <c r="I12004" s="308"/>
    </row>
    <row r="12005" spans="1:20">
      <c r="A12005" s="178" t="s">
        <v>84</v>
      </c>
      <c r="B12005" s="253"/>
      <c r="C12005" s="253"/>
      <c r="D12005" s="300"/>
      <c r="E12005" s="217">
        <f>SUM(G11963,G11978,G11986,G12001)</f>
        <v>0</v>
      </c>
      <c r="F12005" s="254">
        <f>I</f>
        <v>0</v>
      </c>
      <c r="G12005" s="255">
        <f>E12005*F12005</f>
        <v>0</v>
      </c>
      <c r="I12005" s="308"/>
    </row>
    <row r="12006" spans="1:20" ht="33" customHeight="1">
      <c r="A12006" s="178" t="s">
        <v>85</v>
      </c>
      <c r="B12006" s="253"/>
      <c r="C12006" s="253"/>
      <c r="D12006" s="300"/>
      <c r="E12006" s="217">
        <f>SUM(G11963,G11978,G11986,G12001)</f>
        <v>0</v>
      </c>
      <c r="F12006" s="254">
        <f>U</f>
        <v>0</v>
      </c>
      <c r="G12006" s="255">
        <f>E12006*F12006</f>
        <v>0</v>
      </c>
      <c r="I12006" s="308"/>
      <c r="J12006" s="281"/>
      <c r="K12006" s="281"/>
      <c r="L12006" s="281"/>
      <c r="M12006" s="281"/>
      <c r="N12006" s="281"/>
      <c r="O12006" s="281"/>
      <c r="P12006" s="281"/>
      <c r="Q12006" s="281"/>
      <c r="R12006" s="281"/>
      <c r="S12006" s="281"/>
    </row>
    <row r="12007" spans="1:20" s="201" customFormat="1" ht="13.5" thickBot="1">
      <c r="A12007" s="222"/>
      <c r="B12007" s="223"/>
      <c r="C12007" s="223"/>
      <c r="D12007" s="225"/>
      <c r="E12007" s="225"/>
      <c r="F12007" s="256" t="s">
        <v>83</v>
      </c>
      <c r="G12007" s="250">
        <f>SUM(G12004:G12006)</f>
        <v>0</v>
      </c>
      <c r="I12007" s="309"/>
      <c r="J12007" s="201" t="str">
        <f>B11947</f>
        <v>12,23</v>
      </c>
      <c r="K12007" s="261">
        <f>E12004</f>
        <v>0</v>
      </c>
      <c r="L12007" s="261">
        <f>+G11963</f>
        <v>0</v>
      </c>
      <c r="M12007" s="261">
        <f>+G11978</f>
        <v>0</v>
      </c>
      <c r="N12007" s="261">
        <f>+G11986</f>
        <v>0</v>
      </c>
      <c r="O12007" s="261">
        <f>+G12001</f>
        <v>0</v>
      </c>
      <c r="P12007" s="280">
        <f>G12004</f>
        <v>0</v>
      </c>
      <c r="Q12007" s="280">
        <f>G12005</f>
        <v>0</v>
      </c>
      <c r="R12007" s="280">
        <f>G12006</f>
        <v>0</v>
      </c>
      <c r="S12007" s="283">
        <f>SUM(K12007:R12007)</f>
        <v>0</v>
      </c>
      <c r="T12007" s="280"/>
    </row>
    <row r="12008" spans="1:20" ht="14" thickTop="1" thickBot="1">
      <c r="A12008" s="257"/>
      <c r="B12008" s="201"/>
      <c r="C12008" s="201"/>
      <c r="D12008" s="301"/>
      <c r="E12008" s="258" t="s">
        <v>88</v>
      </c>
      <c r="F12008" s="259"/>
      <c r="G12008" s="260">
        <f>ROUND(SUM(G11963,G11978,G11986,G12001,G12007),0)</f>
        <v>0</v>
      </c>
      <c r="I12008" s="308"/>
      <c r="T12008" s="280"/>
    </row>
    <row r="12009" spans="1:20" ht="13.5" thickTop="1">
      <c r="A12009" s="262" t="s">
        <v>95</v>
      </c>
      <c r="D12009" s="206"/>
      <c r="E12009" s="206"/>
      <c r="F12009" s="205"/>
      <c r="G12009" s="208"/>
      <c r="I12009" s="308"/>
      <c r="T12009" s="280"/>
    </row>
    <row r="12010" spans="1:20">
      <c r="A12010" s="262"/>
      <c r="B12010" s="263"/>
      <c r="C12010" s="263"/>
      <c r="D12010" s="302"/>
      <c r="E12010" s="206"/>
      <c r="F12010" s="205"/>
      <c r="G12010" s="264">
        <f ca="1">TODAY()</f>
        <v>45189</v>
      </c>
      <c r="I12010" s="308"/>
      <c r="T12010" s="280"/>
    </row>
    <row r="12011" spans="1:20" s="191" customFormat="1" ht="13.5" thickBot="1">
      <c r="A12011" s="222"/>
      <c r="B12011" s="223"/>
      <c r="C12011" s="223"/>
      <c r="D12011" s="225"/>
      <c r="E12011" s="225"/>
      <c r="F12011" s="224"/>
      <c r="G12011" s="265"/>
      <c r="I12011" s="303"/>
      <c r="S12011" s="282"/>
    </row>
    <row r="12012" spans="1:20" s="191" customFormat="1" ht="13.5" thickTop="1">
      <c r="A12012" s="188" t="s">
        <v>124</v>
      </c>
      <c r="B12012" s="188"/>
      <c r="C12012" s="188"/>
      <c r="D12012" s="190"/>
      <c r="E12012" s="190"/>
      <c r="F12012" s="189"/>
      <c r="G12012" s="189"/>
      <c r="I12012" s="303"/>
      <c r="S12012" s="282"/>
    </row>
    <row r="12013" spans="1:20" s="191" customFormat="1">
      <c r="A12013" s="188" t="str">
        <f>CONCATENATE('Prestaciones y AIU'!A10632," ANALISIS DE PRECIOS UNITARIOS")</f>
        <v xml:space="preserve"> ANALISIS DE PRECIOS UNITARIOS</v>
      </c>
      <c r="B12013" s="188"/>
      <c r="C12013" s="188"/>
      <c r="D12013" s="190"/>
      <c r="E12013" s="190"/>
      <c r="F12013" s="189"/>
      <c r="G12013" s="189"/>
      <c r="I12013" s="303"/>
      <c r="S12013" s="282"/>
    </row>
    <row r="12014" spans="1:20" s="191" customFormat="1">
      <c r="A12014" s="188" t="str">
        <f>Objeto_LIC</f>
        <v>OBJETO PROCESO COMPETITIVO</v>
      </c>
      <c r="B12014" s="188"/>
      <c r="C12014" s="188"/>
      <c r="D12014" s="190"/>
      <c r="E12014" s="190"/>
      <c r="F12014" s="189"/>
      <c r="G12014" s="189"/>
      <c r="I12014" s="303"/>
      <c r="S12014" s="282"/>
    </row>
    <row r="12015" spans="1:20">
      <c r="A12015" s="188"/>
      <c r="B12015" s="188"/>
      <c r="C12015" s="188"/>
      <c r="D12015" s="190"/>
      <c r="E12015" s="190"/>
      <c r="F12015" s="189"/>
      <c r="G12015" s="189"/>
    </row>
    <row r="12016" spans="1:20" s="201" customFormat="1" ht="13.5" thickBot="1">
      <c r="A12016" s="192"/>
      <c r="B12016" s="192"/>
      <c r="C12016" s="192"/>
      <c r="D12016" s="194"/>
      <c r="E12016" s="194"/>
      <c r="F12016" s="193"/>
      <c r="G12016" s="193"/>
      <c r="I12016" s="305"/>
      <c r="S12016" s="282"/>
    </row>
    <row r="12017" spans="1:19" ht="13.5" thickTop="1">
      <c r="A12017" s="196"/>
      <c r="B12017" s="197"/>
      <c r="C12017" s="197"/>
      <c r="D12017" s="199"/>
      <c r="E12017" s="199"/>
      <c r="F12017" s="198"/>
      <c r="G12017" s="200" t="s">
        <v>125</v>
      </c>
    </row>
    <row r="12018" spans="1:19">
      <c r="A12018" s="202" t="s">
        <v>58</v>
      </c>
      <c r="B12018" s="844" t="str">
        <f>Proponente</f>
        <v>INDICAR NOMBRE DE CONTRATISTA</v>
      </c>
      <c r="C12018" s="844"/>
      <c r="D12018" s="844"/>
      <c r="E12018" s="844"/>
      <c r="F12018" s="844"/>
      <c r="G12018" s="845"/>
    </row>
    <row r="12019" spans="1:19">
      <c r="A12019" s="202" t="s">
        <v>59</v>
      </c>
      <c r="B12019" s="203" t="str">
        <f>Presupuesto!$A$180</f>
        <v>12,24</v>
      </c>
      <c r="C12019" s="844" t="str">
        <f>Presupuesto!$B$180</f>
        <v>Camioneta 4X4 (propia)</v>
      </c>
      <c r="D12019" s="844"/>
      <c r="E12019" s="844"/>
      <c r="F12019" s="844"/>
      <c r="G12019" s="845"/>
    </row>
    <row r="12020" spans="1:19">
      <c r="A12020" s="204"/>
      <c r="D12020" s="206"/>
      <c r="E12020" s="206"/>
      <c r="F12020" s="192" t="s">
        <v>87</v>
      </c>
      <c r="G12020" s="207" t="str">
        <f>Presupuesto!$C$180</f>
        <v>Día</v>
      </c>
      <c r="I12020" s="306"/>
      <c r="J12020" s="281"/>
      <c r="K12020" s="281"/>
      <c r="L12020" s="281"/>
      <c r="M12020" s="281"/>
      <c r="N12020" s="281"/>
      <c r="O12020" s="281"/>
      <c r="P12020" s="281"/>
      <c r="Q12020" s="281"/>
      <c r="R12020" s="281"/>
      <c r="S12020" s="281"/>
    </row>
    <row r="12021" spans="1:19" s="209" customFormat="1" ht="13.5" thickBot="1">
      <c r="A12021" s="202" t="s">
        <v>60</v>
      </c>
      <c r="B12021" s="195"/>
      <c r="C12021" s="195"/>
      <c r="D12021" s="206"/>
      <c r="E12021" s="206"/>
      <c r="F12021" s="205"/>
      <c r="G12021" s="208"/>
      <c r="I12021" s="307"/>
      <c r="S12021" s="281"/>
    </row>
    <row r="12022" spans="1:19" ht="13.5" thickTop="1">
      <c r="A12022" s="210" t="s">
        <v>53</v>
      </c>
      <c r="B12022" s="211" t="s">
        <v>61</v>
      </c>
      <c r="C12022" s="211" t="s">
        <v>62</v>
      </c>
      <c r="D12022" s="212" t="s">
        <v>70</v>
      </c>
      <c r="E12022" s="213" t="s">
        <v>98</v>
      </c>
      <c r="F12022" s="213" t="s">
        <v>75</v>
      </c>
      <c r="G12022" s="214" t="s">
        <v>66</v>
      </c>
      <c r="I12022" s="269"/>
    </row>
    <row r="12023" spans="1:19">
      <c r="A12023" s="215" t="str">
        <f t="shared" ref="A12023:A12034" si="2144">IF(I12022=0,"-",VLOOKUP(I12022,EQUIPOS,2,FALSE))</f>
        <v>-</v>
      </c>
      <c r="B12023" s="216"/>
      <c r="C12023" s="216"/>
      <c r="D12023" s="186"/>
      <c r="E12023" s="217">
        <f t="shared" ref="E12023:E12034" si="2145">IF(I12022=0,0,VLOOKUP(I12022,EQUIPOS,4,FALSE))</f>
        <v>0</v>
      </c>
      <c r="F12023" s="218">
        <f t="shared" ref="F12023:F12034" si="2146">IF(D12023=0,0,E12023/D12023)</f>
        <v>0</v>
      </c>
      <c r="G12023" s="219"/>
      <c r="I12023" s="269"/>
    </row>
    <row r="12024" spans="1:19">
      <c r="A12024" s="215" t="str">
        <f t="shared" si="2144"/>
        <v>-</v>
      </c>
      <c r="B12024" s="216"/>
      <c r="C12024" s="216"/>
      <c r="D12024" s="186"/>
      <c r="E12024" s="217">
        <f t="shared" si="2145"/>
        <v>0</v>
      </c>
      <c r="F12024" s="218">
        <f t="shared" si="2146"/>
        <v>0</v>
      </c>
      <c r="G12024" s="220"/>
      <c r="I12024" s="269"/>
    </row>
    <row r="12025" spans="1:19">
      <c r="A12025" s="215" t="str">
        <f t="shared" si="2144"/>
        <v>-</v>
      </c>
      <c r="B12025" s="216"/>
      <c r="C12025" s="216"/>
      <c r="D12025" s="186"/>
      <c r="E12025" s="217">
        <f t="shared" si="2145"/>
        <v>0</v>
      </c>
      <c r="F12025" s="218">
        <f t="shared" si="2146"/>
        <v>0</v>
      </c>
      <c r="G12025" s="220"/>
      <c r="I12025" s="269"/>
    </row>
    <row r="12026" spans="1:19">
      <c r="A12026" s="215" t="str">
        <f t="shared" si="2144"/>
        <v>-</v>
      </c>
      <c r="B12026" s="216"/>
      <c r="C12026" s="216"/>
      <c r="D12026" s="186"/>
      <c r="E12026" s="217">
        <f t="shared" si="2145"/>
        <v>0</v>
      </c>
      <c r="F12026" s="218">
        <f t="shared" si="2146"/>
        <v>0</v>
      </c>
      <c r="G12026" s="220"/>
      <c r="I12026" s="269"/>
    </row>
    <row r="12027" spans="1:19">
      <c r="A12027" s="215" t="str">
        <f t="shared" si="2144"/>
        <v>-</v>
      </c>
      <c r="B12027" s="216"/>
      <c r="C12027" s="216"/>
      <c r="D12027" s="186"/>
      <c r="E12027" s="217">
        <f t="shared" si="2145"/>
        <v>0</v>
      </c>
      <c r="F12027" s="218">
        <f t="shared" si="2146"/>
        <v>0</v>
      </c>
      <c r="G12027" s="220"/>
      <c r="I12027" s="269"/>
    </row>
    <row r="12028" spans="1:19">
      <c r="A12028" s="215" t="str">
        <f t="shared" si="2144"/>
        <v>-</v>
      </c>
      <c r="B12028" s="216"/>
      <c r="C12028" s="216"/>
      <c r="D12028" s="186"/>
      <c r="E12028" s="217">
        <f t="shared" si="2145"/>
        <v>0</v>
      </c>
      <c r="F12028" s="218">
        <f t="shared" si="2146"/>
        <v>0</v>
      </c>
      <c r="G12028" s="220"/>
      <c r="I12028" s="269"/>
    </row>
    <row r="12029" spans="1:19">
      <c r="A12029" s="215" t="str">
        <f t="shared" si="2144"/>
        <v>-</v>
      </c>
      <c r="B12029" s="216"/>
      <c r="C12029" s="216"/>
      <c r="D12029" s="186"/>
      <c r="E12029" s="217">
        <f t="shared" si="2145"/>
        <v>0</v>
      </c>
      <c r="F12029" s="218">
        <f t="shared" si="2146"/>
        <v>0</v>
      </c>
      <c r="G12029" s="220"/>
      <c r="I12029" s="269"/>
    </row>
    <row r="12030" spans="1:19">
      <c r="A12030" s="215" t="str">
        <f t="shared" si="2144"/>
        <v>-</v>
      </c>
      <c r="B12030" s="216"/>
      <c r="C12030" s="216"/>
      <c r="D12030" s="186"/>
      <c r="E12030" s="217">
        <f t="shared" si="2145"/>
        <v>0</v>
      </c>
      <c r="F12030" s="218">
        <f t="shared" si="2146"/>
        <v>0</v>
      </c>
      <c r="G12030" s="220"/>
      <c r="I12030" s="269"/>
    </row>
    <row r="12031" spans="1:19">
      <c r="A12031" s="215" t="str">
        <f t="shared" si="2144"/>
        <v>-</v>
      </c>
      <c r="B12031" s="216"/>
      <c r="C12031" s="216"/>
      <c r="D12031" s="186"/>
      <c r="E12031" s="217">
        <f t="shared" si="2145"/>
        <v>0</v>
      </c>
      <c r="F12031" s="218">
        <f t="shared" si="2146"/>
        <v>0</v>
      </c>
      <c r="G12031" s="220"/>
      <c r="I12031" s="269"/>
    </row>
    <row r="12032" spans="1:19">
      <c r="A12032" s="215" t="str">
        <f t="shared" si="2144"/>
        <v>-</v>
      </c>
      <c r="B12032" s="216"/>
      <c r="C12032" s="216"/>
      <c r="D12032" s="186"/>
      <c r="E12032" s="217">
        <f t="shared" si="2145"/>
        <v>0</v>
      </c>
      <c r="F12032" s="218">
        <f t="shared" si="2146"/>
        <v>0</v>
      </c>
      <c r="G12032" s="220"/>
      <c r="I12032" s="269"/>
    </row>
    <row r="12033" spans="1:19">
      <c r="A12033" s="215" t="str">
        <f t="shared" si="2144"/>
        <v>-</v>
      </c>
      <c r="B12033" s="216"/>
      <c r="C12033" s="216"/>
      <c r="D12033" s="186"/>
      <c r="E12033" s="217">
        <f t="shared" si="2145"/>
        <v>0</v>
      </c>
      <c r="F12033" s="218">
        <f t="shared" si="2146"/>
        <v>0</v>
      </c>
      <c r="G12033" s="220"/>
      <c r="I12033" s="269"/>
    </row>
    <row r="12034" spans="1:19">
      <c r="A12034" s="215" t="str">
        <f t="shared" si="2144"/>
        <v>-</v>
      </c>
      <c r="B12034" s="216"/>
      <c r="C12034" s="216"/>
      <c r="D12034" s="186"/>
      <c r="E12034" s="217">
        <f t="shared" si="2145"/>
        <v>0</v>
      </c>
      <c r="F12034" s="218">
        <f t="shared" si="2146"/>
        <v>0</v>
      </c>
      <c r="G12034" s="220"/>
      <c r="I12034" s="308"/>
    </row>
    <row r="12035" spans="1:19" ht="13.5" thickBot="1">
      <c r="A12035" s="222"/>
      <c r="B12035" s="223"/>
      <c r="C12035" s="223"/>
      <c r="D12035" s="225"/>
      <c r="E12035" s="225"/>
      <c r="F12035" s="226" t="s">
        <v>76</v>
      </c>
      <c r="G12035" s="227">
        <f>SUM(F12023:F12034)</f>
        <v>0</v>
      </c>
      <c r="I12035" s="308"/>
    </row>
    <row r="12036" spans="1:19" s="209" customFormat="1" ht="13.5" thickTop="1">
      <c r="A12036" s="228" t="s">
        <v>63</v>
      </c>
      <c r="B12036" s="229"/>
      <c r="C12036" s="229"/>
      <c r="D12036" s="231"/>
      <c r="E12036" s="231"/>
      <c r="F12036" s="230"/>
      <c r="G12036" s="232"/>
      <c r="I12036" s="307"/>
      <c r="S12036" s="281"/>
    </row>
    <row r="12037" spans="1:19" ht="26">
      <c r="A12037" s="233" t="s">
        <v>53</v>
      </c>
      <c r="B12037" s="234"/>
      <c r="C12037" s="235" t="s">
        <v>54</v>
      </c>
      <c r="D12037" s="298" t="s">
        <v>64</v>
      </c>
      <c r="E12037" s="236" t="s">
        <v>65</v>
      </c>
      <c r="F12037" s="237" t="s">
        <v>75</v>
      </c>
      <c r="G12037" s="238" t="s">
        <v>66</v>
      </c>
      <c r="I12037" s="269"/>
    </row>
    <row r="12038" spans="1:19">
      <c r="A12038" s="842" t="str">
        <f t="shared" ref="A12038:A12049" si="2147">IF(I12037=0,"",VLOOKUP(I12037,MATERIALES,2,FALSE))</f>
        <v/>
      </c>
      <c r="B12038" s="843"/>
      <c r="C12038" s="239" t="str">
        <f t="shared" ref="C12038:C12046" si="2148">IF(I12037=0,"",VLOOKUP(I12037,MATERIALES,3,FALSE))</f>
        <v/>
      </c>
      <c r="D12038" s="186"/>
      <c r="E12038" s="240">
        <f t="shared" ref="E12038:E12049" si="2149">IF(I12037=0,0,VLOOKUP(I12037,MATERIALES,4,FALSE))</f>
        <v>0</v>
      </c>
      <c r="F12038" s="218">
        <f>D12038*E12038</f>
        <v>0</v>
      </c>
      <c r="G12038" s="219"/>
      <c r="I12038" s="269"/>
    </row>
    <row r="12039" spans="1:19">
      <c r="A12039" s="842" t="str">
        <f t="shared" si="2147"/>
        <v/>
      </c>
      <c r="B12039" s="843"/>
      <c r="C12039" s="239" t="str">
        <f t="shared" si="2148"/>
        <v/>
      </c>
      <c r="D12039" s="186"/>
      <c r="E12039" s="240">
        <f t="shared" si="2149"/>
        <v>0</v>
      </c>
      <c r="F12039" s="218">
        <f t="shared" ref="F12039:F12049" si="2150">D12039*E12039</f>
        <v>0</v>
      </c>
      <c r="G12039" s="220"/>
      <c r="I12039" s="269"/>
    </row>
    <row r="12040" spans="1:19">
      <c r="A12040" s="842" t="str">
        <f t="shared" si="2147"/>
        <v/>
      </c>
      <c r="B12040" s="843"/>
      <c r="C12040" s="239" t="str">
        <f t="shared" si="2148"/>
        <v/>
      </c>
      <c r="D12040" s="186"/>
      <c r="E12040" s="240">
        <f t="shared" si="2149"/>
        <v>0</v>
      </c>
      <c r="F12040" s="218">
        <f t="shared" si="2150"/>
        <v>0</v>
      </c>
      <c r="G12040" s="220"/>
      <c r="I12040" s="269"/>
    </row>
    <row r="12041" spans="1:19">
      <c r="A12041" s="842" t="str">
        <f t="shared" si="2147"/>
        <v/>
      </c>
      <c r="B12041" s="843"/>
      <c r="C12041" s="239" t="str">
        <f t="shared" si="2148"/>
        <v/>
      </c>
      <c r="D12041" s="186"/>
      <c r="E12041" s="240">
        <f t="shared" si="2149"/>
        <v>0</v>
      </c>
      <c r="F12041" s="218">
        <f t="shared" si="2150"/>
        <v>0</v>
      </c>
      <c r="G12041" s="220"/>
      <c r="I12041" s="269"/>
    </row>
    <row r="12042" spans="1:19">
      <c r="A12042" s="842" t="str">
        <f t="shared" si="2147"/>
        <v/>
      </c>
      <c r="B12042" s="843"/>
      <c r="C12042" s="239" t="str">
        <f t="shared" si="2148"/>
        <v/>
      </c>
      <c r="D12042" s="186"/>
      <c r="E12042" s="240">
        <f t="shared" si="2149"/>
        <v>0</v>
      </c>
      <c r="F12042" s="218">
        <f t="shared" si="2150"/>
        <v>0</v>
      </c>
      <c r="G12042" s="220"/>
      <c r="I12042" s="269"/>
    </row>
    <row r="12043" spans="1:19">
      <c r="A12043" s="842" t="str">
        <f t="shared" si="2147"/>
        <v/>
      </c>
      <c r="B12043" s="843"/>
      <c r="C12043" s="239" t="str">
        <f t="shared" si="2148"/>
        <v/>
      </c>
      <c r="D12043" s="186"/>
      <c r="E12043" s="240">
        <f t="shared" si="2149"/>
        <v>0</v>
      </c>
      <c r="F12043" s="218">
        <f t="shared" si="2150"/>
        <v>0</v>
      </c>
      <c r="G12043" s="220"/>
      <c r="I12043" s="269"/>
    </row>
    <row r="12044" spans="1:19">
      <c r="A12044" s="842" t="str">
        <f t="shared" si="2147"/>
        <v/>
      </c>
      <c r="B12044" s="843"/>
      <c r="C12044" s="239" t="str">
        <f t="shared" si="2148"/>
        <v/>
      </c>
      <c r="D12044" s="186"/>
      <c r="E12044" s="240">
        <f t="shared" si="2149"/>
        <v>0</v>
      </c>
      <c r="F12044" s="218">
        <f t="shared" si="2150"/>
        <v>0</v>
      </c>
      <c r="G12044" s="220"/>
      <c r="I12044" s="269"/>
    </row>
    <row r="12045" spans="1:19">
      <c r="A12045" s="842" t="str">
        <f t="shared" si="2147"/>
        <v/>
      </c>
      <c r="B12045" s="843"/>
      <c r="C12045" s="239" t="str">
        <f t="shared" si="2148"/>
        <v/>
      </c>
      <c r="D12045" s="186"/>
      <c r="E12045" s="240">
        <f t="shared" si="2149"/>
        <v>0</v>
      </c>
      <c r="F12045" s="218">
        <f t="shared" si="2150"/>
        <v>0</v>
      </c>
      <c r="G12045" s="241"/>
      <c r="I12045" s="269"/>
    </row>
    <row r="12046" spans="1:19">
      <c r="A12046" s="842" t="str">
        <f t="shared" si="2147"/>
        <v/>
      </c>
      <c r="B12046" s="843"/>
      <c r="C12046" s="239" t="str">
        <f t="shared" si="2148"/>
        <v/>
      </c>
      <c r="D12046" s="186"/>
      <c r="E12046" s="240">
        <f t="shared" si="2149"/>
        <v>0</v>
      </c>
      <c r="F12046" s="218">
        <f t="shared" si="2150"/>
        <v>0</v>
      </c>
      <c r="G12046" s="220"/>
      <c r="I12046" s="269"/>
    </row>
    <row r="12047" spans="1:19">
      <c r="A12047" s="842" t="str">
        <f t="shared" si="2147"/>
        <v/>
      </c>
      <c r="B12047" s="843"/>
      <c r="C12047" s="239"/>
      <c r="D12047" s="186"/>
      <c r="E12047" s="240">
        <f t="shared" si="2149"/>
        <v>0</v>
      </c>
      <c r="F12047" s="218">
        <f t="shared" si="2150"/>
        <v>0</v>
      </c>
      <c r="G12047" s="220"/>
      <c r="I12047" s="269"/>
    </row>
    <row r="12048" spans="1:19">
      <c r="A12048" s="842" t="str">
        <f t="shared" si="2147"/>
        <v/>
      </c>
      <c r="B12048" s="843"/>
      <c r="C12048" s="239"/>
      <c r="D12048" s="186"/>
      <c r="E12048" s="240">
        <f t="shared" si="2149"/>
        <v>0</v>
      </c>
      <c r="F12048" s="218">
        <f t="shared" si="2150"/>
        <v>0</v>
      </c>
      <c r="G12048" s="220"/>
      <c r="I12048" s="269"/>
    </row>
    <row r="12049" spans="1:9" ht="26.25" customHeight="1">
      <c r="A12049" s="842" t="str">
        <f t="shared" si="2147"/>
        <v/>
      </c>
      <c r="B12049" s="843"/>
      <c r="C12049" s="239" t="str">
        <f t="shared" ref="C12049" si="2151">IF(I12048=0,"",VLOOKUP(I12048,MATERIALES,3,FALSE))</f>
        <v/>
      </c>
      <c r="D12049" s="186"/>
      <c r="E12049" s="240">
        <f t="shared" si="2149"/>
        <v>0</v>
      </c>
      <c r="F12049" s="218">
        <f t="shared" si="2150"/>
        <v>0</v>
      </c>
      <c r="G12049" s="221"/>
      <c r="I12049" s="308"/>
    </row>
    <row r="12050" spans="1:9" ht="13.5" thickBot="1">
      <c r="A12050" s="204"/>
      <c r="D12050" s="206"/>
      <c r="E12050" s="242"/>
      <c r="F12050" s="243" t="s">
        <v>77</v>
      </c>
      <c r="G12050" s="241">
        <f>SUM(F12038:F12049)</f>
        <v>0</v>
      </c>
      <c r="I12050" s="308"/>
    </row>
    <row r="12051" spans="1:9" ht="14" thickTop="1" thickBot="1">
      <c r="A12051" s="244" t="s">
        <v>68</v>
      </c>
      <c r="B12051" s="245"/>
      <c r="C12051" s="245"/>
      <c r="D12051" s="247"/>
      <c r="E12051" s="247"/>
      <c r="F12051" s="246"/>
      <c r="G12051" s="248"/>
      <c r="I12051" s="308"/>
    </row>
    <row r="12052" spans="1:9" ht="13.5" thickTop="1">
      <c r="A12052" s="233" t="s">
        <v>53</v>
      </c>
      <c r="B12052" s="234"/>
      <c r="C12052" s="236" t="s">
        <v>67</v>
      </c>
      <c r="D12052" s="298" t="s">
        <v>71</v>
      </c>
      <c r="E12052" s="236" t="s">
        <v>96</v>
      </c>
      <c r="F12052" s="237" t="s">
        <v>75</v>
      </c>
      <c r="G12052" s="238" t="s">
        <v>66</v>
      </c>
      <c r="I12052" s="269"/>
    </row>
    <row r="12053" spans="1:9">
      <c r="A12053" s="842" t="str">
        <f>IF(I12052=0,"",VLOOKUP(I12052,EQUIPOS,2,FALSE))</f>
        <v/>
      </c>
      <c r="B12053" s="843"/>
      <c r="C12053" s="187"/>
      <c r="D12053" s="186"/>
      <c r="E12053" s="240">
        <f>IF(I12052=0,0,VLOOKUP(I12052,EQUIPOS,4,FALSE))</f>
        <v>0</v>
      </c>
      <c r="F12053" s="218">
        <f>C12053*D12053*E12053</f>
        <v>0</v>
      </c>
      <c r="G12053" s="219"/>
      <c r="I12053" s="269"/>
    </row>
    <row r="12054" spans="1:9">
      <c r="A12054" s="842" t="str">
        <f>IF(I12053=0,"",VLOOKUP(I12053,EQUIPOS,2,FALSE))</f>
        <v/>
      </c>
      <c r="B12054" s="843"/>
      <c r="C12054" s="187"/>
      <c r="D12054" s="186"/>
      <c r="E12054" s="240">
        <f>IF(I12053=0,0,VLOOKUP(I12053,EQUIPOS,4,FALSE))</f>
        <v>0</v>
      </c>
      <c r="F12054" s="218">
        <f t="shared" ref="F12054:F12057" si="2152">C12054*D12054*E12054</f>
        <v>0</v>
      </c>
      <c r="G12054" s="220"/>
      <c r="I12054" s="269"/>
    </row>
    <row r="12055" spans="1:9">
      <c r="A12055" s="842" t="str">
        <f>IF(I12054=0,"",VLOOKUP(I12054,EQUIPOS,2,FALSE))</f>
        <v/>
      </c>
      <c r="B12055" s="843"/>
      <c r="C12055" s="187"/>
      <c r="D12055" s="186"/>
      <c r="E12055" s="240">
        <f>IF(I12054=0,0,VLOOKUP(I12054,EQUIPOS,4,FALSE))</f>
        <v>0</v>
      </c>
      <c r="F12055" s="218">
        <f t="shared" si="2152"/>
        <v>0</v>
      </c>
      <c r="G12055" s="220"/>
      <c r="I12055" s="269"/>
    </row>
    <row r="12056" spans="1:9">
      <c r="A12056" s="842" t="str">
        <f>IF(I12055=0,"",VLOOKUP(I12055,EQUIPOS,2,FALSE))</f>
        <v/>
      </c>
      <c r="B12056" s="843"/>
      <c r="C12056" s="187"/>
      <c r="D12056" s="186"/>
      <c r="E12056" s="240">
        <f>IF(I12055=0,0,VLOOKUP(I12055,EQUIPOS,4,FALSE))</f>
        <v>0</v>
      </c>
      <c r="F12056" s="218">
        <f t="shared" si="2152"/>
        <v>0</v>
      </c>
      <c r="G12056" s="220"/>
      <c r="I12056" s="269"/>
    </row>
    <row r="12057" spans="1:9" ht="30.75" customHeight="1">
      <c r="A12057" s="842" t="str">
        <f>IF(I12056=0,"",VLOOKUP(I12056,EQUIPOS,2,FALSE))</f>
        <v/>
      </c>
      <c r="B12057" s="843"/>
      <c r="C12057" s="187"/>
      <c r="D12057" s="186"/>
      <c r="E12057" s="240">
        <f>IF(I12056=0,0,VLOOKUP(I12056,EQUIPOS,4,FALSE))</f>
        <v>0</v>
      </c>
      <c r="F12057" s="218">
        <f t="shared" si="2152"/>
        <v>0</v>
      </c>
      <c r="G12057" s="221"/>
      <c r="I12057" s="308"/>
    </row>
    <row r="12058" spans="1:9" ht="13.5" thickBot="1">
      <c r="A12058" s="222"/>
      <c r="B12058" s="223"/>
      <c r="C12058" s="223"/>
      <c r="D12058" s="225"/>
      <c r="E12058" s="249"/>
      <c r="F12058" s="226" t="s">
        <v>78</v>
      </c>
      <c r="G12058" s="250">
        <f>SUM(F12053:F12057)</f>
        <v>0</v>
      </c>
      <c r="I12058" s="308"/>
    </row>
    <row r="12059" spans="1:9" ht="13.5" thickTop="1">
      <c r="A12059" s="228" t="s">
        <v>69</v>
      </c>
      <c r="B12059" s="229"/>
      <c r="C12059" s="229"/>
      <c r="D12059" s="231"/>
      <c r="E12059" s="231"/>
      <c r="F12059" s="230"/>
      <c r="G12059" s="232"/>
      <c r="H12059" s="209"/>
      <c r="I12059" s="307"/>
    </row>
    <row r="12060" spans="1:9" ht="26">
      <c r="A12060" s="233" t="s">
        <v>53</v>
      </c>
      <c r="B12060" s="235" t="s">
        <v>54</v>
      </c>
      <c r="C12060" s="235" t="s">
        <v>64</v>
      </c>
      <c r="D12060" s="298" t="s">
        <v>70</v>
      </c>
      <c r="E12060" s="236" t="s">
        <v>65</v>
      </c>
      <c r="F12060" s="237" t="s">
        <v>75</v>
      </c>
      <c r="G12060" s="238" t="s">
        <v>66</v>
      </c>
      <c r="I12060" s="269"/>
    </row>
    <row r="12061" spans="1:9">
      <c r="A12061" s="251" t="str">
        <f t="shared" ref="A12061:A12072" si="2153">IF(I12060=0,"",VLOOKUP(I12060,MANOOBRA,2,FALSE))</f>
        <v/>
      </c>
      <c r="B12061" s="239" t="str">
        <f t="shared" ref="B12061:B12072" si="2154">IF(I12060=0,"",VLOOKUP(I12060,MANOOBRA,3,FALSE))</f>
        <v/>
      </c>
      <c r="C12061" s="187"/>
      <c r="D12061" s="187"/>
      <c r="E12061" s="240">
        <f t="shared" ref="E12061:E12072" si="2155">IF(I12060=0,0,VLOOKUP(I12060,MANOOBRA,4,FALSE))</f>
        <v>0</v>
      </c>
      <c r="F12061" s="218">
        <f>IF(D12061=0,0,C12061*E12061/D12061)</f>
        <v>0</v>
      </c>
      <c r="G12061" s="219"/>
      <c r="I12061" s="269"/>
    </row>
    <row r="12062" spans="1:9">
      <c r="A12062" s="251" t="str">
        <f t="shared" si="2153"/>
        <v/>
      </c>
      <c r="B12062" s="239" t="str">
        <f t="shared" si="2154"/>
        <v/>
      </c>
      <c r="C12062" s="187"/>
      <c r="D12062" s="187"/>
      <c r="E12062" s="240">
        <f t="shared" si="2155"/>
        <v>0</v>
      </c>
      <c r="F12062" s="218">
        <f t="shared" ref="F12062:F12072" si="2156">IF(D12062=0,0,C12062*E12062/D12062)</f>
        <v>0</v>
      </c>
      <c r="G12062" s="220"/>
      <c r="I12062" s="269"/>
    </row>
    <row r="12063" spans="1:9">
      <c r="A12063" s="251" t="str">
        <f t="shared" si="2153"/>
        <v/>
      </c>
      <c r="B12063" s="239" t="str">
        <f t="shared" si="2154"/>
        <v/>
      </c>
      <c r="C12063" s="187"/>
      <c r="D12063" s="290"/>
      <c r="E12063" s="240">
        <f t="shared" si="2155"/>
        <v>0</v>
      </c>
      <c r="F12063" s="218">
        <f t="shared" si="2156"/>
        <v>0</v>
      </c>
      <c r="G12063" s="220"/>
      <c r="I12063" s="269"/>
    </row>
    <row r="12064" spans="1:9">
      <c r="A12064" s="251" t="str">
        <f t="shared" si="2153"/>
        <v/>
      </c>
      <c r="B12064" s="239" t="str">
        <f t="shared" si="2154"/>
        <v/>
      </c>
      <c r="C12064" s="187"/>
      <c r="D12064" s="187"/>
      <c r="E12064" s="240">
        <f t="shared" si="2155"/>
        <v>0</v>
      </c>
      <c r="F12064" s="218">
        <f t="shared" si="2156"/>
        <v>0</v>
      </c>
      <c r="G12064" s="220"/>
      <c r="I12064" s="269"/>
    </row>
    <row r="12065" spans="1:20">
      <c r="A12065" s="251" t="str">
        <f t="shared" si="2153"/>
        <v/>
      </c>
      <c r="B12065" s="239" t="str">
        <f t="shared" si="2154"/>
        <v/>
      </c>
      <c r="C12065" s="187"/>
      <c r="D12065" s="187"/>
      <c r="E12065" s="240">
        <f t="shared" si="2155"/>
        <v>0</v>
      </c>
      <c r="F12065" s="218">
        <f t="shared" si="2156"/>
        <v>0</v>
      </c>
      <c r="G12065" s="220"/>
      <c r="I12065" s="269"/>
    </row>
    <row r="12066" spans="1:20">
      <c r="A12066" s="251" t="str">
        <f t="shared" si="2153"/>
        <v/>
      </c>
      <c r="B12066" s="239" t="str">
        <f t="shared" si="2154"/>
        <v/>
      </c>
      <c r="C12066" s="187"/>
      <c r="D12066" s="187"/>
      <c r="E12066" s="240">
        <f t="shared" si="2155"/>
        <v>0</v>
      </c>
      <c r="F12066" s="218">
        <f t="shared" si="2156"/>
        <v>0</v>
      </c>
      <c r="G12066" s="220"/>
      <c r="I12066" s="269"/>
    </row>
    <row r="12067" spans="1:20">
      <c r="A12067" s="251" t="str">
        <f t="shared" si="2153"/>
        <v/>
      </c>
      <c r="B12067" s="239" t="str">
        <f t="shared" si="2154"/>
        <v/>
      </c>
      <c r="C12067" s="187"/>
      <c r="D12067" s="187"/>
      <c r="E12067" s="240">
        <f t="shared" si="2155"/>
        <v>0</v>
      </c>
      <c r="F12067" s="218">
        <f t="shared" si="2156"/>
        <v>0</v>
      </c>
      <c r="G12067" s="220"/>
      <c r="I12067" s="269"/>
    </row>
    <row r="12068" spans="1:20">
      <c r="A12068" s="251" t="str">
        <f t="shared" si="2153"/>
        <v/>
      </c>
      <c r="B12068" s="239" t="str">
        <f t="shared" si="2154"/>
        <v/>
      </c>
      <c r="C12068" s="187"/>
      <c r="D12068" s="187"/>
      <c r="E12068" s="240">
        <f t="shared" si="2155"/>
        <v>0</v>
      </c>
      <c r="F12068" s="218">
        <f t="shared" si="2156"/>
        <v>0</v>
      </c>
      <c r="G12068" s="220"/>
      <c r="I12068" s="269"/>
    </row>
    <row r="12069" spans="1:20">
      <c r="A12069" s="251" t="str">
        <f t="shared" si="2153"/>
        <v/>
      </c>
      <c r="B12069" s="239" t="str">
        <f t="shared" si="2154"/>
        <v/>
      </c>
      <c r="C12069" s="187"/>
      <c r="D12069" s="187"/>
      <c r="E12069" s="240">
        <f t="shared" si="2155"/>
        <v>0</v>
      </c>
      <c r="F12069" s="218">
        <f t="shared" si="2156"/>
        <v>0</v>
      </c>
      <c r="G12069" s="220"/>
      <c r="I12069" s="269"/>
    </row>
    <row r="12070" spans="1:20">
      <c r="A12070" s="251" t="str">
        <f t="shared" si="2153"/>
        <v/>
      </c>
      <c r="B12070" s="239" t="str">
        <f t="shared" si="2154"/>
        <v/>
      </c>
      <c r="C12070" s="187"/>
      <c r="D12070" s="187"/>
      <c r="E12070" s="240">
        <f t="shared" si="2155"/>
        <v>0</v>
      </c>
      <c r="F12070" s="218">
        <f t="shared" si="2156"/>
        <v>0</v>
      </c>
      <c r="G12070" s="220"/>
      <c r="I12070" s="269"/>
    </row>
    <row r="12071" spans="1:20">
      <c r="A12071" s="251" t="str">
        <f t="shared" si="2153"/>
        <v/>
      </c>
      <c r="B12071" s="239" t="str">
        <f t="shared" si="2154"/>
        <v/>
      </c>
      <c r="C12071" s="187"/>
      <c r="D12071" s="187"/>
      <c r="E12071" s="240">
        <f t="shared" si="2155"/>
        <v>0</v>
      </c>
      <c r="F12071" s="218">
        <f t="shared" si="2156"/>
        <v>0</v>
      </c>
      <c r="G12071" s="220"/>
      <c r="I12071" s="269"/>
    </row>
    <row r="12072" spans="1:20" ht="31.5" customHeight="1">
      <c r="A12072" s="251" t="str">
        <f t="shared" si="2153"/>
        <v/>
      </c>
      <c r="B12072" s="239" t="str">
        <f t="shared" si="2154"/>
        <v/>
      </c>
      <c r="C12072" s="187"/>
      <c r="D12072" s="187"/>
      <c r="E12072" s="240">
        <f t="shared" si="2155"/>
        <v>0</v>
      </c>
      <c r="F12072" s="218">
        <f t="shared" si="2156"/>
        <v>0</v>
      </c>
      <c r="G12072" s="221"/>
      <c r="I12072" s="308"/>
    </row>
    <row r="12073" spans="1:20" ht="13.5" thickBot="1">
      <c r="A12073" s="222"/>
      <c r="B12073" s="223"/>
      <c r="C12073" s="223"/>
      <c r="D12073" s="225"/>
      <c r="E12073" s="225"/>
      <c r="F12073" s="226" t="s">
        <v>79</v>
      </c>
      <c r="G12073" s="250">
        <f>SUM(F12061:F12072)</f>
        <v>0</v>
      </c>
      <c r="I12073" s="308"/>
    </row>
    <row r="12074" spans="1:20" ht="13.5" thickTop="1">
      <c r="A12074" s="179" t="s">
        <v>72</v>
      </c>
      <c r="B12074" s="229"/>
      <c r="C12074" s="229"/>
      <c r="D12074" s="231"/>
      <c r="E12074" s="231"/>
      <c r="F12074" s="230"/>
      <c r="G12074" s="232"/>
      <c r="H12074" s="209"/>
      <c r="I12074" s="307"/>
    </row>
    <row r="12075" spans="1:20">
      <c r="A12075" s="233" t="s">
        <v>53</v>
      </c>
      <c r="B12075" s="234"/>
      <c r="C12075" s="234"/>
      <c r="D12075" s="299"/>
      <c r="E12075" s="236" t="s">
        <v>73</v>
      </c>
      <c r="F12075" s="237" t="s">
        <v>74</v>
      </c>
      <c r="G12075" s="252" t="s">
        <v>73</v>
      </c>
      <c r="I12075" s="308"/>
    </row>
    <row r="12076" spans="1:20">
      <c r="A12076" s="178" t="s">
        <v>86</v>
      </c>
      <c r="B12076" s="253"/>
      <c r="C12076" s="253"/>
      <c r="D12076" s="300"/>
      <c r="E12076" s="217">
        <f>SUM(G12035,G12050,G12058,G12073)</f>
        <v>0</v>
      </c>
      <c r="F12076" s="254">
        <f>A</f>
        <v>0</v>
      </c>
      <c r="G12076" s="255">
        <f>E12076*F12076</f>
        <v>0</v>
      </c>
      <c r="I12076" s="308"/>
    </row>
    <row r="12077" spans="1:20">
      <c r="A12077" s="178" t="s">
        <v>84</v>
      </c>
      <c r="B12077" s="253"/>
      <c r="C12077" s="253"/>
      <c r="D12077" s="300"/>
      <c r="E12077" s="217">
        <f>SUM(G12035,G12050,G12058,G12073)</f>
        <v>0</v>
      </c>
      <c r="F12077" s="254">
        <f>I</f>
        <v>0</v>
      </c>
      <c r="G12077" s="255">
        <f>E12077*F12077</f>
        <v>0</v>
      </c>
      <c r="I12077" s="308"/>
    </row>
    <row r="12078" spans="1:20" ht="33" customHeight="1">
      <c r="A12078" s="178" t="s">
        <v>85</v>
      </c>
      <c r="B12078" s="253"/>
      <c r="C12078" s="253"/>
      <c r="D12078" s="300"/>
      <c r="E12078" s="217">
        <f>SUM(G12035,G12050,G12058,G12073)</f>
        <v>0</v>
      </c>
      <c r="F12078" s="254">
        <f>U</f>
        <v>0</v>
      </c>
      <c r="G12078" s="255">
        <f>E12078*F12078</f>
        <v>0</v>
      </c>
      <c r="I12078" s="308"/>
      <c r="J12078" s="281"/>
      <c r="K12078" s="281"/>
      <c r="L12078" s="281"/>
      <c r="M12078" s="281"/>
      <c r="N12078" s="281"/>
      <c r="O12078" s="281"/>
      <c r="P12078" s="281"/>
      <c r="Q12078" s="281"/>
      <c r="R12078" s="281"/>
      <c r="S12078" s="281"/>
    </row>
    <row r="12079" spans="1:20" s="201" customFormat="1" ht="13.5" thickBot="1">
      <c r="A12079" s="222"/>
      <c r="B12079" s="223"/>
      <c r="C12079" s="223"/>
      <c r="D12079" s="225"/>
      <c r="E12079" s="225"/>
      <c r="F12079" s="256" t="s">
        <v>83</v>
      </c>
      <c r="G12079" s="250">
        <f>SUM(G12076:G12078)</f>
        <v>0</v>
      </c>
      <c r="I12079" s="309"/>
      <c r="J12079" s="201" t="str">
        <f>B12019</f>
        <v>12,24</v>
      </c>
      <c r="K12079" s="261">
        <f>E12076</f>
        <v>0</v>
      </c>
      <c r="L12079" s="261">
        <f>+G12035</f>
        <v>0</v>
      </c>
      <c r="M12079" s="261">
        <f>+G12050</f>
        <v>0</v>
      </c>
      <c r="N12079" s="261">
        <f>+G12058</f>
        <v>0</v>
      </c>
      <c r="O12079" s="261">
        <f>+G12073</f>
        <v>0</v>
      </c>
      <c r="P12079" s="280">
        <f>G12076</f>
        <v>0</v>
      </c>
      <c r="Q12079" s="280">
        <f>G12077</f>
        <v>0</v>
      </c>
      <c r="R12079" s="280">
        <f>G12078</f>
        <v>0</v>
      </c>
      <c r="S12079" s="283">
        <f>SUM(K12079:R12079)</f>
        <v>0</v>
      </c>
      <c r="T12079" s="280"/>
    </row>
    <row r="12080" spans="1:20" ht="14" thickTop="1" thickBot="1">
      <c r="A12080" s="257"/>
      <c r="B12080" s="201"/>
      <c r="C12080" s="201"/>
      <c r="D12080" s="301"/>
      <c r="E12080" s="258" t="s">
        <v>88</v>
      </c>
      <c r="F12080" s="259"/>
      <c r="G12080" s="260">
        <f>ROUND(SUM(G12035,G12050,G12058,G12073,G12079),0)</f>
        <v>0</v>
      </c>
      <c r="I12080" s="308"/>
      <c r="T12080" s="280"/>
    </row>
    <row r="12081" spans="1:20" ht="13.5" thickTop="1">
      <c r="A12081" s="262" t="s">
        <v>95</v>
      </c>
      <c r="D12081" s="206"/>
      <c r="E12081" s="206"/>
      <c r="F12081" s="205"/>
      <c r="G12081" s="208"/>
      <c r="I12081" s="308"/>
      <c r="T12081" s="280"/>
    </row>
    <row r="12082" spans="1:20">
      <c r="A12082" s="262"/>
      <c r="B12082" s="263"/>
      <c r="C12082" s="263"/>
      <c r="D12082" s="302"/>
      <c r="E12082" s="206"/>
      <c r="F12082" s="205"/>
      <c r="G12082" s="264">
        <f ca="1">TODAY()</f>
        <v>45189</v>
      </c>
      <c r="I12082" s="308"/>
      <c r="T12082" s="280"/>
    </row>
    <row r="12083" spans="1:20" s="191" customFormat="1" ht="13.5" thickBot="1">
      <c r="A12083" s="222"/>
      <c r="B12083" s="223"/>
      <c r="C12083" s="223"/>
      <c r="D12083" s="225"/>
      <c r="E12083" s="225"/>
      <c r="F12083" s="224"/>
      <c r="G12083" s="265"/>
      <c r="I12083" s="303"/>
      <c r="S12083" s="282"/>
    </row>
    <row r="12084" spans="1:20" s="191" customFormat="1" ht="13.5" thickTop="1">
      <c r="A12084" s="188" t="s">
        <v>124</v>
      </c>
      <c r="B12084" s="188"/>
      <c r="C12084" s="188"/>
      <c r="D12084" s="190"/>
      <c r="E12084" s="190"/>
      <c r="F12084" s="189"/>
      <c r="G12084" s="189"/>
      <c r="I12084" s="303"/>
      <c r="S12084" s="282"/>
    </row>
    <row r="12085" spans="1:20" s="191" customFormat="1">
      <c r="A12085" s="188" t="str">
        <f>CONCATENATE('Prestaciones y AIU'!A10704," ANALISIS DE PRECIOS UNITARIOS")</f>
        <v xml:space="preserve"> ANALISIS DE PRECIOS UNITARIOS</v>
      </c>
      <c r="B12085" s="188"/>
      <c r="C12085" s="188"/>
      <c r="D12085" s="190"/>
      <c r="E12085" s="190"/>
      <c r="F12085" s="189"/>
      <c r="G12085" s="189"/>
      <c r="I12085" s="303"/>
      <c r="S12085" s="282"/>
    </row>
    <row r="12086" spans="1:20" s="191" customFormat="1">
      <c r="A12086" s="188" t="str">
        <f>Objeto_LIC</f>
        <v>OBJETO PROCESO COMPETITIVO</v>
      </c>
      <c r="B12086" s="188"/>
      <c r="C12086" s="188"/>
      <c r="D12086" s="190"/>
      <c r="E12086" s="190"/>
      <c r="F12086" s="189"/>
      <c r="G12086" s="189"/>
      <c r="I12086" s="303"/>
      <c r="S12086" s="282"/>
    </row>
    <row r="12087" spans="1:20">
      <c r="A12087" s="188"/>
      <c r="B12087" s="188"/>
      <c r="C12087" s="188"/>
      <c r="D12087" s="190"/>
      <c r="E12087" s="190"/>
      <c r="F12087" s="189"/>
      <c r="G12087" s="189"/>
    </row>
    <row r="12088" spans="1:20" s="201" customFormat="1" ht="13.5" thickBot="1">
      <c r="A12088" s="192"/>
      <c r="B12088" s="192"/>
      <c r="C12088" s="192"/>
      <c r="D12088" s="194"/>
      <c r="E12088" s="194"/>
      <c r="F12088" s="193"/>
      <c r="G12088" s="193"/>
      <c r="I12088" s="305"/>
      <c r="S12088" s="282"/>
    </row>
    <row r="12089" spans="1:20" ht="13.5" thickTop="1">
      <c r="A12089" s="196"/>
      <c r="B12089" s="197"/>
      <c r="C12089" s="197"/>
      <c r="D12089" s="199"/>
      <c r="E12089" s="199"/>
      <c r="F12089" s="198"/>
      <c r="G12089" s="200" t="s">
        <v>125</v>
      </c>
    </row>
    <row r="12090" spans="1:20">
      <c r="A12090" s="202" t="s">
        <v>58</v>
      </c>
      <c r="B12090" s="844" t="str">
        <f>Proponente</f>
        <v>INDICAR NOMBRE DE CONTRATISTA</v>
      </c>
      <c r="C12090" s="844"/>
      <c r="D12090" s="844"/>
      <c r="E12090" s="844"/>
      <c r="F12090" s="844"/>
      <c r="G12090" s="845"/>
    </row>
    <row r="12091" spans="1:20">
      <c r="A12091" s="202" t="s">
        <v>59</v>
      </c>
      <c r="B12091" s="203" t="str">
        <f>Presupuesto!$A$181</f>
        <v>12,25</v>
      </c>
      <c r="C12091" s="844" t="str">
        <f>Presupuesto!$B$181</f>
        <v>Camión turbo</v>
      </c>
      <c r="D12091" s="844"/>
      <c r="E12091" s="844"/>
      <c r="F12091" s="844"/>
      <c r="G12091" s="845"/>
    </row>
    <row r="12092" spans="1:20">
      <c r="A12092" s="204"/>
      <c r="D12092" s="206"/>
      <c r="E12092" s="206"/>
      <c r="F12092" s="192" t="s">
        <v>87</v>
      </c>
      <c r="G12092" s="207" t="str">
        <f>Presupuesto!$C$181</f>
        <v>Día</v>
      </c>
      <c r="I12092" s="306"/>
      <c r="J12092" s="281"/>
      <c r="K12092" s="281"/>
      <c r="L12092" s="281"/>
      <c r="M12092" s="281"/>
      <c r="N12092" s="281"/>
      <c r="O12092" s="281"/>
      <c r="P12092" s="281"/>
      <c r="Q12092" s="281"/>
      <c r="R12092" s="281"/>
      <c r="S12092" s="281"/>
    </row>
    <row r="12093" spans="1:20" s="209" customFormat="1" ht="13.5" thickBot="1">
      <c r="A12093" s="202" t="s">
        <v>60</v>
      </c>
      <c r="B12093" s="195"/>
      <c r="C12093" s="195"/>
      <c r="D12093" s="206"/>
      <c r="E12093" s="206"/>
      <c r="F12093" s="205"/>
      <c r="G12093" s="208"/>
      <c r="I12093" s="307"/>
      <c r="S12093" s="281"/>
    </row>
    <row r="12094" spans="1:20" ht="13.5" thickTop="1">
      <c r="A12094" s="210" t="s">
        <v>53</v>
      </c>
      <c r="B12094" s="211" t="s">
        <v>61</v>
      </c>
      <c r="C12094" s="211" t="s">
        <v>62</v>
      </c>
      <c r="D12094" s="212" t="s">
        <v>70</v>
      </c>
      <c r="E12094" s="213" t="s">
        <v>98</v>
      </c>
      <c r="F12094" s="213" t="s">
        <v>75</v>
      </c>
      <c r="G12094" s="214" t="s">
        <v>66</v>
      </c>
      <c r="I12094" s="269"/>
    </row>
    <row r="12095" spans="1:20">
      <c r="A12095" s="215" t="str">
        <f t="shared" ref="A12095:A12106" si="2157">IF(I12094=0,"-",VLOOKUP(I12094,EQUIPOS,2,FALSE))</f>
        <v>-</v>
      </c>
      <c r="B12095" s="216"/>
      <c r="C12095" s="216"/>
      <c r="D12095" s="186"/>
      <c r="E12095" s="217">
        <f t="shared" ref="E12095:E12106" si="2158">IF(I12094=0,0,VLOOKUP(I12094,EQUIPOS,4,FALSE))</f>
        <v>0</v>
      </c>
      <c r="F12095" s="218">
        <f t="shared" ref="F12095:F12106" si="2159">IF(D12095=0,0,E12095/D12095)</f>
        <v>0</v>
      </c>
      <c r="G12095" s="219"/>
      <c r="I12095" s="269"/>
    </row>
    <row r="12096" spans="1:20">
      <c r="A12096" s="215" t="str">
        <f t="shared" si="2157"/>
        <v>-</v>
      </c>
      <c r="B12096" s="216"/>
      <c r="C12096" s="216"/>
      <c r="D12096" s="186"/>
      <c r="E12096" s="217">
        <f t="shared" si="2158"/>
        <v>0</v>
      </c>
      <c r="F12096" s="218">
        <f t="shared" si="2159"/>
        <v>0</v>
      </c>
      <c r="G12096" s="220"/>
      <c r="I12096" s="269"/>
    </row>
    <row r="12097" spans="1:19">
      <c r="A12097" s="215" t="str">
        <f t="shared" si="2157"/>
        <v>-</v>
      </c>
      <c r="B12097" s="216"/>
      <c r="C12097" s="216"/>
      <c r="D12097" s="186"/>
      <c r="E12097" s="217">
        <f t="shared" si="2158"/>
        <v>0</v>
      </c>
      <c r="F12097" s="218">
        <f t="shared" si="2159"/>
        <v>0</v>
      </c>
      <c r="G12097" s="220"/>
      <c r="I12097" s="269"/>
    </row>
    <row r="12098" spans="1:19">
      <c r="A12098" s="215" t="str">
        <f t="shared" si="2157"/>
        <v>-</v>
      </c>
      <c r="B12098" s="216"/>
      <c r="C12098" s="216"/>
      <c r="D12098" s="186"/>
      <c r="E12098" s="217">
        <f t="shared" si="2158"/>
        <v>0</v>
      </c>
      <c r="F12098" s="218">
        <f t="shared" si="2159"/>
        <v>0</v>
      </c>
      <c r="G12098" s="220"/>
      <c r="I12098" s="269"/>
    </row>
    <row r="12099" spans="1:19">
      <c r="A12099" s="215" t="str">
        <f t="shared" si="2157"/>
        <v>-</v>
      </c>
      <c r="B12099" s="216"/>
      <c r="C12099" s="216"/>
      <c r="D12099" s="186"/>
      <c r="E12099" s="217">
        <f t="shared" si="2158"/>
        <v>0</v>
      </c>
      <c r="F12099" s="218">
        <f t="shared" si="2159"/>
        <v>0</v>
      </c>
      <c r="G12099" s="220"/>
      <c r="I12099" s="269"/>
    </row>
    <row r="12100" spans="1:19">
      <c r="A12100" s="215" t="str">
        <f t="shared" si="2157"/>
        <v>-</v>
      </c>
      <c r="B12100" s="216"/>
      <c r="C12100" s="216"/>
      <c r="D12100" s="186"/>
      <c r="E12100" s="217">
        <f t="shared" si="2158"/>
        <v>0</v>
      </c>
      <c r="F12100" s="218">
        <f t="shared" si="2159"/>
        <v>0</v>
      </c>
      <c r="G12100" s="220"/>
      <c r="I12100" s="269"/>
    </row>
    <row r="12101" spans="1:19">
      <c r="A12101" s="215" t="str">
        <f t="shared" si="2157"/>
        <v>-</v>
      </c>
      <c r="B12101" s="216"/>
      <c r="C12101" s="216"/>
      <c r="D12101" s="186"/>
      <c r="E12101" s="217">
        <f t="shared" si="2158"/>
        <v>0</v>
      </c>
      <c r="F12101" s="218">
        <f t="shared" si="2159"/>
        <v>0</v>
      </c>
      <c r="G12101" s="220"/>
      <c r="I12101" s="269"/>
    </row>
    <row r="12102" spans="1:19">
      <c r="A12102" s="215" t="str">
        <f t="shared" si="2157"/>
        <v>-</v>
      </c>
      <c r="B12102" s="216"/>
      <c r="C12102" s="216"/>
      <c r="D12102" s="186"/>
      <c r="E12102" s="217">
        <f t="shared" si="2158"/>
        <v>0</v>
      </c>
      <c r="F12102" s="218">
        <f t="shared" si="2159"/>
        <v>0</v>
      </c>
      <c r="G12102" s="220"/>
      <c r="I12102" s="269"/>
    </row>
    <row r="12103" spans="1:19">
      <c r="A12103" s="215" t="str">
        <f t="shared" si="2157"/>
        <v>-</v>
      </c>
      <c r="B12103" s="216"/>
      <c r="C12103" s="216"/>
      <c r="D12103" s="186"/>
      <c r="E12103" s="217">
        <f t="shared" si="2158"/>
        <v>0</v>
      </c>
      <c r="F12103" s="218">
        <f t="shared" si="2159"/>
        <v>0</v>
      </c>
      <c r="G12103" s="220"/>
      <c r="I12103" s="269"/>
    </row>
    <row r="12104" spans="1:19">
      <c r="A12104" s="215" t="str">
        <f t="shared" si="2157"/>
        <v>-</v>
      </c>
      <c r="B12104" s="216"/>
      <c r="C12104" s="216"/>
      <c r="D12104" s="186"/>
      <c r="E12104" s="217">
        <f t="shared" si="2158"/>
        <v>0</v>
      </c>
      <c r="F12104" s="218">
        <f t="shared" si="2159"/>
        <v>0</v>
      </c>
      <c r="G12104" s="220"/>
      <c r="I12104" s="269"/>
    </row>
    <row r="12105" spans="1:19">
      <c r="A12105" s="215" t="str">
        <f t="shared" si="2157"/>
        <v>-</v>
      </c>
      <c r="B12105" s="216"/>
      <c r="C12105" s="216"/>
      <c r="D12105" s="186"/>
      <c r="E12105" s="217">
        <f t="shared" si="2158"/>
        <v>0</v>
      </c>
      <c r="F12105" s="218">
        <f t="shared" si="2159"/>
        <v>0</v>
      </c>
      <c r="G12105" s="220"/>
      <c r="I12105" s="269"/>
    </row>
    <row r="12106" spans="1:19">
      <c r="A12106" s="215" t="str">
        <f t="shared" si="2157"/>
        <v>-</v>
      </c>
      <c r="B12106" s="216"/>
      <c r="C12106" s="216"/>
      <c r="D12106" s="186"/>
      <c r="E12106" s="217">
        <f t="shared" si="2158"/>
        <v>0</v>
      </c>
      <c r="F12106" s="218">
        <f t="shared" si="2159"/>
        <v>0</v>
      </c>
      <c r="G12106" s="220"/>
      <c r="I12106" s="308"/>
    </row>
    <row r="12107" spans="1:19" ht="13.5" thickBot="1">
      <c r="A12107" s="222"/>
      <c r="B12107" s="223"/>
      <c r="C12107" s="223"/>
      <c r="D12107" s="225"/>
      <c r="E12107" s="225"/>
      <c r="F12107" s="226" t="s">
        <v>76</v>
      </c>
      <c r="G12107" s="227">
        <f>SUM(F12095:F12106)</f>
        <v>0</v>
      </c>
      <c r="I12107" s="308"/>
    </row>
    <row r="12108" spans="1:19" s="209" customFormat="1" ht="13.5" thickTop="1">
      <c r="A12108" s="228" t="s">
        <v>63</v>
      </c>
      <c r="B12108" s="229"/>
      <c r="C12108" s="229"/>
      <c r="D12108" s="231"/>
      <c r="E12108" s="231"/>
      <c r="F12108" s="230"/>
      <c r="G12108" s="232"/>
      <c r="I12108" s="307"/>
      <c r="S12108" s="281"/>
    </row>
    <row r="12109" spans="1:19" ht="26">
      <c r="A12109" s="233" t="s">
        <v>53</v>
      </c>
      <c r="B12109" s="234"/>
      <c r="C12109" s="235" t="s">
        <v>54</v>
      </c>
      <c r="D12109" s="298" t="s">
        <v>64</v>
      </c>
      <c r="E12109" s="236" t="s">
        <v>65</v>
      </c>
      <c r="F12109" s="237" t="s">
        <v>75</v>
      </c>
      <c r="G12109" s="238" t="s">
        <v>66</v>
      </c>
      <c r="I12109" s="269"/>
    </row>
    <row r="12110" spans="1:19">
      <c r="A12110" s="842" t="str">
        <f t="shared" ref="A12110:A12121" si="2160">IF(I12109=0,"",VLOOKUP(I12109,MATERIALES,2,FALSE))</f>
        <v/>
      </c>
      <c r="B12110" s="843"/>
      <c r="C12110" s="239" t="str">
        <f t="shared" ref="C12110:C12118" si="2161">IF(I12109=0,"",VLOOKUP(I12109,MATERIALES,3,FALSE))</f>
        <v/>
      </c>
      <c r="D12110" s="186"/>
      <c r="E12110" s="240">
        <f t="shared" ref="E12110:E12121" si="2162">IF(I12109=0,0,VLOOKUP(I12109,MATERIALES,4,FALSE))</f>
        <v>0</v>
      </c>
      <c r="F12110" s="218">
        <f>D12110*E12110</f>
        <v>0</v>
      </c>
      <c r="G12110" s="219"/>
      <c r="I12110" s="269"/>
    </row>
    <row r="12111" spans="1:19">
      <c r="A12111" s="842" t="str">
        <f t="shared" si="2160"/>
        <v/>
      </c>
      <c r="B12111" s="843"/>
      <c r="C12111" s="239" t="str">
        <f t="shared" si="2161"/>
        <v/>
      </c>
      <c r="D12111" s="186"/>
      <c r="E12111" s="240">
        <f t="shared" si="2162"/>
        <v>0</v>
      </c>
      <c r="F12111" s="218">
        <f t="shared" ref="F12111:F12121" si="2163">D12111*E12111</f>
        <v>0</v>
      </c>
      <c r="G12111" s="220"/>
      <c r="I12111" s="269"/>
    </row>
    <row r="12112" spans="1:19">
      <c r="A12112" s="842" t="str">
        <f t="shared" si="2160"/>
        <v/>
      </c>
      <c r="B12112" s="843"/>
      <c r="C12112" s="239" t="str">
        <f t="shared" si="2161"/>
        <v/>
      </c>
      <c r="D12112" s="186"/>
      <c r="E12112" s="240">
        <f t="shared" si="2162"/>
        <v>0</v>
      </c>
      <c r="F12112" s="218">
        <f t="shared" si="2163"/>
        <v>0</v>
      </c>
      <c r="G12112" s="220"/>
      <c r="I12112" s="269"/>
    </row>
    <row r="12113" spans="1:9">
      <c r="A12113" s="842" t="str">
        <f t="shared" si="2160"/>
        <v/>
      </c>
      <c r="B12113" s="843"/>
      <c r="C12113" s="239" t="str">
        <f t="shared" si="2161"/>
        <v/>
      </c>
      <c r="D12113" s="186"/>
      <c r="E12113" s="240">
        <f t="shared" si="2162"/>
        <v>0</v>
      </c>
      <c r="F12113" s="218">
        <f t="shared" si="2163"/>
        <v>0</v>
      </c>
      <c r="G12113" s="220"/>
      <c r="I12113" s="269"/>
    </row>
    <row r="12114" spans="1:9">
      <c r="A12114" s="842" t="str">
        <f t="shared" si="2160"/>
        <v/>
      </c>
      <c r="B12114" s="843"/>
      <c r="C12114" s="239" t="str">
        <f t="shared" si="2161"/>
        <v/>
      </c>
      <c r="D12114" s="186"/>
      <c r="E12114" s="240">
        <f t="shared" si="2162"/>
        <v>0</v>
      </c>
      <c r="F12114" s="218">
        <f t="shared" si="2163"/>
        <v>0</v>
      </c>
      <c r="G12114" s="220"/>
      <c r="I12114" s="269"/>
    </row>
    <row r="12115" spans="1:9">
      <c r="A12115" s="842" t="str">
        <f t="shared" si="2160"/>
        <v/>
      </c>
      <c r="B12115" s="843"/>
      <c r="C12115" s="239" t="str">
        <f t="shared" si="2161"/>
        <v/>
      </c>
      <c r="D12115" s="186"/>
      <c r="E12115" s="240">
        <f t="shared" si="2162"/>
        <v>0</v>
      </c>
      <c r="F12115" s="218">
        <f t="shared" si="2163"/>
        <v>0</v>
      </c>
      <c r="G12115" s="220"/>
      <c r="I12115" s="269"/>
    </row>
    <row r="12116" spans="1:9">
      <c r="A12116" s="842" t="str">
        <f t="shared" si="2160"/>
        <v/>
      </c>
      <c r="B12116" s="843"/>
      <c r="C12116" s="239" t="str">
        <f t="shared" si="2161"/>
        <v/>
      </c>
      <c r="D12116" s="186"/>
      <c r="E12116" s="240">
        <f t="shared" si="2162"/>
        <v>0</v>
      </c>
      <c r="F12116" s="218">
        <f t="shared" si="2163"/>
        <v>0</v>
      </c>
      <c r="G12116" s="220"/>
      <c r="I12116" s="269"/>
    </row>
    <row r="12117" spans="1:9">
      <c r="A12117" s="842" t="str">
        <f t="shared" si="2160"/>
        <v/>
      </c>
      <c r="B12117" s="843"/>
      <c r="C12117" s="239" t="str">
        <f t="shared" si="2161"/>
        <v/>
      </c>
      <c r="D12117" s="186"/>
      <c r="E12117" s="240">
        <f t="shared" si="2162"/>
        <v>0</v>
      </c>
      <c r="F12117" s="218">
        <f t="shared" si="2163"/>
        <v>0</v>
      </c>
      <c r="G12117" s="241"/>
      <c r="I12117" s="269"/>
    </row>
    <row r="12118" spans="1:9">
      <c r="A12118" s="842" t="str">
        <f t="shared" si="2160"/>
        <v/>
      </c>
      <c r="B12118" s="843"/>
      <c r="C12118" s="239" t="str">
        <f t="shared" si="2161"/>
        <v/>
      </c>
      <c r="D12118" s="186"/>
      <c r="E12118" s="240">
        <f t="shared" si="2162"/>
        <v>0</v>
      </c>
      <c r="F12118" s="218">
        <f t="shared" si="2163"/>
        <v>0</v>
      </c>
      <c r="G12118" s="220"/>
      <c r="I12118" s="269"/>
    </row>
    <row r="12119" spans="1:9">
      <c r="A12119" s="842" t="str">
        <f t="shared" si="2160"/>
        <v/>
      </c>
      <c r="B12119" s="843"/>
      <c r="C12119" s="239"/>
      <c r="D12119" s="186"/>
      <c r="E12119" s="240">
        <f t="shared" si="2162"/>
        <v>0</v>
      </c>
      <c r="F12119" s="218">
        <f t="shared" si="2163"/>
        <v>0</v>
      </c>
      <c r="G12119" s="220"/>
      <c r="I12119" s="269"/>
    </row>
    <row r="12120" spans="1:9">
      <c r="A12120" s="842" t="str">
        <f t="shared" si="2160"/>
        <v/>
      </c>
      <c r="B12120" s="843"/>
      <c r="C12120" s="239"/>
      <c r="D12120" s="186"/>
      <c r="E12120" s="240">
        <f t="shared" si="2162"/>
        <v>0</v>
      </c>
      <c r="F12120" s="218">
        <f t="shared" si="2163"/>
        <v>0</v>
      </c>
      <c r="G12120" s="220"/>
      <c r="I12120" s="269"/>
    </row>
    <row r="12121" spans="1:9" ht="26.25" customHeight="1">
      <c r="A12121" s="842" t="str">
        <f t="shared" si="2160"/>
        <v/>
      </c>
      <c r="B12121" s="843"/>
      <c r="C12121" s="239" t="str">
        <f t="shared" ref="C12121" si="2164">IF(I12120=0,"",VLOOKUP(I12120,MATERIALES,3,FALSE))</f>
        <v/>
      </c>
      <c r="D12121" s="186"/>
      <c r="E12121" s="240">
        <f t="shared" si="2162"/>
        <v>0</v>
      </c>
      <c r="F12121" s="218">
        <f t="shared" si="2163"/>
        <v>0</v>
      </c>
      <c r="G12121" s="221"/>
      <c r="I12121" s="308"/>
    </row>
    <row r="12122" spans="1:9" ht="13.5" thickBot="1">
      <c r="A12122" s="204"/>
      <c r="D12122" s="206"/>
      <c r="E12122" s="242"/>
      <c r="F12122" s="243" t="s">
        <v>77</v>
      </c>
      <c r="G12122" s="241">
        <f>SUM(F12110:F12121)</f>
        <v>0</v>
      </c>
      <c r="I12122" s="308"/>
    </row>
    <row r="12123" spans="1:9" ht="14" thickTop="1" thickBot="1">
      <c r="A12123" s="244" t="s">
        <v>68</v>
      </c>
      <c r="B12123" s="245"/>
      <c r="C12123" s="245"/>
      <c r="D12123" s="247"/>
      <c r="E12123" s="247"/>
      <c r="F12123" s="246"/>
      <c r="G12123" s="248"/>
      <c r="I12123" s="308"/>
    </row>
    <row r="12124" spans="1:9" ht="13.5" thickTop="1">
      <c r="A12124" s="233" t="s">
        <v>53</v>
      </c>
      <c r="B12124" s="234"/>
      <c r="C12124" s="236" t="s">
        <v>67</v>
      </c>
      <c r="D12124" s="298" t="s">
        <v>71</v>
      </c>
      <c r="E12124" s="236" t="s">
        <v>96</v>
      </c>
      <c r="F12124" s="237" t="s">
        <v>75</v>
      </c>
      <c r="G12124" s="238" t="s">
        <v>66</v>
      </c>
      <c r="I12124" s="269"/>
    </row>
    <row r="12125" spans="1:9">
      <c r="A12125" s="842" t="str">
        <f>IF(I12124=0,"",VLOOKUP(I12124,EQUIPOS,2,FALSE))</f>
        <v/>
      </c>
      <c r="B12125" s="843"/>
      <c r="C12125" s="187"/>
      <c r="D12125" s="186"/>
      <c r="E12125" s="240">
        <f>IF(I12124=0,0,VLOOKUP(I12124,EQUIPOS,4,FALSE))</f>
        <v>0</v>
      </c>
      <c r="F12125" s="218">
        <f>C12125*D12125*E12125</f>
        <v>0</v>
      </c>
      <c r="G12125" s="219"/>
      <c r="I12125" s="269"/>
    </row>
    <row r="12126" spans="1:9">
      <c r="A12126" s="842" t="str">
        <f>IF(I12125=0,"",VLOOKUP(I12125,EQUIPOS,2,FALSE))</f>
        <v/>
      </c>
      <c r="B12126" s="843"/>
      <c r="C12126" s="187"/>
      <c r="D12126" s="186"/>
      <c r="E12126" s="240">
        <f>IF(I12125=0,0,VLOOKUP(I12125,EQUIPOS,4,FALSE))</f>
        <v>0</v>
      </c>
      <c r="F12126" s="218">
        <f t="shared" ref="F12126:F12129" si="2165">C12126*D12126*E12126</f>
        <v>0</v>
      </c>
      <c r="G12126" s="220"/>
      <c r="I12126" s="269"/>
    </row>
    <row r="12127" spans="1:9">
      <c r="A12127" s="842" t="str">
        <f>IF(I12126=0,"",VLOOKUP(I12126,EQUIPOS,2,FALSE))</f>
        <v/>
      </c>
      <c r="B12127" s="843"/>
      <c r="C12127" s="187"/>
      <c r="D12127" s="186"/>
      <c r="E12127" s="240">
        <f>IF(I12126=0,0,VLOOKUP(I12126,EQUIPOS,4,FALSE))</f>
        <v>0</v>
      </c>
      <c r="F12127" s="218">
        <f t="shared" si="2165"/>
        <v>0</v>
      </c>
      <c r="G12127" s="220"/>
      <c r="I12127" s="269"/>
    </row>
    <row r="12128" spans="1:9">
      <c r="A12128" s="842" t="str">
        <f>IF(I12127=0,"",VLOOKUP(I12127,EQUIPOS,2,FALSE))</f>
        <v/>
      </c>
      <c r="B12128" s="843"/>
      <c r="C12128" s="187"/>
      <c r="D12128" s="186"/>
      <c r="E12128" s="240">
        <f>IF(I12127=0,0,VLOOKUP(I12127,EQUIPOS,4,FALSE))</f>
        <v>0</v>
      </c>
      <c r="F12128" s="218">
        <f t="shared" si="2165"/>
        <v>0</v>
      </c>
      <c r="G12128" s="220"/>
      <c r="I12128" s="269"/>
    </row>
    <row r="12129" spans="1:9" ht="30.75" customHeight="1">
      <c r="A12129" s="842" t="str">
        <f>IF(I12128=0,"",VLOOKUP(I12128,EQUIPOS,2,FALSE))</f>
        <v/>
      </c>
      <c r="B12129" s="843"/>
      <c r="C12129" s="187"/>
      <c r="D12129" s="186"/>
      <c r="E12129" s="240">
        <f>IF(I12128=0,0,VLOOKUP(I12128,EQUIPOS,4,FALSE))</f>
        <v>0</v>
      </c>
      <c r="F12129" s="218">
        <f t="shared" si="2165"/>
        <v>0</v>
      </c>
      <c r="G12129" s="221"/>
      <c r="I12129" s="308"/>
    </row>
    <row r="12130" spans="1:9" ht="13.5" thickBot="1">
      <c r="A12130" s="222"/>
      <c r="B12130" s="223"/>
      <c r="C12130" s="223"/>
      <c r="D12130" s="225"/>
      <c r="E12130" s="249"/>
      <c r="F12130" s="226" t="s">
        <v>78</v>
      </c>
      <c r="G12130" s="250">
        <f>SUM(F12125:F12129)</f>
        <v>0</v>
      </c>
      <c r="I12130" s="308"/>
    </row>
    <row r="12131" spans="1:9" ht="13.5" thickTop="1">
      <c r="A12131" s="228" t="s">
        <v>69</v>
      </c>
      <c r="B12131" s="229"/>
      <c r="C12131" s="229"/>
      <c r="D12131" s="231"/>
      <c r="E12131" s="231"/>
      <c r="F12131" s="230"/>
      <c r="G12131" s="232"/>
      <c r="H12131" s="209"/>
      <c r="I12131" s="307"/>
    </row>
    <row r="12132" spans="1:9" ht="26">
      <c r="A12132" s="233" t="s">
        <v>53</v>
      </c>
      <c r="B12132" s="235" t="s">
        <v>54</v>
      </c>
      <c r="C12132" s="235" t="s">
        <v>64</v>
      </c>
      <c r="D12132" s="298" t="s">
        <v>70</v>
      </c>
      <c r="E12132" s="236" t="s">
        <v>65</v>
      </c>
      <c r="F12132" s="237" t="s">
        <v>75</v>
      </c>
      <c r="G12132" s="238" t="s">
        <v>66</v>
      </c>
      <c r="I12132" s="269"/>
    </row>
    <row r="12133" spans="1:9">
      <c r="A12133" s="251" t="str">
        <f t="shared" ref="A12133:A12144" si="2166">IF(I12132=0,"",VLOOKUP(I12132,MANOOBRA,2,FALSE))</f>
        <v/>
      </c>
      <c r="B12133" s="239" t="str">
        <f t="shared" ref="B12133:B12144" si="2167">IF(I12132=0,"",VLOOKUP(I12132,MANOOBRA,3,FALSE))</f>
        <v/>
      </c>
      <c r="C12133" s="187"/>
      <c r="D12133" s="187"/>
      <c r="E12133" s="240">
        <f t="shared" ref="E12133:E12144" si="2168">IF(I12132=0,0,VLOOKUP(I12132,MANOOBRA,4,FALSE))</f>
        <v>0</v>
      </c>
      <c r="F12133" s="218">
        <f>IF(D12133=0,0,C12133*E12133/D12133)</f>
        <v>0</v>
      </c>
      <c r="G12133" s="219"/>
      <c r="I12133" s="269"/>
    </row>
    <row r="12134" spans="1:9">
      <c r="A12134" s="251" t="str">
        <f t="shared" si="2166"/>
        <v/>
      </c>
      <c r="B12134" s="239" t="str">
        <f t="shared" si="2167"/>
        <v/>
      </c>
      <c r="C12134" s="187"/>
      <c r="D12134" s="187"/>
      <c r="E12134" s="240">
        <f t="shared" si="2168"/>
        <v>0</v>
      </c>
      <c r="F12134" s="218">
        <f t="shared" ref="F12134:F12144" si="2169">IF(D12134=0,0,C12134*E12134/D12134)</f>
        <v>0</v>
      </c>
      <c r="G12134" s="220"/>
      <c r="I12134" s="269"/>
    </row>
    <row r="12135" spans="1:9">
      <c r="A12135" s="251" t="str">
        <f t="shared" si="2166"/>
        <v/>
      </c>
      <c r="B12135" s="239" t="str">
        <f t="shared" si="2167"/>
        <v/>
      </c>
      <c r="C12135" s="187"/>
      <c r="D12135" s="290"/>
      <c r="E12135" s="240">
        <f t="shared" si="2168"/>
        <v>0</v>
      </c>
      <c r="F12135" s="218">
        <f t="shared" si="2169"/>
        <v>0</v>
      </c>
      <c r="G12135" s="220"/>
      <c r="I12135" s="269"/>
    </row>
    <row r="12136" spans="1:9">
      <c r="A12136" s="251" t="str">
        <f t="shared" si="2166"/>
        <v/>
      </c>
      <c r="B12136" s="239" t="str">
        <f t="shared" si="2167"/>
        <v/>
      </c>
      <c r="C12136" s="187"/>
      <c r="D12136" s="187"/>
      <c r="E12136" s="240">
        <f t="shared" si="2168"/>
        <v>0</v>
      </c>
      <c r="F12136" s="218">
        <f t="shared" si="2169"/>
        <v>0</v>
      </c>
      <c r="G12136" s="220"/>
      <c r="I12136" s="269"/>
    </row>
    <row r="12137" spans="1:9">
      <c r="A12137" s="251" t="str">
        <f t="shared" si="2166"/>
        <v/>
      </c>
      <c r="B12137" s="239" t="str">
        <f t="shared" si="2167"/>
        <v/>
      </c>
      <c r="C12137" s="187"/>
      <c r="D12137" s="187"/>
      <c r="E12137" s="240">
        <f t="shared" si="2168"/>
        <v>0</v>
      </c>
      <c r="F12137" s="218">
        <f t="shared" si="2169"/>
        <v>0</v>
      </c>
      <c r="G12137" s="220"/>
      <c r="I12137" s="269"/>
    </row>
    <row r="12138" spans="1:9">
      <c r="A12138" s="251" t="str">
        <f t="shared" si="2166"/>
        <v/>
      </c>
      <c r="B12138" s="239" t="str">
        <f t="shared" si="2167"/>
        <v/>
      </c>
      <c r="C12138" s="187"/>
      <c r="D12138" s="187"/>
      <c r="E12138" s="240">
        <f t="shared" si="2168"/>
        <v>0</v>
      </c>
      <c r="F12138" s="218">
        <f t="shared" si="2169"/>
        <v>0</v>
      </c>
      <c r="G12138" s="220"/>
      <c r="I12138" s="269"/>
    </row>
    <row r="12139" spans="1:9">
      <c r="A12139" s="251" t="str">
        <f t="shared" si="2166"/>
        <v/>
      </c>
      <c r="B12139" s="239" t="str">
        <f t="shared" si="2167"/>
        <v/>
      </c>
      <c r="C12139" s="187"/>
      <c r="D12139" s="187"/>
      <c r="E12139" s="240">
        <f t="shared" si="2168"/>
        <v>0</v>
      </c>
      <c r="F12139" s="218">
        <f t="shared" si="2169"/>
        <v>0</v>
      </c>
      <c r="G12139" s="220"/>
      <c r="I12139" s="269"/>
    </row>
    <row r="12140" spans="1:9">
      <c r="A12140" s="251" t="str">
        <f t="shared" si="2166"/>
        <v/>
      </c>
      <c r="B12140" s="239" t="str">
        <f t="shared" si="2167"/>
        <v/>
      </c>
      <c r="C12140" s="187"/>
      <c r="D12140" s="187"/>
      <c r="E12140" s="240">
        <f t="shared" si="2168"/>
        <v>0</v>
      </c>
      <c r="F12140" s="218">
        <f t="shared" si="2169"/>
        <v>0</v>
      </c>
      <c r="G12140" s="220"/>
      <c r="I12140" s="269"/>
    </row>
    <row r="12141" spans="1:9">
      <c r="A12141" s="251" t="str">
        <f t="shared" si="2166"/>
        <v/>
      </c>
      <c r="B12141" s="239" t="str">
        <f t="shared" si="2167"/>
        <v/>
      </c>
      <c r="C12141" s="187"/>
      <c r="D12141" s="187"/>
      <c r="E12141" s="240">
        <f t="shared" si="2168"/>
        <v>0</v>
      </c>
      <c r="F12141" s="218">
        <f t="shared" si="2169"/>
        <v>0</v>
      </c>
      <c r="G12141" s="220"/>
      <c r="I12141" s="269"/>
    </row>
    <row r="12142" spans="1:9">
      <c r="A12142" s="251" t="str">
        <f t="shared" si="2166"/>
        <v/>
      </c>
      <c r="B12142" s="239" t="str">
        <f t="shared" si="2167"/>
        <v/>
      </c>
      <c r="C12142" s="187"/>
      <c r="D12142" s="187"/>
      <c r="E12142" s="240">
        <f t="shared" si="2168"/>
        <v>0</v>
      </c>
      <c r="F12142" s="218">
        <f t="shared" si="2169"/>
        <v>0</v>
      </c>
      <c r="G12142" s="220"/>
      <c r="I12142" s="269"/>
    </row>
    <row r="12143" spans="1:9">
      <c r="A12143" s="251" t="str">
        <f t="shared" si="2166"/>
        <v/>
      </c>
      <c r="B12143" s="239" t="str">
        <f t="shared" si="2167"/>
        <v/>
      </c>
      <c r="C12143" s="187"/>
      <c r="D12143" s="187"/>
      <c r="E12143" s="240">
        <f t="shared" si="2168"/>
        <v>0</v>
      </c>
      <c r="F12143" s="218">
        <f t="shared" si="2169"/>
        <v>0</v>
      </c>
      <c r="G12143" s="220"/>
      <c r="I12143" s="269"/>
    </row>
    <row r="12144" spans="1:9" ht="31.5" customHeight="1">
      <c r="A12144" s="251" t="str">
        <f t="shared" si="2166"/>
        <v/>
      </c>
      <c r="B12144" s="239" t="str">
        <f t="shared" si="2167"/>
        <v/>
      </c>
      <c r="C12144" s="187"/>
      <c r="D12144" s="187"/>
      <c r="E12144" s="240">
        <f t="shared" si="2168"/>
        <v>0</v>
      </c>
      <c r="F12144" s="218">
        <f t="shared" si="2169"/>
        <v>0</v>
      </c>
      <c r="G12144" s="221"/>
      <c r="I12144" s="308"/>
    </row>
    <row r="12145" spans="1:20" ht="13.5" thickBot="1">
      <c r="A12145" s="222"/>
      <c r="B12145" s="223"/>
      <c r="C12145" s="223"/>
      <c r="D12145" s="225"/>
      <c r="E12145" s="225"/>
      <c r="F12145" s="226" t="s">
        <v>79</v>
      </c>
      <c r="G12145" s="250">
        <f>SUM(F12133:F12144)</f>
        <v>0</v>
      </c>
      <c r="I12145" s="308"/>
    </row>
    <row r="12146" spans="1:20" ht="13.5" thickTop="1">
      <c r="A12146" s="179" t="s">
        <v>72</v>
      </c>
      <c r="B12146" s="229"/>
      <c r="C12146" s="229"/>
      <c r="D12146" s="231"/>
      <c r="E12146" s="231"/>
      <c r="F12146" s="230"/>
      <c r="G12146" s="232"/>
      <c r="H12146" s="209"/>
      <c r="I12146" s="307"/>
    </row>
    <row r="12147" spans="1:20">
      <c r="A12147" s="233" t="s">
        <v>53</v>
      </c>
      <c r="B12147" s="234"/>
      <c r="C12147" s="234"/>
      <c r="D12147" s="299"/>
      <c r="E12147" s="236" t="s">
        <v>73</v>
      </c>
      <c r="F12147" s="237" t="s">
        <v>74</v>
      </c>
      <c r="G12147" s="252" t="s">
        <v>73</v>
      </c>
      <c r="I12147" s="308"/>
    </row>
    <row r="12148" spans="1:20">
      <c r="A12148" s="178" t="s">
        <v>86</v>
      </c>
      <c r="B12148" s="253"/>
      <c r="C12148" s="253"/>
      <c r="D12148" s="300"/>
      <c r="E12148" s="217">
        <f>SUM(G12107,G12122,G12130,G12145)</f>
        <v>0</v>
      </c>
      <c r="F12148" s="254">
        <f>A</f>
        <v>0</v>
      </c>
      <c r="G12148" s="255">
        <f>E12148*F12148</f>
        <v>0</v>
      </c>
      <c r="I12148" s="308"/>
    </row>
    <row r="12149" spans="1:20">
      <c r="A12149" s="178" t="s">
        <v>84</v>
      </c>
      <c r="B12149" s="253"/>
      <c r="C12149" s="253"/>
      <c r="D12149" s="300"/>
      <c r="E12149" s="217">
        <f>SUM(G12107,G12122,G12130,G12145)</f>
        <v>0</v>
      </c>
      <c r="F12149" s="254">
        <f>I</f>
        <v>0</v>
      </c>
      <c r="G12149" s="255">
        <f>E12149*F12149</f>
        <v>0</v>
      </c>
      <c r="I12149" s="308"/>
    </row>
    <row r="12150" spans="1:20" ht="33" customHeight="1">
      <c r="A12150" s="178" t="s">
        <v>85</v>
      </c>
      <c r="B12150" s="253"/>
      <c r="C12150" s="253"/>
      <c r="D12150" s="300"/>
      <c r="E12150" s="217">
        <f>SUM(G12107,G12122,G12130,G12145)</f>
        <v>0</v>
      </c>
      <c r="F12150" s="254">
        <f>U</f>
        <v>0</v>
      </c>
      <c r="G12150" s="255">
        <f>E12150*F12150</f>
        <v>0</v>
      </c>
      <c r="I12150" s="308"/>
      <c r="J12150" s="281"/>
      <c r="K12150" s="281"/>
      <c r="L12150" s="281"/>
      <c r="M12150" s="281"/>
      <c r="N12150" s="281"/>
      <c r="O12150" s="281"/>
      <c r="P12150" s="281"/>
      <c r="Q12150" s="281"/>
      <c r="R12150" s="281"/>
      <c r="S12150" s="281"/>
    </row>
    <row r="12151" spans="1:20" s="201" customFormat="1" ht="13.5" thickBot="1">
      <c r="A12151" s="222"/>
      <c r="B12151" s="223"/>
      <c r="C12151" s="223"/>
      <c r="D12151" s="225"/>
      <c r="E12151" s="225"/>
      <c r="F12151" s="256" t="s">
        <v>83</v>
      </c>
      <c r="G12151" s="250">
        <f>SUM(G12148:G12150)</f>
        <v>0</v>
      </c>
      <c r="I12151" s="309"/>
      <c r="J12151" s="201" t="str">
        <f>B12091</f>
        <v>12,25</v>
      </c>
      <c r="K12151" s="261">
        <f>E12148</f>
        <v>0</v>
      </c>
      <c r="L12151" s="261">
        <f>+G12107</f>
        <v>0</v>
      </c>
      <c r="M12151" s="261">
        <f>+G12122</f>
        <v>0</v>
      </c>
      <c r="N12151" s="261">
        <f>+G12130</f>
        <v>0</v>
      </c>
      <c r="O12151" s="261">
        <f>+G12145</f>
        <v>0</v>
      </c>
      <c r="P12151" s="280">
        <f>G12148</f>
        <v>0</v>
      </c>
      <c r="Q12151" s="280">
        <f>G12149</f>
        <v>0</v>
      </c>
      <c r="R12151" s="280">
        <f>G12150</f>
        <v>0</v>
      </c>
      <c r="S12151" s="283">
        <f>SUM(K12151:R12151)</f>
        <v>0</v>
      </c>
      <c r="T12151" s="280"/>
    </row>
    <row r="12152" spans="1:20" ht="14" thickTop="1" thickBot="1">
      <c r="A12152" s="257"/>
      <c r="B12152" s="201"/>
      <c r="C12152" s="201"/>
      <c r="D12152" s="301"/>
      <c r="E12152" s="258" t="s">
        <v>88</v>
      </c>
      <c r="F12152" s="259"/>
      <c r="G12152" s="260">
        <f>ROUND(SUM(G12107,G12122,G12130,G12145,G12151),0)</f>
        <v>0</v>
      </c>
      <c r="I12152" s="308"/>
      <c r="T12152" s="280"/>
    </row>
    <row r="12153" spans="1:20" ht="13.5" thickTop="1">
      <c r="A12153" s="262" t="s">
        <v>95</v>
      </c>
      <c r="D12153" s="206"/>
      <c r="E12153" s="206"/>
      <c r="F12153" s="205"/>
      <c r="G12153" s="208"/>
      <c r="I12153" s="308"/>
      <c r="T12153" s="280"/>
    </row>
    <row r="12154" spans="1:20">
      <c r="A12154" s="262"/>
      <c r="B12154" s="263"/>
      <c r="C12154" s="263"/>
      <c r="D12154" s="302"/>
      <c r="E12154" s="206"/>
      <c r="F12154" s="205"/>
      <c r="G12154" s="264">
        <f ca="1">TODAY()</f>
        <v>45189</v>
      </c>
      <c r="I12154" s="308"/>
      <c r="T12154" s="280"/>
    </row>
    <row r="12155" spans="1:20" s="191" customFormat="1" ht="13.5" thickBot="1">
      <c r="A12155" s="222"/>
      <c r="B12155" s="223"/>
      <c r="C12155" s="223"/>
      <c r="D12155" s="225"/>
      <c r="E12155" s="225"/>
      <c r="F12155" s="224"/>
      <c r="G12155" s="265"/>
      <c r="I12155" s="303"/>
      <c r="S12155" s="282"/>
    </row>
    <row r="12156" spans="1:20" s="191" customFormat="1" ht="13.5" thickTop="1">
      <c r="A12156" s="188" t="s">
        <v>124</v>
      </c>
      <c r="B12156" s="188"/>
      <c r="C12156" s="188"/>
      <c r="D12156" s="190"/>
      <c r="E12156" s="190"/>
      <c r="F12156" s="189"/>
      <c r="G12156" s="189"/>
      <c r="I12156" s="303"/>
      <c r="S12156" s="282"/>
    </row>
    <row r="12157" spans="1:20" s="191" customFormat="1">
      <c r="A12157" s="188" t="str">
        <f>CONCATENATE('Prestaciones y AIU'!A10776," ANALISIS DE PRECIOS UNITARIOS")</f>
        <v xml:space="preserve"> ANALISIS DE PRECIOS UNITARIOS</v>
      </c>
      <c r="B12157" s="188"/>
      <c r="C12157" s="188"/>
      <c r="D12157" s="190"/>
      <c r="E12157" s="190"/>
      <c r="F12157" s="189"/>
      <c r="G12157" s="189"/>
      <c r="I12157" s="303"/>
      <c r="S12157" s="282"/>
    </row>
    <row r="12158" spans="1:20" s="191" customFormat="1">
      <c r="A12158" s="188" t="str">
        <f>Objeto_LIC</f>
        <v>OBJETO PROCESO COMPETITIVO</v>
      </c>
      <c r="B12158" s="188"/>
      <c r="C12158" s="188"/>
      <c r="D12158" s="190"/>
      <c r="E12158" s="190"/>
      <c r="F12158" s="189"/>
      <c r="G12158" s="189"/>
      <c r="I12158" s="303"/>
      <c r="S12158" s="282"/>
    </row>
    <row r="12159" spans="1:20">
      <c r="A12159" s="188"/>
      <c r="B12159" s="188"/>
      <c r="C12159" s="188"/>
      <c r="D12159" s="190"/>
      <c r="E12159" s="190"/>
      <c r="F12159" s="189"/>
      <c r="G12159" s="189"/>
    </row>
    <row r="12160" spans="1:20" s="201" customFormat="1" ht="13.5" thickBot="1">
      <c r="A12160" s="192"/>
      <c r="B12160" s="192"/>
      <c r="C12160" s="192"/>
      <c r="D12160" s="194"/>
      <c r="E12160" s="194"/>
      <c r="F12160" s="193"/>
      <c r="G12160" s="193"/>
      <c r="I12160" s="305"/>
      <c r="S12160" s="282"/>
    </row>
    <row r="12161" spans="1:19" ht="13.5" thickTop="1">
      <c r="A12161" s="196"/>
      <c r="B12161" s="197"/>
      <c r="C12161" s="197"/>
      <c r="D12161" s="199"/>
      <c r="E12161" s="199"/>
      <c r="F12161" s="198"/>
      <c r="G12161" s="200" t="s">
        <v>125</v>
      </c>
    </row>
    <row r="12162" spans="1:19">
      <c r="A12162" s="202" t="s">
        <v>58</v>
      </c>
      <c r="B12162" s="844" t="str">
        <f>Proponente</f>
        <v>INDICAR NOMBRE DE CONTRATISTA</v>
      </c>
      <c r="C12162" s="844"/>
      <c r="D12162" s="844"/>
      <c r="E12162" s="844"/>
      <c r="F12162" s="844"/>
      <c r="G12162" s="845"/>
    </row>
    <row r="12163" spans="1:19">
      <c r="A12163" s="202" t="s">
        <v>59</v>
      </c>
      <c r="B12163" s="203" t="str">
        <f>Presupuesto!$A$182</f>
        <v>12,26</v>
      </c>
      <c r="C12163" s="844" t="str">
        <f>Presupuesto!$B$182</f>
        <v>Motosierra (Black&amp;decker o similar)</v>
      </c>
      <c r="D12163" s="844"/>
      <c r="E12163" s="844"/>
      <c r="F12163" s="844"/>
      <c r="G12163" s="845"/>
    </row>
    <row r="12164" spans="1:19">
      <c r="A12164" s="204"/>
      <c r="D12164" s="206"/>
      <c r="E12164" s="206"/>
      <c r="F12164" s="192" t="s">
        <v>87</v>
      </c>
      <c r="G12164" s="207" t="str">
        <f>Presupuesto!$C$182</f>
        <v>Día</v>
      </c>
      <c r="I12164" s="306"/>
      <c r="J12164" s="281"/>
      <c r="K12164" s="281"/>
      <c r="L12164" s="281"/>
      <c r="M12164" s="281"/>
      <c r="N12164" s="281"/>
      <c r="O12164" s="281"/>
      <c r="P12164" s="281"/>
      <c r="Q12164" s="281"/>
      <c r="R12164" s="281"/>
      <c r="S12164" s="281"/>
    </row>
    <row r="12165" spans="1:19" s="209" customFormat="1" ht="13.5" thickBot="1">
      <c r="A12165" s="202" t="s">
        <v>60</v>
      </c>
      <c r="B12165" s="195"/>
      <c r="C12165" s="195"/>
      <c r="D12165" s="206"/>
      <c r="E12165" s="206"/>
      <c r="F12165" s="205"/>
      <c r="G12165" s="208"/>
      <c r="I12165" s="307"/>
      <c r="S12165" s="281"/>
    </row>
    <row r="12166" spans="1:19" ht="13.5" thickTop="1">
      <c r="A12166" s="210" t="s">
        <v>53</v>
      </c>
      <c r="B12166" s="211" t="s">
        <v>61</v>
      </c>
      <c r="C12166" s="211" t="s">
        <v>62</v>
      </c>
      <c r="D12166" s="212" t="s">
        <v>70</v>
      </c>
      <c r="E12166" s="213" t="s">
        <v>98</v>
      </c>
      <c r="F12166" s="213" t="s">
        <v>75</v>
      </c>
      <c r="G12166" s="214" t="s">
        <v>66</v>
      </c>
      <c r="I12166" s="269"/>
    </row>
    <row r="12167" spans="1:19">
      <c r="A12167" s="215" t="str">
        <f t="shared" ref="A12167:A12178" si="2170">IF(I12166=0,"-",VLOOKUP(I12166,EQUIPOS,2,FALSE))</f>
        <v>-</v>
      </c>
      <c r="B12167" s="216"/>
      <c r="C12167" s="216"/>
      <c r="D12167" s="186"/>
      <c r="E12167" s="217">
        <f t="shared" ref="E12167:E12178" si="2171">IF(I12166=0,0,VLOOKUP(I12166,EQUIPOS,4,FALSE))</f>
        <v>0</v>
      </c>
      <c r="F12167" s="218">
        <f t="shared" ref="F12167:F12178" si="2172">IF(D12167=0,0,E12167/D12167)</f>
        <v>0</v>
      </c>
      <c r="G12167" s="219"/>
      <c r="I12167" s="269"/>
    </row>
    <row r="12168" spans="1:19">
      <c r="A12168" s="215" t="str">
        <f t="shared" si="2170"/>
        <v>-</v>
      </c>
      <c r="B12168" s="216"/>
      <c r="C12168" s="216"/>
      <c r="D12168" s="186"/>
      <c r="E12168" s="217">
        <f t="shared" si="2171"/>
        <v>0</v>
      </c>
      <c r="F12168" s="218">
        <f t="shared" si="2172"/>
        <v>0</v>
      </c>
      <c r="G12168" s="220"/>
      <c r="I12168" s="269"/>
    </row>
    <row r="12169" spans="1:19">
      <c r="A12169" s="215" t="str">
        <f t="shared" si="2170"/>
        <v>-</v>
      </c>
      <c r="B12169" s="216"/>
      <c r="C12169" s="216"/>
      <c r="D12169" s="186"/>
      <c r="E12169" s="217">
        <f t="shared" si="2171"/>
        <v>0</v>
      </c>
      <c r="F12169" s="218">
        <f t="shared" si="2172"/>
        <v>0</v>
      </c>
      <c r="G12169" s="220"/>
      <c r="I12169" s="269"/>
    </row>
    <row r="12170" spans="1:19">
      <c r="A12170" s="215" t="str">
        <f t="shared" si="2170"/>
        <v>-</v>
      </c>
      <c r="B12170" s="216"/>
      <c r="C12170" s="216"/>
      <c r="D12170" s="186"/>
      <c r="E12170" s="217">
        <f t="shared" si="2171"/>
        <v>0</v>
      </c>
      <c r="F12170" s="218">
        <f t="shared" si="2172"/>
        <v>0</v>
      </c>
      <c r="G12170" s="220"/>
      <c r="I12170" s="269"/>
    </row>
    <row r="12171" spans="1:19">
      <c r="A12171" s="215" t="str">
        <f t="shared" si="2170"/>
        <v>-</v>
      </c>
      <c r="B12171" s="216"/>
      <c r="C12171" s="216"/>
      <c r="D12171" s="186"/>
      <c r="E12171" s="217">
        <f t="shared" si="2171"/>
        <v>0</v>
      </c>
      <c r="F12171" s="218">
        <f t="shared" si="2172"/>
        <v>0</v>
      </c>
      <c r="G12171" s="220"/>
      <c r="I12171" s="269"/>
    </row>
    <row r="12172" spans="1:19">
      <c r="A12172" s="215" t="str">
        <f t="shared" si="2170"/>
        <v>-</v>
      </c>
      <c r="B12172" s="216"/>
      <c r="C12172" s="216"/>
      <c r="D12172" s="186"/>
      <c r="E12172" s="217">
        <f t="shared" si="2171"/>
        <v>0</v>
      </c>
      <c r="F12172" s="218">
        <f t="shared" si="2172"/>
        <v>0</v>
      </c>
      <c r="G12172" s="220"/>
      <c r="I12172" s="269"/>
    </row>
    <row r="12173" spans="1:19">
      <c r="A12173" s="215" t="str">
        <f t="shared" si="2170"/>
        <v>-</v>
      </c>
      <c r="B12173" s="216"/>
      <c r="C12173" s="216"/>
      <c r="D12173" s="186"/>
      <c r="E12173" s="217">
        <f t="shared" si="2171"/>
        <v>0</v>
      </c>
      <c r="F12173" s="218">
        <f t="shared" si="2172"/>
        <v>0</v>
      </c>
      <c r="G12173" s="220"/>
      <c r="I12173" s="269"/>
    </row>
    <row r="12174" spans="1:19">
      <c r="A12174" s="215" t="str">
        <f t="shared" si="2170"/>
        <v>-</v>
      </c>
      <c r="B12174" s="216"/>
      <c r="C12174" s="216"/>
      <c r="D12174" s="186"/>
      <c r="E12174" s="217">
        <f t="shared" si="2171"/>
        <v>0</v>
      </c>
      <c r="F12174" s="218">
        <f t="shared" si="2172"/>
        <v>0</v>
      </c>
      <c r="G12174" s="220"/>
      <c r="I12174" s="269"/>
    </row>
    <row r="12175" spans="1:19">
      <c r="A12175" s="215" t="str">
        <f t="shared" si="2170"/>
        <v>-</v>
      </c>
      <c r="B12175" s="216"/>
      <c r="C12175" s="216"/>
      <c r="D12175" s="186"/>
      <c r="E12175" s="217">
        <f t="shared" si="2171"/>
        <v>0</v>
      </c>
      <c r="F12175" s="218">
        <f t="shared" si="2172"/>
        <v>0</v>
      </c>
      <c r="G12175" s="220"/>
      <c r="I12175" s="269"/>
    </row>
    <row r="12176" spans="1:19">
      <c r="A12176" s="215" t="str">
        <f t="shared" si="2170"/>
        <v>-</v>
      </c>
      <c r="B12176" s="216"/>
      <c r="C12176" s="216"/>
      <c r="D12176" s="186"/>
      <c r="E12176" s="217">
        <f t="shared" si="2171"/>
        <v>0</v>
      </c>
      <c r="F12176" s="218">
        <f t="shared" si="2172"/>
        <v>0</v>
      </c>
      <c r="G12176" s="220"/>
      <c r="I12176" s="269"/>
    </row>
    <row r="12177" spans="1:19">
      <c r="A12177" s="215" t="str">
        <f t="shared" si="2170"/>
        <v>-</v>
      </c>
      <c r="B12177" s="216"/>
      <c r="C12177" s="216"/>
      <c r="D12177" s="186"/>
      <c r="E12177" s="217">
        <f t="shared" si="2171"/>
        <v>0</v>
      </c>
      <c r="F12177" s="218">
        <f t="shared" si="2172"/>
        <v>0</v>
      </c>
      <c r="G12177" s="220"/>
      <c r="I12177" s="269"/>
    </row>
    <row r="12178" spans="1:19">
      <c r="A12178" s="215" t="str">
        <f t="shared" si="2170"/>
        <v>-</v>
      </c>
      <c r="B12178" s="216"/>
      <c r="C12178" s="216"/>
      <c r="D12178" s="186"/>
      <c r="E12178" s="217">
        <f t="shared" si="2171"/>
        <v>0</v>
      </c>
      <c r="F12178" s="218">
        <f t="shared" si="2172"/>
        <v>0</v>
      </c>
      <c r="G12178" s="220"/>
      <c r="I12178" s="308"/>
    </row>
    <row r="12179" spans="1:19" ht="13.5" thickBot="1">
      <c r="A12179" s="222"/>
      <c r="B12179" s="223"/>
      <c r="C12179" s="223"/>
      <c r="D12179" s="225"/>
      <c r="E12179" s="225"/>
      <c r="F12179" s="226" t="s">
        <v>76</v>
      </c>
      <c r="G12179" s="227">
        <f>SUM(F12167:F12178)</f>
        <v>0</v>
      </c>
      <c r="I12179" s="308"/>
    </row>
    <row r="12180" spans="1:19" s="209" customFormat="1" ht="13.5" thickTop="1">
      <c r="A12180" s="228" t="s">
        <v>63</v>
      </c>
      <c r="B12180" s="229"/>
      <c r="C12180" s="229"/>
      <c r="D12180" s="231"/>
      <c r="E12180" s="231"/>
      <c r="F12180" s="230"/>
      <c r="G12180" s="232"/>
      <c r="I12180" s="307"/>
      <c r="S12180" s="281"/>
    </row>
    <row r="12181" spans="1:19" ht="26">
      <c r="A12181" s="233" t="s">
        <v>53</v>
      </c>
      <c r="B12181" s="234"/>
      <c r="C12181" s="235" t="s">
        <v>54</v>
      </c>
      <c r="D12181" s="298" t="s">
        <v>64</v>
      </c>
      <c r="E12181" s="236" t="s">
        <v>65</v>
      </c>
      <c r="F12181" s="237" t="s">
        <v>75</v>
      </c>
      <c r="G12181" s="238" t="s">
        <v>66</v>
      </c>
      <c r="I12181" s="269"/>
    </row>
    <row r="12182" spans="1:19">
      <c r="A12182" s="842" t="str">
        <f t="shared" ref="A12182:A12193" si="2173">IF(I12181=0,"",VLOOKUP(I12181,MATERIALES,2,FALSE))</f>
        <v/>
      </c>
      <c r="B12182" s="843"/>
      <c r="C12182" s="239" t="str">
        <f t="shared" ref="C12182:C12190" si="2174">IF(I12181=0,"",VLOOKUP(I12181,MATERIALES,3,FALSE))</f>
        <v/>
      </c>
      <c r="D12182" s="186"/>
      <c r="E12182" s="240">
        <f t="shared" ref="E12182:E12193" si="2175">IF(I12181=0,0,VLOOKUP(I12181,MATERIALES,4,FALSE))</f>
        <v>0</v>
      </c>
      <c r="F12182" s="218">
        <f>D12182*E12182</f>
        <v>0</v>
      </c>
      <c r="G12182" s="219"/>
      <c r="I12182" s="269"/>
    </row>
    <row r="12183" spans="1:19">
      <c r="A12183" s="842" t="str">
        <f t="shared" si="2173"/>
        <v/>
      </c>
      <c r="B12183" s="843"/>
      <c r="C12183" s="239" t="str">
        <f t="shared" si="2174"/>
        <v/>
      </c>
      <c r="D12183" s="186"/>
      <c r="E12183" s="240">
        <f t="shared" si="2175"/>
        <v>0</v>
      </c>
      <c r="F12183" s="218">
        <f t="shared" ref="F12183:F12193" si="2176">D12183*E12183</f>
        <v>0</v>
      </c>
      <c r="G12183" s="220"/>
      <c r="I12183" s="269"/>
    </row>
    <row r="12184" spans="1:19">
      <c r="A12184" s="842" t="str">
        <f t="shared" si="2173"/>
        <v/>
      </c>
      <c r="B12184" s="843"/>
      <c r="C12184" s="239" t="str">
        <f t="shared" si="2174"/>
        <v/>
      </c>
      <c r="D12184" s="186"/>
      <c r="E12184" s="240">
        <f t="shared" si="2175"/>
        <v>0</v>
      </c>
      <c r="F12184" s="218">
        <f t="shared" si="2176"/>
        <v>0</v>
      </c>
      <c r="G12184" s="220"/>
      <c r="I12184" s="269"/>
    </row>
    <row r="12185" spans="1:19">
      <c r="A12185" s="842" t="str">
        <f t="shared" si="2173"/>
        <v/>
      </c>
      <c r="B12185" s="843"/>
      <c r="C12185" s="239" t="str">
        <f t="shared" si="2174"/>
        <v/>
      </c>
      <c r="D12185" s="186"/>
      <c r="E12185" s="240">
        <f t="shared" si="2175"/>
        <v>0</v>
      </c>
      <c r="F12185" s="218">
        <f t="shared" si="2176"/>
        <v>0</v>
      </c>
      <c r="G12185" s="220"/>
      <c r="I12185" s="269"/>
    </row>
    <row r="12186" spans="1:19">
      <c r="A12186" s="842" t="str">
        <f t="shared" si="2173"/>
        <v/>
      </c>
      <c r="B12186" s="843"/>
      <c r="C12186" s="239" t="str">
        <f t="shared" si="2174"/>
        <v/>
      </c>
      <c r="D12186" s="186"/>
      <c r="E12186" s="240">
        <f t="shared" si="2175"/>
        <v>0</v>
      </c>
      <c r="F12186" s="218">
        <f t="shared" si="2176"/>
        <v>0</v>
      </c>
      <c r="G12186" s="220"/>
      <c r="I12186" s="269"/>
    </row>
    <row r="12187" spans="1:19">
      <c r="A12187" s="842" t="str">
        <f t="shared" si="2173"/>
        <v/>
      </c>
      <c r="B12187" s="843"/>
      <c r="C12187" s="239" t="str">
        <f t="shared" si="2174"/>
        <v/>
      </c>
      <c r="D12187" s="186"/>
      <c r="E12187" s="240">
        <f t="shared" si="2175"/>
        <v>0</v>
      </c>
      <c r="F12187" s="218">
        <f t="shared" si="2176"/>
        <v>0</v>
      </c>
      <c r="G12187" s="220"/>
      <c r="I12187" s="269"/>
    </row>
    <row r="12188" spans="1:19">
      <c r="A12188" s="842" t="str">
        <f t="shared" si="2173"/>
        <v/>
      </c>
      <c r="B12188" s="843"/>
      <c r="C12188" s="239" t="str">
        <f t="shared" si="2174"/>
        <v/>
      </c>
      <c r="D12188" s="186"/>
      <c r="E12188" s="240">
        <f t="shared" si="2175"/>
        <v>0</v>
      </c>
      <c r="F12188" s="218">
        <f t="shared" si="2176"/>
        <v>0</v>
      </c>
      <c r="G12188" s="220"/>
      <c r="I12188" s="269"/>
    </row>
    <row r="12189" spans="1:19">
      <c r="A12189" s="842" t="str">
        <f t="shared" si="2173"/>
        <v/>
      </c>
      <c r="B12189" s="843"/>
      <c r="C12189" s="239" t="str">
        <f t="shared" si="2174"/>
        <v/>
      </c>
      <c r="D12189" s="186"/>
      <c r="E12189" s="240">
        <f t="shared" si="2175"/>
        <v>0</v>
      </c>
      <c r="F12189" s="218">
        <f t="shared" si="2176"/>
        <v>0</v>
      </c>
      <c r="G12189" s="241"/>
      <c r="I12189" s="269"/>
    </row>
    <row r="12190" spans="1:19">
      <c r="A12190" s="842" t="str">
        <f t="shared" si="2173"/>
        <v/>
      </c>
      <c r="B12190" s="843"/>
      <c r="C12190" s="239" t="str">
        <f t="shared" si="2174"/>
        <v/>
      </c>
      <c r="D12190" s="186"/>
      <c r="E12190" s="240">
        <f t="shared" si="2175"/>
        <v>0</v>
      </c>
      <c r="F12190" s="218">
        <f t="shared" si="2176"/>
        <v>0</v>
      </c>
      <c r="G12190" s="220"/>
      <c r="I12190" s="269"/>
    </row>
    <row r="12191" spans="1:19">
      <c r="A12191" s="842" t="str">
        <f t="shared" si="2173"/>
        <v/>
      </c>
      <c r="B12191" s="843"/>
      <c r="C12191" s="239"/>
      <c r="D12191" s="186"/>
      <c r="E12191" s="240">
        <f t="shared" si="2175"/>
        <v>0</v>
      </c>
      <c r="F12191" s="218">
        <f t="shared" si="2176"/>
        <v>0</v>
      </c>
      <c r="G12191" s="220"/>
      <c r="I12191" s="269"/>
    </row>
    <row r="12192" spans="1:19">
      <c r="A12192" s="842" t="str">
        <f t="shared" si="2173"/>
        <v/>
      </c>
      <c r="B12192" s="843"/>
      <c r="C12192" s="239"/>
      <c r="D12192" s="186"/>
      <c r="E12192" s="240">
        <f t="shared" si="2175"/>
        <v>0</v>
      </c>
      <c r="F12192" s="218">
        <f t="shared" si="2176"/>
        <v>0</v>
      </c>
      <c r="G12192" s="220"/>
      <c r="I12192" s="269"/>
    </row>
    <row r="12193" spans="1:9" ht="26.25" customHeight="1">
      <c r="A12193" s="842" t="str">
        <f t="shared" si="2173"/>
        <v/>
      </c>
      <c r="B12193" s="843"/>
      <c r="C12193" s="239" t="str">
        <f t="shared" ref="C12193" si="2177">IF(I12192=0,"",VLOOKUP(I12192,MATERIALES,3,FALSE))</f>
        <v/>
      </c>
      <c r="D12193" s="186"/>
      <c r="E12193" s="240">
        <f t="shared" si="2175"/>
        <v>0</v>
      </c>
      <c r="F12193" s="218">
        <f t="shared" si="2176"/>
        <v>0</v>
      </c>
      <c r="G12193" s="221"/>
      <c r="I12193" s="308"/>
    </row>
    <row r="12194" spans="1:9" ht="13.5" thickBot="1">
      <c r="A12194" s="204"/>
      <c r="D12194" s="206"/>
      <c r="E12194" s="242"/>
      <c r="F12194" s="243" t="s">
        <v>77</v>
      </c>
      <c r="G12194" s="241">
        <f>SUM(F12182:F12193)</f>
        <v>0</v>
      </c>
      <c r="I12194" s="308"/>
    </row>
    <row r="12195" spans="1:9" ht="14" thickTop="1" thickBot="1">
      <c r="A12195" s="244" t="s">
        <v>68</v>
      </c>
      <c r="B12195" s="245"/>
      <c r="C12195" s="245"/>
      <c r="D12195" s="247"/>
      <c r="E12195" s="247"/>
      <c r="F12195" s="246"/>
      <c r="G12195" s="248"/>
      <c r="I12195" s="308"/>
    </row>
    <row r="12196" spans="1:9" ht="13.5" thickTop="1">
      <c r="A12196" s="233" t="s">
        <v>53</v>
      </c>
      <c r="B12196" s="234"/>
      <c r="C12196" s="236" t="s">
        <v>67</v>
      </c>
      <c r="D12196" s="298" t="s">
        <v>71</v>
      </c>
      <c r="E12196" s="236" t="s">
        <v>96</v>
      </c>
      <c r="F12196" s="237" t="s">
        <v>75</v>
      </c>
      <c r="G12196" s="238" t="s">
        <v>66</v>
      </c>
      <c r="I12196" s="269"/>
    </row>
    <row r="12197" spans="1:9">
      <c r="A12197" s="842" t="str">
        <f>IF(I12196=0,"",VLOOKUP(I12196,EQUIPOS,2,FALSE))</f>
        <v/>
      </c>
      <c r="B12197" s="843"/>
      <c r="C12197" s="187"/>
      <c r="D12197" s="186"/>
      <c r="E12197" s="240">
        <f>IF(I12196=0,0,VLOOKUP(I12196,EQUIPOS,4,FALSE))</f>
        <v>0</v>
      </c>
      <c r="F12197" s="218">
        <f>C12197*D12197*E12197</f>
        <v>0</v>
      </c>
      <c r="G12197" s="219"/>
      <c r="I12197" s="269"/>
    </row>
    <row r="12198" spans="1:9">
      <c r="A12198" s="842" t="str">
        <f>IF(I12197=0,"",VLOOKUP(I12197,EQUIPOS,2,FALSE))</f>
        <v/>
      </c>
      <c r="B12198" s="843"/>
      <c r="C12198" s="187"/>
      <c r="D12198" s="186"/>
      <c r="E12198" s="240">
        <f>IF(I12197=0,0,VLOOKUP(I12197,EQUIPOS,4,FALSE))</f>
        <v>0</v>
      </c>
      <c r="F12198" s="218">
        <f t="shared" ref="F12198:F12201" si="2178">C12198*D12198*E12198</f>
        <v>0</v>
      </c>
      <c r="G12198" s="220"/>
      <c r="I12198" s="269"/>
    </row>
    <row r="12199" spans="1:9">
      <c r="A12199" s="842" t="str">
        <f>IF(I12198=0,"",VLOOKUP(I12198,EQUIPOS,2,FALSE))</f>
        <v/>
      </c>
      <c r="B12199" s="843"/>
      <c r="C12199" s="187"/>
      <c r="D12199" s="186"/>
      <c r="E12199" s="240">
        <f>IF(I12198=0,0,VLOOKUP(I12198,EQUIPOS,4,FALSE))</f>
        <v>0</v>
      </c>
      <c r="F12199" s="218">
        <f t="shared" si="2178"/>
        <v>0</v>
      </c>
      <c r="G12199" s="220"/>
      <c r="I12199" s="269"/>
    </row>
    <row r="12200" spans="1:9">
      <c r="A12200" s="842" t="str">
        <f>IF(I12199=0,"",VLOOKUP(I12199,EQUIPOS,2,FALSE))</f>
        <v/>
      </c>
      <c r="B12200" s="843"/>
      <c r="C12200" s="187"/>
      <c r="D12200" s="186"/>
      <c r="E12200" s="240">
        <f>IF(I12199=0,0,VLOOKUP(I12199,EQUIPOS,4,FALSE))</f>
        <v>0</v>
      </c>
      <c r="F12200" s="218">
        <f t="shared" si="2178"/>
        <v>0</v>
      </c>
      <c r="G12200" s="220"/>
      <c r="I12200" s="269"/>
    </row>
    <row r="12201" spans="1:9" ht="30.75" customHeight="1">
      <c r="A12201" s="842" t="str">
        <f>IF(I12200=0,"",VLOOKUP(I12200,EQUIPOS,2,FALSE))</f>
        <v/>
      </c>
      <c r="B12201" s="843"/>
      <c r="C12201" s="187"/>
      <c r="D12201" s="186"/>
      <c r="E12201" s="240">
        <f>IF(I12200=0,0,VLOOKUP(I12200,EQUIPOS,4,FALSE))</f>
        <v>0</v>
      </c>
      <c r="F12201" s="218">
        <f t="shared" si="2178"/>
        <v>0</v>
      </c>
      <c r="G12201" s="221"/>
      <c r="I12201" s="308"/>
    </row>
    <row r="12202" spans="1:9" ht="13.5" thickBot="1">
      <c r="A12202" s="222"/>
      <c r="B12202" s="223"/>
      <c r="C12202" s="223"/>
      <c r="D12202" s="225"/>
      <c r="E12202" s="249"/>
      <c r="F12202" s="226" t="s">
        <v>78</v>
      </c>
      <c r="G12202" s="250">
        <f>SUM(F12197:F12201)</f>
        <v>0</v>
      </c>
      <c r="I12202" s="308"/>
    </row>
    <row r="12203" spans="1:9" ht="13.5" thickTop="1">
      <c r="A12203" s="228" t="s">
        <v>69</v>
      </c>
      <c r="B12203" s="229"/>
      <c r="C12203" s="229"/>
      <c r="D12203" s="231"/>
      <c r="E12203" s="231"/>
      <c r="F12203" s="230"/>
      <c r="G12203" s="232"/>
      <c r="H12203" s="209"/>
      <c r="I12203" s="307"/>
    </row>
    <row r="12204" spans="1:9" ht="26">
      <c r="A12204" s="233" t="s">
        <v>53</v>
      </c>
      <c r="B12204" s="235" t="s">
        <v>54</v>
      </c>
      <c r="C12204" s="235" t="s">
        <v>64</v>
      </c>
      <c r="D12204" s="298" t="s">
        <v>70</v>
      </c>
      <c r="E12204" s="236" t="s">
        <v>65</v>
      </c>
      <c r="F12204" s="237" t="s">
        <v>75</v>
      </c>
      <c r="G12204" s="238" t="s">
        <v>66</v>
      </c>
      <c r="I12204" s="269"/>
    </row>
    <row r="12205" spans="1:9">
      <c r="A12205" s="251" t="str">
        <f t="shared" ref="A12205:A12216" si="2179">IF(I12204=0,"",VLOOKUP(I12204,MANOOBRA,2,FALSE))</f>
        <v/>
      </c>
      <c r="B12205" s="239" t="str">
        <f t="shared" ref="B12205:B12216" si="2180">IF(I12204=0,"",VLOOKUP(I12204,MANOOBRA,3,FALSE))</f>
        <v/>
      </c>
      <c r="C12205" s="187"/>
      <c r="D12205" s="187"/>
      <c r="E12205" s="240">
        <f t="shared" ref="E12205:E12216" si="2181">IF(I12204=0,0,VLOOKUP(I12204,MANOOBRA,4,FALSE))</f>
        <v>0</v>
      </c>
      <c r="F12205" s="218">
        <f>IF(D12205=0,0,C12205*E12205/D12205)</f>
        <v>0</v>
      </c>
      <c r="G12205" s="219"/>
      <c r="I12205" s="269"/>
    </row>
    <row r="12206" spans="1:9">
      <c r="A12206" s="251" t="str">
        <f t="shared" si="2179"/>
        <v/>
      </c>
      <c r="B12206" s="239" t="str">
        <f t="shared" si="2180"/>
        <v/>
      </c>
      <c r="C12206" s="187"/>
      <c r="D12206" s="187"/>
      <c r="E12206" s="240">
        <f t="shared" si="2181"/>
        <v>0</v>
      </c>
      <c r="F12206" s="218">
        <f t="shared" ref="F12206:F12216" si="2182">IF(D12206=0,0,C12206*E12206/D12206)</f>
        <v>0</v>
      </c>
      <c r="G12206" s="220"/>
      <c r="I12206" s="269"/>
    </row>
    <row r="12207" spans="1:9">
      <c r="A12207" s="251" t="str">
        <f t="shared" si="2179"/>
        <v/>
      </c>
      <c r="B12207" s="239" t="str">
        <f t="shared" si="2180"/>
        <v/>
      </c>
      <c r="C12207" s="187"/>
      <c r="D12207" s="290"/>
      <c r="E12207" s="240">
        <f t="shared" si="2181"/>
        <v>0</v>
      </c>
      <c r="F12207" s="218">
        <f t="shared" si="2182"/>
        <v>0</v>
      </c>
      <c r="G12207" s="220"/>
      <c r="I12207" s="269"/>
    </row>
    <row r="12208" spans="1:9">
      <c r="A12208" s="251" t="str">
        <f t="shared" si="2179"/>
        <v/>
      </c>
      <c r="B12208" s="239" t="str">
        <f t="shared" si="2180"/>
        <v/>
      </c>
      <c r="C12208" s="187"/>
      <c r="D12208" s="187"/>
      <c r="E12208" s="240">
        <f t="shared" si="2181"/>
        <v>0</v>
      </c>
      <c r="F12208" s="218">
        <f t="shared" si="2182"/>
        <v>0</v>
      </c>
      <c r="G12208" s="220"/>
      <c r="I12208" s="269"/>
    </row>
    <row r="12209" spans="1:20">
      <c r="A12209" s="251" t="str">
        <f t="shared" si="2179"/>
        <v/>
      </c>
      <c r="B12209" s="239" t="str">
        <f t="shared" si="2180"/>
        <v/>
      </c>
      <c r="C12209" s="187"/>
      <c r="D12209" s="187"/>
      <c r="E12209" s="240">
        <f t="shared" si="2181"/>
        <v>0</v>
      </c>
      <c r="F12209" s="218">
        <f t="shared" si="2182"/>
        <v>0</v>
      </c>
      <c r="G12209" s="220"/>
      <c r="I12209" s="269"/>
    </row>
    <row r="12210" spans="1:20">
      <c r="A12210" s="251" t="str">
        <f t="shared" si="2179"/>
        <v/>
      </c>
      <c r="B12210" s="239" t="str">
        <f t="shared" si="2180"/>
        <v/>
      </c>
      <c r="C12210" s="187"/>
      <c r="D12210" s="187"/>
      <c r="E12210" s="240">
        <f t="shared" si="2181"/>
        <v>0</v>
      </c>
      <c r="F12210" s="218">
        <f t="shared" si="2182"/>
        <v>0</v>
      </c>
      <c r="G12210" s="220"/>
      <c r="I12210" s="269"/>
    </row>
    <row r="12211" spans="1:20">
      <c r="A12211" s="251" t="str">
        <f t="shared" si="2179"/>
        <v/>
      </c>
      <c r="B12211" s="239" t="str">
        <f t="shared" si="2180"/>
        <v/>
      </c>
      <c r="C12211" s="187"/>
      <c r="D12211" s="187"/>
      <c r="E12211" s="240">
        <f t="shared" si="2181"/>
        <v>0</v>
      </c>
      <c r="F12211" s="218">
        <f t="shared" si="2182"/>
        <v>0</v>
      </c>
      <c r="G12211" s="220"/>
      <c r="I12211" s="269"/>
    </row>
    <row r="12212" spans="1:20">
      <c r="A12212" s="251" t="str">
        <f t="shared" si="2179"/>
        <v/>
      </c>
      <c r="B12212" s="239" t="str">
        <f t="shared" si="2180"/>
        <v/>
      </c>
      <c r="C12212" s="187"/>
      <c r="D12212" s="187"/>
      <c r="E12212" s="240">
        <f t="shared" si="2181"/>
        <v>0</v>
      </c>
      <c r="F12212" s="218">
        <f t="shared" si="2182"/>
        <v>0</v>
      </c>
      <c r="G12212" s="220"/>
      <c r="I12212" s="269"/>
    </row>
    <row r="12213" spans="1:20">
      <c r="A12213" s="251" t="str">
        <f t="shared" si="2179"/>
        <v/>
      </c>
      <c r="B12213" s="239" t="str">
        <f t="shared" si="2180"/>
        <v/>
      </c>
      <c r="C12213" s="187"/>
      <c r="D12213" s="187"/>
      <c r="E12213" s="240">
        <f t="shared" si="2181"/>
        <v>0</v>
      </c>
      <c r="F12213" s="218">
        <f t="shared" si="2182"/>
        <v>0</v>
      </c>
      <c r="G12213" s="220"/>
      <c r="I12213" s="269"/>
    </row>
    <row r="12214" spans="1:20">
      <c r="A12214" s="251" t="str">
        <f t="shared" si="2179"/>
        <v/>
      </c>
      <c r="B12214" s="239" t="str">
        <f t="shared" si="2180"/>
        <v/>
      </c>
      <c r="C12214" s="187"/>
      <c r="D12214" s="187"/>
      <c r="E12214" s="240">
        <f t="shared" si="2181"/>
        <v>0</v>
      </c>
      <c r="F12214" s="218">
        <f t="shared" si="2182"/>
        <v>0</v>
      </c>
      <c r="G12214" s="220"/>
      <c r="I12214" s="269"/>
    </row>
    <row r="12215" spans="1:20">
      <c r="A12215" s="251" t="str">
        <f t="shared" si="2179"/>
        <v/>
      </c>
      <c r="B12215" s="239" t="str">
        <f t="shared" si="2180"/>
        <v/>
      </c>
      <c r="C12215" s="187"/>
      <c r="D12215" s="187"/>
      <c r="E12215" s="240">
        <f t="shared" si="2181"/>
        <v>0</v>
      </c>
      <c r="F12215" s="218">
        <f t="shared" si="2182"/>
        <v>0</v>
      </c>
      <c r="G12215" s="220"/>
      <c r="I12215" s="269"/>
    </row>
    <row r="12216" spans="1:20" ht="31.5" customHeight="1">
      <c r="A12216" s="251" t="str">
        <f t="shared" si="2179"/>
        <v/>
      </c>
      <c r="B12216" s="239" t="str">
        <f t="shared" si="2180"/>
        <v/>
      </c>
      <c r="C12216" s="187"/>
      <c r="D12216" s="187"/>
      <c r="E12216" s="240">
        <f t="shared" si="2181"/>
        <v>0</v>
      </c>
      <c r="F12216" s="218">
        <f t="shared" si="2182"/>
        <v>0</v>
      </c>
      <c r="G12216" s="221"/>
      <c r="I12216" s="308"/>
    </row>
    <row r="12217" spans="1:20" ht="13.5" thickBot="1">
      <c r="A12217" s="222"/>
      <c r="B12217" s="223"/>
      <c r="C12217" s="223"/>
      <c r="D12217" s="225"/>
      <c r="E12217" s="225"/>
      <c r="F12217" s="226" t="s">
        <v>79</v>
      </c>
      <c r="G12217" s="250">
        <f>SUM(F12205:F12216)</f>
        <v>0</v>
      </c>
      <c r="I12217" s="308"/>
    </row>
    <row r="12218" spans="1:20" ht="13.5" thickTop="1">
      <c r="A12218" s="179" t="s">
        <v>72</v>
      </c>
      <c r="B12218" s="229"/>
      <c r="C12218" s="229"/>
      <c r="D12218" s="231"/>
      <c r="E12218" s="231"/>
      <c r="F12218" s="230"/>
      <c r="G12218" s="232"/>
      <c r="H12218" s="209"/>
      <c r="I12218" s="307"/>
    </row>
    <row r="12219" spans="1:20">
      <c r="A12219" s="233" t="s">
        <v>53</v>
      </c>
      <c r="B12219" s="234"/>
      <c r="C12219" s="234"/>
      <c r="D12219" s="299"/>
      <c r="E12219" s="236" t="s">
        <v>73</v>
      </c>
      <c r="F12219" s="237" t="s">
        <v>74</v>
      </c>
      <c r="G12219" s="252" t="s">
        <v>73</v>
      </c>
      <c r="I12219" s="308"/>
    </row>
    <row r="12220" spans="1:20">
      <c r="A12220" s="178" t="s">
        <v>86</v>
      </c>
      <c r="B12220" s="253"/>
      <c r="C12220" s="253"/>
      <c r="D12220" s="300"/>
      <c r="E12220" s="217">
        <f>SUM(G12179,G12194,G12202,G12217)</f>
        <v>0</v>
      </c>
      <c r="F12220" s="254">
        <f>A</f>
        <v>0</v>
      </c>
      <c r="G12220" s="255">
        <f>E12220*F12220</f>
        <v>0</v>
      </c>
      <c r="I12220" s="308"/>
    </row>
    <row r="12221" spans="1:20">
      <c r="A12221" s="178" t="s">
        <v>84</v>
      </c>
      <c r="B12221" s="253"/>
      <c r="C12221" s="253"/>
      <c r="D12221" s="300"/>
      <c r="E12221" s="217">
        <f>SUM(G12179,G12194,G12202,G12217)</f>
        <v>0</v>
      </c>
      <c r="F12221" s="254">
        <f>I</f>
        <v>0</v>
      </c>
      <c r="G12221" s="255">
        <f>E12221*F12221</f>
        <v>0</v>
      </c>
      <c r="I12221" s="308"/>
    </row>
    <row r="12222" spans="1:20" ht="33" customHeight="1">
      <c r="A12222" s="178" t="s">
        <v>85</v>
      </c>
      <c r="B12222" s="253"/>
      <c r="C12222" s="253"/>
      <c r="D12222" s="300"/>
      <c r="E12222" s="217">
        <f>SUM(G12179,G12194,G12202,G12217)</f>
        <v>0</v>
      </c>
      <c r="F12222" s="254">
        <f>U</f>
        <v>0</v>
      </c>
      <c r="G12222" s="255">
        <f>E12222*F12222</f>
        <v>0</v>
      </c>
      <c r="I12222" s="308"/>
      <c r="J12222" s="281"/>
      <c r="K12222" s="281"/>
      <c r="L12222" s="281"/>
      <c r="M12222" s="281"/>
      <c r="N12222" s="281"/>
      <c r="O12222" s="281"/>
      <c r="P12222" s="281"/>
      <c r="Q12222" s="281"/>
      <c r="R12222" s="281"/>
      <c r="S12222" s="281"/>
    </row>
    <row r="12223" spans="1:20" s="201" customFormat="1" ht="13.5" thickBot="1">
      <c r="A12223" s="222"/>
      <c r="B12223" s="223"/>
      <c r="C12223" s="223"/>
      <c r="D12223" s="225"/>
      <c r="E12223" s="225"/>
      <c r="F12223" s="256" t="s">
        <v>83</v>
      </c>
      <c r="G12223" s="250">
        <f>SUM(G12220:G12222)</f>
        <v>0</v>
      </c>
      <c r="I12223" s="309"/>
      <c r="J12223" s="201" t="str">
        <f>B12163</f>
        <v>12,26</v>
      </c>
      <c r="K12223" s="261">
        <f>E12220</f>
        <v>0</v>
      </c>
      <c r="L12223" s="261">
        <f>+G12179</f>
        <v>0</v>
      </c>
      <c r="M12223" s="261">
        <f>+G12194</f>
        <v>0</v>
      </c>
      <c r="N12223" s="261">
        <f>+G12202</f>
        <v>0</v>
      </c>
      <c r="O12223" s="261">
        <f>+G12217</f>
        <v>0</v>
      </c>
      <c r="P12223" s="280">
        <f>G12220</f>
        <v>0</v>
      </c>
      <c r="Q12223" s="280">
        <f>G12221</f>
        <v>0</v>
      </c>
      <c r="R12223" s="280">
        <f>G12222</f>
        <v>0</v>
      </c>
      <c r="S12223" s="283">
        <f>SUM(K12223:R12223)</f>
        <v>0</v>
      </c>
      <c r="T12223" s="280"/>
    </row>
    <row r="12224" spans="1:20" ht="14" thickTop="1" thickBot="1">
      <c r="A12224" s="257"/>
      <c r="B12224" s="201"/>
      <c r="C12224" s="201"/>
      <c r="D12224" s="301"/>
      <c r="E12224" s="258" t="s">
        <v>88</v>
      </c>
      <c r="F12224" s="259"/>
      <c r="G12224" s="260">
        <f>ROUND(SUM(G12179,G12194,G12202,G12217,G12223),0)</f>
        <v>0</v>
      </c>
      <c r="I12224" s="308"/>
      <c r="T12224" s="280"/>
    </row>
    <row r="12225" spans="1:20" ht="13.5" thickTop="1">
      <c r="A12225" s="262" t="s">
        <v>95</v>
      </c>
      <c r="D12225" s="206"/>
      <c r="E12225" s="206"/>
      <c r="F12225" s="205"/>
      <c r="G12225" s="208"/>
      <c r="I12225" s="308"/>
      <c r="T12225" s="280"/>
    </row>
    <row r="12226" spans="1:20">
      <c r="A12226" s="262"/>
      <c r="B12226" s="263"/>
      <c r="C12226" s="263"/>
      <c r="D12226" s="302"/>
      <c r="E12226" s="206"/>
      <c r="F12226" s="205"/>
      <c r="G12226" s="264">
        <f ca="1">TODAY()</f>
        <v>45189</v>
      </c>
      <c r="I12226" s="308"/>
      <c r="T12226" s="280"/>
    </row>
    <row r="12227" spans="1:20" s="191" customFormat="1" ht="13.5" thickBot="1">
      <c r="A12227" s="222"/>
      <c r="B12227" s="223"/>
      <c r="C12227" s="223"/>
      <c r="D12227" s="225"/>
      <c r="E12227" s="225"/>
      <c r="F12227" s="224"/>
      <c r="G12227" s="265"/>
      <c r="I12227" s="303"/>
      <c r="S12227" s="282"/>
    </row>
    <row r="12228" spans="1:20" s="191" customFormat="1" ht="13.5" thickTop="1">
      <c r="A12228" s="188" t="s">
        <v>124</v>
      </c>
      <c r="B12228" s="188"/>
      <c r="C12228" s="188"/>
      <c r="D12228" s="190"/>
      <c r="E12228" s="190"/>
      <c r="F12228" s="189"/>
      <c r="G12228" s="189"/>
      <c r="I12228" s="303"/>
      <c r="S12228" s="282"/>
    </row>
    <row r="12229" spans="1:20" s="191" customFormat="1">
      <c r="A12229" s="188" t="str">
        <f>CONCATENATE('Prestaciones y AIU'!A10848," ANALISIS DE PRECIOS UNITARIOS")</f>
        <v xml:space="preserve"> ANALISIS DE PRECIOS UNITARIOS</v>
      </c>
      <c r="B12229" s="188"/>
      <c r="C12229" s="188"/>
      <c r="D12229" s="190"/>
      <c r="E12229" s="190"/>
      <c r="F12229" s="189"/>
      <c r="G12229" s="189"/>
      <c r="I12229" s="303"/>
      <c r="S12229" s="282"/>
    </row>
    <row r="12230" spans="1:20" s="191" customFormat="1">
      <c r="A12230" s="188" t="str">
        <f>Objeto_LIC</f>
        <v>OBJETO PROCESO COMPETITIVO</v>
      </c>
      <c r="B12230" s="188"/>
      <c r="C12230" s="188"/>
      <c r="D12230" s="190"/>
      <c r="E12230" s="190"/>
      <c r="F12230" s="189"/>
      <c r="G12230" s="189"/>
      <c r="I12230" s="303"/>
      <c r="S12230" s="282"/>
    </row>
    <row r="12231" spans="1:20">
      <c r="A12231" s="188"/>
      <c r="B12231" s="188"/>
      <c r="C12231" s="188"/>
      <c r="D12231" s="190"/>
      <c r="E12231" s="190"/>
      <c r="F12231" s="189"/>
      <c r="G12231" s="189"/>
    </row>
    <row r="12232" spans="1:20" s="201" customFormat="1" ht="13.5" thickBot="1">
      <c r="A12232" s="192"/>
      <c r="B12232" s="192"/>
      <c r="C12232" s="192"/>
      <c r="D12232" s="194"/>
      <c r="E12232" s="194"/>
      <c r="F12232" s="193"/>
      <c r="G12232" s="193"/>
      <c r="I12232" s="305"/>
      <c r="S12232" s="282"/>
    </row>
    <row r="12233" spans="1:20" ht="13.5" thickTop="1">
      <c r="A12233" s="196"/>
      <c r="B12233" s="197"/>
      <c r="C12233" s="197"/>
      <c r="D12233" s="199"/>
      <c r="E12233" s="199"/>
      <c r="F12233" s="198"/>
      <c r="G12233" s="200" t="s">
        <v>125</v>
      </c>
    </row>
    <row r="12234" spans="1:20">
      <c r="A12234" s="202" t="s">
        <v>58</v>
      </c>
      <c r="B12234" s="844" t="str">
        <f>Proponente</f>
        <v>INDICAR NOMBRE DE CONTRATISTA</v>
      </c>
      <c r="C12234" s="844"/>
      <c r="D12234" s="844"/>
      <c r="E12234" s="844"/>
      <c r="F12234" s="844"/>
      <c r="G12234" s="845"/>
    </row>
    <row r="12235" spans="1:20">
      <c r="A12235" s="202" t="s">
        <v>59</v>
      </c>
      <c r="B12235" s="203" t="str">
        <f>Presupuesto!$A$183</f>
        <v>12,27</v>
      </c>
      <c r="C12235" s="844" t="str">
        <f>Presupuesto!$B$183</f>
        <v>Guadañadora (Yamaha o similar)</v>
      </c>
      <c r="D12235" s="844"/>
      <c r="E12235" s="844"/>
      <c r="F12235" s="844"/>
      <c r="G12235" s="845"/>
    </row>
    <row r="12236" spans="1:20">
      <c r="A12236" s="204"/>
      <c r="D12236" s="206"/>
      <c r="E12236" s="206"/>
      <c r="F12236" s="192" t="s">
        <v>87</v>
      </c>
      <c r="G12236" s="207" t="str">
        <f>Presupuesto!$C$183</f>
        <v>Día</v>
      </c>
      <c r="I12236" s="306"/>
      <c r="J12236" s="281"/>
      <c r="K12236" s="281"/>
      <c r="L12236" s="281"/>
      <c r="M12236" s="281"/>
      <c r="N12236" s="281"/>
      <c r="O12236" s="281"/>
      <c r="P12236" s="281"/>
      <c r="Q12236" s="281"/>
      <c r="R12236" s="281"/>
      <c r="S12236" s="281"/>
    </row>
    <row r="12237" spans="1:20" s="209" customFormat="1" ht="13.5" thickBot="1">
      <c r="A12237" s="202" t="s">
        <v>60</v>
      </c>
      <c r="B12237" s="195"/>
      <c r="C12237" s="195"/>
      <c r="D12237" s="206"/>
      <c r="E12237" s="206"/>
      <c r="F12237" s="205"/>
      <c r="G12237" s="208"/>
      <c r="I12237" s="307"/>
      <c r="S12237" s="281"/>
    </row>
    <row r="12238" spans="1:20" ht="13.5" thickTop="1">
      <c r="A12238" s="210" t="s">
        <v>53</v>
      </c>
      <c r="B12238" s="211" t="s">
        <v>61</v>
      </c>
      <c r="C12238" s="211" t="s">
        <v>62</v>
      </c>
      <c r="D12238" s="212" t="s">
        <v>70</v>
      </c>
      <c r="E12238" s="213" t="s">
        <v>98</v>
      </c>
      <c r="F12238" s="213" t="s">
        <v>75</v>
      </c>
      <c r="G12238" s="214" t="s">
        <v>66</v>
      </c>
      <c r="I12238" s="269"/>
    </row>
    <row r="12239" spans="1:20">
      <c r="A12239" s="215" t="str">
        <f t="shared" ref="A12239:A12250" si="2183">IF(I12238=0,"-",VLOOKUP(I12238,EQUIPOS,2,FALSE))</f>
        <v>-</v>
      </c>
      <c r="B12239" s="216"/>
      <c r="C12239" s="216"/>
      <c r="D12239" s="186"/>
      <c r="E12239" s="217">
        <f t="shared" ref="E12239:E12250" si="2184">IF(I12238=0,0,VLOOKUP(I12238,EQUIPOS,4,FALSE))</f>
        <v>0</v>
      </c>
      <c r="F12239" s="218">
        <f t="shared" ref="F12239:F12250" si="2185">IF(D12239=0,0,E12239/D12239)</f>
        <v>0</v>
      </c>
      <c r="G12239" s="219"/>
      <c r="I12239" s="269"/>
    </row>
    <row r="12240" spans="1:20">
      <c r="A12240" s="215" t="str">
        <f t="shared" si="2183"/>
        <v>-</v>
      </c>
      <c r="B12240" s="216"/>
      <c r="C12240" s="216"/>
      <c r="D12240" s="186"/>
      <c r="E12240" s="217">
        <f t="shared" si="2184"/>
        <v>0</v>
      </c>
      <c r="F12240" s="218">
        <f t="shared" si="2185"/>
        <v>0</v>
      </c>
      <c r="G12240" s="220"/>
      <c r="I12240" s="269"/>
    </row>
    <row r="12241" spans="1:19">
      <c r="A12241" s="215" t="str">
        <f t="shared" si="2183"/>
        <v>-</v>
      </c>
      <c r="B12241" s="216"/>
      <c r="C12241" s="216"/>
      <c r="D12241" s="186"/>
      <c r="E12241" s="217">
        <f t="shared" si="2184"/>
        <v>0</v>
      </c>
      <c r="F12241" s="218">
        <f t="shared" si="2185"/>
        <v>0</v>
      </c>
      <c r="G12241" s="220"/>
      <c r="I12241" s="269"/>
    </row>
    <row r="12242" spans="1:19">
      <c r="A12242" s="215" t="str">
        <f t="shared" si="2183"/>
        <v>-</v>
      </c>
      <c r="B12242" s="216"/>
      <c r="C12242" s="216"/>
      <c r="D12242" s="186"/>
      <c r="E12242" s="217">
        <f t="shared" si="2184"/>
        <v>0</v>
      </c>
      <c r="F12242" s="218">
        <f t="shared" si="2185"/>
        <v>0</v>
      </c>
      <c r="G12242" s="220"/>
      <c r="I12242" s="269"/>
    </row>
    <row r="12243" spans="1:19">
      <c r="A12243" s="215" t="str">
        <f t="shared" si="2183"/>
        <v>-</v>
      </c>
      <c r="B12243" s="216"/>
      <c r="C12243" s="216"/>
      <c r="D12243" s="186"/>
      <c r="E12243" s="217">
        <f t="shared" si="2184"/>
        <v>0</v>
      </c>
      <c r="F12243" s="218">
        <f t="shared" si="2185"/>
        <v>0</v>
      </c>
      <c r="G12243" s="220"/>
      <c r="I12243" s="269"/>
    </row>
    <row r="12244" spans="1:19">
      <c r="A12244" s="215" t="str">
        <f t="shared" si="2183"/>
        <v>-</v>
      </c>
      <c r="B12244" s="216"/>
      <c r="C12244" s="216"/>
      <c r="D12244" s="186"/>
      <c r="E12244" s="217">
        <f t="shared" si="2184"/>
        <v>0</v>
      </c>
      <c r="F12244" s="218">
        <f t="shared" si="2185"/>
        <v>0</v>
      </c>
      <c r="G12244" s="220"/>
      <c r="I12244" s="269"/>
    </row>
    <row r="12245" spans="1:19">
      <c r="A12245" s="215" t="str">
        <f t="shared" si="2183"/>
        <v>-</v>
      </c>
      <c r="B12245" s="216"/>
      <c r="C12245" s="216"/>
      <c r="D12245" s="186"/>
      <c r="E12245" s="217">
        <f t="shared" si="2184"/>
        <v>0</v>
      </c>
      <c r="F12245" s="218">
        <f t="shared" si="2185"/>
        <v>0</v>
      </c>
      <c r="G12245" s="220"/>
      <c r="I12245" s="269"/>
    </row>
    <row r="12246" spans="1:19">
      <c r="A12246" s="215" t="str">
        <f t="shared" si="2183"/>
        <v>-</v>
      </c>
      <c r="B12246" s="216"/>
      <c r="C12246" s="216"/>
      <c r="D12246" s="186"/>
      <c r="E12246" s="217">
        <f t="shared" si="2184"/>
        <v>0</v>
      </c>
      <c r="F12246" s="218">
        <f t="shared" si="2185"/>
        <v>0</v>
      </c>
      <c r="G12246" s="220"/>
      <c r="I12246" s="269"/>
    </row>
    <row r="12247" spans="1:19">
      <c r="A12247" s="215" t="str">
        <f t="shared" si="2183"/>
        <v>-</v>
      </c>
      <c r="B12247" s="216"/>
      <c r="C12247" s="216"/>
      <c r="D12247" s="186"/>
      <c r="E12247" s="217">
        <f t="shared" si="2184"/>
        <v>0</v>
      </c>
      <c r="F12247" s="218">
        <f t="shared" si="2185"/>
        <v>0</v>
      </c>
      <c r="G12247" s="220"/>
      <c r="I12247" s="269"/>
    </row>
    <row r="12248" spans="1:19">
      <c r="A12248" s="215" t="str">
        <f t="shared" si="2183"/>
        <v>-</v>
      </c>
      <c r="B12248" s="216"/>
      <c r="C12248" s="216"/>
      <c r="D12248" s="186"/>
      <c r="E12248" s="217">
        <f t="shared" si="2184"/>
        <v>0</v>
      </c>
      <c r="F12248" s="218">
        <f t="shared" si="2185"/>
        <v>0</v>
      </c>
      <c r="G12248" s="220"/>
      <c r="I12248" s="269"/>
    </row>
    <row r="12249" spans="1:19">
      <c r="A12249" s="215" t="str">
        <f t="shared" si="2183"/>
        <v>-</v>
      </c>
      <c r="B12249" s="216"/>
      <c r="C12249" s="216"/>
      <c r="D12249" s="186"/>
      <c r="E12249" s="217">
        <f t="shared" si="2184"/>
        <v>0</v>
      </c>
      <c r="F12249" s="218">
        <f t="shared" si="2185"/>
        <v>0</v>
      </c>
      <c r="G12249" s="220"/>
      <c r="I12249" s="269"/>
    </row>
    <row r="12250" spans="1:19">
      <c r="A12250" s="215" t="str">
        <f t="shared" si="2183"/>
        <v>-</v>
      </c>
      <c r="B12250" s="216"/>
      <c r="C12250" s="216"/>
      <c r="D12250" s="186"/>
      <c r="E12250" s="217">
        <f t="shared" si="2184"/>
        <v>0</v>
      </c>
      <c r="F12250" s="218">
        <f t="shared" si="2185"/>
        <v>0</v>
      </c>
      <c r="G12250" s="220"/>
      <c r="I12250" s="308"/>
    </row>
    <row r="12251" spans="1:19" ht="13.5" thickBot="1">
      <c r="A12251" s="222"/>
      <c r="B12251" s="223"/>
      <c r="C12251" s="223"/>
      <c r="D12251" s="225"/>
      <c r="E12251" s="225"/>
      <c r="F12251" s="226" t="s">
        <v>76</v>
      </c>
      <c r="G12251" s="227">
        <f>SUM(F12239:F12250)</f>
        <v>0</v>
      </c>
      <c r="I12251" s="308"/>
    </row>
    <row r="12252" spans="1:19" s="209" customFormat="1" ht="13.5" thickTop="1">
      <c r="A12252" s="228" t="s">
        <v>63</v>
      </c>
      <c r="B12252" s="229"/>
      <c r="C12252" s="229"/>
      <c r="D12252" s="231"/>
      <c r="E12252" s="231"/>
      <c r="F12252" s="230"/>
      <c r="G12252" s="232"/>
      <c r="I12252" s="307"/>
      <c r="S12252" s="281"/>
    </row>
    <row r="12253" spans="1:19" ht="26">
      <c r="A12253" s="233" t="s">
        <v>53</v>
      </c>
      <c r="B12253" s="234"/>
      <c r="C12253" s="235" t="s">
        <v>54</v>
      </c>
      <c r="D12253" s="298" t="s">
        <v>64</v>
      </c>
      <c r="E12253" s="236" t="s">
        <v>65</v>
      </c>
      <c r="F12253" s="237" t="s">
        <v>75</v>
      </c>
      <c r="G12253" s="238" t="s">
        <v>66</v>
      </c>
      <c r="I12253" s="269"/>
    </row>
    <row r="12254" spans="1:19">
      <c r="A12254" s="842" t="str">
        <f t="shared" ref="A12254:A12265" si="2186">IF(I12253=0,"",VLOOKUP(I12253,MATERIALES,2,FALSE))</f>
        <v/>
      </c>
      <c r="B12254" s="843"/>
      <c r="C12254" s="239" t="str">
        <f t="shared" ref="C12254:C12262" si="2187">IF(I12253=0,"",VLOOKUP(I12253,MATERIALES,3,FALSE))</f>
        <v/>
      </c>
      <c r="D12254" s="186"/>
      <c r="E12254" s="240">
        <f t="shared" ref="E12254:E12265" si="2188">IF(I12253=0,0,VLOOKUP(I12253,MATERIALES,4,FALSE))</f>
        <v>0</v>
      </c>
      <c r="F12254" s="218">
        <f>D12254*E12254</f>
        <v>0</v>
      </c>
      <c r="G12254" s="219"/>
      <c r="I12254" s="269"/>
    </row>
    <row r="12255" spans="1:19">
      <c r="A12255" s="842" t="str">
        <f t="shared" si="2186"/>
        <v/>
      </c>
      <c r="B12255" s="843"/>
      <c r="C12255" s="239" t="str">
        <f t="shared" si="2187"/>
        <v/>
      </c>
      <c r="D12255" s="186"/>
      <c r="E12255" s="240">
        <f t="shared" si="2188"/>
        <v>0</v>
      </c>
      <c r="F12255" s="218">
        <f t="shared" ref="F12255:F12265" si="2189">D12255*E12255</f>
        <v>0</v>
      </c>
      <c r="G12255" s="220"/>
      <c r="I12255" s="269"/>
    </row>
    <row r="12256" spans="1:19">
      <c r="A12256" s="842" t="str">
        <f t="shared" si="2186"/>
        <v/>
      </c>
      <c r="B12256" s="843"/>
      <c r="C12256" s="239" t="str">
        <f t="shared" si="2187"/>
        <v/>
      </c>
      <c r="D12256" s="186"/>
      <c r="E12256" s="240">
        <f t="shared" si="2188"/>
        <v>0</v>
      </c>
      <c r="F12256" s="218">
        <f t="shared" si="2189"/>
        <v>0</v>
      </c>
      <c r="G12256" s="220"/>
      <c r="I12256" s="269"/>
    </row>
    <row r="12257" spans="1:9">
      <c r="A12257" s="842" t="str">
        <f t="shared" si="2186"/>
        <v/>
      </c>
      <c r="B12257" s="843"/>
      <c r="C12257" s="239" t="str">
        <f t="shared" si="2187"/>
        <v/>
      </c>
      <c r="D12257" s="186"/>
      <c r="E12257" s="240">
        <f t="shared" si="2188"/>
        <v>0</v>
      </c>
      <c r="F12257" s="218">
        <f t="shared" si="2189"/>
        <v>0</v>
      </c>
      <c r="G12257" s="220"/>
      <c r="I12257" s="269"/>
    </row>
    <row r="12258" spans="1:9">
      <c r="A12258" s="842" t="str">
        <f t="shared" si="2186"/>
        <v/>
      </c>
      <c r="B12258" s="843"/>
      <c r="C12258" s="239" t="str">
        <f t="shared" si="2187"/>
        <v/>
      </c>
      <c r="D12258" s="186"/>
      <c r="E12258" s="240">
        <f t="shared" si="2188"/>
        <v>0</v>
      </c>
      <c r="F12258" s="218">
        <f t="shared" si="2189"/>
        <v>0</v>
      </c>
      <c r="G12258" s="220"/>
      <c r="I12258" s="269"/>
    </row>
    <row r="12259" spans="1:9">
      <c r="A12259" s="842" t="str">
        <f t="shared" si="2186"/>
        <v/>
      </c>
      <c r="B12259" s="843"/>
      <c r="C12259" s="239" t="str">
        <f t="shared" si="2187"/>
        <v/>
      </c>
      <c r="D12259" s="186"/>
      <c r="E12259" s="240">
        <f t="shared" si="2188"/>
        <v>0</v>
      </c>
      <c r="F12259" s="218">
        <f t="shared" si="2189"/>
        <v>0</v>
      </c>
      <c r="G12259" s="220"/>
      <c r="I12259" s="269"/>
    </row>
    <row r="12260" spans="1:9">
      <c r="A12260" s="842" t="str">
        <f t="shared" si="2186"/>
        <v/>
      </c>
      <c r="B12260" s="843"/>
      <c r="C12260" s="239" t="str">
        <f t="shared" si="2187"/>
        <v/>
      </c>
      <c r="D12260" s="186"/>
      <c r="E12260" s="240">
        <f t="shared" si="2188"/>
        <v>0</v>
      </c>
      <c r="F12260" s="218">
        <f t="shared" si="2189"/>
        <v>0</v>
      </c>
      <c r="G12260" s="220"/>
      <c r="I12260" s="269"/>
    </row>
    <row r="12261" spans="1:9">
      <c r="A12261" s="842" t="str">
        <f t="shared" si="2186"/>
        <v/>
      </c>
      <c r="B12261" s="843"/>
      <c r="C12261" s="239" t="str">
        <f t="shared" si="2187"/>
        <v/>
      </c>
      <c r="D12261" s="186"/>
      <c r="E12261" s="240">
        <f t="shared" si="2188"/>
        <v>0</v>
      </c>
      <c r="F12261" s="218">
        <f t="shared" si="2189"/>
        <v>0</v>
      </c>
      <c r="G12261" s="241"/>
      <c r="I12261" s="269"/>
    </row>
    <row r="12262" spans="1:9">
      <c r="A12262" s="842" t="str">
        <f t="shared" si="2186"/>
        <v/>
      </c>
      <c r="B12262" s="843"/>
      <c r="C12262" s="239" t="str">
        <f t="shared" si="2187"/>
        <v/>
      </c>
      <c r="D12262" s="186"/>
      <c r="E12262" s="240">
        <f t="shared" si="2188"/>
        <v>0</v>
      </c>
      <c r="F12262" s="218">
        <f t="shared" si="2189"/>
        <v>0</v>
      </c>
      <c r="G12262" s="220"/>
      <c r="I12262" s="269"/>
    </row>
    <row r="12263" spans="1:9">
      <c r="A12263" s="842" t="str">
        <f t="shared" si="2186"/>
        <v/>
      </c>
      <c r="B12263" s="843"/>
      <c r="C12263" s="239"/>
      <c r="D12263" s="186"/>
      <c r="E12263" s="240">
        <f t="shared" si="2188"/>
        <v>0</v>
      </c>
      <c r="F12263" s="218">
        <f t="shared" si="2189"/>
        <v>0</v>
      </c>
      <c r="G12263" s="220"/>
      <c r="I12263" s="269"/>
    </row>
    <row r="12264" spans="1:9">
      <c r="A12264" s="842" t="str">
        <f t="shared" si="2186"/>
        <v/>
      </c>
      <c r="B12264" s="843"/>
      <c r="C12264" s="239"/>
      <c r="D12264" s="186"/>
      <c r="E12264" s="240">
        <f t="shared" si="2188"/>
        <v>0</v>
      </c>
      <c r="F12264" s="218">
        <f t="shared" si="2189"/>
        <v>0</v>
      </c>
      <c r="G12264" s="220"/>
      <c r="I12264" s="269"/>
    </row>
    <row r="12265" spans="1:9" ht="26.25" customHeight="1">
      <c r="A12265" s="842" t="str">
        <f t="shared" si="2186"/>
        <v/>
      </c>
      <c r="B12265" s="843"/>
      <c r="C12265" s="239" t="str">
        <f t="shared" ref="C12265" si="2190">IF(I12264=0,"",VLOOKUP(I12264,MATERIALES,3,FALSE))</f>
        <v/>
      </c>
      <c r="D12265" s="186"/>
      <c r="E12265" s="240">
        <f t="shared" si="2188"/>
        <v>0</v>
      </c>
      <c r="F12265" s="218">
        <f t="shared" si="2189"/>
        <v>0</v>
      </c>
      <c r="G12265" s="221"/>
      <c r="I12265" s="308"/>
    </row>
    <row r="12266" spans="1:9" ht="13.5" thickBot="1">
      <c r="A12266" s="204"/>
      <c r="D12266" s="206"/>
      <c r="E12266" s="242"/>
      <c r="F12266" s="243" t="s">
        <v>77</v>
      </c>
      <c r="G12266" s="241">
        <f>SUM(F12254:F12265)</f>
        <v>0</v>
      </c>
      <c r="I12266" s="308"/>
    </row>
    <row r="12267" spans="1:9" ht="14" thickTop="1" thickBot="1">
      <c r="A12267" s="244" t="s">
        <v>68</v>
      </c>
      <c r="B12267" s="245"/>
      <c r="C12267" s="245"/>
      <c r="D12267" s="247"/>
      <c r="E12267" s="247"/>
      <c r="F12267" s="246"/>
      <c r="G12267" s="248"/>
      <c r="I12267" s="308"/>
    </row>
    <row r="12268" spans="1:9" ht="13.5" thickTop="1">
      <c r="A12268" s="233" t="s">
        <v>53</v>
      </c>
      <c r="B12268" s="234"/>
      <c r="C12268" s="236" t="s">
        <v>67</v>
      </c>
      <c r="D12268" s="298" t="s">
        <v>71</v>
      </c>
      <c r="E12268" s="236" t="s">
        <v>96</v>
      </c>
      <c r="F12268" s="237" t="s">
        <v>75</v>
      </c>
      <c r="G12268" s="238" t="s">
        <v>66</v>
      </c>
      <c r="I12268" s="269"/>
    </row>
    <row r="12269" spans="1:9">
      <c r="A12269" s="842" t="str">
        <f>IF(I12268=0,"",VLOOKUP(I12268,EQUIPOS,2,FALSE))</f>
        <v/>
      </c>
      <c r="B12269" s="843"/>
      <c r="C12269" s="187"/>
      <c r="D12269" s="186"/>
      <c r="E12269" s="240">
        <f>IF(I12268=0,0,VLOOKUP(I12268,EQUIPOS,4,FALSE))</f>
        <v>0</v>
      </c>
      <c r="F12269" s="218">
        <f>C12269*D12269*E12269</f>
        <v>0</v>
      </c>
      <c r="G12269" s="219"/>
      <c r="I12269" s="269"/>
    </row>
    <row r="12270" spans="1:9">
      <c r="A12270" s="842" t="str">
        <f>IF(I12269=0,"",VLOOKUP(I12269,EQUIPOS,2,FALSE))</f>
        <v/>
      </c>
      <c r="B12270" s="843"/>
      <c r="C12270" s="187"/>
      <c r="D12270" s="186"/>
      <c r="E12270" s="240">
        <f>IF(I12269=0,0,VLOOKUP(I12269,EQUIPOS,4,FALSE))</f>
        <v>0</v>
      </c>
      <c r="F12270" s="218">
        <f t="shared" ref="F12270:F12273" si="2191">C12270*D12270*E12270</f>
        <v>0</v>
      </c>
      <c r="G12270" s="220"/>
      <c r="I12270" s="269"/>
    </row>
    <row r="12271" spans="1:9">
      <c r="A12271" s="842" t="str">
        <f>IF(I12270=0,"",VLOOKUP(I12270,EQUIPOS,2,FALSE))</f>
        <v/>
      </c>
      <c r="B12271" s="843"/>
      <c r="C12271" s="187"/>
      <c r="D12271" s="186"/>
      <c r="E12271" s="240">
        <f>IF(I12270=0,0,VLOOKUP(I12270,EQUIPOS,4,FALSE))</f>
        <v>0</v>
      </c>
      <c r="F12271" s="218">
        <f t="shared" si="2191"/>
        <v>0</v>
      </c>
      <c r="G12271" s="220"/>
      <c r="I12271" s="269"/>
    </row>
    <row r="12272" spans="1:9">
      <c r="A12272" s="842" t="str">
        <f>IF(I12271=0,"",VLOOKUP(I12271,EQUIPOS,2,FALSE))</f>
        <v/>
      </c>
      <c r="B12272" s="843"/>
      <c r="C12272" s="187"/>
      <c r="D12272" s="186"/>
      <c r="E12272" s="240">
        <f>IF(I12271=0,0,VLOOKUP(I12271,EQUIPOS,4,FALSE))</f>
        <v>0</v>
      </c>
      <c r="F12272" s="218">
        <f t="shared" si="2191"/>
        <v>0</v>
      </c>
      <c r="G12272" s="220"/>
      <c r="I12272" s="269"/>
    </row>
    <row r="12273" spans="1:9" ht="30.75" customHeight="1">
      <c r="A12273" s="842" t="str">
        <f>IF(I12272=0,"",VLOOKUP(I12272,EQUIPOS,2,FALSE))</f>
        <v/>
      </c>
      <c r="B12273" s="843"/>
      <c r="C12273" s="187"/>
      <c r="D12273" s="186"/>
      <c r="E12273" s="240">
        <f>IF(I12272=0,0,VLOOKUP(I12272,EQUIPOS,4,FALSE))</f>
        <v>0</v>
      </c>
      <c r="F12273" s="218">
        <f t="shared" si="2191"/>
        <v>0</v>
      </c>
      <c r="G12273" s="221"/>
      <c r="I12273" s="308"/>
    </row>
    <row r="12274" spans="1:9" ht="13.5" thickBot="1">
      <c r="A12274" s="222"/>
      <c r="B12274" s="223"/>
      <c r="C12274" s="223"/>
      <c r="D12274" s="225"/>
      <c r="E12274" s="249"/>
      <c r="F12274" s="226" t="s">
        <v>78</v>
      </c>
      <c r="G12274" s="250">
        <f>SUM(F12269:F12273)</f>
        <v>0</v>
      </c>
      <c r="I12274" s="308"/>
    </row>
    <row r="12275" spans="1:9" ht="13.5" thickTop="1">
      <c r="A12275" s="228" t="s">
        <v>69</v>
      </c>
      <c r="B12275" s="229"/>
      <c r="C12275" s="229"/>
      <c r="D12275" s="231"/>
      <c r="E12275" s="231"/>
      <c r="F12275" s="230"/>
      <c r="G12275" s="232"/>
      <c r="H12275" s="209"/>
      <c r="I12275" s="307"/>
    </row>
    <row r="12276" spans="1:9" ht="26">
      <c r="A12276" s="233" t="s">
        <v>53</v>
      </c>
      <c r="B12276" s="235" t="s">
        <v>54</v>
      </c>
      <c r="C12276" s="235" t="s">
        <v>64</v>
      </c>
      <c r="D12276" s="298" t="s">
        <v>70</v>
      </c>
      <c r="E12276" s="236" t="s">
        <v>65</v>
      </c>
      <c r="F12276" s="237" t="s">
        <v>75</v>
      </c>
      <c r="G12276" s="238" t="s">
        <v>66</v>
      </c>
      <c r="I12276" s="269"/>
    </row>
    <row r="12277" spans="1:9">
      <c r="A12277" s="251" t="str">
        <f t="shared" ref="A12277:A12288" si="2192">IF(I12276=0,"",VLOOKUP(I12276,MANOOBRA,2,FALSE))</f>
        <v/>
      </c>
      <c r="B12277" s="239" t="str">
        <f t="shared" ref="B12277:B12288" si="2193">IF(I12276=0,"",VLOOKUP(I12276,MANOOBRA,3,FALSE))</f>
        <v/>
      </c>
      <c r="C12277" s="187"/>
      <c r="D12277" s="187"/>
      <c r="E12277" s="240">
        <f t="shared" ref="E12277:E12288" si="2194">IF(I12276=0,0,VLOOKUP(I12276,MANOOBRA,4,FALSE))</f>
        <v>0</v>
      </c>
      <c r="F12277" s="218">
        <f>IF(D12277=0,0,C12277*E12277/D12277)</f>
        <v>0</v>
      </c>
      <c r="G12277" s="219"/>
      <c r="I12277" s="269"/>
    </row>
    <row r="12278" spans="1:9">
      <c r="A12278" s="251" t="str">
        <f t="shared" si="2192"/>
        <v/>
      </c>
      <c r="B12278" s="239" t="str">
        <f t="shared" si="2193"/>
        <v/>
      </c>
      <c r="C12278" s="187"/>
      <c r="D12278" s="187"/>
      <c r="E12278" s="240">
        <f t="shared" si="2194"/>
        <v>0</v>
      </c>
      <c r="F12278" s="218">
        <f t="shared" ref="F12278:F12288" si="2195">IF(D12278=0,0,C12278*E12278/D12278)</f>
        <v>0</v>
      </c>
      <c r="G12278" s="220"/>
      <c r="I12278" s="269"/>
    </row>
    <row r="12279" spans="1:9">
      <c r="A12279" s="251" t="str">
        <f t="shared" si="2192"/>
        <v/>
      </c>
      <c r="B12279" s="239" t="str">
        <f t="shared" si="2193"/>
        <v/>
      </c>
      <c r="C12279" s="187"/>
      <c r="D12279" s="290"/>
      <c r="E12279" s="240">
        <f t="shared" si="2194"/>
        <v>0</v>
      </c>
      <c r="F12279" s="218">
        <f t="shared" si="2195"/>
        <v>0</v>
      </c>
      <c r="G12279" s="220"/>
      <c r="I12279" s="269"/>
    </row>
    <row r="12280" spans="1:9">
      <c r="A12280" s="251" t="str">
        <f t="shared" si="2192"/>
        <v/>
      </c>
      <c r="B12280" s="239" t="str">
        <f t="shared" si="2193"/>
        <v/>
      </c>
      <c r="C12280" s="187"/>
      <c r="D12280" s="187"/>
      <c r="E12280" s="240">
        <f t="shared" si="2194"/>
        <v>0</v>
      </c>
      <c r="F12280" s="218">
        <f t="shared" si="2195"/>
        <v>0</v>
      </c>
      <c r="G12280" s="220"/>
      <c r="I12280" s="269"/>
    </row>
    <row r="12281" spans="1:9">
      <c r="A12281" s="251" t="str">
        <f t="shared" si="2192"/>
        <v/>
      </c>
      <c r="B12281" s="239" t="str">
        <f t="shared" si="2193"/>
        <v/>
      </c>
      <c r="C12281" s="187"/>
      <c r="D12281" s="187"/>
      <c r="E12281" s="240">
        <f t="shared" si="2194"/>
        <v>0</v>
      </c>
      <c r="F12281" s="218">
        <f t="shared" si="2195"/>
        <v>0</v>
      </c>
      <c r="G12281" s="220"/>
      <c r="I12281" s="269"/>
    </row>
    <row r="12282" spans="1:9">
      <c r="A12282" s="251" t="str">
        <f t="shared" si="2192"/>
        <v/>
      </c>
      <c r="B12282" s="239" t="str">
        <f t="shared" si="2193"/>
        <v/>
      </c>
      <c r="C12282" s="187"/>
      <c r="D12282" s="187"/>
      <c r="E12282" s="240">
        <f t="shared" si="2194"/>
        <v>0</v>
      </c>
      <c r="F12282" s="218">
        <f t="shared" si="2195"/>
        <v>0</v>
      </c>
      <c r="G12282" s="220"/>
      <c r="I12282" s="269"/>
    </row>
    <row r="12283" spans="1:9">
      <c r="A12283" s="251" t="str">
        <f t="shared" si="2192"/>
        <v/>
      </c>
      <c r="B12283" s="239" t="str">
        <f t="shared" si="2193"/>
        <v/>
      </c>
      <c r="C12283" s="187"/>
      <c r="D12283" s="187"/>
      <c r="E12283" s="240">
        <f t="shared" si="2194"/>
        <v>0</v>
      </c>
      <c r="F12283" s="218">
        <f t="shared" si="2195"/>
        <v>0</v>
      </c>
      <c r="G12283" s="220"/>
      <c r="I12283" s="269"/>
    </row>
    <row r="12284" spans="1:9">
      <c r="A12284" s="251" t="str">
        <f t="shared" si="2192"/>
        <v/>
      </c>
      <c r="B12284" s="239" t="str">
        <f t="shared" si="2193"/>
        <v/>
      </c>
      <c r="C12284" s="187"/>
      <c r="D12284" s="187"/>
      <c r="E12284" s="240">
        <f t="shared" si="2194"/>
        <v>0</v>
      </c>
      <c r="F12284" s="218">
        <f t="shared" si="2195"/>
        <v>0</v>
      </c>
      <c r="G12284" s="220"/>
      <c r="I12284" s="269"/>
    </row>
    <row r="12285" spans="1:9">
      <c r="A12285" s="251" t="str">
        <f t="shared" si="2192"/>
        <v/>
      </c>
      <c r="B12285" s="239" t="str">
        <f t="shared" si="2193"/>
        <v/>
      </c>
      <c r="C12285" s="187"/>
      <c r="D12285" s="187"/>
      <c r="E12285" s="240">
        <f t="shared" si="2194"/>
        <v>0</v>
      </c>
      <c r="F12285" s="218">
        <f t="shared" si="2195"/>
        <v>0</v>
      </c>
      <c r="G12285" s="220"/>
      <c r="I12285" s="269"/>
    </row>
    <row r="12286" spans="1:9">
      <c r="A12286" s="251" t="str">
        <f t="shared" si="2192"/>
        <v/>
      </c>
      <c r="B12286" s="239" t="str">
        <f t="shared" si="2193"/>
        <v/>
      </c>
      <c r="C12286" s="187"/>
      <c r="D12286" s="187"/>
      <c r="E12286" s="240">
        <f t="shared" si="2194"/>
        <v>0</v>
      </c>
      <c r="F12286" s="218">
        <f t="shared" si="2195"/>
        <v>0</v>
      </c>
      <c r="G12286" s="220"/>
      <c r="I12286" s="269"/>
    </row>
    <row r="12287" spans="1:9">
      <c r="A12287" s="251" t="str">
        <f t="shared" si="2192"/>
        <v/>
      </c>
      <c r="B12287" s="239" t="str">
        <f t="shared" si="2193"/>
        <v/>
      </c>
      <c r="C12287" s="187"/>
      <c r="D12287" s="187"/>
      <c r="E12287" s="240">
        <f t="shared" si="2194"/>
        <v>0</v>
      </c>
      <c r="F12287" s="218">
        <f t="shared" si="2195"/>
        <v>0</v>
      </c>
      <c r="G12287" s="220"/>
      <c r="I12287" s="269"/>
    </row>
    <row r="12288" spans="1:9" ht="31.5" customHeight="1">
      <c r="A12288" s="251" t="str">
        <f t="shared" si="2192"/>
        <v/>
      </c>
      <c r="B12288" s="239" t="str">
        <f t="shared" si="2193"/>
        <v/>
      </c>
      <c r="C12288" s="187"/>
      <c r="D12288" s="187"/>
      <c r="E12288" s="240">
        <f t="shared" si="2194"/>
        <v>0</v>
      </c>
      <c r="F12288" s="218">
        <f t="shared" si="2195"/>
        <v>0</v>
      </c>
      <c r="G12288" s="221"/>
      <c r="I12288" s="308"/>
    </row>
    <row r="12289" spans="1:20" ht="13.5" thickBot="1">
      <c r="A12289" s="222"/>
      <c r="B12289" s="223"/>
      <c r="C12289" s="223"/>
      <c r="D12289" s="225"/>
      <c r="E12289" s="225"/>
      <c r="F12289" s="226" t="s">
        <v>79</v>
      </c>
      <c r="G12289" s="250">
        <f>SUM(F12277:F12288)</f>
        <v>0</v>
      </c>
      <c r="I12289" s="308"/>
    </row>
    <row r="12290" spans="1:20" ht="13.5" thickTop="1">
      <c r="A12290" s="179" t="s">
        <v>72</v>
      </c>
      <c r="B12290" s="229"/>
      <c r="C12290" s="229"/>
      <c r="D12290" s="231"/>
      <c r="E12290" s="231"/>
      <c r="F12290" s="230"/>
      <c r="G12290" s="232"/>
      <c r="H12290" s="209"/>
      <c r="I12290" s="307"/>
    </row>
    <row r="12291" spans="1:20">
      <c r="A12291" s="233" t="s">
        <v>53</v>
      </c>
      <c r="B12291" s="234"/>
      <c r="C12291" s="234"/>
      <c r="D12291" s="299"/>
      <c r="E12291" s="236" t="s">
        <v>73</v>
      </c>
      <c r="F12291" s="237" t="s">
        <v>74</v>
      </c>
      <c r="G12291" s="252" t="s">
        <v>73</v>
      </c>
      <c r="I12291" s="308"/>
    </row>
    <row r="12292" spans="1:20">
      <c r="A12292" s="178" t="s">
        <v>86</v>
      </c>
      <c r="B12292" s="253"/>
      <c r="C12292" s="253"/>
      <c r="D12292" s="300"/>
      <c r="E12292" s="217">
        <f>SUM(G12251,G12266,G12274,G12289)</f>
        <v>0</v>
      </c>
      <c r="F12292" s="254">
        <f>A</f>
        <v>0</v>
      </c>
      <c r="G12292" s="255">
        <f>E12292*F12292</f>
        <v>0</v>
      </c>
      <c r="I12292" s="308"/>
    </row>
    <row r="12293" spans="1:20">
      <c r="A12293" s="178" t="s">
        <v>84</v>
      </c>
      <c r="B12293" s="253"/>
      <c r="C12293" s="253"/>
      <c r="D12293" s="300"/>
      <c r="E12293" s="217">
        <f>SUM(G12251,G12266,G12274,G12289)</f>
        <v>0</v>
      </c>
      <c r="F12293" s="254">
        <f>I</f>
        <v>0</v>
      </c>
      <c r="G12293" s="255">
        <f>E12293*F12293</f>
        <v>0</v>
      </c>
      <c r="I12293" s="308"/>
    </row>
    <row r="12294" spans="1:20" ht="33" customHeight="1">
      <c r="A12294" s="178" t="s">
        <v>85</v>
      </c>
      <c r="B12294" s="253"/>
      <c r="C12294" s="253"/>
      <c r="D12294" s="300"/>
      <c r="E12294" s="217">
        <f>SUM(G12251,G12266,G12274,G12289)</f>
        <v>0</v>
      </c>
      <c r="F12294" s="254">
        <f>U</f>
        <v>0</v>
      </c>
      <c r="G12294" s="255">
        <f>E12294*F12294</f>
        <v>0</v>
      </c>
      <c r="I12294" s="308"/>
      <c r="J12294" s="281"/>
      <c r="K12294" s="281"/>
      <c r="L12294" s="281"/>
      <c r="M12294" s="281"/>
      <c r="N12294" s="281"/>
      <c r="O12294" s="281"/>
      <c r="P12294" s="281"/>
      <c r="Q12294" s="281"/>
      <c r="R12294" s="281"/>
      <c r="S12294" s="281"/>
    </row>
    <row r="12295" spans="1:20" s="201" customFormat="1" ht="13.5" thickBot="1">
      <c r="A12295" s="222"/>
      <c r="B12295" s="223"/>
      <c r="C12295" s="223"/>
      <c r="D12295" s="225"/>
      <c r="E12295" s="225"/>
      <c r="F12295" s="256" t="s">
        <v>83</v>
      </c>
      <c r="G12295" s="250">
        <f>SUM(G12292:G12294)</f>
        <v>0</v>
      </c>
      <c r="I12295" s="309"/>
      <c r="J12295" s="201" t="str">
        <f>B12235</f>
        <v>12,27</v>
      </c>
      <c r="K12295" s="261">
        <f>E12292</f>
        <v>0</v>
      </c>
      <c r="L12295" s="261">
        <f>+G12251</f>
        <v>0</v>
      </c>
      <c r="M12295" s="261">
        <f>+G12266</f>
        <v>0</v>
      </c>
      <c r="N12295" s="261">
        <f>+G12274</f>
        <v>0</v>
      </c>
      <c r="O12295" s="261">
        <f>+G12289</f>
        <v>0</v>
      </c>
      <c r="P12295" s="280">
        <f>G12292</f>
        <v>0</v>
      </c>
      <c r="Q12295" s="280">
        <f>G12293</f>
        <v>0</v>
      </c>
      <c r="R12295" s="280">
        <f>G12294</f>
        <v>0</v>
      </c>
      <c r="S12295" s="283">
        <f>SUM(K12295:R12295)</f>
        <v>0</v>
      </c>
      <c r="T12295" s="280"/>
    </row>
    <row r="12296" spans="1:20" ht="14" thickTop="1" thickBot="1">
      <c r="A12296" s="257"/>
      <c r="B12296" s="201"/>
      <c r="C12296" s="201"/>
      <c r="D12296" s="301"/>
      <c r="E12296" s="258" t="s">
        <v>88</v>
      </c>
      <c r="F12296" s="259"/>
      <c r="G12296" s="260">
        <f>ROUND(SUM(G12251,G12266,G12274,G12289,G12295),0)</f>
        <v>0</v>
      </c>
      <c r="I12296" s="308"/>
      <c r="T12296" s="280"/>
    </row>
    <row r="12297" spans="1:20" ht="13.5" thickTop="1">
      <c r="A12297" s="262" t="s">
        <v>95</v>
      </c>
      <c r="D12297" s="206"/>
      <c r="E12297" s="206"/>
      <c r="F12297" s="205"/>
      <c r="G12297" s="208"/>
      <c r="I12297" s="308"/>
      <c r="T12297" s="280"/>
    </row>
    <row r="12298" spans="1:20">
      <c r="A12298" s="262"/>
      <c r="B12298" s="263"/>
      <c r="C12298" s="263"/>
      <c r="D12298" s="302"/>
      <c r="E12298" s="206"/>
      <c r="F12298" s="205"/>
      <c r="G12298" s="264">
        <f ca="1">TODAY()</f>
        <v>45189</v>
      </c>
      <c r="I12298" s="308"/>
      <c r="T12298" s="280"/>
    </row>
    <row r="12299" spans="1:20" s="191" customFormat="1" ht="13.5" thickBot="1">
      <c r="A12299" s="222"/>
      <c r="B12299" s="223"/>
      <c r="C12299" s="223"/>
      <c r="D12299" s="225"/>
      <c r="E12299" s="225"/>
      <c r="F12299" s="224"/>
      <c r="G12299" s="265"/>
      <c r="I12299" s="303"/>
      <c r="S12299" s="282"/>
    </row>
    <row r="12300" spans="1:20" s="191" customFormat="1" ht="13.5" thickTop="1">
      <c r="A12300" s="188" t="s">
        <v>124</v>
      </c>
      <c r="B12300" s="188"/>
      <c r="C12300" s="188"/>
      <c r="D12300" s="190"/>
      <c r="E12300" s="190"/>
      <c r="F12300" s="189"/>
      <c r="G12300" s="189"/>
      <c r="I12300" s="303"/>
      <c r="S12300" s="282"/>
    </row>
    <row r="12301" spans="1:20" s="191" customFormat="1">
      <c r="A12301" s="188" t="str">
        <f>CONCATENATE('Prestaciones y AIU'!A10920," ANALISIS DE PRECIOS UNITARIOS")</f>
        <v xml:space="preserve"> ANALISIS DE PRECIOS UNITARIOS</v>
      </c>
      <c r="B12301" s="188"/>
      <c r="C12301" s="188"/>
      <c r="D12301" s="190"/>
      <c r="E12301" s="190"/>
      <c r="F12301" s="189"/>
      <c r="G12301" s="189"/>
      <c r="I12301" s="303"/>
      <c r="S12301" s="282"/>
    </row>
    <row r="12302" spans="1:20" s="191" customFormat="1">
      <c r="A12302" s="188" t="str">
        <f>Objeto_LIC</f>
        <v>OBJETO PROCESO COMPETITIVO</v>
      </c>
      <c r="B12302" s="188"/>
      <c r="C12302" s="188"/>
      <c r="D12302" s="190"/>
      <c r="E12302" s="190"/>
      <c r="F12302" s="189"/>
      <c r="G12302" s="189"/>
      <c r="I12302" s="303"/>
      <c r="S12302" s="282"/>
    </row>
    <row r="12303" spans="1:20">
      <c r="A12303" s="188"/>
      <c r="B12303" s="188"/>
      <c r="C12303" s="188"/>
      <c r="D12303" s="190"/>
      <c r="E12303" s="190"/>
      <c r="F12303" s="189"/>
      <c r="G12303" s="189"/>
    </row>
    <row r="12304" spans="1:20" s="201" customFormat="1" ht="13.5" thickBot="1">
      <c r="A12304" s="192"/>
      <c r="B12304" s="192"/>
      <c r="C12304" s="192"/>
      <c r="D12304" s="194"/>
      <c r="E12304" s="194"/>
      <c r="F12304" s="193"/>
      <c r="G12304" s="193"/>
      <c r="I12304" s="305"/>
      <c r="S12304" s="282"/>
    </row>
    <row r="12305" spans="1:19" ht="13.5" thickTop="1">
      <c r="A12305" s="196"/>
      <c r="B12305" s="197"/>
      <c r="C12305" s="197"/>
      <c r="D12305" s="199"/>
      <c r="E12305" s="199"/>
      <c r="F12305" s="198"/>
      <c r="G12305" s="200" t="s">
        <v>125</v>
      </c>
    </row>
    <row r="12306" spans="1:19">
      <c r="A12306" s="202" t="s">
        <v>58</v>
      </c>
      <c r="B12306" s="844" t="str">
        <f>Proponente</f>
        <v>INDICAR NOMBRE DE CONTRATISTA</v>
      </c>
      <c r="C12306" s="844"/>
      <c r="D12306" s="844"/>
      <c r="E12306" s="844"/>
      <c r="F12306" s="844"/>
      <c r="G12306" s="845"/>
    </row>
    <row r="12307" spans="1:19">
      <c r="A12307" s="202" t="s">
        <v>59</v>
      </c>
      <c r="B12307" s="203" t="str">
        <f>Presupuesto!$A$184</f>
        <v>12,28</v>
      </c>
      <c r="C12307" s="844" t="str">
        <f>Presupuesto!$B$184</f>
        <v>Camioneta 4X4 (Comunidad)</v>
      </c>
      <c r="D12307" s="844"/>
      <c r="E12307" s="844"/>
      <c r="F12307" s="844"/>
      <c r="G12307" s="845"/>
    </row>
    <row r="12308" spans="1:19">
      <c r="A12308" s="204"/>
      <c r="D12308" s="206"/>
      <c r="E12308" s="206"/>
      <c r="F12308" s="192" t="s">
        <v>87</v>
      </c>
      <c r="G12308" s="207" t="str">
        <f>Presupuesto!$C$184</f>
        <v>Día</v>
      </c>
      <c r="I12308" s="306"/>
      <c r="J12308" s="281"/>
      <c r="K12308" s="281"/>
      <c r="L12308" s="281"/>
      <c r="M12308" s="281"/>
      <c r="N12308" s="281"/>
      <c r="O12308" s="281"/>
      <c r="P12308" s="281"/>
      <c r="Q12308" s="281"/>
      <c r="R12308" s="281"/>
      <c r="S12308" s="281"/>
    </row>
    <row r="12309" spans="1:19" s="209" customFormat="1" ht="13.5" thickBot="1">
      <c r="A12309" s="202" t="s">
        <v>60</v>
      </c>
      <c r="B12309" s="195"/>
      <c r="C12309" s="195"/>
      <c r="D12309" s="206"/>
      <c r="E12309" s="206"/>
      <c r="F12309" s="205"/>
      <c r="G12309" s="208"/>
      <c r="I12309" s="307"/>
      <c r="S12309" s="281"/>
    </row>
    <row r="12310" spans="1:19" ht="13.5" thickTop="1">
      <c r="A12310" s="210" t="s">
        <v>53</v>
      </c>
      <c r="B12310" s="211" t="s">
        <v>61</v>
      </c>
      <c r="C12310" s="211" t="s">
        <v>62</v>
      </c>
      <c r="D12310" s="212" t="s">
        <v>70</v>
      </c>
      <c r="E12310" s="213" t="s">
        <v>98</v>
      </c>
      <c r="F12310" s="213" t="s">
        <v>75</v>
      </c>
      <c r="G12310" s="214" t="s">
        <v>66</v>
      </c>
      <c r="I12310" s="269"/>
    </row>
    <row r="12311" spans="1:19">
      <c r="A12311" s="215" t="str">
        <f t="shared" ref="A12311:A12322" si="2196">IF(I12310=0,"-",VLOOKUP(I12310,EQUIPOS,2,FALSE))</f>
        <v>-</v>
      </c>
      <c r="B12311" s="216"/>
      <c r="C12311" s="216"/>
      <c r="D12311" s="186"/>
      <c r="E12311" s="217">
        <f t="shared" ref="E12311:E12322" si="2197">IF(I12310=0,0,VLOOKUP(I12310,EQUIPOS,4,FALSE))</f>
        <v>0</v>
      </c>
      <c r="F12311" s="218">
        <f t="shared" ref="F12311:F12322" si="2198">IF(D12311=0,0,E12311/D12311)</f>
        <v>0</v>
      </c>
      <c r="G12311" s="219"/>
      <c r="I12311" s="269"/>
    </row>
    <row r="12312" spans="1:19">
      <c r="A12312" s="215" t="str">
        <f t="shared" si="2196"/>
        <v>-</v>
      </c>
      <c r="B12312" s="216"/>
      <c r="C12312" s="216"/>
      <c r="D12312" s="186"/>
      <c r="E12312" s="217">
        <f t="shared" si="2197"/>
        <v>0</v>
      </c>
      <c r="F12312" s="218">
        <f t="shared" si="2198"/>
        <v>0</v>
      </c>
      <c r="G12312" s="220"/>
      <c r="I12312" s="269"/>
    </row>
    <row r="12313" spans="1:19">
      <c r="A12313" s="215" t="str">
        <f t="shared" si="2196"/>
        <v>-</v>
      </c>
      <c r="B12313" s="216"/>
      <c r="C12313" s="216"/>
      <c r="D12313" s="186"/>
      <c r="E12313" s="217">
        <f t="shared" si="2197"/>
        <v>0</v>
      </c>
      <c r="F12313" s="218">
        <f t="shared" si="2198"/>
        <v>0</v>
      </c>
      <c r="G12313" s="220"/>
      <c r="I12313" s="269"/>
    </row>
    <row r="12314" spans="1:19">
      <c r="A12314" s="215" t="str">
        <f t="shared" si="2196"/>
        <v>-</v>
      </c>
      <c r="B12314" s="216"/>
      <c r="C12314" s="216"/>
      <c r="D12314" s="186"/>
      <c r="E12314" s="217">
        <f t="shared" si="2197"/>
        <v>0</v>
      </c>
      <c r="F12314" s="218">
        <f t="shared" si="2198"/>
        <v>0</v>
      </c>
      <c r="G12314" s="220"/>
      <c r="I12314" s="269"/>
    </row>
    <row r="12315" spans="1:19">
      <c r="A12315" s="215" t="str">
        <f t="shared" si="2196"/>
        <v>-</v>
      </c>
      <c r="B12315" s="216"/>
      <c r="C12315" s="216"/>
      <c r="D12315" s="186"/>
      <c r="E12315" s="217">
        <f t="shared" si="2197"/>
        <v>0</v>
      </c>
      <c r="F12315" s="218">
        <f t="shared" si="2198"/>
        <v>0</v>
      </c>
      <c r="G12315" s="220"/>
      <c r="I12315" s="269"/>
    </row>
    <row r="12316" spans="1:19">
      <c r="A12316" s="215" t="str">
        <f t="shared" si="2196"/>
        <v>-</v>
      </c>
      <c r="B12316" s="216"/>
      <c r="C12316" s="216"/>
      <c r="D12316" s="186"/>
      <c r="E12316" s="217">
        <f t="shared" si="2197"/>
        <v>0</v>
      </c>
      <c r="F12316" s="218">
        <f t="shared" si="2198"/>
        <v>0</v>
      </c>
      <c r="G12316" s="220"/>
      <c r="I12316" s="269"/>
    </row>
    <row r="12317" spans="1:19">
      <c r="A12317" s="215" t="str">
        <f t="shared" si="2196"/>
        <v>-</v>
      </c>
      <c r="B12317" s="216"/>
      <c r="C12317" s="216"/>
      <c r="D12317" s="186"/>
      <c r="E12317" s="217">
        <f t="shared" si="2197"/>
        <v>0</v>
      </c>
      <c r="F12317" s="218">
        <f t="shared" si="2198"/>
        <v>0</v>
      </c>
      <c r="G12317" s="220"/>
      <c r="I12317" s="269"/>
    </row>
    <row r="12318" spans="1:19">
      <c r="A12318" s="215" t="str">
        <f t="shared" si="2196"/>
        <v>-</v>
      </c>
      <c r="B12318" s="216"/>
      <c r="C12318" s="216"/>
      <c r="D12318" s="186"/>
      <c r="E12318" s="217">
        <f t="shared" si="2197"/>
        <v>0</v>
      </c>
      <c r="F12318" s="218">
        <f t="shared" si="2198"/>
        <v>0</v>
      </c>
      <c r="G12318" s="220"/>
      <c r="I12318" s="269"/>
    </row>
    <row r="12319" spans="1:19">
      <c r="A12319" s="215" t="str">
        <f t="shared" si="2196"/>
        <v>-</v>
      </c>
      <c r="B12319" s="216"/>
      <c r="C12319" s="216"/>
      <c r="D12319" s="186"/>
      <c r="E12319" s="217">
        <f t="shared" si="2197"/>
        <v>0</v>
      </c>
      <c r="F12319" s="218">
        <f t="shared" si="2198"/>
        <v>0</v>
      </c>
      <c r="G12319" s="220"/>
      <c r="I12319" s="269"/>
    </row>
    <row r="12320" spans="1:19">
      <c r="A12320" s="215" t="str">
        <f t="shared" si="2196"/>
        <v>-</v>
      </c>
      <c r="B12320" s="216"/>
      <c r="C12320" s="216"/>
      <c r="D12320" s="186"/>
      <c r="E12320" s="217">
        <f t="shared" si="2197"/>
        <v>0</v>
      </c>
      <c r="F12320" s="218">
        <f t="shared" si="2198"/>
        <v>0</v>
      </c>
      <c r="G12320" s="220"/>
      <c r="I12320" s="269"/>
    </row>
    <row r="12321" spans="1:19">
      <c r="A12321" s="215" t="str">
        <f t="shared" si="2196"/>
        <v>-</v>
      </c>
      <c r="B12321" s="216"/>
      <c r="C12321" s="216"/>
      <c r="D12321" s="186"/>
      <c r="E12321" s="217">
        <f t="shared" si="2197"/>
        <v>0</v>
      </c>
      <c r="F12321" s="218">
        <f t="shared" si="2198"/>
        <v>0</v>
      </c>
      <c r="G12321" s="220"/>
      <c r="I12321" s="269"/>
    </row>
    <row r="12322" spans="1:19">
      <c r="A12322" s="215" t="str">
        <f t="shared" si="2196"/>
        <v>-</v>
      </c>
      <c r="B12322" s="216"/>
      <c r="C12322" s="216"/>
      <c r="D12322" s="186"/>
      <c r="E12322" s="217">
        <f t="shared" si="2197"/>
        <v>0</v>
      </c>
      <c r="F12322" s="218">
        <f t="shared" si="2198"/>
        <v>0</v>
      </c>
      <c r="G12322" s="220"/>
      <c r="I12322" s="308"/>
    </row>
    <row r="12323" spans="1:19" ht="13.5" thickBot="1">
      <c r="A12323" s="222"/>
      <c r="B12323" s="223"/>
      <c r="C12323" s="223"/>
      <c r="D12323" s="225"/>
      <c r="E12323" s="225"/>
      <c r="F12323" s="226" t="s">
        <v>76</v>
      </c>
      <c r="G12323" s="227">
        <f>SUM(F12311:F12322)</f>
        <v>0</v>
      </c>
      <c r="I12323" s="308"/>
    </row>
    <row r="12324" spans="1:19" s="209" customFormat="1" ht="13.5" thickTop="1">
      <c r="A12324" s="228" t="s">
        <v>63</v>
      </c>
      <c r="B12324" s="229"/>
      <c r="C12324" s="229"/>
      <c r="D12324" s="231"/>
      <c r="E12324" s="231"/>
      <c r="F12324" s="230"/>
      <c r="G12324" s="232"/>
      <c r="I12324" s="307"/>
      <c r="S12324" s="281"/>
    </row>
    <row r="12325" spans="1:19" ht="26">
      <c r="A12325" s="233" t="s">
        <v>53</v>
      </c>
      <c r="B12325" s="234"/>
      <c r="C12325" s="235" t="s">
        <v>54</v>
      </c>
      <c r="D12325" s="298" t="s">
        <v>64</v>
      </c>
      <c r="E12325" s="236" t="s">
        <v>65</v>
      </c>
      <c r="F12325" s="237" t="s">
        <v>75</v>
      </c>
      <c r="G12325" s="238" t="s">
        <v>66</v>
      </c>
      <c r="I12325" s="269"/>
    </row>
    <row r="12326" spans="1:19">
      <c r="A12326" s="842" t="str">
        <f t="shared" ref="A12326:A12337" si="2199">IF(I12325=0,"",VLOOKUP(I12325,MATERIALES,2,FALSE))</f>
        <v/>
      </c>
      <c r="B12326" s="843"/>
      <c r="C12326" s="239" t="str">
        <f t="shared" ref="C12326:C12334" si="2200">IF(I12325=0,"",VLOOKUP(I12325,MATERIALES,3,FALSE))</f>
        <v/>
      </c>
      <c r="D12326" s="186"/>
      <c r="E12326" s="240">
        <f t="shared" ref="E12326:E12337" si="2201">IF(I12325=0,0,VLOOKUP(I12325,MATERIALES,4,FALSE))</f>
        <v>0</v>
      </c>
      <c r="F12326" s="218">
        <f>D12326*E12326</f>
        <v>0</v>
      </c>
      <c r="G12326" s="219"/>
      <c r="I12326" s="269"/>
    </row>
    <row r="12327" spans="1:19">
      <c r="A12327" s="842" t="str">
        <f t="shared" si="2199"/>
        <v/>
      </c>
      <c r="B12327" s="843"/>
      <c r="C12327" s="239" t="str">
        <f t="shared" si="2200"/>
        <v/>
      </c>
      <c r="D12327" s="186"/>
      <c r="E12327" s="240">
        <f t="shared" si="2201"/>
        <v>0</v>
      </c>
      <c r="F12327" s="218">
        <f t="shared" ref="F12327:F12337" si="2202">D12327*E12327</f>
        <v>0</v>
      </c>
      <c r="G12327" s="220"/>
      <c r="I12327" s="269"/>
    </row>
    <row r="12328" spans="1:19">
      <c r="A12328" s="842" t="str">
        <f t="shared" si="2199"/>
        <v/>
      </c>
      <c r="B12328" s="843"/>
      <c r="C12328" s="239" t="str">
        <f t="shared" si="2200"/>
        <v/>
      </c>
      <c r="D12328" s="186"/>
      <c r="E12328" s="240">
        <f t="shared" si="2201"/>
        <v>0</v>
      </c>
      <c r="F12328" s="218">
        <f t="shared" si="2202"/>
        <v>0</v>
      </c>
      <c r="G12328" s="220"/>
      <c r="I12328" s="269"/>
    </row>
    <row r="12329" spans="1:19">
      <c r="A12329" s="842" t="str">
        <f t="shared" si="2199"/>
        <v/>
      </c>
      <c r="B12329" s="843"/>
      <c r="C12329" s="239" t="str">
        <f t="shared" si="2200"/>
        <v/>
      </c>
      <c r="D12329" s="186"/>
      <c r="E12329" s="240">
        <f t="shared" si="2201"/>
        <v>0</v>
      </c>
      <c r="F12329" s="218">
        <f t="shared" si="2202"/>
        <v>0</v>
      </c>
      <c r="G12329" s="220"/>
      <c r="I12329" s="269"/>
    </row>
    <row r="12330" spans="1:19">
      <c r="A12330" s="842" t="str">
        <f t="shared" si="2199"/>
        <v/>
      </c>
      <c r="B12330" s="843"/>
      <c r="C12330" s="239" t="str">
        <f t="shared" si="2200"/>
        <v/>
      </c>
      <c r="D12330" s="186"/>
      <c r="E12330" s="240">
        <f t="shared" si="2201"/>
        <v>0</v>
      </c>
      <c r="F12330" s="218">
        <f t="shared" si="2202"/>
        <v>0</v>
      </c>
      <c r="G12330" s="220"/>
      <c r="I12330" s="269"/>
    </row>
    <row r="12331" spans="1:19">
      <c r="A12331" s="842" t="str">
        <f t="shared" si="2199"/>
        <v/>
      </c>
      <c r="B12331" s="843"/>
      <c r="C12331" s="239" t="str">
        <f t="shared" si="2200"/>
        <v/>
      </c>
      <c r="D12331" s="186"/>
      <c r="E12331" s="240">
        <f t="shared" si="2201"/>
        <v>0</v>
      </c>
      <c r="F12331" s="218">
        <f t="shared" si="2202"/>
        <v>0</v>
      </c>
      <c r="G12331" s="220"/>
      <c r="I12331" s="269"/>
    </row>
    <row r="12332" spans="1:19">
      <c r="A12332" s="842" t="str">
        <f t="shared" si="2199"/>
        <v/>
      </c>
      <c r="B12332" s="843"/>
      <c r="C12332" s="239" t="str">
        <f t="shared" si="2200"/>
        <v/>
      </c>
      <c r="D12332" s="186"/>
      <c r="E12332" s="240">
        <f t="shared" si="2201"/>
        <v>0</v>
      </c>
      <c r="F12332" s="218">
        <f t="shared" si="2202"/>
        <v>0</v>
      </c>
      <c r="G12332" s="220"/>
      <c r="I12332" s="269"/>
    </row>
    <row r="12333" spans="1:19">
      <c r="A12333" s="842" t="str">
        <f t="shared" si="2199"/>
        <v/>
      </c>
      <c r="B12333" s="843"/>
      <c r="C12333" s="239" t="str">
        <f t="shared" si="2200"/>
        <v/>
      </c>
      <c r="D12333" s="186"/>
      <c r="E12333" s="240">
        <f t="shared" si="2201"/>
        <v>0</v>
      </c>
      <c r="F12333" s="218">
        <f t="shared" si="2202"/>
        <v>0</v>
      </c>
      <c r="G12333" s="241"/>
      <c r="I12333" s="269"/>
    </row>
    <row r="12334" spans="1:19">
      <c r="A12334" s="842" t="str">
        <f t="shared" si="2199"/>
        <v/>
      </c>
      <c r="B12334" s="843"/>
      <c r="C12334" s="239" t="str">
        <f t="shared" si="2200"/>
        <v/>
      </c>
      <c r="D12334" s="186"/>
      <c r="E12334" s="240">
        <f t="shared" si="2201"/>
        <v>0</v>
      </c>
      <c r="F12334" s="218">
        <f t="shared" si="2202"/>
        <v>0</v>
      </c>
      <c r="G12334" s="220"/>
      <c r="I12334" s="269"/>
    </row>
    <row r="12335" spans="1:19">
      <c r="A12335" s="842" t="str">
        <f t="shared" si="2199"/>
        <v/>
      </c>
      <c r="B12335" s="843"/>
      <c r="C12335" s="239"/>
      <c r="D12335" s="186"/>
      <c r="E12335" s="240">
        <f t="shared" si="2201"/>
        <v>0</v>
      </c>
      <c r="F12335" s="218">
        <f t="shared" si="2202"/>
        <v>0</v>
      </c>
      <c r="G12335" s="220"/>
      <c r="I12335" s="269"/>
    </row>
    <row r="12336" spans="1:19">
      <c r="A12336" s="842" t="str">
        <f t="shared" si="2199"/>
        <v/>
      </c>
      <c r="B12336" s="843"/>
      <c r="C12336" s="239"/>
      <c r="D12336" s="186"/>
      <c r="E12336" s="240">
        <f t="shared" si="2201"/>
        <v>0</v>
      </c>
      <c r="F12336" s="218">
        <f t="shared" si="2202"/>
        <v>0</v>
      </c>
      <c r="G12336" s="220"/>
      <c r="I12336" s="269"/>
    </row>
    <row r="12337" spans="1:9" ht="26.25" customHeight="1">
      <c r="A12337" s="842" t="str">
        <f t="shared" si="2199"/>
        <v/>
      </c>
      <c r="B12337" s="843"/>
      <c r="C12337" s="239" t="str">
        <f t="shared" ref="C12337" si="2203">IF(I12336=0,"",VLOOKUP(I12336,MATERIALES,3,FALSE))</f>
        <v/>
      </c>
      <c r="D12337" s="186"/>
      <c r="E12337" s="240">
        <f t="shared" si="2201"/>
        <v>0</v>
      </c>
      <c r="F12337" s="218">
        <f t="shared" si="2202"/>
        <v>0</v>
      </c>
      <c r="G12337" s="221"/>
      <c r="I12337" s="308"/>
    </row>
    <row r="12338" spans="1:9" ht="13.5" thickBot="1">
      <c r="A12338" s="204"/>
      <c r="D12338" s="206"/>
      <c r="E12338" s="242"/>
      <c r="F12338" s="243" t="s">
        <v>77</v>
      </c>
      <c r="G12338" s="241">
        <f>SUM(F12326:F12337)</f>
        <v>0</v>
      </c>
      <c r="I12338" s="308"/>
    </row>
    <row r="12339" spans="1:9" ht="14" thickTop="1" thickBot="1">
      <c r="A12339" s="244" t="s">
        <v>68</v>
      </c>
      <c r="B12339" s="245"/>
      <c r="C12339" s="245"/>
      <c r="D12339" s="247"/>
      <c r="E12339" s="247"/>
      <c r="F12339" s="246"/>
      <c r="G12339" s="248"/>
      <c r="I12339" s="308"/>
    </row>
    <row r="12340" spans="1:9" ht="13.5" thickTop="1">
      <c r="A12340" s="233" t="s">
        <v>53</v>
      </c>
      <c r="B12340" s="234"/>
      <c r="C12340" s="236" t="s">
        <v>67</v>
      </c>
      <c r="D12340" s="298" t="s">
        <v>71</v>
      </c>
      <c r="E12340" s="236" t="s">
        <v>96</v>
      </c>
      <c r="F12340" s="237" t="s">
        <v>75</v>
      </c>
      <c r="G12340" s="238" t="s">
        <v>66</v>
      </c>
      <c r="I12340" s="269"/>
    </row>
    <row r="12341" spans="1:9">
      <c r="A12341" s="842" t="str">
        <f>IF(I12340=0,"",VLOOKUP(I12340,EQUIPOS,2,FALSE))</f>
        <v/>
      </c>
      <c r="B12341" s="843"/>
      <c r="C12341" s="187"/>
      <c r="D12341" s="186"/>
      <c r="E12341" s="240">
        <f>IF(I12340=0,0,VLOOKUP(I12340,EQUIPOS,4,FALSE))</f>
        <v>0</v>
      </c>
      <c r="F12341" s="218">
        <f>C12341*D12341*E12341</f>
        <v>0</v>
      </c>
      <c r="G12341" s="219"/>
      <c r="I12341" s="269"/>
    </row>
    <row r="12342" spans="1:9">
      <c r="A12342" s="842" t="str">
        <f>IF(I12341=0,"",VLOOKUP(I12341,EQUIPOS,2,FALSE))</f>
        <v/>
      </c>
      <c r="B12342" s="843"/>
      <c r="C12342" s="187"/>
      <c r="D12342" s="186"/>
      <c r="E12342" s="240">
        <f>IF(I12341=0,0,VLOOKUP(I12341,EQUIPOS,4,FALSE))</f>
        <v>0</v>
      </c>
      <c r="F12342" s="218">
        <f t="shared" ref="F12342:F12345" si="2204">C12342*D12342*E12342</f>
        <v>0</v>
      </c>
      <c r="G12342" s="220"/>
      <c r="I12342" s="269"/>
    </row>
    <row r="12343" spans="1:9">
      <c r="A12343" s="842" t="str">
        <f>IF(I12342=0,"",VLOOKUP(I12342,EQUIPOS,2,FALSE))</f>
        <v/>
      </c>
      <c r="B12343" s="843"/>
      <c r="C12343" s="187"/>
      <c r="D12343" s="186"/>
      <c r="E12343" s="240">
        <f>IF(I12342=0,0,VLOOKUP(I12342,EQUIPOS,4,FALSE))</f>
        <v>0</v>
      </c>
      <c r="F12343" s="218">
        <f t="shared" si="2204"/>
        <v>0</v>
      </c>
      <c r="G12343" s="220"/>
      <c r="I12343" s="269"/>
    </row>
    <row r="12344" spans="1:9">
      <c r="A12344" s="842" t="str">
        <f>IF(I12343=0,"",VLOOKUP(I12343,EQUIPOS,2,FALSE))</f>
        <v/>
      </c>
      <c r="B12344" s="843"/>
      <c r="C12344" s="187"/>
      <c r="D12344" s="186"/>
      <c r="E12344" s="240">
        <f>IF(I12343=0,0,VLOOKUP(I12343,EQUIPOS,4,FALSE))</f>
        <v>0</v>
      </c>
      <c r="F12344" s="218">
        <f t="shared" si="2204"/>
        <v>0</v>
      </c>
      <c r="G12344" s="220"/>
      <c r="I12344" s="269"/>
    </row>
    <row r="12345" spans="1:9" ht="30.75" customHeight="1">
      <c r="A12345" s="842" t="str">
        <f>IF(I12344=0,"",VLOOKUP(I12344,EQUIPOS,2,FALSE))</f>
        <v/>
      </c>
      <c r="B12345" s="843"/>
      <c r="C12345" s="187"/>
      <c r="D12345" s="186"/>
      <c r="E12345" s="240">
        <f>IF(I12344=0,0,VLOOKUP(I12344,EQUIPOS,4,FALSE))</f>
        <v>0</v>
      </c>
      <c r="F12345" s="218">
        <f t="shared" si="2204"/>
        <v>0</v>
      </c>
      <c r="G12345" s="221"/>
      <c r="I12345" s="308"/>
    </row>
    <row r="12346" spans="1:9" ht="13.5" thickBot="1">
      <c r="A12346" s="222"/>
      <c r="B12346" s="223"/>
      <c r="C12346" s="223"/>
      <c r="D12346" s="225"/>
      <c r="E12346" s="249"/>
      <c r="F12346" s="226" t="s">
        <v>78</v>
      </c>
      <c r="G12346" s="250">
        <f>SUM(F12341:F12345)</f>
        <v>0</v>
      </c>
      <c r="I12346" s="308"/>
    </row>
    <row r="12347" spans="1:9" ht="13.5" thickTop="1">
      <c r="A12347" s="228" t="s">
        <v>69</v>
      </c>
      <c r="B12347" s="229"/>
      <c r="C12347" s="229"/>
      <c r="D12347" s="231"/>
      <c r="E12347" s="231"/>
      <c r="F12347" s="230"/>
      <c r="G12347" s="232"/>
      <c r="H12347" s="209"/>
      <c r="I12347" s="307"/>
    </row>
    <row r="12348" spans="1:9" ht="26">
      <c r="A12348" s="233" t="s">
        <v>53</v>
      </c>
      <c r="B12348" s="235" t="s">
        <v>54</v>
      </c>
      <c r="C12348" s="235" t="s">
        <v>64</v>
      </c>
      <c r="D12348" s="298" t="s">
        <v>70</v>
      </c>
      <c r="E12348" s="236" t="s">
        <v>65</v>
      </c>
      <c r="F12348" s="237" t="s">
        <v>75</v>
      </c>
      <c r="G12348" s="238" t="s">
        <v>66</v>
      </c>
      <c r="I12348" s="269"/>
    </row>
    <row r="12349" spans="1:9">
      <c r="A12349" s="251" t="str">
        <f t="shared" ref="A12349:A12360" si="2205">IF(I12348=0,"",VLOOKUP(I12348,MANOOBRA,2,FALSE))</f>
        <v/>
      </c>
      <c r="B12349" s="239" t="str">
        <f t="shared" ref="B12349:B12360" si="2206">IF(I12348=0,"",VLOOKUP(I12348,MANOOBRA,3,FALSE))</f>
        <v/>
      </c>
      <c r="C12349" s="187"/>
      <c r="D12349" s="187"/>
      <c r="E12349" s="240">
        <f t="shared" ref="E12349:E12360" si="2207">IF(I12348=0,0,VLOOKUP(I12348,MANOOBRA,4,FALSE))</f>
        <v>0</v>
      </c>
      <c r="F12349" s="218">
        <f>IF(D12349=0,0,C12349*E12349/D12349)</f>
        <v>0</v>
      </c>
      <c r="G12349" s="219"/>
      <c r="I12349" s="269"/>
    </row>
    <row r="12350" spans="1:9">
      <c r="A12350" s="251" t="str">
        <f t="shared" si="2205"/>
        <v/>
      </c>
      <c r="B12350" s="239" t="str">
        <f t="shared" si="2206"/>
        <v/>
      </c>
      <c r="C12350" s="187"/>
      <c r="D12350" s="187"/>
      <c r="E12350" s="240">
        <f t="shared" si="2207"/>
        <v>0</v>
      </c>
      <c r="F12350" s="218">
        <f t="shared" ref="F12350:F12360" si="2208">IF(D12350=0,0,C12350*E12350/D12350)</f>
        <v>0</v>
      </c>
      <c r="G12350" s="220"/>
      <c r="I12350" s="269"/>
    </row>
    <row r="12351" spans="1:9">
      <c r="A12351" s="251" t="str">
        <f t="shared" si="2205"/>
        <v/>
      </c>
      <c r="B12351" s="239" t="str">
        <f t="shared" si="2206"/>
        <v/>
      </c>
      <c r="C12351" s="187"/>
      <c r="D12351" s="290"/>
      <c r="E12351" s="240">
        <f t="shared" si="2207"/>
        <v>0</v>
      </c>
      <c r="F12351" s="218">
        <f t="shared" si="2208"/>
        <v>0</v>
      </c>
      <c r="G12351" s="220"/>
      <c r="I12351" s="269"/>
    </row>
    <row r="12352" spans="1:9">
      <c r="A12352" s="251" t="str">
        <f t="shared" si="2205"/>
        <v/>
      </c>
      <c r="B12352" s="239" t="str">
        <f t="shared" si="2206"/>
        <v/>
      </c>
      <c r="C12352" s="187"/>
      <c r="D12352" s="187"/>
      <c r="E12352" s="240">
        <f t="shared" si="2207"/>
        <v>0</v>
      </c>
      <c r="F12352" s="218">
        <f t="shared" si="2208"/>
        <v>0</v>
      </c>
      <c r="G12352" s="220"/>
      <c r="I12352" s="269"/>
    </row>
    <row r="12353" spans="1:20">
      <c r="A12353" s="251" t="str">
        <f t="shared" si="2205"/>
        <v/>
      </c>
      <c r="B12353" s="239" t="str">
        <f t="shared" si="2206"/>
        <v/>
      </c>
      <c r="C12353" s="187"/>
      <c r="D12353" s="187"/>
      <c r="E12353" s="240">
        <f t="shared" si="2207"/>
        <v>0</v>
      </c>
      <c r="F12353" s="218">
        <f t="shared" si="2208"/>
        <v>0</v>
      </c>
      <c r="G12353" s="220"/>
      <c r="I12353" s="269"/>
    </row>
    <row r="12354" spans="1:20">
      <c r="A12354" s="251" t="str">
        <f t="shared" si="2205"/>
        <v/>
      </c>
      <c r="B12354" s="239" t="str">
        <f t="shared" si="2206"/>
        <v/>
      </c>
      <c r="C12354" s="187"/>
      <c r="D12354" s="187"/>
      <c r="E12354" s="240">
        <f t="shared" si="2207"/>
        <v>0</v>
      </c>
      <c r="F12354" s="218">
        <f t="shared" si="2208"/>
        <v>0</v>
      </c>
      <c r="G12354" s="220"/>
      <c r="I12354" s="269"/>
    </row>
    <row r="12355" spans="1:20">
      <c r="A12355" s="251" t="str">
        <f t="shared" si="2205"/>
        <v/>
      </c>
      <c r="B12355" s="239" t="str">
        <f t="shared" si="2206"/>
        <v/>
      </c>
      <c r="C12355" s="187"/>
      <c r="D12355" s="187"/>
      <c r="E12355" s="240">
        <f t="shared" si="2207"/>
        <v>0</v>
      </c>
      <c r="F12355" s="218">
        <f t="shared" si="2208"/>
        <v>0</v>
      </c>
      <c r="G12355" s="220"/>
      <c r="I12355" s="269"/>
    </row>
    <row r="12356" spans="1:20">
      <c r="A12356" s="251" t="str">
        <f t="shared" si="2205"/>
        <v/>
      </c>
      <c r="B12356" s="239" t="str">
        <f t="shared" si="2206"/>
        <v/>
      </c>
      <c r="C12356" s="187"/>
      <c r="D12356" s="187"/>
      <c r="E12356" s="240">
        <f t="shared" si="2207"/>
        <v>0</v>
      </c>
      <c r="F12356" s="218">
        <f t="shared" si="2208"/>
        <v>0</v>
      </c>
      <c r="G12356" s="220"/>
      <c r="I12356" s="269"/>
    </row>
    <row r="12357" spans="1:20">
      <c r="A12357" s="251" t="str">
        <f t="shared" si="2205"/>
        <v/>
      </c>
      <c r="B12357" s="239" t="str">
        <f t="shared" si="2206"/>
        <v/>
      </c>
      <c r="C12357" s="187"/>
      <c r="D12357" s="187"/>
      <c r="E12357" s="240">
        <f t="shared" si="2207"/>
        <v>0</v>
      </c>
      <c r="F12357" s="218">
        <f t="shared" si="2208"/>
        <v>0</v>
      </c>
      <c r="G12357" s="220"/>
      <c r="I12357" s="269"/>
    </row>
    <row r="12358" spans="1:20">
      <c r="A12358" s="251" t="str">
        <f t="shared" si="2205"/>
        <v/>
      </c>
      <c r="B12358" s="239" t="str">
        <f t="shared" si="2206"/>
        <v/>
      </c>
      <c r="C12358" s="187"/>
      <c r="D12358" s="187"/>
      <c r="E12358" s="240">
        <f t="shared" si="2207"/>
        <v>0</v>
      </c>
      <c r="F12358" s="218">
        <f t="shared" si="2208"/>
        <v>0</v>
      </c>
      <c r="G12358" s="220"/>
      <c r="I12358" s="269"/>
    </row>
    <row r="12359" spans="1:20">
      <c r="A12359" s="251" t="str">
        <f t="shared" si="2205"/>
        <v/>
      </c>
      <c r="B12359" s="239" t="str">
        <f t="shared" si="2206"/>
        <v/>
      </c>
      <c r="C12359" s="187"/>
      <c r="D12359" s="187"/>
      <c r="E12359" s="240">
        <f t="shared" si="2207"/>
        <v>0</v>
      </c>
      <c r="F12359" s="218">
        <f t="shared" si="2208"/>
        <v>0</v>
      </c>
      <c r="G12359" s="220"/>
      <c r="I12359" s="269"/>
    </row>
    <row r="12360" spans="1:20" ht="31.5" customHeight="1">
      <c r="A12360" s="251" t="str">
        <f t="shared" si="2205"/>
        <v/>
      </c>
      <c r="B12360" s="239" t="str">
        <f t="shared" si="2206"/>
        <v/>
      </c>
      <c r="C12360" s="187"/>
      <c r="D12360" s="187"/>
      <c r="E12360" s="240">
        <f t="shared" si="2207"/>
        <v>0</v>
      </c>
      <c r="F12360" s="218">
        <f t="shared" si="2208"/>
        <v>0</v>
      </c>
      <c r="G12360" s="221"/>
      <c r="I12360" s="308"/>
    </row>
    <row r="12361" spans="1:20" ht="13.5" thickBot="1">
      <c r="A12361" s="222"/>
      <c r="B12361" s="223"/>
      <c r="C12361" s="223"/>
      <c r="D12361" s="225"/>
      <c r="E12361" s="225"/>
      <c r="F12361" s="226" t="s">
        <v>79</v>
      </c>
      <c r="G12361" s="250">
        <f>SUM(F12349:F12360)</f>
        <v>0</v>
      </c>
      <c r="I12361" s="308"/>
    </row>
    <row r="12362" spans="1:20" ht="13.5" thickTop="1">
      <c r="A12362" s="179" t="s">
        <v>72</v>
      </c>
      <c r="B12362" s="229"/>
      <c r="C12362" s="229"/>
      <c r="D12362" s="231"/>
      <c r="E12362" s="231"/>
      <c r="F12362" s="230"/>
      <c r="G12362" s="232"/>
      <c r="H12362" s="209"/>
      <c r="I12362" s="307"/>
    </row>
    <row r="12363" spans="1:20">
      <c r="A12363" s="233" t="s">
        <v>53</v>
      </c>
      <c r="B12363" s="234"/>
      <c r="C12363" s="234"/>
      <c r="D12363" s="299"/>
      <c r="E12363" s="236" t="s">
        <v>73</v>
      </c>
      <c r="F12363" s="237" t="s">
        <v>74</v>
      </c>
      <c r="G12363" s="252" t="s">
        <v>73</v>
      </c>
      <c r="I12363" s="308"/>
    </row>
    <row r="12364" spans="1:20">
      <c r="A12364" s="178" t="s">
        <v>86</v>
      </c>
      <c r="B12364" s="253"/>
      <c r="C12364" s="253"/>
      <c r="D12364" s="300"/>
      <c r="E12364" s="217">
        <f>SUM(G12323,G12338,G12346,G12361)</f>
        <v>0</v>
      </c>
      <c r="F12364" s="254">
        <f>A</f>
        <v>0</v>
      </c>
      <c r="G12364" s="255">
        <f>E12364*F12364</f>
        <v>0</v>
      </c>
      <c r="I12364" s="308"/>
    </row>
    <row r="12365" spans="1:20">
      <c r="A12365" s="178" t="s">
        <v>84</v>
      </c>
      <c r="B12365" s="253"/>
      <c r="C12365" s="253"/>
      <c r="D12365" s="300"/>
      <c r="E12365" s="217">
        <f>SUM(G12323,G12338,G12346,G12361)</f>
        <v>0</v>
      </c>
      <c r="F12365" s="254">
        <f>I</f>
        <v>0</v>
      </c>
      <c r="G12365" s="255">
        <f>E12365*F12365</f>
        <v>0</v>
      </c>
      <c r="I12365" s="308"/>
    </row>
    <row r="12366" spans="1:20" ht="33" customHeight="1">
      <c r="A12366" s="178" t="s">
        <v>85</v>
      </c>
      <c r="B12366" s="253"/>
      <c r="C12366" s="253"/>
      <c r="D12366" s="300"/>
      <c r="E12366" s="217">
        <f>SUM(G12323,G12338,G12346,G12361)</f>
        <v>0</v>
      </c>
      <c r="F12366" s="254">
        <f>U</f>
        <v>0</v>
      </c>
      <c r="G12366" s="255">
        <f>E12366*F12366</f>
        <v>0</v>
      </c>
      <c r="I12366" s="308"/>
      <c r="J12366" s="281"/>
      <c r="K12366" s="281"/>
      <c r="L12366" s="281"/>
      <c r="M12366" s="281"/>
      <c r="N12366" s="281"/>
      <c r="O12366" s="281"/>
      <c r="P12366" s="281"/>
      <c r="Q12366" s="281"/>
      <c r="R12366" s="281"/>
      <c r="S12366" s="281"/>
    </row>
    <row r="12367" spans="1:20" s="201" customFormat="1" ht="13.5" thickBot="1">
      <c r="A12367" s="222"/>
      <c r="B12367" s="223"/>
      <c r="C12367" s="223"/>
      <c r="D12367" s="225"/>
      <c r="E12367" s="225"/>
      <c r="F12367" s="256" t="s">
        <v>83</v>
      </c>
      <c r="G12367" s="250">
        <f>SUM(G12364:G12366)</f>
        <v>0</v>
      </c>
      <c r="I12367" s="309"/>
      <c r="J12367" s="201" t="str">
        <f>B12307</f>
        <v>12,28</v>
      </c>
      <c r="K12367" s="261">
        <f>E12364</f>
        <v>0</v>
      </c>
      <c r="L12367" s="261">
        <f>+G12323</f>
        <v>0</v>
      </c>
      <c r="M12367" s="261">
        <f>+G12338</f>
        <v>0</v>
      </c>
      <c r="N12367" s="261">
        <f>+G12346</f>
        <v>0</v>
      </c>
      <c r="O12367" s="261">
        <f>+G12361</f>
        <v>0</v>
      </c>
      <c r="P12367" s="280">
        <f>G12364</f>
        <v>0</v>
      </c>
      <c r="Q12367" s="280">
        <f>G12365</f>
        <v>0</v>
      </c>
      <c r="R12367" s="280">
        <f>G12366</f>
        <v>0</v>
      </c>
      <c r="S12367" s="283">
        <f>SUM(K12367:R12367)</f>
        <v>0</v>
      </c>
      <c r="T12367" s="280"/>
    </row>
    <row r="12368" spans="1:20" ht="14" thickTop="1" thickBot="1">
      <c r="A12368" s="257"/>
      <c r="B12368" s="201"/>
      <c r="C12368" s="201"/>
      <c r="D12368" s="301"/>
      <c r="E12368" s="258" t="s">
        <v>88</v>
      </c>
      <c r="F12368" s="259"/>
      <c r="G12368" s="260">
        <f>ROUND(SUM(G12323,G12338,G12346,G12361,G12367),0)</f>
        <v>0</v>
      </c>
      <c r="I12368" s="308"/>
      <c r="T12368" s="280"/>
    </row>
    <row r="12369" spans="1:20" ht="13.5" thickTop="1">
      <c r="A12369" s="262" t="s">
        <v>95</v>
      </c>
      <c r="D12369" s="206"/>
      <c r="E12369" s="206"/>
      <c r="F12369" s="205"/>
      <c r="G12369" s="208"/>
      <c r="I12369" s="308"/>
      <c r="T12369" s="280"/>
    </row>
    <row r="12370" spans="1:20">
      <c r="A12370" s="262"/>
      <c r="B12370" s="263"/>
      <c r="C12370" s="263"/>
      <c r="D12370" s="302"/>
      <c r="E12370" s="206"/>
      <c r="F12370" s="205"/>
      <c r="G12370" s="264">
        <f ca="1">TODAY()</f>
        <v>45189</v>
      </c>
      <c r="I12370" s="308"/>
      <c r="T12370" s="280"/>
    </row>
    <row r="12371" spans="1:20" s="191" customFormat="1" ht="13.5" thickBot="1">
      <c r="A12371" s="222"/>
      <c r="B12371" s="223"/>
      <c r="C12371" s="223"/>
      <c r="D12371" s="225"/>
      <c r="E12371" s="225"/>
      <c r="F12371" s="224"/>
      <c r="G12371" s="265"/>
      <c r="I12371" s="303"/>
      <c r="S12371" s="282"/>
    </row>
    <row r="12372" spans="1:20" s="191" customFormat="1" ht="13.5" thickTop="1">
      <c r="A12372" s="188" t="s">
        <v>124</v>
      </c>
      <c r="B12372" s="188"/>
      <c r="C12372" s="188"/>
      <c r="D12372" s="190"/>
      <c r="E12372" s="190"/>
      <c r="F12372" s="189"/>
      <c r="G12372" s="189"/>
      <c r="I12372" s="303"/>
      <c r="S12372" s="282"/>
    </row>
    <row r="12373" spans="1:20" s="191" customFormat="1">
      <c r="A12373" s="188" t="str">
        <f>CONCATENATE('Prestaciones y AIU'!A10992," ANALISIS DE PRECIOS UNITARIOS")</f>
        <v xml:space="preserve"> ANALISIS DE PRECIOS UNITARIOS</v>
      </c>
      <c r="B12373" s="188"/>
      <c r="C12373" s="188"/>
      <c r="D12373" s="190"/>
      <c r="E12373" s="190"/>
      <c r="F12373" s="189"/>
      <c r="G12373" s="189"/>
      <c r="I12373" s="303"/>
      <c r="S12373" s="282"/>
    </row>
    <row r="12374" spans="1:20" s="191" customFormat="1">
      <c r="A12374" s="188" t="str">
        <f>Objeto_LIC</f>
        <v>OBJETO PROCESO COMPETITIVO</v>
      </c>
      <c r="B12374" s="188"/>
      <c r="C12374" s="188"/>
      <c r="D12374" s="190"/>
      <c r="E12374" s="190"/>
      <c r="F12374" s="189"/>
      <c r="G12374" s="189"/>
      <c r="I12374" s="303"/>
      <c r="S12374" s="282"/>
    </row>
    <row r="12375" spans="1:20">
      <c r="A12375" s="188"/>
      <c r="B12375" s="188"/>
      <c r="C12375" s="188"/>
      <c r="D12375" s="190"/>
      <c r="E12375" s="190"/>
      <c r="F12375" s="189"/>
      <c r="G12375" s="189"/>
    </row>
    <row r="12376" spans="1:20" s="201" customFormat="1" ht="13.5" thickBot="1">
      <c r="A12376" s="192"/>
      <c r="B12376" s="192"/>
      <c r="C12376" s="192"/>
      <c r="D12376" s="194"/>
      <c r="E12376" s="194"/>
      <c r="F12376" s="193"/>
      <c r="G12376" s="193"/>
      <c r="I12376" s="305"/>
      <c r="S12376" s="282"/>
    </row>
    <row r="12377" spans="1:20" ht="13.5" thickTop="1">
      <c r="A12377" s="196"/>
      <c r="B12377" s="197"/>
      <c r="C12377" s="197"/>
      <c r="D12377" s="199"/>
      <c r="E12377" s="199"/>
      <c r="F12377" s="198"/>
      <c r="G12377" s="200" t="s">
        <v>125</v>
      </c>
    </row>
    <row r="12378" spans="1:20">
      <c r="A12378" s="202" t="s">
        <v>58</v>
      </c>
      <c r="B12378" s="844" t="str">
        <f>Proponente</f>
        <v>INDICAR NOMBRE DE CONTRATISTA</v>
      </c>
      <c r="C12378" s="844"/>
      <c r="D12378" s="844"/>
      <c r="E12378" s="844"/>
      <c r="F12378" s="844"/>
      <c r="G12378" s="845"/>
    </row>
    <row r="12379" spans="1:20">
      <c r="A12379" s="202" t="s">
        <v>59</v>
      </c>
      <c r="B12379" s="203" t="str">
        <f>Presupuesto!$A$185</f>
        <v>12,29</v>
      </c>
      <c r="C12379" s="844" t="str">
        <f>Presupuesto!$B$185</f>
        <v>Planta Electrica de 15 kW alimentacion diesel (el diesel lo suministrara el proponente)</v>
      </c>
      <c r="D12379" s="844"/>
      <c r="E12379" s="844"/>
      <c r="F12379" s="844"/>
      <c r="G12379" s="845"/>
    </row>
    <row r="12380" spans="1:20">
      <c r="A12380" s="204"/>
      <c r="D12380" s="206"/>
      <c r="E12380" s="206"/>
      <c r="F12380" s="192" t="s">
        <v>87</v>
      </c>
      <c r="G12380" s="207" t="str">
        <f>Presupuesto!$C$185</f>
        <v>Día</v>
      </c>
      <c r="I12380" s="306"/>
      <c r="J12380" s="281"/>
      <c r="K12380" s="281"/>
      <c r="L12380" s="281"/>
      <c r="M12380" s="281"/>
      <c r="N12380" s="281"/>
      <c r="O12380" s="281"/>
      <c r="P12380" s="281"/>
      <c r="Q12380" s="281"/>
      <c r="R12380" s="281"/>
      <c r="S12380" s="281"/>
    </row>
    <row r="12381" spans="1:20" s="209" customFormat="1" ht="13.5" thickBot="1">
      <c r="A12381" s="202" t="s">
        <v>60</v>
      </c>
      <c r="B12381" s="195"/>
      <c r="C12381" s="195"/>
      <c r="D12381" s="206"/>
      <c r="E12381" s="206"/>
      <c r="F12381" s="205"/>
      <c r="G12381" s="208"/>
      <c r="I12381" s="307"/>
      <c r="S12381" s="281"/>
    </row>
    <row r="12382" spans="1:20" ht="13.5" thickTop="1">
      <c r="A12382" s="210" t="s">
        <v>53</v>
      </c>
      <c r="B12382" s="211" t="s">
        <v>61</v>
      </c>
      <c r="C12382" s="211" t="s">
        <v>62</v>
      </c>
      <c r="D12382" s="212" t="s">
        <v>70</v>
      </c>
      <c r="E12382" s="213" t="s">
        <v>98</v>
      </c>
      <c r="F12382" s="213" t="s">
        <v>75</v>
      </c>
      <c r="G12382" s="214" t="s">
        <v>66</v>
      </c>
      <c r="I12382" s="269"/>
    </row>
    <row r="12383" spans="1:20">
      <c r="A12383" s="215" t="str">
        <f t="shared" ref="A12383:A12394" si="2209">IF(I12382=0,"-",VLOOKUP(I12382,EQUIPOS,2,FALSE))</f>
        <v>-</v>
      </c>
      <c r="B12383" s="216"/>
      <c r="C12383" s="216"/>
      <c r="D12383" s="186"/>
      <c r="E12383" s="217">
        <f t="shared" ref="E12383:E12394" si="2210">IF(I12382=0,0,VLOOKUP(I12382,EQUIPOS,4,FALSE))</f>
        <v>0</v>
      </c>
      <c r="F12383" s="218">
        <f t="shared" ref="F12383:F12394" si="2211">IF(D12383=0,0,E12383/D12383)</f>
        <v>0</v>
      </c>
      <c r="G12383" s="219"/>
      <c r="I12383" s="269"/>
    </row>
    <row r="12384" spans="1:20">
      <c r="A12384" s="215" t="str">
        <f t="shared" si="2209"/>
        <v>-</v>
      </c>
      <c r="B12384" s="216"/>
      <c r="C12384" s="216"/>
      <c r="D12384" s="186"/>
      <c r="E12384" s="217">
        <f t="shared" si="2210"/>
        <v>0</v>
      </c>
      <c r="F12384" s="218">
        <f t="shared" si="2211"/>
        <v>0</v>
      </c>
      <c r="G12384" s="220"/>
      <c r="I12384" s="269"/>
    </row>
    <row r="12385" spans="1:19">
      <c r="A12385" s="215" t="str">
        <f t="shared" si="2209"/>
        <v>-</v>
      </c>
      <c r="B12385" s="216"/>
      <c r="C12385" s="216"/>
      <c r="D12385" s="186"/>
      <c r="E12385" s="217">
        <f t="shared" si="2210"/>
        <v>0</v>
      </c>
      <c r="F12385" s="218">
        <f t="shared" si="2211"/>
        <v>0</v>
      </c>
      <c r="G12385" s="220"/>
      <c r="I12385" s="269"/>
    </row>
    <row r="12386" spans="1:19">
      <c r="A12386" s="215" t="str">
        <f t="shared" si="2209"/>
        <v>-</v>
      </c>
      <c r="B12386" s="216"/>
      <c r="C12386" s="216"/>
      <c r="D12386" s="186"/>
      <c r="E12386" s="217">
        <f t="shared" si="2210"/>
        <v>0</v>
      </c>
      <c r="F12386" s="218">
        <f t="shared" si="2211"/>
        <v>0</v>
      </c>
      <c r="G12386" s="220"/>
      <c r="I12386" s="269"/>
    </row>
    <row r="12387" spans="1:19">
      <c r="A12387" s="215" t="str">
        <f t="shared" si="2209"/>
        <v>-</v>
      </c>
      <c r="B12387" s="216"/>
      <c r="C12387" s="216"/>
      <c r="D12387" s="186"/>
      <c r="E12387" s="217">
        <f t="shared" si="2210"/>
        <v>0</v>
      </c>
      <c r="F12387" s="218">
        <f t="shared" si="2211"/>
        <v>0</v>
      </c>
      <c r="G12387" s="220"/>
      <c r="I12387" s="269"/>
    </row>
    <row r="12388" spans="1:19">
      <c r="A12388" s="215" t="str">
        <f t="shared" si="2209"/>
        <v>-</v>
      </c>
      <c r="B12388" s="216"/>
      <c r="C12388" s="216"/>
      <c r="D12388" s="186"/>
      <c r="E12388" s="217">
        <f t="shared" si="2210"/>
        <v>0</v>
      </c>
      <c r="F12388" s="218">
        <f t="shared" si="2211"/>
        <v>0</v>
      </c>
      <c r="G12388" s="220"/>
      <c r="I12388" s="269"/>
    </row>
    <row r="12389" spans="1:19">
      <c r="A12389" s="215" t="str">
        <f t="shared" si="2209"/>
        <v>-</v>
      </c>
      <c r="B12389" s="216"/>
      <c r="C12389" s="216"/>
      <c r="D12389" s="186"/>
      <c r="E12389" s="217">
        <f t="shared" si="2210"/>
        <v>0</v>
      </c>
      <c r="F12389" s="218">
        <f t="shared" si="2211"/>
        <v>0</v>
      </c>
      <c r="G12389" s="220"/>
      <c r="I12389" s="269"/>
    </row>
    <row r="12390" spans="1:19">
      <c r="A12390" s="215" t="str">
        <f t="shared" si="2209"/>
        <v>-</v>
      </c>
      <c r="B12390" s="216"/>
      <c r="C12390" s="216"/>
      <c r="D12390" s="186"/>
      <c r="E12390" s="217">
        <f t="shared" si="2210"/>
        <v>0</v>
      </c>
      <c r="F12390" s="218">
        <f t="shared" si="2211"/>
        <v>0</v>
      </c>
      <c r="G12390" s="220"/>
      <c r="I12390" s="269"/>
    </row>
    <row r="12391" spans="1:19">
      <c r="A12391" s="215" t="str">
        <f t="shared" si="2209"/>
        <v>-</v>
      </c>
      <c r="B12391" s="216"/>
      <c r="C12391" s="216"/>
      <c r="D12391" s="186"/>
      <c r="E12391" s="217">
        <f t="shared" si="2210"/>
        <v>0</v>
      </c>
      <c r="F12391" s="218">
        <f t="shared" si="2211"/>
        <v>0</v>
      </c>
      <c r="G12391" s="220"/>
      <c r="I12391" s="269"/>
    </row>
    <row r="12392" spans="1:19">
      <c r="A12392" s="215" t="str">
        <f t="shared" si="2209"/>
        <v>-</v>
      </c>
      <c r="B12392" s="216"/>
      <c r="C12392" s="216"/>
      <c r="D12392" s="186"/>
      <c r="E12392" s="217">
        <f t="shared" si="2210"/>
        <v>0</v>
      </c>
      <c r="F12392" s="218">
        <f t="shared" si="2211"/>
        <v>0</v>
      </c>
      <c r="G12392" s="220"/>
      <c r="I12392" s="269"/>
    </row>
    <row r="12393" spans="1:19">
      <c r="A12393" s="215" t="str">
        <f t="shared" si="2209"/>
        <v>-</v>
      </c>
      <c r="B12393" s="216"/>
      <c r="C12393" s="216"/>
      <c r="D12393" s="186"/>
      <c r="E12393" s="217">
        <f t="shared" si="2210"/>
        <v>0</v>
      </c>
      <c r="F12393" s="218">
        <f t="shared" si="2211"/>
        <v>0</v>
      </c>
      <c r="G12393" s="220"/>
      <c r="I12393" s="269"/>
    </row>
    <row r="12394" spans="1:19">
      <c r="A12394" s="215" t="str">
        <f t="shared" si="2209"/>
        <v>-</v>
      </c>
      <c r="B12394" s="216"/>
      <c r="C12394" s="216"/>
      <c r="D12394" s="186"/>
      <c r="E12394" s="217">
        <f t="shared" si="2210"/>
        <v>0</v>
      </c>
      <c r="F12394" s="218">
        <f t="shared" si="2211"/>
        <v>0</v>
      </c>
      <c r="G12394" s="220"/>
      <c r="I12394" s="308"/>
    </row>
    <row r="12395" spans="1:19" ht="13.5" thickBot="1">
      <c r="A12395" s="222"/>
      <c r="B12395" s="223"/>
      <c r="C12395" s="223"/>
      <c r="D12395" s="225"/>
      <c r="E12395" s="225"/>
      <c r="F12395" s="226" t="s">
        <v>76</v>
      </c>
      <c r="G12395" s="227">
        <f>SUM(F12383:F12394)</f>
        <v>0</v>
      </c>
      <c r="I12395" s="308"/>
    </row>
    <row r="12396" spans="1:19" s="209" customFormat="1" ht="13.5" thickTop="1">
      <c r="A12396" s="228" t="s">
        <v>63</v>
      </c>
      <c r="B12396" s="229"/>
      <c r="C12396" s="229"/>
      <c r="D12396" s="231"/>
      <c r="E12396" s="231"/>
      <c r="F12396" s="230"/>
      <c r="G12396" s="232"/>
      <c r="I12396" s="307"/>
      <c r="S12396" s="281"/>
    </row>
    <row r="12397" spans="1:19" ht="26">
      <c r="A12397" s="233" t="s">
        <v>53</v>
      </c>
      <c r="B12397" s="234"/>
      <c r="C12397" s="235" t="s">
        <v>54</v>
      </c>
      <c r="D12397" s="298" t="s">
        <v>64</v>
      </c>
      <c r="E12397" s="236" t="s">
        <v>65</v>
      </c>
      <c r="F12397" s="237" t="s">
        <v>75</v>
      </c>
      <c r="G12397" s="238" t="s">
        <v>66</v>
      </c>
      <c r="I12397" s="269"/>
    </row>
    <row r="12398" spans="1:19">
      <c r="A12398" s="842" t="str">
        <f t="shared" ref="A12398:A12409" si="2212">IF(I12397=0,"",VLOOKUP(I12397,MATERIALES,2,FALSE))</f>
        <v/>
      </c>
      <c r="B12398" s="843"/>
      <c r="C12398" s="239" t="str">
        <f t="shared" ref="C12398:C12406" si="2213">IF(I12397=0,"",VLOOKUP(I12397,MATERIALES,3,FALSE))</f>
        <v/>
      </c>
      <c r="D12398" s="186"/>
      <c r="E12398" s="240">
        <f t="shared" ref="E12398:E12409" si="2214">IF(I12397=0,0,VLOOKUP(I12397,MATERIALES,4,FALSE))</f>
        <v>0</v>
      </c>
      <c r="F12398" s="218">
        <f>D12398*E12398</f>
        <v>0</v>
      </c>
      <c r="G12398" s="219"/>
      <c r="I12398" s="269"/>
    </row>
    <row r="12399" spans="1:19">
      <c r="A12399" s="842" t="str">
        <f t="shared" si="2212"/>
        <v/>
      </c>
      <c r="B12399" s="843"/>
      <c r="C12399" s="239" t="str">
        <f t="shared" si="2213"/>
        <v/>
      </c>
      <c r="D12399" s="186"/>
      <c r="E12399" s="240">
        <f t="shared" si="2214"/>
        <v>0</v>
      </c>
      <c r="F12399" s="218">
        <f t="shared" ref="F12399:F12409" si="2215">D12399*E12399</f>
        <v>0</v>
      </c>
      <c r="G12399" s="220"/>
      <c r="I12399" s="269"/>
    </row>
    <row r="12400" spans="1:19">
      <c r="A12400" s="842" t="str">
        <f t="shared" si="2212"/>
        <v/>
      </c>
      <c r="B12400" s="843"/>
      <c r="C12400" s="239" t="str">
        <f t="shared" si="2213"/>
        <v/>
      </c>
      <c r="D12400" s="186"/>
      <c r="E12400" s="240">
        <f t="shared" si="2214"/>
        <v>0</v>
      </c>
      <c r="F12400" s="218">
        <f t="shared" si="2215"/>
        <v>0</v>
      </c>
      <c r="G12400" s="220"/>
      <c r="I12400" s="269"/>
    </row>
    <row r="12401" spans="1:9">
      <c r="A12401" s="842" t="str">
        <f t="shared" si="2212"/>
        <v/>
      </c>
      <c r="B12401" s="843"/>
      <c r="C12401" s="239" t="str">
        <f t="shared" si="2213"/>
        <v/>
      </c>
      <c r="D12401" s="186"/>
      <c r="E12401" s="240">
        <f t="shared" si="2214"/>
        <v>0</v>
      </c>
      <c r="F12401" s="218">
        <f t="shared" si="2215"/>
        <v>0</v>
      </c>
      <c r="G12401" s="220"/>
      <c r="I12401" s="269"/>
    </row>
    <row r="12402" spans="1:9">
      <c r="A12402" s="842" t="str">
        <f t="shared" si="2212"/>
        <v/>
      </c>
      <c r="B12402" s="843"/>
      <c r="C12402" s="239" t="str">
        <f t="shared" si="2213"/>
        <v/>
      </c>
      <c r="D12402" s="186"/>
      <c r="E12402" s="240">
        <f t="shared" si="2214"/>
        <v>0</v>
      </c>
      <c r="F12402" s="218">
        <f t="shared" si="2215"/>
        <v>0</v>
      </c>
      <c r="G12402" s="220"/>
      <c r="I12402" s="269"/>
    </row>
    <row r="12403" spans="1:9">
      <c r="A12403" s="842" t="str">
        <f t="shared" si="2212"/>
        <v/>
      </c>
      <c r="B12403" s="843"/>
      <c r="C12403" s="239" t="str">
        <f t="shared" si="2213"/>
        <v/>
      </c>
      <c r="D12403" s="186"/>
      <c r="E12403" s="240">
        <f t="shared" si="2214"/>
        <v>0</v>
      </c>
      <c r="F12403" s="218">
        <f t="shared" si="2215"/>
        <v>0</v>
      </c>
      <c r="G12403" s="220"/>
      <c r="I12403" s="269"/>
    </row>
    <row r="12404" spans="1:9">
      <c r="A12404" s="842" t="str">
        <f t="shared" si="2212"/>
        <v/>
      </c>
      <c r="B12404" s="843"/>
      <c r="C12404" s="239" t="str">
        <f t="shared" si="2213"/>
        <v/>
      </c>
      <c r="D12404" s="186"/>
      <c r="E12404" s="240">
        <f t="shared" si="2214"/>
        <v>0</v>
      </c>
      <c r="F12404" s="218">
        <f t="shared" si="2215"/>
        <v>0</v>
      </c>
      <c r="G12404" s="220"/>
      <c r="I12404" s="269"/>
    </row>
    <row r="12405" spans="1:9">
      <c r="A12405" s="842" t="str">
        <f t="shared" si="2212"/>
        <v/>
      </c>
      <c r="B12405" s="843"/>
      <c r="C12405" s="239" t="str">
        <f t="shared" si="2213"/>
        <v/>
      </c>
      <c r="D12405" s="186"/>
      <c r="E12405" s="240">
        <f t="shared" si="2214"/>
        <v>0</v>
      </c>
      <c r="F12405" s="218">
        <f t="shared" si="2215"/>
        <v>0</v>
      </c>
      <c r="G12405" s="241"/>
      <c r="I12405" s="269"/>
    </row>
    <row r="12406" spans="1:9">
      <c r="A12406" s="842" t="str">
        <f t="shared" si="2212"/>
        <v/>
      </c>
      <c r="B12406" s="843"/>
      <c r="C12406" s="239" t="str">
        <f t="shared" si="2213"/>
        <v/>
      </c>
      <c r="D12406" s="186"/>
      <c r="E12406" s="240">
        <f t="shared" si="2214"/>
        <v>0</v>
      </c>
      <c r="F12406" s="218">
        <f t="shared" si="2215"/>
        <v>0</v>
      </c>
      <c r="G12406" s="220"/>
      <c r="I12406" s="269"/>
    </row>
    <row r="12407" spans="1:9">
      <c r="A12407" s="842" t="str">
        <f t="shared" si="2212"/>
        <v/>
      </c>
      <c r="B12407" s="843"/>
      <c r="C12407" s="239"/>
      <c r="D12407" s="186"/>
      <c r="E12407" s="240">
        <f t="shared" si="2214"/>
        <v>0</v>
      </c>
      <c r="F12407" s="218">
        <f t="shared" si="2215"/>
        <v>0</v>
      </c>
      <c r="G12407" s="220"/>
      <c r="I12407" s="269"/>
    </row>
    <row r="12408" spans="1:9">
      <c r="A12408" s="842" t="str">
        <f t="shared" si="2212"/>
        <v/>
      </c>
      <c r="B12408" s="843"/>
      <c r="C12408" s="239"/>
      <c r="D12408" s="186"/>
      <c r="E12408" s="240">
        <f t="shared" si="2214"/>
        <v>0</v>
      </c>
      <c r="F12408" s="218">
        <f t="shared" si="2215"/>
        <v>0</v>
      </c>
      <c r="G12408" s="220"/>
      <c r="I12408" s="269"/>
    </row>
    <row r="12409" spans="1:9" ht="26.25" customHeight="1">
      <c r="A12409" s="842" t="str">
        <f t="shared" si="2212"/>
        <v/>
      </c>
      <c r="B12409" s="843"/>
      <c r="C12409" s="239" t="str">
        <f t="shared" ref="C12409" si="2216">IF(I12408=0,"",VLOOKUP(I12408,MATERIALES,3,FALSE))</f>
        <v/>
      </c>
      <c r="D12409" s="186"/>
      <c r="E12409" s="240">
        <f t="shared" si="2214"/>
        <v>0</v>
      </c>
      <c r="F12409" s="218">
        <f t="shared" si="2215"/>
        <v>0</v>
      </c>
      <c r="G12409" s="221"/>
      <c r="I12409" s="308"/>
    </row>
    <row r="12410" spans="1:9" ht="13.5" thickBot="1">
      <c r="A12410" s="204"/>
      <c r="D12410" s="206"/>
      <c r="E12410" s="242"/>
      <c r="F12410" s="243" t="s">
        <v>77</v>
      </c>
      <c r="G12410" s="241">
        <f>SUM(F12398:F12409)</f>
        <v>0</v>
      </c>
      <c r="I12410" s="308"/>
    </row>
    <row r="12411" spans="1:9" ht="14" thickTop="1" thickBot="1">
      <c r="A12411" s="244" t="s">
        <v>68</v>
      </c>
      <c r="B12411" s="245"/>
      <c r="C12411" s="245"/>
      <c r="D12411" s="247"/>
      <c r="E12411" s="247"/>
      <c r="F12411" s="246"/>
      <c r="G12411" s="248"/>
      <c r="I12411" s="308"/>
    </row>
    <row r="12412" spans="1:9" ht="13.5" thickTop="1">
      <c r="A12412" s="233" t="s">
        <v>53</v>
      </c>
      <c r="B12412" s="234"/>
      <c r="C12412" s="236" t="s">
        <v>67</v>
      </c>
      <c r="D12412" s="298" t="s">
        <v>71</v>
      </c>
      <c r="E12412" s="236" t="s">
        <v>96</v>
      </c>
      <c r="F12412" s="237" t="s">
        <v>75</v>
      </c>
      <c r="G12412" s="238" t="s">
        <v>66</v>
      </c>
      <c r="I12412" s="269"/>
    </row>
    <row r="12413" spans="1:9">
      <c r="A12413" s="842" t="str">
        <f>IF(I12412=0,"",VLOOKUP(I12412,EQUIPOS,2,FALSE))</f>
        <v/>
      </c>
      <c r="B12413" s="843"/>
      <c r="C12413" s="187"/>
      <c r="D12413" s="186"/>
      <c r="E12413" s="240">
        <f>IF(I12412=0,0,VLOOKUP(I12412,EQUIPOS,4,FALSE))</f>
        <v>0</v>
      </c>
      <c r="F12413" s="218">
        <f>C12413*D12413*E12413</f>
        <v>0</v>
      </c>
      <c r="G12413" s="219"/>
      <c r="I12413" s="269"/>
    </row>
    <row r="12414" spans="1:9">
      <c r="A12414" s="842" t="str">
        <f>IF(I12413=0,"",VLOOKUP(I12413,EQUIPOS,2,FALSE))</f>
        <v/>
      </c>
      <c r="B12414" s="843"/>
      <c r="C12414" s="187"/>
      <c r="D12414" s="186"/>
      <c r="E12414" s="240">
        <f>IF(I12413=0,0,VLOOKUP(I12413,EQUIPOS,4,FALSE))</f>
        <v>0</v>
      </c>
      <c r="F12414" s="218">
        <f t="shared" ref="F12414:F12417" si="2217">C12414*D12414*E12414</f>
        <v>0</v>
      </c>
      <c r="G12414" s="220"/>
      <c r="I12414" s="269"/>
    </row>
    <row r="12415" spans="1:9">
      <c r="A12415" s="842" t="str">
        <f>IF(I12414=0,"",VLOOKUP(I12414,EQUIPOS,2,FALSE))</f>
        <v/>
      </c>
      <c r="B12415" s="843"/>
      <c r="C12415" s="187"/>
      <c r="D12415" s="186"/>
      <c r="E12415" s="240">
        <f>IF(I12414=0,0,VLOOKUP(I12414,EQUIPOS,4,FALSE))</f>
        <v>0</v>
      </c>
      <c r="F12415" s="218">
        <f t="shared" si="2217"/>
        <v>0</v>
      </c>
      <c r="G12415" s="220"/>
      <c r="I12415" s="269"/>
    </row>
    <row r="12416" spans="1:9">
      <c r="A12416" s="842" t="str">
        <f>IF(I12415=0,"",VLOOKUP(I12415,EQUIPOS,2,FALSE))</f>
        <v/>
      </c>
      <c r="B12416" s="843"/>
      <c r="C12416" s="187"/>
      <c r="D12416" s="186"/>
      <c r="E12416" s="240">
        <f>IF(I12415=0,0,VLOOKUP(I12415,EQUIPOS,4,FALSE))</f>
        <v>0</v>
      </c>
      <c r="F12416" s="218">
        <f t="shared" si="2217"/>
        <v>0</v>
      </c>
      <c r="G12416" s="220"/>
      <c r="I12416" s="269"/>
    </row>
    <row r="12417" spans="1:9" ht="30.75" customHeight="1">
      <c r="A12417" s="842" t="str">
        <f>IF(I12416=0,"",VLOOKUP(I12416,EQUIPOS,2,FALSE))</f>
        <v/>
      </c>
      <c r="B12417" s="843"/>
      <c r="C12417" s="187"/>
      <c r="D12417" s="186"/>
      <c r="E12417" s="240">
        <f>IF(I12416=0,0,VLOOKUP(I12416,EQUIPOS,4,FALSE))</f>
        <v>0</v>
      </c>
      <c r="F12417" s="218">
        <f t="shared" si="2217"/>
        <v>0</v>
      </c>
      <c r="G12417" s="221"/>
      <c r="I12417" s="308"/>
    </row>
    <row r="12418" spans="1:9" ht="13.5" thickBot="1">
      <c r="A12418" s="222"/>
      <c r="B12418" s="223"/>
      <c r="C12418" s="223"/>
      <c r="D12418" s="225"/>
      <c r="E12418" s="249"/>
      <c r="F12418" s="226" t="s">
        <v>78</v>
      </c>
      <c r="G12418" s="250">
        <f>SUM(F12413:F12417)</f>
        <v>0</v>
      </c>
      <c r="I12418" s="308"/>
    </row>
    <row r="12419" spans="1:9" ht="13.5" thickTop="1">
      <c r="A12419" s="228" t="s">
        <v>69</v>
      </c>
      <c r="B12419" s="229"/>
      <c r="C12419" s="229"/>
      <c r="D12419" s="231"/>
      <c r="E12419" s="231"/>
      <c r="F12419" s="230"/>
      <c r="G12419" s="232"/>
      <c r="H12419" s="209"/>
      <c r="I12419" s="307"/>
    </row>
    <row r="12420" spans="1:9" ht="26">
      <c r="A12420" s="233" t="s">
        <v>53</v>
      </c>
      <c r="B12420" s="235" t="s">
        <v>54</v>
      </c>
      <c r="C12420" s="235" t="s">
        <v>64</v>
      </c>
      <c r="D12420" s="298" t="s">
        <v>70</v>
      </c>
      <c r="E12420" s="236" t="s">
        <v>65</v>
      </c>
      <c r="F12420" s="237" t="s">
        <v>75</v>
      </c>
      <c r="G12420" s="238" t="s">
        <v>66</v>
      </c>
      <c r="I12420" s="269"/>
    </row>
    <row r="12421" spans="1:9">
      <c r="A12421" s="251" t="str">
        <f t="shared" ref="A12421:A12432" si="2218">IF(I12420=0,"",VLOOKUP(I12420,MANOOBRA,2,FALSE))</f>
        <v/>
      </c>
      <c r="B12421" s="239" t="str">
        <f t="shared" ref="B12421:B12432" si="2219">IF(I12420=0,"",VLOOKUP(I12420,MANOOBRA,3,FALSE))</f>
        <v/>
      </c>
      <c r="C12421" s="187"/>
      <c r="D12421" s="187"/>
      <c r="E12421" s="240">
        <f t="shared" ref="E12421:E12432" si="2220">IF(I12420=0,0,VLOOKUP(I12420,MANOOBRA,4,FALSE))</f>
        <v>0</v>
      </c>
      <c r="F12421" s="218">
        <f>IF(D12421=0,0,C12421*E12421/D12421)</f>
        <v>0</v>
      </c>
      <c r="G12421" s="219"/>
      <c r="I12421" s="269"/>
    </row>
    <row r="12422" spans="1:9">
      <c r="A12422" s="251" t="str">
        <f t="shared" si="2218"/>
        <v/>
      </c>
      <c r="B12422" s="239" t="str">
        <f t="shared" si="2219"/>
        <v/>
      </c>
      <c r="C12422" s="187"/>
      <c r="D12422" s="187"/>
      <c r="E12422" s="240">
        <f t="shared" si="2220"/>
        <v>0</v>
      </c>
      <c r="F12422" s="218">
        <f t="shared" ref="F12422:F12432" si="2221">IF(D12422=0,0,C12422*E12422/D12422)</f>
        <v>0</v>
      </c>
      <c r="G12422" s="220"/>
      <c r="I12422" s="269"/>
    </row>
    <row r="12423" spans="1:9">
      <c r="A12423" s="251" t="str">
        <f t="shared" si="2218"/>
        <v/>
      </c>
      <c r="B12423" s="239" t="str">
        <f t="shared" si="2219"/>
        <v/>
      </c>
      <c r="C12423" s="187"/>
      <c r="D12423" s="290"/>
      <c r="E12423" s="240">
        <f t="shared" si="2220"/>
        <v>0</v>
      </c>
      <c r="F12423" s="218">
        <f t="shared" si="2221"/>
        <v>0</v>
      </c>
      <c r="G12423" s="220"/>
      <c r="I12423" s="269"/>
    </row>
    <row r="12424" spans="1:9">
      <c r="A12424" s="251" t="str">
        <f t="shared" si="2218"/>
        <v/>
      </c>
      <c r="B12424" s="239" t="str">
        <f t="shared" si="2219"/>
        <v/>
      </c>
      <c r="C12424" s="187"/>
      <c r="D12424" s="187"/>
      <c r="E12424" s="240">
        <f t="shared" si="2220"/>
        <v>0</v>
      </c>
      <c r="F12424" s="218">
        <f t="shared" si="2221"/>
        <v>0</v>
      </c>
      <c r="G12424" s="220"/>
      <c r="I12424" s="269"/>
    </row>
    <row r="12425" spans="1:9">
      <c r="A12425" s="251" t="str">
        <f t="shared" si="2218"/>
        <v/>
      </c>
      <c r="B12425" s="239" t="str">
        <f t="shared" si="2219"/>
        <v/>
      </c>
      <c r="C12425" s="187"/>
      <c r="D12425" s="187"/>
      <c r="E12425" s="240">
        <f t="shared" si="2220"/>
        <v>0</v>
      </c>
      <c r="F12425" s="218">
        <f t="shared" si="2221"/>
        <v>0</v>
      </c>
      <c r="G12425" s="220"/>
      <c r="I12425" s="269"/>
    </row>
    <row r="12426" spans="1:9">
      <c r="A12426" s="251" t="str">
        <f t="shared" si="2218"/>
        <v/>
      </c>
      <c r="B12426" s="239" t="str">
        <f t="shared" si="2219"/>
        <v/>
      </c>
      <c r="C12426" s="187"/>
      <c r="D12426" s="187"/>
      <c r="E12426" s="240">
        <f t="shared" si="2220"/>
        <v>0</v>
      </c>
      <c r="F12426" s="218">
        <f t="shared" si="2221"/>
        <v>0</v>
      </c>
      <c r="G12426" s="220"/>
      <c r="I12426" s="269"/>
    </row>
    <row r="12427" spans="1:9">
      <c r="A12427" s="251" t="str">
        <f t="shared" si="2218"/>
        <v/>
      </c>
      <c r="B12427" s="239" t="str">
        <f t="shared" si="2219"/>
        <v/>
      </c>
      <c r="C12427" s="187"/>
      <c r="D12427" s="187"/>
      <c r="E12427" s="240">
        <f t="shared" si="2220"/>
        <v>0</v>
      </c>
      <c r="F12427" s="218">
        <f t="shared" si="2221"/>
        <v>0</v>
      </c>
      <c r="G12427" s="220"/>
      <c r="I12427" s="269"/>
    </row>
    <row r="12428" spans="1:9">
      <c r="A12428" s="251" t="str">
        <f t="shared" si="2218"/>
        <v/>
      </c>
      <c r="B12428" s="239" t="str">
        <f t="shared" si="2219"/>
        <v/>
      </c>
      <c r="C12428" s="187"/>
      <c r="D12428" s="187"/>
      <c r="E12428" s="240">
        <f t="shared" si="2220"/>
        <v>0</v>
      </c>
      <c r="F12428" s="218">
        <f t="shared" si="2221"/>
        <v>0</v>
      </c>
      <c r="G12428" s="220"/>
      <c r="I12428" s="269"/>
    </row>
    <row r="12429" spans="1:9">
      <c r="A12429" s="251" t="str">
        <f t="shared" si="2218"/>
        <v/>
      </c>
      <c r="B12429" s="239" t="str">
        <f t="shared" si="2219"/>
        <v/>
      </c>
      <c r="C12429" s="187"/>
      <c r="D12429" s="187"/>
      <c r="E12429" s="240">
        <f t="shared" si="2220"/>
        <v>0</v>
      </c>
      <c r="F12429" s="218">
        <f t="shared" si="2221"/>
        <v>0</v>
      </c>
      <c r="G12429" s="220"/>
      <c r="I12429" s="269"/>
    </row>
    <row r="12430" spans="1:9">
      <c r="A12430" s="251" t="str">
        <f t="shared" si="2218"/>
        <v/>
      </c>
      <c r="B12430" s="239" t="str">
        <f t="shared" si="2219"/>
        <v/>
      </c>
      <c r="C12430" s="187"/>
      <c r="D12430" s="187"/>
      <c r="E12430" s="240">
        <f t="shared" si="2220"/>
        <v>0</v>
      </c>
      <c r="F12430" s="218">
        <f t="shared" si="2221"/>
        <v>0</v>
      </c>
      <c r="G12430" s="220"/>
      <c r="I12430" s="269"/>
    </row>
    <row r="12431" spans="1:9">
      <c r="A12431" s="251" t="str">
        <f t="shared" si="2218"/>
        <v/>
      </c>
      <c r="B12431" s="239" t="str">
        <f t="shared" si="2219"/>
        <v/>
      </c>
      <c r="C12431" s="187"/>
      <c r="D12431" s="187"/>
      <c r="E12431" s="240">
        <f t="shared" si="2220"/>
        <v>0</v>
      </c>
      <c r="F12431" s="218">
        <f t="shared" si="2221"/>
        <v>0</v>
      </c>
      <c r="G12431" s="220"/>
      <c r="I12431" s="269"/>
    </row>
    <row r="12432" spans="1:9" ht="31.5" customHeight="1">
      <c r="A12432" s="251" t="str">
        <f t="shared" si="2218"/>
        <v/>
      </c>
      <c r="B12432" s="239" t="str">
        <f t="shared" si="2219"/>
        <v/>
      </c>
      <c r="C12432" s="187"/>
      <c r="D12432" s="187"/>
      <c r="E12432" s="240">
        <f t="shared" si="2220"/>
        <v>0</v>
      </c>
      <c r="F12432" s="218">
        <f t="shared" si="2221"/>
        <v>0</v>
      </c>
      <c r="G12432" s="221"/>
      <c r="I12432" s="308"/>
    </row>
    <row r="12433" spans="1:20" ht="13.5" thickBot="1">
      <c r="A12433" s="222"/>
      <c r="B12433" s="223"/>
      <c r="C12433" s="223"/>
      <c r="D12433" s="225"/>
      <c r="E12433" s="225"/>
      <c r="F12433" s="226" t="s">
        <v>79</v>
      </c>
      <c r="G12433" s="250">
        <f>SUM(F12421:F12432)</f>
        <v>0</v>
      </c>
      <c r="I12433" s="308"/>
    </row>
    <row r="12434" spans="1:20" ht="13.5" thickTop="1">
      <c r="A12434" s="179" t="s">
        <v>72</v>
      </c>
      <c r="B12434" s="229"/>
      <c r="C12434" s="229"/>
      <c r="D12434" s="231"/>
      <c r="E12434" s="231"/>
      <c r="F12434" s="230"/>
      <c r="G12434" s="232"/>
      <c r="H12434" s="209"/>
      <c r="I12434" s="307"/>
    </row>
    <row r="12435" spans="1:20">
      <c r="A12435" s="233" t="s">
        <v>53</v>
      </c>
      <c r="B12435" s="234"/>
      <c r="C12435" s="234"/>
      <c r="D12435" s="299"/>
      <c r="E12435" s="236" t="s">
        <v>73</v>
      </c>
      <c r="F12435" s="237" t="s">
        <v>74</v>
      </c>
      <c r="G12435" s="252" t="s">
        <v>73</v>
      </c>
      <c r="I12435" s="308"/>
    </row>
    <row r="12436" spans="1:20">
      <c r="A12436" s="178" t="s">
        <v>86</v>
      </c>
      <c r="B12436" s="253"/>
      <c r="C12436" s="253"/>
      <c r="D12436" s="300"/>
      <c r="E12436" s="217">
        <f>SUM(G12395,G12410,G12418,G12433)</f>
        <v>0</v>
      </c>
      <c r="F12436" s="254">
        <f>A</f>
        <v>0</v>
      </c>
      <c r="G12436" s="255">
        <f>E12436*F12436</f>
        <v>0</v>
      </c>
      <c r="I12436" s="308"/>
    </row>
    <row r="12437" spans="1:20">
      <c r="A12437" s="178" t="s">
        <v>84</v>
      </c>
      <c r="B12437" s="253"/>
      <c r="C12437" s="253"/>
      <c r="D12437" s="300"/>
      <c r="E12437" s="217">
        <f>SUM(G12395,G12410,G12418,G12433)</f>
        <v>0</v>
      </c>
      <c r="F12437" s="254">
        <f>I</f>
        <v>0</v>
      </c>
      <c r="G12437" s="255">
        <f>E12437*F12437</f>
        <v>0</v>
      </c>
      <c r="I12437" s="308"/>
    </row>
    <row r="12438" spans="1:20" ht="33" customHeight="1">
      <c r="A12438" s="178" t="s">
        <v>85</v>
      </c>
      <c r="B12438" s="253"/>
      <c r="C12438" s="253"/>
      <c r="D12438" s="300"/>
      <c r="E12438" s="217">
        <f>SUM(G12395,G12410,G12418,G12433)</f>
        <v>0</v>
      </c>
      <c r="F12438" s="254">
        <f>U</f>
        <v>0</v>
      </c>
      <c r="G12438" s="255">
        <f>E12438*F12438</f>
        <v>0</v>
      </c>
      <c r="I12438" s="308"/>
      <c r="J12438" s="281"/>
      <c r="K12438" s="281"/>
      <c r="L12438" s="281"/>
      <c r="M12438" s="281"/>
      <c r="N12438" s="281"/>
      <c r="O12438" s="281"/>
      <c r="P12438" s="281"/>
      <c r="Q12438" s="281"/>
      <c r="R12438" s="281"/>
      <c r="S12438" s="281"/>
    </row>
    <row r="12439" spans="1:20" s="201" customFormat="1" ht="13.5" thickBot="1">
      <c r="A12439" s="222"/>
      <c r="B12439" s="223"/>
      <c r="C12439" s="223"/>
      <c r="D12439" s="225"/>
      <c r="E12439" s="225"/>
      <c r="F12439" s="256" t="s">
        <v>83</v>
      </c>
      <c r="G12439" s="250">
        <f>SUM(G12436:G12438)</f>
        <v>0</v>
      </c>
      <c r="I12439" s="309"/>
      <c r="J12439" s="201" t="str">
        <f>B12379</f>
        <v>12,29</v>
      </c>
      <c r="K12439" s="261">
        <f>E12436</f>
        <v>0</v>
      </c>
      <c r="L12439" s="261">
        <f>+G12395</f>
        <v>0</v>
      </c>
      <c r="M12439" s="261">
        <f>+G12410</f>
        <v>0</v>
      </c>
      <c r="N12439" s="261">
        <f>+G12418</f>
        <v>0</v>
      </c>
      <c r="O12439" s="261">
        <f>+G12433</f>
        <v>0</v>
      </c>
      <c r="P12439" s="280">
        <f>G12436</f>
        <v>0</v>
      </c>
      <c r="Q12439" s="280">
        <f>G12437</f>
        <v>0</v>
      </c>
      <c r="R12439" s="280">
        <f>G12438</f>
        <v>0</v>
      </c>
      <c r="S12439" s="283">
        <f>SUM(K12439:R12439)</f>
        <v>0</v>
      </c>
      <c r="T12439" s="280"/>
    </row>
    <row r="12440" spans="1:20" ht="14" thickTop="1" thickBot="1">
      <c r="A12440" s="257"/>
      <c r="B12440" s="201"/>
      <c r="C12440" s="201"/>
      <c r="D12440" s="301"/>
      <c r="E12440" s="258" t="s">
        <v>88</v>
      </c>
      <c r="F12440" s="259"/>
      <c r="G12440" s="260">
        <f>ROUND(SUM(G12395,G12410,G12418,G12433,G12439),0)</f>
        <v>0</v>
      </c>
      <c r="I12440" s="308"/>
      <c r="T12440" s="280"/>
    </row>
    <row r="12441" spans="1:20" ht="13.5" thickTop="1">
      <c r="A12441" s="262" t="s">
        <v>95</v>
      </c>
      <c r="D12441" s="206"/>
      <c r="E12441" s="206"/>
      <c r="F12441" s="205"/>
      <c r="G12441" s="208"/>
      <c r="I12441" s="308"/>
      <c r="T12441" s="280"/>
    </row>
    <row r="12442" spans="1:20">
      <c r="A12442" s="262"/>
      <c r="B12442" s="263"/>
      <c r="C12442" s="263"/>
      <c r="D12442" s="302"/>
      <c r="E12442" s="206"/>
      <c r="F12442" s="205"/>
      <c r="G12442" s="264">
        <f ca="1">TODAY()</f>
        <v>45189</v>
      </c>
      <c r="I12442" s="308"/>
      <c r="T12442" s="280"/>
    </row>
    <row r="12443" spans="1:20" s="191" customFormat="1" ht="13.5" thickBot="1">
      <c r="A12443" s="222"/>
      <c r="B12443" s="223"/>
      <c r="C12443" s="223"/>
      <c r="D12443" s="225"/>
      <c r="E12443" s="225"/>
      <c r="F12443" s="224"/>
      <c r="G12443" s="265"/>
      <c r="I12443" s="303"/>
      <c r="S12443" s="282"/>
    </row>
    <row r="12444" spans="1:20" s="191" customFormat="1" ht="13.5" thickTop="1">
      <c r="A12444" s="188" t="s">
        <v>124</v>
      </c>
      <c r="B12444" s="188"/>
      <c r="C12444" s="188"/>
      <c r="D12444" s="190"/>
      <c r="E12444" s="190"/>
      <c r="F12444" s="189"/>
      <c r="G12444" s="189"/>
      <c r="I12444" s="303"/>
      <c r="S12444" s="282"/>
    </row>
    <row r="12445" spans="1:20" s="191" customFormat="1">
      <c r="A12445" s="188" t="str">
        <f>CONCATENATE('Prestaciones y AIU'!A11064," ANALISIS DE PRECIOS UNITARIOS")</f>
        <v xml:space="preserve"> ANALISIS DE PRECIOS UNITARIOS</v>
      </c>
      <c r="B12445" s="188"/>
      <c r="C12445" s="188"/>
      <c r="D12445" s="190"/>
      <c r="E12445" s="190"/>
      <c r="F12445" s="189"/>
      <c r="G12445" s="189"/>
      <c r="I12445" s="303"/>
      <c r="S12445" s="282"/>
    </row>
    <row r="12446" spans="1:20" s="191" customFormat="1">
      <c r="A12446" s="188" t="str">
        <f>Objeto_LIC</f>
        <v>OBJETO PROCESO COMPETITIVO</v>
      </c>
      <c r="B12446" s="188"/>
      <c r="C12446" s="188"/>
      <c r="D12446" s="190"/>
      <c r="E12446" s="190"/>
      <c r="F12446" s="189"/>
      <c r="G12446" s="189"/>
      <c r="I12446" s="303"/>
      <c r="S12446" s="282"/>
    </row>
    <row r="12447" spans="1:20">
      <c r="A12447" s="188"/>
      <c r="B12447" s="188"/>
      <c r="C12447" s="188"/>
      <c r="D12447" s="190"/>
      <c r="E12447" s="190"/>
      <c r="F12447" s="189"/>
      <c r="G12447" s="189"/>
    </row>
    <row r="12448" spans="1:20" s="201" customFormat="1" ht="13.5" thickBot="1">
      <c r="A12448" s="192"/>
      <c r="B12448" s="192"/>
      <c r="C12448" s="192"/>
      <c r="D12448" s="194"/>
      <c r="E12448" s="194"/>
      <c r="F12448" s="193"/>
      <c r="G12448" s="193"/>
      <c r="I12448" s="305"/>
      <c r="S12448" s="282"/>
    </row>
    <row r="12449" spans="1:19" ht="13.5" thickTop="1">
      <c r="A12449" s="196"/>
      <c r="B12449" s="197"/>
      <c r="C12449" s="197"/>
      <c r="D12449" s="199"/>
      <c r="E12449" s="199"/>
      <c r="F12449" s="198"/>
      <c r="G12449" s="200" t="s">
        <v>125</v>
      </c>
    </row>
    <row r="12450" spans="1:19" ht="24" customHeight="1">
      <c r="A12450" s="202" t="s">
        <v>58</v>
      </c>
      <c r="B12450" s="844" t="str">
        <f>Proponente</f>
        <v>INDICAR NOMBRE DE CONTRATISTA</v>
      </c>
      <c r="C12450" s="844"/>
      <c r="D12450" s="844"/>
      <c r="E12450" s="844"/>
      <c r="F12450" s="844"/>
      <c r="G12450" s="845"/>
    </row>
    <row r="12451" spans="1:19">
      <c r="A12451" s="202" t="s">
        <v>59</v>
      </c>
      <c r="B12451" s="457" t="str">
        <f>Presupuesto!$A$187</f>
        <v>13,1</v>
      </c>
      <c r="C12451" s="846" t="str">
        <f>Presupuesto!$B$187</f>
        <v>Movilización y desmovilización de equipo mínimo - Construcción Pozos de Agua</v>
      </c>
      <c r="D12451" s="844"/>
      <c r="E12451" s="844"/>
      <c r="F12451" s="844"/>
      <c r="G12451" s="845"/>
    </row>
    <row r="12452" spans="1:19">
      <c r="A12452" s="204"/>
      <c r="D12452" s="206"/>
      <c r="E12452" s="206"/>
      <c r="F12452" s="192" t="s">
        <v>87</v>
      </c>
      <c r="G12452" s="207" t="str">
        <f>Presupuesto!$C$187</f>
        <v>Glb</v>
      </c>
      <c r="I12452" s="306"/>
      <c r="J12452" s="281"/>
      <c r="K12452" s="281"/>
      <c r="L12452" s="281"/>
      <c r="M12452" s="281"/>
      <c r="N12452" s="281"/>
      <c r="O12452" s="281"/>
      <c r="P12452" s="281"/>
      <c r="Q12452" s="281"/>
      <c r="R12452" s="281"/>
      <c r="S12452" s="281"/>
    </row>
    <row r="12453" spans="1:19" s="209" customFormat="1" ht="13.5" thickBot="1">
      <c r="A12453" s="202" t="s">
        <v>60</v>
      </c>
      <c r="B12453" s="195"/>
      <c r="C12453" s="195"/>
      <c r="D12453" s="206"/>
      <c r="E12453" s="206"/>
      <c r="F12453" s="205"/>
      <c r="G12453" s="208"/>
      <c r="I12453" s="307"/>
      <c r="S12453" s="281"/>
    </row>
    <row r="12454" spans="1:19" ht="13.5" thickTop="1">
      <c r="A12454" s="210" t="s">
        <v>53</v>
      </c>
      <c r="B12454" s="211" t="s">
        <v>61</v>
      </c>
      <c r="C12454" s="211" t="s">
        <v>62</v>
      </c>
      <c r="D12454" s="212" t="s">
        <v>70</v>
      </c>
      <c r="E12454" s="213" t="s">
        <v>98</v>
      </c>
      <c r="F12454" s="213" t="s">
        <v>75</v>
      </c>
      <c r="G12454" s="214" t="s">
        <v>66</v>
      </c>
      <c r="I12454" s="269"/>
    </row>
    <row r="12455" spans="1:19">
      <c r="A12455" s="215" t="str">
        <f t="shared" ref="A12455:A12466" si="2222">IF(I12454=0,"-",VLOOKUP(I12454,EQUIPOS,2,FALSE))</f>
        <v>-</v>
      </c>
      <c r="B12455" s="216"/>
      <c r="C12455" s="216"/>
      <c r="D12455" s="186"/>
      <c r="E12455" s="217">
        <f t="shared" ref="E12455:E12466" si="2223">IF(I12454=0,0,VLOOKUP(I12454,EQUIPOS,4,FALSE))</f>
        <v>0</v>
      </c>
      <c r="F12455" s="218">
        <f t="shared" ref="F12455:F12466" si="2224">IF(D12455=0,0,E12455/D12455)</f>
        <v>0</v>
      </c>
      <c r="G12455" s="219"/>
      <c r="I12455" s="269"/>
    </row>
    <row r="12456" spans="1:19">
      <c r="A12456" s="215" t="str">
        <f t="shared" si="2222"/>
        <v>-</v>
      </c>
      <c r="B12456" s="216"/>
      <c r="C12456" s="216"/>
      <c r="D12456" s="186"/>
      <c r="E12456" s="217">
        <f t="shared" si="2223"/>
        <v>0</v>
      </c>
      <c r="F12456" s="218">
        <f t="shared" si="2224"/>
        <v>0</v>
      </c>
      <c r="G12456" s="220"/>
      <c r="I12456" s="269"/>
    </row>
    <row r="12457" spans="1:19">
      <c r="A12457" s="215" t="str">
        <f t="shared" si="2222"/>
        <v>-</v>
      </c>
      <c r="B12457" s="216"/>
      <c r="C12457" s="216"/>
      <c r="D12457" s="186"/>
      <c r="E12457" s="217">
        <f t="shared" si="2223"/>
        <v>0</v>
      </c>
      <c r="F12457" s="218">
        <f t="shared" si="2224"/>
        <v>0</v>
      </c>
      <c r="G12457" s="220"/>
      <c r="I12457" s="269"/>
    </row>
    <row r="12458" spans="1:19">
      <c r="A12458" s="215" t="str">
        <f t="shared" si="2222"/>
        <v>-</v>
      </c>
      <c r="B12458" s="216"/>
      <c r="C12458" s="216"/>
      <c r="D12458" s="186"/>
      <c r="E12458" s="217">
        <f t="shared" si="2223"/>
        <v>0</v>
      </c>
      <c r="F12458" s="218">
        <f t="shared" si="2224"/>
        <v>0</v>
      </c>
      <c r="G12458" s="220"/>
      <c r="I12458" s="269"/>
    </row>
    <row r="12459" spans="1:19">
      <c r="A12459" s="215" t="str">
        <f t="shared" si="2222"/>
        <v>-</v>
      </c>
      <c r="B12459" s="216"/>
      <c r="C12459" s="216"/>
      <c r="D12459" s="186"/>
      <c r="E12459" s="217">
        <f t="shared" si="2223"/>
        <v>0</v>
      </c>
      <c r="F12459" s="218">
        <f t="shared" si="2224"/>
        <v>0</v>
      </c>
      <c r="G12459" s="220"/>
      <c r="I12459" s="269"/>
    </row>
    <row r="12460" spans="1:19">
      <c r="A12460" s="215" t="str">
        <f t="shared" si="2222"/>
        <v>-</v>
      </c>
      <c r="B12460" s="216"/>
      <c r="C12460" s="216"/>
      <c r="D12460" s="186"/>
      <c r="E12460" s="217">
        <f t="shared" si="2223"/>
        <v>0</v>
      </c>
      <c r="F12460" s="218">
        <f t="shared" si="2224"/>
        <v>0</v>
      </c>
      <c r="G12460" s="220"/>
      <c r="I12460" s="269"/>
    </row>
    <row r="12461" spans="1:19">
      <c r="A12461" s="215" t="str">
        <f t="shared" si="2222"/>
        <v>-</v>
      </c>
      <c r="B12461" s="216"/>
      <c r="C12461" s="216"/>
      <c r="D12461" s="186"/>
      <c r="E12461" s="217">
        <f t="shared" si="2223"/>
        <v>0</v>
      </c>
      <c r="F12461" s="218">
        <f t="shared" si="2224"/>
        <v>0</v>
      </c>
      <c r="G12461" s="220"/>
      <c r="I12461" s="269"/>
    </row>
    <row r="12462" spans="1:19">
      <c r="A12462" s="215" t="str">
        <f t="shared" si="2222"/>
        <v>-</v>
      </c>
      <c r="B12462" s="216"/>
      <c r="C12462" s="216"/>
      <c r="D12462" s="186"/>
      <c r="E12462" s="217">
        <f t="shared" si="2223"/>
        <v>0</v>
      </c>
      <c r="F12462" s="218">
        <f t="shared" si="2224"/>
        <v>0</v>
      </c>
      <c r="G12462" s="220"/>
      <c r="I12462" s="269"/>
    </row>
    <row r="12463" spans="1:19">
      <c r="A12463" s="215" t="str">
        <f t="shared" si="2222"/>
        <v>-</v>
      </c>
      <c r="B12463" s="216"/>
      <c r="C12463" s="216"/>
      <c r="D12463" s="186"/>
      <c r="E12463" s="217">
        <f t="shared" si="2223"/>
        <v>0</v>
      </c>
      <c r="F12463" s="218">
        <f t="shared" si="2224"/>
        <v>0</v>
      </c>
      <c r="G12463" s="220"/>
      <c r="I12463" s="269"/>
    </row>
    <row r="12464" spans="1:19">
      <c r="A12464" s="215" t="str">
        <f t="shared" si="2222"/>
        <v>-</v>
      </c>
      <c r="B12464" s="216"/>
      <c r="C12464" s="216"/>
      <c r="D12464" s="186"/>
      <c r="E12464" s="217">
        <f t="shared" si="2223"/>
        <v>0</v>
      </c>
      <c r="F12464" s="218">
        <f t="shared" si="2224"/>
        <v>0</v>
      </c>
      <c r="G12464" s="220"/>
      <c r="I12464" s="269"/>
    </row>
    <row r="12465" spans="1:19">
      <c r="A12465" s="215" t="str">
        <f t="shared" si="2222"/>
        <v>-</v>
      </c>
      <c r="B12465" s="216"/>
      <c r="C12465" s="216"/>
      <c r="D12465" s="186"/>
      <c r="E12465" s="217">
        <f t="shared" si="2223"/>
        <v>0</v>
      </c>
      <c r="F12465" s="218">
        <f t="shared" si="2224"/>
        <v>0</v>
      </c>
      <c r="G12465" s="220"/>
      <c r="I12465" s="269"/>
    </row>
    <row r="12466" spans="1:19">
      <c r="A12466" s="215" t="str">
        <f t="shared" si="2222"/>
        <v>-</v>
      </c>
      <c r="B12466" s="216"/>
      <c r="C12466" s="216"/>
      <c r="D12466" s="186"/>
      <c r="E12466" s="217">
        <f t="shared" si="2223"/>
        <v>0</v>
      </c>
      <c r="F12466" s="218">
        <f t="shared" si="2224"/>
        <v>0</v>
      </c>
      <c r="G12466" s="220"/>
      <c r="I12466" s="308"/>
    </row>
    <row r="12467" spans="1:19" ht="13.5" thickBot="1">
      <c r="A12467" s="222"/>
      <c r="B12467" s="223"/>
      <c r="C12467" s="223"/>
      <c r="D12467" s="225"/>
      <c r="E12467" s="225"/>
      <c r="F12467" s="226" t="s">
        <v>76</v>
      </c>
      <c r="G12467" s="227">
        <f>SUM(F12455:F12466)</f>
        <v>0</v>
      </c>
      <c r="I12467" s="308"/>
    </row>
    <row r="12468" spans="1:19" s="209" customFormat="1" ht="13.5" thickTop="1">
      <c r="A12468" s="228" t="s">
        <v>63</v>
      </c>
      <c r="B12468" s="229"/>
      <c r="C12468" s="229"/>
      <c r="D12468" s="231"/>
      <c r="E12468" s="231"/>
      <c r="F12468" s="230"/>
      <c r="G12468" s="232"/>
      <c r="I12468" s="307"/>
      <c r="S12468" s="281"/>
    </row>
    <row r="12469" spans="1:19" ht="26">
      <c r="A12469" s="233" t="s">
        <v>53</v>
      </c>
      <c r="B12469" s="234"/>
      <c r="C12469" s="235" t="s">
        <v>54</v>
      </c>
      <c r="D12469" s="298" t="s">
        <v>64</v>
      </c>
      <c r="E12469" s="236" t="s">
        <v>65</v>
      </c>
      <c r="F12469" s="237" t="s">
        <v>75</v>
      </c>
      <c r="G12469" s="238" t="s">
        <v>66</v>
      </c>
      <c r="I12469" s="269"/>
    </row>
    <row r="12470" spans="1:19">
      <c r="A12470" s="842" t="str">
        <f t="shared" ref="A12470:A12481" si="2225">IF(I12469=0,"",VLOOKUP(I12469,MATERIALES,2,FALSE))</f>
        <v/>
      </c>
      <c r="B12470" s="843"/>
      <c r="C12470" s="239" t="str">
        <f t="shared" ref="C12470:C12478" si="2226">IF(I12469=0,"",VLOOKUP(I12469,MATERIALES,3,FALSE))</f>
        <v/>
      </c>
      <c r="D12470" s="186"/>
      <c r="E12470" s="240">
        <f t="shared" ref="E12470:E12481" si="2227">IF(I12469=0,0,VLOOKUP(I12469,MATERIALES,4,FALSE))</f>
        <v>0</v>
      </c>
      <c r="F12470" s="218">
        <f>D12470*E12470</f>
        <v>0</v>
      </c>
      <c r="G12470" s="219"/>
      <c r="I12470" s="269"/>
    </row>
    <row r="12471" spans="1:19">
      <c r="A12471" s="842" t="str">
        <f t="shared" si="2225"/>
        <v/>
      </c>
      <c r="B12471" s="843"/>
      <c r="C12471" s="239" t="str">
        <f t="shared" si="2226"/>
        <v/>
      </c>
      <c r="D12471" s="186"/>
      <c r="E12471" s="240">
        <f t="shared" si="2227"/>
        <v>0</v>
      </c>
      <c r="F12471" s="218">
        <f t="shared" ref="F12471:F12481" si="2228">D12471*E12471</f>
        <v>0</v>
      </c>
      <c r="G12471" s="220"/>
      <c r="I12471" s="269"/>
    </row>
    <row r="12472" spans="1:19">
      <c r="A12472" s="842" t="str">
        <f t="shared" si="2225"/>
        <v/>
      </c>
      <c r="B12472" s="843"/>
      <c r="C12472" s="239" t="str">
        <f t="shared" si="2226"/>
        <v/>
      </c>
      <c r="D12472" s="186"/>
      <c r="E12472" s="240">
        <f t="shared" si="2227"/>
        <v>0</v>
      </c>
      <c r="F12472" s="218">
        <f t="shared" si="2228"/>
        <v>0</v>
      </c>
      <c r="G12472" s="220"/>
      <c r="I12472" s="269"/>
    </row>
    <row r="12473" spans="1:19">
      <c r="A12473" s="842" t="str">
        <f t="shared" si="2225"/>
        <v/>
      </c>
      <c r="B12473" s="843"/>
      <c r="C12473" s="239" t="str">
        <f t="shared" si="2226"/>
        <v/>
      </c>
      <c r="D12473" s="186"/>
      <c r="E12473" s="240">
        <f t="shared" si="2227"/>
        <v>0</v>
      </c>
      <c r="F12473" s="218">
        <f t="shared" si="2228"/>
        <v>0</v>
      </c>
      <c r="G12473" s="220"/>
      <c r="I12473" s="269"/>
    </row>
    <row r="12474" spans="1:19">
      <c r="A12474" s="842" t="str">
        <f t="shared" si="2225"/>
        <v/>
      </c>
      <c r="B12474" s="843"/>
      <c r="C12474" s="239" t="str">
        <f t="shared" si="2226"/>
        <v/>
      </c>
      <c r="D12474" s="186"/>
      <c r="E12474" s="240">
        <f t="shared" si="2227"/>
        <v>0</v>
      </c>
      <c r="F12474" s="218">
        <f t="shared" si="2228"/>
        <v>0</v>
      </c>
      <c r="G12474" s="220"/>
      <c r="I12474" s="269"/>
    </row>
    <row r="12475" spans="1:19">
      <c r="A12475" s="842" t="str">
        <f t="shared" si="2225"/>
        <v/>
      </c>
      <c r="B12475" s="843"/>
      <c r="C12475" s="239" t="str">
        <f t="shared" si="2226"/>
        <v/>
      </c>
      <c r="D12475" s="186"/>
      <c r="E12475" s="240">
        <f t="shared" si="2227"/>
        <v>0</v>
      </c>
      <c r="F12475" s="218">
        <f t="shared" si="2228"/>
        <v>0</v>
      </c>
      <c r="G12475" s="220"/>
      <c r="I12475" s="269"/>
    </row>
    <row r="12476" spans="1:19">
      <c r="A12476" s="842" t="str">
        <f t="shared" si="2225"/>
        <v/>
      </c>
      <c r="B12476" s="843"/>
      <c r="C12476" s="239" t="str">
        <f t="shared" si="2226"/>
        <v/>
      </c>
      <c r="D12476" s="186"/>
      <c r="E12476" s="240">
        <f t="shared" si="2227"/>
        <v>0</v>
      </c>
      <c r="F12476" s="218">
        <f t="shared" si="2228"/>
        <v>0</v>
      </c>
      <c r="G12476" s="220"/>
      <c r="I12476" s="269"/>
    </row>
    <row r="12477" spans="1:19">
      <c r="A12477" s="842" t="str">
        <f t="shared" si="2225"/>
        <v/>
      </c>
      <c r="B12477" s="843"/>
      <c r="C12477" s="239" t="str">
        <f t="shared" si="2226"/>
        <v/>
      </c>
      <c r="D12477" s="186"/>
      <c r="E12477" s="240">
        <f t="shared" si="2227"/>
        <v>0</v>
      </c>
      <c r="F12477" s="218">
        <f t="shared" si="2228"/>
        <v>0</v>
      </c>
      <c r="G12477" s="241"/>
      <c r="I12477" s="269"/>
    </row>
    <row r="12478" spans="1:19">
      <c r="A12478" s="842" t="str">
        <f t="shared" si="2225"/>
        <v/>
      </c>
      <c r="B12478" s="843"/>
      <c r="C12478" s="239" t="str">
        <f t="shared" si="2226"/>
        <v/>
      </c>
      <c r="D12478" s="186"/>
      <c r="E12478" s="240">
        <f t="shared" si="2227"/>
        <v>0</v>
      </c>
      <c r="F12478" s="218">
        <f t="shared" si="2228"/>
        <v>0</v>
      </c>
      <c r="G12478" s="220"/>
      <c r="I12478" s="269"/>
    </row>
    <row r="12479" spans="1:19">
      <c r="A12479" s="842" t="str">
        <f t="shared" si="2225"/>
        <v/>
      </c>
      <c r="B12479" s="843"/>
      <c r="C12479" s="239"/>
      <c r="D12479" s="186"/>
      <c r="E12479" s="240">
        <f t="shared" si="2227"/>
        <v>0</v>
      </c>
      <c r="F12479" s="218">
        <f t="shared" si="2228"/>
        <v>0</v>
      </c>
      <c r="G12479" s="220"/>
      <c r="I12479" s="269"/>
    </row>
    <row r="12480" spans="1:19">
      <c r="A12480" s="842" t="str">
        <f t="shared" si="2225"/>
        <v/>
      </c>
      <c r="B12480" s="843"/>
      <c r="C12480" s="239"/>
      <c r="D12480" s="186"/>
      <c r="E12480" s="240">
        <f t="shared" si="2227"/>
        <v>0</v>
      </c>
      <c r="F12480" s="218">
        <f t="shared" si="2228"/>
        <v>0</v>
      </c>
      <c r="G12480" s="220"/>
      <c r="I12480" s="269"/>
    </row>
    <row r="12481" spans="1:9" ht="26.25" customHeight="1">
      <c r="A12481" s="842" t="str">
        <f t="shared" si="2225"/>
        <v/>
      </c>
      <c r="B12481" s="843"/>
      <c r="C12481" s="239" t="str">
        <f t="shared" ref="C12481" si="2229">IF(I12480=0,"",VLOOKUP(I12480,MATERIALES,3,FALSE))</f>
        <v/>
      </c>
      <c r="D12481" s="186"/>
      <c r="E12481" s="240">
        <f t="shared" si="2227"/>
        <v>0</v>
      </c>
      <c r="F12481" s="218">
        <f t="shared" si="2228"/>
        <v>0</v>
      </c>
      <c r="G12481" s="221"/>
      <c r="I12481" s="308"/>
    </row>
    <row r="12482" spans="1:9" ht="13.5" thickBot="1">
      <c r="A12482" s="204"/>
      <c r="D12482" s="206"/>
      <c r="E12482" s="242"/>
      <c r="F12482" s="243" t="s">
        <v>77</v>
      </c>
      <c r="G12482" s="241">
        <f>SUM(F12470:F12481)</f>
        <v>0</v>
      </c>
      <c r="I12482" s="308"/>
    </row>
    <row r="12483" spans="1:9" ht="14" thickTop="1" thickBot="1">
      <c r="A12483" s="244" t="s">
        <v>68</v>
      </c>
      <c r="B12483" s="245"/>
      <c r="C12483" s="245"/>
      <c r="D12483" s="247"/>
      <c r="E12483" s="247"/>
      <c r="F12483" s="246"/>
      <c r="G12483" s="248"/>
      <c r="I12483" s="308"/>
    </row>
    <row r="12484" spans="1:9" ht="13.5" thickTop="1">
      <c r="A12484" s="233" t="s">
        <v>53</v>
      </c>
      <c r="B12484" s="234"/>
      <c r="C12484" s="236" t="s">
        <v>67</v>
      </c>
      <c r="D12484" s="298" t="s">
        <v>71</v>
      </c>
      <c r="E12484" s="236" t="s">
        <v>96</v>
      </c>
      <c r="F12484" s="237" t="s">
        <v>75</v>
      </c>
      <c r="G12484" s="238" t="s">
        <v>66</v>
      </c>
      <c r="I12484" s="269"/>
    </row>
    <row r="12485" spans="1:9">
      <c r="A12485" s="842" t="str">
        <f>IF(I12484=0,"",VLOOKUP(I12484,EQUIPOS,2,FALSE))</f>
        <v/>
      </c>
      <c r="B12485" s="843"/>
      <c r="C12485" s="187"/>
      <c r="D12485" s="186"/>
      <c r="E12485" s="240">
        <f>IF(I12484=0,0,VLOOKUP(I12484,EQUIPOS,4,FALSE))</f>
        <v>0</v>
      </c>
      <c r="F12485" s="218">
        <f>C12485*D12485*E12485</f>
        <v>0</v>
      </c>
      <c r="G12485" s="219"/>
      <c r="I12485" s="269"/>
    </row>
    <row r="12486" spans="1:9">
      <c r="A12486" s="842" t="str">
        <f>IF(I12485=0,"",VLOOKUP(I12485,EQUIPOS,2,FALSE))</f>
        <v/>
      </c>
      <c r="B12486" s="843"/>
      <c r="C12486" s="187"/>
      <c r="D12486" s="186"/>
      <c r="E12486" s="240">
        <f>IF(I12485=0,0,VLOOKUP(I12485,EQUIPOS,4,FALSE))</f>
        <v>0</v>
      </c>
      <c r="F12486" s="218">
        <f t="shared" ref="F12486:F12489" si="2230">C12486*D12486*E12486</f>
        <v>0</v>
      </c>
      <c r="G12486" s="220"/>
      <c r="I12486" s="269"/>
    </row>
    <row r="12487" spans="1:9">
      <c r="A12487" s="842" t="str">
        <f>IF(I12486=0,"",VLOOKUP(I12486,EQUIPOS,2,FALSE))</f>
        <v/>
      </c>
      <c r="B12487" s="843"/>
      <c r="C12487" s="187"/>
      <c r="D12487" s="186"/>
      <c r="E12487" s="240">
        <f>IF(I12486=0,0,VLOOKUP(I12486,EQUIPOS,4,FALSE))</f>
        <v>0</v>
      </c>
      <c r="F12487" s="218">
        <f t="shared" si="2230"/>
        <v>0</v>
      </c>
      <c r="G12487" s="220"/>
      <c r="I12487" s="269"/>
    </row>
    <row r="12488" spans="1:9">
      <c r="A12488" s="842" t="str">
        <f>IF(I12487=0,"",VLOOKUP(I12487,EQUIPOS,2,FALSE))</f>
        <v/>
      </c>
      <c r="B12488" s="843"/>
      <c r="C12488" s="187"/>
      <c r="D12488" s="186"/>
      <c r="E12488" s="240">
        <f>IF(I12487=0,0,VLOOKUP(I12487,EQUIPOS,4,FALSE))</f>
        <v>0</v>
      </c>
      <c r="F12488" s="218">
        <f t="shared" si="2230"/>
        <v>0</v>
      </c>
      <c r="G12488" s="220"/>
      <c r="I12488" s="269"/>
    </row>
    <row r="12489" spans="1:9" ht="30.75" customHeight="1">
      <c r="A12489" s="842" t="str">
        <f>IF(I12488=0,"",VLOOKUP(I12488,EQUIPOS,2,FALSE))</f>
        <v/>
      </c>
      <c r="B12489" s="843"/>
      <c r="C12489" s="187"/>
      <c r="D12489" s="186"/>
      <c r="E12489" s="240">
        <f>IF(I12488=0,0,VLOOKUP(I12488,EQUIPOS,4,FALSE))</f>
        <v>0</v>
      </c>
      <c r="F12489" s="218">
        <f t="shared" si="2230"/>
        <v>0</v>
      </c>
      <c r="G12489" s="221"/>
      <c r="I12489" s="308"/>
    </row>
    <row r="12490" spans="1:9" ht="13.5" thickBot="1">
      <c r="A12490" s="222"/>
      <c r="B12490" s="223"/>
      <c r="C12490" s="223"/>
      <c r="D12490" s="225"/>
      <c r="E12490" s="249"/>
      <c r="F12490" s="226" t="s">
        <v>78</v>
      </c>
      <c r="G12490" s="250">
        <f>SUM(F12485:F12489)</f>
        <v>0</v>
      </c>
      <c r="I12490" s="308"/>
    </row>
    <row r="12491" spans="1:9" ht="13.5" thickTop="1">
      <c r="A12491" s="228" t="s">
        <v>69</v>
      </c>
      <c r="B12491" s="229"/>
      <c r="C12491" s="229"/>
      <c r="D12491" s="231"/>
      <c r="E12491" s="231"/>
      <c r="F12491" s="230"/>
      <c r="G12491" s="232"/>
      <c r="H12491" s="209"/>
      <c r="I12491" s="307"/>
    </row>
    <row r="12492" spans="1:9" ht="26">
      <c r="A12492" s="233" t="s">
        <v>53</v>
      </c>
      <c r="B12492" s="235" t="s">
        <v>54</v>
      </c>
      <c r="C12492" s="235" t="s">
        <v>64</v>
      </c>
      <c r="D12492" s="298" t="s">
        <v>70</v>
      </c>
      <c r="E12492" s="236" t="s">
        <v>65</v>
      </c>
      <c r="F12492" s="237" t="s">
        <v>75</v>
      </c>
      <c r="G12492" s="238" t="s">
        <v>66</v>
      </c>
      <c r="I12492" s="269"/>
    </row>
    <row r="12493" spans="1:9">
      <c r="A12493" s="251" t="str">
        <f t="shared" ref="A12493:A12504" si="2231">IF(I12492=0,"",VLOOKUP(I12492,MANOOBRA,2,FALSE))</f>
        <v/>
      </c>
      <c r="B12493" s="239" t="str">
        <f t="shared" ref="B12493:B12504" si="2232">IF(I12492=0,"",VLOOKUP(I12492,MANOOBRA,3,FALSE))</f>
        <v/>
      </c>
      <c r="C12493" s="187"/>
      <c r="D12493" s="187"/>
      <c r="E12493" s="240">
        <f t="shared" ref="E12493:E12504" si="2233">IF(I12492=0,0,VLOOKUP(I12492,MANOOBRA,4,FALSE))</f>
        <v>0</v>
      </c>
      <c r="F12493" s="218">
        <f>IF(D12493=0,0,C12493*E12493/D12493)</f>
        <v>0</v>
      </c>
      <c r="G12493" s="219"/>
      <c r="I12493" s="269"/>
    </row>
    <row r="12494" spans="1:9">
      <c r="A12494" s="251" t="str">
        <f t="shared" si="2231"/>
        <v/>
      </c>
      <c r="B12494" s="239" t="str">
        <f t="shared" si="2232"/>
        <v/>
      </c>
      <c r="C12494" s="187"/>
      <c r="D12494" s="187"/>
      <c r="E12494" s="240">
        <f t="shared" si="2233"/>
        <v>0</v>
      </c>
      <c r="F12494" s="218">
        <f t="shared" ref="F12494:F12504" si="2234">IF(D12494=0,0,C12494*E12494/D12494)</f>
        <v>0</v>
      </c>
      <c r="G12494" s="220"/>
      <c r="I12494" s="269"/>
    </row>
    <row r="12495" spans="1:9">
      <c r="A12495" s="251" t="str">
        <f t="shared" si="2231"/>
        <v/>
      </c>
      <c r="B12495" s="239" t="str">
        <f t="shared" si="2232"/>
        <v/>
      </c>
      <c r="C12495" s="187"/>
      <c r="D12495" s="290"/>
      <c r="E12495" s="240">
        <f t="shared" si="2233"/>
        <v>0</v>
      </c>
      <c r="F12495" s="218">
        <f t="shared" si="2234"/>
        <v>0</v>
      </c>
      <c r="G12495" s="220"/>
      <c r="I12495" s="269"/>
    </row>
    <row r="12496" spans="1:9">
      <c r="A12496" s="251" t="str">
        <f t="shared" si="2231"/>
        <v/>
      </c>
      <c r="B12496" s="239" t="str">
        <f t="shared" si="2232"/>
        <v/>
      </c>
      <c r="C12496" s="187"/>
      <c r="D12496" s="187"/>
      <c r="E12496" s="240">
        <f t="shared" si="2233"/>
        <v>0</v>
      </c>
      <c r="F12496" s="218">
        <f t="shared" si="2234"/>
        <v>0</v>
      </c>
      <c r="G12496" s="220"/>
      <c r="I12496" s="269"/>
    </row>
    <row r="12497" spans="1:20">
      <c r="A12497" s="251" t="str">
        <f t="shared" si="2231"/>
        <v/>
      </c>
      <c r="B12497" s="239" t="str">
        <f t="shared" si="2232"/>
        <v/>
      </c>
      <c r="C12497" s="187"/>
      <c r="D12497" s="187"/>
      <c r="E12497" s="240">
        <f t="shared" si="2233"/>
        <v>0</v>
      </c>
      <c r="F12497" s="218">
        <f t="shared" si="2234"/>
        <v>0</v>
      </c>
      <c r="G12497" s="220"/>
      <c r="I12497" s="269"/>
    </row>
    <row r="12498" spans="1:20">
      <c r="A12498" s="251" t="str">
        <f t="shared" si="2231"/>
        <v/>
      </c>
      <c r="B12498" s="239" t="str">
        <f t="shared" si="2232"/>
        <v/>
      </c>
      <c r="C12498" s="187"/>
      <c r="D12498" s="187"/>
      <c r="E12498" s="240">
        <f t="shared" si="2233"/>
        <v>0</v>
      </c>
      <c r="F12498" s="218">
        <f t="shared" si="2234"/>
        <v>0</v>
      </c>
      <c r="G12498" s="220"/>
      <c r="I12498" s="269"/>
    </row>
    <row r="12499" spans="1:20">
      <c r="A12499" s="251" t="str">
        <f t="shared" si="2231"/>
        <v/>
      </c>
      <c r="B12499" s="239" t="str">
        <f t="shared" si="2232"/>
        <v/>
      </c>
      <c r="C12499" s="187"/>
      <c r="D12499" s="187"/>
      <c r="E12499" s="240">
        <f t="shared" si="2233"/>
        <v>0</v>
      </c>
      <c r="F12499" s="218">
        <f t="shared" si="2234"/>
        <v>0</v>
      </c>
      <c r="G12499" s="220"/>
      <c r="I12499" s="269"/>
    </row>
    <row r="12500" spans="1:20">
      <c r="A12500" s="251" t="str">
        <f t="shared" si="2231"/>
        <v/>
      </c>
      <c r="B12500" s="239" t="str">
        <f t="shared" si="2232"/>
        <v/>
      </c>
      <c r="C12500" s="187"/>
      <c r="D12500" s="187"/>
      <c r="E12500" s="240">
        <f t="shared" si="2233"/>
        <v>0</v>
      </c>
      <c r="F12500" s="218">
        <f t="shared" si="2234"/>
        <v>0</v>
      </c>
      <c r="G12500" s="220"/>
      <c r="I12500" s="269"/>
    </row>
    <row r="12501" spans="1:20">
      <c r="A12501" s="251" t="str">
        <f t="shared" si="2231"/>
        <v/>
      </c>
      <c r="B12501" s="239" t="str">
        <f t="shared" si="2232"/>
        <v/>
      </c>
      <c r="C12501" s="187"/>
      <c r="D12501" s="187"/>
      <c r="E12501" s="240">
        <f t="shared" si="2233"/>
        <v>0</v>
      </c>
      <c r="F12501" s="218">
        <f t="shared" si="2234"/>
        <v>0</v>
      </c>
      <c r="G12501" s="220"/>
      <c r="I12501" s="269"/>
    </row>
    <row r="12502" spans="1:20">
      <c r="A12502" s="251" t="str">
        <f t="shared" si="2231"/>
        <v/>
      </c>
      <c r="B12502" s="239" t="str">
        <f t="shared" si="2232"/>
        <v/>
      </c>
      <c r="C12502" s="187"/>
      <c r="D12502" s="187"/>
      <c r="E12502" s="240">
        <f t="shared" si="2233"/>
        <v>0</v>
      </c>
      <c r="F12502" s="218">
        <f t="shared" si="2234"/>
        <v>0</v>
      </c>
      <c r="G12502" s="220"/>
      <c r="I12502" s="269"/>
    </row>
    <row r="12503" spans="1:20">
      <c r="A12503" s="251" t="str">
        <f t="shared" si="2231"/>
        <v/>
      </c>
      <c r="B12503" s="239" t="str">
        <f t="shared" si="2232"/>
        <v/>
      </c>
      <c r="C12503" s="187"/>
      <c r="D12503" s="187"/>
      <c r="E12503" s="240">
        <f t="shared" si="2233"/>
        <v>0</v>
      </c>
      <c r="F12503" s="218">
        <f t="shared" si="2234"/>
        <v>0</v>
      </c>
      <c r="G12503" s="220"/>
      <c r="I12503" s="269"/>
    </row>
    <row r="12504" spans="1:20" ht="31.5" customHeight="1">
      <c r="A12504" s="251" t="str">
        <f t="shared" si="2231"/>
        <v/>
      </c>
      <c r="B12504" s="239" t="str">
        <f t="shared" si="2232"/>
        <v/>
      </c>
      <c r="C12504" s="187"/>
      <c r="D12504" s="187"/>
      <c r="E12504" s="240">
        <f t="shared" si="2233"/>
        <v>0</v>
      </c>
      <c r="F12504" s="218">
        <f t="shared" si="2234"/>
        <v>0</v>
      </c>
      <c r="G12504" s="221"/>
      <c r="I12504" s="308"/>
    </row>
    <row r="12505" spans="1:20" ht="13.5" thickBot="1">
      <c r="A12505" s="222"/>
      <c r="B12505" s="223"/>
      <c r="C12505" s="223"/>
      <c r="D12505" s="225"/>
      <c r="E12505" s="225"/>
      <c r="F12505" s="226" t="s">
        <v>79</v>
      </c>
      <c r="G12505" s="250">
        <f>SUM(F12493:F12504)</f>
        <v>0</v>
      </c>
      <c r="I12505" s="308"/>
    </row>
    <row r="12506" spans="1:20" ht="13.5" thickTop="1">
      <c r="A12506" s="179" t="s">
        <v>72</v>
      </c>
      <c r="B12506" s="229"/>
      <c r="C12506" s="229"/>
      <c r="D12506" s="231"/>
      <c r="E12506" s="231"/>
      <c r="F12506" s="230"/>
      <c r="G12506" s="232"/>
      <c r="H12506" s="209"/>
      <c r="I12506" s="307"/>
    </row>
    <row r="12507" spans="1:20">
      <c r="A12507" s="233" t="s">
        <v>53</v>
      </c>
      <c r="B12507" s="234"/>
      <c r="C12507" s="234"/>
      <c r="D12507" s="299"/>
      <c r="E12507" s="236" t="s">
        <v>73</v>
      </c>
      <c r="F12507" s="237" t="s">
        <v>74</v>
      </c>
      <c r="G12507" s="252" t="s">
        <v>73</v>
      </c>
      <c r="I12507" s="308"/>
    </row>
    <row r="12508" spans="1:20">
      <c r="A12508" s="178" t="s">
        <v>86</v>
      </c>
      <c r="B12508" s="253"/>
      <c r="C12508" s="253"/>
      <c r="D12508" s="300"/>
      <c r="E12508" s="217">
        <f>SUM(G12467,G12482,G12490,G12505)</f>
        <v>0</v>
      </c>
      <c r="F12508" s="254">
        <f>A</f>
        <v>0</v>
      </c>
      <c r="G12508" s="255">
        <f>E12508*F12508</f>
        <v>0</v>
      </c>
      <c r="I12508" s="308"/>
    </row>
    <row r="12509" spans="1:20">
      <c r="A12509" s="178" t="s">
        <v>84</v>
      </c>
      <c r="B12509" s="253"/>
      <c r="C12509" s="253"/>
      <c r="D12509" s="300"/>
      <c r="E12509" s="217">
        <f>SUM(G12467,G12482,G12490,G12505)</f>
        <v>0</v>
      </c>
      <c r="F12509" s="254">
        <f>I</f>
        <v>0</v>
      </c>
      <c r="G12509" s="255">
        <f>E12509*F12509</f>
        <v>0</v>
      </c>
      <c r="I12509" s="308"/>
    </row>
    <row r="12510" spans="1:20" ht="33" customHeight="1">
      <c r="A12510" s="178" t="s">
        <v>85</v>
      </c>
      <c r="B12510" s="253"/>
      <c r="C12510" s="253"/>
      <c r="D12510" s="300"/>
      <c r="E12510" s="217">
        <f>SUM(G12467,G12482,G12490,G12505)</f>
        <v>0</v>
      </c>
      <c r="F12510" s="254">
        <f>U</f>
        <v>0</v>
      </c>
      <c r="G12510" s="255">
        <f>E12510*F12510</f>
        <v>0</v>
      </c>
      <c r="I12510" s="308"/>
      <c r="J12510" s="281"/>
      <c r="K12510" s="281"/>
      <c r="L12510" s="281"/>
      <c r="M12510" s="281"/>
      <c r="N12510" s="281"/>
      <c r="O12510" s="281"/>
      <c r="P12510" s="281"/>
      <c r="Q12510" s="281"/>
      <c r="R12510" s="281"/>
      <c r="S12510" s="281"/>
    </row>
    <row r="12511" spans="1:20" s="201" customFormat="1" ht="13.5" thickBot="1">
      <c r="A12511" s="222"/>
      <c r="B12511" s="223"/>
      <c r="C12511" s="223"/>
      <c r="D12511" s="225"/>
      <c r="E12511" s="225"/>
      <c r="F12511" s="256" t="s">
        <v>83</v>
      </c>
      <c r="G12511" s="250">
        <f>SUM(G12508:G12510)</f>
        <v>0</v>
      </c>
      <c r="I12511" s="309"/>
      <c r="J12511" s="201" t="str">
        <f>B12451</f>
        <v>13,1</v>
      </c>
      <c r="K12511" s="261">
        <f>E12508</f>
        <v>0</v>
      </c>
      <c r="L12511" s="261">
        <f>+G12467</f>
        <v>0</v>
      </c>
      <c r="M12511" s="261">
        <f>+G12482</f>
        <v>0</v>
      </c>
      <c r="N12511" s="261">
        <f>+G12490</f>
        <v>0</v>
      </c>
      <c r="O12511" s="261">
        <f>+G12505</f>
        <v>0</v>
      </c>
      <c r="P12511" s="280">
        <f>G12508</f>
        <v>0</v>
      </c>
      <c r="Q12511" s="280">
        <f>G12509</f>
        <v>0</v>
      </c>
      <c r="R12511" s="280">
        <f>G12510</f>
        <v>0</v>
      </c>
      <c r="S12511" s="283">
        <f>SUM(K12511:R12511)</f>
        <v>0</v>
      </c>
      <c r="T12511" s="280"/>
    </row>
    <row r="12512" spans="1:20" ht="14" thickTop="1" thickBot="1">
      <c r="A12512" s="257"/>
      <c r="B12512" s="201"/>
      <c r="C12512" s="201"/>
      <c r="D12512" s="301"/>
      <c r="E12512" s="258" t="s">
        <v>88</v>
      </c>
      <c r="F12512" s="259"/>
      <c r="G12512" s="260">
        <f>ROUND(SUM(G12467,G12482,G12490,G12505,G12511),0)</f>
        <v>0</v>
      </c>
      <c r="I12512" s="308"/>
      <c r="T12512" s="280"/>
    </row>
    <row r="12513" spans="1:20" ht="13.5" thickTop="1">
      <c r="A12513" s="262" t="s">
        <v>95</v>
      </c>
      <c r="D12513" s="206"/>
      <c r="E12513" s="206"/>
      <c r="F12513" s="205"/>
      <c r="G12513" s="208"/>
      <c r="I12513" s="308"/>
      <c r="T12513" s="280"/>
    </row>
    <row r="12514" spans="1:20">
      <c r="A12514" s="262"/>
      <c r="B12514" s="263"/>
      <c r="C12514" s="263"/>
      <c r="D12514" s="302"/>
      <c r="E12514" s="206"/>
      <c r="F12514" s="205"/>
      <c r="G12514" s="264">
        <f ca="1">TODAY()</f>
        <v>45189</v>
      </c>
      <c r="I12514" s="308"/>
      <c r="T12514" s="280"/>
    </row>
    <row r="12515" spans="1:20" s="191" customFormat="1" ht="13.5" thickBot="1">
      <c r="A12515" s="222"/>
      <c r="B12515" s="223"/>
      <c r="C12515" s="223"/>
      <c r="D12515" s="225"/>
      <c r="E12515" s="225"/>
      <c r="F12515" s="224"/>
      <c r="G12515" s="265"/>
      <c r="I12515" s="303"/>
      <c r="S12515" s="282"/>
    </row>
    <row r="12516" spans="1:20" s="191" customFormat="1" ht="13.5" thickTop="1">
      <c r="A12516" s="188" t="s">
        <v>124</v>
      </c>
      <c r="B12516" s="188"/>
      <c r="C12516" s="188"/>
      <c r="D12516" s="190"/>
      <c r="E12516" s="190"/>
      <c r="F12516" s="189"/>
      <c r="G12516" s="189"/>
      <c r="I12516" s="303"/>
      <c r="S12516" s="282"/>
    </row>
    <row r="12517" spans="1:20" s="191" customFormat="1">
      <c r="A12517" s="188" t="str">
        <f>CONCATENATE('Prestaciones y AIU'!A11136," ANALISIS DE PRECIOS UNITARIOS")</f>
        <v xml:space="preserve"> ANALISIS DE PRECIOS UNITARIOS</v>
      </c>
      <c r="B12517" s="188"/>
      <c r="C12517" s="188"/>
      <c r="D12517" s="190"/>
      <c r="E12517" s="190"/>
      <c r="F12517" s="189"/>
      <c r="G12517" s="189"/>
      <c r="I12517" s="303"/>
      <c r="S12517" s="282"/>
    </row>
    <row r="12518" spans="1:20" s="191" customFormat="1">
      <c r="A12518" s="188" t="str">
        <f>Objeto_LIC</f>
        <v>OBJETO PROCESO COMPETITIVO</v>
      </c>
      <c r="B12518" s="188"/>
      <c r="C12518" s="188"/>
      <c r="D12518" s="190"/>
      <c r="E12518" s="190"/>
      <c r="F12518" s="189"/>
      <c r="G12518" s="189"/>
      <c r="I12518" s="303"/>
      <c r="S12518" s="282"/>
    </row>
    <row r="12519" spans="1:20">
      <c r="A12519" s="188"/>
      <c r="B12519" s="188"/>
      <c r="C12519" s="188"/>
      <c r="D12519" s="190"/>
      <c r="E12519" s="190"/>
      <c r="F12519" s="189"/>
      <c r="G12519" s="189"/>
    </row>
    <row r="12520" spans="1:20" s="201" customFormat="1" ht="13.5" thickBot="1">
      <c r="A12520" s="192"/>
      <c r="B12520" s="192"/>
      <c r="C12520" s="192"/>
      <c r="D12520" s="194"/>
      <c r="E12520" s="194"/>
      <c r="F12520" s="193"/>
      <c r="G12520" s="193"/>
      <c r="I12520" s="305"/>
      <c r="S12520" s="282"/>
    </row>
    <row r="12521" spans="1:20" ht="13.5" thickTop="1">
      <c r="A12521" s="196"/>
      <c r="B12521" s="197"/>
      <c r="C12521" s="197"/>
      <c r="D12521" s="199"/>
      <c r="E12521" s="199"/>
      <c r="F12521" s="198"/>
      <c r="G12521" s="200" t="s">
        <v>125</v>
      </c>
    </row>
    <row r="12522" spans="1:20">
      <c r="A12522" s="202" t="s">
        <v>58</v>
      </c>
      <c r="B12522" s="844" t="str">
        <f>Proponente</f>
        <v>INDICAR NOMBRE DE CONTRATISTA</v>
      </c>
      <c r="C12522" s="844"/>
      <c r="D12522" s="844"/>
      <c r="E12522" s="844"/>
      <c r="F12522" s="844"/>
      <c r="G12522" s="845"/>
    </row>
    <row r="12523" spans="1:20">
      <c r="A12523" s="202" t="s">
        <v>59</v>
      </c>
      <c r="B12523" s="203" t="str">
        <f>Presupuesto!$A$188</f>
        <v>13,2</v>
      </c>
      <c r="C12523" s="844" t="str">
        <f>Presupuesto!$B$188</f>
        <v>Construcción de Pozo Profundo para captación de Agua (Tod Incluido)</v>
      </c>
      <c r="D12523" s="844"/>
      <c r="E12523" s="844"/>
      <c r="F12523" s="844"/>
      <c r="G12523" s="845"/>
    </row>
    <row r="12524" spans="1:20">
      <c r="A12524" s="204"/>
      <c r="D12524" s="206"/>
      <c r="E12524" s="206"/>
      <c r="F12524" s="192" t="s">
        <v>87</v>
      </c>
      <c r="G12524" s="207" t="str">
        <f>Presupuesto!$C$188</f>
        <v>m</v>
      </c>
      <c r="I12524" s="306"/>
      <c r="J12524" s="281"/>
      <c r="K12524" s="281"/>
      <c r="L12524" s="281"/>
      <c r="M12524" s="281"/>
      <c r="N12524" s="281"/>
      <c r="O12524" s="281"/>
      <c r="P12524" s="281"/>
      <c r="Q12524" s="281"/>
      <c r="R12524" s="281"/>
      <c r="S12524" s="281"/>
    </row>
    <row r="12525" spans="1:20" s="209" customFormat="1" ht="13.5" thickBot="1">
      <c r="A12525" s="202" t="s">
        <v>60</v>
      </c>
      <c r="B12525" s="195"/>
      <c r="C12525" s="195"/>
      <c r="D12525" s="206"/>
      <c r="E12525" s="206"/>
      <c r="F12525" s="205"/>
      <c r="G12525" s="208"/>
      <c r="I12525" s="307"/>
      <c r="S12525" s="281"/>
    </row>
    <row r="12526" spans="1:20" ht="13.5" thickTop="1">
      <c r="A12526" s="210" t="s">
        <v>53</v>
      </c>
      <c r="B12526" s="211" t="s">
        <v>61</v>
      </c>
      <c r="C12526" s="211" t="s">
        <v>62</v>
      </c>
      <c r="D12526" s="212" t="s">
        <v>70</v>
      </c>
      <c r="E12526" s="213" t="s">
        <v>98</v>
      </c>
      <c r="F12526" s="213" t="s">
        <v>75</v>
      </c>
      <c r="G12526" s="214" t="s">
        <v>66</v>
      </c>
      <c r="I12526" s="269"/>
    </row>
    <row r="12527" spans="1:20">
      <c r="A12527" s="215" t="str">
        <f t="shared" ref="A12527:A12538" si="2235">IF(I12526=0,"-",VLOOKUP(I12526,EQUIPOS,2,FALSE))</f>
        <v>-</v>
      </c>
      <c r="B12527" s="216"/>
      <c r="C12527" s="216"/>
      <c r="D12527" s="186"/>
      <c r="E12527" s="217">
        <f t="shared" ref="E12527:E12538" si="2236">IF(I12526=0,0,VLOOKUP(I12526,EQUIPOS,4,FALSE))</f>
        <v>0</v>
      </c>
      <c r="F12527" s="218">
        <f t="shared" ref="F12527:F12538" si="2237">IF(D12527=0,0,E12527/D12527)</f>
        <v>0</v>
      </c>
      <c r="G12527" s="219"/>
      <c r="I12527" s="269"/>
    </row>
    <row r="12528" spans="1:20">
      <c r="A12528" s="215" t="str">
        <f t="shared" si="2235"/>
        <v>-</v>
      </c>
      <c r="B12528" s="216"/>
      <c r="C12528" s="216"/>
      <c r="D12528" s="186"/>
      <c r="E12528" s="217">
        <f t="shared" si="2236"/>
        <v>0</v>
      </c>
      <c r="F12528" s="218">
        <f t="shared" si="2237"/>
        <v>0</v>
      </c>
      <c r="G12528" s="220"/>
      <c r="I12528" s="269"/>
    </row>
    <row r="12529" spans="1:19">
      <c r="A12529" s="215" t="str">
        <f t="shared" si="2235"/>
        <v>-</v>
      </c>
      <c r="B12529" s="216"/>
      <c r="C12529" s="216"/>
      <c r="D12529" s="186"/>
      <c r="E12529" s="217">
        <f t="shared" si="2236"/>
        <v>0</v>
      </c>
      <c r="F12529" s="218">
        <f t="shared" si="2237"/>
        <v>0</v>
      </c>
      <c r="G12529" s="220"/>
      <c r="I12529" s="269"/>
    </row>
    <row r="12530" spans="1:19">
      <c r="A12530" s="215" t="str">
        <f t="shared" si="2235"/>
        <v>-</v>
      </c>
      <c r="B12530" s="216"/>
      <c r="C12530" s="216"/>
      <c r="D12530" s="186"/>
      <c r="E12530" s="217">
        <f t="shared" si="2236"/>
        <v>0</v>
      </c>
      <c r="F12530" s="218">
        <f t="shared" si="2237"/>
        <v>0</v>
      </c>
      <c r="G12530" s="220"/>
      <c r="I12530" s="269"/>
    </row>
    <row r="12531" spans="1:19">
      <c r="A12531" s="215" t="str">
        <f t="shared" si="2235"/>
        <v>-</v>
      </c>
      <c r="B12531" s="216"/>
      <c r="C12531" s="216"/>
      <c r="D12531" s="186"/>
      <c r="E12531" s="217">
        <f t="shared" si="2236"/>
        <v>0</v>
      </c>
      <c r="F12531" s="218">
        <f t="shared" si="2237"/>
        <v>0</v>
      </c>
      <c r="G12531" s="220"/>
      <c r="I12531" s="269"/>
    </row>
    <row r="12532" spans="1:19">
      <c r="A12532" s="215" t="str">
        <f t="shared" si="2235"/>
        <v>-</v>
      </c>
      <c r="B12532" s="216"/>
      <c r="C12532" s="216"/>
      <c r="D12532" s="186"/>
      <c r="E12532" s="217">
        <f t="shared" si="2236"/>
        <v>0</v>
      </c>
      <c r="F12532" s="218">
        <f t="shared" si="2237"/>
        <v>0</v>
      </c>
      <c r="G12532" s="220"/>
      <c r="I12532" s="269"/>
    </row>
    <row r="12533" spans="1:19">
      <c r="A12533" s="215" t="str">
        <f t="shared" si="2235"/>
        <v>-</v>
      </c>
      <c r="B12533" s="216"/>
      <c r="C12533" s="216"/>
      <c r="D12533" s="186"/>
      <c r="E12533" s="217">
        <f t="shared" si="2236"/>
        <v>0</v>
      </c>
      <c r="F12533" s="218">
        <f t="shared" si="2237"/>
        <v>0</v>
      </c>
      <c r="G12533" s="220"/>
      <c r="I12533" s="269"/>
    </row>
    <row r="12534" spans="1:19">
      <c r="A12534" s="215" t="str">
        <f t="shared" si="2235"/>
        <v>-</v>
      </c>
      <c r="B12534" s="216"/>
      <c r="C12534" s="216"/>
      <c r="D12534" s="186"/>
      <c r="E12534" s="217">
        <f t="shared" si="2236"/>
        <v>0</v>
      </c>
      <c r="F12534" s="218">
        <f t="shared" si="2237"/>
        <v>0</v>
      </c>
      <c r="G12534" s="220"/>
      <c r="I12534" s="269"/>
    </row>
    <row r="12535" spans="1:19">
      <c r="A12535" s="215" t="str">
        <f t="shared" si="2235"/>
        <v>-</v>
      </c>
      <c r="B12535" s="216"/>
      <c r="C12535" s="216"/>
      <c r="D12535" s="186"/>
      <c r="E12535" s="217">
        <f t="shared" si="2236"/>
        <v>0</v>
      </c>
      <c r="F12535" s="218">
        <f t="shared" si="2237"/>
        <v>0</v>
      </c>
      <c r="G12535" s="220"/>
      <c r="I12535" s="269"/>
    </row>
    <row r="12536" spans="1:19">
      <c r="A12536" s="215" t="str">
        <f t="shared" si="2235"/>
        <v>-</v>
      </c>
      <c r="B12536" s="216"/>
      <c r="C12536" s="216"/>
      <c r="D12536" s="186"/>
      <c r="E12536" s="217">
        <f t="shared" si="2236"/>
        <v>0</v>
      </c>
      <c r="F12536" s="218">
        <f t="shared" si="2237"/>
        <v>0</v>
      </c>
      <c r="G12536" s="220"/>
      <c r="I12536" s="269"/>
    </row>
    <row r="12537" spans="1:19">
      <c r="A12537" s="215" t="str">
        <f t="shared" si="2235"/>
        <v>-</v>
      </c>
      <c r="B12537" s="216"/>
      <c r="C12537" s="216"/>
      <c r="D12537" s="186"/>
      <c r="E12537" s="217">
        <f t="shared" si="2236"/>
        <v>0</v>
      </c>
      <c r="F12537" s="218">
        <f t="shared" si="2237"/>
        <v>0</v>
      </c>
      <c r="G12537" s="220"/>
      <c r="I12537" s="269"/>
    </row>
    <row r="12538" spans="1:19">
      <c r="A12538" s="215" t="str">
        <f t="shared" si="2235"/>
        <v>-</v>
      </c>
      <c r="B12538" s="216"/>
      <c r="C12538" s="216"/>
      <c r="D12538" s="186"/>
      <c r="E12538" s="217">
        <f t="shared" si="2236"/>
        <v>0</v>
      </c>
      <c r="F12538" s="218">
        <f t="shared" si="2237"/>
        <v>0</v>
      </c>
      <c r="G12538" s="220"/>
      <c r="I12538" s="308"/>
    </row>
    <row r="12539" spans="1:19" ht="13.5" thickBot="1">
      <c r="A12539" s="222"/>
      <c r="B12539" s="223"/>
      <c r="C12539" s="223"/>
      <c r="D12539" s="225"/>
      <c r="E12539" s="225"/>
      <c r="F12539" s="226" t="s">
        <v>76</v>
      </c>
      <c r="G12539" s="227">
        <f>SUM(F12527:F12538)</f>
        <v>0</v>
      </c>
      <c r="I12539" s="308"/>
    </row>
    <row r="12540" spans="1:19" s="209" customFormat="1" ht="13.5" thickTop="1">
      <c r="A12540" s="228" t="s">
        <v>63</v>
      </c>
      <c r="B12540" s="229"/>
      <c r="C12540" s="229"/>
      <c r="D12540" s="231"/>
      <c r="E12540" s="231"/>
      <c r="F12540" s="230"/>
      <c r="G12540" s="232"/>
      <c r="I12540" s="307"/>
      <c r="S12540" s="281"/>
    </row>
    <row r="12541" spans="1:19" ht="26">
      <c r="A12541" s="233" t="s">
        <v>53</v>
      </c>
      <c r="B12541" s="234"/>
      <c r="C12541" s="235" t="s">
        <v>54</v>
      </c>
      <c r="D12541" s="298" t="s">
        <v>64</v>
      </c>
      <c r="E12541" s="236" t="s">
        <v>65</v>
      </c>
      <c r="F12541" s="237" t="s">
        <v>75</v>
      </c>
      <c r="G12541" s="238" t="s">
        <v>66</v>
      </c>
      <c r="I12541" s="269"/>
    </row>
    <row r="12542" spans="1:19">
      <c r="A12542" s="842" t="str">
        <f t="shared" ref="A12542:A12553" si="2238">IF(I12541=0,"",VLOOKUP(I12541,MATERIALES,2,FALSE))</f>
        <v/>
      </c>
      <c r="B12542" s="843"/>
      <c r="C12542" s="239" t="str">
        <f t="shared" ref="C12542:C12550" si="2239">IF(I12541=0,"",VLOOKUP(I12541,MATERIALES,3,FALSE))</f>
        <v/>
      </c>
      <c r="D12542" s="186"/>
      <c r="E12542" s="240">
        <f t="shared" ref="E12542:E12553" si="2240">IF(I12541=0,0,VLOOKUP(I12541,MATERIALES,4,FALSE))</f>
        <v>0</v>
      </c>
      <c r="F12542" s="218">
        <f>D12542*E12542</f>
        <v>0</v>
      </c>
      <c r="G12542" s="219"/>
      <c r="I12542" s="269"/>
    </row>
    <row r="12543" spans="1:19">
      <c r="A12543" s="842" t="str">
        <f t="shared" si="2238"/>
        <v/>
      </c>
      <c r="B12543" s="843"/>
      <c r="C12543" s="239" t="str">
        <f t="shared" si="2239"/>
        <v/>
      </c>
      <c r="D12543" s="186"/>
      <c r="E12543" s="240">
        <f t="shared" si="2240"/>
        <v>0</v>
      </c>
      <c r="F12543" s="218">
        <f t="shared" ref="F12543:F12553" si="2241">D12543*E12543</f>
        <v>0</v>
      </c>
      <c r="G12543" s="220"/>
      <c r="I12543" s="269"/>
    </row>
    <row r="12544" spans="1:19">
      <c r="A12544" s="842" t="str">
        <f t="shared" si="2238"/>
        <v/>
      </c>
      <c r="B12544" s="843"/>
      <c r="C12544" s="239" t="str">
        <f t="shared" si="2239"/>
        <v/>
      </c>
      <c r="D12544" s="186"/>
      <c r="E12544" s="240">
        <f t="shared" si="2240"/>
        <v>0</v>
      </c>
      <c r="F12544" s="218">
        <f t="shared" si="2241"/>
        <v>0</v>
      </c>
      <c r="G12544" s="220"/>
      <c r="I12544" s="269"/>
    </row>
    <row r="12545" spans="1:9">
      <c r="A12545" s="842" t="str">
        <f t="shared" si="2238"/>
        <v/>
      </c>
      <c r="B12545" s="843"/>
      <c r="C12545" s="239" t="str">
        <f t="shared" si="2239"/>
        <v/>
      </c>
      <c r="D12545" s="186"/>
      <c r="E12545" s="240">
        <f t="shared" si="2240"/>
        <v>0</v>
      </c>
      <c r="F12545" s="218">
        <f t="shared" si="2241"/>
        <v>0</v>
      </c>
      <c r="G12545" s="220"/>
      <c r="I12545" s="269"/>
    </row>
    <row r="12546" spans="1:9">
      <c r="A12546" s="842" t="str">
        <f t="shared" si="2238"/>
        <v/>
      </c>
      <c r="B12546" s="843"/>
      <c r="C12546" s="239" t="str">
        <f t="shared" si="2239"/>
        <v/>
      </c>
      <c r="D12546" s="186"/>
      <c r="E12546" s="240">
        <f t="shared" si="2240"/>
        <v>0</v>
      </c>
      <c r="F12546" s="218">
        <f t="shared" si="2241"/>
        <v>0</v>
      </c>
      <c r="G12546" s="220"/>
      <c r="I12546" s="269"/>
    </row>
    <row r="12547" spans="1:9">
      <c r="A12547" s="842" t="str">
        <f t="shared" si="2238"/>
        <v/>
      </c>
      <c r="B12547" s="843"/>
      <c r="C12547" s="239" t="str">
        <f t="shared" si="2239"/>
        <v/>
      </c>
      <c r="D12547" s="186"/>
      <c r="E12547" s="240">
        <f t="shared" si="2240"/>
        <v>0</v>
      </c>
      <c r="F12547" s="218">
        <f t="shared" si="2241"/>
        <v>0</v>
      </c>
      <c r="G12547" s="220"/>
      <c r="I12547" s="269"/>
    </row>
    <row r="12548" spans="1:9">
      <c r="A12548" s="842" t="str">
        <f t="shared" si="2238"/>
        <v/>
      </c>
      <c r="B12548" s="843"/>
      <c r="C12548" s="239" t="str">
        <f t="shared" si="2239"/>
        <v/>
      </c>
      <c r="D12548" s="186"/>
      <c r="E12548" s="240">
        <f t="shared" si="2240"/>
        <v>0</v>
      </c>
      <c r="F12548" s="218">
        <f t="shared" si="2241"/>
        <v>0</v>
      </c>
      <c r="G12548" s="220"/>
      <c r="I12548" s="269"/>
    </row>
    <row r="12549" spans="1:9">
      <c r="A12549" s="842" t="str">
        <f t="shared" si="2238"/>
        <v/>
      </c>
      <c r="B12549" s="843"/>
      <c r="C12549" s="239" t="str">
        <f t="shared" si="2239"/>
        <v/>
      </c>
      <c r="D12549" s="186"/>
      <c r="E12549" s="240">
        <f t="shared" si="2240"/>
        <v>0</v>
      </c>
      <c r="F12549" s="218">
        <f t="shared" si="2241"/>
        <v>0</v>
      </c>
      <c r="G12549" s="241"/>
      <c r="I12549" s="269"/>
    </row>
    <row r="12550" spans="1:9">
      <c r="A12550" s="842" t="str">
        <f t="shared" si="2238"/>
        <v/>
      </c>
      <c r="B12550" s="843"/>
      <c r="C12550" s="239" t="str">
        <f t="shared" si="2239"/>
        <v/>
      </c>
      <c r="D12550" s="186"/>
      <c r="E12550" s="240">
        <f t="shared" si="2240"/>
        <v>0</v>
      </c>
      <c r="F12550" s="218">
        <f t="shared" si="2241"/>
        <v>0</v>
      </c>
      <c r="G12550" s="220"/>
      <c r="I12550" s="269"/>
    </row>
    <row r="12551" spans="1:9">
      <c r="A12551" s="842" t="str">
        <f t="shared" si="2238"/>
        <v/>
      </c>
      <c r="B12551" s="843"/>
      <c r="C12551" s="239"/>
      <c r="D12551" s="186"/>
      <c r="E12551" s="240">
        <f t="shared" si="2240"/>
        <v>0</v>
      </c>
      <c r="F12551" s="218">
        <f t="shared" si="2241"/>
        <v>0</v>
      </c>
      <c r="G12551" s="220"/>
      <c r="I12551" s="269"/>
    </row>
    <row r="12552" spans="1:9">
      <c r="A12552" s="842" t="str">
        <f t="shared" si="2238"/>
        <v/>
      </c>
      <c r="B12552" s="843"/>
      <c r="C12552" s="239"/>
      <c r="D12552" s="186"/>
      <c r="E12552" s="240">
        <f t="shared" si="2240"/>
        <v>0</v>
      </c>
      <c r="F12552" s="218">
        <f t="shared" si="2241"/>
        <v>0</v>
      </c>
      <c r="G12552" s="220"/>
      <c r="I12552" s="269"/>
    </row>
    <row r="12553" spans="1:9" ht="26.25" customHeight="1">
      <c r="A12553" s="842" t="str">
        <f t="shared" si="2238"/>
        <v/>
      </c>
      <c r="B12553" s="843"/>
      <c r="C12553" s="239" t="str">
        <f t="shared" ref="C12553" si="2242">IF(I12552=0,"",VLOOKUP(I12552,MATERIALES,3,FALSE))</f>
        <v/>
      </c>
      <c r="D12553" s="186"/>
      <c r="E12553" s="240">
        <f t="shared" si="2240"/>
        <v>0</v>
      </c>
      <c r="F12553" s="218">
        <f t="shared" si="2241"/>
        <v>0</v>
      </c>
      <c r="G12553" s="221"/>
      <c r="I12553" s="308"/>
    </row>
    <row r="12554" spans="1:9" ht="13.5" thickBot="1">
      <c r="A12554" s="204"/>
      <c r="D12554" s="206"/>
      <c r="E12554" s="242"/>
      <c r="F12554" s="243" t="s">
        <v>77</v>
      </c>
      <c r="G12554" s="241">
        <f>SUM(F12542:F12553)</f>
        <v>0</v>
      </c>
      <c r="I12554" s="308"/>
    </row>
    <row r="12555" spans="1:9" ht="14" thickTop="1" thickBot="1">
      <c r="A12555" s="244" t="s">
        <v>68</v>
      </c>
      <c r="B12555" s="245"/>
      <c r="C12555" s="245"/>
      <c r="D12555" s="247"/>
      <c r="E12555" s="247"/>
      <c r="F12555" s="246"/>
      <c r="G12555" s="248"/>
      <c r="I12555" s="308"/>
    </row>
    <row r="12556" spans="1:9" ht="13.5" thickTop="1">
      <c r="A12556" s="233" t="s">
        <v>53</v>
      </c>
      <c r="B12556" s="234"/>
      <c r="C12556" s="236" t="s">
        <v>67</v>
      </c>
      <c r="D12556" s="298" t="s">
        <v>71</v>
      </c>
      <c r="E12556" s="236" t="s">
        <v>96</v>
      </c>
      <c r="F12556" s="237" t="s">
        <v>75</v>
      </c>
      <c r="G12556" s="238" t="s">
        <v>66</v>
      </c>
      <c r="I12556" s="269"/>
    </row>
    <row r="12557" spans="1:9">
      <c r="A12557" s="842" t="str">
        <f>IF(I12556=0,"",VLOOKUP(I12556,EQUIPOS,2,FALSE))</f>
        <v/>
      </c>
      <c r="B12557" s="843"/>
      <c r="C12557" s="187"/>
      <c r="D12557" s="186"/>
      <c r="E12557" s="240">
        <f>IF(I12556=0,0,VLOOKUP(I12556,EQUIPOS,4,FALSE))</f>
        <v>0</v>
      </c>
      <c r="F12557" s="218">
        <f>C12557*D12557*E12557</f>
        <v>0</v>
      </c>
      <c r="G12557" s="219"/>
      <c r="I12557" s="269"/>
    </row>
    <row r="12558" spans="1:9">
      <c r="A12558" s="842" t="str">
        <f>IF(I12557=0,"",VLOOKUP(I12557,EQUIPOS,2,FALSE))</f>
        <v/>
      </c>
      <c r="B12558" s="843"/>
      <c r="C12558" s="187"/>
      <c r="D12558" s="186"/>
      <c r="E12558" s="240">
        <f>IF(I12557=0,0,VLOOKUP(I12557,EQUIPOS,4,FALSE))</f>
        <v>0</v>
      </c>
      <c r="F12558" s="218">
        <f t="shared" ref="F12558:F12561" si="2243">C12558*D12558*E12558</f>
        <v>0</v>
      </c>
      <c r="G12558" s="220"/>
      <c r="I12558" s="269"/>
    </row>
    <row r="12559" spans="1:9">
      <c r="A12559" s="842" t="str">
        <f>IF(I12558=0,"",VLOOKUP(I12558,EQUIPOS,2,FALSE))</f>
        <v/>
      </c>
      <c r="B12559" s="843"/>
      <c r="C12559" s="187"/>
      <c r="D12559" s="186"/>
      <c r="E12559" s="240">
        <f>IF(I12558=0,0,VLOOKUP(I12558,EQUIPOS,4,FALSE))</f>
        <v>0</v>
      </c>
      <c r="F12559" s="218">
        <f t="shared" si="2243"/>
        <v>0</v>
      </c>
      <c r="G12559" s="220"/>
      <c r="I12559" s="269"/>
    </row>
    <row r="12560" spans="1:9">
      <c r="A12560" s="842" t="str">
        <f>IF(I12559=0,"",VLOOKUP(I12559,EQUIPOS,2,FALSE))</f>
        <v/>
      </c>
      <c r="B12560" s="843"/>
      <c r="C12560" s="187"/>
      <c r="D12560" s="186"/>
      <c r="E12560" s="240">
        <f>IF(I12559=0,0,VLOOKUP(I12559,EQUIPOS,4,FALSE))</f>
        <v>0</v>
      </c>
      <c r="F12560" s="218">
        <f t="shared" si="2243"/>
        <v>0</v>
      </c>
      <c r="G12560" s="220"/>
      <c r="I12560" s="269"/>
    </row>
    <row r="12561" spans="1:9" ht="30.75" customHeight="1">
      <c r="A12561" s="842" t="str">
        <f>IF(I12560=0,"",VLOOKUP(I12560,EQUIPOS,2,FALSE))</f>
        <v/>
      </c>
      <c r="B12561" s="843"/>
      <c r="C12561" s="187"/>
      <c r="D12561" s="186"/>
      <c r="E12561" s="240">
        <f>IF(I12560=0,0,VLOOKUP(I12560,EQUIPOS,4,FALSE))</f>
        <v>0</v>
      </c>
      <c r="F12561" s="218">
        <f t="shared" si="2243"/>
        <v>0</v>
      </c>
      <c r="G12561" s="221"/>
      <c r="I12561" s="308"/>
    </row>
    <row r="12562" spans="1:9" ht="13.5" thickBot="1">
      <c r="A12562" s="222"/>
      <c r="B12562" s="223"/>
      <c r="C12562" s="223"/>
      <c r="D12562" s="225"/>
      <c r="E12562" s="249"/>
      <c r="F12562" s="226" t="s">
        <v>78</v>
      </c>
      <c r="G12562" s="250">
        <f>SUM(F12557:F12561)</f>
        <v>0</v>
      </c>
      <c r="I12562" s="308"/>
    </row>
    <row r="12563" spans="1:9" ht="13.5" thickTop="1">
      <c r="A12563" s="228" t="s">
        <v>69</v>
      </c>
      <c r="B12563" s="229"/>
      <c r="C12563" s="229"/>
      <c r="D12563" s="231"/>
      <c r="E12563" s="231"/>
      <c r="F12563" s="230"/>
      <c r="G12563" s="232"/>
      <c r="H12563" s="209"/>
      <c r="I12563" s="307"/>
    </row>
    <row r="12564" spans="1:9" ht="26">
      <c r="A12564" s="233" t="s">
        <v>53</v>
      </c>
      <c r="B12564" s="235" t="s">
        <v>54</v>
      </c>
      <c r="C12564" s="235" t="s">
        <v>64</v>
      </c>
      <c r="D12564" s="298" t="s">
        <v>70</v>
      </c>
      <c r="E12564" s="236" t="s">
        <v>65</v>
      </c>
      <c r="F12564" s="237" t="s">
        <v>75</v>
      </c>
      <c r="G12564" s="238" t="s">
        <v>66</v>
      </c>
      <c r="I12564" s="269"/>
    </row>
    <row r="12565" spans="1:9">
      <c r="A12565" s="251" t="str">
        <f t="shared" ref="A12565:A12576" si="2244">IF(I12564=0,"",VLOOKUP(I12564,MANOOBRA,2,FALSE))</f>
        <v/>
      </c>
      <c r="B12565" s="239" t="str">
        <f t="shared" ref="B12565:B12576" si="2245">IF(I12564=0,"",VLOOKUP(I12564,MANOOBRA,3,FALSE))</f>
        <v/>
      </c>
      <c r="C12565" s="187"/>
      <c r="D12565" s="187"/>
      <c r="E12565" s="240">
        <f t="shared" ref="E12565:E12576" si="2246">IF(I12564=0,0,VLOOKUP(I12564,MANOOBRA,4,FALSE))</f>
        <v>0</v>
      </c>
      <c r="F12565" s="218">
        <f>IF(D12565=0,0,C12565*E12565/D12565)</f>
        <v>0</v>
      </c>
      <c r="G12565" s="219"/>
      <c r="I12565" s="269"/>
    </row>
    <row r="12566" spans="1:9">
      <c r="A12566" s="251" t="str">
        <f t="shared" si="2244"/>
        <v/>
      </c>
      <c r="B12566" s="239" t="str">
        <f t="shared" si="2245"/>
        <v/>
      </c>
      <c r="C12566" s="187"/>
      <c r="D12566" s="187"/>
      <c r="E12566" s="240">
        <f t="shared" si="2246"/>
        <v>0</v>
      </c>
      <c r="F12566" s="218">
        <f t="shared" ref="F12566:F12576" si="2247">IF(D12566=0,0,C12566*E12566/D12566)</f>
        <v>0</v>
      </c>
      <c r="G12566" s="220"/>
      <c r="I12566" s="269"/>
    </row>
    <row r="12567" spans="1:9">
      <c r="A12567" s="251" t="str">
        <f t="shared" si="2244"/>
        <v/>
      </c>
      <c r="B12567" s="239" t="str">
        <f t="shared" si="2245"/>
        <v/>
      </c>
      <c r="C12567" s="187"/>
      <c r="D12567" s="290"/>
      <c r="E12567" s="240">
        <f t="shared" si="2246"/>
        <v>0</v>
      </c>
      <c r="F12567" s="218">
        <f t="shared" si="2247"/>
        <v>0</v>
      </c>
      <c r="G12567" s="220"/>
      <c r="I12567" s="269"/>
    </row>
    <row r="12568" spans="1:9">
      <c r="A12568" s="251" t="str">
        <f t="shared" si="2244"/>
        <v/>
      </c>
      <c r="B12568" s="239" t="str">
        <f t="shared" si="2245"/>
        <v/>
      </c>
      <c r="C12568" s="187"/>
      <c r="D12568" s="187"/>
      <c r="E12568" s="240">
        <f t="shared" si="2246"/>
        <v>0</v>
      </c>
      <c r="F12568" s="218">
        <f t="shared" si="2247"/>
        <v>0</v>
      </c>
      <c r="G12568" s="220"/>
      <c r="I12568" s="269"/>
    </row>
    <row r="12569" spans="1:9">
      <c r="A12569" s="251" t="str">
        <f t="shared" si="2244"/>
        <v/>
      </c>
      <c r="B12569" s="239" t="str">
        <f t="shared" si="2245"/>
        <v/>
      </c>
      <c r="C12569" s="187"/>
      <c r="D12569" s="187"/>
      <c r="E12569" s="240">
        <f t="shared" si="2246"/>
        <v>0</v>
      </c>
      <c r="F12569" s="218">
        <f t="shared" si="2247"/>
        <v>0</v>
      </c>
      <c r="G12569" s="220"/>
      <c r="I12569" s="269"/>
    </row>
    <row r="12570" spans="1:9">
      <c r="A12570" s="251" t="str">
        <f t="shared" si="2244"/>
        <v/>
      </c>
      <c r="B12570" s="239" t="str">
        <f t="shared" si="2245"/>
        <v/>
      </c>
      <c r="C12570" s="187"/>
      <c r="D12570" s="187"/>
      <c r="E12570" s="240">
        <f t="shared" si="2246"/>
        <v>0</v>
      </c>
      <c r="F12570" s="218">
        <f t="shared" si="2247"/>
        <v>0</v>
      </c>
      <c r="G12570" s="220"/>
      <c r="I12570" s="269"/>
    </row>
    <row r="12571" spans="1:9">
      <c r="A12571" s="251" t="str">
        <f t="shared" si="2244"/>
        <v/>
      </c>
      <c r="B12571" s="239" t="str">
        <f t="shared" si="2245"/>
        <v/>
      </c>
      <c r="C12571" s="187"/>
      <c r="D12571" s="187"/>
      <c r="E12571" s="240">
        <f t="shared" si="2246"/>
        <v>0</v>
      </c>
      <c r="F12571" s="218">
        <f t="shared" si="2247"/>
        <v>0</v>
      </c>
      <c r="G12571" s="220"/>
      <c r="I12571" s="269"/>
    </row>
    <row r="12572" spans="1:9">
      <c r="A12572" s="251" t="str">
        <f t="shared" si="2244"/>
        <v/>
      </c>
      <c r="B12572" s="239" t="str">
        <f t="shared" si="2245"/>
        <v/>
      </c>
      <c r="C12572" s="187"/>
      <c r="D12572" s="187"/>
      <c r="E12572" s="240">
        <f t="shared" si="2246"/>
        <v>0</v>
      </c>
      <c r="F12572" s="218">
        <f t="shared" si="2247"/>
        <v>0</v>
      </c>
      <c r="G12572" s="220"/>
      <c r="I12572" s="269"/>
    </row>
    <row r="12573" spans="1:9">
      <c r="A12573" s="251" t="str">
        <f t="shared" si="2244"/>
        <v/>
      </c>
      <c r="B12573" s="239" t="str">
        <f t="shared" si="2245"/>
        <v/>
      </c>
      <c r="C12573" s="187"/>
      <c r="D12573" s="187"/>
      <c r="E12573" s="240">
        <f t="shared" si="2246"/>
        <v>0</v>
      </c>
      <c r="F12573" s="218">
        <f t="shared" si="2247"/>
        <v>0</v>
      </c>
      <c r="G12573" s="220"/>
      <c r="I12573" s="269"/>
    </row>
    <row r="12574" spans="1:9">
      <c r="A12574" s="251" t="str">
        <f t="shared" si="2244"/>
        <v/>
      </c>
      <c r="B12574" s="239" t="str">
        <f t="shared" si="2245"/>
        <v/>
      </c>
      <c r="C12574" s="187"/>
      <c r="D12574" s="187"/>
      <c r="E12574" s="240">
        <f t="shared" si="2246"/>
        <v>0</v>
      </c>
      <c r="F12574" s="218">
        <f t="shared" si="2247"/>
        <v>0</v>
      </c>
      <c r="G12574" s="220"/>
      <c r="I12574" s="269"/>
    </row>
    <row r="12575" spans="1:9">
      <c r="A12575" s="251" t="str">
        <f t="shared" si="2244"/>
        <v/>
      </c>
      <c r="B12575" s="239" t="str">
        <f t="shared" si="2245"/>
        <v/>
      </c>
      <c r="C12575" s="187"/>
      <c r="D12575" s="187"/>
      <c r="E12575" s="240">
        <f t="shared" si="2246"/>
        <v>0</v>
      </c>
      <c r="F12575" s="218">
        <f t="shared" si="2247"/>
        <v>0</v>
      </c>
      <c r="G12575" s="220"/>
      <c r="I12575" s="269"/>
    </row>
    <row r="12576" spans="1:9" ht="31.5" customHeight="1">
      <c r="A12576" s="251" t="str">
        <f t="shared" si="2244"/>
        <v/>
      </c>
      <c r="B12576" s="239" t="str">
        <f t="shared" si="2245"/>
        <v/>
      </c>
      <c r="C12576" s="187"/>
      <c r="D12576" s="187"/>
      <c r="E12576" s="240">
        <f t="shared" si="2246"/>
        <v>0</v>
      </c>
      <c r="F12576" s="218">
        <f t="shared" si="2247"/>
        <v>0</v>
      </c>
      <c r="G12576" s="221"/>
      <c r="I12576" s="308"/>
    </row>
    <row r="12577" spans="1:20" ht="13.5" thickBot="1">
      <c r="A12577" s="222"/>
      <c r="B12577" s="223"/>
      <c r="C12577" s="223"/>
      <c r="D12577" s="225"/>
      <c r="E12577" s="225"/>
      <c r="F12577" s="226" t="s">
        <v>79</v>
      </c>
      <c r="G12577" s="250">
        <f>SUM(F12565:F12576)</f>
        <v>0</v>
      </c>
      <c r="I12577" s="308"/>
    </row>
    <row r="12578" spans="1:20" ht="13.5" thickTop="1">
      <c r="A12578" s="179" t="s">
        <v>72</v>
      </c>
      <c r="B12578" s="229"/>
      <c r="C12578" s="229"/>
      <c r="D12578" s="231"/>
      <c r="E12578" s="231"/>
      <c r="F12578" s="230"/>
      <c r="G12578" s="232"/>
      <c r="H12578" s="209"/>
      <c r="I12578" s="307"/>
    </row>
    <row r="12579" spans="1:20">
      <c r="A12579" s="233" t="s">
        <v>53</v>
      </c>
      <c r="B12579" s="234"/>
      <c r="C12579" s="234"/>
      <c r="D12579" s="299"/>
      <c r="E12579" s="236" t="s">
        <v>73</v>
      </c>
      <c r="F12579" s="237" t="s">
        <v>74</v>
      </c>
      <c r="G12579" s="252" t="s">
        <v>73</v>
      </c>
      <c r="I12579" s="308"/>
    </row>
    <row r="12580" spans="1:20">
      <c r="A12580" s="178" t="s">
        <v>86</v>
      </c>
      <c r="B12580" s="253"/>
      <c r="C12580" s="253"/>
      <c r="D12580" s="300"/>
      <c r="E12580" s="217">
        <f>SUM(G12539,G12554,G12562,G12577)</f>
        <v>0</v>
      </c>
      <c r="F12580" s="254">
        <f>A</f>
        <v>0</v>
      </c>
      <c r="G12580" s="255">
        <f>E12580*F12580</f>
        <v>0</v>
      </c>
      <c r="I12580" s="308"/>
    </row>
    <row r="12581" spans="1:20">
      <c r="A12581" s="178" t="s">
        <v>84</v>
      </c>
      <c r="B12581" s="253"/>
      <c r="C12581" s="253"/>
      <c r="D12581" s="300"/>
      <c r="E12581" s="217">
        <f>SUM(G12539,G12554,G12562,G12577)</f>
        <v>0</v>
      </c>
      <c r="F12581" s="254">
        <f>I</f>
        <v>0</v>
      </c>
      <c r="G12581" s="255">
        <f>E12581*F12581</f>
        <v>0</v>
      </c>
      <c r="I12581" s="308"/>
    </row>
    <row r="12582" spans="1:20" ht="33" customHeight="1">
      <c r="A12582" s="178" t="s">
        <v>85</v>
      </c>
      <c r="B12582" s="253"/>
      <c r="C12582" s="253"/>
      <c r="D12582" s="300"/>
      <c r="E12582" s="217">
        <f>SUM(G12539,G12554,G12562,G12577)</f>
        <v>0</v>
      </c>
      <c r="F12582" s="254">
        <f>U</f>
        <v>0</v>
      </c>
      <c r="G12582" s="255">
        <f>E12582*F12582</f>
        <v>0</v>
      </c>
      <c r="I12582" s="308"/>
      <c r="J12582" s="281"/>
      <c r="K12582" s="281"/>
      <c r="L12582" s="281"/>
      <c r="M12582" s="281"/>
      <c r="N12582" s="281"/>
      <c r="O12582" s="281"/>
      <c r="P12582" s="281"/>
      <c r="Q12582" s="281"/>
      <c r="R12582" s="281"/>
      <c r="S12582" s="281"/>
    </row>
    <row r="12583" spans="1:20" s="201" customFormat="1" ht="13.5" thickBot="1">
      <c r="A12583" s="222"/>
      <c r="B12583" s="223"/>
      <c r="C12583" s="223"/>
      <c r="D12583" s="225"/>
      <c r="E12583" s="225"/>
      <c r="F12583" s="256" t="s">
        <v>83</v>
      </c>
      <c r="G12583" s="250">
        <f>SUM(G12580:G12582)</f>
        <v>0</v>
      </c>
      <c r="I12583" s="309"/>
      <c r="J12583" s="201" t="str">
        <f>B12523</f>
        <v>13,2</v>
      </c>
      <c r="K12583" s="261">
        <f>E12580</f>
        <v>0</v>
      </c>
      <c r="L12583" s="261">
        <f>+G12539</f>
        <v>0</v>
      </c>
      <c r="M12583" s="261">
        <f>+G12554</f>
        <v>0</v>
      </c>
      <c r="N12583" s="261">
        <f>+G12562</f>
        <v>0</v>
      </c>
      <c r="O12583" s="261">
        <f>+G12577</f>
        <v>0</v>
      </c>
      <c r="P12583" s="280">
        <f>G12580</f>
        <v>0</v>
      </c>
      <c r="Q12583" s="280">
        <f>G12581</f>
        <v>0</v>
      </c>
      <c r="R12583" s="280">
        <f>G12582</f>
        <v>0</v>
      </c>
      <c r="S12583" s="283">
        <f>SUM(K12583:R12583)</f>
        <v>0</v>
      </c>
      <c r="T12583" s="280"/>
    </row>
    <row r="12584" spans="1:20" ht="14" thickTop="1" thickBot="1">
      <c r="A12584" s="257"/>
      <c r="B12584" s="201"/>
      <c r="C12584" s="201"/>
      <c r="D12584" s="301"/>
      <c r="E12584" s="258" t="s">
        <v>88</v>
      </c>
      <c r="F12584" s="259"/>
      <c r="G12584" s="260">
        <f>ROUND(SUM(G12539,G12554,G12562,G12577,G12583),0)</f>
        <v>0</v>
      </c>
      <c r="I12584" s="308"/>
      <c r="T12584" s="280"/>
    </row>
    <row r="12585" spans="1:20" ht="13.5" thickTop="1">
      <c r="A12585" s="262" t="s">
        <v>95</v>
      </c>
      <c r="D12585" s="206"/>
      <c r="E12585" s="206"/>
      <c r="F12585" s="205"/>
      <c r="G12585" s="208"/>
      <c r="I12585" s="308"/>
      <c r="T12585" s="280"/>
    </row>
    <row r="12586" spans="1:20">
      <c r="A12586" s="262"/>
      <c r="B12586" s="263"/>
      <c r="C12586" s="263"/>
      <c r="D12586" s="302"/>
      <c r="E12586" s="206"/>
      <c r="F12586" s="205"/>
      <c r="G12586" s="264">
        <f ca="1">TODAY()</f>
        <v>45189</v>
      </c>
      <c r="I12586" s="308"/>
      <c r="T12586" s="280"/>
    </row>
    <row r="12587" spans="1:20" s="191" customFormat="1" ht="13.5" thickBot="1">
      <c r="A12587" s="222"/>
      <c r="B12587" s="223"/>
      <c r="C12587" s="223"/>
      <c r="D12587" s="225"/>
      <c r="E12587" s="225"/>
      <c r="F12587" s="224"/>
      <c r="G12587" s="265"/>
      <c r="I12587" s="303"/>
      <c r="S12587" s="282"/>
    </row>
    <row r="12588" spans="1:20" s="191" customFormat="1" ht="13.5" thickTop="1">
      <c r="A12588" s="188" t="s">
        <v>124</v>
      </c>
      <c r="B12588" s="188"/>
      <c r="C12588" s="188"/>
      <c r="D12588" s="190"/>
      <c r="E12588" s="190"/>
      <c r="F12588" s="189"/>
      <c r="G12588" s="189"/>
      <c r="I12588" s="303"/>
      <c r="S12588" s="282"/>
    </row>
    <row r="12589" spans="1:20" s="191" customFormat="1">
      <c r="A12589" s="188" t="str">
        <f>CONCATENATE('Prestaciones y AIU'!A11208," ANALISIS DE PRECIOS UNITARIOS")</f>
        <v xml:space="preserve"> ANALISIS DE PRECIOS UNITARIOS</v>
      </c>
      <c r="B12589" s="188"/>
      <c r="C12589" s="188"/>
      <c r="D12589" s="190"/>
      <c r="E12589" s="190"/>
      <c r="F12589" s="189"/>
      <c r="G12589" s="189"/>
      <c r="I12589" s="303"/>
      <c r="S12589" s="282"/>
    </row>
    <row r="12590" spans="1:20" s="191" customFormat="1">
      <c r="A12590" s="188" t="str">
        <f>Objeto_LIC</f>
        <v>OBJETO PROCESO COMPETITIVO</v>
      </c>
      <c r="B12590" s="188"/>
      <c r="C12590" s="188"/>
      <c r="D12590" s="190"/>
      <c r="E12590" s="190"/>
      <c r="F12590" s="189"/>
      <c r="G12590" s="189"/>
      <c r="I12590" s="303"/>
      <c r="S12590" s="282"/>
    </row>
    <row r="12591" spans="1:20">
      <c r="A12591" s="188"/>
      <c r="B12591" s="188"/>
      <c r="C12591" s="188"/>
      <c r="D12591" s="190"/>
      <c r="E12591" s="190"/>
      <c r="F12591" s="189"/>
      <c r="G12591" s="189"/>
    </row>
    <row r="12592" spans="1:20" s="201" customFormat="1" ht="13.5" thickBot="1">
      <c r="A12592" s="192"/>
      <c r="B12592" s="192"/>
      <c r="C12592" s="192"/>
      <c r="D12592" s="194"/>
      <c r="E12592" s="194"/>
      <c r="F12592" s="193"/>
      <c r="G12592" s="193"/>
      <c r="I12592" s="305"/>
      <c r="S12592" s="282"/>
    </row>
    <row r="12593" spans="1:19" ht="13.5" thickTop="1">
      <c r="A12593" s="196"/>
      <c r="B12593" s="197"/>
      <c r="C12593" s="197"/>
      <c r="D12593" s="199"/>
      <c r="E12593" s="199"/>
      <c r="F12593" s="198"/>
      <c r="G12593" s="200" t="s">
        <v>125</v>
      </c>
    </row>
    <row r="12594" spans="1:19">
      <c r="A12594" s="202" t="s">
        <v>58</v>
      </c>
      <c r="B12594" s="844" t="str">
        <f>Proponente</f>
        <v>INDICAR NOMBRE DE CONTRATISTA</v>
      </c>
      <c r="C12594" s="844"/>
      <c r="D12594" s="844"/>
      <c r="E12594" s="844"/>
      <c r="F12594" s="844"/>
      <c r="G12594" s="845"/>
    </row>
    <row r="12595" spans="1:19">
      <c r="A12595" s="202" t="s">
        <v>59</v>
      </c>
      <c r="B12595" s="203" t="str">
        <f>Presupuesto!$A$189</f>
        <v>13,3</v>
      </c>
      <c r="C12595" s="844" t="str">
        <f>Presupuesto!$B$189</f>
        <v>Suministro e Instalación de bomba electrosumergible de 5HP</v>
      </c>
      <c r="D12595" s="844"/>
      <c r="E12595" s="844"/>
      <c r="F12595" s="844"/>
      <c r="G12595" s="845"/>
    </row>
    <row r="12596" spans="1:19">
      <c r="A12596" s="204"/>
      <c r="D12596" s="206"/>
      <c r="E12596" s="206"/>
      <c r="F12596" s="192" t="s">
        <v>87</v>
      </c>
      <c r="G12596" s="207" t="str">
        <f>Presupuesto!$C$189</f>
        <v>Und</v>
      </c>
      <c r="I12596" s="306"/>
      <c r="J12596" s="281"/>
      <c r="K12596" s="281"/>
      <c r="L12596" s="281"/>
      <c r="M12596" s="281"/>
      <c r="N12596" s="281"/>
      <c r="O12596" s="281"/>
      <c r="P12596" s="281"/>
      <c r="Q12596" s="281"/>
      <c r="R12596" s="281"/>
      <c r="S12596" s="281"/>
    </row>
    <row r="12597" spans="1:19" s="209" customFormat="1" ht="13.5" thickBot="1">
      <c r="A12597" s="202" t="s">
        <v>60</v>
      </c>
      <c r="B12597" s="195"/>
      <c r="C12597" s="195"/>
      <c r="D12597" s="206"/>
      <c r="E12597" s="206"/>
      <c r="F12597" s="205"/>
      <c r="G12597" s="208"/>
      <c r="I12597" s="307"/>
      <c r="S12597" s="281"/>
    </row>
    <row r="12598" spans="1:19" ht="13.5" thickTop="1">
      <c r="A12598" s="210" t="s">
        <v>53</v>
      </c>
      <c r="B12598" s="211" t="s">
        <v>61</v>
      </c>
      <c r="C12598" s="211" t="s">
        <v>62</v>
      </c>
      <c r="D12598" s="212" t="s">
        <v>70</v>
      </c>
      <c r="E12598" s="213" t="s">
        <v>98</v>
      </c>
      <c r="F12598" s="213" t="s">
        <v>75</v>
      </c>
      <c r="G12598" s="214" t="s">
        <v>66</v>
      </c>
      <c r="I12598" s="269"/>
    </row>
    <row r="12599" spans="1:19">
      <c r="A12599" s="215" t="str">
        <f t="shared" ref="A12599:A12610" si="2248">IF(I12598=0,"-",VLOOKUP(I12598,EQUIPOS,2,FALSE))</f>
        <v>-</v>
      </c>
      <c r="B12599" s="216"/>
      <c r="C12599" s="216"/>
      <c r="D12599" s="186"/>
      <c r="E12599" s="217">
        <f t="shared" ref="E12599:E12610" si="2249">IF(I12598=0,0,VLOOKUP(I12598,EQUIPOS,4,FALSE))</f>
        <v>0</v>
      </c>
      <c r="F12599" s="218">
        <f t="shared" ref="F12599:F12610" si="2250">IF(D12599=0,0,E12599/D12599)</f>
        <v>0</v>
      </c>
      <c r="G12599" s="219"/>
      <c r="I12599" s="269"/>
    </row>
    <row r="12600" spans="1:19">
      <c r="A12600" s="215" t="str">
        <f t="shared" si="2248"/>
        <v>-</v>
      </c>
      <c r="B12600" s="216"/>
      <c r="C12600" s="216"/>
      <c r="D12600" s="186"/>
      <c r="E12600" s="217">
        <f t="shared" si="2249"/>
        <v>0</v>
      </c>
      <c r="F12600" s="218">
        <f t="shared" si="2250"/>
        <v>0</v>
      </c>
      <c r="G12600" s="220"/>
      <c r="I12600" s="269"/>
    </row>
    <row r="12601" spans="1:19">
      <c r="A12601" s="215" t="str">
        <f t="shared" si="2248"/>
        <v>-</v>
      </c>
      <c r="B12601" s="216"/>
      <c r="C12601" s="216"/>
      <c r="D12601" s="186"/>
      <c r="E12601" s="217">
        <f t="shared" si="2249"/>
        <v>0</v>
      </c>
      <c r="F12601" s="218">
        <f t="shared" si="2250"/>
        <v>0</v>
      </c>
      <c r="G12601" s="220"/>
      <c r="I12601" s="269"/>
    </row>
    <row r="12602" spans="1:19">
      <c r="A12602" s="215" t="str">
        <f t="shared" si="2248"/>
        <v>-</v>
      </c>
      <c r="B12602" s="216"/>
      <c r="C12602" s="216"/>
      <c r="D12602" s="186"/>
      <c r="E12602" s="217">
        <f t="shared" si="2249"/>
        <v>0</v>
      </c>
      <c r="F12602" s="218">
        <f t="shared" si="2250"/>
        <v>0</v>
      </c>
      <c r="G12602" s="220"/>
      <c r="I12602" s="269"/>
    </row>
    <row r="12603" spans="1:19">
      <c r="A12603" s="215" t="str">
        <f t="shared" si="2248"/>
        <v>-</v>
      </c>
      <c r="B12603" s="216"/>
      <c r="C12603" s="216"/>
      <c r="D12603" s="186"/>
      <c r="E12603" s="217">
        <f t="shared" si="2249"/>
        <v>0</v>
      </c>
      <c r="F12603" s="218">
        <f t="shared" si="2250"/>
        <v>0</v>
      </c>
      <c r="G12603" s="220"/>
      <c r="I12603" s="269"/>
    </row>
    <row r="12604" spans="1:19">
      <c r="A12604" s="215" t="str">
        <f t="shared" si="2248"/>
        <v>-</v>
      </c>
      <c r="B12604" s="216"/>
      <c r="C12604" s="216"/>
      <c r="D12604" s="186"/>
      <c r="E12604" s="217">
        <f t="shared" si="2249"/>
        <v>0</v>
      </c>
      <c r="F12604" s="218">
        <f t="shared" si="2250"/>
        <v>0</v>
      </c>
      <c r="G12604" s="220"/>
      <c r="I12604" s="269"/>
    </row>
    <row r="12605" spans="1:19">
      <c r="A12605" s="215" t="str">
        <f t="shared" si="2248"/>
        <v>-</v>
      </c>
      <c r="B12605" s="216"/>
      <c r="C12605" s="216"/>
      <c r="D12605" s="186"/>
      <c r="E12605" s="217">
        <f t="shared" si="2249"/>
        <v>0</v>
      </c>
      <c r="F12605" s="218">
        <f t="shared" si="2250"/>
        <v>0</v>
      </c>
      <c r="G12605" s="220"/>
      <c r="I12605" s="269"/>
    </row>
    <row r="12606" spans="1:19">
      <c r="A12606" s="215" t="str">
        <f t="shared" si="2248"/>
        <v>-</v>
      </c>
      <c r="B12606" s="216"/>
      <c r="C12606" s="216"/>
      <c r="D12606" s="186"/>
      <c r="E12606" s="217">
        <f t="shared" si="2249"/>
        <v>0</v>
      </c>
      <c r="F12606" s="218">
        <f t="shared" si="2250"/>
        <v>0</v>
      </c>
      <c r="G12606" s="220"/>
      <c r="I12606" s="269"/>
    </row>
    <row r="12607" spans="1:19">
      <c r="A12607" s="215" t="str">
        <f t="shared" si="2248"/>
        <v>-</v>
      </c>
      <c r="B12607" s="216"/>
      <c r="C12607" s="216"/>
      <c r="D12607" s="186"/>
      <c r="E12607" s="217">
        <f t="shared" si="2249"/>
        <v>0</v>
      </c>
      <c r="F12607" s="218">
        <f t="shared" si="2250"/>
        <v>0</v>
      </c>
      <c r="G12607" s="220"/>
      <c r="I12607" s="269"/>
    </row>
    <row r="12608" spans="1:19">
      <c r="A12608" s="215" t="str">
        <f t="shared" si="2248"/>
        <v>-</v>
      </c>
      <c r="B12608" s="216"/>
      <c r="C12608" s="216"/>
      <c r="D12608" s="186"/>
      <c r="E12608" s="217">
        <f t="shared" si="2249"/>
        <v>0</v>
      </c>
      <c r="F12608" s="218">
        <f t="shared" si="2250"/>
        <v>0</v>
      </c>
      <c r="G12608" s="220"/>
      <c r="I12608" s="269"/>
    </row>
    <row r="12609" spans="1:19">
      <c r="A12609" s="215" t="str">
        <f t="shared" si="2248"/>
        <v>-</v>
      </c>
      <c r="B12609" s="216"/>
      <c r="C12609" s="216"/>
      <c r="D12609" s="186"/>
      <c r="E12609" s="217">
        <f t="shared" si="2249"/>
        <v>0</v>
      </c>
      <c r="F12609" s="218">
        <f t="shared" si="2250"/>
        <v>0</v>
      </c>
      <c r="G12609" s="220"/>
      <c r="I12609" s="269"/>
    </row>
    <row r="12610" spans="1:19">
      <c r="A12610" s="215" t="str">
        <f t="shared" si="2248"/>
        <v>-</v>
      </c>
      <c r="B12610" s="216"/>
      <c r="C12610" s="216"/>
      <c r="D12610" s="186"/>
      <c r="E12610" s="217">
        <f t="shared" si="2249"/>
        <v>0</v>
      </c>
      <c r="F12610" s="218">
        <f t="shared" si="2250"/>
        <v>0</v>
      </c>
      <c r="G12610" s="220"/>
      <c r="I12610" s="308"/>
    </row>
    <row r="12611" spans="1:19" ht="13.5" thickBot="1">
      <c r="A12611" s="222"/>
      <c r="B12611" s="223"/>
      <c r="C12611" s="223"/>
      <c r="D12611" s="225"/>
      <c r="E12611" s="225"/>
      <c r="F12611" s="226" t="s">
        <v>76</v>
      </c>
      <c r="G12611" s="227">
        <f>SUM(F12599:F12610)</f>
        <v>0</v>
      </c>
      <c r="I12611" s="308"/>
    </row>
    <row r="12612" spans="1:19" s="209" customFormat="1" ht="13.5" thickTop="1">
      <c r="A12612" s="228" t="s">
        <v>63</v>
      </c>
      <c r="B12612" s="229"/>
      <c r="C12612" s="229"/>
      <c r="D12612" s="231"/>
      <c r="E12612" s="231"/>
      <c r="F12612" s="230"/>
      <c r="G12612" s="232"/>
      <c r="I12612" s="307"/>
      <c r="S12612" s="281"/>
    </row>
    <row r="12613" spans="1:19" ht="26">
      <c r="A12613" s="233" t="s">
        <v>53</v>
      </c>
      <c r="B12613" s="234"/>
      <c r="C12613" s="235" t="s">
        <v>54</v>
      </c>
      <c r="D12613" s="298" t="s">
        <v>64</v>
      </c>
      <c r="E12613" s="236" t="s">
        <v>65</v>
      </c>
      <c r="F12613" s="237" t="s">
        <v>75</v>
      </c>
      <c r="G12613" s="238" t="s">
        <v>66</v>
      </c>
      <c r="I12613" s="269"/>
    </row>
    <row r="12614" spans="1:19">
      <c r="A12614" s="842" t="str">
        <f t="shared" ref="A12614:A12625" si="2251">IF(I12613=0,"",VLOOKUP(I12613,MATERIALES,2,FALSE))</f>
        <v/>
      </c>
      <c r="B12614" s="843"/>
      <c r="C12614" s="239" t="str">
        <f t="shared" ref="C12614:C12622" si="2252">IF(I12613=0,"",VLOOKUP(I12613,MATERIALES,3,FALSE))</f>
        <v/>
      </c>
      <c r="D12614" s="186"/>
      <c r="E12614" s="240">
        <f t="shared" ref="E12614:E12625" si="2253">IF(I12613=0,0,VLOOKUP(I12613,MATERIALES,4,FALSE))</f>
        <v>0</v>
      </c>
      <c r="F12614" s="218">
        <f>D12614*E12614</f>
        <v>0</v>
      </c>
      <c r="G12614" s="219"/>
      <c r="I12614" s="269"/>
    </row>
    <row r="12615" spans="1:19">
      <c r="A12615" s="842" t="str">
        <f t="shared" si="2251"/>
        <v/>
      </c>
      <c r="B12615" s="843"/>
      <c r="C12615" s="239" t="str">
        <f t="shared" si="2252"/>
        <v/>
      </c>
      <c r="D12615" s="186"/>
      <c r="E12615" s="240">
        <f t="shared" si="2253"/>
        <v>0</v>
      </c>
      <c r="F12615" s="218">
        <f t="shared" ref="F12615:F12625" si="2254">D12615*E12615</f>
        <v>0</v>
      </c>
      <c r="G12615" s="220"/>
      <c r="I12615" s="269"/>
    </row>
    <row r="12616" spans="1:19">
      <c r="A12616" s="842" t="str">
        <f t="shared" si="2251"/>
        <v/>
      </c>
      <c r="B12616" s="843"/>
      <c r="C12616" s="239" t="str">
        <f t="shared" si="2252"/>
        <v/>
      </c>
      <c r="D12616" s="186"/>
      <c r="E12616" s="240">
        <f t="shared" si="2253"/>
        <v>0</v>
      </c>
      <c r="F12616" s="218">
        <f t="shared" si="2254"/>
        <v>0</v>
      </c>
      <c r="G12616" s="220"/>
      <c r="I12616" s="269"/>
    </row>
    <row r="12617" spans="1:19">
      <c r="A12617" s="842" t="str">
        <f t="shared" si="2251"/>
        <v/>
      </c>
      <c r="B12617" s="843"/>
      <c r="C12617" s="239" t="str">
        <f t="shared" si="2252"/>
        <v/>
      </c>
      <c r="D12617" s="186"/>
      <c r="E12617" s="240">
        <f t="shared" si="2253"/>
        <v>0</v>
      </c>
      <c r="F12617" s="218">
        <f t="shared" si="2254"/>
        <v>0</v>
      </c>
      <c r="G12617" s="220"/>
      <c r="I12617" s="269"/>
    </row>
    <row r="12618" spans="1:19">
      <c r="A12618" s="842" t="str">
        <f t="shared" si="2251"/>
        <v/>
      </c>
      <c r="B12618" s="843"/>
      <c r="C12618" s="239" t="str">
        <f t="shared" si="2252"/>
        <v/>
      </c>
      <c r="D12618" s="186"/>
      <c r="E12618" s="240">
        <f t="shared" si="2253"/>
        <v>0</v>
      </c>
      <c r="F12618" s="218">
        <f t="shared" si="2254"/>
        <v>0</v>
      </c>
      <c r="G12618" s="220"/>
      <c r="I12618" s="269"/>
    </row>
    <row r="12619" spans="1:19">
      <c r="A12619" s="842" t="str">
        <f t="shared" si="2251"/>
        <v/>
      </c>
      <c r="B12619" s="843"/>
      <c r="C12619" s="239" t="str">
        <f t="shared" si="2252"/>
        <v/>
      </c>
      <c r="D12619" s="186"/>
      <c r="E12619" s="240">
        <f t="shared" si="2253"/>
        <v>0</v>
      </c>
      <c r="F12619" s="218">
        <f t="shared" si="2254"/>
        <v>0</v>
      </c>
      <c r="G12619" s="220"/>
      <c r="I12619" s="269"/>
    </row>
    <row r="12620" spans="1:19">
      <c r="A12620" s="842" t="str">
        <f t="shared" si="2251"/>
        <v/>
      </c>
      <c r="B12620" s="843"/>
      <c r="C12620" s="239" t="str">
        <f t="shared" si="2252"/>
        <v/>
      </c>
      <c r="D12620" s="186"/>
      <c r="E12620" s="240">
        <f t="shared" si="2253"/>
        <v>0</v>
      </c>
      <c r="F12620" s="218">
        <f t="shared" si="2254"/>
        <v>0</v>
      </c>
      <c r="G12620" s="220"/>
      <c r="I12620" s="269"/>
    </row>
    <row r="12621" spans="1:19">
      <c r="A12621" s="842" t="str">
        <f t="shared" si="2251"/>
        <v/>
      </c>
      <c r="B12621" s="843"/>
      <c r="C12621" s="239" t="str">
        <f t="shared" si="2252"/>
        <v/>
      </c>
      <c r="D12621" s="186"/>
      <c r="E12621" s="240">
        <f t="shared" si="2253"/>
        <v>0</v>
      </c>
      <c r="F12621" s="218">
        <f t="shared" si="2254"/>
        <v>0</v>
      </c>
      <c r="G12621" s="241"/>
      <c r="I12621" s="269"/>
    </row>
    <row r="12622" spans="1:19">
      <c r="A12622" s="842" t="str">
        <f t="shared" si="2251"/>
        <v/>
      </c>
      <c r="B12622" s="843"/>
      <c r="C12622" s="239" t="str">
        <f t="shared" si="2252"/>
        <v/>
      </c>
      <c r="D12622" s="186"/>
      <c r="E12622" s="240">
        <f t="shared" si="2253"/>
        <v>0</v>
      </c>
      <c r="F12622" s="218">
        <f t="shared" si="2254"/>
        <v>0</v>
      </c>
      <c r="G12622" s="220"/>
      <c r="I12622" s="269"/>
    </row>
    <row r="12623" spans="1:19">
      <c r="A12623" s="842" t="str">
        <f t="shared" si="2251"/>
        <v/>
      </c>
      <c r="B12623" s="843"/>
      <c r="C12623" s="239"/>
      <c r="D12623" s="186"/>
      <c r="E12623" s="240">
        <f t="shared" si="2253"/>
        <v>0</v>
      </c>
      <c r="F12623" s="218">
        <f t="shared" si="2254"/>
        <v>0</v>
      </c>
      <c r="G12623" s="220"/>
      <c r="I12623" s="269"/>
    </row>
    <row r="12624" spans="1:19">
      <c r="A12624" s="842" t="str">
        <f t="shared" si="2251"/>
        <v/>
      </c>
      <c r="B12624" s="843"/>
      <c r="C12624" s="239"/>
      <c r="D12624" s="186"/>
      <c r="E12624" s="240">
        <f t="shared" si="2253"/>
        <v>0</v>
      </c>
      <c r="F12624" s="218">
        <f t="shared" si="2254"/>
        <v>0</v>
      </c>
      <c r="G12624" s="220"/>
      <c r="I12624" s="269"/>
    </row>
    <row r="12625" spans="1:9" ht="26.25" customHeight="1">
      <c r="A12625" s="842" t="str">
        <f t="shared" si="2251"/>
        <v/>
      </c>
      <c r="B12625" s="843"/>
      <c r="C12625" s="239" t="str">
        <f t="shared" ref="C12625" si="2255">IF(I12624=0,"",VLOOKUP(I12624,MATERIALES,3,FALSE))</f>
        <v/>
      </c>
      <c r="D12625" s="186"/>
      <c r="E12625" s="240">
        <f t="shared" si="2253"/>
        <v>0</v>
      </c>
      <c r="F12625" s="218">
        <f t="shared" si="2254"/>
        <v>0</v>
      </c>
      <c r="G12625" s="221"/>
      <c r="I12625" s="308"/>
    </row>
    <row r="12626" spans="1:9" ht="13.5" thickBot="1">
      <c r="A12626" s="204"/>
      <c r="D12626" s="206"/>
      <c r="E12626" s="242"/>
      <c r="F12626" s="243" t="s">
        <v>77</v>
      </c>
      <c r="G12626" s="241">
        <f>SUM(F12614:F12625)</f>
        <v>0</v>
      </c>
      <c r="I12626" s="308"/>
    </row>
    <row r="12627" spans="1:9" ht="14" thickTop="1" thickBot="1">
      <c r="A12627" s="244" t="s">
        <v>68</v>
      </c>
      <c r="B12627" s="245"/>
      <c r="C12627" s="245"/>
      <c r="D12627" s="247"/>
      <c r="E12627" s="247"/>
      <c r="F12627" s="246"/>
      <c r="G12627" s="248"/>
      <c r="I12627" s="308"/>
    </row>
    <row r="12628" spans="1:9" ht="13.5" thickTop="1">
      <c r="A12628" s="233" t="s">
        <v>53</v>
      </c>
      <c r="B12628" s="234"/>
      <c r="C12628" s="236" t="s">
        <v>67</v>
      </c>
      <c r="D12628" s="298" t="s">
        <v>71</v>
      </c>
      <c r="E12628" s="236" t="s">
        <v>96</v>
      </c>
      <c r="F12628" s="237" t="s">
        <v>75</v>
      </c>
      <c r="G12628" s="238" t="s">
        <v>66</v>
      </c>
      <c r="I12628" s="269"/>
    </row>
    <row r="12629" spans="1:9">
      <c r="A12629" s="842" t="str">
        <f>IF(I12628=0,"",VLOOKUP(I12628,EQUIPOS,2,FALSE))</f>
        <v/>
      </c>
      <c r="B12629" s="843"/>
      <c r="C12629" s="187"/>
      <c r="D12629" s="186"/>
      <c r="E12629" s="240">
        <f>IF(I12628=0,0,VLOOKUP(I12628,EQUIPOS,4,FALSE))</f>
        <v>0</v>
      </c>
      <c r="F12629" s="218">
        <f>C12629*D12629*E12629</f>
        <v>0</v>
      </c>
      <c r="G12629" s="219"/>
      <c r="I12629" s="269"/>
    </row>
    <row r="12630" spans="1:9">
      <c r="A12630" s="842" t="str">
        <f>IF(I12629=0,"",VLOOKUP(I12629,EQUIPOS,2,FALSE))</f>
        <v/>
      </c>
      <c r="B12630" s="843"/>
      <c r="C12630" s="187"/>
      <c r="D12630" s="186"/>
      <c r="E12630" s="240">
        <f>IF(I12629=0,0,VLOOKUP(I12629,EQUIPOS,4,FALSE))</f>
        <v>0</v>
      </c>
      <c r="F12630" s="218">
        <f t="shared" ref="F12630:F12633" si="2256">C12630*D12630*E12630</f>
        <v>0</v>
      </c>
      <c r="G12630" s="220"/>
      <c r="I12630" s="269"/>
    </row>
    <row r="12631" spans="1:9">
      <c r="A12631" s="842" t="str">
        <f>IF(I12630=0,"",VLOOKUP(I12630,EQUIPOS,2,FALSE))</f>
        <v/>
      </c>
      <c r="B12631" s="843"/>
      <c r="C12631" s="187"/>
      <c r="D12631" s="186"/>
      <c r="E12631" s="240">
        <f>IF(I12630=0,0,VLOOKUP(I12630,EQUIPOS,4,FALSE))</f>
        <v>0</v>
      </c>
      <c r="F12631" s="218">
        <f t="shared" si="2256"/>
        <v>0</v>
      </c>
      <c r="G12631" s="220"/>
      <c r="I12631" s="269"/>
    </row>
    <row r="12632" spans="1:9">
      <c r="A12632" s="842" t="str">
        <f>IF(I12631=0,"",VLOOKUP(I12631,EQUIPOS,2,FALSE))</f>
        <v/>
      </c>
      <c r="B12632" s="843"/>
      <c r="C12632" s="187"/>
      <c r="D12632" s="186"/>
      <c r="E12632" s="240">
        <f>IF(I12631=0,0,VLOOKUP(I12631,EQUIPOS,4,FALSE))</f>
        <v>0</v>
      </c>
      <c r="F12632" s="218">
        <f t="shared" si="2256"/>
        <v>0</v>
      </c>
      <c r="G12632" s="220"/>
      <c r="I12632" s="269"/>
    </row>
    <row r="12633" spans="1:9" ht="30.75" customHeight="1">
      <c r="A12633" s="842" t="str">
        <f>IF(I12632=0,"",VLOOKUP(I12632,EQUIPOS,2,FALSE))</f>
        <v/>
      </c>
      <c r="B12633" s="843"/>
      <c r="C12633" s="187"/>
      <c r="D12633" s="186"/>
      <c r="E12633" s="240">
        <f>IF(I12632=0,0,VLOOKUP(I12632,EQUIPOS,4,FALSE))</f>
        <v>0</v>
      </c>
      <c r="F12633" s="218">
        <f t="shared" si="2256"/>
        <v>0</v>
      </c>
      <c r="G12633" s="221"/>
      <c r="I12633" s="308"/>
    </row>
    <row r="12634" spans="1:9" ht="13.5" thickBot="1">
      <c r="A12634" s="222"/>
      <c r="B12634" s="223"/>
      <c r="C12634" s="223"/>
      <c r="D12634" s="225"/>
      <c r="E12634" s="249"/>
      <c r="F12634" s="226" t="s">
        <v>78</v>
      </c>
      <c r="G12634" s="250">
        <f>SUM(F12629:F12633)</f>
        <v>0</v>
      </c>
      <c r="I12634" s="308"/>
    </row>
    <row r="12635" spans="1:9" ht="13.5" thickTop="1">
      <c r="A12635" s="228" t="s">
        <v>69</v>
      </c>
      <c r="B12635" s="229"/>
      <c r="C12635" s="229"/>
      <c r="D12635" s="231"/>
      <c r="E12635" s="231"/>
      <c r="F12635" s="230"/>
      <c r="G12635" s="232"/>
      <c r="H12635" s="209"/>
      <c r="I12635" s="307"/>
    </row>
    <row r="12636" spans="1:9" ht="26">
      <c r="A12636" s="233" t="s">
        <v>53</v>
      </c>
      <c r="B12636" s="235" t="s">
        <v>54</v>
      </c>
      <c r="C12636" s="235" t="s">
        <v>64</v>
      </c>
      <c r="D12636" s="298" t="s">
        <v>70</v>
      </c>
      <c r="E12636" s="236" t="s">
        <v>65</v>
      </c>
      <c r="F12636" s="237" t="s">
        <v>75</v>
      </c>
      <c r="G12636" s="238" t="s">
        <v>66</v>
      </c>
      <c r="I12636" s="269"/>
    </row>
    <row r="12637" spans="1:9">
      <c r="A12637" s="251" t="str">
        <f t="shared" ref="A12637:A12648" si="2257">IF(I12636=0,"",VLOOKUP(I12636,MANOOBRA,2,FALSE))</f>
        <v/>
      </c>
      <c r="B12637" s="239" t="str">
        <f t="shared" ref="B12637:B12648" si="2258">IF(I12636=0,"",VLOOKUP(I12636,MANOOBRA,3,FALSE))</f>
        <v/>
      </c>
      <c r="C12637" s="187"/>
      <c r="D12637" s="187"/>
      <c r="E12637" s="240">
        <f t="shared" ref="E12637:E12648" si="2259">IF(I12636=0,0,VLOOKUP(I12636,MANOOBRA,4,FALSE))</f>
        <v>0</v>
      </c>
      <c r="F12637" s="218">
        <f>IF(D12637=0,0,C12637*E12637/D12637)</f>
        <v>0</v>
      </c>
      <c r="G12637" s="219"/>
      <c r="I12637" s="269"/>
    </row>
    <row r="12638" spans="1:9">
      <c r="A12638" s="251" t="str">
        <f t="shared" si="2257"/>
        <v/>
      </c>
      <c r="B12638" s="239" t="str">
        <f t="shared" si="2258"/>
        <v/>
      </c>
      <c r="C12638" s="187"/>
      <c r="D12638" s="187"/>
      <c r="E12638" s="240">
        <f t="shared" si="2259"/>
        <v>0</v>
      </c>
      <c r="F12638" s="218">
        <f t="shared" ref="F12638:F12648" si="2260">IF(D12638=0,0,C12638*E12638/D12638)</f>
        <v>0</v>
      </c>
      <c r="G12638" s="220"/>
      <c r="I12638" s="269"/>
    </row>
    <row r="12639" spans="1:9">
      <c r="A12639" s="251" t="str">
        <f t="shared" si="2257"/>
        <v/>
      </c>
      <c r="B12639" s="239" t="str">
        <f t="shared" si="2258"/>
        <v/>
      </c>
      <c r="C12639" s="187"/>
      <c r="D12639" s="290"/>
      <c r="E12639" s="240">
        <f t="shared" si="2259"/>
        <v>0</v>
      </c>
      <c r="F12639" s="218">
        <f t="shared" si="2260"/>
        <v>0</v>
      </c>
      <c r="G12639" s="220"/>
      <c r="I12639" s="269"/>
    </row>
    <row r="12640" spans="1:9">
      <c r="A12640" s="251" t="str">
        <f t="shared" si="2257"/>
        <v/>
      </c>
      <c r="B12640" s="239" t="str">
        <f t="shared" si="2258"/>
        <v/>
      </c>
      <c r="C12640" s="187"/>
      <c r="D12640" s="187"/>
      <c r="E12640" s="240">
        <f t="shared" si="2259"/>
        <v>0</v>
      </c>
      <c r="F12640" s="218">
        <f t="shared" si="2260"/>
        <v>0</v>
      </c>
      <c r="G12640" s="220"/>
      <c r="I12640" s="269"/>
    </row>
    <row r="12641" spans="1:20">
      <c r="A12641" s="251" t="str">
        <f t="shared" si="2257"/>
        <v/>
      </c>
      <c r="B12641" s="239" t="str">
        <f t="shared" si="2258"/>
        <v/>
      </c>
      <c r="C12641" s="187"/>
      <c r="D12641" s="187"/>
      <c r="E12641" s="240">
        <f t="shared" si="2259"/>
        <v>0</v>
      </c>
      <c r="F12641" s="218">
        <f t="shared" si="2260"/>
        <v>0</v>
      </c>
      <c r="G12641" s="220"/>
      <c r="I12641" s="269"/>
    </row>
    <row r="12642" spans="1:20">
      <c r="A12642" s="251" t="str">
        <f t="shared" si="2257"/>
        <v/>
      </c>
      <c r="B12642" s="239" t="str">
        <f t="shared" si="2258"/>
        <v/>
      </c>
      <c r="C12642" s="187"/>
      <c r="D12642" s="187"/>
      <c r="E12642" s="240">
        <f t="shared" si="2259"/>
        <v>0</v>
      </c>
      <c r="F12642" s="218">
        <f t="shared" si="2260"/>
        <v>0</v>
      </c>
      <c r="G12642" s="220"/>
      <c r="I12642" s="269"/>
    </row>
    <row r="12643" spans="1:20">
      <c r="A12643" s="251" t="str">
        <f t="shared" si="2257"/>
        <v/>
      </c>
      <c r="B12643" s="239" t="str">
        <f t="shared" si="2258"/>
        <v/>
      </c>
      <c r="C12643" s="187"/>
      <c r="D12643" s="187"/>
      <c r="E12643" s="240">
        <f t="shared" si="2259"/>
        <v>0</v>
      </c>
      <c r="F12643" s="218">
        <f t="shared" si="2260"/>
        <v>0</v>
      </c>
      <c r="G12643" s="220"/>
      <c r="I12643" s="269"/>
    </row>
    <row r="12644" spans="1:20">
      <c r="A12644" s="251" t="str">
        <f t="shared" si="2257"/>
        <v/>
      </c>
      <c r="B12644" s="239" t="str">
        <f t="shared" si="2258"/>
        <v/>
      </c>
      <c r="C12644" s="187"/>
      <c r="D12644" s="187"/>
      <c r="E12644" s="240">
        <f t="shared" si="2259"/>
        <v>0</v>
      </c>
      <c r="F12644" s="218">
        <f t="shared" si="2260"/>
        <v>0</v>
      </c>
      <c r="G12644" s="220"/>
      <c r="I12644" s="269"/>
    </row>
    <row r="12645" spans="1:20">
      <c r="A12645" s="251" t="str">
        <f t="shared" si="2257"/>
        <v/>
      </c>
      <c r="B12645" s="239" t="str">
        <f t="shared" si="2258"/>
        <v/>
      </c>
      <c r="C12645" s="187"/>
      <c r="D12645" s="187"/>
      <c r="E12645" s="240">
        <f t="shared" si="2259"/>
        <v>0</v>
      </c>
      <c r="F12645" s="218">
        <f t="shared" si="2260"/>
        <v>0</v>
      </c>
      <c r="G12645" s="220"/>
      <c r="I12645" s="269"/>
    </row>
    <row r="12646" spans="1:20">
      <c r="A12646" s="251" t="str">
        <f t="shared" si="2257"/>
        <v/>
      </c>
      <c r="B12646" s="239" t="str">
        <f t="shared" si="2258"/>
        <v/>
      </c>
      <c r="C12646" s="187"/>
      <c r="D12646" s="187"/>
      <c r="E12646" s="240">
        <f t="shared" si="2259"/>
        <v>0</v>
      </c>
      <c r="F12646" s="218">
        <f t="shared" si="2260"/>
        <v>0</v>
      </c>
      <c r="G12646" s="220"/>
      <c r="I12646" s="269"/>
    </row>
    <row r="12647" spans="1:20">
      <c r="A12647" s="251" t="str">
        <f t="shared" si="2257"/>
        <v/>
      </c>
      <c r="B12647" s="239" t="str">
        <f t="shared" si="2258"/>
        <v/>
      </c>
      <c r="C12647" s="187"/>
      <c r="D12647" s="187"/>
      <c r="E12647" s="240">
        <f t="shared" si="2259"/>
        <v>0</v>
      </c>
      <c r="F12647" s="218">
        <f t="shared" si="2260"/>
        <v>0</v>
      </c>
      <c r="G12647" s="220"/>
      <c r="I12647" s="269"/>
    </row>
    <row r="12648" spans="1:20" ht="31.5" customHeight="1">
      <c r="A12648" s="251" t="str">
        <f t="shared" si="2257"/>
        <v/>
      </c>
      <c r="B12648" s="239" t="str">
        <f t="shared" si="2258"/>
        <v/>
      </c>
      <c r="C12648" s="187"/>
      <c r="D12648" s="187"/>
      <c r="E12648" s="240">
        <f t="shared" si="2259"/>
        <v>0</v>
      </c>
      <c r="F12648" s="218">
        <f t="shared" si="2260"/>
        <v>0</v>
      </c>
      <c r="G12648" s="221"/>
      <c r="I12648" s="308"/>
    </row>
    <row r="12649" spans="1:20" ht="13.5" thickBot="1">
      <c r="A12649" s="222"/>
      <c r="B12649" s="223"/>
      <c r="C12649" s="223"/>
      <c r="D12649" s="225"/>
      <c r="E12649" s="225"/>
      <c r="F12649" s="226" t="s">
        <v>79</v>
      </c>
      <c r="G12649" s="250">
        <f>SUM(F12637:F12648)</f>
        <v>0</v>
      </c>
      <c r="I12649" s="308"/>
    </row>
    <row r="12650" spans="1:20" ht="13.5" thickTop="1">
      <c r="A12650" s="179" t="s">
        <v>72</v>
      </c>
      <c r="B12650" s="229"/>
      <c r="C12650" s="229"/>
      <c r="D12650" s="231"/>
      <c r="E12650" s="231"/>
      <c r="F12650" s="230"/>
      <c r="G12650" s="232"/>
      <c r="H12650" s="209"/>
      <c r="I12650" s="307"/>
    </row>
    <row r="12651" spans="1:20">
      <c r="A12651" s="233" t="s">
        <v>53</v>
      </c>
      <c r="B12651" s="234"/>
      <c r="C12651" s="234"/>
      <c r="D12651" s="299"/>
      <c r="E12651" s="236" t="s">
        <v>73</v>
      </c>
      <c r="F12651" s="237" t="s">
        <v>74</v>
      </c>
      <c r="G12651" s="252" t="s">
        <v>73</v>
      </c>
      <c r="I12651" s="308"/>
    </row>
    <row r="12652" spans="1:20">
      <c r="A12652" s="178" t="s">
        <v>86</v>
      </c>
      <c r="B12652" s="253"/>
      <c r="C12652" s="253"/>
      <c r="D12652" s="300"/>
      <c r="E12652" s="217">
        <f>SUM(G12611,G12626,G12634,G12649)</f>
        <v>0</v>
      </c>
      <c r="F12652" s="254">
        <f>A</f>
        <v>0</v>
      </c>
      <c r="G12652" s="255">
        <f>E12652*F12652</f>
        <v>0</v>
      </c>
      <c r="I12652" s="308"/>
    </row>
    <row r="12653" spans="1:20">
      <c r="A12653" s="178" t="s">
        <v>84</v>
      </c>
      <c r="B12653" s="253"/>
      <c r="C12653" s="253"/>
      <c r="D12653" s="300"/>
      <c r="E12653" s="217">
        <f>SUM(G12611,G12626,G12634,G12649)</f>
        <v>0</v>
      </c>
      <c r="F12653" s="254">
        <f>I</f>
        <v>0</v>
      </c>
      <c r="G12653" s="255">
        <f>E12653*F12653</f>
        <v>0</v>
      </c>
      <c r="I12653" s="308"/>
    </row>
    <row r="12654" spans="1:20" ht="33" customHeight="1">
      <c r="A12654" s="178" t="s">
        <v>85</v>
      </c>
      <c r="B12654" s="253"/>
      <c r="C12654" s="253"/>
      <c r="D12654" s="300"/>
      <c r="E12654" s="217">
        <f>SUM(G12611,G12626,G12634,G12649)</f>
        <v>0</v>
      </c>
      <c r="F12654" s="254">
        <f>U</f>
        <v>0</v>
      </c>
      <c r="G12654" s="255">
        <f>E12654*F12654</f>
        <v>0</v>
      </c>
      <c r="I12654" s="308"/>
      <c r="J12654" s="281"/>
      <c r="K12654" s="281"/>
      <c r="L12654" s="281"/>
      <c r="M12654" s="281"/>
      <c r="N12654" s="281"/>
      <c r="O12654" s="281"/>
      <c r="P12654" s="281"/>
      <c r="Q12654" s="281"/>
      <c r="R12654" s="281"/>
      <c r="S12654" s="281"/>
    </row>
    <row r="12655" spans="1:20" s="201" customFormat="1" ht="13.5" thickBot="1">
      <c r="A12655" s="222"/>
      <c r="B12655" s="223"/>
      <c r="C12655" s="223"/>
      <c r="D12655" s="225"/>
      <c r="E12655" s="225"/>
      <c r="F12655" s="256" t="s">
        <v>83</v>
      </c>
      <c r="G12655" s="250">
        <f>SUM(G12652:G12654)</f>
        <v>0</v>
      </c>
      <c r="I12655" s="309"/>
      <c r="J12655" s="201" t="str">
        <f>B12595</f>
        <v>13,3</v>
      </c>
      <c r="K12655" s="261">
        <f>E12652</f>
        <v>0</v>
      </c>
      <c r="L12655" s="261">
        <f>+G12611</f>
        <v>0</v>
      </c>
      <c r="M12655" s="261">
        <f>+G12626</f>
        <v>0</v>
      </c>
      <c r="N12655" s="261">
        <f>+G12634</f>
        <v>0</v>
      </c>
      <c r="O12655" s="261">
        <f>+G12649</f>
        <v>0</v>
      </c>
      <c r="P12655" s="280">
        <f>G12652</f>
        <v>0</v>
      </c>
      <c r="Q12655" s="280">
        <f>G12653</f>
        <v>0</v>
      </c>
      <c r="R12655" s="280">
        <f>G12654</f>
        <v>0</v>
      </c>
      <c r="S12655" s="283">
        <f>SUM(K12655:R12655)</f>
        <v>0</v>
      </c>
      <c r="T12655" s="280"/>
    </row>
    <row r="12656" spans="1:20" ht="14" thickTop="1" thickBot="1">
      <c r="A12656" s="257"/>
      <c r="B12656" s="201"/>
      <c r="C12656" s="201"/>
      <c r="D12656" s="301"/>
      <c r="E12656" s="258" t="s">
        <v>88</v>
      </c>
      <c r="F12656" s="259"/>
      <c r="G12656" s="260">
        <f>ROUND(SUM(G12611,G12626,G12634,G12649,G12655),0)</f>
        <v>0</v>
      </c>
      <c r="I12656" s="308"/>
      <c r="T12656" s="280"/>
    </row>
    <row r="12657" spans="1:20" ht="13.5" thickTop="1">
      <c r="A12657" s="262" t="s">
        <v>95</v>
      </c>
      <c r="D12657" s="206"/>
      <c r="E12657" s="206"/>
      <c r="F12657" s="205"/>
      <c r="G12657" s="208"/>
      <c r="I12657" s="308"/>
      <c r="T12657" s="280"/>
    </row>
    <row r="12658" spans="1:20">
      <c r="A12658" s="262"/>
      <c r="B12658" s="263"/>
      <c r="C12658" s="263"/>
      <c r="D12658" s="302"/>
      <c r="E12658" s="206"/>
      <c r="F12658" s="205"/>
      <c r="G12658" s="264">
        <f ca="1">TODAY()</f>
        <v>45189</v>
      </c>
      <c r="I12658" s="308"/>
      <c r="T12658" s="280"/>
    </row>
    <row r="12659" spans="1:20" s="191" customFormat="1" ht="13.5" thickBot="1">
      <c r="A12659" s="222"/>
      <c r="B12659" s="223"/>
      <c r="C12659" s="223"/>
      <c r="D12659" s="225"/>
      <c r="E12659" s="225"/>
      <c r="F12659" s="224"/>
      <c r="G12659" s="265"/>
      <c r="I12659" s="303"/>
      <c r="S12659" s="282"/>
    </row>
    <row r="12660" spans="1:20" s="191" customFormat="1" ht="13.5" thickTop="1">
      <c r="A12660" s="188" t="s">
        <v>124</v>
      </c>
      <c r="B12660" s="188"/>
      <c r="C12660" s="188"/>
      <c r="D12660" s="190"/>
      <c r="E12660" s="190"/>
      <c r="F12660" s="189"/>
      <c r="G12660" s="189"/>
      <c r="I12660" s="303"/>
      <c r="S12660" s="282"/>
    </row>
    <row r="12661" spans="1:20" s="191" customFormat="1">
      <c r="A12661" s="188" t="str">
        <f>CONCATENATE('Prestaciones y AIU'!A11280," ANALISIS DE PRECIOS UNITARIOS")</f>
        <v xml:space="preserve"> ANALISIS DE PRECIOS UNITARIOS</v>
      </c>
      <c r="B12661" s="188"/>
      <c r="C12661" s="188"/>
      <c r="D12661" s="190"/>
      <c r="E12661" s="190"/>
      <c r="F12661" s="189"/>
      <c r="G12661" s="189"/>
      <c r="I12661" s="303"/>
      <c r="S12661" s="282"/>
    </row>
    <row r="12662" spans="1:20" s="191" customFormat="1">
      <c r="A12662" s="188" t="str">
        <f>Objeto_LIC</f>
        <v>OBJETO PROCESO COMPETITIVO</v>
      </c>
      <c r="B12662" s="188"/>
      <c r="C12662" s="188"/>
      <c r="D12662" s="190"/>
      <c r="E12662" s="190"/>
      <c r="F12662" s="189"/>
      <c r="G12662" s="189"/>
      <c r="I12662" s="303"/>
      <c r="S12662" s="282"/>
    </row>
    <row r="12663" spans="1:20">
      <c r="A12663" s="188"/>
      <c r="B12663" s="188"/>
      <c r="C12663" s="188"/>
      <c r="D12663" s="190"/>
      <c r="E12663" s="190"/>
      <c r="F12663" s="189"/>
      <c r="G12663" s="189"/>
    </row>
    <row r="12664" spans="1:20" s="201" customFormat="1" ht="13.5" thickBot="1">
      <c r="A12664" s="192"/>
      <c r="B12664" s="192"/>
      <c r="C12664" s="192"/>
      <c r="D12664" s="194"/>
      <c r="E12664" s="194"/>
      <c r="F12664" s="193"/>
      <c r="G12664" s="193"/>
      <c r="I12664" s="305"/>
      <c r="S12664" s="282"/>
    </row>
    <row r="12665" spans="1:20" ht="13.5" thickTop="1">
      <c r="A12665" s="196"/>
      <c r="B12665" s="197"/>
      <c r="C12665" s="197"/>
      <c r="D12665" s="199"/>
      <c r="E12665" s="199"/>
      <c r="F12665" s="198"/>
      <c r="G12665" s="200" t="s">
        <v>125</v>
      </c>
    </row>
    <row r="12666" spans="1:20">
      <c r="A12666" s="202" t="s">
        <v>58</v>
      </c>
      <c r="B12666" s="844" t="str">
        <f>Proponente</f>
        <v>INDICAR NOMBRE DE CONTRATISTA</v>
      </c>
      <c r="C12666" s="844"/>
      <c r="D12666" s="844"/>
      <c r="E12666" s="844"/>
      <c r="F12666" s="844"/>
      <c r="G12666" s="845"/>
    </row>
    <row r="12667" spans="1:20">
      <c r="A12667" s="202" t="s">
        <v>59</v>
      </c>
      <c r="B12667" s="203" t="str">
        <f>Presupuesto!$A$190</f>
        <v>13,4</v>
      </c>
      <c r="C12667" s="844" t="str">
        <f>Presupuesto!$B$190</f>
        <v>Suministro e Instalación de medidor de caudal bridado ( Incluye certificado de calibración Vigente 1 año a partir de instalación)</v>
      </c>
      <c r="D12667" s="844"/>
      <c r="E12667" s="844"/>
      <c r="F12667" s="844"/>
      <c r="G12667" s="845"/>
    </row>
    <row r="12668" spans="1:20">
      <c r="A12668" s="204"/>
      <c r="D12668" s="206"/>
      <c r="E12668" s="206"/>
      <c r="F12668" s="192" t="s">
        <v>87</v>
      </c>
      <c r="G12668" s="207" t="str">
        <f>Presupuesto!$C$190</f>
        <v>Und</v>
      </c>
      <c r="I12668" s="306"/>
      <c r="J12668" s="281"/>
      <c r="K12668" s="281"/>
      <c r="L12668" s="281"/>
      <c r="M12668" s="281"/>
      <c r="N12668" s="281"/>
      <c r="O12668" s="281"/>
      <c r="P12668" s="281"/>
      <c r="Q12668" s="281"/>
      <c r="R12668" s="281"/>
      <c r="S12668" s="281"/>
    </row>
    <row r="12669" spans="1:20" s="209" customFormat="1" ht="13.5" thickBot="1">
      <c r="A12669" s="202" t="s">
        <v>60</v>
      </c>
      <c r="B12669" s="195"/>
      <c r="C12669" s="195"/>
      <c r="D12669" s="206"/>
      <c r="E12669" s="206"/>
      <c r="F12669" s="205"/>
      <c r="G12669" s="208"/>
      <c r="I12669" s="307"/>
      <c r="S12669" s="281"/>
    </row>
    <row r="12670" spans="1:20" ht="13.5" thickTop="1">
      <c r="A12670" s="210" t="s">
        <v>53</v>
      </c>
      <c r="B12670" s="211" t="s">
        <v>61</v>
      </c>
      <c r="C12670" s="211" t="s">
        <v>62</v>
      </c>
      <c r="D12670" s="212" t="s">
        <v>70</v>
      </c>
      <c r="E12670" s="213" t="s">
        <v>98</v>
      </c>
      <c r="F12670" s="213" t="s">
        <v>75</v>
      </c>
      <c r="G12670" s="214" t="s">
        <v>66</v>
      </c>
      <c r="I12670" s="269"/>
    </row>
    <row r="12671" spans="1:20">
      <c r="A12671" s="215" t="str">
        <f t="shared" ref="A12671:A12682" si="2261">IF(I12670=0,"-",VLOOKUP(I12670,EQUIPOS,2,FALSE))</f>
        <v>-</v>
      </c>
      <c r="B12671" s="216"/>
      <c r="C12671" s="216"/>
      <c r="D12671" s="186"/>
      <c r="E12671" s="217">
        <f t="shared" ref="E12671:E12682" si="2262">IF(I12670=0,0,VLOOKUP(I12670,EQUIPOS,4,FALSE))</f>
        <v>0</v>
      </c>
      <c r="F12671" s="218">
        <f t="shared" ref="F12671:F12682" si="2263">IF(D12671=0,0,E12671/D12671)</f>
        <v>0</v>
      </c>
      <c r="G12671" s="219"/>
      <c r="I12671" s="269"/>
    </row>
    <row r="12672" spans="1:20">
      <c r="A12672" s="215" t="str">
        <f t="shared" si="2261"/>
        <v>-</v>
      </c>
      <c r="B12672" s="216"/>
      <c r="C12672" s="216"/>
      <c r="D12672" s="186"/>
      <c r="E12672" s="217">
        <f t="shared" si="2262"/>
        <v>0</v>
      </c>
      <c r="F12672" s="218">
        <f t="shared" si="2263"/>
        <v>0</v>
      </c>
      <c r="G12672" s="220"/>
      <c r="I12672" s="269"/>
    </row>
    <row r="12673" spans="1:19">
      <c r="A12673" s="215" t="str">
        <f t="shared" si="2261"/>
        <v>-</v>
      </c>
      <c r="B12673" s="216"/>
      <c r="C12673" s="216"/>
      <c r="D12673" s="186"/>
      <c r="E12673" s="217">
        <f t="shared" si="2262"/>
        <v>0</v>
      </c>
      <c r="F12673" s="218">
        <f t="shared" si="2263"/>
        <v>0</v>
      </c>
      <c r="G12673" s="220"/>
      <c r="I12673" s="269"/>
    </row>
    <row r="12674" spans="1:19">
      <c r="A12674" s="215" t="str">
        <f t="shared" si="2261"/>
        <v>-</v>
      </c>
      <c r="B12674" s="216"/>
      <c r="C12674" s="216"/>
      <c r="D12674" s="186"/>
      <c r="E12674" s="217">
        <f t="shared" si="2262"/>
        <v>0</v>
      </c>
      <c r="F12674" s="218">
        <f t="shared" si="2263"/>
        <v>0</v>
      </c>
      <c r="G12674" s="220"/>
      <c r="I12674" s="269"/>
    </row>
    <row r="12675" spans="1:19">
      <c r="A12675" s="215" t="str">
        <f t="shared" si="2261"/>
        <v>-</v>
      </c>
      <c r="B12675" s="216"/>
      <c r="C12675" s="216"/>
      <c r="D12675" s="186"/>
      <c r="E12675" s="217">
        <f t="shared" si="2262"/>
        <v>0</v>
      </c>
      <c r="F12675" s="218">
        <f t="shared" si="2263"/>
        <v>0</v>
      </c>
      <c r="G12675" s="220"/>
      <c r="I12675" s="269"/>
    </row>
    <row r="12676" spans="1:19">
      <c r="A12676" s="215" t="str">
        <f t="shared" si="2261"/>
        <v>-</v>
      </c>
      <c r="B12676" s="216"/>
      <c r="C12676" s="216"/>
      <c r="D12676" s="186"/>
      <c r="E12676" s="217">
        <f t="shared" si="2262"/>
        <v>0</v>
      </c>
      <c r="F12676" s="218">
        <f t="shared" si="2263"/>
        <v>0</v>
      </c>
      <c r="G12676" s="220"/>
      <c r="I12676" s="269"/>
    </row>
    <row r="12677" spans="1:19">
      <c r="A12677" s="215" t="str">
        <f t="shared" si="2261"/>
        <v>-</v>
      </c>
      <c r="B12677" s="216"/>
      <c r="C12677" s="216"/>
      <c r="D12677" s="186"/>
      <c r="E12677" s="217">
        <f t="shared" si="2262"/>
        <v>0</v>
      </c>
      <c r="F12677" s="218">
        <f t="shared" si="2263"/>
        <v>0</v>
      </c>
      <c r="G12677" s="220"/>
      <c r="I12677" s="269"/>
    </row>
    <row r="12678" spans="1:19">
      <c r="A12678" s="215" t="str">
        <f t="shared" si="2261"/>
        <v>-</v>
      </c>
      <c r="B12678" s="216"/>
      <c r="C12678" s="216"/>
      <c r="D12678" s="186"/>
      <c r="E12678" s="217">
        <f t="shared" si="2262"/>
        <v>0</v>
      </c>
      <c r="F12678" s="218">
        <f t="shared" si="2263"/>
        <v>0</v>
      </c>
      <c r="G12678" s="220"/>
      <c r="I12678" s="269"/>
    </row>
    <row r="12679" spans="1:19">
      <c r="A12679" s="215" t="str">
        <f t="shared" si="2261"/>
        <v>-</v>
      </c>
      <c r="B12679" s="216"/>
      <c r="C12679" s="216"/>
      <c r="D12679" s="186"/>
      <c r="E12679" s="217">
        <f t="shared" si="2262"/>
        <v>0</v>
      </c>
      <c r="F12679" s="218">
        <f t="shared" si="2263"/>
        <v>0</v>
      </c>
      <c r="G12679" s="220"/>
      <c r="I12679" s="269"/>
    </row>
    <row r="12680" spans="1:19">
      <c r="A12680" s="215" t="str">
        <f t="shared" si="2261"/>
        <v>-</v>
      </c>
      <c r="B12680" s="216"/>
      <c r="C12680" s="216"/>
      <c r="D12680" s="186"/>
      <c r="E12680" s="217">
        <f t="shared" si="2262"/>
        <v>0</v>
      </c>
      <c r="F12680" s="218">
        <f t="shared" si="2263"/>
        <v>0</v>
      </c>
      <c r="G12680" s="220"/>
      <c r="I12680" s="269"/>
    </row>
    <row r="12681" spans="1:19">
      <c r="A12681" s="215" t="str">
        <f t="shared" si="2261"/>
        <v>-</v>
      </c>
      <c r="B12681" s="216"/>
      <c r="C12681" s="216"/>
      <c r="D12681" s="186"/>
      <c r="E12681" s="217">
        <f t="shared" si="2262"/>
        <v>0</v>
      </c>
      <c r="F12681" s="218">
        <f t="shared" si="2263"/>
        <v>0</v>
      </c>
      <c r="G12681" s="220"/>
      <c r="I12681" s="269"/>
    </row>
    <row r="12682" spans="1:19">
      <c r="A12682" s="215" t="str">
        <f t="shared" si="2261"/>
        <v>-</v>
      </c>
      <c r="B12682" s="216"/>
      <c r="C12682" s="216"/>
      <c r="D12682" s="186"/>
      <c r="E12682" s="217">
        <f t="shared" si="2262"/>
        <v>0</v>
      </c>
      <c r="F12682" s="218">
        <f t="shared" si="2263"/>
        <v>0</v>
      </c>
      <c r="G12682" s="220"/>
      <c r="I12682" s="308"/>
    </row>
    <row r="12683" spans="1:19" ht="13.5" thickBot="1">
      <c r="A12683" s="222"/>
      <c r="B12683" s="223"/>
      <c r="C12683" s="223"/>
      <c r="D12683" s="225"/>
      <c r="E12683" s="225"/>
      <c r="F12683" s="226" t="s">
        <v>76</v>
      </c>
      <c r="G12683" s="227">
        <f>SUM(F12671:F12682)</f>
        <v>0</v>
      </c>
      <c r="I12683" s="308"/>
    </row>
    <row r="12684" spans="1:19" s="209" customFormat="1" ht="13.5" thickTop="1">
      <c r="A12684" s="228" t="s">
        <v>63</v>
      </c>
      <c r="B12684" s="229"/>
      <c r="C12684" s="229"/>
      <c r="D12684" s="231"/>
      <c r="E12684" s="231"/>
      <c r="F12684" s="230"/>
      <c r="G12684" s="232"/>
      <c r="I12684" s="307"/>
      <c r="S12684" s="281"/>
    </row>
    <row r="12685" spans="1:19" ht="26">
      <c r="A12685" s="233" t="s">
        <v>53</v>
      </c>
      <c r="B12685" s="234"/>
      <c r="C12685" s="235" t="s">
        <v>54</v>
      </c>
      <c r="D12685" s="298" t="s">
        <v>64</v>
      </c>
      <c r="E12685" s="236" t="s">
        <v>65</v>
      </c>
      <c r="F12685" s="237" t="s">
        <v>75</v>
      </c>
      <c r="G12685" s="238" t="s">
        <v>66</v>
      </c>
      <c r="I12685" s="269"/>
    </row>
    <row r="12686" spans="1:19">
      <c r="A12686" s="842" t="str">
        <f t="shared" ref="A12686:A12697" si="2264">IF(I12685=0,"",VLOOKUP(I12685,MATERIALES,2,FALSE))</f>
        <v/>
      </c>
      <c r="B12686" s="843"/>
      <c r="C12686" s="239" t="str">
        <f t="shared" ref="C12686:C12694" si="2265">IF(I12685=0,"",VLOOKUP(I12685,MATERIALES,3,FALSE))</f>
        <v/>
      </c>
      <c r="D12686" s="186"/>
      <c r="E12686" s="240">
        <f t="shared" ref="E12686:E12697" si="2266">IF(I12685=0,0,VLOOKUP(I12685,MATERIALES,4,FALSE))</f>
        <v>0</v>
      </c>
      <c r="F12686" s="218">
        <f>D12686*E12686</f>
        <v>0</v>
      </c>
      <c r="G12686" s="219"/>
      <c r="I12686" s="269"/>
    </row>
    <row r="12687" spans="1:19">
      <c r="A12687" s="842" t="str">
        <f t="shared" si="2264"/>
        <v/>
      </c>
      <c r="B12687" s="843"/>
      <c r="C12687" s="239" t="str">
        <f t="shared" si="2265"/>
        <v/>
      </c>
      <c r="D12687" s="186"/>
      <c r="E12687" s="240">
        <f t="shared" si="2266"/>
        <v>0</v>
      </c>
      <c r="F12687" s="218">
        <f t="shared" ref="F12687:F12697" si="2267">D12687*E12687</f>
        <v>0</v>
      </c>
      <c r="G12687" s="220"/>
      <c r="I12687" s="269"/>
    </row>
    <row r="12688" spans="1:19">
      <c r="A12688" s="842" t="str">
        <f t="shared" si="2264"/>
        <v/>
      </c>
      <c r="B12688" s="843"/>
      <c r="C12688" s="239" t="str">
        <f t="shared" si="2265"/>
        <v/>
      </c>
      <c r="D12688" s="186"/>
      <c r="E12688" s="240">
        <f t="shared" si="2266"/>
        <v>0</v>
      </c>
      <c r="F12688" s="218">
        <f t="shared" si="2267"/>
        <v>0</v>
      </c>
      <c r="G12688" s="220"/>
      <c r="I12688" s="269"/>
    </row>
    <row r="12689" spans="1:9">
      <c r="A12689" s="842" t="str">
        <f t="shared" si="2264"/>
        <v/>
      </c>
      <c r="B12689" s="843"/>
      <c r="C12689" s="239" t="str">
        <f t="shared" si="2265"/>
        <v/>
      </c>
      <c r="D12689" s="186"/>
      <c r="E12689" s="240">
        <f t="shared" si="2266"/>
        <v>0</v>
      </c>
      <c r="F12689" s="218">
        <f t="shared" si="2267"/>
        <v>0</v>
      </c>
      <c r="G12689" s="220"/>
      <c r="I12689" s="269"/>
    </row>
    <row r="12690" spans="1:9">
      <c r="A12690" s="842" t="str">
        <f t="shared" si="2264"/>
        <v/>
      </c>
      <c r="B12690" s="843"/>
      <c r="C12690" s="239" t="str">
        <f t="shared" si="2265"/>
        <v/>
      </c>
      <c r="D12690" s="186"/>
      <c r="E12690" s="240">
        <f t="shared" si="2266"/>
        <v>0</v>
      </c>
      <c r="F12690" s="218">
        <f t="shared" si="2267"/>
        <v>0</v>
      </c>
      <c r="G12690" s="220"/>
      <c r="I12690" s="269"/>
    </row>
    <row r="12691" spans="1:9">
      <c r="A12691" s="842" t="str">
        <f t="shared" si="2264"/>
        <v/>
      </c>
      <c r="B12691" s="843"/>
      <c r="C12691" s="239" t="str">
        <f t="shared" si="2265"/>
        <v/>
      </c>
      <c r="D12691" s="186"/>
      <c r="E12691" s="240">
        <f t="shared" si="2266"/>
        <v>0</v>
      </c>
      <c r="F12691" s="218">
        <f t="shared" si="2267"/>
        <v>0</v>
      </c>
      <c r="G12691" s="220"/>
      <c r="I12691" s="269"/>
    </row>
    <row r="12692" spans="1:9">
      <c r="A12692" s="842" t="str">
        <f t="shared" si="2264"/>
        <v/>
      </c>
      <c r="B12692" s="843"/>
      <c r="C12692" s="239" t="str">
        <f t="shared" si="2265"/>
        <v/>
      </c>
      <c r="D12692" s="186"/>
      <c r="E12692" s="240">
        <f t="shared" si="2266"/>
        <v>0</v>
      </c>
      <c r="F12692" s="218">
        <f t="shared" si="2267"/>
        <v>0</v>
      </c>
      <c r="G12692" s="220"/>
      <c r="I12692" s="269"/>
    </row>
    <row r="12693" spans="1:9">
      <c r="A12693" s="842" t="str">
        <f t="shared" si="2264"/>
        <v/>
      </c>
      <c r="B12693" s="843"/>
      <c r="C12693" s="239" t="str">
        <f t="shared" si="2265"/>
        <v/>
      </c>
      <c r="D12693" s="186"/>
      <c r="E12693" s="240">
        <f t="shared" si="2266"/>
        <v>0</v>
      </c>
      <c r="F12693" s="218">
        <f t="shared" si="2267"/>
        <v>0</v>
      </c>
      <c r="G12693" s="241"/>
      <c r="I12693" s="269"/>
    </row>
    <row r="12694" spans="1:9">
      <c r="A12694" s="842" t="str">
        <f t="shared" si="2264"/>
        <v/>
      </c>
      <c r="B12694" s="843"/>
      <c r="C12694" s="239" t="str">
        <f t="shared" si="2265"/>
        <v/>
      </c>
      <c r="D12694" s="186"/>
      <c r="E12694" s="240">
        <f t="shared" si="2266"/>
        <v>0</v>
      </c>
      <c r="F12694" s="218">
        <f t="shared" si="2267"/>
        <v>0</v>
      </c>
      <c r="G12694" s="220"/>
      <c r="I12694" s="269"/>
    </row>
    <row r="12695" spans="1:9">
      <c r="A12695" s="842" t="str">
        <f t="shared" si="2264"/>
        <v/>
      </c>
      <c r="B12695" s="843"/>
      <c r="C12695" s="239"/>
      <c r="D12695" s="186"/>
      <c r="E12695" s="240">
        <f t="shared" si="2266"/>
        <v>0</v>
      </c>
      <c r="F12695" s="218">
        <f t="shared" si="2267"/>
        <v>0</v>
      </c>
      <c r="G12695" s="220"/>
      <c r="I12695" s="269"/>
    </row>
    <row r="12696" spans="1:9">
      <c r="A12696" s="842" t="str">
        <f t="shared" si="2264"/>
        <v/>
      </c>
      <c r="B12696" s="843"/>
      <c r="C12696" s="239"/>
      <c r="D12696" s="186"/>
      <c r="E12696" s="240">
        <f t="shared" si="2266"/>
        <v>0</v>
      </c>
      <c r="F12696" s="218">
        <f t="shared" si="2267"/>
        <v>0</v>
      </c>
      <c r="G12696" s="220"/>
      <c r="I12696" s="269"/>
    </row>
    <row r="12697" spans="1:9" ht="26.25" customHeight="1">
      <c r="A12697" s="842" t="str">
        <f t="shared" si="2264"/>
        <v/>
      </c>
      <c r="B12697" s="843"/>
      <c r="C12697" s="239" t="str">
        <f t="shared" ref="C12697" si="2268">IF(I12696=0,"",VLOOKUP(I12696,MATERIALES,3,FALSE))</f>
        <v/>
      </c>
      <c r="D12697" s="186"/>
      <c r="E12697" s="240">
        <f t="shared" si="2266"/>
        <v>0</v>
      </c>
      <c r="F12697" s="218">
        <f t="shared" si="2267"/>
        <v>0</v>
      </c>
      <c r="G12697" s="221"/>
      <c r="I12697" s="308"/>
    </row>
    <row r="12698" spans="1:9" ht="13.5" thickBot="1">
      <c r="A12698" s="204"/>
      <c r="D12698" s="206"/>
      <c r="E12698" s="242"/>
      <c r="F12698" s="243" t="s">
        <v>77</v>
      </c>
      <c r="G12698" s="241">
        <f>SUM(F12686:F12697)</f>
        <v>0</v>
      </c>
      <c r="I12698" s="308"/>
    </row>
    <row r="12699" spans="1:9" ht="14" thickTop="1" thickBot="1">
      <c r="A12699" s="244" t="s">
        <v>68</v>
      </c>
      <c r="B12699" s="245"/>
      <c r="C12699" s="245"/>
      <c r="D12699" s="247"/>
      <c r="E12699" s="247"/>
      <c r="F12699" s="246"/>
      <c r="G12699" s="248"/>
      <c r="I12699" s="308"/>
    </row>
    <row r="12700" spans="1:9" ht="13.5" thickTop="1">
      <c r="A12700" s="233" t="s">
        <v>53</v>
      </c>
      <c r="B12700" s="234"/>
      <c r="C12700" s="236" t="s">
        <v>67</v>
      </c>
      <c r="D12700" s="298" t="s">
        <v>71</v>
      </c>
      <c r="E12700" s="236" t="s">
        <v>96</v>
      </c>
      <c r="F12700" s="237" t="s">
        <v>75</v>
      </c>
      <c r="G12700" s="238" t="s">
        <v>66</v>
      </c>
      <c r="I12700" s="269"/>
    </row>
    <row r="12701" spans="1:9">
      <c r="A12701" s="842" t="str">
        <f>IF(I12700=0,"",VLOOKUP(I12700,EQUIPOS,2,FALSE))</f>
        <v/>
      </c>
      <c r="B12701" s="843"/>
      <c r="C12701" s="187"/>
      <c r="D12701" s="186"/>
      <c r="E12701" s="240">
        <f>IF(I12700=0,0,VLOOKUP(I12700,EQUIPOS,4,FALSE))</f>
        <v>0</v>
      </c>
      <c r="F12701" s="218">
        <f>C12701*D12701*E12701</f>
        <v>0</v>
      </c>
      <c r="G12701" s="219"/>
      <c r="I12701" s="269"/>
    </row>
    <row r="12702" spans="1:9">
      <c r="A12702" s="842" t="str">
        <f>IF(I12701=0,"",VLOOKUP(I12701,EQUIPOS,2,FALSE))</f>
        <v/>
      </c>
      <c r="B12702" s="843"/>
      <c r="C12702" s="187"/>
      <c r="D12702" s="186"/>
      <c r="E12702" s="240">
        <f>IF(I12701=0,0,VLOOKUP(I12701,EQUIPOS,4,FALSE))</f>
        <v>0</v>
      </c>
      <c r="F12702" s="218">
        <f t="shared" ref="F12702:F12705" si="2269">C12702*D12702*E12702</f>
        <v>0</v>
      </c>
      <c r="G12702" s="220"/>
      <c r="I12702" s="269"/>
    </row>
    <row r="12703" spans="1:9">
      <c r="A12703" s="842" t="str">
        <f>IF(I12702=0,"",VLOOKUP(I12702,EQUIPOS,2,FALSE))</f>
        <v/>
      </c>
      <c r="B12703" s="843"/>
      <c r="C12703" s="187"/>
      <c r="D12703" s="186"/>
      <c r="E12703" s="240">
        <f>IF(I12702=0,0,VLOOKUP(I12702,EQUIPOS,4,FALSE))</f>
        <v>0</v>
      </c>
      <c r="F12703" s="218">
        <f t="shared" si="2269"/>
        <v>0</v>
      </c>
      <c r="G12703" s="220"/>
      <c r="I12703" s="269"/>
    </row>
    <row r="12704" spans="1:9">
      <c r="A12704" s="842" t="str">
        <f>IF(I12703=0,"",VLOOKUP(I12703,EQUIPOS,2,FALSE))</f>
        <v/>
      </c>
      <c r="B12704" s="843"/>
      <c r="C12704" s="187"/>
      <c r="D12704" s="186"/>
      <c r="E12704" s="240">
        <f>IF(I12703=0,0,VLOOKUP(I12703,EQUIPOS,4,FALSE))</f>
        <v>0</v>
      </c>
      <c r="F12704" s="218">
        <f t="shared" si="2269"/>
        <v>0</v>
      </c>
      <c r="G12704" s="220"/>
      <c r="I12704" s="269"/>
    </row>
    <row r="12705" spans="1:9" ht="30.75" customHeight="1">
      <c r="A12705" s="842" t="str">
        <f>IF(I12704=0,"",VLOOKUP(I12704,EQUIPOS,2,FALSE))</f>
        <v/>
      </c>
      <c r="B12705" s="843"/>
      <c r="C12705" s="187"/>
      <c r="D12705" s="186"/>
      <c r="E12705" s="240">
        <f>IF(I12704=0,0,VLOOKUP(I12704,EQUIPOS,4,FALSE))</f>
        <v>0</v>
      </c>
      <c r="F12705" s="218">
        <f t="shared" si="2269"/>
        <v>0</v>
      </c>
      <c r="G12705" s="221"/>
      <c r="I12705" s="308"/>
    </row>
    <row r="12706" spans="1:9" ht="13.5" thickBot="1">
      <c r="A12706" s="222"/>
      <c r="B12706" s="223"/>
      <c r="C12706" s="223"/>
      <c r="D12706" s="225"/>
      <c r="E12706" s="249"/>
      <c r="F12706" s="226" t="s">
        <v>78</v>
      </c>
      <c r="G12706" s="250">
        <f>SUM(F12701:F12705)</f>
        <v>0</v>
      </c>
      <c r="I12706" s="308"/>
    </row>
    <row r="12707" spans="1:9" ht="13.5" thickTop="1">
      <c r="A12707" s="228" t="s">
        <v>69</v>
      </c>
      <c r="B12707" s="229"/>
      <c r="C12707" s="229"/>
      <c r="D12707" s="231"/>
      <c r="E12707" s="231"/>
      <c r="F12707" s="230"/>
      <c r="G12707" s="232"/>
      <c r="H12707" s="209"/>
      <c r="I12707" s="307"/>
    </row>
    <row r="12708" spans="1:9" ht="26">
      <c r="A12708" s="233" t="s">
        <v>53</v>
      </c>
      <c r="B12708" s="235" t="s">
        <v>54</v>
      </c>
      <c r="C12708" s="235" t="s">
        <v>64</v>
      </c>
      <c r="D12708" s="298" t="s">
        <v>70</v>
      </c>
      <c r="E12708" s="236" t="s">
        <v>65</v>
      </c>
      <c r="F12708" s="237" t="s">
        <v>75</v>
      </c>
      <c r="G12708" s="238" t="s">
        <v>66</v>
      </c>
      <c r="I12708" s="269"/>
    </row>
    <row r="12709" spans="1:9">
      <c r="A12709" s="251" t="str">
        <f t="shared" ref="A12709:A12720" si="2270">IF(I12708=0,"",VLOOKUP(I12708,MANOOBRA,2,FALSE))</f>
        <v/>
      </c>
      <c r="B12709" s="239" t="str">
        <f t="shared" ref="B12709:B12720" si="2271">IF(I12708=0,"",VLOOKUP(I12708,MANOOBRA,3,FALSE))</f>
        <v/>
      </c>
      <c r="C12709" s="187"/>
      <c r="D12709" s="187"/>
      <c r="E12709" s="240">
        <f t="shared" ref="E12709:E12720" si="2272">IF(I12708=0,0,VLOOKUP(I12708,MANOOBRA,4,FALSE))</f>
        <v>0</v>
      </c>
      <c r="F12709" s="218">
        <f>IF(D12709=0,0,C12709*E12709/D12709)</f>
        <v>0</v>
      </c>
      <c r="G12709" s="219"/>
      <c r="I12709" s="269"/>
    </row>
    <row r="12710" spans="1:9">
      <c r="A12710" s="251" t="str">
        <f t="shared" si="2270"/>
        <v/>
      </c>
      <c r="B12710" s="239" t="str">
        <f t="shared" si="2271"/>
        <v/>
      </c>
      <c r="C12710" s="187"/>
      <c r="D12710" s="187"/>
      <c r="E12710" s="240">
        <f t="shared" si="2272"/>
        <v>0</v>
      </c>
      <c r="F12710" s="218">
        <f t="shared" ref="F12710:F12720" si="2273">IF(D12710=0,0,C12710*E12710/D12710)</f>
        <v>0</v>
      </c>
      <c r="G12710" s="220"/>
      <c r="I12710" s="269"/>
    </row>
    <row r="12711" spans="1:9">
      <c r="A12711" s="251" t="str">
        <f t="shared" si="2270"/>
        <v/>
      </c>
      <c r="B12711" s="239" t="str">
        <f t="shared" si="2271"/>
        <v/>
      </c>
      <c r="C12711" s="187"/>
      <c r="D12711" s="290"/>
      <c r="E12711" s="240">
        <f t="shared" si="2272"/>
        <v>0</v>
      </c>
      <c r="F12711" s="218">
        <f t="shared" si="2273"/>
        <v>0</v>
      </c>
      <c r="G12711" s="220"/>
      <c r="I12711" s="269"/>
    </row>
    <row r="12712" spans="1:9">
      <c r="A12712" s="251" t="str">
        <f t="shared" si="2270"/>
        <v/>
      </c>
      <c r="B12712" s="239" t="str">
        <f t="shared" si="2271"/>
        <v/>
      </c>
      <c r="C12712" s="187"/>
      <c r="D12712" s="187"/>
      <c r="E12712" s="240">
        <f t="shared" si="2272"/>
        <v>0</v>
      </c>
      <c r="F12712" s="218">
        <f t="shared" si="2273"/>
        <v>0</v>
      </c>
      <c r="G12712" s="220"/>
      <c r="I12712" s="269"/>
    </row>
    <row r="12713" spans="1:9">
      <c r="A12713" s="251" t="str">
        <f t="shared" si="2270"/>
        <v/>
      </c>
      <c r="B12713" s="239" t="str">
        <f t="shared" si="2271"/>
        <v/>
      </c>
      <c r="C12713" s="187"/>
      <c r="D12713" s="187"/>
      <c r="E12713" s="240">
        <f t="shared" si="2272"/>
        <v>0</v>
      </c>
      <c r="F12713" s="218">
        <f t="shared" si="2273"/>
        <v>0</v>
      </c>
      <c r="G12713" s="220"/>
      <c r="I12713" s="269"/>
    </row>
    <row r="12714" spans="1:9">
      <c r="A12714" s="251" t="str">
        <f t="shared" si="2270"/>
        <v/>
      </c>
      <c r="B12714" s="239" t="str">
        <f t="shared" si="2271"/>
        <v/>
      </c>
      <c r="C12714" s="187"/>
      <c r="D12714" s="187"/>
      <c r="E12714" s="240">
        <f t="shared" si="2272"/>
        <v>0</v>
      </c>
      <c r="F12714" s="218">
        <f t="shared" si="2273"/>
        <v>0</v>
      </c>
      <c r="G12714" s="220"/>
      <c r="I12714" s="269"/>
    </row>
    <row r="12715" spans="1:9">
      <c r="A12715" s="251" t="str">
        <f t="shared" si="2270"/>
        <v/>
      </c>
      <c r="B12715" s="239" t="str">
        <f t="shared" si="2271"/>
        <v/>
      </c>
      <c r="C12715" s="187"/>
      <c r="D12715" s="187"/>
      <c r="E12715" s="240">
        <f t="shared" si="2272"/>
        <v>0</v>
      </c>
      <c r="F12715" s="218">
        <f t="shared" si="2273"/>
        <v>0</v>
      </c>
      <c r="G12715" s="220"/>
      <c r="I12715" s="269"/>
    </row>
    <row r="12716" spans="1:9">
      <c r="A12716" s="251" t="str">
        <f t="shared" si="2270"/>
        <v/>
      </c>
      <c r="B12716" s="239" t="str">
        <f t="shared" si="2271"/>
        <v/>
      </c>
      <c r="C12716" s="187"/>
      <c r="D12716" s="187"/>
      <c r="E12716" s="240">
        <f t="shared" si="2272"/>
        <v>0</v>
      </c>
      <c r="F12716" s="218">
        <f t="shared" si="2273"/>
        <v>0</v>
      </c>
      <c r="G12716" s="220"/>
      <c r="I12716" s="269"/>
    </row>
    <row r="12717" spans="1:9">
      <c r="A12717" s="251" t="str">
        <f t="shared" si="2270"/>
        <v/>
      </c>
      <c r="B12717" s="239" t="str">
        <f t="shared" si="2271"/>
        <v/>
      </c>
      <c r="C12717" s="187"/>
      <c r="D12717" s="187"/>
      <c r="E12717" s="240">
        <f t="shared" si="2272"/>
        <v>0</v>
      </c>
      <c r="F12717" s="218">
        <f t="shared" si="2273"/>
        <v>0</v>
      </c>
      <c r="G12717" s="220"/>
      <c r="I12717" s="269"/>
    </row>
    <row r="12718" spans="1:9">
      <c r="A12718" s="251" t="str">
        <f t="shared" si="2270"/>
        <v/>
      </c>
      <c r="B12718" s="239" t="str">
        <f t="shared" si="2271"/>
        <v/>
      </c>
      <c r="C12718" s="187"/>
      <c r="D12718" s="187"/>
      <c r="E12718" s="240">
        <f t="shared" si="2272"/>
        <v>0</v>
      </c>
      <c r="F12718" s="218">
        <f t="shared" si="2273"/>
        <v>0</v>
      </c>
      <c r="G12718" s="220"/>
      <c r="I12718" s="269"/>
    </row>
    <row r="12719" spans="1:9">
      <c r="A12719" s="251" t="str">
        <f t="shared" si="2270"/>
        <v/>
      </c>
      <c r="B12719" s="239" t="str">
        <f t="shared" si="2271"/>
        <v/>
      </c>
      <c r="C12719" s="187"/>
      <c r="D12719" s="187"/>
      <c r="E12719" s="240">
        <f t="shared" si="2272"/>
        <v>0</v>
      </c>
      <c r="F12719" s="218">
        <f t="shared" si="2273"/>
        <v>0</v>
      </c>
      <c r="G12719" s="220"/>
      <c r="I12719" s="269"/>
    </row>
    <row r="12720" spans="1:9" ht="31.5" customHeight="1">
      <c r="A12720" s="251" t="str">
        <f t="shared" si="2270"/>
        <v/>
      </c>
      <c r="B12720" s="239" t="str">
        <f t="shared" si="2271"/>
        <v/>
      </c>
      <c r="C12720" s="187"/>
      <c r="D12720" s="187"/>
      <c r="E12720" s="240">
        <f t="shared" si="2272"/>
        <v>0</v>
      </c>
      <c r="F12720" s="218">
        <f t="shared" si="2273"/>
        <v>0</v>
      </c>
      <c r="G12720" s="221"/>
      <c r="I12720" s="308"/>
    </row>
    <row r="12721" spans="1:20" ht="13.5" thickBot="1">
      <c r="A12721" s="222"/>
      <c r="B12721" s="223"/>
      <c r="C12721" s="223"/>
      <c r="D12721" s="225"/>
      <c r="E12721" s="225"/>
      <c r="F12721" s="226" t="s">
        <v>79</v>
      </c>
      <c r="G12721" s="250">
        <f>SUM(F12709:F12720)</f>
        <v>0</v>
      </c>
      <c r="I12721" s="308"/>
    </row>
    <row r="12722" spans="1:20" ht="13.5" thickTop="1">
      <c r="A12722" s="179" t="s">
        <v>72</v>
      </c>
      <c r="B12722" s="229"/>
      <c r="C12722" s="229"/>
      <c r="D12722" s="231"/>
      <c r="E12722" s="231"/>
      <c r="F12722" s="230"/>
      <c r="G12722" s="232"/>
      <c r="H12722" s="209"/>
      <c r="I12722" s="307"/>
    </row>
    <row r="12723" spans="1:20">
      <c r="A12723" s="233" t="s">
        <v>53</v>
      </c>
      <c r="B12723" s="234"/>
      <c r="C12723" s="234"/>
      <c r="D12723" s="299"/>
      <c r="E12723" s="236" t="s">
        <v>73</v>
      </c>
      <c r="F12723" s="237" t="s">
        <v>74</v>
      </c>
      <c r="G12723" s="252" t="s">
        <v>73</v>
      </c>
      <c r="I12723" s="308"/>
    </row>
    <row r="12724" spans="1:20">
      <c r="A12724" s="178" t="s">
        <v>86</v>
      </c>
      <c r="B12724" s="253"/>
      <c r="C12724" s="253"/>
      <c r="D12724" s="300"/>
      <c r="E12724" s="217">
        <f>SUM(G12683,G12698,G12706,G12721)</f>
        <v>0</v>
      </c>
      <c r="F12724" s="254">
        <f>A</f>
        <v>0</v>
      </c>
      <c r="G12724" s="255">
        <f>E12724*F12724</f>
        <v>0</v>
      </c>
      <c r="I12724" s="308"/>
    </row>
    <row r="12725" spans="1:20">
      <c r="A12725" s="178" t="s">
        <v>84</v>
      </c>
      <c r="B12725" s="253"/>
      <c r="C12725" s="253"/>
      <c r="D12725" s="300"/>
      <c r="E12725" s="217">
        <f>SUM(G12683,G12698,G12706,G12721)</f>
        <v>0</v>
      </c>
      <c r="F12725" s="254">
        <f>I</f>
        <v>0</v>
      </c>
      <c r="G12725" s="255">
        <f>E12725*F12725</f>
        <v>0</v>
      </c>
      <c r="I12725" s="308"/>
    </row>
    <row r="12726" spans="1:20" ht="33" customHeight="1">
      <c r="A12726" s="178" t="s">
        <v>85</v>
      </c>
      <c r="B12726" s="253"/>
      <c r="C12726" s="253"/>
      <c r="D12726" s="300"/>
      <c r="E12726" s="217">
        <f>SUM(G12683,G12698,G12706,G12721)</f>
        <v>0</v>
      </c>
      <c r="F12726" s="254">
        <f>U</f>
        <v>0</v>
      </c>
      <c r="G12726" s="255">
        <f>E12726*F12726</f>
        <v>0</v>
      </c>
      <c r="I12726" s="308"/>
      <c r="J12726" s="281"/>
      <c r="K12726" s="281"/>
      <c r="L12726" s="281"/>
      <c r="M12726" s="281"/>
      <c r="N12726" s="281"/>
      <c r="O12726" s="281"/>
      <c r="P12726" s="281"/>
      <c r="Q12726" s="281"/>
      <c r="R12726" s="281"/>
      <c r="S12726" s="281"/>
    </row>
    <row r="12727" spans="1:20" s="201" customFormat="1" ht="13.5" thickBot="1">
      <c r="A12727" s="222"/>
      <c r="B12727" s="223"/>
      <c r="C12727" s="223"/>
      <c r="D12727" s="225"/>
      <c r="E12727" s="225"/>
      <c r="F12727" s="256" t="s">
        <v>83</v>
      </c>
      <c r="G12727" s="250">
        <f>SUM(G12724:G12726)</f>
        <v>0</v>
      </c>
      <c r="I12727" s="309"/>
      <c r="J12727" s="201" t="str">
        <f>B12667</f>
        <v>13,4</v>
      </c>
      <c r="K12727" s="261">
        <f>E12724</f>
        <v>0</v>
      </c>
      <c r="L12727" s="261">
        <f>+G12683</f>
        <v>0</v>
      </c>
      <c r="M12727" s="261">
        <f>+G12698</f>
        <v>0</v>
      </c>
      <c r="N12727" s="261">
        <f>+G12706</f>
        <v>0</v>
      </c>
      <c r="O12727" s="261">
        <f>+G12721</f>
        <v>0</v>
      </c>
      <c r="P12727" s="280">
        <f>G12724</f>
        <v>0</v>
      </c>
      <c r="Q12727" s="280">
        <f>G12725</f>
        <v>0</v>
      </c>
      <c r="R12727" s="280">
        <f>G12726</f>
        <v>0</v>
      </c>
      <c r="S12727" s="283">
        <f>SUM(K12727:R12727)</f>
        <v>0</v>
      </c>
      <c r="T12727" s="280"/>
    </row>
    <row r="12728" spans="1:20" ht="14" thickTop="1" thickBot="1">
      <c r="A12728" s="257"/>
      <c r="B12728" s="201"/>
      <c r="C12728" s="201"/>
      <c r="D12728" s="301"/>
      <c r="E12728" s="258" t="s">
        <v>88</v>
      </c>
      <c r="F12728" s="259"/>
      <c r="G12728" s="260">
        <f>ROUND(SUM(G12683,G12698,G12706,G12721,G12727),0)</f>
        <v>0</v>
      </c>
      <c r="I12728" s="308"/>
      <c r="T12728" s="280"/>
    </row>
    <row r="12729" spans="1:20" ht="13.5" thickTop="1">
      <c r="A12729" s="262" t="s">
        <v>95</v>
      </c>
      <c r="D12729" s="206"/>
      <c r="E12729" s="206"/>
      <c r="F12729" s="205"/>
      <c r="G12729" s="208"/>
      <c r="I12729" s="308"/>
      <c r="T12729" s="280"/>
    </row>
    <row r="12730" spans="1:20">
      <c r="A12730" s="262"/>
      <c r="B12730" s="263"/>
      <c r="C12730" s="263"/>
      <c r="D12730" s="302"/>
      <c r="E12730" s="206"/>
      <c r="F12730" s="205"/>
      <c r="G12730" s="264">
        <f ca="1">TODAY()</f>
        <v>45189</v>
      </c>
      <c r="I12730" s="308"/>
      <c r="T12730" s="280"/>
    </row>
    <row r="12731" spans="1:20" s="191" customFormat="1" ht="13.5" thickBot="1">
      <c r="A12731" s="222"/>
      <c r="B12731" s="223"/>
      <c r="C12731" s="223"/>
      <c r="D12731" s="225"/>
      <c r="E12731" s="225"/>
      <c r="F12731" s="224"/>
      <c r="G12731" s="265"/>
      <c r="I12731" s="303"/>
      <c r="S12731" s="282"/>
    </row>
    <row r="12732" spans="1:20" s="191" customFormat="1" ht="13.5" thickTop="1">
      <c r="A12732" s="188" t="s">
        <v>124</v>
      </c>
      <c r="B12732" s="188"/>
      <c r="C12732" s="188"/>
      <c r="D12732" s="190"/>
      <c r="E12732" s="190"/>
      <c r="F12732" s="189"/>
      <c r="G12732" s="189"/>
      <c r="I12732" s="303"/>
      <c r="S12732" s="282"/>
    </row>
    <row r="12733" spans="1:20" s="191" customFormat="1">
      <c r="A12733" s="188" t="str">
        <f>CONCATENATE('Prestaciones y AIU'!A11352," ANALISIS DE PRECIOS UNITARIOS")</f>
        <v xml:space="preserve"> ANALISIS DE PRECIOS UNITARIOS</v>
      </c>
      <c r="B12733" s="188"/>
      <c r="C12733" s="188"/>
      <c r="D12733" s="190"/>
      <c r="E12733" s="190"/>
      <c r="F12733" s="189"/>
      <c r="G12733" s="189"/>
      <c r="I12733" s="303"/>
      <c r="S12733" s="282"/>
    </row>
    <row r="12734" spans="1:20" s="191" customFormat="1">
      <c r="A12734" s="188" t="str">
        <f>Objeto_LIC</f>
        <v>OBJETO PROCESO COMPETITIVO</v>
      </c>
      <c r="B12734" s="188"/>
      <c r="C12734" s="188"/>
      <c r="D12734" s="190"/>
      <c r="E12734" s="190"/>
      <c r="F12734" s="189"/>
      <c r="G12734" s="189"/>
      <c r="I12734" s="303"/>
      <c r="S12734" s="282"/>
    </row>
    <row r="12735" spans="1:20">
      <c r="A12735" s="188"/>
      <c r="B12735" s="188"/>
      <c r="C12735" s="188"/>
      <c r="D12735" s="190"/>
      <c r="E12735" s="190"/>
      <c r="F12735" s="189"/>
      <c r="G12735" s="189"/>
    </row>
    <row r="12736" spans="1:20" s="201" customFormat="1" ht="13.5" thickBot="1">
      <c r="A12736" s="192"/>
      <c r="B12736" s="192"/>
      <c r="C12736" s="192"/>
      <c r="D12736" s="194"/>
      <c r="E12736" s="194"/>
      <c r="F12736" s="193"/>
      <c r="G12736" s="193"/>
      <c r="I12736" s="305"/>
      <c r="S12736" s="282"/>
    </row>
    <row r="12737" spans="1:19" ht="13.5" thickTop="1">
      <c r="A12737" s="196"/>
      <c r="B12737" s="197"/>
      <c r="C12737" s="197"/>
      <c r="D12737" s="199"/>
      <c r="E12737" s="199"/>
      <c r="F12737" s="198"/>
      <c r="G12737" s="200" t="s">
        <v>125</v>
      </c>
    </row>
    <row r="12738" spans="1:19">
      <c r="A12738" s="202" t="s">
        <v>58</v>
      </c>
      <c r="B12738" s="844" t="str">
        <f>Proponente</f>
        <v>INDICAR NOMBRE DE CONTRATISTA</v>
      </c>
      <c r="C12738" s="844"/>
      <c r="D12738" s="844"/>
      <c r="E12738" s="844"/>
      <c r="F12738" s="844"/>
      <c r="G12738" s="845"/>
    </row>
    <row r="12739" spans="1:19">
      <c r="A12739" s="202" t="s">
        <v>59</v>
      </c>
      <c r="B12739" s="203" t="str">
        <f>Presupuesto!$A$191</f>
        <v>13,5</v>
      </c>
      <c r="C12739" s="844" t="str">
        <f>Presupuesto!$B$191</f>
        <v>Accesorios  ( incluye tanque de 1,000 lts y 100 m de manguera)</v>
      </c>
      <c r="D12739" s="844"/>
      <c r="E12739" s="844"/>
      <c r="F12739" s="844"/>
      <c r="G12739" s="845"/>
    </row>
    <row r="12740" spans="1:19">
      <c r="A12740" s="204"/>
      <c r="D12740" s="206"/>
      <c r="E12740" s="206"/>
      <c r="F12740" s="192" t="s">
        <v>87</v>
      </c>
      <c r="G12740" s="207" t="str">
        <f>Presupuesto!$C$191</f>
        <v>Glb</v>
      </c>
      <c r="I12740" s="306"/>
      <c r="J12740" s="281"/>
      <c r="K12740" s="281"/>
      <c r="L12740" s="281"/>
      <c r="M12740" s="281"/>
      <c r="N12740" s="281"/>
      <c r="O12740" s="281"/>
      <c r="P12740" s="281"/>
      <c r="Q12740" s="281"/>
      <c r="R12740" s="281"/>
      <c r="S12740" s="281"/>
    </row>
    <row r="12741" spans="1:19" s="209" customFormat="1" ht="13.5" thickBot="1">
      <c r="A12741" s="202" t="s">
        <v>60</v>
      </c>
      <c r="B12741" s="195"/>
      <c r="C12741" s="195"/>
      <c r="D12741" s="206"/>
      <c r="E12741" s="206"/>
      <c r="F12741" s="205"/>
      <c r="G12741" s="208"/>
      <c r="I12741" s="307"/>
      <c r="S12741" s="281"/>
    </row>
    <row r="12742" spans="1:19" ht="13.5" thickTop="1">
      <c r="A12742" s="210" t="s">
        <v>53</v>
      </c>
      <c r="B12742" s="211" t="s">
        <v>61</v>
      </c>
      <c r="C12742" s="211" t="s">
        <v>62</v>
      </c>
      <c r="D12742" s="212" t="s">
        <v>70</v>
      </c>
      <c r="E12742" s="213" t="s">
        <v>98</v>
      </c>
      <c r="F12742" s="213" t="s">
        <v>75</v>
      </c>
      <c r="G12742" s="214" t="s">
        <v>66</v>
      </c>
      <c r="I12742" s="269"/>
    </row>
    <row r="12743" spans="1:19">
      <c r="A12743" s="215" t="str">
        <f t="shared" ref="A12743:A12754" si="2274">IF(I12742=0,"-",VLOOKUP(I12742,EQUIPOS,2,FALSE))</f>
        <v>-</v>
      </c>
      <c r="B12743" s="216"/>
      <c r="C12743" s="216"/>
      <c r="D12743" s="186"/>
      <c r="E12743" s="217">
        <f t="shared" ref="E12743:E12754" si="2275">IF(I12742=0,0,VLOOKUP(I12742,EQUIPOS,4,FALSE))</f>
        <v>0</v>
      </c>
      <c r="F12743" s="218">
        <f t="shared" ref="F12743:F12754" si="2276">IF(D12743=0,0,E12743/D12743)</f>
        <v>0</v>
      </c>
      <c r="G12743" s="219"/>
      <c r="I12743" s="269"/>
    </row>
    <row r="12744" spans="1:19">
      <c r="A12744" s="215" t="str">
        <f t="shared" si="2274"/>
        <v>-</v>
      </c>
      <c r="B12744" s="216"/>
      <c r="C12744" s="216"/>
      <c r="D12744" s="186"/>
      <c r="E12744" s="217">
        <f t="shared" si="2275"/>
        <v>0</v>
      </c>
      <c r="F12744" s="218">
        <f t="shared" si="2276"/>
        <v>0</v>
      </c>
      <c r="G12744" s="220"/>
      <c r="I12744" s="269"/>
    </row>
    <row r="12745" spans="1:19">
      <c r="A12745" s="215" t="str">
        <f t="shared" si="2274"/>
        <v>-</v>
      </c>
      <c r="B12745" s="216"/>
      <c r="C12745" s="216"/>
      <c r="D12745" s="186"/>
      <c r="E12745" s="217">
        <f t="shared" si="2275"/>
        <v>0</v>
      </c>
      <c r="F12745" s="218">
        <f t="shared" si="2276"/>
        <v>0</v>
      </c>
      <c r="G12745" s="220"/>
      <c r="I12745" s="269"/>
    </row>
    <row r="12746" spans="1:19">
      <c r="A12746" s="215" t="str">
        <f t="shared" si="2274"/>
        <v>-</v>
      </c>
      <c r="B12746" s="216"/>
      <c r="C12746" s="216"/>
      <c r="D12746" s="186"/>
      <c r="E12746" s="217">
        <f t="shared" si="2275"/>
        <v>0</v>
      </c>
      <c r="F12746" s="218">
        <f t="shared" si="2276"/>
        <v>0</v>
      </c>
      <c r="G12746" s="220"/>
      <c r="I12746" s="269"/>
    </row>
    <row r="12747" spans="1:19">
      <c r="A12747" s="215" t="str">
        <f t="shared" si="2274"/>
        <v>-</v>
      </c>
      <c r="B12747" s="216"/>
      <c r="C12747" s="216"/>
      <c r="D12747" s="186"/>
      <c r="E12747" s="217">
        <f t="shared" si="2275"/>
        <v>0</v>
      </c>
      <c r="F12747" s="218">
        <f t="shared" si="2276"/>
        <v>0</v>
      </c>
      <c r="G12747" s="220"/>
      <c r="I12747" s="269"/>
    </row>
    <row r="12748" spans="1:19">
      <c r="A12748" s="215" t="str">
        <f t="shared" si="2274"/>
        <v>-</v>
      </c>
      <c r="B12748" s="216"/>
      <c r="C12748" s="216"/>
      <c r="D12748" s="186"/>
      <c r="E12748" s="217">
        <f t="shared" si="2275"/>
        <v>0</v>
      </c>
      <c r="F12748" s="218">
        <f t="shared" si="2276"/>
        <v>0</v>
      </c>
      <c r="G12748" s="220"/>
      <c r="I12748" s="269"/>
    </row>
    <row r="12749" spans="1:19">
      <c r="A12749" s="215" t="str">
        <f t="shared" si="2274"/>
        <v>-</v>
      </c>
      <c r="B12749" s="216"/>
      <c r="C12749" s="216"/>
      <c r="D12749" s="186"/>
      <c r="E12749" s="217">
        <f t="shared" si="2275"/>
        <v>0</v>
      </c>
      <c r="F12749" s="218">
        <f t="shared" si="2276"/>
        <v>0</v>
      </c>
      <c r="G12749" s="220"/>
      <c r="I12749" s="269"/>
    </row>
    <row r="12750" spans="1:19">
      <c r="A12750" s="215" t="str">
        <f t="shared" si="2274"/>
        <v>-</v>
      </c>
      <c r="B12750" s="216"/>
      <c r="C12750" s="216"/>
      <c r="D12750" s="186"/>
      <c r="E12750" s="217">
        <f t="shared" si="2275"/>
        <v>0</v>
      </c>
      <c r="F12750" s="218">
        <f t="shared" si="2276"/>
        <v>0</v>
      </c>
      <c r="G12750" s="220"/>
      <c r="I12750" s="269"/>
    </row>
    <row r="12751" spans="1:19">
      <c r="A12751" s="215" t="str">
        <f t="shared" si="2274"/>
        <v>-</v>
      </c>
      <c r="B12751" s="216"/>
      <c r="C12751" s="216"/>
      <c r="D12751" s="186"/>
      <c r="E12751" s="217">
        <f t="shared" si="2275"/>
        <v>0</v>
      </c>
      <c r="F12751" s="218">
        <f t="shared" si="2276"/>
        <v>0</v>
      </c>
      <c r="G12751" s="220"/>
      <c r="I12751" s="269"/>
    </row>
    <row r="12752" spans="1:19">
      <c r="A12752" s="215" t="str">
        <f t="shared" si="2274"/>
        <v>-</v>
      </c>
      <c r="B12752" s="216"/>
      <c r="C12752" s="216"/>
      <c r="D12752" s="186"/>
      <c r="E12752" s="217">
        <f t="shared" si="2275"/>
        <v>0</v>
      </c>
      <c r="F12752" s="218">
        <f t="shared" si="2276"/>
        <v>0</v>
      </c>
      <c r="G12752" s="220"/>
      <c r="I12752" s="269"/>
    </row>
    <row r="12753" spans="1:19">
      <c r="A12753" s="215" t="str">
        <f t="shared" si="2274"/>
        <v>-</v>
      </c>
      <c r="B12753" s="216"/>
      <c r="C12753" s="216"/>
      <c r="D12753" s="186"/>
      <c r="E12753" s="217">
        <f t="shared" si="2275"/>
        <v>0</v>
      </c>
      <c r="F12753" s="218">
        <f t="shared" si="2276"/>
        <v>0</v>
      </c>
      <c r="G12753" s="220"/>
      <c r="I12753" s="269"/>
    </row>
    <row r="12754" spans="1:19">
      <c r="A12754" s="215" t="str">
        <f t="shared" si="2274"/>
        <v>-</v>
      </c>
      <c r="B12754" s="216"/>
      <c r="C12754" s="216"/>
      <c r="D12754" s="186"/>
      <c r="E12754" s="217">
        <f t="shared" si="2275"/>
        <v>0</v>
      </c>
      <c r="F12754" s="218">
        <f t="shared" si="2276"/>
        <v>0</v>
      </c>
      <c r="G12754" s="220"/>
      <c r="I12754" s="308"/>
    </row>
    <row r="12755" spans="1:19" ht="13.5" thickBot="1">
      <c r="A12755" s="222"/>
      <c r="B12755" s="223"/>
      <c r="C12755" s="223"/>
      <c r="D12755" s="225"/>
      <c r="E12755" s="225"/>
      <c r="F12755" s="226" t="s">
        <v>76</v>
      </c>
      <c r="G12755" s="227">
        <f>SUM(F12743:F12754)</f>
        <v>0</v>
      </c>
      <c r="I12755" s="308"/>
    </row>
    <row r="12756" spans="1:19" s="209" customFormat="1" ht="13.5" thickTop="1">
      <c r="A12756" s="228" t="s">
        <v>63</v>
      </c>
      <c r="B12756" s="229"/>
      <c r="C12756" s="229"/>
      <c r="D12756" s="231"/>
      <c r="E12756" s="231"/>
      <c r="F12756" s="230"/>
      <c r="G12756" s="232"/>
      <c r="I12756" s="307"/>
      <c r="S12756" s="281"/>
    </row>
    <row r="12757" spans="1:19" ht="26">
      <c r="A12757" s="233" t="s">
        <v>53</v>
      </c>
      <c r="B12757" s="234"/>
      <c r="C12757" s="235" t="s">
        <v>54</v>
      </c>
      <c r="D12757" s="298" t="s">
        <v>64</v>
      </c>
      <c r="E12757" s="236" t="s">
        <v>65</v>
      </c>
      <c r="F12757" s="237" t="s">
        <v>75</v>
      </c>
      <c r="G12757" s="238" t="s">
        <v>66</v>
      </c>
      <c r="I12757" s="269"/>
    </row>
    <row r="12758" spans="1:19">
      <c r="A12758" s="842" t="str">
        <f t="shared" ref="A12758:A12769" si="2277">IF(I12757=0,"",VLOOKUP(I12757,MATERIALES,2,FALSE))</f>
        <v/>
      </c>
      <c r="B12758" s="843"/>
      <c r="C12758" s="239" t="str">
        <f t="shared" ref="C12758:C12766" si="2278">IF(I12757=0,"",VLOOKUP(I12757,MATERIALES,3,FALSE))</f>
        <v/>
      </c>
      <c r="D12758" s="186"/>
      <c r="E12758" s="240">
        <f t="shared" ref="E12758:E12769" si="2279">IF(I12757=0,0,VLOOKUP(I12757,MATERIALES,4,FALSE))</f>
        <v>0</v>
      </c>
      <c r="F12758" s="218">
        <f>D12758*E12758</f>
        <v>0</v>
      </c>
      <c r="G12758" s="219"/>
      <c r="I12758" s="269"/>
    </row>
    <row r="12759" spans="1:19">
      <c r="A12759" s="842" t="str">
        <f t="shared" si="2277"/>
        <v/>
      </c>
      <c r="B12759" s="843"/>
      <c r="C12759" s="239" t="str">
        <f t="shared" si="2278"/>
        <v/>
      </c>
      <c r="D12759" s="186"/>
      <c r="E12759" s="240">
        <f t="shared" si="2279"/>
        <v>0</v>
      </c>
      <c r="F12759" s="218">
        <f t="shared" ref="F12759:F12769" si="2280">D12759*E12759</f>
        <v>0</v>
      </c>
      <c r="G12759" s="220"/>
      <c r="I12759" s="269"/>
    </row>
    <row r="12760" spans="1:19">
      <c r="A12760" s="842" t="str">
        <f t="shared" si="2277"/>
        <v/>
      </c>
      <c r="B12760" s="843"/>
      <c r="C12760" s="239" t="str">
        <f t="shared" si="2278"/>
        <v/>
      </c>
      <c r="D12760" s="186"/>
      <c r="E12760" s="240">
        <f t="shared" si="2279"/>
        <v>0</v>
      </c>
      <c r="F12760" s="218">
        <f t="shared" si="2280"/>
        <v>0</v>
      </c>
      <c r="G12760" s="220"/>
      <c r="I12760" s="269"/>
    </row>
    <row r="12761" spans="1:19">
      <c r="A12761" s="842" t="str">
        <f t="shared" si="2277"/>
        <v/>
      </c>
      <c r="B12761" s="843"/>
      <c r="C12761" s="239" t="str">
        <f t="shared" si="2278"/>
        <v/>
      </c>
      <c r="D12761" s="186"/>
      <c r="E12761" s="240">
        <f t="shared" si="2279"/>
        <v>0</v>
      </c>
      <c r="F12761" s="218">
        <f t="shared" si="2280"/>
        <v>0</v>
      </c>
      <c r="G12761" s="220"/>
      <c r="I12761" s="269"/>
    </row>
    <row r="12762" spans="1:19">
      <c r="A12762" s="842" t="str">
        <f t="shared" si="2277"/>
        <v/>
      </c>
      <c r="B12762" s="843"/>
      <c r="C12762" s="239" t="str">
        <f t="shared" si="2278"/>
        <v/>
      </c>
      <c r="D12762" s="186"/>
      <c r="E12762" s="240">
        <f t="shared" si="2279"/>
        <v>0</v>
      </c>
      <c r="F12762" s="218">
        <f t="shared" si="2280"/>
        <v>0</v>
      </c>
      <c r="G12762" s="220"/>
      <c r="I12762" s="269"/>
    </row>
    <row r="12763" spans="1:19">
      <c r="A12763" s="842" t="str">
        <f t="shared" si="2277"/>
        <v/>
      </c>
      <c r="B12763" s="843"/>
      <c r="C12763" s="239" t="str">
        <f t="shared" si="2278"/>
        <v/>
      </c>
      <c r="D12763" s="186"/>
      <c r="E12763" s="240">
        <f t="shared" si="2279"/>
        <v>0</v>
      </c>
      <c r="F12763" s="218">
        <f t="shared" si="2280"/>
        <v>0</v>
      </c>
      <c r="G12763" s="220"/>
      <c r="I12763" s="269"/>
    </row>
    <row r="12764" spans="1:19">
      <c r="A12764" s="842" t="str">
        <f t="shared" si="2277"/>
        <v/>
      </c>
      <c r="B12764" s="843"/>
      <c r="C12764" s="239" t="str">
        <f t="shared" si="2278"/>
        <v/>
      </c>
      <c r="D12764" s="186"/>
      <c r="E12764" s="240">
        <f t="shared" si="2279"/>
        <v>0</v>
      </c>
      <c r="F12764" s="218">
        <f t="shared" si="2280"/>
        <v>0</v>
      </c>
      <c r="G12764" s="220"/>
      <c r="I12764" s="269"/>
    </row>
    <row r="12765" spans="1:19">
      <c r="A12765" s="842" t="str">
        <f t="shared" si="2277"/>
        <v/>
      </c>
      <c r="B12765" s="843"/>
      <c r="C12765" s="239" t="str">
        <f t="shared" si="2278"/>
        <v/>
      </c>
      <c r="D12765" s="186"/>
      <c r="E12765" s="240">
        <f t="shared" si="2279"/>
        <v>0</v>
      </c>
      <c r="F12765" s="218">
        <f t="shared" si="2280"/>
        <v>0</v>
      </c>
      <c r="G12765" s="241"/>
      <c r="I12765" s="269"/>
    </row>
    <row r="12766" spans="1:19">
      <c r="A12766" s="842" t="str">
        <f t="shared" si="2277"/>
        <v/>
      </c>
      <c r="B12766" s="843"/>
      <c r="C12766" s="239" t="str">
        <f t="shared" si="2278"/>
        <v/>
      </c>
      <c r="D12766" s="186"/>
      <c r="E12766" s="240">
        <f t="shared" si="2279"/>
        <v>0</v>
      </c>
      <c r="F12766" s="218">
        <f t="shared" si="2280"/>
        <v>0</v>
      </c>
      <c r="G12766" s="220"/>
      <c r="I12766" s="269"/>
    </row>
    <row r="12767" spans="1:19">
      <c r="A12767" s="842" t="str">
        <f t="shared" si="2277"/>
        <v/>
      </c>
      <c r="B12767" s="843"/>
      <c r="C12767" s="239"/>
      <c r="D12767" s="186"/>
      <c r="E12767" s="240">
        <f t="shared" si="2279"/>
        <v>0</v>
      </c>
      <c r="F12767" s="218">
        <f t="shared" si="2280"/>
        <v>0</v>
      </c>
      <c r="G12767" s="220"/>
      <c r="I12767" s="269"/>
    </row>
    <row r="12768" spans="1:19">
      <c r="A12768" s="842" t="str">
        <f t="shared" si="2277"/>
        <v/>
      </c>
      <c r="B12768" s="843"/>
      <c r="C12768" s="239"/>
      <c r="D12768" s="186"/>
      <c r="E12768" s="240">
        <f t="shared" si="2279"/>
        <v>0</v>
      </c>
      <c r="F12768" s="218">
        <f t="shared" si="2280"/>
        <v>0</v>
      </c>
      <c r="G12768" s="220"/>
      <c r="I12768" s="269"/>
    </row>
    <row r="12769" spans="1:9" ht="26.25" customHeight="1">
      <c r="A12769" s="842" t="str">
        <f t="shared" si="2277"/>
        <v/>
      </c>
      <c r="B12769" s="843"/>
      <c r="C12769" s="239" t="str">
        <f t="shared" ref="C12769" si="2281">IF(I12768=0,"",VLOOKUP(I12768,MATERIALES,3,FALSE))</f>
        <v/>
      </c>
      <c r="D12769" s="186"/>
      <c r="E12769" s="240">
        <f t="shared" si="2279"/>
        <v>0</v>
      </c>
      <c r="F12769" s="218">
        <f t="shared" si="2280"/>
        <v>0</v>
      </c>
      <c r="G12769" s="221"/>
      <c r="I12769" s="308"/>
    </row>
    <row r="12770" spans="1:9" ht="13.5" thickBot="1">
      <c r="A12770" s="204"/>
      <c r="D12770" s="206"/>
      <c r="E12770" s="242"/>
      <c r="F12770" s="243" t="s">
        <v>77</v>
      </c>
      <c r="G12770" s="241">
        <f>SUM(F12758:F12769)</f>
        <v>0</v>
      </c>
      <c r="I12770" s="308"/>
    </row>
    <row r="12771" spans="1:9" ht="14" thickTop="1" thickBot="1">
      <c r="A12771" s="244" t="s">
        <v>68</v>
      </c>
      <c r="B12771" s="245"/>
      <c r="C12771" s="245"/>
      <c r="D12771" s="247"/>
      <c r="E12771" s="247"/>
      <c r="F12771" s="246"/>
      <c r="G12771" s="248"/>
      <c r="I12771" s="308"/>
    </row>
    <row r="12772" spans="1:9" ht="13.5" thickTop="1">
      <c r="A12772" s="233" t="s">
        <v>53</v>
      </c>
      <c r="B12772" s="234"/>
      <c r="C12772" s="236" t="s">
        <v>67</v>
      </c>
      <c r="D12772" s="298" t="s">
        <v>71</v>
      </c>
      <c r="E12772" s="236" t="s">
        <v>96</v>
      </c>
      <c r="F12772" s="237" t="s">
        <v>75</v>
      </c>
      <c r="G12772" s="238" t="s">
        <v>66</v>
      </c>
      <c r="I12772" s="269"/>
    </row>
    <row r="12773" spans="1:9">
      <c r="A12773" s="842" t="str">
        <f>IF(I12772=0,"",VLOOKUP(I12772,EQUIPOS,2,FALSE))</f>
        <v/>
      </c>
      <c r="B12773" s="843"/>
      <c r="C12773" s="187"/>
      <c r="D12773" s="186"/>
      <c r="E12773" s="240">
        <f>IF(I12772=0,0,VLOOKUP(I12772,EQUIPOS,4,FALSE))</f>
        <v>0</v>
      </c>
      <c r="F12773" s="218">
        <f>C12773*D12773*E12773</f>
        <v>0</v>
      </c>
      <c r="G12773" s="219"/>
      <c r="I12773" s="269"/>
    </row>
    <row r="12774" spans="1:9">
      <c r="A12774" s="842" t="str">
        <f>IF(I12773=0,"",VLOOKUP(I12773,EQUIPOS,2,FALSE))</f>
        <v/>
      </c>
      <c r="B12774" s="843"/>
      <c r="C12774" s="187"/>
      <c r="D12774" s="186"/>
      <c r="E12774" s="240">
        <f>IF(I12773=0,0,VLOOKUP(I12773,EQUIPOS,4,FALSE))</f>
        <v>0</v>
      </c>
      <c r="F12774" s="218">
        <f t="shared" ref="F12774:F12777" si="2282">C12774*D12774*E12774</f>
        <v>0</v>
      </c>
      <c r="G12774" s="220"/>
      <c r="I12774" s="269"/>
    </row>
    <row r="12775" spans="1:9">
      <c r="A12775" s="842" t="str">
        <f>IF(I12774=0,"",VLOOKUP(I12774,EQUIPOS,2,FALSE))</f>
        <v/>
      </c>
      <c r="B12775" s="843"/>
      <c r="C12775" s="187"/>
      <c r="D12775" s="186"/>
      <c r="E12775" s="240">
        <f>IF(I12774=0,0,VLOOKUP(I12774,EQUIPOS,4,FALSE))</f>
        <v>0</v>
      </c>
      <c r="F12775" s="218">
        <f t="shared" si="2282"/>
        <v>0</v>
      </c>
      <c r="G12775" s="220"/>
      <c r="I12775" s="269"/>
    </row>
    <row r="12776" spans="1:9">
      <c r="A12776" s="842" t="str">
        <f>IF(I12775=0,"",VLOOKUP(I12775,EQUIPOS,2,FALSE))</f>
        <v/>
      </c>
      <c r="B12776" s="843"/>
      <c r="C12776" s="187"/>
      <c r="D12776" s="186"/>
      <c r="E12776" s="240">
        <f>IF(I12775=0,0,VLOOKUP(I12775,EQUIPOS,4,FALSE))</f>
        <v>0</v>
      </c>
      <c r="F12776" s="218">
        <f t="shared" si="2282"/>
        <v>0</v>
      </c>
      <c r="G12776" s="220"/>
      <c r="I12776" s="269"/>
    </row>
    <row r="12777" spans="1:9" ht="30.75" customHeight="1">
      <c r="A12777" s="842" t="str">
        <f>IF(I12776=0,"",VLOOKUP(I12776,EQUIPOS,2,FALSE))</f>
        <v/>
      </c>
      <c r="B12777" s="843"/>
      <c r="C12777" s="187"/>
      <c r="D12777" s="186"/>
      <c r="E12777" s="240">
        <f>IF(I12776=0,0,VLOOKUP(I12776,EQUIPOS,4,FALSE))</f>
        <v>0</v>
      </c>
      <c r="F12777" s="218">
        <f t="shared" si="2282"/>
        <v>0</v>
      </c>
      <c r="G12777" s="221"/>
      <c r="I12777" s="308"/>
    </row>
    <row r="12778" spans="1:9" ht="13.5" thickBot="1">
      <c r="A12778" s="222"/>
      <c r="B12778" s="223"/>
      <c r="C12778" s="223"/>
      <c r="D12778" s="225"/>
      <c r="E12778" s="249"/>
      <c r="F12778" s="226" t="s">
        <v>78</v>
      </c>
      <c r="G12778" s="250">
        <f>SUM(F12773:F12777)</f>
        <v>0</v>
      </c>
      <c r="I12778" s="308"/>
    </row>
    <row r="12779" spans="1:9" ht="13.5" thickTop="1">
      <c r="A12779" s="228" t="s">
        <v>69</v>
      </c>
      <c r="B12779" s="229"/>
      <c r="C12779" s="229"/>
      <c r="D12779" s="231"/>
      <c r="E12779" s="231"/>
      <c r="F12779" s="230"/>
      <c r="G12779" s="232"/>
      <c r="H12779" s="209"/>
      <c r="I12779" s="307"/>
    </row>
    <row r="12780" spans="1:9" ht="26">
      <c r="A12780" s="233" t="s">
        <v>53</v>
      </c>
      <c r="B12780" s="235" t="s">
        <v>54</v>
      </c>
      <c r="C12780" s="235" t="s">
        <v>64</v>
      </c>
      <c r="D12780" s="298" t="s">
        <v>70</v>
      </c>
      <c r="E12780" s="236" t="s">
        <v>65</v>
      </c>
      <c r="F12780" s="237" t="s">
        <v>75</v>
      </c>
      <c r="G12780" s="238" t="s">
        <v>66</v>
      </c>
      <c r="I12780" s="269"/>
    </row>
    <row r="12781" spans="1:9">
      <c r="A12781" s="251" t="str">
        <f t="shared" ref="A12781:A12792" si="2283">IF(I12780=0,"",VLOOKUP(I12780,MANOOBRA,2,FALSE))</f>
        <v/>
      </c>
      <c r="B12781" s="239" t="str">
        <f t="shared" ref="B12781:B12792" si="2284">IF(I12780=0,"",VLOOKUP(I12780,MANOOBRA,3,FALSE))</f>
        <v/>
      </c>
      <c r="C12781" s="187"/>
      <c r="D12781" s="187"/>
      <c r="E12781" s="240">
        <f t="shared" ref="E12781:E12792" si="2285">IF(I12780=0,0,VLOOKUP(I12780,MANOOBRA,4,FALSE))</f>
        <v>0</v>
      </c>
      <c r="F12781" s="218">
        <f>IF(D12781=0,0,C12781*E12781/D12781)</f>
        <v>0</v>
      </c>
      <c r="G12781" s="219"/>
      <c r="I12781" s="269"/>
    </row>
    <row r="12782" spans="1:9">
      <c r="A12782" s="251" t="str">
        <f t="shared" si="2283"/>
        <v/>
      </c>
      <c r="B12782" s="239" t="str">
        <f t="shared" si="2284"/>
        <v/>
      </c>
      <c r="C12782" s="187"/>
      <c r="D12782" s="187"/>
      <c r="E12782" s="240">
        <f t="shared" si="2285"/>
        <v>0</v>
      </c>
      <c r="F12782" s="218">
        <f t="shared" ref="F12782:F12792" si="2286">IF(D12782=0,0,C12782*E12782/D12782)</f>
        <v>0</v>
      </c>
      <c r="G12782" s="220"/>
      <c r="I12782" s="269"/>
    </row>
    <row r="12783" spans="1:9">
      <c r="A12783" s="251" t="str">
        <f t="shared" si="2283"/>
        <v/>
      </c>
      <c r="B12783" s="239" t="str">
        <f t="shared" si="2284"/>
        <v/>
      </c>
      <c r="C12783" s="187"/>
      <c r="D12783" s="290"/>
      <c r="E12783" s="240">
        <f t="shared" si="2285"/>
        <v>0</v>
      </c>
      <c r="F12783" s="218">
        <f t="shared" si="2286"/>
        <v>0</v>
      </c>
      <c r="G12783" s="220"/>
      <c r="I12783" s="269"/>
    </row>
    <row r="12784" spans="1:9">
      <c r="A12784" s="251" t="str">
        <f t="shared" si="2283"/>
        <v/>
      </c>
      <c r="B12784" s="239" t="str">
        <f t="shared" si="2284"/>
        <v/>
      </c>
      <c r="C12784" s="187"/>
      <c r="D12784" s="187"/>
      <c r="E12784" s="240">
        <f t="shared" si="2285"/>
        <v>0</v>
      </c>
      <c r="F12784" s="218">
        <f t="shared" si="2286"/>
        <v>0</v>
      </c>
      <c r="G12784" s="220"/>
      <c r="I12784" s="269"/>
    </row>
    <row r="12785" spans="1:20">
      <c r="A12785" s="251" t="str">
        <f t="shared" si="2283"/>
        <v/>
      </c>
      <c r="B12785" s="239" t="str">
        <f t="shared" si="2284"/>
        <v/>
      </c>
      <c r="C12785" s="187"/>
      <c r="D12785" s="187"/>
      <c r="E12785" s="240">
        <f t="shared" si="2285"/>
        <v>0</v>
      </c>
      <c r="F12785" s="218">
        <f t="shared" si="2286"/>
        <v>0</v>
      </c>
      <c r="G12785" s="220"/>
      <c r="I12785" s="269"/>
    </row>
    <row r="12786" spans="1:20">
      <c r="A12786" s="251" t="str">
        <f t="shared" si="2283"/>
        <v/>
      </c>
      <c r="B12786" s="239" t="str">
        <f t="shared" si="2284"/>
        <v/>
      </c>
      <c r="C12786" s="187"/>
      <c r="D12786" s="187"/>
      <c r="E12786" s="240">
        <f t="shared" si="2285"/>
        <v>0</v>
      </c>
      <c r="F12786" s="218">
        <f t="shared" si="2286"/>
        <v>0</v>
      </c>
      <c r="G12786" s="220"/>
      <c r="I12786" s="269"/>
    </row>
    <row r="12787" spans="1:20">
      <c r="A12787" s="251" t="str">
        <f t="shared" si="2283"/>
        <v/>
      </c>
      <c r="B12787" s="239" t="str">
        <f t="shared" si="2284"/>
        <v/>
      </c>
      <c r="C12787" s="187"/>
      <c r="D12787" s="187"/>
      <c r="E12787" s="240">
        <f t="shared" si="2285"/>
        <v>0</v>
      </c>
      <c r="F12787" s="218">
        <f t="shared" si="2286"/>
        <v>0</v>
      </c>
      <c r="G12787" s="220"/>
      <c r="I12787" s="269"/>
    </row>
    <row r="12788" spans="1:20">
      <c r="A12788" s="251" t="str">
        <f t="shared" si="2283"/>
        <v/>
      </c>
      <c r="B12788" s="239" t="str">
        <f t="shared" si="2284"/>
        <v/>
      </c>
      <c r="C12788" s="187"/>
      <c r="D12788" s="187"/>
      <c r="E12788" s="240">
        <f t="shared" si="2285"/>
        <v>0</v>
      </c>
      <c r="F12788" s="218">
        <f t="shared" si="2286"/>
        <v>0</v>
      </c>
      <c r="G12788" s="220"/>
      <c r="I12788" s="269"/>
    </row>
    <row r="12789" spans="1:20">
      <c r="A12789" s="251" t="str">
        <f t="shared" si="2283"/>
        <v/>
      </c>
      <c r="B12789" s="239" t="str">
        <f t="shared" si="2284"/>
        <v/>
      </c>
      <c r="C12789" s="187"/>
      <c r="D12789" s="187"/>
      <c r="E12789" s="240">
        <f t="shared" si="2285"/>
        <v>0</v>
      </c>
      <c r="F12789" s="218">
        <f t="shared" si="2286"/>
        <v>0</v>
      </c>
      <c r="G12789" s="220"/>
      <c r="I12789" s="269"/>
    </row>
    <row r="12790" spans="1:20">
      <c r="A12790" s="251" t="str">
        <f t="shared" si="2283"/>
        <v/>
      </c>
      <c r="B12790" s="239" t="str">
        <f t="shared" si="2284"/>
        <v/>
      </c>
      <c r="C12790" s="187"/>
      <c r="D12790" s="187"/>
      <c r="E12790" s="240">
        <f t="shared" si="2285"/>
        <v>0</v>
      </c>
      <c r="F12790" s="218">
        <f t="shared" si="2286"/>
        <v>0</v>
      </c>
      <c r="G12790" s="220"/>
      <c r="I12790" s="269"/>
    </row>
    <row r="12791" spans="1:20">
      <c r="A12791" s="251" t="str">
        <f t="shared" si="2283"/>
        <v/>
      </c>
      <c r="B12791" s="239" t="str">
        <f t="shared" si="2284"/>
        <v/>
      </c>
      <c r="C12791" s="187"/>
      <c r="D12791" s="187"/>
      <c r="E12791" s="240">
        <f t="shared" si="2285"/>
        <v>0</v>
      </c>
      <c r="F12791" s="218">
        <f t="shared" si="2286"/>
        <v>0</v>
      </c>
      <c r="G12791" s="220"/>
      <c r="I12791" s="269"/>
    </row>
    <row r="12792" spans="1:20" ht="31.5" customHeight="1">
      <c r="A12792" s="251" t="str">
        <f t="shared" si="2283"/>
        <v/>
      </c>
      <c r="B12792" s="239" t="str">
        <f t="shared" si="2284"/>
        <v/>
      </c>
      <c r="C12792" s="187"/>
      <c r="D12792" s="187"/>
      <c r="E12792" s="240">
        <f t="shared" si="2285"/>
        <v>0</v>
      </c>
      <c r="F12792" s="218">
        <f t="shared" si="2286"/>
        <v>0</v>
      </c>
      <c r="G12792" s="221"/>
      <c r="I12792" s="308"/>
    </row>
    <row r="12793" spans="1:20" ht="13.5" thickBot="1">
      <c r="A12793" s="222"/>
      <c r="B12793" s="223"/>
      <c r="C12793" s="223"/>
      <c r="D12793" s="225"/>
      <c r="E12793" s="225"/>
      <c r="F12793" s="226" t="s">
        <v>79</v>
      </c>
      <c r="G12793" s="250">
        <f>SUM(F12781:F12792)</f>
        <v>0</v>
      </c>
      <c r="I12793" s="308"/>
    </row>
    <row r="12794" spans="1:20" ht="13.5" thickTop="1">
      <c r="A12794" s="179" t="s">
        <v>72</v>
      </c>
      <c r="B12794" s="229"/>
      <c r="C12794" s="229"/>
      <c r="D12794" s="231"/>
      <c r="E12794" s="231"/>
      <c r="F12794" s="230"/>
      <c r="G12794" s="232"/>
      <c r="H12794" s="209"/>
      <c r="I12794" s="307"/>
    </row>
    <row r="12795" spans="1:20">
      <c r="A12795" s="233" t="s">
        <v>53</v>
      </c>
      <c r="B12795" s="234"/>
      <c r="C12795" s="234"/>
      <c r="D12795" s="299"/>
      <c r="E12795" s="236" t="s">
        <v>73</v>
      </c>
      <c r="F12795" s="237" t="s">
        <v>74</v>
      </c>
      <c r="G12795" s="252" t="s">
        <v>73</v>
      </c>
      <c r="I12795" s="308"/>
    </row>
    <row r="12796" spans="1:20">
      <c r="A12796" s="178" t="s">
        <v>86</v>
      </c>
      <c r="B12796" s="253"/>
      <c r="C12796" s="253"/>
      <c r="D12796" s="300"/>
      <c r="E12796" s="217">
        <f>SUM(G12755,G12770,G12778,G12793)</f>
        <v>0</v>
      </c>
      <c r="F12796" s="254">
        <f>A</f>
        <v>0</v>
      </c>
      <c r="G12796" s="255">
        <f>E12796*F12796</f>
        <v>0</v>
      </c>
      <c r="I12796" s="308"/>
    </row>
    <row r="12797" spans="1:20">
      <c r="A12797" s="178" t="s">
        <v>84</v>
      </c>
      <c r="B12797" s="253"/>
      <c r="C12797" s="253"/>
      <c r="D12797" s="300"/>
      <c r="E12797" s="217">
        <f>SUM(G12755,G12770,G12778,G12793)</f>
        <v>0</v>
      </c>
      <c r="F12797" s="254">
        <f>I</f>
        <v>0</v>
      </c>
      <c r="G12797" s="255">
        <f>E12797*F12797</f>
        <v>0</v>
      </c>
      <c r="I12797" s="308"/>
    </row>
    <row r="12798" spans="1:20" ht="33" customHeight="1">
      <c r="A12798" s="178" t="s">
        <v>85</v>
      </c>
      <c r="B12798" s="253"/>
      <c r="C12798" s="253"/>
      <c r="D12798" s="300"/>
      <c r="E12798" s="217">
        <f>SUM(G12755,G12770,G12778,G12793)</f>
        <v>0</v>
      </c>
      <c r="F12798" s="254">
        <f>U</f>
        <v>0</v>
      </c>
      <c r="G12798" s="255">
        <f>E12798*F12798</f>
        <v>0</v>
      </c>
      <c r="I12798" s="308"/>
      <c r="J12798" s="281"/>
      <c r="K12798" s="281"/>
      <c r="L12798" s="281"/>
      <c r="M12798" s="281"/>
      <c r="N12798" s="281"/>
      <c r="O12798" s="281"/>
      <c r="P12798" s="281"/>
      <c r="Q12798" s="281"/>
      <c r="R12798" s="281"/>
      <c r="S12798" s="281"/>
    </row>
    <row r="12799" spans="1:20" s="201" customFormat="1" ht="13.5" thickBot="1">
      <c r="A12799" s="222"/>
      <c r="B12799" s="223"/>
      <c r="C12799" s="223"/>
      <c r="D12799" s="225"/>
      <c r="E12799" s="225"/>
      <c r="F12799" s="256" t="s">
        <v>83</v>
      </c>
      <c r="G12799" s="250">
        <f>SUM(G12796:G12798)</f>
        <v>0</v>
      </c>
      <c r="I12799" s="309"/>
      <c r="J12799" s="201" t="str">
        <f>B12739</f>
        <v>13,5</v>
      </c>
      <c r="K12799" s="261">
        <f>E12796</f>
        <v>0</v>
      </c>
      <c r="L12799" s="261">
        <f>+G12755</f>
        <v>0</v>
      </c>
      <c r="M12799" s="261">
        <f>+G12770</f>
        <v>0</v>
      </c>
      <c r="N12799" s="261">
        <f>+G12778</f>
        <v>0</v>
      </c>
      <c r="O12799" s="261">
        <f>+G12793</f>
        <v>0</v>
      </c>
      <c r="P12799" s="280">
        <f>G12796</f>
        <v>0</v>
      </c>
      <c r="Q12799" s="280">
        <f>G12797</f>
        <v>0</v>
      </c>
      <c r="R12799" s="280">
        <f>G12798</f>
        <v>0</v>
      </c>
      <c r="S12799" s="283">
        <f>SUM(K12799:R12799)</f>
        <v>0</v>
      </c>
      <c r="T12799" s="280"/>
    </row>
    <row r="12800" spans="1:20" ht="14" thickTop="1" thickBot="1">
      <c r="A12800" s="257"/>
      <c r="B12800" s="201"/>
      <c r="C12800" s="201"/>
      <c r="D12800" s="301"/>
      <c r="E12800" s="258" t="s">
        <v>88</v>
      </c>
      <c r="F12800" s="259"/>
      <c r="G12800" s="260">
        <f>ROUND(SUM(G12755,G12770,G12778,G12793,G12799),0)</f>
        <v>0</v>
      </c>
      <c r="I12800" s="308"/>
      <c r="T12800" s="280"/>
    </row>
    <row r="12801" spans="1:20" ht="13.5" thickTop="1">
      <c r="A12801" s="262" t="s">
        <v>95</v>
      </c>
      <c r="D12801" s="206"/>
      <c r="E12801" s="206"/>
      <c r="F12801" s="205"/>
      <c r="G12801" s="208"/>
      <c r="I12801" s="308"/>
      <c r="T12801" s="280"/>
    </row>
    <row r="12802" spans="1:20">
      <c r="A12802" s="262"/>
      <c r="B12802" s="263"/>
      <c r="C12802" s="263"/>
      <c r="D12802" s="302"/>
      <c r="E12802" s="206"/>
      <c r="F12802" s="205"/>
      <c r="G12802" s="264">
        <f ca="1">TODAY()</f>
        <v>45189</v>
      </c>
      <c r="I12802" s="308"/>
      <c r="T12802" s="280"/>
    </row>
    <row r="12803" spans="1:20" s="191" customFormat="1" ht="13.5" thickBot="1">
      <c r="A12803" s="222"/>
      <c r="B12803" s="223"/>
      <c r="C12803" s="223"/>
      <c r="D12803" s="225"/>
      <c r="E12803" s="225"/>
      <c r="F12803" s="224"/>
      <c r="G12803" s="265"/>
      <c r="I12803" s="303"/>
      <c r="S12803" s="282"/>
    </row>
    <row r="12804" spans="1:20" s="191" customFormat="1" ht="13.5" thickTop="1">
      <c r="A12804" s="188" t="s">
        <v>124</v>
      </c>
      <c r="B12804" s="188"/>
      <c r="C12804" s="188"/>
      <c r="D12804" s="190"/>
      <c r="E12804" s="190"/>
      <c r="F12804" s="189"/>
      <c r="G12804" s="189"/>
      <c r="I12804" s="303"/>
      <c r="S12804" s="282"/>
    </row>
    <row r="12805" spans="1:20" s="191" customFormat="1">
      <c r="A12805" s="188" t="str">
        <f>CONCATENATE('Prestaciones y AIU'!A11424," ANALISIS DE PRECIOS UNITARIOS")</f>
        <v xml:space="preserve"> ANALISIS DE PRECIOS UNITARIOS</v>
      </c>
      <c r="B12805" s="188"/>
      <c r="C12805" s="188"/>
      <c r="D12805" s="190"/>
      <c r="E12805" s="190"/>
      <c r="F12805" s="189"/>
      <c r="G12805" s="189"/>
      <c r="I12805" s="303"/>
      <c r="S12805" s="282"/>
    </row>
    <row r="12806" spans="1:20" s="191" customFormat="1">
      <c r="A12806" s="188" t="str">
        <f>Objeto_LIC</f>
        <v>OBJETO PROCESO COMPETITIVO</v>
      </c>
      <c r="B12806" s="188"/>
      <c r="C12806" s="188"/>
      <c r="D12806" s="190"/>
      <c r="E12806" s="190"/>
      <c r="F12806" s="189"/>
      <c r="G12806" s="189"/>
      <c r="I12806" s="303"/>
      <c r="S12806" s="282"/>
    </row>
    <row r="12807" spans="1:20">
      <c r="A12807" s="188"/>
      <c r="B12807" s="188"/>
      <c r="C12807" s="188"/>
      <c r="D12807" s="190"/>
      <c r="E12807" s="190"/>
      <c r="F12807" s="189"/>
      <c r="G12807" s="189"/>
    </row>
    <row r="12808" spans="1:20" s="201" customFormat="1" ht="13.5" thickBot="1">
      <c r="A12808" s="192"/>
      <c r="B12808" s="192"/>
      <c r="C12808" s="192"/>
      <c r="D12808" s="194"/>
      <c r="E12808" s="194"/>
      <c r="F12808" s="193"/>
      <c r="G12808" s="193"/>
      <c r="I12808" s="305"/>
      <c r="S12808" s="282"/>
    </row>
    <row r="12809" spans="1:20" ht="13.5" thickTop="1">
      <c r="A12809" s="196"/>
      <c r="B12809" s="197"/>
      <c r="C12809" s="197"/>
      <c r="D12809" s="199"/>
      <c r="E12809" s="199"/>
      <c r="F12809" s="198"/>
      <c r="G12809" s="200" t="s">
        <v>125</v>
      </c>
    </row>
    <row r="12810" spans="1:20">
      <c r="A12810" s="202" t="s">
        <v>58</v>
      </c>
      <c r="B12810" s="844" t="str">
        <f>Proponente</f>
        <v>INDICAR NOMBRE DE CONTRATISTA</v>
      </c>
      <c r="C12810" s="844"/>
      <c r="D12810" s="844"/>
      <c r="E12810" s="844"/>
      <c r="F12810" s="844"/>
      <c r="G12810" s="845"/>
    </row>
    <row r="12811" spans="1:20">
      <c r="A12811" s="202" t="s">
        <v>59</v>
      </c>
      <c r="B12811" s="457" t="str">
        <f>Presupuesto!$A$192</f>
        <v>13,6</v>
      </c>
      <c r="C12811" s="846" t="str">
        <f>Presupuesto!$B$192</f>
        <v>Suministro e Instalación de tablero eléctrico acorde a Bomba - Incluye cableado a fuente eléctrica</v>
      </c>
      <c r="D12811" s="844"/>
      <c r="E12811" s="844"/>
      <c r="F12811" s="844"/>
      <c r="G12811" s="845"/>
    </row>
    <row r="12812" spans="1:20">
      <c r="A12812" s="204"/>
      <c r="D12812" s="206"/>
      <c r="E12812" s="206"/>
      <c r="F12812" s="192" t="s">
        <v>87</v>
      </c>
      <c r="G12812" s="207" t="str">
        <f>Presupuesto!$C$191</f>
        <v>Glb</v>
      </c>
      <c r="I12812" s="306"/>
      <c r="J12812" s="281"/>
      <c r="K12812" s="281"/>
      <c r="L12812" s="281"/>
      <c r="M12812" s="281"/>
      <c r="N12812" s="281"/>
      <c r="O12812" s="281"/>
      <c r="P12812" s="281"/>
      <c r="Q12812" s="281"/>
      <c r="R12812" s="281"/>
      <c r="S12812" s="281"/>
    </row>
    <row r="12813" spans="1:20" s="209" customFormat="1" ht="13.5" thickBot="1">
      <c r="A12813" s="202" t="s">
        <v>60</v>
      </c>
      <c r="B12813" s="195"/>
      <c r="C12813" s="195"/>
      <c r="D12813" s="206"/>
      <c r="E12813" s="206"/>
      <c r="F12813" s="205"/>
      <c r="G12813" s="208"/>
      <c r="I12813" s="307"/>
      <c r="S12813" s="281"/>
    </row>
    <row r="12814" spans="1:20" ht="13.5" thickTop="1">
      <c r="A12814" s="210" t="s">
        <v>53</v>
      </c>
      <c r="B12814" s="211" t="s">
        <v>61</v>
      </c>
      <c r="C12814" s="211" t="s">
        <v>62</v>
      </c>
      <c r="D12814" s="212" t="s">
        <v>70</v>
      </c>
      <c r="E12814" s="213" t="s">
        <v>98</v>
      </c>
      <c r="F12814" s="213" t="s">
        <v>75</v>
      </c>
      <c r="G12814" s="214" t="s">
        <v>66</v>
      </c>
      <c r="I12814" s="269"/>
    </row>
    <row r="12815" spans="1:20">
      <c r="A12815" s="215" t="str">
        <f t="shared" ref="A12815:A12826" si="2287">IF(I12814=0,"-",VLOOKUP(I12814,EQUIPOS,2,FALSE))</f>
        <v>-</v>
      </c>
      <c r="B12815" s="216"/>
      <c r="C12815" s="216"/>
      <c r="D12815" s="186"/>
      <c r="E12815" s="217">
        <f t="shared" ref="E12815:E12826" si="2288">IF(I12814=0,0,VLOOKUP(I12814,EQUIPOS,4,FALSE))</f>
        <v>0</v>
      </c>
      <c r="F12815" s="218">
        <f t="shared" ref="F12815:F12826" si="2289">IF(D12815=0,0,E12815/D12815)</f>
        <v>0</v>
      </c>
      <c r="G12815" s="219"/>
      <c r="I12815" s="269"/>
    </row>
    <row r="12816" spans="1:20">
      <c r="A12816" s="215" t="str">
        <f t="shared" si="2287"/>
        <v>-</v>
      </c>
      <c r="B12816" s="216"/>
      <c r="C12816" s="216"/>
      <c r="D12816" s="186"/>
      <c r="E12816" s="217">
        <f t="shared" si="2288"/>
        <v>0</v>
      </c>
      <c r="F12816" s="218">
        <f t="shared" si="2289"/>
        <v>0</v>
      </c>
      <c r="G12816" s="220"/>
      <c r="I12816" s="269"/>
    </row>
    <row r="12817" spans="1:19">
      <c r="A12817" s="215" t="str">
        <f t="shared" si="2287"/>
        <v>-</v>
      </c>
      <c r="B12817" s="216"/>
      <c r="C12817" s="216"/>
      <c r="D12817" s="186"/>
      <c r="E12817" s="217">
        <f t="shared" si="2288"/>
        <v>0</v>
      </c>
      <c r="F12817" s="218">
        <f t="shared" si="2289"/>
        <v>0</v>
      </c>
      <c r="G12817" s="220"/>
      <c r="I12817" s="269"/>
    </row>
    <row r="12818" spans="1:19">
      <c r="A12818" s="215" t="str">
        <f t="shared" si="2287"/>
        <v>-</v>
      </c>
      <c r="B12818" s="216"/>
      <c r="C12818" s="216"/>
      <c r="D12818" s="186"/>
      <c r="E12818" s="217">
        <f t="shared" si="2288"/>
        <v>0</v>
      </c>
      <c r="F12818" s="218">
        <f t="shared" si="2289"/>
        <v>0</v>
      </c>
      <c r="G12818" s="220"/>
      <c r="I12818" s="269"/>
    </row>
    <row r="12819" spans="1:19">
      <c r="A12819" s="215" t="str">
        <f t="shared" si="2287"/>
        <v>-</v>
      </c>
      <c r="B12819" s="216"/>
      <c r="C12819" s="216"/>
      <c r="D12819" s="186"/>
      <c r="E12819" s="217">
        <f t="shared" si="2288"/>
        <v>0</v>
      </c>
      <c r="F12819" s="218">
        <f t="shared" si="2289"/>
        <v>0</v>
      </c>
      <c r="G12819" s="220"/>
      <c r="I12819" s="269"/>
    </row>
    <row r="12820" spans="1:19">
      <c r="A12820" s="215" t="str">
        <f t="shared" si="2287"/>
        <v>-</v>
      </c>
      <c r="B12820" s="216"/>
      <c r="C12820" s="216"/>
      <c r="D12820" s="186"/>
      <c r="E12820" s="217">
        <f t="shared" si="2288"/>
        <v>0</v>
      </c>
      <c r="F12820" s="218">
        <f t="shared" si="2289"/>
        <v>0</v>
      </c>
      <c r="G12820" s="220"/>
      <c r="I12820" s="269"/>
    </row>
    <row r="12821" spans="1:19">
      <c r="A12821" s="215" t="str">
        <f t="shared" si="2287"/>
        <v>-</v>
      </c>
      <c r="B12821" s="216"/>
      <c r="C12821" s="216"/>
      <c r="D12821" s="186"/>
      <c r="E12821" s="217">
        <f t="shared" si="2288"/>
        <v>0</v>
      </c>
      <c r="F12821" s="218">
        <f t="shared" si="2289"/>
        <v>0</v>
      </c>
      <c r="G12821" s="220"/>
      <c r="I12821" s="269"/>
    </row>
    <row r="12822" spans="1:19">
      <c r="A12822" s="215" t="str">
        <f t="shared" si="2287"/>
        <v>-</v>
      </c>
      <c r="B12822" s="216"/>
      <c r="C12822" s="216"/>
      <c r="D12822" s="186"/>
      <c r="E12822" s="217">
        <f t="shared" si="2288"/>
        <v>0</v>
      </c>
      <c r="F12822" s="218">
        <f t="shared" si="2289"/>
        <v>0</v>
      </c>
      <c r="G12822" s="220"/>
      <c r="I12822" s="269"/>
    </row>
    <row r="12823" spans="1:19">
      <c r="A12823" s="215" t="str">
        <f t="shared" si="2287"/>
        <v>-</v>
      </c>
      <c r="B12823" s="216"/>
      <c r="C12823" s="216"/>
      <c r="D12823" s="186"/>
      <c r="E12823" s="217">
        <f t="shared" si="2288"/>
        <v>0</v>
      </c>
      <c r="F12823" s="218">
        <f t="shared" si="2289"/>
        <v>0</v>
      </c>
      <c r="G12823" s="220"/>
      <c r="I12823" s="269"/>
    </row>
    <row r="12824" spans="1:19">
      <c r="A12824" s="215" t="str">
        <f t="shared" si="2287"/>
        <v>-</v>
      </c>
      <c r="B12824" s="216"/>
      <c r="C12824" s="216"/>
      <c r="D12824" s="186"/>
      <c r="E12824" s="217">
        <f t="shared" si="2288"/>
        <v>0</v>
      </c>
      <c r="F12824" s="218">
        <f t="shared" si="2289"/>
        <v>0</v>
      </c>
      <c r="G12824" s="220"/>
      <c r="I12824" s="269"/>
    </row>
    <row r="12825" spans="1:19">
      <c r="A12825" s="215" t="str">
        <f t="shared" si="2287"/>
        <v>-</v>
      </c>
      <c r="B12825" s="216"/>
      <c r="C12825" s="216"/>
      <c r="D12825" s="186"/>
      <c r="E12825" s="217">
        <f t="shared" si="2288"/>
        <v>0</v>
      </c>
      <c r="F12825" s="218">
        <f t="shared" si="2289"/>
        <v>0</v>
      </c>
      <c r="G12825" s="220"/>
      <c r="I12825" s="269"/>
    </row>
    <row r="12826" spans="1:19">
      <c r="A12826" s="215" t="str">
        <f t="shared" si="2287"/>
        <v>-</v>
      </c>
      <c r="B12826" s="216"/>
      <c r="C12826" s="216"/>
      <c r="D12826" s="186"/>
      <c r="E12826" s="217">
        <f t="shared" si="2288"/>
        <v>0</v>
      </c>
      <c r="F12826" s="218">
        <f t="shared" si="2289"/>
        <v>0</v>
      </c>
      <c r="G12826" s="220"/>
      <c r="I12826" s="308"/>
    </row>
    <row r="12827" spans="1:19" ht="13.5" thickBot="1">
      <c r="A12827" s="222"/>
      <c r="B12827" s="223"/>
      <c r="C12827" s="223"/>
      <c r="D12827" s="225"/>
      <c r="E12827" s="225"/>
      <c r="F12827" s="226" t="s">
        <v>76</v>
      </c>
      <c r="G12827" s="227">
        <f>SUM(F12815:F12826)</f>
        <v>0</v>
      </c>
      <c r="I12827" s="308"/>
    </row>
    <row r="12828" spans="1:19" s="209" customFormat="1" ht="13.5" thickTop="1">
      <c r="A12828" s="228" t="s">
        <v>63</v>
      </c>
      <c r="B12828" s="229"/>
      <c r="C12828" s="229"/>
      <c r="D12828" s="231"/>
      <c r="E12828" s="231"/>
      <c r="F12828" s="230"/>
      <c r="G12828" s="232"/>
      <c r="I12828" s="307"/>
      <c r="S12828" s="281"/>
    </row>
    <row r="12829" spans="1:19" ht="26">
      <c r="A12829" s="233" t="s">
        <v>53</v>
      </c>
      <c r="B12829" s="234"/>
      <c r="C12829" s="235" t="s">
        <v>54</v>
      </c>
      <c r="D12829" s="298" t="s">
        <v>64</v>
      </c>
      <c r="E12829" s="236" t="s">
        <v>65</v>
      </c>
      <c r="F12829" s="237" t="s">
        <v>75</v>
      </c>
      <c r="G12829" s="238" t="s">
        <v>66</v>
      </c>
      <c r="I12829" s="269"/>
    </row>
    <row r="12830" spans="1:19">
      <c r="A12830" s="842" t="str">
        <f t="shared" ref="A12830:A12841" si="2290">IF(I12829=0,"",VLOOKUP(I12829,MATERIALES,2,FALSE))</f>
        <v/>
      </c>
      <c r="B12830" s="843"/>
      <c r="C12830" s="239" t="str">
        <f t="shared" ref="C12830:C12838" si="2291">IF(I12829=0,"",VLOOKUP(I12829,MATERIALES,3,FALSE))</f>
        <v/>
      </c>
      <c r="D12830" s="186"/>
      <c r="E12830" s="240">
        <f t="shared" ref="E12830:E12841" si="2292">IF(I12829=0,0,VLOOKUP(I12829,MATERIALES,4,FALSE))</f>
        <v>0</v>
      </c>
      <c r="F12830" s="218">
        <f>D12830*E12830</f>
        <v>0</v>
      </c>
      <c r="G12830" s="219"/>
      <c r="I12830" s="269"/>
    </row>
    <row r="12831" spans="1:19">
      <c r="A12831" s="842" t="str">
        <f t="shared" si="2290"/>
        <v/>
      </c>
      <c r="B12831" s="843"/>
      <c r="C12831" s="239" t="str">
        <f t="shared" si="2291"/>
        <v/>
      </c>
      <c r="D12831" s="186"/>
      <c r="E12831" s="240">
        <f t="shared" si="2292"/>
        <v>0</v>
      </c>
      <c r="F12831" s="218">
        <f t="shared" ref="F12831:F12841" si="2293">D12831*E12831</f>
        <v>0</v>
      </c>
      <c r="G12831" s="220"/>
      <c r="I12831" s="269"/>
    </row>
    <row r="12832" spans="1:19">
      <c r="A12832" s="842" t="str">
        <f t="shared" si="2290"/>
        <v/>
      </c>
      <c r="B12832" s="843"/>
      <c r="C12832" s="239" t="str">
        <f t="shared" si="2291"/>
        <v/>
      </c>
      <c r="D12832" s="186"/>
      <c r="E12832" s="240">
        <f t="shared" si="2292"/>
        <v>0</v>
      </c>
      <c r="F12832" s="218">
        <f t="shared" si="2293"/>
        <v>0</v>
      </c>
      <c r="G12832" s="220"/>
      <c r="I12832" s="269"/>
    </row>
    <row r="12833" spans="1:9">
      <c r="A12833" s="842" t="str">
        <f t="shared" si="2290"/>
        <v/>
      </c>
      <c r="B12833" s="843"/>
      <c r="C12833" s="239" t="str">
        <f t="shared" si="2291"/>
        <v/>
      </c>
      <c r="D12833" s="186"/>
      <c r="E12833" s="240">
        <f t="shared" si="2292"/>
        <v>0</v>
      </c>
      <c r="F12833" s="218">
        <f t="shared" si="2293"/>
        <v>0</v>
      </c>
      <c r="G12833" s="220"/>
      <c r="I12833" s="269"/>
    </row>
    <row r="12834" spans="1:9">
      <c r="A12834" s="842" t="str">
        <f t="shared" si="2290"/>
        <v/>
      </c>
      <c r="B12834" s="843"/>
      <c r="C12834" s="239" t="str">
        <f t="shared" si="2291"/>
        <v/>
      </c>
      <c r="D12834" s="186"/>
      <c r="E12834" s="240">
        <f t="shared" si="2292"/>
        <v>0</v>
      </c>
      <c r="F12834" s="218">
        <f t="shared" si="2293"/>
        <v>0</v>
      </c>
      <c r="G12834" s="220"/>
      <c r="I12834" s="269"/>
    </row>
    <row r="12835" spans="1:9">
      <c r="A12835" s="842" t="str">
        <f t="shared" si="2290"/>
        <v/>
      </c>
      <c r="B12835" s="843"/>
      <c r="C12835" s="239" t="str">
        <f t="shared" si="2291"/>
        <v/>
      </c>
      <c r="D12835" s="186"/>
      <c r="E12835" s="240">
        <f t="shared" si="2292"/>
        <v>0</v>
      </c>
      <c r="F12835" s="218">
        <f t="shared" si="2293"/>
        <v>0</v>
      </c>
      <c r="G12835" s="220"/>
      <c r="I12835" s="269"/>
    </row>
    <row r="12836" spans="1:9">
      <c r="A12836" s="842" t="str">
        <f t="shared" si="2290"/>
        <v/>
      </c>
      <c r="B12836" s="843"/>
      <c r="C12836" s="239" t="str">
        <f t="shared" si="2291"/>
        <v/>
      </c>
      <c r="D12836" s="186"/>
      <c r="E12836" s="240">
        <f t="shared" si="2292"/>
        <v>0</v>
      </c>
      <c r="F12836" s="218">
        <f t="shared" si="2293"/>
        <v>0</v>
      </c>
      <c r="G12836" s="220"/>
      <c r="I12836" s="269"/>
    </row>
    <row r="12837" spans="1:9">
      <c r="A12837" s="842" t="str">
        <f t="shared" si="2290"/>
        <v/>
      </c>
      <c r="B12837" s="843"/>
      <c r="C12837" s="239" t="str">
        <f t="shared" si="2291"/>
        <v/>
      </c>
      <c r="D12837" s="186"/>
      <c r="E12837" s="240">
        <f t="shared" si="2292"/>
        <v>0</v>
      </c>
      <c r="F12837" s="218">
        <f t="shared" si="2293"/>
        <v>0</v>
      </c>
      <c r="G12837" s="241"/>
      <c r="I12837" s="269"/>
    </row>
    <row r="12838" spans="1:9">
      <c r="A12838" s="842" t="str">
        <f t="shared" si="2290"/>
        <v/>
      </c>
      <c r="B12838" s="843"/>
      <c r="C12838" s="239" t="str">
        <f t="shared" si="2291"/>
        <v/>
      </c>
      <c r="D12838" s="186"/>
      <c r="E12838" s="240">
        <f t="shared" si="2292"/>
        <v>0</v>
      </c>
      <c r="F12838" s="218">
        <f t="shared" si="2293"/>
        <v>0</v>
      </c>
      <c r="G12838" s="220"/>
      <c r="I12838" s="269"/>
    </row>
    <row r="12839" spans="1:9">
      <c r="A12839" s="842" t="str">
        <f t="shared" si="2290"/>
        <v/>
      </c>
      <c r="B12839" s="843"/>
      <c r="C12839" s="239"/>
      <c r="D12839" s="186"/>
      <c r="E12839" s="240">
        <f t="shared" si="2292"/>
        <v>0</v>
      </c>
      <c r="F12839" s="218">
        <f t="shared" si="2293"/>
        <v>0</v>
      </c>
      <c r="G12839" s="220"/>
      <c r="I12839" s="269"/>
    </row>
    <row r="12840" spans="1:9">
      <c r="A12840" s="842" t="str">
        <f t="shared" si="2290"/>
        <v/>
      </c>
      <c r="B12840" s="843"/>
      <c r="C12840" s="239"/>
      <c r="D12840" s="186"/>
      <c r="E12840" s="240">
        <f t="shared" si="2292"/>
        <v>0</v>
      </c>
      <c r="F12840" s="218">
        <f t="shared" si="2293"/>
        <v>0</v>
      </c>
      <c r="G12840" s="220"/>
      <c r="I12840" s="269"/>
    </row>
    <row r="12841" spans="1:9" ht="26.25" customHeight="1">
      <c r="A12841" s="842" t="str">
        <f t="shared" si="2290"/>
        <v/>
      </c>
      <c r="B12841" s="843"/>
      <c r="C12841" s="239" t="str">
        <f t="shared" ref="C12841" si="2294">IF(I12840=0,"",VLOOKUP(I12840,MATERIALES,3,FALSE))</f>
        <v/>
      </c>
      <c r="D12841" s="186"/>
      <c r="E12841" s="240">
        <f t="shared" si="2292"/>
        <v>0</v>
      </c>
      <c r="F12841" s="218">
        <f t="shared" si="2293"/>
        <v>0</v>
      </c>
      <c r="G12841" s="221"/>
      <c r="I12841" s="308"/>
    </row>
    <row r="12842" spans="1:9" ht="13.5" thickBot="1">
      <c r="A12842" s="204"/>
      <c r="D12842" s="206"/>
      <c r="E12842" s="242"/>
      <c r="F12842" s="243" t="s">
        <v>77</v>
      </c>
      <c r="G12842" s="241">
        <f>SUM(F12830:F12841)</f>
        <v>0</v>
      </c>
      <c r="I12842" s="308"/>
    </row>
    <row r="12843" spans="1:9" ht="14" thickTop="1" thickBot="1">
      <c r="A12843" s="244" t="s">
        <v>68</v>
      </c>
      <c r="B12843" s="245"/>
      <c r="C12843" s="245"/>
      <c r="D12843" s="247"/>
      <c r="E12843" s="247"/>
      <c r="F12843" s="246"/>
      <c r="G12843" s="248"/>
      <c r="I12843" s="308"/>
    </row>
    <row r="12844" spans="1:9" ht="13.5" thickTop="1">
      <c r="A12844" s="233" t="s">
        <v>53</v>
      </c>
      <c r="B12844" s="234"/>
      <c r="C12844" s="236" t="s">
        <v>67</v>
      </c>
      <c r="D12844" s="298" t="s">
        <v>71</v>
      </c>
      <c r="E12844" s="236" t="s">
        <v>96</v>
      </c>
      <c r="F12844" s="237" t="s">
        <v>75</v>
      </c>
      <c r="G12844" s="238" t="s">
        <v>66</v>
      </c>
      <c r="I12844" s="269"/>
    </row>
    <row r="12845" spans="1:9">
      <c r="A12845" s="842" t="str">
        <f>IF(I12844=0,"",VLOOKUP(I12844,EQUIPOS,2,FALSE))</f>
        <v/>
      </c>
      <c r="B12845" s="843"/>
      <c r="C12845" s="187"/>
      <c r="D12845" s="186"/>
      <c r="E12845" s="240">
        <f>IF(I12844=0,0,VLOOKUP(I12844,EQUIPOS,4,FALSE))</f>
        <v>0</v>
      </c>
      <c r="F12845" s="218">
        <f>C12845*D12845*E12845</f>
        <v>0</v>
      </c>
      <c r="G12845" s="219"/>
      <c r="I12845" s="269"/>
    </row>
    <row r="12846" spans="1:9">
      <c r="A12846" s="842" t="str">
        <f>IF(I12845=0,"",VLOOKUP(I12845,EQUIPOS,2,FALSE))</f>
        <v/>
      </c>
      <c r="B12846" s="843"/>
      <c r="C12846" s="187"/>
      <c r="D12846" s="186"/>
      <c r="E12846" s="240">
        <f>IF(I12845=0,0,VLOOKUP(I12845,EQUIPOS,4,FALSE))</f>
        <v>0</v>
      </c>
      <c r="F12846" s="218">
        <f t="shared" ref="F12846:F12849" si="2295">C12846*D12846*E12846</f>
        <v>0</v>
      </c>
      <c r="G12846" s="220"/>
      <c r="I12846" s="269"/>
    </row>
    <row r="12847" spans="1:9">
      <c r="A12847" s="842" t="str">
        <f>IF(I12846=0,"",VLOOKUP(I12846,EQUIPOS,2,FALSE))</f>
        <v/>
      </c>
      <c r="B12847" s="843"/>
      <c r="C12847" s="187"/>
      <c r="D12847" s="186"/>
      <c r="E12847" s="240">
        <f>IF(I12846=0,0,VLOOKUP(I12846,EQUIPOS,4,FALSE))</f>
        <v>0</v>
      </c>
      <c r="F12847" s="218">
        <f t="shared" si="2295"/>
        <v>0</v>
      </c>
      <c r="G12847" s="220"/>
      <c r="I12847" s="269"/>
    </row>
    <row r="12848" spans="1:9">
      <c r="A12848" s="842" t="str">
        <f>IF(I12847=0,"",VLOOKUP(I12847,EQUIPOS,2,FALSE))</f>
        <v/>
      </c>
      <c r="B12848" s="843"/>
      <c r="C12848" s="187"/>
      <c r="D12848" s="186"/>
      <c r="E12848" s="240">
        <f>IF(I12847=0,0,VLOOKUP(I12847,EQUIPOS,4,FALSE))</f>
        <v>0</v>
      </c>
      <c r="F12848" s="218">
        <f t="shared" si="2295"/>
        <v>0</v>
      </c>
      <c r="G12848" s="220"/>
      <c r="I12848" s="269"/>
    </row>
    <row r="12849" spans="1:9" ht="30.75" customHeight="1">
      <c r="A12849" s="842" t="str">
        <f>IF(I12848=0,"",VLOOKUP(I12848,EQUIPOS,2,FALSE))</f>
        <v/>
      </c>
      <c r="B12849" s="843"/>
      <c r="C12849" s="187"/>
      <c r="D12849" s="186"/>
      <c r="E12849" s="240">
        <f>IF(I12848=0,0,VLOOKUP(I12848,EQUIPOS,4,FALSE))</f>
        <v>0</v>
      </c>
      <c r="F12849" s="218">
        <f t="shared" si="2295"/>
        <v>0</v>
      </c>
      <c r="G12849" s="221"/>
      <c r="I12849" s="308"/>
    </row>
    <row r="12850" spans="1:9" ht="13.5" thickBot="1">
      <c r="A12850" s="222"/>
      <c r="B12850" s="223"/>
      <c r="C12850" s="223"/>
      <c r="D12850" s="225"/>
      <c r="E12850" s="249"/>
      <c r="F12850" s="226" t="s">
        <v>78</v>
      </c>
      <c r="G12850" s="250">
        <f>SUM(F12845:F12849)</f>
        <v>0</v>
      </c>
      <c r="I12850" s="308"/>
    </row>
    <row r="12851" spans="1:9" ht="13.5" thickTop="1">
      <c r="A12851" s="228" t="s">
        <v>69</v>
      </c>
      <c r="B12851" s="229"/>
      <c r="C12851" s="229"/>
      <c r="D12851" s="231"/>
      <c r="E12851" s="231"/>
      <c r="F12851" s="230"/>
      <c r="G12851" s="232"/>
      <c r="H12851" s="209"/>
      <c r="I12851" s="307"/>
    </row>
    <row r="12852" spans="1:9" ht="26">
      <c r="A12852" s="233" t="s">
        <v>53</v>
      </c>
      <c r="B12852" s="235" t="s">
        <v>54</v>
      </c>
      <c r="C12852" s="235" t="s">
        <v>64</v>
      </c>
      <c r="D12852" s="298" t="s">
        <v>70</v>
      </c>
      <c r="E12852" s="236" t="s">
        <v>65</v>
      </c>
      <c r="F12852" s="237" t="s">
        <v>75</v>
      </c>
      <c r="G12852" s="238" t="s">
        <v>66</v>
      </c>
      <c r="I12852" s="269"/>
    </row>
    <row r="12853" spans="1:9">
      <c r="A12853" s="251" t="str">
        <f t="shared" ref="A12853:A12864" si="2296">IF(I12852=0,"",VLOOKUP(I12852,MANOOBRA,2,FALSE))</f>
        <v/>
      </c>
      <c r="B12853" s="239" t="str">
        <f t="shared" ref="B12853:B12864" si="2297">IF(I12852=0,"",VLOOKUP(I12852,MANOOBRA,3,FALSE))</f>
        <v/>
      </c>
      <c r="C12853" s="187"/>
      <c r="D12853" s="187"/>
      <c r="E12853" s="240">
        <f t="shared" ref="E12853:E12864" si="2298">IF(I12852=0,0,VLOOKUP(I12852,MANOOBRA,4,FALSE))</f>
        <v>0</v>
      </c>
      <c r="F12853" s="218">
        <f>IF(D12853=0,0,C12853*E12853/D12853)</f>
        <v>0</v>
      </c>
      <c r="G12853" s="219"/>
      <c r="I12853" s="269"/>
    </row>
    <row r="12854" spans="1:9">
      <c r="A12854" s="251" t="str">
        <f t="shared" si="2296"/>
        <v/>
      </c>
      <c r="B12854" s="239" t="str">
        <f t="shared" si="2297"/>
        <v/>
      </c>
      <c r="C12854" s="187"/>
      <c r="D12854" s="187"/>
      <c r="E12854" s="240">
        <f t="shared" si="2298"/>
        <v>0</v>
      </c>
      <c r="F12854" s="218">
        <f t="shared" ref="F12854:F12864" si="2299">IF(D12854=0,0,C12854*E12854/D12854)</f>
        <v>0</v>
      </c>
      <c r="G12854" s="220"/>
      <c r="I12854" s="269"/>
    </row>
    <row r="12855" spans="1:9">
      <c r="A12855" s="251" t="str">
        <f t="shared" si="2296"/>
        <v/>
      </c>
      <c r="B12855" s="239" t="str">
        <f t="shared" si="2297"/>
        <v/>
      </c>
      <c r="C12855" s="187"/>
      <c r="D12855" s="290"/>
      <c r="E12855" s="240">
        <f t="shared" si="2298"/>
        <v>0</v>
      </c>
      <c r="F12855" s="218">
        <f t="shared" si="2299"/>
        <v>0</v>
      </c>
      <c r="G12855" s="220"/>
      <c r="I12855" s="269"/>
    </row>
    <row r="12856" spans="1:9">
      <c r="A12856" s="251" t="str">
        <f t="shared" si="2296"/>
        <v/>
      </c>
      <c r="B12856" s="239" t="str">
        <f t="shared" si="2297"/>
        <v/>
      </c>
      <c r="C12856" s="187"/>
      <c r="D12856" s="187"/>
      <c r="E12856" s="240">
        <f t="shared" si="2298"/>
        <v>0</v>
      </c>
      <c r="F12856" s="218">
        <f t="shared" si="2299"/>
        <v>0</v>
      </c>
      <c r="G12856" s="220"/>
      <c r="I12856" s="269"/>
    </row>
    <row r="12857" spans="1:9">
      <c r="A12857" s="251" t="str">
        <f t="shared" si="2296"/>
        <v/>
      </c>
      <c r="B12857" s="239" t="str">
        <f t="shared" si="2297"/>
        <v/>
      </c>
      <c r="C12857" s="187"/>
      <c r="D12857" s="187"/>
      <c r="E12857" s="240">
        <f t="shared" si="2298"/>
        <v>0</v>
      </c>
      <c r="F12857" s="218">
        <f t="shared" si="2299"/>
        <v>0</v>
      </c>
      <c r="G12857" s="220"/>
      <c r="I12857" s="269"/>
    </row>
    <row r="12858" spans="1:9">
      <c r="A12858" s="251" t="str">
        <f t="shared" si="2296"/>
        <v/>
      </c>
      <c r="B12858" s="239" t="str">
        <f t="shared" si="2297"/>
        <v/>
      </c>
      <c r="C12858" s="187"/>
      <c r="D12858" s="187"/>
      <c r="E12858" s="240">
        <f t="shared" si="2298"/>
        <v>0</v>
      </c>
      <c r="F12858" s="218">
        <f t="shared" si="2299"/>
        <v>0</v>
      </c>
      <c r="G12858" s="220"/>
      <c r="I12858" s="269"/>
    </row>
    <row r="12859" spans="1:9">
      <c r="A12859" s="251" t="str">
        <f t="shared" si="2296"/>
        <v/>
      </c>
      <c r="B12859" s="239" t="str">
        <f t="shared" si="2297"/>
        <v/>
      </c>
      <c r="C12859" s="187"/>
      <c r="D12859" s="187"/>
      <c r="E12859" s="240">
        <f t="shared" si="2298"/>
        <v>0</v>
      </c>
      <c r="F12859" s="218">
        <f t="shared" si="2299"/>
        <v>0</v>
      </c>
      <c r="G12859" s="220"/>
      <c r="I12859" s="269"/>
    </row>
    <row r="12860" spans="1:9">
      <c r="A12860" s="251" t="str">
        <f t="shared" si="2296"/>
        <v/>
      </c>
      <c r="B12860" s="239" t="str">
        <f t="shared" si="2297"/>
        <v/>
      </c>
      <c r="C12860" s="187"/>
      <c r="D12860" s="187"/>
      <c r="E12860" s="240">
        <f t="shared" si="2298"/>
        <v>0</v>
      </c>
      <c r="F12860" s="218">
        <f t="shared" si="2299"/>
        <v>0</v>
      </c>
      <c r="G12860" s="220"/>
      <c r="I12860" s="269"/>
    </row>
    <row r="12861" spans="1:9">
      <c r="A12861" s="251" t="str">
        <f t="shared" si="2296"/>
        <v/>
      </c>
      <c r="B12861" s="239" t="str">
        <f t="shared" si="2297"/>
        <v/>
      </c>
      <c r="C12861" s="187"/>
      <c r="D12861" s="187"/>
      <c r="E12861" s="240">
        <f t="shared" si="2298"/>
        <v>0</v>
      </c>
      <c r="F12861" s="218">
        <f t="shared" si="2299"/>
        <v>0</v>
      </c>
      <c r="G12861" s="220"/>
      <c r="I12861" s="269"/>
    </row>
    <row r="12862" spans="1:9">
      <c r="A12862" s="251" t="str">
        <f t="shared" si="2296"/>
        <v/>
      </c>
      <c r="B12862" s="239" t="str">
        <f t="shared" si="2297"/>
        <v/>
      </c>
      <c r="C12862" s="187"/>
      <c r="D12862" s="187"/>
      <c r="E12862" s="240">
        <f t="shared" si="2298"/>
        <v>0</v>
      </c>
      <c r="F12862" s="218">
        <f t="shared" si="2299"/>
        <v>0</v>
      </c>
      <c r="G12862" s="220"/>
      <c r="I12862" s="269"/>
    </row>
    <row r="12863" spans="1:9">
      <c r="A12863" s="251" t="str">
        <f t="shared" si="2296"/>
        <v/>
      </c>
      <c r="B12863" s="239" t="str">
        <f t="shared" si="2297"/>
        <v/>
      </c>
      <c r="C12863" s="187"/>
      <c r="D12863" s="187"/>
      <c r="E12863" s="240">
        <f t="shared" si="2298"/>
        <v>0</v>
      </c>
      <c r="F12863" s="218">
        <f t="shared" si="2299"/>
        <v>0</v>
      </c>
      <c r="G12863" s="220"/>
      <c r="I12863" s="269"/>
    </row>
    <row r="12864" spans="1:9" ht="31.5" customHeight="1">
      <c r="A12864" s="251" t="str">
        <f t="shared" si="2296"/>
        <v/>
      </c>
      <c r="B12864" s="239" t="str">
        <f t="shared" si="2297"/>
        <v/>
      </c>
      <c r="C12864" s="187"/>
      <c r="D12864" s="187"/>
      <c r="E12864" s="240">
        <f t="shared" si="2298"/>
        <v>0</v>
      </c>
      <c r="F12864" s="218">
        <f t="shared" si="2299"/>
        <v>0</v>
      </c>
      <c r="G12864" s="221"/>
      <c r="I12864" s="308"/>
    </row>
    <row r="12865" spans="1:20" ht="13.5" thickBot="1">
      <c r="A12865" s="222"/>
      <c r="B12865" s="223"/>
      <c r="C12865" s="223"/>
      <c r="D12865" s="225"/>
      <c r="E12865" s="225"/>
      <c r="F12865" s="226" t="s">
        <v>79</v>
      </c>
      <c r="G12865" s="250">
        <f>SUM(F12853:F12864)</f>
        <v>0</v>
      </c>
      <c r="I12865" s="308"/>
    </row>
    <row r="12866" spans="1:20" ht="13.5" thickTop="1">
      <c r="A12866" s="179" t="s">
        <v>72</v>
      </c>
      <c r="B12866" s="229"/>
      <c r="C12866" s="229"/>
      <c r="D12866" s="231"/>
      <c r="E12866" s="231"/>
      <c r="F12866" s="230"/>
      <c r="G12866" s="232"/>
      <c r="H12866" s="209"/>
      <c r="I12866" s="307"/>
    </row>
    <row r="12867" spans="1:20">
      <c r="A12867" s="233" t="s">
        <v>53</v>
      </c>
      <c r="B12867" s="234"/>
      <c r="C12867" s="234"/>
      <c r="D12867" s="299"/>
      <c r="E12867" s="236" t="s">
        <v>73</v>
      </c>
      <c r="F12867" s="237" t="s">
        <v>74</v>
      </c>
      <c r="G12867" s="252" t="s">
        <v>73</v>
      </c>
      <c r="I12867" s="308"/>
    </row>
    <row r="12868" spans="1:20">
      <c r="A12868" s="178" t="s">
        <v>86</v>
      </c>
      <c r="B12868" s="253"/>
      <c r="C12868" s="253"/>
      <c r="D12868" s="300"/>
      <c r="E12868" s="217">
        <f>SUM(G12827,G12842,G12850,G12865)</f>
        <v>0</v>
      </c>
      <c r="F12868" s="254">
        <f>A</f>
        <v>0</v>
      </c>
      <c r="G12868" s="255">
        <f>E12868*F12868</f>
        <v>0</v>
      </c>
      <c r="I12868" s="308"/>
    </row>
    <row r="12869" spans="1:20">
      <c r="A12869" s="178" t="s">
        <v>84</v>
      </c>
      <c r="B12869" s="253"/>
      <c r="C12869" s="253"/>
      <c r="D12869" s="300"/>
      <c r="E12869" s="217">
        <f>SUM(G12827,G12842,G12850,G12865)</f>
        <v>0</v>
      </c>
      <c r="F12869" s="254">
        <f>I</f>
        <v>0</v>
      </c>
      <c r="G12869" s="255">
        <f>E12869*F12869</f>
        <v>0</v>
      </c>
      <c r="I12869" s="308"/>
    </row>
    <row r="12870" spans="1:20" ht="33" customHeight="1">
      <c r="A12870" s="178" t="s">
        <v>85</v>
      </c>
      <c r="B12870" s="253"/>
      <c r="C12870" s="253"/>
      <c r="D12870" s="300"/>
      <c r="E12870" s="217">
        <f>SUM(G12827,G12842,G12850,G12865)</f>
        <v>0</v>
      </c>
      <c r="F12870" s="254">
        <f>U</f>
        <v>0</v>
      </c>
      <c r="G12870" s="255">
        <f>E12870*F12870</f>
        <v>0</v>
      </c>
      <c r="I12870" s="308"/>
      <c r="J12870" s="281"/>
      <c r="K12870" s="281"/>
      <c r="L12870" s="281"/>
      <c r="M12870" s="281"/>
      <c r="N12870" s="281"/>
      <c r="O12870" s="281"/>
      <c r="P12870" s="281"/>
      <c r="Q12870" s="281"/>
      <c r="R12870" s="281"/>
      <c r="S12870" s="281"/>
    </row>
    <row r="12871" spans="1:20" s="201" customFormat="1" ht="13.5" thickBot="1">
      <c r="A12871" s="222"/>
      <c r="B12871" s="223"/>
      <c r="C12871" s="223"/>
      <c r="D12871" s="225"/>
      <c r="E12871" s="225"/>
      <c r="F12871" s="256" t="s">
        <v>83</v>
      </c>
      <c r="G12871" s="250">
        <f>SUM(G12868:G12870)</f>
        <v>0</v>
      </c>
      <c r="I12871" s="309"/>
      <c r="J12871" s="201" t="str">
        <f>B12811</f>
        <v>13,6</v>
      </c>
      <c r="K12871" s="261">
        <f>E12868</f>
        <v>0</v>
      </c>
      <c r="L12871" s="261">
        <f>+G12827</f>
        <v>0</v>
      </c>
      <c r="M12871" s="261">
        <f>+G12842</f>
        <v>0</v>
      </c>
      <c r="N12871" s="261">
        <f>+G12850</f>
        <v>0</v>
      </c>
      <c r="O12871" s="261">
        <f>+G12865</f>
        <v>0</v>
      </c>
      <c r="P12871" s="280">
        <f>G12868</f>
        <v>0</v>
      </c>
      <c r="Q12871" s="280">
        <f>G12869</f>
        <v>0</v>
      </c>
      <c r="R12871" s="280">
        <f>G12870</f>
        <v>0</v>
      </c>
      <c r="S12871" s="283">
        <f>SUM(K12871:R12871)</f>
        <v>0</v>
      </c>
      <c r="T12871" s="280"/>
    </row>
    <row r="12872" spans="1:20" ht="14" thickTop="1" thickBot="1">
      <c r="A12872" s="257"/>
      <c r="B12872" s="201"/>
      <c r="C12872" s="201"/>
      <c r="D12872" s="301"/>
      <c r="E12872" s="258" t="s">
        <v>88</v>
      </c>
      <c r="F12872" s="259"/>
      <c r="G12872" s="260">
        <f>ROUND(SUM(G12827,G12842,G12850,G12865,G12871),0)</f>
        <v>0</v>
      </c>
      <c r="I12872" s="308"/>
      <c r="T12872" s="280"/>
    </row>
    <row r="12873" spans="1:20" ht="13.5" thickTop="1">
      <c r="A12873" s="262" t="s">
        <v>95</v>
      </c>
      <c r="D12873" s="206"/>
      <c r="E12873" s="206"/>
      <c r="F12873" s="205"/>
      <c r="G12873" s="208"/>
      <c r="I12873" s="308"/>
      <c r="T12873" s="280"/>
    </row>
    <row r="12874" spans="1:20">
      <c r="A12874" s="262"/>
      <c r="B12874" s="263"/>
      <c r="C12874" s="263"/>
      <c r="D12874" s="302"/>
      <c r="E12874" s="206"/>
      <c r="F12874" s="205"/>
      <c r="G12874" s="264">
        <f ca="1">TODAY()</f>
        <v>45189</v>
      </c>
      <c r="I12874" s="308"/>
      <c r="T12874" s="280"/>
    </row>
    <row r="12875" spans="1:20" s="191" customFormat="1" ht="13.5" thickBot="1">
      <c r="A12875" s="222"/>
      <c r="B12875" s="223"/>
      <c r="C12875" s="223"/>
      <c r="D12875" s="225"/>
      <c r="E12875" s="225"/>
      <c r="F12875" s="224"/>
      <c r="G12875" s="265"/>
      <c r="I12875" s="303"/>
      <c r="S12875" s="282"/>
    </row>
    <row r="12876" spans="1:20" s="191" customFormat="1" ht="13.5" thickTop="1">
      <c r="A12876" s="188" t="s">
        <v>124</v>
      </c>
      <c r="B12876" s="188"/>
      <c r="C12876" s="188"/>
      <c r="D12876" s="190"/>
      <c r="E12876" s="190"/>
      <c r="F12876" s="189"/>
      <c r="G12876" s="189"/>
      <c r="I12876" s="303"/>
      <c r="S12876" s="282"/>
    </row>
    <row r="12877" spans="1:20" s="191" customFormat="1">
      <c r="A12877" s="188" t="str">
        <f>CONCATENATE('Prestaciones y AIU'!A11496," ANALISIS DE PRECIOS UNITARIOS")</f>
        <v xml:space="preserve"> ANALISIS DE PRECIOS UNITARIOS</v>
      </c>
      <c r="B12877" s="188"/>
      <c r="C12877" s="188"/>
      <c r="D12877" s="190"/>
      <c r="E12877" s="190"/>
      <c r="F12877" s="189"/>
      <c r="G12877" s="189"/>
      <c r="I12877" s="303"/>
      <c r="S12877" s="282"/>
    </row>
    <row r="12878" spans="1:20" s="191" customFormat="1">
      <c r="A12878" s="188" t="str">
        <f>Objeto_LIC</f>
        <v>OBJETO PROCESO COMPETITIVO</v>
      </c>
      <c r="B12878" s="188"/>
      <c r="C12878" s="188"/>
      <c r="D12878" s="190"/>
      <c r="E12878" s="190"/>
      <c r="F12878" s="189"/>
      <c r="G12878" s="189"/>
      <c r="I12878" s="303"/>
      <c r="S12878" s="282"/>
    </row>
    <row r="12879" spans="1:20">
      <c r="A12879" s="188"/>
      <c r="B12879" s="188"/>
      <c r="C12879" s="188"/>
      <c r="D12879" s="190"/>
      <c r="E12879" s="190"/>
      <c r="F12879" s="189"/>
      <c r="G12879" s="189"/>
    </row>
    <row r="12880" spans="1:20" s="201" customFormat="1" ht="13.5" thickBot="1">
      <c r="A12880" s="192"/>
      <c r="B12880" s="192"/>
      <c r="C12880" s="192"/>
      <c r="D12880" s="194"/>
      <c r="E12880" s="194"/>
      <c r="F12880" s="193"/>
      <c r="G12880" s="193"/>
      <c r="I12880" s="305"/>
      <c r="S12880" s="282"/>
    </row>
    <row r="12881" spans="1:19" ht="13.5" thickTop="1">
      <c r="A12881" s="196"/>
      <c r="B12881" s="197"/>
      <c r="C12881" s="197"/>
      <c r="D12881" s="199"/>
      <c r="E12881" s="199"/>
      <c r="F12881" s="198"/>
      <c r="G12881" s="200" t="s">
        <v>125</v>
      </c>
    </row>
    <row r="12882" spans="1:19">
      <c r="A12882" s="202" t="s">
        <v>58</v>
      </c>
      <c r="B12882" s="844" t="str">
        <f>Proponente</f>
        <v>INDICAR NOMBRE DE CONTRATISTA</v>
      </c>
      <c r="C12882" s="844"/>
      <c r="D12882" s="844"/>
      <c r="E12882" s="844"/>
      <c r="F12882" s="844"/>
      <c r="G12882" s="845"/>
    </row>
    <row r="12883" spans="1:19">
      <c r="A12883" s="202" t="s">
        <v>59</v>
      </c>
      <c r="B12883" s="457" t="str">
        <f>Presupuesto!$A$193</f>
        <v>13,7</v>
      </c>
      <c r="C12883" s="846" t="str">
        <f>Presupuesto!$B$193</f>
        <v>Estudio Hodrogeologico - método de Geotomografía de Resistividad Eléctrica</v>
      </c>
      <c r="D12883" s="844"/>
      <c r="E12883" s="844"/>
      <c r="F12883" s="844"/>
      <c r="G12883" s="845"/>
    </row>
    <row r="12884" spans="1:19">
      <c r="A12884" s="204"/>
      <c r="D12884" s="206"/>
      <c r="E12884" s="206"/>
      <c r="F12884" s="192" t="s">
        <v>87</v>
      </c>
      <c r="G12884" s="207" t="str">
        <f>Presupuesto!$C$193</f>
        <v>Glb</v>
      </c>
      <c r="I12884" s="306"/>
      <c r="J12884" s="281"/>
      <c r="K12884" s="281"/>
      <c r="L12884" s="281"/>
      <c r="M12884" s="281"/>
      <c r="N12884" s="281"/>
      <c r="O12884" s="281"/>
      <c r="P12884" s="281"/>
      <c r="Q12884" s="281"/>
      <c r="R12884" s="281"/>
      <c r="S12884" s="281"/>
    </row>
    <row r="12885" spans="1:19" s="209" customFormat="1" ht="13.5" thickBot="1">
      <c r="A12885" s="202" t="s">
        <v>60</v>
      </c>
      <c r="B12885" s="195"/>
      <c r="C12885" s="195"/>
      <c r="D12885" s="206"/>
      <c r="E12885" s="206"/>
      <c r="F12885" s="205"/>
      <c r="G12885" s="208"/>
      <c r="I12885" s="307"/>
      <c r="S12885" s="281"/>
    </row>
    <row r="12886" spans="1:19" ht="13.5" thickTop="1">
      <c r="A12886" s="210" t="s">
        <v>53</v>
      </c>
      <c r="B12886" s="211" t="s">
        <v>61</v>
      </c>
      <c r="C12886" s="211" t="s">
        <v>62</v>
      </c>
      <c r="D12886" s="212" t="s">
        <v>70</v>
      </c>
      <c r="E12886" s="213" t="s">
        <v>98</v>
      </c>
      <c r="F12886" s="213" t="s">
        <v>75</v>
      </c>
      <c r="G12886" s="214" t="s">
        <v>66</v>
      </c>
      <c r="I12886" s="269"/>
    </row>
    <row r="12887" spans="1:19">
      <c r="A12887" s="215" t="str">
        <f t="shared" ref="A12887:A12898" si="2300">IF(I12886=0,"-",VLOOKUP(I12886,EQUIPOS,2,FALSE))</f>
        <v>-</v>
      </c>
      <c r="B12887" s="216"/>
      <c r="C12887" s="216"/>
      <c r="D12887" s="186"/>
      <c r="E12887" s="217">
        <f t="shared" ref="E12887:E12898" si="2301">IF(I12886=0,0,VLOOKUP(I12886,EQUIPOS,4,FALSE))</f>
        <v>0</v>
      </c>
      <c r="F12887" s="218">
        <f t="shared" ref="F12887:F12898" si="2302">IF(D12887=0,0,E12887/D12887)</f>
        <v>0</v>
      </c>
      <c r="G12887" s="219"/>
      <c r="I12887" s="269"/>
    </row>
    <row r="12888" spans="1:19">
      <c r="A12888" s="215" t="str">
        <f t="shared" si="2300"/>
        <v>-</v>
      </c>
      <c r="B12888" s="216"/>
      <c r="C12888" s="216"/>
      <c r="D12888" s="186"/>
      <c r="E12888" s="217">
        <f t="shared" si="2301"/>
        <v>0</v>
      </c>
      <c r="F12888" s="218">
        <f t="shared" si="2302"/>
        <v>0</v>
      </c>
      <c r="G12888" s="220"/>
      <c r="I12888" s="269"/>
    </row>
    <row r="12889" spans="1:19">
      <c r="A12889" s="215" t="str">
        <f t="shared" si="2300"/>
        <v>-</v>
      </c>
      <c r="B12889" s="216"/>
      <c r="C12889" s="216"/>
      <c r="D12889" s="186"/>
      <c r="E12889" s="217">
        <f t="shared" si="2301"/>
        <v>0</v>
      </c>
      <c r="F12889" s="218">
        <f t="shared" si="2302"/>
        <v>0</v>
      </c>
      <c r="G12889" s="220"/>
      <c r="I12889" s="269"/>
    </row>
    <row r="12890" spans="1:19">
      <c r="A12890" s="215" t="str">
        <f t="shared" si="2300"/>
        <v>-</v>
      </c>
      <c r="B12890" s="216"/>
      <c r="C12890" s="216"/>
      <c r="D12890" s="186"/>
      <c r="E12890" s="217">
        <f t="shared" si="2301"/>
        <v>0</v>
      </c>
      <c r="F12890" s="218">
        <f t="shared" si="2302"/>
        <v>0</v>
      </c>
      <c r="G12890" s="220"/>
      <c r="I12890" s="269"/>
    </row>
    <row r="12891" spans="1:19">
      <c r="A12891" s="215" t="str">
        <f t="shared" si="2300"/>
        <v>-</v>
      </c>
      <c r="B12891" s="216"/>
      <c r="C12891" s="216"/>
      <c r="D12891" s="186"/>
      <c r="E12891" s="217">
        <f t="shared" si="2301"/>
        <v>0</v>
      </c>
      <c r="F12891" s="218">
        <f t="shared" si="2302"/>
        <v>0</v>
      </c>
      <c r="G12891" s="220"/>
      <c r="I12891" s="269"/>
    </row>
    <row r="12892" spans="1:19">
      <c r="A12892" s="215" t="str">
        <f t="shared" si="2300"/>
        <v>-</v>
      </c>
      <c r="B12892" s="216"/>
      <c r="C12892" s="216"/>
      <c r="D12892" s="186"/>
      <c r="E12892" s="217">
        <f t="shared" si="2301"/>
        <v>0</v>
      </c>
      <c r="F12892" s="218">
        <f t="shared" si="2302"/>
        <v>0</v>
      </c>
      <c r="G12892" s="220"/>
      <c r="I12892" s="269"/>
    </row>
    <row r="12893" spans="1:19">
      <c r="A12893" s="215" t="str">
        <f t="shared" si="2300"/>
        <v>-</v>
      </c>
      <c r="B12893" s="216"/>
      <c r="C12893" s="216"/>
      <c r="D12893" s="186"/>
      <c r="E12893" s="217">
        <f t="shared" si="2301"/>
        <v>0</v>
      </c>
      <c r="F12893" s="218">
        <f t="shared" si="2302"/>
        <v>0</v>
      </c>
      <c r="G12893" s="220"/>
      <c r="I12893" s="269"/>
    </row>
    <row r="12894" spans="1:19">
      <c r="A12894" s="215" t="str">
        <f t="shared" si="2300"/>
        <v>-</v>
      </c>
      <c r="B12894" s="216"/>
      <c r="C12894" s="216"/>
      <c r="D12894" s="186"/>
      <c r="E12894" s="217">
        <f t="shared" si="2301"/>
        <v>0</v>
      </c>
      <c r="F12894" s="218">
        <f t="shared" si="2302"/>
        <v>0</v>
      </c>
      <c r="G12894" s="220"/>
      <c r="I12894" s="269"/>
    </row>
    <row r="12895" spans="1:19">
      <c r="A12895" s="215" t="str">
        <f t="shared" si="2300"/>
        <v>-</v>
      </c>
      <c r="B12895" s="216"/>
      <c r="C12895" s="216"/>
      <c r="D12895" s="186"/>
      <c r="E12895" s="217">
        <f t="shared" si="2301"/>
        <v>0</v>
      </c>
      <c r="F12895" s="218">
        <f t="shared" si="2302"/>
        <v>0</v>
      </c>
      <c r="G12895" s="220"/>
      <c r="I12895" s="269"/>
    </row>
    <row r="12896" spans="1:19">
      <c r="A12896" s="215" t="str">
        <f t="shared" si="2300"/>
        <v>-</v>
      </c>
      <c r="B12896" s="216"/>
      <c r="C12896" s="216"/>
      <c r="D12896" s="186"/>
      <c r="E12896" s="217">
        <f t="shared" si="2301"/>
        <v>0</v>
      </c>
      <c r="F12896" s="218">
        <f t="shared" si="2302"/>
        <v>0</v>
      </c>
      <c r="G12896" s="220"/>
      <c r="I12896" s="269"/>
    </row>
    <row r="12897" spans="1:19">
      <c r="A12897" s="215" t="str">
        <f t="shared" si="2300"/>
        <v>-</v>
      </c>
      <c r="B12897" s="216"/>
      <c r="C12897" s="216"/>
      <c r="D12897" s="186"/>
      <c r="E12897" s="217">
        <f t="shared" si="2301"/>
        <v>0</v>
      </c>
      <c r="F12897" s="218">
        <f t="shared" si="2302"/>
        <v>0</v>
      </c>
      <c r="G12897" s="220"/>
      <c r="I12897" s="269"/>
    </row>
    <row r="12898" spans="1:19">
      <c r="A12898" s="215" t="str">
        <f t="shared" si="2300"/>
        <v>-</v>
      </c>
      <c r="B12898" s="216"/>
      <c r="C12898" s="216"/>
      <c r="D12898" s="186"/>
      <c r="E12898" s="217">
        <f t="shared" si="2301"/>
        <v>0</v>
      </c>
      <c r="F12898" s="218">
        <f t="shared" si="2302"/>
        <v>0</v>
      </c>
      <c r="G12898" s="220"/>
      <c r="I12898" s="308"/>
    </row>
    <row r="12899" spans="1:19" ht="13.5" thickBot="1">
      <c r="A12899" s="222"/>
      <c r="B12899" s="223"/>
      <c r="C12899" s="223"/>
      <c r="D12899" s="225"/>
      <c r="E12899" s="225"/>
      <c r="F12899" s="226" t="s">
        <v>76</v>
      </c>
      <c r="G12899" s="227">
        <f>SUM(F12887:F12898)</f>
        <v>0</v>
      </c>
      <c r="I12899" s="308"/>
    </row>
    <row r="12900" spans="1:19" s="209" customFormat="1" ht="13.5" thickTop="1">
      <c r="A12900" s="228" t="s">
        <v>63</v>
      </c>
      <c r="B12900" s="229"/>
      <c r="C12900" s="229"/>
      <c r="D12900" s="231"/>
      <c r="E12900" s="231"/>
      <c r="F12900" s="230"/>
      <c r="G12900" s="232"/>
      <c r="I12900" s="307"/>
      <c r="S12900" s="281"/>
    </row>
    <row r="12901" spans="1:19" ht="26">
      <c r="A12901" s="233" t="s">
        <v>53</v>
      </c>
      <c r="B12901" s="234"/>
      <c r="C12901" s="235" t="s">
        <v>54</v>
      </c>
      <c r="D12901" s="298" t="s">
        <v>64</v>
      </c>
      <c r="E12901" s="236" t="s">
        <v>65</v>
      </c>
      <c r="F12901" s="237" t="s">
        <v>75</v>
      </c>
      <c r="G12901" s="238" t="s">
        <v>66</v>
      </c>
      <c r="I12901" s="269"/>
    </row>
    <row r="12902" spans="1:19">
      <c r="A12902" s="842" t="str">
        <f t="shared" ref="A12902:A12913" si="2303">IF(I12901=0,"",VLOOKUP(I12901,MATERIALES,2,FALSE))</f>
        <v/>
      </c>
      <c r="B12902" s="843"/>
      <c r="C12902" s="239" t="str">
        <f t="shared" ref="C12902:C12910" si="2304">IF(I12901=0,"",VLOOKUP(I12901,MATERIALES,3,FALSE))</f>
        <v/>
      </c>
      <c r="D12902" s="186"/>
      <c r="E12902" s="240">
        <f t="shared" ref="E12902:E12913" si="2305">IF(I12901=0,0,VLOOKUP(I12901,MATERIALES,4,FALSE))</f>
        <v>0</v>
      </c>
      <c r="F12902" s="218">
        <f>D12902*E12902</f>
        <v>0</v>
      </c>
      <c r="G12902" s="219"/>
      <c r="I12902" s="269"/>
    </row>
    <row r="12903" spans="1:19">
      <c r="A12903" s="842" t="str">
        <f t="shared" si="2303"/>
        <v/>
      </c>
      <c r="B12903" s="843"/>
      <c r="C12903" s="239" t="str">
        <f t="shared" si="2304"/>
        <v/>
      </c>
      <c r="D12903" s="186"/>
      <c r="E12903" s="240">
        <f t="shared" si="2305"/>
        <v>0</v>
      </c>
      <c r="F12903" s="218">
        <f t="shared" ref="F12903:F12913" si="2306">D12903*E12903</f>
        <v>0</v>
      </c>
      <c r="G12903" s="220"/>
      <c r="I12903" s="269"/>
    </row>
    <row r="12904" spans="1:19">
      <c r="A12904" s="842" t="str">
        <f t="shared" si="2303"/>
        <v/>
      </c>
      <c r="B12904" s="843"/>
      <c r="C12904" s="239" t="str">
        <f t="shared" si="2304"/>
        <v/>
      </c>
      <c r="D12904" s="186"/>
      <c r="E12904" s="240">
        <f t="shared" si="2305"/>
        <v>0</v>
      </c>
      <c r="F12904" s="218">
        <f t="shared" si="2306"/>
        <v>0</v>
      </c>
      <c r="G12904" s="220"/>
      <c r="I12904" s="269"/>
    </row>
    <row r="12905" spans="1:19">
      <c r="A12905" s="842" t="str">
        <f t="shared" si="2303"/>
        <v/>
      </c>
      <c r="B12905" s="843"/>
      <c r="C12905" s="239" t="str">
        <f t="shared" si="2304"/>
        <v/>
      </c>
      <c r="D12905" s="186"/>
      <c r="E12905" s="240">
        <f t="shared" si="2305"/>
        <v>0</v>
      </c>
      <c r="F12905" s="218">
        <f t="shared" si="2306"/>
        <v>0</v>
      </c>
      <c r="G12905" s="220"/>
      <c r="I12905" s="269"/>
    </row>
    <row r="12906" spans="1:19">
      <c r="A12906" s="842" t="str">
        <f t="shared" si="2303"/>
        <v/>
      </c>
      <c r="B12906" s="843"/>
      <c r="C12906" s="239" t="str">
        <f t="shared" si="2304"/>
        <v/>
      </c>
      <c r="D12906" s="186"/>
      <c r="E12906" s="240">
        <f t="shared" si="2305"/>
        <v>0</v>
      </c>
      <c r="F12906" s="218">
        <f t="shared" si="2306"/>
        <v>0</v>
      </c>
      <c r="G12906" s="220"/>
      <c r="I12906" s="269"/>
    </row>
    <row r="12907" spans="1:19">
      <c r="A12907" s="842" t="str">
        <f t="shared" si="2303"/>
        <v/>
      </c>
      <c r="B12907" s="843"/>
      <c r="C12907" s="239" t="str">
        <f t="shared" si="2304"/>
        <v/>
      </c>
      <c r="D12907" s="186"/>
      <c r="E12907" s="240">
        <f t="shared" si="2305"/>
        <v>0</v>
      </c>
      <c r="F12907" s="218">
        <f t="shared" si="2306"/>
        <v>0</v>
      </c>
      <c r="G12907" s="220"/>
      <c r="I12907" s="269"/>
    </row>
    <row r="12908" spans="1:19">
      <c r="A12908" s="842" t="str">
        <f t="shared" si="2303"/>
        <v/>
      </c>
      <c r="B12908" s="843"/>
      <c r="C12908" s="239" t="str">
        <f t="shared" si="2304"/>
        <v/>
      </c>
      <c r="D12908" s="186"/>
      <c r="E12908" s="240">
        <f t="shared" si="2305"/>
        <v>0</v>
      </c>
      <c r="F12908" s="218">
        <f t="shared" si="2306"/>
        <v>0</v>
      </c>
      <c r="G12908" s="220"/>
      <c r="I12908" s="269"/>
    </row>
    <row r="12909" spans="1:19">
      <c r="A12909" s="842" t="str">
        <f t="shared" si="2303"/>
        <v/>
      </c>
      <c r="B12909" s="843"/>
      <c r="C12909" s="239" t="str">
        <f t="shared" si="2304"/>
        <v/>
      </c>
      <c r="D12909" s="186"/>
      <c r="E12909" s="240">
        <f t="shared" si="2305"/>
        <v>0</v>
      </c>
      <c r="F12909" s="218">
        <f t="shared" si="2306"/>
        <v>0</v>
      </c>
      <c r="G12909" s="241"/>
      <c r="I12909" s="269"/>
    </row>
    <row r="12910" spans="1:19">
      <c r="A12910" s="842" t="str">
        <f t="shared" si="2303"/>
        <v/>
      </c>
      <c r="B12910" s="843"/>
      <c r="C12910" s="239" t="str">
        <f t="shared" si="2304"/>
        <v/>
      </c>
      <c r="D12910" s="186"/>
      <c r="E12910" s="240">
        <f t="shared" si="2305"/>
        <v>0</v>
      </c>
      <c r="F12910" s="218">
        <f t="shared" si="2306"/>
        <v>0</v>
      </c>
      <c r="G12910" s="220"/>
      <c r="I12910" s="269"/>
    </row>
    <row r="12911" spans="1:19">
      <c r="A12911" s="842" t="str">
        <f t="shared" si="2303"/>
        <v/>
      </c>
      <c r="B12911" s="843"/>
      <c r="C12911" s="239"/>
      <c r="D12911" s="186"/>
      <c r="E12911" s="240">
        <f t="shared" si="2305"/>
        <v>0</v>
      </c>
      <c r="F12911" s="218">
        <f t="shared" si="2306"/>
        <v>0</v>
      </c>
      <c r="G12911" s="220"/>
      <c r="I12911" s="269"/>
    </row>
    <row r="12912" spans="1:19">
      <c r="A12912" s="842" t="str">
        <f t="shared" si="2303"/>
        <v/>
      </c>
      <c r="B12912" s="843"/>
      <c r="C12912" s="239"/>
      <c r="D12912" s="186"/>
      <c r="E12912" s="240">
        <f t="shared" si="2305"/>
        <v>0</v>
      </c>
      <c r="F12912" s="218">
        <f t="shared" si="2306"/>
        <v>0</v>
      </c>
      <c r="G12912" s="220"/>
      <c r="I12912" s="269"/>
    </row>
    <row r="12913" spans="1:9" ht="26.25" customHeight="1">
      <c r="A12913" s="842" t="str">
        <f t="shared" si="2303"/>
        <v/>
      </c>
      <c r="B12913" s="843"/>
      <c r="C12913" s="239" t="str">
        <f t="shared" ref="C12913" si="2307">IF(I12912=0,"",VLOOKUP(I12912,MATERIALES,3,FALSE))</f>
        <v/>
      </c>
      <c r="D12913" s="186"/>
      <c r="E12913" s="240">
        <f t="shared" si="2305"/>
        <v>0</v>
      </c>
      <c r="F12913" s="218">
        <f t="shared" si="2306"/>
        <v>0</v>
      </c>
      <c r="G12913" s="221"/>
      <c r="I12913" s="308"/>
    </row>
    <row r="12914" spans="1:9" ht="13.5" thickBot="1">
      <c r="A12914" s="204"/>
      <c r="D12914" s="206"/>
      <c r="E12914" s="242"/>
      <c r="F12914" s="243" t="s">
        <v>77</v>
      </c>
      <c r="G12914" s="241">
        <f>SUM(F12902:F12913)</f>
        <v>0</v>
      </c>
      <c r="I12914" s="308"/>
    </row>
    <row r="12915" spans="1:9" ht="14" thickTop="1" thickBot="1">
      <c r="A12915" s="244" t="s">
        <v>68</v>
      </c>
      <c r="B12915" s="245"/>
      <c r="C12915" s="245"/>
      <c r="D12915" s="247"/>
      <c r="E12915" s="247"/>
      <c r="F12915" s="246"/>
      <c r="G12915" s="248"/>
      <c r="I12915" s="308"/>
    </row>
    <row r="12916" spans="1:9" ht="13.5" thickTop="1">
      <c r="A12916" s="233" t="s">
        <v>53</v>
      </c>
      <c r="B12916" s="234"/>
      <c r="C12916" s="236" t="s">
        <v>67</v>
      </c>
      <c r="D12916" s="298" t="s">
        <v>71</v>
      </c>
      <c r="E12916" s="236" t="s">
        <v>96</v>
      </c>
      <c r="F12916" s="237" t="s">
        <v>75</v>
      </c>
      <c r="G12916" s="238" t="s">
        <v>66</v>
      </c>
      <c r="I12916" s="269"/>
    </row>
    <row r="12917" spans="1:9">
      <c r="A12917" s="842" t="str">
        <f>IF(I12916=0,"",VLOOKUP(I12916,EQUIPOS,2,FALSE))</f>
        <v/>
      </c>
      <c r="B12917" s="843"/>
      <c r="C12917" s="187"/>
      <c r="D12917" s="186"/>
      <c r="E12917" s="240">
        <f>IF(I12916=0,0,VLOOKUP(I12916,EQUIPOS,4,FALSE))</f>
        <v>0</v>
      </c>
      <c r="F12917" s="218">
        <f>C12917*D12917*E12917</f>
        <v>0</v>
      </c>
      <c r="G12917" s="219"/>
      <c r="I12917" s="269"/>
    </row>
    <row r="12918" spans="1:9">
      <c r="A12918" s="842" t="str">
        <f>IF(I12917=0,"",VLOOKUP(I12917,EQUIPOS,2,FALSE))</f>
        <v/>
      </c>
      <c r="B12918" s="843"/>
      <c r="C12918" s="187"/>
      <c r="D12918" s="186"/>
      <c r="E12918" s="240">
        <f>IF(I12917=0,0,VLOOKUP(I12917,EQUIPOS,4,FALSE))</f>
        <v>0</v>
      </c>
      <c r="F12918" s="218">
        <f t="shared" ref="F12918:F12921" si="2308">C12918*D12918*E12918</f>
        <v>0</v>
      </c>
      <c r="G12918" s="220"/>
      <c r="I12918" s="269"/>
    </row>
    <row r="12919" spans="1:9">
      <c r="A12919" s="842" t="str">
        <f>IF(I12918=0,"",VLOOKUP(I12918,EQUIPOS,2,FALSE))</f>
        <v/>
      </c>
      <c r="B12919" s="843"/>
      <c r="C12919" s="187"/>
      <c r="D12919" s="186"/>
      <c r="E12919" s="240">
        <f>IF(I12918=0,0,VLOOKUP(I12918,EQUIPOS,4,FALSE))</f>
        <v>0</v>
      </c>
      <c r="F12919" s="218">
        <f t="shared" si="2308"/>
        <v>0</v>
      </c>
      <c r="G12919" s="220"/>
      <c r="I12919" s="269"/>
    </row>
    <row r="12920" spans="1:9">
      <c r="A12920" s="842" t="str">
        <f>IF(I12919=0,"",VLOOKUP(I12919,EQUIPOS,2,FALSE))</f>
        <v/>
      </c>
      <c r="B12920" s="843"/>
      <c r="C12920" s="187"/>
      <c r="D12920" s="186"/>
      <c r="E12920" s="240">
        <f>IF(I12919=0,0,VLOOKUP(I12919,EQUIPOS,4,FALSE))</f>
        <v>0</v>
      </c>
      <c r="F12920" s="218">
        <f t="shared" si="2308"/>
        <v>0</v>
      </c>
      <c r="G12920" s="220"/>
      <c r="I12920" s="269"/>
    </row>
    <row r="12921" spans="1:9" ht="30.75" customHeight="1">
      <c r="A12921" s="842" t="str">
        <f>IF(I12920=0,"",VLOOKUP(I12920,EQUIPOS,2,FALSE))</f>
        <v/>
      </c>
      <c r="B12921" s="843"/>
      <c r="C12921" s="187"/>
      <c r="D12921" s="186"/>
      <c r="E12921" s="240">
        <f>IF(I12920=0,0,VLOOKUP(I12920,EQUIPOS,4,FALSE))</f>
        <v>0</v>
      </c>
      <c r="F12921" s="218">
        <f t="shared" si="2308"/>
        <v>0</v>
      </c>
      <c r="G12921" s="221"/>
      <c r="I12921" s="308"/>
    </row>
    <row r="12922" spans="1:9" ht="13.5" thickBot="1">
      <c r="A12922" s="222"/>
      <c r="B12922" s="223"/>
      <c r="C12922" s="223"/>
      <c r="D12922" s="225"/>
      <c r="E12922" s="249"/>
      <c r="F12922" s="226" t="s">
        <v>78</v>
      </c>
      <c r="G12922" s="250">
        <f>SUM(F12917:F12921)</f>
        <v>0</v>
      </c>
      <c r="I12922" s="308"/>
    </row>
    <row r="12923" spans="1:9" ht="13.5" thickTop="1">
      <c r="A12923" s="228" t="s">
        <v>69</v>
      </c>
      <c r="B12923" s="229"/>
      <c r="C12923" s="229"/>
      <c r="D12923" s="231"/>
      <c r="E12923" s="231"/>
      <c r="F12923" s="230"/>
      <c r="G12923" s="232"/>
      <c r="H12923" s="209"/>
      <c r="I12923" s="307"/>
    </row>
    <row r="12924" spans="1:9" ht="26">
      <c r="A12924" s="233" t="s">
        <v>53</v>
      </c>
      <c r="B12924" s="235" t="s">
        <v>54</v>
      </c>
      <c r="C12924" s="235" t="s">
        <v>64</v>
      </c>
      <c r="D12924" s="298" t="s">
        <v>70</v>
      </c>
      <c r="E12924" s="236" t="s">
        <v>65</v>
      </c>
      <c r="F12924" s="237" t="s">
        <v>75</v>
      </c>
      <c r="G12924" s="238" t="s">
        <v>66</v>
      </c>
      <c r="I12924" s="269"/>
    </row>
    <row r="12925" spans="1:9">
      <c r="A12925" s="251" t="str">
        <f t="shared" ref="A12925:A12936" si="2309">IF(I12924=0,"",VLOOKUP(I12924,MANOOBRA,2,FALSE))</f>
        <v/>
      </c>
      <c r="B12925" s="239" t="str">
        <f t="shared" ref="B12925:B12936" si="2310">IF(I12924=0,"",VLOOKUP(I12924,MANOOBRA,3,FALSE))</f>
        <v/>
      </c>
      <c r="C12925" s="187"/>
      <c r="D12925" s="187"/>
      <c r="E12925" s="240">
        <f t="shared" ref="E12925:E12936" si="2311">IF(I12924=0,0,VLOOKUP(I12924,MANOOBRA,4,FALSE))</f>
        <v>0</v>
      </c>
      <c r="F12925" s="218">
        <f>IF(D12925=0,0,C12925*E12925/D12925)</f>
        <v>0</v>
      </c>
      <c r="G12925" s="219"/>
      <c r="I12925" s="269"/>
    </row>
    <row r="12926" spans="1:9">
      <c r="A12926" s="251" t="str">
        <f t="shared" si="2309"/>
        <v/>
      </c>
      <c r="B12926" s="239" t="str">
        <f t="shared" si="2310"/>
        <v/>
      </c>
      <c r="C12926" s="187"/>
      <c r="D12926" s="187"/>
      <c r="E12926" s="240">
        <f t="shared" si="2311"/>
        <v>0</v>
      </c>
      <c r="F12926" s="218">
        <f t="shared" ref="F12926:F12936" si="2312">IF(D12926=0,0,C12926*E12926/D12926)</f>
        <v>0</v>
      </c>
      <c r="G12926" s="220"/>
      <c r="I12926" s="269"/>
    </row>
    <row r="12927" spans="1:9">
      <c r="A12927" s="251" t="str">
        <f t="shared" si="2309"/>
        <v/>
      </c>
      <c r="B12927" s="239" t="str">
        <f t="shared" si="2310"/>
        <v/>
      </c>
      <c r="C12927" s="187"/>
      <c r="D12927" s="290"/>
      <c r="E12927" s="240">
        <f t="shared" si="2311"/>
        <v>0</v>
      </c>
      <c r="F12927" s="218">
        <f t="shared" si="2312"/>
        <v>0</v>
      </c>
      <c r="G12927" s="220"/>
      <c r="I12927" s="269"/>
    </row>
    <row r="12928" spans="1:9">
      <c r="A12928" s="251" t="str">
        <f t="shared" si="2309"/>
        <v/>
      </c>
      <c r="B12928" s="239" t="str">
        <f t="shared" si="2310"/>
        <v/>
      </c>
      <c r="C12928" s="187"/>
      <c r="D12928" s="187"/>
      <c r="E12928" s="240">
        <f t="shared" si="2311"/>
        <v>0</v>
      </c>
      <c r="F12928" s="218">
        <f t="shared" si="2312"/>
        <v>0</v>
      </c>
      <c r="G12928" s="220"/>
      <c r="I12928" s="269"/>
    </row>
    <row r="12929" spans="1:20">
      <c r="A12929" s="251" t="str">
        <f t="shared" si="2309"/>
        <v/>
      </c>
      <c r="B12929" s="239" t="str">
        <f t="shared" si="2310"/>
        <v/>
      </c>
      <c r="C12929" s="187"/>
      <c r="D12929" s="187"/>
      <c r="E12929" s="240">
        <f t="shared" si="2311"/>
        <v>0</v>
      </c>
      <c r="F12929" s="218">
        <f t="shared" si="2312"/>
        <v>0</v>
      </c>
      <c r="G12929" s="220"/>
      <c r="I12929" s="269"/>
    </row>
    <row r="12930" spans="1:20">
      <c r="A12930" s="251" t="str">
        <f t="shared" si="2309"/>
        <v/>
      </c>
      <c r="B12930" s="239" t="str">
        <f t="shared" si="2310"/>
        <v/>
      </c>
      <c r="C12930" s="187"/>
      <c r="D12930" s="187"/>
      <c r="E12930" s="240">
        <f t="shared" si="2311"/>
        <v>0</v>
      </c>
      <c r="F12930" s="218">
        <f t="shared" si="2312"/>
        <v>0</v>
      </c>
      <c r="G12930" s="220"/>
      <c r="I12930" s="269"/>
    </row>
    <row r="12931" spans="1:20">
      <c r="A12931" s="251" t="str">
        <f t="shared" si="2309"/>
        <v/>
      </c>
      <c r="B12931" s="239" t="str">
        <f t="shared" si="2310"/>
        <v/>
      </c>
      <c r="C12931" s="187"/>
      <c r="D12931" s="187"/>
      <c r="E12931" s="240">
        <f t="shared" si="2311"/>
        <v>0</v>
      </c>
      <c r="F12931" s="218">
        <f t="shared" si="2312"/>
        <v>0</v>
      </c>
      <c r="G12931" s="220"/>
      <c r="I12931" s="269"/>
    </row>
    <row r="12932" spans="1:20">
      <c r="A12932" s="251" t="str">
        <f t="shared" si="2309"/>
        <v/>
      </c>
      <c r="B12932" s="239" t="str">
        <f t="shared" si="2310"/>
        <v/>
      </c>
      <c r="C12932" s="187"/>
      <c r="D12932" s="187"/>
      <c r="E12932" s="240">
        <f t="shared" si="2311"/>
        <v>0</v>
      </c>
      <c r="F12932" s="218">
        <f t="shared" si="2312"/>
        <v>0</v>
      </c>
      <c r="G12932" s="220"/>
      <c r="I12932" s="269"/>
    </row>
    <row r="12933" spans="1:20">
      <c r="A12933" s="251" t="str">
        <f t="shared" si="2309"/>
        <v/>
      </c>
      <c r="B12933" s="239" t="str">
        <f t="shared" si="2310"/>
        <v/>
      </c>
      <c r="C12933" s="187"/>
      <c r="D12933" s="187"/>
      <c r="E12933" s="240">
        <f t="shared" si="2311"/>
        <v>0</v>
      </c>
      <c r="F12933" s="218">
        <f t="shared" si="2312"/>
        <v>0</v>
      </c>
      <c r="G12933" s="220"/>
      <c r="I12933" s="269"/>
    </row>
    <row r="12934" spans="1:20">
      <c r="A12934" s="251" t="str">
        <f t="shared" si="2309"/>
        <v/>
      </c>
      <c r="B12934" s="239" t="str">
        <f t="shared" si="2310"/>
        <v/>
      </c>
      <c r="C12934" s="187"/>
      <c r="D12934" s="187"/>
      <c r="E12934" s="240">
        <f t="shared" si="2311"/>
        <v>0</v>
      </c>
      <c r="F12934" s="218">
        <f t="shared" si="2312"/>
        <v>0</v>
      </c>
      <c r="G12934" s="220"/>
      <c r="I12934" s="269"/>
    </row>
    <row r="12935" spans="1:20">
      <c r="A12935" s="251" t="str">
        <f t="shared" si="2309"/>
        <v/>
      </c>
      <c r="B12935" s="239" t="str">
        <f t="shared" si="2310"/>
        <v/>
      </c>
      <c r="C12935" s="187"/>
      <c r="D12935" s="187"/>
      <c r="E12935" s="240">
        <f t="shared" si="2311"/>
        <v>0</v>
      </c>
      <c r="F12935" s="218">
        <f t="shared" si="2312"/>
        <v>0</v>
      </c>
      <c r="G12935" s="220"/>
      <c r="I12935" s="269"/>
    </row>
    <row r="12936" spans="1:20" ht="31.5" customHeight="1">
      <c r="A12936" s="251" t="str">
        <f t="shared" si="2309"/>
        <v/>
      </c>
      <c r="B12936" s="239" t="str">
        <f t="shared" si="2310"/>
        <v/>
      </c>
      <c r="C12936" s="187"/>
      <c r="D12936" s="187"/>
      <c r="E12936" s="240">
        <f t="shared" si="2311"/>
        <v>0</v>
      </c>
      <c r="F12936" s="218">
        <f t="shared" si="2312"/>
        <v>0</v>
      </c>
      <c r="G12936" s="221"/>
      <c r="I12936" s="308"/>
    </row>
    <row r="12937" spans="1:20" ht="13.5" thickBot="1">
      <c r="A12937" s="222"/>
      <c r="B12937" s="223"/>
      <c r="C12937" s="223"/>
      <c r="D12937" s="225"/>
      <c r="E12937" s="225"/>
      <c r="F12937" s="226" t="s">
        <v>79</v>
      </c>
      <c r="G12937" s="250">
        <f>SUM(F12925:F12936)</f>
        <v>0</v>
      </c>
      <c r="I12937" s="308"/>
    </row>
    <row r="12938" spans="1:20" ht="13.5" thickTop="1">
      <c r="A12938" s="179" t="s">
        <v>72</v>
      </c>
      <c r="B12938" s="229"/>
      <c r="C12938" s="229"/>
      <c r="D12938" s="231"/>
      <c r="E12938" s="231"/>
      <c r="F12938" s="230"/>
      <c r="G12938" s="232"/>
      <c r="H12938" s="209"/>
      <c r="I12938" s="307"/>
    </row>
    <row r="12939" spans="1:20">
      <c r="A12939" s="233" t="s">
        <v>53</v>
      </c>
      <c r="B12939" s="234"/>
      <c r="C12939" s="234"/>
      <c r="D12939" s="299"/>
      <c r="E12939" s="236" t="s">
        <v>73</v>
      </c>
      <c r="F12939" s="237" t="s">
        <v>74</v>
      </c>
      <c r="G12939" s="252" t="s">
        <v>73</v>
      </c>
      <c r="I12939" s="308"/>
    </row>
    <row r="12940" spans="1:20">
      <c r="A12940" s="178" t="s">
        <v>86</v>
      </c>
      <c r="B12940" s="253"/>
      <c r="C12940" s="253"/>
      <c r="D12940" s="300"/>
      <c r="E12940" s="217">
        <f>SUM(G12899,G12914,G12922,G12937)</f>
        <v>0</v>
      </c>
      <c r="F12940" s="254">
        <f>A</f>
        <v>0</v>
      </c>
      <c r="G12940" s="255">
        <f>E12940*F12940</f>
        <v>0</v>
      </c>
      <c r="I12940" s="308"/>
    </row>
    <row r="12941" spans="1:20">
      <c r="A12941" s="178" t="s">
        <v>84</v>
      </c>
      <c r="B12941" s="253"/>
      <c r="C12941" s="253"/>
      <c r="D12941" s="300"/>
      <c r="E12941" s="217">
        <f>SUM(G12899,G12914,G12922,G12937)</f>
        <v>0</v>
      </c>
      <c r="F12941" s="254">
        <f>I</f>
        <v>0</v>
      </c>
      <c r="G12941" s="255">
        <f>E12941*F12941</f>
        <v>0</v>
      </c>
      <c r="I12941" s="308"/>
    </row>
    <row r="12942" spans="1:20" ht="33" customHeight="1">
      <c r="A12942" s="178" t="s">
        <v>85</v>
      </c>
      <c r="B12942" s="253"/>
      <c r="C12942" s="253"/>
      <c r="D12942" s="300"/>
      <c r="E12942" s="217">
        <f>SUM(G12899,G12914,G12922,G12937)</f>
        <v>0</v>
      </c>
      <c r="F12942" s="254">
        <f>U</f>
        <v>0</v>
      </c>
      <c r="G12942" s="255">
        <f>E12942*F12942</f>
        <v>0</v>
      </c>
      <c r="I12942" s="308"/>
      <c r="J12942" s="281"/>
      <c r="K12942" s="281"/>
      <c r="L12942" s="281"/>
      <c r="M12942" s="281"/>
      <c r="N12942" s="281"/>
      <c r="O12942" s="281"/>
      <c r="P12942" s="281"/>
      <c r="Q12942" s="281"/>
      <c r="R12942" s="281"/>
      <c r="S12942" s="281"/>
    </row>
    <row r="12943" spans="1:20" s="201" customFormat="1" ht="13.5" thickBot="1">
      <c r="A12943" s="222"/>
      <c r="B12943" s="223"/>
      <c r="C12943" s="223"/>
      <c r="D12943" s="225"/>
      <c r="E12943" s="225"/>
      <c r="F12943" s="256" t="s">
        <v>83</v>
      </c>
      <c r="G12943" s="250">
        <f>SUM(G12940:G12942)</f>
        <v>0</v>
      </c>
      <c r="I12943" s="309"/>
      <c r="J12943" s="201" t="str">
        <f>B12883</f>
        <v>13,7</v>
      </c>
      <c r="K12943" s="261">
        <f>E12940</f>
        <v>0</v>
      </c>
      <c r="L12943" s="261">
        <f>+G12899</f>
        <v>0</v>
      </c>
      <c r="M12943" s="261">
        <f>+G12914</f>
        <v>0</v>
      </c>
      <c r="N12943" s="261">
        <f>+G12922</f>
        <v>0</v>
      </c>
      <c r="O12943" s="261">
        <f>+G12937</f>
        <v>0</v>
      </c>
      <c r="P12943" s="280">
        <f>G12940</f>
        <v>0</v>
      </c>
      <c r="Q12943" s="280">
        <f>G12941</f>
        <v>0</v>
      </c>
      <c r="R12943" s="280">
        <f>G12942</f>
        <v>0</v>
      </c>
      <c r="S12943" s="283">
        <f>SUM(K12943:R12943)</f>
        <v>0</v>
      </c>
      <c r="T12943" s="280"/>
    </row>
    <row r="12944" spans="1:20" ht="14" thickTop="1" thickBot="1">
      <c r="A12944" s="257"/>
      <c r="B12944" s="201"/>
      <c r="C12944" s="201"/>
      <c r="D12944" s="301"/>
      <c r="E12944" s="258" t="s">
        <v>88</v>
      </c>
      <c r="F12944" s="259"/>
      <c r="G12944" s="260">
        <f>ROUND(SUM(G12899,G12914,G12922,G12937,G12943),0)</f>
        <v>0</v>
      </c>
      <c r="I12944" s="308"/>
      <c r="T12944" s="280"/>
    </row>
    <row r="12945" spans="1:20" ht="13.5" thickTop="1">
      <c r="A12945" s="262" t="s">
        <v>95</v>
      </c>
      <c r="D12945" s="206"/>
      <c r="E12945" s="206"/>
      <c r="F12945" s="205"/>
      <c r="G12945" s="208"/>
      <c r="I12945" s="308"/>
      <c r="T12945" s="280"/>
    </row>
    <row r="12946" spans="1:20">
      <c r="A12946" s="262"/>
      <c r="B12946" s="263"/>
      <c r="C12946" s="263"/>
      <c r="D12946" s="302"/>
      <c r="E12946" s="206"/>
      <c r="F12946" s="205"/>
      <c r="G12946" s="264">
        <f ca="1">TODAY()</f>
        <v>45189</v>
      </c>
      <c r="I12946" s="308"/>
      <c r="T12946" s="280"/>
    </row>
    <row r="12947" spans="1:20" s="191" customFormat="1" ht="13.5" thickBot="1">
      <c r="A12947" s="222"/>
      <c r="B12947" s="223"/>
      <c r="C12947" s="223"/>
      <c r="D12947" s="225"/>
      <c r="E12947" s="225"/>
      <c r="F12947" s="224"/>
      <c r="G12947" s="265"/>
      <c r="I12947" s="303"/>
      <c r="S12947" s="282"/>
    </row>
    <row r="12948" spans="1:20" s="191" customFormat="1" ht="13.5" thickTop="1">
      <c r="A12948" s="188" t="s">
        <v>124</v>
      </c>
      <c r="B12948" s="188"/>
      <c r="C12948" s="188"/>
      <c r="D12948" s="190"/>
      <c r="E12948" s="190"/>
      <c r="F12948" s="189"/>
      <c r="G12948" s="189"/>
      <c r="I12948" s="303"/>
      <c r="S12948" s="282"/>
    </row>
    <row r="12949" spans="1:20" s="191" customFormat="1">
      <c r="A12949" s="188" t="str">
        <f>CONCATENATE('Prestaciones y AIU'!A11568," ANALISIS DE PRECIOS UNITARIOS")</f>
        <v xml:space="preserve"> ANALISIS DE PRECIOS UNITARIOS</v>
      </c>
      <c r="B12949" s="188"/>
      <c r="C12949" s="188"/>
      <c r="D12949" s="190"/>
      <c r="E12949" s="190"/>
      <c r="F12949" s="189"/>
      <c r="G12949" s="189"/>
      <c r="I12949" s="303"/>
      <c r="S12949" s="282"/>
    </row>
    <row r="12950" spans="1:20" s="191" customFormat="1">
      <c r="A12950" s="188" t="str">
        <f>Objeto_LIC</f>
        <v>OBJETO PROCESO COMPETITIVO</v>
      </c>
      <c r="B12950" s="188"/>
      <c r="C12950" s="188"/>
      <c r="D12950" s="190"/>
      <c r="E12950" s="190"/>
      <c r="F12950" s="189"/>
      <c r="G12950" s="189"/>
      <c r="I12950" s="303"/>
      <c r="S12950" s="282"/>
    </row>
    <row r="12951" spans="1:20">
      <c r="A12951" s="188"/>
      <c r="B12951" s="188"/>
      <c r="C12951" s="188"/>
      <c r="D12951" s="190"/>
      <c r="E12951" s="190"/>
      <c r="F12951" s="189"/>
      <c r="G12951" s="189"/>
    </row>
    <row r="12952" spans="1:20" s="201" customFormat="1" ht="13.5" thickBot="1">
      <c r="A12952" s="192"/>
      <c r="B12952" s="192"/>
      <c r="C12952" s="192"/>
      <c r="D12952" s="194"/>
      <c r="E12952" s="194"/>
      <c r="F12952" s="193"/>
      <c r="G12952" s="193"/>
      <c r="I12952" s="305"/>
      <c r="S12952" s="282"/>
    </row>
    <row r="12953" spans="1:20" ht="13.5" thickTop="1">
      <c r="A12953" s="196"/>
      <c r="B12953" s="197"/>
      <c r="C12953" s="197"/>
      <c r="D12953" s="199"/>
      <c r="E12953" s="199"/>
      <c r="F12953" s="198"/>
      <c r="G12953" s="200" t="s">
        <v>125</v>
      </c>
    </row>
    <row r="12954" spans="1:20">
      <c r="A12954" s="202" t="s">
        <v>58</v>
      </c>
      <c r="B12954" s="844" t="str">
        <f>Proponente</f>
        <v>INDICAR NOMBRE DE CONTRATISTA</v>
      </c>
      <c r="C12954" s="844"/>
      <c r="D12954" s="844"/>
      <c r="E12954" s="844"/>
      <c r="F12954" s="844"/>
      <c r="G12954" s="845"/>
    </row>
    <row r="12955" spans="1:20">
      <c r="A12955" s="202" t="s">
        <v>59</v>
      </c>
      <c r="B12955" s="203" t="str">
        <f>Presupuesto!$A$195</f>
        <v>14,1</v>
      </c>
      <c r="C12955" s="844" t="str">
        <f>Presupuesto!$B$195</f>
        <v>Movilización y desmovilización de equipo mínimo - Obras de Abandono</v>
      </c>
      <c r="D12955" s="844"/>
      <c r="E12955" s="844"/>
      <c r="F12955" s="844"/>
      <c r="G12955" s="845"/>
    </row>
    <row r="12956" spans="1:20">
      <c r="A12956" s="204"/>
      <c r="D12956" s="206"/>
      <c r="E12956" s="206"/>
      <c r="F12956" s="192" t="s">
        <v>87</v>
      </c>
      <c r="G12956" s="207" t="str">
        <f>Presupuesto!$C$195</f>
        <v>Glb</v>
      </c>
      <c r="I12956" s="306"/>
      <c r="J12956" s="281"/>
      <c r="K12956" s="281"/>
      <c r="L12956" s="281"/>
      <c r="M12956" s="281"/>
      <c r="N12956" s="281"/>
      <c r="O12956" s="281"/>
      <c r="P12956" s="281"/>
      <c r="Q12956" s="281"/>
      <c r="R12956" s="281"/>
      <c r="S12956" s="281"/>
    </row>
    <row r="12957" spans="1:20" s="209" customFormat="1" ht="13.5" thickBot="1">
      <c r="A12957" s="202" t="s">
        <v>60</v>
      </c>
      <c r="B12957" s="195"/>
      <c r="C12957" s="195"/>
      <c r="D12957" s="206"/>
      <c r="E12957" s="206"/>
      <c r="F12957" s="205"/>
      <c r="G12957" s="208"/>
      <c r="I12957" s="307"/>
      <c r="S12957" s="281"/>
    </row>
    <row r="12958" spans="1:20" ht="13.5" thickTop="1">
      <c r="A12958" s="210" t="s">
        <v>53</v>
      </c>
      <c r="B12958" s="211" t="s">
        <v>61</v>
      </c>
      <c r="C12958" s="211" t="s">
        <v>62</v>
      </c>
      <c r="D12958" s="212" t="s">
        <v>70</v>
      </c>
      <c r="E12958" s="213" t="s">
        <v>98</v>
      </c>
      <c r="F12958" s="213" t="s">
        <v>75</v>
      </c>
      <c r="G12958" s="214" t="s">
        <v>66</v>
      </c>
      <c r="I12958" s="269"/>
    </row>
    <row r="12959" spans="1:20">
      <c r="A12959" s="215" t="str">
        <f t="shared" ref="A12959:A12970" si="2313">IF(I12958=0,"-",VLOOKUP(I12958,EQUIPOS,2,FALSE))</f>
        <v>-</v>
      </c>
      <c r="B12959" s="216"/>
      <c r="C12959" s="216"/>
      <c r="D12959" s="186"/>
      <c r="E12959" s="217">
        <f t="shared" ref="E12959:E12970" si="2314">IF(I12958=0,0,VLOOKUP(I12958,EQUIPOS,4,FALSE))</f>
        <v>0</v>
      </c>
      <c r="F12959" s="218">
        <f t="shared" ref="F12959:F12970" si="2315">IF(D12959=0,0,E12959/D12959)</f>
        <v>0</v>
      </c>
      <c r="G12959" s="219"/>
      <c r="I12959" s="269"/>
    </row>
    <row r="12960" spans="1:20">
      <c r="A12960" s="215" t="str">
        <f t="shared" si="2313"/>
        <v>-</v>
      </c>
      <c r="B12960" s="216"/>
      <c r="C12960" s="216"/>
      <c r="D12960" s="186"/>
      <c r="E12960" s="217">
        <f t="shared" si="2314"/>
        <v>0</v>
      </c>
      <c r="F12960" s="218">
        <f t="shared" si="2315"/>
        <v>0</v>
      </c>
      <c r="G12960" s="220"/>
      <c r="I12960" s="269"/>
    </row>
    <row r="12961" spans="1:19">
      <c r="A12961" s="215" t="str">
        <f t="shared" si="2313"/>
        <v>-</v>
      </c>
      <c r="B12961" s="216"/>
      <c r="C12961" s="216"/>
      <c r="D12961" s="186"/>
      <c r="E12961" s="217">
        <f t="shared" si="2314"/>
        <v>0</v>
      </c>
      <c r="F12961" s="218">
        <f t="shared" si="2315"/>
        <v>0</v>
      </c>
      <c r="G12961" s="220"/>
      <c r="I12961" s="269"/>
    </row>
    <row r="12962" spans="1:19">
      <c r="A12962" s="215" t="str">
        <f t="shared" si="2313"/>
        <v>-</v>
      </c>
      <c r="B12962" s="216"/>
      <c r="C12962" s="216"/>
      <c r="D12962" s="186"/>
      <c r="E12962" s="217">
        <f t="shared" si="2314"/>
        <v>0</v>
      </c>
      <c r="F12962" s="218">
        <f t="shared" si="2315"/>
        <v>0</v>
      </c>
      <c r="G12962" s="220"/>
      <c r="I12962" s="269"/>
    </row>
    <row r="12963" spans="1:19">
      <c r="A12963" s="215" t="str">
        <f t="shared" si="2313"/>
        <v>-</v>
      </c>
      <c r="B12963" s="216"/>
      <c r="C12963" s="216"/>
      <c r="D12963" s="186"/>
      <c r="E12963" s="217">
        <f t="shared" si="2314"/>
        <v>0</v>
      </c>
      <c r="F12963" s="218">
        <f t="shared" si="2315"/>
        <v>0</v>
      </c>
      <c r="G12963" s="220"/>
      <c r="I12963" s="269"/>
    </row>
    <row r="12964" spans="1:19">
      <c r="A12964" s="215" t="str">
        <f t="shared" si="2313"/>
        <v>-</v>
      </c>
      <c r="B12964" s="216"/>
      <c r="C12964" s="216"/>
      <c r="D12964" s="186"/>
      <c r="E12964" s="217">
        <f t="shared" si="2314"/>
        <v>0</v>
      </c>
      <c r="F12964" s="218">
        <f t="shared" si="2315"/>
        <v>0</v>
      </c>
      <c r="G12964" s="220"/>
      <c r="I12964" s="269"/>
    </row>
    <row r="12965" spans="1:19">
      <c r="A12965" s="215" t="str">
        <f t="shared" si="2313"/>
        <v>-</v>
      </c>
      <c r="B12965" s="216"/>
      <c r="C12965" s="216"/>
      <c r="D12965" s="186"/>
      <c r="E12965" s="217">
        <f t="shared" si="2314"/>
        <v>0</v>
      </c>
      <c r="F12965" s="218">
        <f t="shared" si="2315"/>
        <v>0</v>
      </c>
      <c r="G12965" s="220"/>
      <c r="I12965" s="269"/>
    </row>
    <row r="12966" spans="1:19">
      <c r="A12966" s="215" t="str">
        <f t="shared" si="2313"/>
        <v>-</v>
      </c>
      <c r="B12966" s="216"/>
      <c r="C12966" s="216"/>
      <c r="D12966" s="186"/>
      <c r="E12966" s="217">
        <f t="shared" si="2314"/>
        <v>0</v>
      </c>
      <c r="F12966" s="218">
        <f t="shared" si="2315"/>
        <v>0</v>
      </c>
      <c r="G12966" s="220"/>
      <c r="I12966" s="269"/>
    </row>
    <row r="12967" spans="1:19">
      <c r="A12967" s="215" t="str">
        <f t="shared" si="2313"/>
        <v>-</v>
      </c>
      <c r="B12967" s="216"/>
      <c r="C12967" s="216"/>
      <c r="D12967" s="186"/>
      <c r="E12967" s="217">
        <f t="shared" si="2314"/>
        <v>0</v>
      </c>
      <c r="F12967" s="218">
        <f t="shared" si="2315"/>
        <v>0</v>
      </c>
      <c r="G12967" s="220"/>
      <c r="I12967" s="269"/>
    </row>
    <row r="12968" spans="1:19">
      <c r="A12968" s="215" t="str">
        <f t="shared" si="2313"/>
        <v>-</v>
      </c>
      <c r="B12968" s="216"/>
      <c r="C12968" s="216"/>
      <c r="D12968" s="186"/>
      <c r="E12968" s="217">
        <f t="shared" si="2314"/>
        <v>0</v>
      </c>
      <c r="F12968" s="218">
        <f t="shared" si="2315"/>
        <v>0</v>
      </c>
      <c r="G12968" s="220"/>
      <c r="I12968" s="269"/>
    </row>
    <row r="12969" spans="1:19">
      <c r="A12969" s="215" t="str">
        <f t="shared" si="2313"/>
        <v>-</v>
      </c>
      <c r="B12969" s="216"/>
      <c r="C12969" s="216"/>
      <c r="D12969" s="186"/>
      <c r="E12969" s="217">
        <f t="shared" si="2314"/>
        <v>0</v>
      </c>
      <c r="F12969" s="218">
        <f t="shared" si="2315"/>
        <v>0</v>
      </c>
      <c r="G12969" s="220"/>
      <c r="I12969" s="269"/>
    </row>
    <row r="12970" spans="1:19">
      <c r="A12970" s="215" t="str">
        <f t="shared" si="2313"/>
        <v>-</v>
      </c>
      <c r="B12970" s="216"/>
      <c r="C12970" s="216"/>
      <c r="D12970" s="186"/>
      <c r="E12970" s="217">
        <f t="shared" si="2314"/>
        <v>0</v>
      </c>
      <c r="F12970" s="218">
        <f t="shared" si="2315"/>
        <v>0</v>
      </c>
      <c r="G12970" s="220"/>
      <c r="I12970" s="308"/>
    </row>
    <row r="12971" spans="1:19" ht="13.5" thickBot="1">
      <c r="A12971" s="222"/>
      <c r="B12971" s="223"/>
      <c r="C12971" s="223"/>
      <c r="D12971" s="225"/>
      <c r="E12971" s="225"/>
      <c r="F12971" s="226" t="s">
        <v>76</v>
      </c>
      <c r="G12971" s="227">
        <f>SUM(F12959:F12970)</f>
        <v>0</v>
      </c>
      <c r="I12971" s="308"/>
    </row>
    <row r="12972" spans="1:19" s="209" customFormat="1" ht="13.5" thickTop="1">
      <c r="A12972" s="228" t="s">
        <v>63</v>
      </c>
      <c r="B12972" s="229"/>
      <c r="C12972" s="229"/>
      <c r="D12972" s="231"/>
      <c r="E12972" s="231"/>
      <c r="F12972" s="230"/>
      <c r="G12972" s="232"/>
      <c r="I12972" s="307"/>
      <c r="S12972" s="281"/>
    </row>
    <row r="12973" spans="1:19" ht="26">
      <c r="A12973" s="233" t="s">
        <v>53</v>
      </c>
      <c r="B12973" s="234"/>
      <c r="C12973" s="235" t="s">
        <v>54</v>
      </c>
      <c r="D12973" s="298" t="s">
        <v>64</v>
      </c>
      <c r="E12973" s="236" t="s">
        <v>65</v>
      </c>
      <c r="F12973" s="237" t="s">
        <v>75</v>
      </c>
      <c r="G12973" s="238" t="s">
        <v>66</v>
      </c>
      <c r="I12973" s="269"/>
    </row>
    <row r="12974" spans="1:19">
      <c r="A12974" s="842" t="str">
        <f t="shared" ref="A12974:A12985" si="2316">IF(I12973=0,"",VLOOKUP(I12973,MATERIALES,2,FALSE))</f>
        <v/>
      </c>
      <c r="B12974" s="843"/>
      <c r="C12974" s="239" t="str">
        <f t="shared" ref="C12974:C12982" si="2317">IF(I12973=0,"",VLOOKUP(I12973,MATERIALES,3,FALSE))</f>
        <v/>
      </c>
      <c r="D12974" s="186"/>
      <c r="E12974" s="240">
        <f t="shared" ref="E12974:E12985" si="2318">IF(I12973=0,0,VLOOKUP(I12973,MATERIALES,4,FALSE))</f>
        <v>0</v>
      </c>
      <c r="F12974" s="218">
        <f>D12974*E12974</f>
        <v>0</v>
      </c>
      <c r="G12974" s="219"/>
      <c r="I12974" s="269"/>
    </row>
    <row r="12975" spans="1:19">
      <c r="A12975" s="842" t="str">
        <f t="shared" si="2316"/>
        <v/>
      </c>
      <c r="B12975" s="843"/>
      <c r="C12975" s="239" t="str">
        <f t="shared" si="2317"/>
        <v/>
      </c>
      <c r="D12975" s="186"/>
      <c r="E12975" s="240">
        <f t="shared" si="2318"/>
        <v>0</v>
      </c>
      <c r="F12975" s="218">
        <f t="shared" ref="F12975:F12985" si="2319">D12975*E12975</f>
        <v>0</v>
      </c>
      <c r="G12975" s="220"/>
      <c r="I12975" s="269"/>
    </row>
    <row r="12976" spans="1:19">
      <c r="A12976" s="842" t="str">
        <f t="shared" si="2316"/>
        <v/>
      </c>
      <c r="B12976" s="843"/>
      <c r="C12976" s="239" t="str">
        <f t="shared" si="2317"/>
        <v/>
      </c>
      <c r="D12976" s="186"/>
      <c r="E12976" s="240">
        <f t="shared" si="2318"/>
        <v>0</v>
      </c>
      <c r="F12976" s="218">
        <f t="shared" si="2319"/>
        <v>0</v>
      </c>
      <c r="G12976" s="220"/>
      <c r="I12976" s="269"/>
    </row>
    <row r="12977" spans="1:9">
      <c r="A12977" s="842" t="str">
        <f t="shared" si="2316"/>
        <v/>
      </c>
      <c r="B12977" s="843"/>
      <c r="C12977" s="239" t="str">
        <f t="shared" si="2317"/>
        <v/>
      </c>
      <c r="D12977" s="186"/>
      <c r="E12977" s="240">
        <f t="shared" si="2318"/>
        <v>0</v>
      </c>
      <c r="F12977" s="218">
        <f t="shared" si="2319"/>
        <v>0</v>
      </c>
      <c r="G12977" s="220"/>
      <c r="I12977" s="269"/>
    </row>
    <row r="12978" spans="1:9">
      <c r="A12978" s="842" t="str">
        <f t="shared" si="2316"/>
        <v/>
      </c>
      <c r="B12978" s="843"/>
      <c r="C12978" s="239" t="str">
        <f t="shared" si="2317"/>
        <v/>
      </c>
      <c r="D12978" s="186"/>
      <c r="E12978" s="240">
        <f t="shared" si="2318"/>
        <v>0</v>
      </c>
      <c r="F12978" s="218">
        <f t="shared" si="2319"/>
        <v>0</v>
      </c>
      <c r="G12978" s="220"/>
      <c r="I12978" s="269"/>
    </row>
    <row r="12979" spans="1:9">
      <c r="A12979" s="842" t="str">
        <f t="shared" si="2316"/>
        <v/>
      </c>
      <c r="B12979" s="843"/>
      <c r="C12979" s="239" t="str">
        <f t="shared" si="2317"/>
        <v/>
      </c>
      <c r="D12979" s="186"/>
      <c r="E12979" s="240">
        <f t="shared" si="2318"/>
        <v>0</v>
      </c>
      <c r="F12979" s="218">
        <f t="shared" si="2319"/>
        <v>0</v>
      </c>
      <c r="G12979" s="220"/>
      <c r="I12979" s="269"/>
    </row>
    <row r="12980" spans="1:9">
      <c r="A12980" s="842" t="str">
        <f t="shared" si="2316"/>
        <v/>
      </c>
      <c r="B12980" s="843"/>
      <c r="C12980" s="239" t="str">
        <f t="shared" si="2317"/>
        <v/>
      </c>
      <c r="D12980" s="186"/>
      <c r="E12980" s="240">
        <f t="shared" si="2318"/>
        <v>0</v>
      </c>
      <c r="F12980" s="218">
        <f t="shared" si="2319"/>
        <v>0</v>
      </c>
      <c r="G12980" s="220"/>
      <c r="I12980" s="269"/>
    </row>
    <row r="12981" spans="1:9">
      <c r="A12981" s="842" t="str">
        <f t="shared" si="2316"/>
        <v/>
      </c>
      <c r="B12981" s="843"/>
      <c r="C12981" s="239" t="str">
        <f t="shared" si="2317"/>
        <v/>
      </c>
      <c r="D12981" s="186"/>
      <c r="E12981" s="240">
        <f t="shared" si="2318"/>
        <v>0</v>
      </c>
      <c r="F12981" s="218">
        <f t="shared" si="2319"/>
        <v>0</v>
      </c>
      <c r="G12981" s="241"/>
      <c r="I12981" s="269"/>
    </row>
    <row r="12982" spans="1:9">
      <c r="A12982" s="842" t="str">
        <f t="shared" si="2316"/>
        <v/>
      </c>
      <c r="B12982" s="843"/>
      <c r="C12982" s="239" t="str">
        <f t="shared" si="2317"/>
        <v/>
      </c>
      <c r="D12982" s="186"/>
      <c r="E12982" s="240">
        <f t="shared" si="2318"/>
        <v>0</v>
      </c>
      <c r="F12982" s="218">
        <f t="shared" si="2319"/>
        <v>0</v>
      </c>
      <c r="G12982" s="220"/>
      <c r="I12982" s="269"/>
    </row>
    <row r="12983" spans="1:9">
      <c r="A12983" s="842" t="str">
        <f t="shared" si="2316"/>
        <v/>
      </c>
      <c r="B12983" s="843"/>
      <c r="C12983" s="239"/>
      <c r="D12983" s="186"/>
      <c r="E12983" s="240">
        <f t="shared" si="2318"/>
        <v>0</v>
      </c>
      <c r="F12983" s="218">
        <f t="shared" si="2319"/>
        <v>0</v>
      </c>
      <c r="G12983" s="220"/>
      <c r="I12983" s="269"/>
    </row>
    <row r="12984" spans="1:9">
      <c r="A12984" s="842" t="str">
        <f t="shared" si="2316"/>
        <v/>
      </c>
      <c r="B12984" s="843"/>
      <c r="C12984" s="239"/>
      <c r="D12984" s="186"/>
      <c r="E12984" s="240">
        <f t="shared" si="2318"/>
        <v>0</v>
      </c>
      <c r="F12984" s="218">
        <f t="shared" si="2319"/>
        <v>0</v>
      </c>
      <c r="G12984" s="220"/>
      <c r="I12984" s="269"/>
    </row>
    <row r="12985" spans="1:9" ht="26.25" customHeight="1">
      <c r="A12985" s="842" t="str">
        <f t="shared" si="2316"/>
        <v/>
      </c>
      <c r="B12985" s="843"/>
      <c r="C12985" s="239" t="str">
        <f t="shared" ref="C12985" si="2320">IF(I12984=0,"",VLOOKUP(I12984,MATERIALES,3,FALSE))</f>
        <v/>
      </c>
      <c r="D12985" s="186"/>
      <c r="E12985" s="240">
        <f t="shared" si="2318"/>
        <v>0</v>
      </c>
      <c r="F12985" s="218">
        <f t="shared" si="2319"/>
        <v>0</v>
      </c>
      <c r="G12985" s="221"/>
      <c r="I12985" s="308"/>
    </row>
    <row r="12986" spans="1:9" ht="13.5" thickBot="1">
      <c r="A12986" s="204"/>
      <c r="D12986" s="206"/>
      <c r="E12986" s="242"/>
      <c r="F12986" s="243" t="s">
        <v>77</v>
      </c>
      <c r="G12986" s="241">
        <f>SUM(F12974:F12985)</f>
        <v>0</v>
      </c>
      <c r="I12986" s="308"/>
    </row>
    <row r="12987" spans="1:9" ht="14" thickTop="1" thickBot="1">
      <c r="A12987" s="244" t="s">
        <v>68</v>
      </c>
      <c r="B12987" s="245"/>
      <c r="C12987" s="245"/>
      <c r="D12987" s="247"/>
      <c r="E12987" s="247"/>
      <c r="F12987" s="246"/>
      <c r="G12987" s="248"/>
      <c r="I12987" s="308"/>
    </row>
    <row r="12988" spans="1:9" ht="13.5" thickTop="1">
      <c r="A12988" s="233" t="s">
        <v>53</v>
      </c>
      <c r="B12988" s="234"/>
      <c r="C12988" s="236" t="s">
        <v>67</v>
      </c>
      <c r="D12988" s="298" t="s">
        <v>71</v>
      </c>
      <c r="E12988" s="236" t="s">
        <v>96</v>
      </c>
      <c r="F12988" s="237" t="s">
        <v>75</v>
      </c>
      <c r="G12988" s="238" t="s">
        <v>66</v>
      </c>
      <c r="I12988" s="269"/>
    </row>
    <row r="12989" spans="1:9">
      <c r="A12989" s="842" t="str">
        <f>IF(I12988=0,"",VLOOKUP(I12988,EQUIPOS,2,FALSE))</f>
        <v/>
      </c>
      <c r="B12989" s="843"/>
      <c r="C12989" s="187"/>
      <c r="D12989" s="186"/>
      <c r="E12989" s="240">
        <f>IF(I12988=0,0,VLOOKUP(I12988,EQUIPOS,4,FALSE))</f>
        <v>0</v>
      </c>
      <c r="F12989" s="218">
        <f>C12989*D12989*E12989</f>
        <v>0</v>
      </c>
      <c r="G12989" s="219"/>
      <c r="I12989" s="269"/>
    </row>
    <row r="12990" spans="1:9">
      <c r="A12990" s="842" t="str">
        <f>IF(I12989=0,"",VLOOKUP(I12989,EQUIPOS,2,FALSE))</f>
        <v/>
      </c>
      <c r="B12990" s="843"/>
      <c r="C12990" s="187"/>
      <c r="D12990" s="186"/>
      <c r="E12990" s="240">
        <f>IF(I12989=0,0,VLOOKUP(I12989,EQUIPOS,4,FALSE))</f>
        <v>0</v>
      </c>
      <c r="F12990" s="218">
        <f t="shared" ref="F12990:F12993" si="2321">C12990*D12990*E12990</f>
        <v>0</v>
      </c>
      <c r="G12990" s="220"/>
      <c r="I12990" s="269"/>
    </row>
    <row r="12991" spans="1:9">
      <c r="A12991" s="842" t="str">
        <f>IF(I12990=0,"",VLOOKUP(I12990,EQUIPOS,2,FALSE))</f>
        <v/>
      </c>
      <c r="B12991" s="843"/>
      <c r="C12991" s="187"/>
      <c r="D12991" s="186"/>
      <c r="E12991" s="240">
        <f>IF(I12990=0,0,VLOOKUP(I12990,EQUIPOS,4,FALSE))</f>
        <v>0</v>
      </c>
      <c r="F12991" s="218">
        <f t="shared" si="2321"/>
        <v>0</v>
      </c>
      <c r="G12991" s="220"/>
      <c r="I12991" s="269"/>
    </row>
    <row r="12992" spans="1:9">
      <c r="A12992" s="842" t="str">
        <f>IF(I12991=0,"",VLOOKUP(I12991,EQUIPOS,2,FALSE))</f>
        <v/>
      </c>
      <c r="B12992" s="843"/>
      <c r="C12992" s="187"/>
      <c r="D12992" s="186"/>
      <c r="E12992" s="240">
        <f>IF(I12991=0,0,VLOOKUP(I12991,EQUIPOS,4,FALSE))</f>
        <v>0</v>
      </c>
      <c r="F12992" s="218">
        <f t="shared" si="2321"/>
        <v>0</v>
      </c>
      <c r="G12992" s="220"/>
      <c r="I12992" s="269"/>
    </row>
    <row r="12993" spans="1:9" ht="30.75" customHeight="1">
      <c r="A12993" s="842" t="str">
        <f>IF(I12992=0,"",VLOOKUP(I12992,EQUIPOS,2,FALSE))</f>
        <v/>
      </c>
      <c r="B12993" s="843"/>
      <c r="C12993" s="187"/>
      <c r="D12993" s="186"/>
      <c r="E12993" s="240">
        <f>IF(I12992=0,0,VLOOKUP(I12992,EQUIPOS,4,FALSE))</f>
        <v>0</v>
      </c>
      <c r="F12993" s="218">
        <f t="shared" si="2321"/>
        <v>0</v>
      </c>
      <c r="G12993" s="221"/>
      <c r="I12993" s="308"/>
    </row>
    <row r="12994" spans="1:9" ht="13.5" thickBot="1">
      <c r="A12994" s="222"/>
      <c r="B12994" s="223"/>
      <c r="C12994" s="223"/>
      <c r="D12994" s="225"/>
      <c r="E12994" s="249"/>
      <c r="F12994" s="226" t="s">
        <v>78</v>
      </c>
      <c r="G12994" s="250">
        <f>SUM(F12989:F12993)</f>
        <v>0</v>
      </c>
      <c r="I12994" s="308"/>
    </row>
    <row r="12995" spans="1:9" ht="13.5" thickTop="1">
      <c r="A12995" s="228" t="s">
        <v>69</v>
      </c>
      <c r="B12995" s="229"/>
      <c r="C12995" s="229"/>
      <c r="D12995" s="231"/>
      <c r="E12995" s="231"/>
      <c r="F12995" s="230"/>
      <c r="G12995" s="232"/>
      <c r="H12995" s="209"/>
      <c r="I12995" s="307"/>
    </row>
    <row r="12996" spans="1:9" ht="26">
      <c r="A12996" s="233" t="s">
        <v>53</v>
      </c>
      <c r="B12996" s="235" t="s">
        <v>54</v>
      </c>
      <c r="C12996" s="235" t="s">
        <v>64</v>
      </c>
      <c r="D12996" s="298" t="s">
        <v>70</v>
      </c>
      <c r="E12996" s="236" t="s">
        <v>65</v>
      </c>
      <c r="F12996" s="237" t="s">
        <v>75</v>
      </c>
      <c r="G12996" s="238" t="s">
        <v>66</v>
      </c>
      <c r="I12996" s="269"/>
    </row>
    <row r="12997" spans="1:9">
      <c r="A12997" s="251" t="str">
        <f t="shared" ref="A12997:A13008" si="2322">IF(I12996=0,"",VLOOKUP(I12996,MANOOBRA,2,FALSE))</f>
        <v/>
      </c>
      <c r="B12997" s="239" t="str">
        <f t="shared" ref="B12997:B13008" si="2323">IF(I12996=0,"",VLOOKUP(I12996,MANOOBRA,3,FALSE))</f>
        <v/>
      </c>
      <c r="C12997" s="187"/>
      <c r="D12997" s="187"/>
      <c r="E12997" s="240">
        <f t="shared" ref="E12997:E13008" si="2324">IF(I12996=0,0,VLOOKUP(I12996,MANOOBRA,4,FALSE))</f>
        <v>0</v>
      </c>
      <c r="F12997" s="218">
        <f>IF(D12997=0,0,C12997*E12997/D12997)</f>
        <v>0</v>
      </c>
      <c r="G12997" s="219"/>
      <c r="I12997" s="269"/>
    </row>
    <row r="12998" spans="1:9">
      <c r="A12998" s="251" t="str">
        <f t="shared" si="2322"/>
        <v/>
      </c>
      <c r="B12998" s="239" t="str">
        <f t="shared" si="2323"/>
        <v/>
      </c>
      <c r="C12998" s="187"/>
      <c r="D12998" s="187"/>
      <c r="E12998" s="240">
        <f t="shared" si="2324"/>
        <v>0</v>
      </c>
      <c r="F12998" s="218">
        <f t="shared" ref="F12998:F13008" si="2325">IF(D12998=0,0,C12998*E12998/D12998)</f>
        <v>0</v>
      </c>
      <c r="G12998" s="220"/>
      <c r="I12998" s="269"/>
    </row>
    <row r="12999" spans="1:9">
      <c r="A12999" s="251" t="str">
        <f t="shared" si="2322"/>
        <v/>
      </c>
      <c r="B12999" s="239" t="str">
        <f t="shared" si="2323"/>
        <v/>
      </c>
      <c r="C12999" s="187"/>
      <c r="D12999" s="290"/>
      <c r="E12999" s="240">
        <f t="shared" si="2324"/>
        <v>0</v>
      </c>
      <c r="F12999" s="218">
        <f t="shared" si="2325"/>
        <v>0</v>
      </c>
      <c r="G12999" s="220"/>
      <c r="I12999" s="269"/>
    </row>
    <row r="13000" spans="1:9">
      <c r="A13000" s="251" t="str">
        <f t="shared" si="2322"/>
        <v/>
      </c>
      <c r="B13000" s="239" t="str">
        <f t="shared" si="2323"/>
        <v/>
      </c>
      <c r="C13000" s="187"/>
      <c r="D13000" s="187"/>
      <c r="E13000" s="240">
        <f t="shared" si="2324"/>
        <v>0</v>
      </c>
      <c r="F13000" s="218">
        <f t="shared" si="2325"/>
        <v>0</v>
      </c>
      <c r="G13000" s="220"/>
      <c r="I13000" s="269"/>
    </row>
    <row r="13001" spans="1:9">
      <c r="A13001" s="251" t="str">
        <f t="shared" si="2322"/>
        <v/>
      </c>
      <c r="B13001" s="239" t="str">
        <f t="shared" si="2323"/>
        <v/>
      </c>
      <c r="C13001" s="187"/>
      <c r="D13001" s="187"/>
      <c r="E13001" s="240">
        <f t="shared" si="2324"/>
        <v>0</v>
      </c>
      <c r="F13001" s="218">
        <f t="shared" si="2325"/>
        <v>0</v>
      </c>
      <c r="G13001" s="220"/>
      <c r="I13001" s="269"/>
    </row>
    <row r="13002" spans="1:9">
      <c r="A13002" s="251" t="str">
        <f t="shared" si="2322"/>
        <v/>
      </c>
      <c r="B13002" s="239" t="str">
        <f t="shared" si="2323"/>
        <v/>
      </c>
      <c r="C13002" s="187"/>
      <c r="D13002" s="187"/>
      <c r="E13002" s="240">
        <f t="shared" si="2324"/>
        <v>0</v>
      </c>
      <c r="F13002" s="218">
        <f t="shared" si="2325"/>
        <v>0</v>
      </c>
      <c r="G13002" s="220"/>
      <c r="I13002" s="269"/>
    </row>
    <row r="13003" spans="1:9">
      <c r="A13003" s="251" t="str">
        <f t="shared" si="2322"/>
        <v/>
      </c>
      <c r="B13003" s="239" t="str">
        <f t="shared" si="2323"/>
        <v/>
      </c>
      <c r="C13003" s="187"/>
      <c r="D13003" s="187"/>
      <c r="E13003" s="240">
        <f t="shared" si="2324"/>
        <v>0</v>
      </c>
      <c r="F13003" s="218">
        <f t="shared" si="2325"/>
        <v>0</v>
      </c>
      <c r="G13003" s="220"/>
      <c r="I13003" s="269"/>
    </row>
    <row r="13004" spans="1:9">
      <c r="A13004" s="251" t="str">
        <f t="shared" si="2322"/>
        <v/>
      </c>
      <c r="B13004" s="239" t="str">
        <f t="shared" si="2323"/>
        <v/>
      </c>
      <c r="C13004" s="187"/>
      <c r="D13004" s="187"/>
      <c r="E13004" s="240">
        <f t="shared" si="2324"/>
        <v>0</v>
      </c>
      <c r="F13004" s="218">
        <f t="shared" si="2325"/>
        <v>0</v>
      </c>
      <c r="G13004" s="220"/>
      <c r="I13004" s="269"/>
    </row>
    <row r="13005" spans="1:9">
      <c r="A13005" s="251" t="str">
        <f t="shared" si="2322"/>
        <v/>
      </c>
      <c r="B13005" s="239" t="str">
        <f t="shared" si="2323"/>
        <v/>
      </c>
      <c r="C13005" s="187"/>
      <c r="D13005" s="187"/>
      <c r="E13005" s="240">
        <f t="shared" si="2324"/>
        <v>0</v>
      </c>
      <c r="F13005" s="218">
        <f t="shared" si="2325"/>
        <v>0</v>
      </c>
      <c r="G13005" s="220"/>
      <c r="I13005" s="269"/>
    </row>
    <row r="13006" spans="1:9">
      <c r="A13006" s="251" t="str">
        <f t="shared" si="2322"/>
        <v/>
      </c>
      <c r="B13006" s="239" t="str">
        <f t="shared" si="2323"/>
        <v/>
      </c>
      <c r="C13006" s="187"/>
      <c r="D13006" s="187"/>
      <c r="E13006" s="240">
        <f t="shared" si="2324"/>
        <v>0</v>
      </c>
      <c r="F13006" s="218">
        <f t="shared" si="2325"/>
        <v>0</v>
      </c>
      <c r="G13006" s="220"/>
      <c r="I13006" s="269"/>
    </row>
    <row r="13007" spans="1:9">
      <c r="A13007" s="251" t="str">
        <f t="shared" si="2322"/>
        <v/>
      </c>
      <c r="B13007" s="239" t="str">
        <f t="shared" si="2323"/>
        <v/>
      </c>
      <c r="C13007" s="187"/>
      <c r="D13007" s="187"/>
      <c r="E13007" s="240">
        <f t="shared" si="2324"/>
        <v>0</v>
      </c>
      <c r="F13007" s="218">
        <f t="shared" si="2325"/>
        <v>0</v>
      </c>
      <c r="G13007" s="220"/>
      <c r="I13007" s="269"/>
    </row>
    <row r="13008" spans="1:9" ht="31.5" customHeight="1">
      <c r="A13008" s="251" t="str">
        <f t="shared" si="2322"/>
        <v/>
      </c>
      <c r="B13008" s="239" t="str">
        <f t="shared" si="2323"/>
        <v/>
      </c>
      <c r="C13008" s="187"/>
      <c r="D13008" s="187"/>
      <c r="E13008" s="240">
        <f t="shared" si="2324"/>
        <v>0</v>
      </c>
      <c r="F13008" s="218">
        <f t="shared" si="2325"/>
        <v>0</v>
      </c>
      <c r="G13008" s="221"/>
      <c r="I13008" s="308"/>
    </row>
    <row r="13009" spans="1:20" ht="13.5" thickBot="1">
      <c r="A13009" s="222"/>
      <c r="B13009" s="223"/>
      <c r="C13009" s="223"/>
      <c r="D13009" s="225"/>
      <c r="E13009" s="225"/>
      <c r="F13009" s="226" t="s">
        <v>79</v>
      </c>
      <c r="G13009" s="250">
        <f>SUM(F12997:F13008)</f>
        <v>0</v>
      </c>
      <c r="I13009" s="308"/>
    </row>
    <row r="13010" spans="1:20" ht="13.5" thickTop="1">
      <c r="A13010" s="179" t="s">
        <v>72</v>
      </c>
      <c r="B13010" s="229"/>
      <c r="C13010" s="229"/>
      <c r="D13010" s="231"/>
      <c r="E13010" s="231"/>
      <c r="F13010" s="230"/>
      <c r="G13010" s="232"/>
      <c r="H13010" s="209"/>
      <c r="I13010" s="307"/>
    </row>
    <row r="13011" spans="1:20">
      <c r="A13011" s="233" t="s">
        <v>53</v>
      </c>
      <c r="B13011" s="234"/>
      <c r="C13011" s="234"/>
      <c r="D13011" s="299"/>
      <c r="E13011" s="236" t="s">
        <v>73</v>
      </c>
      <c r="F13011" s="237" t="s">
        <v>74</v>
      </c>
      <c r="G13011" s="252" t="s">
        <v>73</v>
      </c>
      <c r="I13011" s="308"/>
    </row>
    <row r="13012" spans="1:20">
      <c r="A13012" s="178" t="s">
        <v>86</v>
      </c>
      <c r="B13012" s="253"/>
      <c r="C13012" s="253"/>
      <c r="D13012" s="300"/>
      <c r="E13012" s="217">
        <f>SUM(G12971,G12986,G12994,G13009)</f>
        <v>0</v>
      </c>
      <c r="F13012" s="254">
        <f>A</f>
        <v>0</v>
      </c>
      <c r="G13012" s="255">
        <f>E13012*F13012</f>
        <v>0</v>
      </c>
      <c r="I13012" s="308"/>
    </row>
    <row r="13013" spans="1:20">
      <c r="A13013" s="178" t="s">
        <v>84</v>
      </c>
      <c r="B13013" s="253"/>
      <c r="C13013" s="253"/>
      <c r="D13013" s="300"/>
      <c r="E13013" s="217">
        <f>SUM(G12971,G12986,G12994,G13009)</f>
        <v>0</v>
      </c>
      <c r="F13013" s="254">
        <f>I</f>
        <v>0</v>
      </c>
      <c r="G13013" s="255">
        <f>E13013*F13013</f>
        <v>0</v>
      </c>
      <c r="I13013" s="308"/>
    </row>
    <row r="13014" spans="1:20" ht="33" customHeight="1">
      <c r="A13014" s="178" t="s">
        <v>85</v>
      </c>
      <c r="B13014" s="253"/>
      <c r="C13014" s="253"/>
      <c r="D13014" s="300"/>
      <c r="E13014" s="217">
        <f>SUM(G12971,G12986,G12994,G13009)</f>
        <v>0</v>
      </c>
      <c r="F13014" s="254">
        <f>U</f>
        <v>0</v>
      </c>
      <c r="G13014" s="255">
        <f>E13014*F13014</f>
        <v>0</v>
      </c>
      <c r="I13014" s="308"/>
      <c r="J13014" s="281"/>
      <c r="K13014" s="281"/>
      <c r="L13014" s="281"/>
      <c r="M13014" s="281"/>
      <c r="N13014" s="281"/>
      <c r="O13014" s="281"/>
      <c r="P13014" s="281"/>
      <c r="Q13014" s="281"/>
      <c r="R13014" s="281"/>
      <c r="S13014" s="281"/>
    </row>
    <row r="13015" spans="1:20" s="201" customFormat="1" ht="13.5" thickBot="1">
      <c r="A13015" s="222"/>
      <c r="B13015" s="223"/>
      <c r="C13015" s="223"/>
      <c r="D13015" s="225"/>
      <c r="E13015" s="225"/>
      <c r="F13015" s="256" t="s">
        <v>83</v>
      </c>
      <c r="G13015" s="250">
        <f>SUM(G13012:G13014)</f>
        <v>0</v>
      </c>
      <c r="I13015" s="309"/>
      <c r="J13015" s="201" t="str">
        <f>B12955</f>
        <v>14,1</v>
      </c>
      <c r="K13015" s="261">
        <f>E13012</f>
        <v>0</v>
      </c>
      <c r="L13015" s="261">
        <f>+G12971</f>
        <v>0</v>
      </c>
      <c r="M13015" s="261">
        <f>+G12986</f>
        <v>0</v>
      </c>
      <c r="N13015" s="261">
        <f>+G12994</f>
        <v>0</v>
      </c>
      <c r="O13015" s="261">
        <f>+G13009</f>
        <v>0</v>
      </c>
      <c r="P13015" s="280">
        <f>G13012</f>
        <v>0</v>
      </c>
      <c r="Q13015" s="280">
        <f>G13013</f>
        <v>0</v>
      </c>
      <c r="R13015" s="280">
        <f>G13014</f>
        <v>0</v>
      </c>
      <c r="S13015" s="283">
        <f>SUM(K13015:R13015)</f>
        <v>0</v>
      </c>
      <c r="T13015" s="280"/>
    </row>
    <row r="13016" spans="1:20" ht="14" thickTop="1" thickBot="1">
      <c r="A13016" s="257"/>
      <c r="B13016" s="201"/>
      <c r="C13016" s="201"/>
      <c r="D13016" s="301"/>
      <c r="E13016" s="258" t="s">
        <v>88</v>
      </c>
      <c r="F13016" s="259"/>
      <c r="G13016" s="260">
        <f>ROUND(SUM(G12971,G12986,G12994,G13009,G13015),0)</f>
        <v>0</v>
      </c>
      <c r="I13016" s="308"/>
      <c r="T13016" s="280"/>
    </row>
    <row r="13017" spans="1:20" ht="13.5" thickTop="1">
      <c r="A13017" s="262" t="s">
        <v>95</v>
      </c>
      <c r="D13017" s="206"/>
      <c r="E13017" s="206"/>
      <c r="F13017" s="205"/>
      <c r="G13017" s="208"/>
      <c r="I13017" s="308"/>
      <c r="T13017" s="280"/>
    </row>
    <row r="13018" spans="1:20">
      <c r="A13018" s="262"/>
      <c r="B13018" s="263"/>
      <c r="C13018" s="263"/>
      <c r="D13018" s="302"/>
      <c r="E13018" s="206"/>
      <c r="F13018" s="205"/>
      <c r="G13018" s="264">
        <f ca="1">TODAY()</f>
        <v>45189</v>
      </c>
      <c r="I13018" s="308"/>
      <c r="T13018" s="280"/>
    </row>
    <row r="13019" spans="1:20" s="191" customFormat="1" ht="13.5" thickBot="1">
      <c r="A13019" s="222"/>
      <c r="B13019" s="223"/>
      <c r="C13019" s="223"/>
      <c r="D13019" s="225"/>
      <c r="E13019" s="225"/>
      <c r="F13019" s="224"/>
      <c r="G13019" s="265"/>
      <c r="I13019" s="303"/>
      <c r="S13019" s="282"/>
    </row>
    <row r="13020" spans="1:20" s="191" customFormat="1" ht="13.5" thickTop="1">
      <c r="A13020" s="188" t="s">
        <v>124</v>
      </c>
      <c r="B13020" s="188"/>
      <c r="C13020" s="188"/>
      <c r="D13020" s="190"/>
      <c r="E13020" s="190"/>
      <c r="F13020" s="189"/>
      <c r="G13020" s="189"/>
      <c r="I13020" s="303"/>
      <c r="S13020" s="282"/>
    </row>
    <row r="13021" spans="1:20" s="191" customFormat="1">
      <c r="A13021" s="188" t="str">
        <f>CONCATENATE('Prestaciones y AIU'!A11640," ANALISIS DE PRECIOS UNITARIOS")</f>
        <v xml:space="preserve"> ANALISIS DE PRECIOS UNITARIOS</v>
      </c>
      <c r="B13021" s="188"/>
      <c r="C13021" s="188"/>
      <c r="D13021" s="190"/>
      <c r="E13021" s="190"/>
      <c r="F13021" s="189"/>
      <c r="G13021" s="189"/>
      <c r="I13021" s="303"/>
      <c r="S13021" s="282"/>
    </row>
    <row r="13022" spans="1:20" s="191" customFormat="1">
      <c r="A13022" s="188" t="str">
        <f>Objeto_LIC</f>
        <v>OBJETO PROCESO COMPETITIVO</v>
      </c>
      <c r="B13022" s="188"/>
      <c r="C13022" s="188"/>
      <c r="D13022" s="190"/>
      <c r="E13022" s="190"/>
      <c r="F13022" s="189"/>
      <c r="G13022" s="189"/>
      <c r="I13022" s="303"/>
      <c r="S13022" s="282"/>
    </row>
    <row r="13023" spans="1:20">
      <c r="A13023" s="188"/>
      <c r="B13023" s="188"/>
      <c r="C13023" s="188"/>
      <c r="D13023" s="190"/>
      <c r="E13023" s="190"/>
      <c r="F13023" s="189"/>
      <c r="G13023" s="189"/>
    </row>
    <row r="13024" spans="1:20" s="201" customFormat="1" ht="13.5" thickBot="1">
      <c r="A13024" s="192"/>
      <c r="B13024" s="192"/>
      <c r="C13024" s="192"/>
      <c r="D13024" s="194"/>
      <c r="E13024" s="194"/>
      <c r="F13024" s="193"/>
      <c r="G13024" s="193"/>
      <c r="I13024" s="305"/>
      <c r="S13024" s="282"/>
    </row>
    <row r="13025" spans="1:19" ht="13.5" thickTop="1">
      <c r="A13025" s="196"/>
      <c r="B13025" s="197"/>
      <c r="C13025" s="197"/>
      <c r="D13025" s="199"/>
      <c r="E13025" s="199"/>
      <c r="F13025" s="198"/>
      <c r="G13025" s="200" t="s">
        <v>125</v>
      </c>
    </row>
    <row r="13026" spans="1:19">
      <c r="A13026" s="202" t="s">
        <v>58</v>
      </c>
      <c r="B13026" s="844" t="str">
        <f>Proponente</f>
        <v>INDICAR NOMBRE DE CONTRATISTA</v>
      </c>
      <c r="C13026" s="844"/>
      <c r="D13026" s="844"/>
      <c r="E13026" s="844"/>
      <c r="F13026" s="844"/>
      <c r="G13026" s="845"/>
    </row>
    <row r="13027" spans="1:19">
      <c r="A13027" s="202" t="s">
        <v>59</v>
      </c>
      <c r="B13027" s="203" t="str">
        <f>Presupuesto!$A$196</f>
        <v>14,2</v>
      </c>
      <c r="C13027" s="844" t="str">
        <f>Presupuesto!$B$196</f>
        <v xml:space="preserve">Desmantelamiento de terraplenes, cortes y rellenos compensados (acarreo máximo 1 Km) </v>
      </c>
      <c r="D13027" s="844"/>
      <c r="E13027" s="844"/>
      <c r="F13027" s="844"/>
      <c r="G13027" s="845"/>
    </row>
    <row r="13028" spans="1:19">
      <c r="A13028" s="204"/>
      <c r="D13028" s="206"/>
      <c r="E13028" s="206"/>
      <c r="F13028" s="192" t="s">
        <v>87</v>
      </c>
      <c r="G13028" s="207" t="str">
        <f>Presupuesto!$C$196</f>
        <v>m3</v>
      </c>
      <c r="I13028" s="306"/>
      <c r="J13028" s="281"/>
      <c r="K13028" s="281"/>
      <c r="L13028" s="281"/>
      <c r="M13028" s="281"/>
      <c r="N13028" s="281"/>
      <c r="O13028" s="281"/>
      <c r="P13028" s="281"/>
      <c r="Q13028" s="281"/>
      <c r="R13028" s="281"/>
      <c r="S13028" s="281"/>
    </row>
    <row r="13029" spans="1:19" s="209" customFormat="1" ht="13.5" thickBot="1">
      <c r="A13029" s="202" t="s">
        <v>60</v>
      </c>
      <c r="B13029" s="195"/>
      <c r="C13029" s="195"/>
      <c r="D13029" s="206"/>
      <c r="E13029" s="206"/>
      <c r="F13029" s="205"/>
      <c r="G13029" s="208"/>
      <c r="I13029" s="307"/>
      <c r="S13029" s="281"/>
    </row>
    <row r="13030" spans="1:19" ht="13.5" thickTop="1">
      <c r="A13030" s="210" t="s">
        <v>53</v>
      </c>
      <c r="B13030" s="211" t="s">
        <v>61</v>
      </c>
      <c r="C13030" s="211" t="s">
        <v>62</v>
      </c>
      <c r="D13030" s="212" t="s">
        <v>70</v>
      </c>
      <c r="E13030" s="213" t="s">
        <v>98</v>
      </c>
      <c r="F13030" s="213" t="s">
        <v>75</v>
      </c>
      <c r="G13030" s="214" t="s">
        <v>66</v>
      </c>
      <c r="I13030" s="269"/>
    </row>
    <row r="13031" spans="1:19">
      <c r="A13031" s="215" t="str">
        <f t="shared" ref="A13031:A13042" si="2326">IF(I13030=0,"-",VLOOKUP(I13030,EQUIPOS,2,FALSE))</f>
        <v>-</v>
      </c>
      <c r="B13031" s="216"/>
      <c r="C13031" s="216"/>
      <c r="D13031" s="186"/>
      <c r="E13031" s="217">
        <f t="shared" ref="E13031:E13042" si="2327">IF(I13030=0,0,VLOOKUP(I13030,EQUIPOS,4,FALSE))</f>
        <v>0</v>
      </c>
      <c r="F13031" s="218">
        <f t="shared" ref="F13031:F13042" si="2328">IF(D13031=0,0,E13031/D13031)</f>
        <v>0</v>
      </c>
      <c r="G13031" s="219"/>
      <c r="I13031" s="269"/>
    </row>
    <row r="13032" spans="1:19">
      <c r="A13032" s="215" t="str">
        <f t="shared" si="2326"/>
        <v>-</v>
      </c>
      <c r="B13032" s="216"/>
      <c r="C13032" s="216"/>
      <c r="D13032" s="186"/>
      <c r="E13032" s="217">
        <f t="shared" si="2327"/>
        <v>0</v>
      </c>
      <c r="F13032" s="218">
        <f t="shared" si="2328"/>
        <v>0</v>
      </c>
      <c r="G13032" s="220"/>
      <c r="I13032" s="269"/>
    </row>
    <row r="13033" spans="1:19">
      <c r="A13033" s="215" t="str">
        <f t="shared" si="2326"/>
        <v>-</v>
      </c>
      <c r="B13033" s="216"/>
      <c r="C13033" s="216"/>
      <c r="D13033" s="186"/>
      <c r="E13033" s="217">
        <f t="shared" si="2327"/>
        <v>0</v>
      </c>
      <c r="F13033" s="218">
        <f t="shared" si="2328"/>
        <v>0</v>
      </c>
      <c r="G13033" s="220"/>
      <c r="I13033" s="269"/>
    </row>
    <row r="13034" spans="1:19">
      <c r="A13034" s="215" t="str">
        <f t="shared" si="2326"/>
        <v>-</v>
      </c>
      <c r="B13034" s="216"/>
      <c r="C13034" s="216"/>
      <c r="D13034" s="186"/>
      <c r="E13034" s="217">
        <f t="shared" si="2327"/>
        <v>0</v>
      </c>
      <c r="F13034" s="218">
        <f t="shared" si="2328"/>
        <v>0</v>
      </c>
      <c r="G13034" s="220"/>
      <c r="I13034" s="269"/>
    </row>
    <row r="13035" spans="1:19">
      <c r="A13035" s="215" t="str">
        <f t="shared" si="2326"/>
        <v>-</v>
      </c>
      <c r="B13035" s="216"/>
      <c r="C13035" s="216"/>
      <c r="D13035" s="186"/>
      <c r="E13035" s="217">
        <f t="shared" si="2327"/>
        <v>0</v>
      </c>
      <c r="F13035" s="218">
        <f t="shared" si="2328"/>
        <v>0</v>
      </c>
      <c r="G13035" s="220"/>
      <c r="I13035" s="269"/>
    </row>
    <row r="13036" spans="1:19">
      <c r="A13036" s="215" t="str">
        <f t="shared" si="2326"/>
        <v>-</v>
      </c>
      <c r="B13036" s="216"/>
      <c r="C13036" s="216"/>
      <c r="D13036" s="186"/>
      <c r="E13036" s="217">
        <f t="shared" si="2327"/>
        <v>0</v>
      </c>
      <c r="F13036" s="218">
        <f t="shared" si="2328"/>
        <v>0</v>
      </c>
      <c r="G13036" s="220"/>
      <c r="I13036" s="269"/>
    </row>
    <row r="13037" spans="1:19">
      <c r="A13037" s="215" t="str">
        <f t="shared" si="2326"/>
        <v>-</v>
      </c>
      <c r="B13037" s="216"/>
      <c r="C13037" s="216"/>
      <c r="D13037" s="186"/>
      <c r="E13037" s="217">
        <f t="shared" si="2327"/>
        <v>0</v>
      </c>
      <c r="F13037" s="218">
        <f t="shared" si="2328"/>
        <v>0</v>
      </c>
      <c r="G13037" s="220"/>
      <c r="I13037" s="269"/>
    </row>
    <row r="13038" spans="1:19">
      <c r="A13038" s="215" t="str">
        <f t="shared" si="2326"/>
        <v>-</v>
      </c>
      <c r="B13038" s="216"/>
      <c r="C13038" s="216"/>
      <c r="D13038" s="186"/>
      <c r="E13038" s="217">
        <f t="shared" si="2327"/>
        <v>0</v>
      </c>
      <c r="F13038" s="218">
        <f t="shared" si="2328"/>
        <v>0</v>
      </c>
      <c r="G13038" s="220"/>
      <c r="I13038" s="269"/>
    </row>
    <row r="13039" spans="1:19">
      <c r="A13039" s="215" t="str">
        <f t="shared" si="2326"/>
        <v>-</v>
      </c>
      <c r="B13039" s="216"/>
      <c r="C13039" s="216"/>
      <c r="D13039" s="186"/>
      <c r="E13039" s="217">
        <f t="shared" si="2327"/>
        <v>0</v>
      </c>
      <c r="F13039" s="218">
        <f t="shared" si="2328"/>
        <v>0</v>
      </c>
      <c r="G13039" s="220"/>
      <c r="I13039" s="269"/>
    </row>
    <row r="13040" spans="1:19">
      <c r="A13040" s="215" t="str">
        <f t="shared" si="2326"/>
        <v>-</v>
      </c>
      <c r="B13040" s="216"/>
      <c r="C13040" s="216"/>
      <c r="D13040" s="186"/>
      <c r="E13040" s="217">
        <f t="shared" si="2327"/>
        <v>0</v>
      </c>
      <c r="F13040" s="218">
        <f t="shared" si="2328"/>
        <v>0</v>
      </c>
      <c r="G13040" s="220"/>
      <c r="I13040" s="269"/>
    </row>
    <row r="13041" spans="1:19">
      <c r="A13041" s="215" t="str">
        <f t="shared" si="2326"/>
        <v>-</v>
      </c>
      <c r="B13041" s="216"/>
      <c r="C13041" s="216"/>
      <c r="D13041" s="186"/>
      <c r="E13041" s="217">
        <f t="shared" si="2327"/>
        <v>0</v>
      </c>
      <c r="F13041" s="218">
        <f t="shared" si="2328"/>
        <v>0</v>
      </c>
      <c r="G13041" s="220"/>
      <c r="I13041" s="269"/>
    </row>
    <row r="13042" spans="1:19">
      <c r="A13042" s="215" t="str">
        <f t="shared" si="2326"/>
        <v>-</v>
      </c>
      <c r="B13042" s="216"/>
      <c r="C13042" s="216"/>
      <c r="D13042" s="186"/>
      <c r="E13042" s="217">
        <f t="shared" si="2327"/>
        <v>0</v>
      </c>
      <c r="F13042" s="218">
        <f t="shared" si="2328"/>
        <v>0</v>
      </c>
      <c r="G13042" s="220"/>
      <c r="I13042" s="308"/>
    </row>
    <row r="13043" spans="1:19" ht="13.5" thickBot="1">
      <c r="A13043" s="222"/>
      <c r="B13043" s="223"/>
      <c r="C13043" s="223"/>
      <c r="D13043" s="225"/>
      <c r="E13043" s="225"/>
      <c r="F13043" s="226" t="s">
        <v>76</v>
      </c>
      <c r="G13043" s="227">
        <f>SUM(F13031:F13042)</f>
        <v>0</v>
      </c>
      <c r="I13043" s="308"/>
    </row>
    <row r="13044" spans="1:19" s="209" customFormat="1" ht="13.5" thickTop="1">
      <c r="A13044" s="228" t="s">
        <v>63</v>
      </c>
      <c r="B13044" s="229"/>
      <c r="C13044" s="229"/>
      <c r="D13044" s="231"/>
      <c r="E13044" s="231"/>
      <c r="F13044" s="230"/>
      <c r="G13044" s="232"/>
      <c r="I13044" s="307"/>
      <c r="S13044" s="281"/>
    </row>
    <row r="13045" spans="1:19" ht="26">
      <c r="A13045" s="233" t="s">
        <v>53</v>
      </c>
      <c r="B13045" s="234"/>
      <c r="C13045" s="235" t="s">
        <v>54</v>
      </c>
      <c r="D13045" s="298" t="s">
        <v>64</v>
      </c>
      <c r="E13045" s="236" t="s">
        <v>65</v>
      </c>
      <c r="F13045" s="237" t="s">
        <v>75</v>
      </c>
      <c r="G13045" s="238" t="s">
        <v>66</v>
      </c>
      <c r="I13045" s="269"/>
    </row>
    <row r="13046" spans="1:19">
      <c r="A13046" s="842" t="str">
        <f t="shared" ref="A13046:A13057" si="2329">IF(I13045=0,"",VLOOKUP(I13045,MATERIALES,2,FALSE))</f>
        <v/>
      </c>
      <c r="B13046" s="843"/>
      <c r="C13046" s="239" t="str">
        <f t="shared" ref="C13046:C13054" si="2330">IF(I13045=0,"",VLOOKUP(I13045,MATERIALES,3,FALSE))</f>
        <v/>
      </c>
      <c r="D13046" s="186"/>
      <c r="E13046" s="240">
        <f t="shared" ref="E13046:E13057" si="2331">IF(I13045=0,0,VLOOKUP(I13045,MATERIALES,4,FALSE))</f>
        <v>0</v>
      </c>
      <c r="F13046" s="218">
        <f>D13046*E13046</f>
        <v>0</v>
      </c>
      <c r="G13046" s="219"/>
      <c r="I13046" s="269"/>
    </row>
    <row r="13047" spans="1:19">
      <c r="A13047" s="842" t="str">
        <f t="shared" si="2329"/>
        <v/>
      </c>
      <c r="B13047" s="843"/>
      <c r="C13047" s="239" t="str">
        <f t="shared" si="2330"/>
        <v/>
      </c>
      <c r="D13047" s="186"/>
      <c r="E13047" s="240">
        <f t="shared" si="2331"/>
        <v>0</v>
      </c>
      <c r="F13047" s="218">
        <f t="shared" ref="F13047:F13057" si="2332">D13047*E13047</f>
        <v>0</v>
      </c>
      <c r="G13047" s="220"/>
      <c r="I13047" s="269"/>
    </row>
    <row r="13048" spans="1:19">
      <c r="A13048" s="842" t="str">
        <f t="shared" si="2329"/>
        <v/>
      </c>
      <c r="B13048" s="843"/>
      <c r="C13048" s="239" t="str">
        <f t="shared" si="2330"/>
        <v/>
      </c>
      <c r="D13048" s="186"/>
      <c r="E13048" s="240">
        <f t="shared" si="2331"/>
        <v>0</v>
      </c>
      <c r="F13048" s="218">
        <f t="shared" si="2332"/>
        <v>0</v>
      </c>
      <c r="G13048" s="220"/>
      <c r="I13048" s="269"/>
    </row>
    <row r="13049" spans="1:19">
      <c r="A13049" s="842" t="str">
        <f t="shared" si="2329"/>
        <v/>
      </c>
      <c r="B13049" s="843"/>
      <c r="C13049" s="239" t="str">
        <f t="shared" si="2330"/>
        <v/>
      </c>
      <c r="D13049" s="186"/>
      <c r="E13049" s="240">
        <f t="shared" si="2331"/>
        <v>0</v>
      </c>
      <c r="F13049" s="218">
        <f t="shared" si="2332"/>
        <v>0</v>
      </c>
      <c r="G13049" s="220"/>
      <c r="I13049" s="269"/>
    </row>
    <row r="13050" spans="1:19">
      <c r="A13050" s="842" t="str">
        <f t="shared" si="2329"/>
        <v/>
      </c>
      <c r="B13050" s="843"/>
      <c r="C13050" s="239" t="str">
        <f t="shared" si="2330"/>
        <v/>
      </c>
      <c r="D13050" s="186"/>
      <c r="E13050" s="240">
        <f t="shared" si="2331"/>
        <v>0</v>
      </c>
      <c r="F13050" s="218">
        <f t="shared" si="2332"/>
        <v>0</v>
      </c>
      <c r="G13050" s="220"/>
      <c r="I13050" s="269"/>
    </row>
    <row r="13051" spans="1:19">
      <c r="A13051" s="842" t="str">
        <f t="shared" si="2329"/>
        <v/>
      </c>
      <c r="B13051" s="843"/>
      <c r="C13051" s="239" t="str">
        <f t="shared" si="2330"/>
        <v/>
      </c>
      <c r="D13051" s="186"/>
      <c r="E13051" s="240">
        <f t="shared" si="2331"/>
        <v>0</v>
      </c>
      <c r="F13051" s="218">
        <f t="shared" si="2332"/>
        <v>0</v>
      </c>
      <c r="G13051" s="220"/>
      <c r="I13051" s="269"/>
    </row>
    <row r="13052" spans="1:19">
      <c r="A13052" s="842" t="str">
        <f t="shared" si="2329"/>
        <v/>
      </c>
      <c r="B13052" s="843"/>
      <c r="C13052" s="239" t="str">
        <f t="shared" si="2330"/>
        <v/>
      </c>
      <c r="D13052" s="186"/>
      <c r="E13052" s="240">
        <f t="shared" si="2331"/>
        <v>0</v>
      </c>
      <c r="F13052" s="218">
        <f t="shared" si="2332"/>
        <v>0</v>
      </c>
      <c r="G13052" s="220"/>
      <c r="I13052" s="269"/>
    </row>
    <row r="13053" spans="1:19">
      <c r="A13053" s="842" t="str">
        <f t="shared" si="2329"/>
        <v/>
      </c>
      <c r="B13053" s="843"/>
      <c r="C13053" s="239" t="str">
        <f t="shared" si="2330"/>
        <v/>
      </c>
      <c r="D13053" s="186"/>
      <c r="E13053" s="240">
        <f t="shared" si="2331"/>
        <v>0</v>
      </c>
      <c r="F13053" s="218">
        <f t="shared" si="2332"/>
        <v>0</v>
      </c>
      <c r="G13053" s="241"/>
      <c r="I13053" s="269"/>
    </row>
    <row r="13054" spans="1:19">
      <c r="A13054" s="842" t="str">
        <f t="shared" si="2329"/>
        <v/>
      </c>
      <c r="B13054" s="843"/>
      <c r="C13054" s="239" t="str">
        <f t="shared" si="2330"/>
        <v/>
      </c>
      <c r="D13054" s="186"/>
      <c r="E13054" s="240">
        <f t="shared" si="2331"/>
        <v>0</v>
      </c>
      <c r="F13054" s="218">
        <f t="shared" si="2332"/>
        <v>0</v>
      </c>
      <c r="G13054" s="220"/>
      <c r="I13054" s="269"/>
    </row>
    <row r="13055" spans="1:19">
      <c r="A13055" s="842" t="str">
        <f t="shared" si="2329"/>
        <v/>
      </c>
      <c r="B13055" s="843"/>
      <c r="C13055" s="239"/>
      <c r="D13055" s="186"/>
      <c r="E13055" s="240">
        <f t="shared" si="2331"/>
        <v>0</v>
      </c>
      <c r="F13055" s="218">
        <f t="shared" si="2332"/>
        <v>0</v>
      </c>
      <c r="G13055" s="220"/>
      <c r="I13055" s="269"/>
    </row>
    <row r="13056" spans="1:19">
      <c r="A13056" s="842" t="str">
        <f t="shared" si="2329"/>
        <v/>
      </c>
      <c r="B13056" s="843"/>
      <c r="C13056" s="239"/>
      <c r="D13056" s="186"/>
      <c r="E13056" s="240">
        <f t="shared" si="2331"/>
        <v>0</v>
      </c>
      <c r="F13056" s="218">
        <f t="shared" si="2332"/>
        <v>0</v>
      </c>
      <c r="G13056" s="220"/>
      <c r="I13056" s="269"/>
    </row>
    <row r="13057" spans="1:9" ht="26.25" customHeight="1">
      <c r="A13057" s="842" t="str">
        <f t="shared" si="2329"/>
        <v/>
      </c>
      <c r="B13057" s="843"/>
      <c r="C13057" s="239" t="str">
        <f t="shared" ref="C13057" si="2333">IF(I13056=0,"",VLOOKUP(I13056,MATERIALES,3,FALSE))</f>
        <v/>
      </c>
      <c r="D13057" s="186"/>
      <c r="E13057" s="240">
        <f t="shared" si="2331"/>
        <v>0</v>
      </c>
      <c r="F13057" s="218">
        <f t="shared" si="2332"/>
        <v>0</v>
      </c>
      <c r="G13057" s="221"/>
      <c r="I13057" s="308"/>
    </row>
    <row r="13058" spans="1:9" ht="13.5" thickBot="1">
      <c r="A13058" s="204"/>
      <c r="D13058" s="206"/>
      <c r="E13058" s="242"/>
      <c r="F13058" s="243" t="s">
        <v>77</v>
      </c>
      <c r="G13058" s="241">
        <f>SUM(F13046:F13057)</f>
        <v>0</v>
      </c>
      <c r="I13058" s="308"/>
    </row>
    <row r="13059" spans="1:9" ht="14" thickTop="1" thickBot="1">
      <c r="A13059" s="244" t="s">
        <v>68</v>
      </c>
      <c r="B13059" s="245"/>
      <c r="C13059" s="245"/>
      <c r="D13059" s="247"/>
      <c r="E13059" s="247"/>
      <c r="F13059" s="246"/>
      <c r="G13059" s="248"/>
      <c r="I13059" s="308"/>
    </row>
    <row r="13060" spans="1:9" ht="13.5" thickTop="1">
      <c r="A13060" s="233" t="s">
        <v>53</v>
      </c>
      <c r="B13060" s="234"/>
      <c r="C13060" s="236" t="s">
        <v>67</v>
      </c>
      <c r="D13060" s="298" t="s">
        <v>71</v>
      </c>
      <c r="E13060" s="236" t="s">
        <v>96</v>
      </c>
      <c r="F13060" s="237" t="s">
        <v>75</v>
      </c>
      <c r="G13060" s="238" t="s">
        <v>66</v>
      </c>
      <c r="I13060" s="269"/>
    </row>
    <row r="13061" spans="1:9">
      <c r="A13061" s="842" t="str">
        <f>IF(I13060=0,"",VLOOKUP(I13060,EQUIPOS,2,FALSE))</f>
        <v/>
      </c>
      <c r="B13061" s="843"/>
      <c r="C13061" s="187"/>
      <c r="D13061" s="186"/>
      <c r="E13061" s="240">
        <f>IF(I13060=0,0,VLOOKUP(I13060,EQUIPOS,4,FALSE))</f>
        <v>0</v>
      </c>
      <c r="F13061" s="218">
        <f>C13061*D13061*E13061</f>
        <v>0</v>
      </c>
      <c r="G13061" s="219"/>
      <c r="I13061" s="269"/>
    </row>
    <row r="13062" spans="1:9">
      <c r="A13062" s="842" t="str">
        <f>IF(I13061=0,"",VLOOKUP(I13061,EQUIPOS,2,FALSE))</f>
        <v/>
      </c>
      <c r="B13062" s="843"/>
      <c r="C13062" s="187"/>
      <c r="D13062" s="186"/>
      <c r="E13062" s="240">
        <f>IF(I13061=0,0,VLOOKUP(I13061,EQUIPOS,4,FALSE))</f>
        <v>0</v>
      </c>
      <c r="F13062" s="218">
        <f t="shared" ref="F13062:F13065" si="2334">C13062*D13062*E13062</f>
        <v>0</v>
      </c>
      <c r="G13062" s="220"/>
      <c r="I13062" s="269"/>
    </row>
    <row r="13063" spans="1:9">
      <c r="A13063" s="842" t="str">
        <f>IF(I13062=0,"",VLOOKUP(I13062,EQUIPOS,2,FALSE))</f>
        <v/>
      </c>
      <c r="B13063" s="843"/>
      <c r="C13063" s="187"/>
      <c r="D13063" s="186"/>
      <c r="E13063" s="240">
        <f>IF(I13062=0,0,VLOOKUP(I13062,EQUIPOS,4,FALSE))</f>
        <v>0</v>
      </c>
      <c r="F13063" s="218">
        <f t="shared" si="2334"/>
        <v>0</v>
      </c>
      <c r="G13063" s="220"/>
      <c r="I13063" s="269"/>
    </row>
    <row r="13064" spans="1:9">
      <c r="A13064" s="842" t="str">
        <f>IF(I13063=0,"",VLOOKUP(I13063,EQUIPOS,2,FALSE))</f>
        <v/>
      </c>
      <c r="B13064" s="843"/>
      <c r="C13064" s="187"/>
      <c r="D13064" s="186"/>
      <c r="E13064" s="240">
        <f>IF(I13063=0,0,VLOOKUP(I13063,EQUIPOS,4,FALSE))</f>
        <v>0</v>
      </c>
      <c r="F13064" s="218">
        <f t="shared" si="2334"/>
        <v>0</v>
      </c>
      <c r="G13064" s="220"/>
      <c r="I13064" s="269"/>
    </row>
    <row r="13065" spans="1:9" ht="30.75" customHeight="1">
      <c r="A13065" s="842" t="str">
        <f>IF(I13064=0,"",VLOOKUP(I13064,EQUIPOS,2,FALSE))</f>
        <v/>
      </c>
      <c r="B13065" s="843"/>
      <c r="C13065" s="187"/>
      <c r="D13065" s="186"/>
      <c r="E13065" s="240">
        <f>IF(I13064=0,0,VLOOKUP(I13064,EQUIPOS,4,FALSE))</f>
        <v>0</v>
      </c>
      <c r="F13065" s="218">
        <f t="shared" si="2334"/>
        <v>0</v>
      </c>
      <c r="G13065" s="221"/>
      <c r="I13065" s="308"/>
    </row>
    <row r="13066" spans="1:9" ht="13.5" thickBot="1">
      <c r="A13066" s="222"/>
      <c r="B13066" s="223"/>
      <c r="C13066" s="223"/>
      <c r="D13066" s="225"/>
      <c r="E13066" s="249"/>
      <c r="F13066" s="226" t="s">
        <v>78</v>
      </c>
      <c r="G13066" s="250">
        <f>SUM(F13061:F13065)</f>
        <v>0</v>
      </c>
      <c r="I13066" s="308"/>
    </row>
    <row r="13067" spans="1:9" ht="13.5" thickTop="1">
      <c r="A13067" s="228" t="s">
        <v>69</v>
      </c>
      <c r="B13067" s="229"/>
      <c r="C13067" s="229"/>
      <c r="D13067" s="231"/>
      <c r="E13067" s="231"/>
      <c r="F13067" s="230"/>
      <c r="G13067" s="232"/>
      <c r="H13067" s="209"/>
      <c r="I13067" s="307"/>
    </row>
    <row r="13068" spans="1:9" ht="26">
      <c r="A13068" s="233" t="s">
        <v>53</v>
      </c>
      <c r="B13068" s="235" t="s">
        <v>54</v>
      </c>
      <c r="C13068" s="235" t="s">
        <v>64</v>
      </c>
      <c r="D13068" s="298" t="s">
        <v>70</v>
      </c>
      <c r="E13068" s="236" t="s">
        <v>65</v>
      </c>
      <c r="F13068" s="237" t="s">
        <v>75</v>
      </c>
      <c r="G13068" s="238" t="s">
        <v>66</v>
      </c>
      <c r="I13068" s="269"/>
    </row>
    <row r="13069" spans="1:9">
      <c r="A13069" s="251" t="str">
        <f t="shared" ref="A13069:A13080" si="2335">IF(I13068=0,"",VLOOKUP(I13068,MANOOBRA,2,FALSE))</f>
        <v/>
      </c>
      <c r="B13069" s="239" t="str">
        <f t="shared" ref="B13069:B13080" si="2336">IF(I13068=0,"",VLOOKUP(I13068,MANOOBRA,3,FALSE))</f>
        <v/>
      </c>
      <c r="C13069" s="187"/>
      <c r="D13069" s="187"/>
      <c r="E13069" s="240">
        <f t="shared" ref="E13069:E13080" si="2337">IF(I13068=0,0,VLOOKUP(I13068,MANOOBRA,4,FALSE))</f>
        <v>0</v>
      </c>
      <c r="F13069" s="218">
        <f>IF(D13069=0,0,C13069*E13069/D13069)</f>
        <v>0</v>
      </c>
      <c r="G13069" s="219"/>
      <c r="I13069" s="269"/>
    </row>
    <row r="13070" spans="1:9">
      <c r="A13070" s="251" t="str">
        <f t="shared" si="2335"/>
        <v/>
      </c>
      <c r="B13070" s="239" t="str">
        <f t="shared" si="2336"/>
        <v/>
      </c>
      <c r="C13070" s="187"/>
      <c r="D13070" s="187"/>
      <c r="E13070" s="240">
        <f t="shared" si="2337"/>
        <v>0</v>
      </c>
      <c r="F13070" s="218">
        <f t="shared" ref="F13070:F13080" si="2338">IF(D13070=0,0,C13070*E13070/D13070)</f>
        <v>0</v>
      </c>
      <c r="G13070" s="220"/>
      <c r="I13070" s="269"/>
    </row>
    <row r="13071" spans="1:9">
      <c r="A13071" s="251" t="str">
        <f t="shared" si="2335"/>
        <v/>
      </c>
      <c r="B13071" s="239" t="str">
        <f t="shared" si="2336"/>
        <v/>
      </c>
      <c r="C13071" s="187"/>
      <c r="D13071" s="290"/>
      <c r="E13071" s="240">
        <f t="shared" si="2337"/>
        <v>0</v>
      </c>
      <c r="F13071" s="218">
        <f t="shared" si="2338"/>
        <v>0</v>
      </c>
      <c r="G13071" s="220"/>
      <c r="I13071" s="269"/>
    </row>
    <row r="13072" spans="1:9">
      <c r="A13072" s="251" t="str">
        <f t="shared" si="2335"/>
        <v/>
      </c>
      <c r="B13072" s="239" t="str">
        <f t="shared" si="2336"/>
        <v/>
      </c>
      <c r="C13072" s="187"/>
      <c r="D13072" s="187"/>
      <c r="E13072" s="240">
        <f t="shared" si="2337"/>
        <v>0</v>
      </c>
      <c r="F13072" s="218">
        <f t="shared" si="2338"/>
        <v>0</v>
      </c>
      <c r="G13072" s="220"/>
      <c r="I13072" s="269"/>
    </row>
    <row r="13073" spans="1:20">
      <c r="A13073" s="251" t="str">
        <f t="shared" si="2335"/>
        <v/>
      </c>
      <c r="B13073" s="239" t="str">
        <f t="shared" si="2336"/>
        <v/>
      </c>
      <c r="C13073" s="187"/>
      <c r="D13073" s="187"/>
      <c r="E13073" s="240">
        <f t="shared" si="2337"/>
        <v>0</v>
      </c>
      <c r="F13073" s="218">
        <f t="shared" si="2338"/>
        <v>0</v>
      </c>
      <c r="G13073" s="220"/>
      <c r="I13073" s="269"/>
    </row>
    <row r="13074" spans="1:20">
      <c r="A13074" s="251" t="str">
        <f t="shared" si="2335"/>
        <v/>
      </c>
      <c r="B13074" s="239" t="str">
        <f t="shared" si="2336"/>
        <v/>
      </c>
      <c r="C13074" s="187"/>
      <c r="D13074" s="187"/>
      <c r="E13074" s="240">
        <f t="shared" si="2337"/>
        <v>0</v>
      </c>
      <c r="F13074" s="218">
        <f t="shared" si="2338"/>
        <v>0</v>
      </c>
      <c r="G13074" s="220"/>
      <c r="I13074" s="269"/>
    </row>
    <row r="13075" spans="1:20">
      <c r="A13075" s="251" t="str">
        <f t="shared" si="2335"/>
        <v/>
      </c>
      <c r="B13075" s="239" t="str">
        <f t="shared" si="2336"/>
        <v/>
      </c>
      <c r="C13075" s="187"/>
      <c r="D13075" s="187"/>
      <c r="E13075" s="240">
        <f t="shared" si="2337"/>
        <v>0</v>
      </c>
      <c r="F13075" s="218">
        <f t="shared" si="2338"/>
        <v>0</v>
      </c>
      <c r="G13075" s="220"/>
      <c r="I13075" s="269"/>
    </row>
    <row r="13076" spans="1:20">
      <c r="A13076" s="251" t="str">
        <f t="shared" si="2335"/>
        <v/>
      </c>
      <c r="B13076" s="239" t="str">
        <f t="shared" si="2336"/>
        <v/>
      </c>
      <c r="C13076" s="187"/>
      <c r="D13076" s="187"/>
      <c r="E13076" s="240">
        <f t="shared" si="2337"/>
        <v>0</v>
      </c>
      <c r="F13076" s="218">
        <f t="shared" si="2338"/>
        <v>0</v>
      </c>
      <c r="G13076" s="220"/>
      <c r="I13076" s="269"/>
    </row>
    <row r="13077" spans="1:20">
      <c r="A13077" s="251" t="str">
        <f t="shared" si="2335"/>
        <v/>
      </c>
      <c r="B13077" s="239" t="str">
        <f t="shared" si="2336"/>
        <v/>
      </c>
      <c r="C13077" s="187"/>
      <c r="D13077" s="187"/>
      <c r="E13077" s="240">
        <f t="shared" si="2337"/>
        <v>0</v>
      </c>
      <c r="F13077" s="218">
        <f t="shared" si="2338"/>
        <v>0</v>
      </c>
      <c r="G13077" s="220"/>
      <c r="I13077" s="269"/>
    </row>
    <row r="13078" spans="1:20">
      <c r="A13078" s="251" t="str">
        <f t="shared" si="2335"/>
        <v/>
      </c>
      <c r="B13078" s="239" t="str">
        <f t="shared" si="2336"/>
        <v/>
      </c>
      <c r="C13078" s="187"/>
      <c r="D13078" s="187"/>
      <c r="E13078" s="240">
        <f t="shared" si="2337"/>
        <v>0</v>
      </c>
      <c r="F13078" s="218">
        <f t="shared" si="2338"/>
        <v>0</v>
      </c>
      <c r="G13078" s="220"/>
      <c r="I13078" s="269"/>
    </row>
    <row r="13079" spans="1:20">
      <c r="A13079" s="251" t="str">
        <f t="shared" si="2335"/>
        <v/>
      </c>
      <c r="B13079" s="239" t="str">
        <f t="shared" si="2336"/>
        <v/>
      </c>
      <c r="C13079" s="187"/>
      <c r="D13079" s="187"/>
      <c r="E13079" s="240">
        <f t="shared" si="2337"/>
        <v>0</v>
      </c>
      <c r="F13079" s="218">
        <f t="shared" si="2338"/>
        <v>0</v>
      </c>
      <c r="G13079" s="220"/>
      <c r="I13079" s="269"/>
    </row>
    <row r="13080" spans="1:20" ht="31.5" customHeight="1">
      <c r="A13080" s="251" t="str">
        <f t="shared" si="2335"/>
        <v/>
      </c>
      <c r="B13080" s="239" t="str">
        <f t="shared" si="2336"/>
        <v/>
      </c>
      <c r="C13080" s="187"/>
      <c r="D13080" s="187"/>
      <c r="E13080" s="240">
        <f t="shared" si="2337"/>
        <v>0</v>
      </c>
      <c r="F13080" s="218">
        <f t="shared" si="2338"/>
        <v>0</v>
      </c>
      <c r="G13080" s="221"/>
      <c r="I13080" s="308"/>
    </row>
    <row r="13081" spans="1:20" ht="13.5" thickBot="1">
      <c r="A13081" s="222"/>
      <c r="B13081" s="223"/>
      <c r="C13081" s="223"/>
      <c r="D13081" s="225"/>
      <c r="E13081" s="225"/>
      <c r="F13081" s="226" t="s">
        <v>79</v>
      </c>
      <c r="G13081" s="250">
        <f>SUM(F13069:F13080)</f>
        <v>0</v>
      </c>
      <c r="I13081" s="308"/>
    </row>
    <row r="13082" spans="1:20" ht="13.5" thickTop="1">
      <c r="A13082" s="179" t="s">
        <v>72</v>
      </c>
      <c r="B13082" s="229"/>
      <c r="C13082" s="229"/>
      <c r="D13082" s="231"/>
      <c r="E13082" s="231"/>
      <c r="F13082" s="230"/>
      <c r="G13082" s="232"/>
      <c r="H13082" s="209"/>
      <c r="I13082" s="307"/>
    </row>
    <row r="13083" spans="1:20">
      <c r="A13083" s="233" t="s">
        <v>53</v>
      </c>
      <c r="B13083" s="234"/>
      <c r="C13083" s="234"/>
      <c r="D13083" s="299"/>
      <c r="E13083" s="236" t="s">
        <v>73</v>
      </c>
      <c r="F13083" s="237" t="s">
        <v>74</v>
      </c>
      <c r="G13083" s="252" t="s">
        <v>73</v>
      </c>
      <c r="I13083" s="308"/>
    </row>
    <row r="13084" spans="1:20">
      <c r="A13084" s="178" t="s">
        <v>86</v>
      </c>
      <c r="B13084" s="253"/>
      <c r="C13084" s="253"/>
      <c r="D13084" s="300"/>
      <c r="E13084" s="217">
        <f>SUM(G13043,G13058,G13066,G13081)</f>
        <v>0</v>
      </c>
      <c r="F13084" s="254">
        <f>A</f>
        <v>0</v>
      </c>
      <c r="G13084" s="255">
        <f>E13084*F13084</f>
        <v>0</v>
      </c>
      <c r="I13084" s="308"/>
    </row>
    <row r="13085" spans="1:20">
      <c r="A13085" s="178" t="s">
        <v>84</v>
      </c>
      <c r="B13085" s="253"/>
      <c r="C13085" s="253"/>
      <c r="D13085" s="300"/>
      <c r="E13085" s="217">
        <f>SUM(G13043,G13058,G13066,G13081)</f>
        <v>0</v>
      </c>
      <c r="F13085" s="254">
        <f>I</f>
        <v>0</v>
      </c>
      <c r="G13085" s="255">
        <f>E13085*F13085</f>
        <v>0</v>
      </c>
      <c r="I13085" s="308"/>
    </row>
    <row r="13086" spans="1:20" ht="33" customHeight="1">
      <c r="A13086" s="178" t="s">
        <v>85</v>
      </c>
      <c r="B13086" s="253"/>
      <c r="C13086" s="253"/>
      <c r="D13086" s="300"/>
      <c r="E13086" s="217">
        <f>SUM(G13043,G13058,G13066,G13081)</f>
        <v>0</v>
      </c>
      <c r="F13086" s="254">
        <f>U</f>
        <v>0</v>
      </c>
      <c r="G13086" s="255">
        <f>E13086*F13086</f>
        <v>0</v>
      </c>
      <c r="I13086" s="308"/>
      <c r="J13086" s="281"/>
      <c r="K13086" s="281"/>
      <c r="L13086" s="281"/>
      <c r="M13086" s="281"/>
      <c r="N13086" s="281"/>
      <c r="O13086" s="281"/>
      <c r="P13086" s="281"/>
      <c r="Q13086" s="281"/>
      <c r="R13086" s="281"/>
      <c r="S13086" s="281"/>
    </row>
    <row r="13087" spans="1:20" s="201" customFormat="1" ht="13.5" thickBot="1">
      <c r="A13087" s="222"/>
      <c r="B13087" s="223"/>
      <c r="C13087" s="223"/>
      <c r="D13087" s="225"/>
      <c r="E13087" s="225"/>
      <c r="F13087" s="256" t="s">
        <v>83</v>
      </c>
      <c r="G13087" s="250">
        <f>SUM(G13084:G13086)</f>
        <v>0</v>
      </c>
      <c r="I13087" s="309"/>
      <c r="J13087" s="201" t="str">
        <f>B13027</f>
        <v>14,2</v>
      </c>
      <c r="K13087" s="261">
        <f>E13084</f>
        <v>0</v>
      </c>
      <c r="L13087" s="261">
        <f>+G13043</f>
        <v>0</v>
      </c>
      <c r="M13087" s="261">
        <f>+G13058</f>
        <v>0</v>
      </c>
      <c r="N13087" s="261">
        <f>+G13066</f>
        <v>0</v>
      </c>
      <c r="O13087" s="261">
        <f>+G13081</f>
        <v>0</v>
      </c>
      <c r="P13087" s="280">
        <f>G13084</f>
        <v>0</v>
      </c>
      <c r="Q13087" s="280">
        <f>G13085</f>
        <v>0</v>
      </c>
      <c r="R13087" s="280">
        <f>G13086</f>
        <v>0</v>
      </c>
      <c r="S13087" s="283">
        <f>SUM(K13087:R13087)</f>
        <v>0</v>
      </c>
      <c r="T13087" s="280"/>
    </row>
    <row r="13088" spans="1:20" ht="14" thickTop="1" thickBot="1">
      <c r="A13088" s="257"/>
      <c r="B13088" s="201"/>
      <c r="C13088" s="201"/>
      <c r="D13088" s="301"/>
      <c r="E13088" s="258" t="s">
        <v>88</v>
      </c>
      <c r="F13088" s="259"/>
      <c r="G13088" s="260">
        <f>ROUND(SUM(G13043,G13058,G13066,G13081,G13087),0)</f>
        <v>0</v>
      </c>
      <c r="I13088" s="308"/>
      <c r="T13088" s="280"/>
    </row>
    <row r="13089" spans="1:20" ht="13.5" thickTop="1">
      <c r="A13089" s="262" t="s">
        <v>95</v>
      </c>
      <c r="D13089" s="206"/>
      <c r="E13089" s="206"/>
      <c r="F13089" s="205"/>
      <c r="G13089" s="208"/>
      <c r="I13089" s="308"/>
      <c r="T13089" s="280"/>
    </row>
    <row r="13090" spans="1:20">
      <c r="A13090" s="262"/>
      <c r="B13090" s="263"/>
      <c r="C13090" s="263"/>
      <c r="D13090" s="302"/>
      <c r="E13090" s="206"/>
      <c r="F13090" s="205"/>
      <c r="G13090" s="264">
        <f ca="1">TODAY()</f>
        <v>45189</v>
      </c>
      <c r="I13090" s="308"/>
      <c r="T13090" s="280"/>
    </row>
    <row r="13091" spans="1:20" s="191" customFormat="1" ht="13.5" thickBot="1">
      <c r="A13091" s="222"/>
      <c r="B13091" s="223"/>
      <c r="C13091" s="223"/>
      <c r="D13091" s="225"/>
      <c r="E13091" s="225"/>
      <c r="F13091" s="224"/>
      <c r="G13091" s="265"/>
      <c r="I13091" s="303"/>
      <c r="S13091" s="282"/>
    </row>
    <row r="13092" spans="1:20" s="191" customFormat="1" ht="13.5" thickTop="1">
      <c r="A13092" s="188" t="s">
        <v>124</v>
      </c>
      <c r="B13092" s="188"/>
      <c r="C13092" s="188"/>
      <c r="D13092" s="190"/>
      <c r="E13092" s="190"/>
      <c r="F13092" s="189"/>
      <c r="G13092" s="189"/>
      <c r="I13092" s="303"/>
      <c r="S13092" s="282"/>
    </row>
    <row r="13093" spans="1:20" s="191" customFormat="1">
      <c r="A13093" s="188" t="str">
        <f>CONCATENATE('Prestaciones y AIU'!A11712," ANALISIS DE PRECIOS UNITARIOS")</f>
        <v xml:space="preserve"> ANALISIS DE PRECIOS UNITARIOS</v>
      </c>
      <c r="B13093" s="188"/>
      <c r="C13093" s="188"/>
      <c r="D13093" s="190"/>
      <c r="E13093" s="190"/>
      <c r="F13093" s="189"/>
      <c r="G13093" s="189"/>
      <c r="I13093" s="303"/>
      <c r="S13093" s="282"/>
    </row>
    <row r="13094" spans="1:20" s="191" customFormat="1">
      <c r="A13094" s="188" t="str">
        <f>Objeto_LIC</f>
        <v>OBJETO PROCESO COMPETITIVO</v>
      </c>
      <c r="B13094" s="188"/>
      <c r="C13094" s="188"/>
      <c r="D13094" s="190"/>
      <c r="E13094" s="190"/>
      <c r="F13094" s="189"/>
      <c r="G13094" s="189"/>
      <c r="I13094" s="303"/>
      <c r="S13094" s="282"/>
    </row>
    <row r="13095" spans="1:20">
      <c r="A13095" s="188"/>
      <c r="B13095" s="188"/>
      <c r="C13095" s="188"/>
      <c r="D13095" s="190"/>
      <c r="E13095" s="190"/>
      <c r="F13095" s="189"/>
      <c r="G13095" s="189"/>
    </row>
    <row r="13096" spans="1:20" s="201" customFormat="1" ht="13.5" thickBot="1">
      <c r="A13096" s="192"/>
      <c r="B13096" s="192"/>
      <c r="C13096" s="192"/>
      <c r="D13096" s="194"/>
      <c r="E13096" s="194"/>
      <c r="F13096" s="193"/>
      <c r="G13096" s="193"/>
      <c r="I13096" s="305"/>
      <c r="S13096" s="282"/>
    </row>
    <row r="13097" spans="1:20" ht="13.5" thickTop="1">
      <c r="A13097" s="196"/>
      <c r="B13097" s="197"/>
      <c r="C13097" s="197"/>
      <c r="D13097" s="199"/>
      <c r="E13097" s="199"/>
      <c r="F13097" s="198"/>
      <c r="G13097" s="200" t="s">
        <v>125</v>
      </c>
    </row>
    <row r="13098" spans="1:20">
      <c r="A13098" s="202" t="s">
        <v>58</v>
      </c>
      <c r="B13098" s="844" t="str">
        <f>Proponente</f>
        <v>INDICAR NOMBRE DE CONTRATISTA</v>
      </c>
      <c r="C13098" s="844"/>
      <c r="D13098" s="844"/>
      <c r="E13098" s="844"/>
      <c r="F13098" s="844"/>
      <c r="G13098" s="845"/>
    </row>
    <row r="13099" spans="1:20">
      <c r="A13099" s="202" t="s">
        <v>59</v>
      </c>
      <c r="B13099" s="203" t="str">
        <f>Presupuesto!$A$197</f>
        <v>14,3</v>
      </c>
      <c r="C13099" s="844" t="str">
        <f>Presupuesto!$B$197</f>
        <v>Desmantelamiento de cerramientos con postes de concreto y alambre de púas</v>
      </c>
      <c r="D13099" s="844"/>
      <c r="E13099" s="844"/>
      <c r="F13099" s="844"/>
      <c r="G13099" s="845"/>
    </row>
    <row r="13100" spans="1:20">
      <c r="A13100" s="204"/>
      <c r="D13100" s="206"/>
      <c r="E13100" s="206"/>
      <c r="F13100" s="192" t="s">
        <v>87</v>
      </c>
      <c r="G13100" s="207" t="str">
        <f>Presupuesto!$C$197</f>
        <v>m</v>
      </c>
      <c r="I13100" s="306"/>
      <c r="J13100" s="281"/>
      <c r="K13100" s="281"/>
      <c r="L13100" s="281"/>
      <c r="M13100" s="281"/>
      <c r="N13100" s="281"/>
      <c r="O13100" s="281"/>
      <c r="P13100" s="281"/>
      <c r="Q13100" s="281"/>
      <c r="R13100" s="281"/>
      <c r="S13100" s="281"/>
    </row>
    <row r="13101" spans="1:20" s="209" customFormat="1" ht="13.5" thickBot="1">
      <c r="A13101" s="202" t="s">
        <v>60</v>
      </c>
      <c r="B13101" s="195"/>
      <c r="C13101" s="195"/>
      <c r="D13101" s="206"/>
      <c r="E13101" s="206"/>
      <c r="F13101" s="205"/>
      <c r="G13101" s="208"/>
      <c r="I13101" s="307"/>
      <c r="S13101" s="281"/>
    </row>
    <row r="13102" spans="1:20" ht="13.5" thickTop="1">
      <c r="A13102" s="210" t="s">
        <v>53</v>
      </c>
      <c r="B13102" s="211" t="s">
        <v>61</v>
      </c>
      <c r="C13102" s="211" t="s">
        <v>62</v>
      </c>
      <c r="D13102" s="212" t="s">
        <v>70</v>
      </c>
      <c r="E13102" s="213" t="s">
        <v>98</v>
      </c>
      <c r="F13102" s="213" t="s">
        <v>75</v>
      </c>
      <c r="G13102" s="214" t="s">
        <v>66</v>
      </c>
      <c r="I13102" s="269"/>
    </row>
    <row r="13103" spans="1:20">
      <c r="A13103" s="215" t="str">
        <f t="shared" ref="A13103:A13114" si="2339">IF(I13102=0,"-",VLOOKUP(I13102,EQUIPOS,2,FALSE))</f>
        <v>-</v>
      </c>
      <c r="B13103" s="216"/>
      <c r="C13103" s="216"/>
      <c r="D13103" s="186"/>
      <c r="E13103" s="217">
        <f t="shared" ref="E13103:E13114" si="2340">IF(I13102=0,0,VLOOKUP(I13102,EQUIPOS,4,FALSE))</f>
        <v>0</v>
      </c>
      <c r="F13103" s="218">
        <f t="shared" ref="F13103:F13114" si="2341">IF(D13103=0,0,E13103/D13103)</f>
        <v>0</v>
      </c>
      <c r="G13103" s="219"/>
      <c r="I13103" s="269"/>
    </row>
    <row r="13104" spans="1:20">
      <c r="A13104" s="215" t="str">
        <f t="shared" si="2339"/>
        <v>-</v>
      </c>
      <c r="B13104" s="216"/>
      <c r="C13104" s="216"/>
      <c r="D13104" s="186"/>
      <c r="E13104" s="217">
        <f t="shared" si="2340"/>
        <v>0</v>
      </c>
      <c r="F13104" s="218">
        <f t="shared" si="2341"/>
        <v>0</v>
      </c>
      <c r="G13104" s="220"/>
      <c r="I13104" s="269"/>
    </row>
    <row r="13105" spans="1:19">
      <c r="A13105" s="215" t="str">
        <f t="shared" si="2339"/>
        <v>-</v>
      </c>
      <c r="B13105" s="216"/>
      <c r="C13105" s="216"/>
      <c r="D13105" s="186"/>
      <c r="E13105" s="217">
        <f t="shared" si="2340"/>
        <v>0</v>
      </c>
      <c r="F13105" s="218">
        <f t="shared" si="2341"/>
        <v>0</v>
      </c>
      <c r="G13105" s="220"/>
      <c r="I13105" s="269"/>
    </row>
    <row r="13106" spans="1:19">
      <c r="A13106" s="215" t="str">
        <f t="shared" si="2339"/>
        <v>-</v>
      </c>
      <c r="B13106" s="216"/>
      <c r="C13106" s="216"/>
      <c r="D13106" s="186"/>
      <c r="E13106" s="217">
        <f t="shared" si="2340"/>
        <v>0</v>
      </c>
      <c r="F13106" s="218">
        <f t="shared" si="2341"/>
        <v>0</v>
      </c>
      <c r="G13106" s="220"/>
      <c r="I13106" s="269"/>
    </row>
    <row r="13107" spans="1:19">
      <c r="A13107" s="215" t="str">
        <f t="shared" si="2339"/>
        <v>-</v>
      </c>
      <c r="B13107" s="216"/>
      <c r="C13107" s="216"/>
      <c r="D13107" s="186"/>
      <c r="E13107" s="217">
        <f t="shared" si="2340"/>
        <v>0</v>
      </c>
      <c r="F13107" s="218">
        <f t="shared" si="2341"/>
        <v>0</v>
      </c>
      <c r="G13107" s="220"/>
      <c r="I13107" s="269"/>
    </row>
    <row r="13108" spans="1:19">
      <c r="A13108" s="215" t="str">
        <f t="shared" si="2339"/>
        <v>-</v>
      </c>
      <c r="B13108" s="216"/>
      <c r="C13108" s="216"/>
      <c r="D13108" s="186"/>
      <c r="E13108" s="217">
        <f t="shared" si="2340"/>
        <v>0</v>
      </c>
      <c r="F13108" s="218">
        <f t="shared" si="2341"/>
        <v>0</v>
      </c>
      <c r="G13108" s="220"/>
      <c r="I13108" s="269"/>
    </row>
    <row r="13109" spans="1:19">
      <c r="A13109" s="215" t="str">
        <f t="shared" si="2339"/>
        <v>-</v>
      </c>
      <c r="B13109" s="216"/>
      <c r="C13109" s="216"/>
      <c r="D13109" s="186"/>
      <c r="E13109" s="217">
        <f t="shared" si="2340"/>
        <v>0</v>
      </c>
      <c r="F13109" s="218">
        <f t="shared" si="2341"/>
        <v>0</v>
      </c>
      <c r="G13109" s="220"/>
      <c r="I13109" s="269"/>
    </row>
    <row r="13110" spans="1:19">
      <c r="A13110" s="215" t="str">
        <f t="shared" si="2339"/>
        <v>-</v>
      </c>
      <c r="B13110" s="216"/>
      <c r="C13110" s="216"/>
      <c r="D13110" s="186"/>
      <c r="E13110" s="217">
        <f t="shared" si="2340"/>
        <v>0</v>
      </c>
      <c r="F13110" s="218">
        <f t="shared" si="2341"/>
        <v>0</v>
      </c>
      <c r="G13110" s="220"/>
      <c r="I13110" s="269"/>
    </row>
    <row r="13111" spans="1:19">
      <c r="A13111" s="215" t="str">
        <f t="shared" si="2339"/>
        <v>-</v>
      </c>
      <c r="B13111" s="216"/>
      <c r="C13111" s="216"/>
      <c r="D13111" s="186"/>
      <c r="E13111" s="217">
        <f t="shared" si="2340"/>
        <v>0</v>
      </c>
      <c r="F13111" s="218">
        <f t="shared" si="2341"/>
        <v>0</v>
      </c>
      <c r="G13111" s="220"/>
      <c r="I13111" s="269"/>
    </row>
    <row r="13112" spans="1:19">
      <c r="A13112" s="215" t="str">
        <f t="shared" si="2339"/>
        <v>-</v>
      </c>
      <c r="B13112" s="216"/>
      <c r="C13112" s="216"/>
      <c r="D13112" s="186"/>
      <c r="E13112" s="217">
        <f t="shared" si="2340"/>
        <v>0</v>
      </c>
      <c r="F13112" s="218">
        <f t="shared" si="2341"/>
        <v>0</v>
      </c>
      <c r="G13112" s="220"/>
      <c r="I13112" s="269"/>
    </row>
    <row r="13113" spans="1:19">
      <c r="A13113" s="215" t="str">
        <f t="shared" si="2339"/>
        <v>-</v>
      </c>
      <c r="B13113" s="216"/>
      <c r="C13113" s="216"/>
      <c r="D13113" s="186"/>
      <c r="E13113" s="217">
        <f t="shared" si="2340"/>
        <v>0</v>
      </c>
      <c r="F13113" s="218">
        <f t="shared" si="2341"/>
        <v>0</v>
      </c>
      <c r="G13113" s="220"/>
      <c r="I13113" s="269"/>
    </row>
    <row r="13114" spans="1:19">
      <c r="A13114" s="215" t="str">
        <f t="shared" si="2339"/>
        <v>-</v>
      </c>
      <c r="B13114" s="216"/>
      <c r="C13114" s="216"/>
      <c r="D13114" s="186"/>
      <c r="E13114" s="217">
        <f t="shared" si="2340"/>
        <v>0</v>
      </c>
      <c r="F13114" s="218">
        <f t="shared" si="2341"/>
        <v>0</v>
      </c>
      <c r="G13114" s="220"/>
      <c r="I13114" s="308"/>
    </row>
    <row r="13115" spans="1:19" ht="13.5" thickBot="1">
      <c r="A13115" s="222"/>
      <c r="B13115" s="223"/>
      <c r="C13115" s="223"/>
      <c r="D13115" s="225"/>
      <c r="E13115" s="225"/>
      <c r="F13115" s="226" t="s">
        <v>76</v>
      </c>
      <c r="G13115" s="227">
        <f>SUM(F13103:F13114)</f>
        <v>0</v>
      </c>
      <c r="I13115" s="308"/>
    </row>
    <row r="13116" spans="1:19" s="209" customFormat="1" ht="13.5" thickTop="1">
      <c r="A13116" s="228" t="s">
        <v>63</v>
      </c>
      <c r="B13116" s="229"/>
      <c r="C13116" s="229"/>
      <c r="D13116" s="231"/>
      <c r="E13116" s="231"/>
      <c r="F13116" s="230"/>
      <c r="G13116" s="232"/>
      <c r="I13116" s="307"/>
      <c r="S13116" s="281"/>
    </row>
    <row r="13117" spans="1:19" ht="26">
      <c r="A13117" s="233" t="s">
        <v>53</v>
      </c>
      <c r="B13117" s="234"/>
      <c r="C13117" s="235" t="s">
        <v>54</v>
      </c>
      <c r="D13117" s="298" t="s">
        <v>64</v>
      </c>
      <c r="E13117" s="236" t="s">
        <v>65</v>
      </c>
      <c r="F13117" s="237" t="s">
        <v>75</v>
      </c>
      <c r="G13117" s="238" t="s">
        <v>66</v>
      </c>
      <c r="I13117" s="269"/>
    </row>
    <row r="13118" spans="1:19">
      <c r="A13118" s="842" t="str">
        <f t="shared" ref="A13118:A13129" si="2342">IF(I13117=0,"",VLOOKUP(I13117,MATERIALES,2,FALSE))</f>
        <v/>
      </c>
      <c r="B13118" s="843"/>
      <c r="C13118" s="239" t="str">
        <f t="shared" ref="C13118:C13126" si="2343">IF(I13117=0,"",VLOOKUP(I13117,MATERIALES,3,FALSE))</f>
        <v/>
      </c>
      <c r="D13118" s="186"/>
      <c r="E13118" s="240">
        <f t="shared" ref="E13118:E13129" si="2344">IF(I13117=0,0,VLOOKUP(I13117,MATERIALES,4,FALSE))</f>
        <v>0</v>
      </c>
      <c r="F13118" s="218">
        <f>D13118*E13118</f>
        <v>0</v>
      </c>
      <c r="G13118" s="219"/>
      <c r="I13118" s="269"/>
    </row>
    <row r="13119" spans="1:19">
      <c r="A13119" s="842" t="str">
        <f t="shared" si="2342"/>
        <v/>
      </c>
      <c r="B13119" s="843"/>
      <c r="C13119" s="239" t="str">
        <f t="shared" si="2343"/>
        <v/>
      </c>
      <c r="D13119" s="186"/>
      <c r="E13119" s="240">
        <f t="shared" si="2344"/>
        <v>0</v>
      </c>
      <c r="F13119" s="218">
        <f t="shared" ref="F13119:F13129" si="2345">D13119*E13119</f>
        <v>0</v>
      </c>
      <c r="G13119" s="220"/>
      <c r="I13119" s="269"/>
    </row>
    <row r="13120" spans="1:19">
      <c r="A13120" s="842" t="str">
        <f t="shared" si="2342"/>
        <v/>
      </c>
      <c r="B13120" s="843"/>
      <c r="C13120" s="239" t="str">
        <f t="shared" si="2343"/>
        <v/>
      </c>
      <c r="D13120" s="186"/>
      <c r="E13120" s="240">
        <f t="shared" si="2344"/>
        <v>0</v>
      </c>
      <c r="F13120" s="218">
        <f t="shared" si="2345"/>
        <v>0</v>
      </c>
      <c r="G13120" s="220"/>
      <c r="I13120" s="269"/>
    </row>
    <row r="13121" spans="1:9">
      <c r="A13121" s="842" t="str">
        <f t="shared" si="2342"/>
        <v/>
      </c>
      <c r="B13121" s="843"/>
      <c r="C13121" s="239" t="str">
        <f t="shared" si="2343"/>
        <v/>
      </c>
      <c r="D13121" s="186"/>
      <c r="E13121" s="240">
        <f t="shared" si="2344"/>
        <v>0</v>
      </c>
      <c r="F13121" s="218">
        <f t="shared" si="2345"/>
        <v>0</v>
      </c>
      <c r="G13121" s="220"/>
      <c r="I13121" s="269"/>
    </row>
    <row r="13122" spans="1:9">
      <c r="A13122" s="842" t="str">
        <f t="shared" si="2342"/>
        <v/>
      </c>
      <c r="B13122" s="843"/>
      <c r="C13122" s="239" t="str">
        <f t="shared" si="2343"/>
        <v/>
      </c>
      <c r="D13122" s="186"/>
      <c r="E13122" s="240">
        <f t="shared" si="2344"/>
        <v>0</v>
      </c>
      <c r="F13122" s="218">
        <f t="shared" si="2345"/>
        <v>0</v>
      </c>
      <c r="G13122" s="220"/>
      <c r="I13122" s="269"/>
    </row>
    <row r="13123" spans="1:9">
      <c r="A13123" s="842" t="str">
        <f t="shared" si="2342"/>
        <v/>
      </c>
      <c r="B13123" s="843"/>
      <c r="C13123" s="239" t="str">
        <f t="shared" si="2343"/>
        <v/>
      </c>
      <c r="D13123" s="186"/>
      <c r="E13123" s="240">
        <f t="shared" si="2344"/>
        <v>0</v>
      </c>
      <c r="F13123" s="218">
        <f t="shared" si="2345"/>
        <v>0</v>
      </c>
      <c r="G13123" s="220"/>
      <c r="I13123" s="269"/>
    </row>
    <row r="13124" spans="1:9">
      <c r="A13124" s="842" t="str">
        <f t="shared" si="2342"/>
        <v/>
      </c>
      <c r="B13124" s="843"/>
      <c r="C13124" s="239" t="str">
        <f t="shared" si="2343"/>
        <v/>
      </c>
      <c r="D13124" s="186"/>
      <c r="E13124" s="240">
        <f t="shared" si="2344"/>
        <v>0</v>
      </c>
      <c r="F13124" s="218">
        <f t="shared" si="2345"/>
        <v>0</v>
      </c>
      <c r="G13124" s="220"/>
      <c r="I13124" s="269"/>
    </row>
    <row r="13125" spans="1:9">
      <c r="A13125" s="842" t="str">
        <f t="shared" si="2342"/>
        <v/>
      </c>
      <c r="B13125" s="843"/>
      <c r="C13125" s="239" t="str">
        <f t="shared" si="2343"/>
        <v/>
      </c>
      <c r="D13125" s="186"/>
      <c r="E13125" s="240">
        <f t="shared" si="2344"/>
        <v>0</v>
      </c>
      <c r="F13125" s="218">
        <f t="shared" si="2345"/>
        <v>0</v>
      </c>
      <c r="G13125" s="241"/>
      <c r="I13125" s="269"/>
    </row>
    <row r="13126" spans="1:9">
      <c r="A13126" s="842" t="str">
        <f t="shared" si="2342"/>
        <v/>
      </c>
      <c r="B13126" s="843"/>
      <c r="C13126" s="239" t="str">
        <f t="shared" si="2343"/>
        <v/>
      </c>
      <c r="D13126" s="186"/>
      <c r="E13126" s="240">
        <f t="shared" si="2344"/>
        <v>0</v>
      </c>
      <c r="F13126" s="218">
        <f t="shared" si="2345"/>
        <v>0</v>
      </c>
      <c r="G13126" s="220"/>
      <c r="I13126" s="269"/>
    </row>
    <row r="13127" spans="1:9">
      <c r="A13127" s="842" t="str">
        <f t="shared" si="2342"/>
        <v/>
      </c>
      <c r="B13127" s="843"/>
      <c r="C13127" s="239"/>
      <c r="D13127" s="186"/>
      <c r="E13127" s="240">
        <f t="shared" si="2344"/>
        <v>0</v>
      </c>
      <c r="F13127" s="218">
        <f t="shared" si="2345"/>
        <v>0</v>
      </c>
      <c r="G13127" s="220"/>
      <c r="I13127" s="269"/>
    </row>
    <row r="13128" spans="1:9">
      <c r="A13128" s="842" t="str">
        <f t="shared" si="2342"/>
        <v/>
      </c>
      <c r="B13128" s="843"/>
      <c r="C13128" s="239"/>
      <c r="D13128" s="186"/>
      <c r="E13128" s="240">
        <f t="shared" si="2344"/>
        <v>0</v>
      </c>
      <c r="F13128" s="218">
        <f t="shared" si="2345"/>
        <v>0</v>
      </c>
      <c r="G13128" s="220"/>
      <c r="I13128" s="269"/>
    </row>
    <row r="13129" spans="1:9" ht="26.25" customHeight="1">
      <c r="A13129" s="842" t="str">
        <f t="shared" si="2342"/>
        <v/>
      </c>
      <c r="B13129" s="843"/>
      <c r="C13129" s="239" t="str">
        <f t="shared" ref="C13129" si="2346">IF(I13128=0,"",VLOOKUP(I13128,MATERIALES,3,FALSE))</f>
        <v/>
      </c>
      <c r="D13129" s="186"/>
      <c r="E13129" s="240">
        <f t="shared" si="2344"/>
        <v>0</v>
      </c>
      <c r="F13129" s="218">
        <f t="shared" si="2345"/>
        <v>0</v>
      </c>
      <c r="G13129" s="221"/>
      <c r="I13129" s="308"/>
    </row>
    <row r="13130" spans="1:9" ht="13.5" thickBot="1">
      <c r="A13130" s="204"/>
      <c r="D13130" s="206"/>
      <c r="E13130" s="242"/>
      <c r="F13130" s="243" t="s">
        <v>77</v>
      </c>
      <c r="G13130" s="241">
        <f>SUM(F13118:F13129)</f>
        <v>0</v>
      </c>
      <c r="I13130" s="308"/>
    </row>
    <row r="13131" spans="1:9" ht="14" thickTop="1" thickBot="1">
      <c r="A13131" s="244" t="s">
        <v>68</v>
      </c>
      <c r="B13131" s="245"/>
      <c r="C13131" s="245"/>
      <c r="D13131" s="247"/>
      <c r="E13131" s="247"/>
      <c r="F13131" s="246"/>
      <c r="G13131" s="248"/>
      <c r="I13131" s="308"/>
    </row>
    <row r="13132" spans="1:9" ht="13.5" thickTop="1">
      <c r="A13132" s="233" t="s">
        <v>53</v>
      </c>
      <c r="B13132" s="234"/>
      <c r="C13132" s="236" t="s">
        <v>67</v>
      </c>
      <c r="D13132" s="298" t="s">
        <v>71</v>
      </c>
      <c r="E13132" s="236" t="s">
        <v>96</v>
      </c>
      <c r="F13132" s="237" t="s">
        <v>75</v>
      </c>
      <c r="G13132" s="238" t="s">
        <v>66</v>
      </c>
      <c r="I13132" s="269"/>
    </row>
    <row r="13133" spans="1:9">
      <c r="A13133" s="842" t="str">
        <f>IF(I13132=0,"",VLOOKUP(I13132,EQUIPOS,2,FALSE))</f>
        <v/>
      </c>
      <c r="B13133" s="843"/>
      <c r="C13133" s="187"/>
      <c r="D13133" s="186"/>
      <c r="E13133" s="240">
        <f>IF(I13132=0,0,VLOOKUP(I13132,EQUIPOS,4,FALSE))</f>
        <v>0</v>
      </c>
      <c r="F13133" s="218">
        <f>C13133*D13133*E13133</f>
        <v>0</v>
      </c>
      <c r="G13133" s="219"/>
      <c r="I13133" s="269"/>
    </row>
    <row r="13134" spans="1:9">
      <c r="A13134" s="842" t="str">
        <f>IF(I13133=0,"",VLOOKUP(I13133,EQUIPOS,2,FALSE))</f>
        <v/>
      </c>
      <c r="B13134" s="843"/>
      <c r="C13134" s="187"/>
      <c r="D13134" s="186"/>
      <c r="E13134" s="240">
        <f>IF(I13133=0,0,VLOOKUP(I13133,EQUIPOS,4,FALSE))</f>
        <v>0</v>
      </c>
      <c r="F13134" s="218">
        <f t="shared" ref="F13134:F13137" si="2347">C13134*D13134*E13134</f>
        <v>0</v>
      </c>
      <c r="G13134" s="220"/>
      <c r="I13134" s="269"/>
    </row>
    <row r="13135" spans="1:9">
      <c r="A13135" s="842" t="str">
        <f>IF(I13134=0,"",VLOOKUP(I13134,EQUIPOS,2,FALSE))</f>
        <v/>
      </c>
      <c r="B13135" s="843"/>
      <c r="C13135" s="187"/>
      <c r="D13135" s="186"/>
      <c r="E13135" s="240">
        <f>IF(I13134=0,0,VLOOKUP(I13134,EQUIPOS,4,FALSE))</f>
        <v>0</v>
      </c>
      <c r="F13135" s="218">
        <f t="shared" si="2347"/>
        <v>0</v>
      </c>
      <c r="G13135" s="220"/>
      <c r="I13135" s="269"/>
    </row>
    <row r="13136" spans="1:9">
      <c r="A13136" s="842" t="str">
        <f>IF(I13135=0,"",VLOOKUP(I13135,EQUIPOS,2,FALSE))</f>
        <v/>
      </c>
      <c r="B13136" s="843"/>
      <c r="C13136" s="187"/>
      <c r="D13136" s="186"/>
      <c r="E13136" s="240">
        <f>IF(I13135=0,0,VLOOKUP(I13135,EQUIPOS,4,FALSE))</f>
        <v>0</v>
      </c>
      <c r="F13136" s="218">
        <f t="shared" si="2347"/>
        <v>0</v>
      </c>
      <c r="G13136" s="220"/>
      <c r="I13136" s="269"/>
    </row>
    <row r="13137" spans="1:9" ht="30.75" customHeight="1">
      <c r="A13137" s="842" t="str">
        <f>IF(I13136=0,"",VLOOKUP(I13136,EQUIPOS,2,FALSE))</f>
        <v/>
      </c>
      <c r="B13137" s="843"/>
      <c r="C13137" s="187"/>
      <c r="D13137" s="186"/>
      <c r="E13137" s="240">
        <f>IF(I13136=0,0,VLOOKUP(I13136,EQUIPOS,4,FALSE))</f>
        <v>0</v>
      </c>
      <c r="F13137" s="218">
        <f t="shared" si="2347"/>
        <v>0</v>
      </c>
      <c r="G13137" s="221"/>
      <c r="I13137" s="308"/>
    </row>
    <row r="13138" spans="1:9" ht="13.5" thickBot="1">
      <c r="A13138" s="222"/>
      <c r="B13138" s="223"/>
      <c r="C13138" s="223"/>
      <c r="D13138" s="225"/>
      <c r="E13138" s="249"/>
      <c r="F13138" s="226" t="s">
        <v>78</v>
      </c>
      <c r="G13138" s="250">
        <f>SUM(F13133:F13137)</f>
        <v>0</v>
      </c>
      <c r="I13138" s="308"/>
    </row>
    <row r="13139" spans="1:9" ht="13.5" thickTop="1">
      <c r="A13139" s="228" t="s">
        <v>69</v>
      </c>
      <c r="B13139" s="229"/>
      <c r="C13139" s="229"/>
      <c r="D13139" s="231"/>
      <c r="E13139" s="231"/>
      <c r="F13139" s="230"/>
      <c r="G13139" s="232"/>
      <c r="H13139" s="209"/>
      <c r="I13139" s="307"/>
    </row>
    <row r="13140" spans="1:9" ht="26">
      <c r="A13140" s="233" t="s">
        <v>53</v>
      </c>
      <c r="B13140" s="235" t="s">
        <v>54</v>
      </c>
      <c r="C13140" s="235" t="s">
        <v>64</v>
      </c>
      <c r="D13140" s="298" t="s">
        <v>70</v>
      </c>
      <c r="E13140" s="236" t="s">
        <v>65</v>
      </c>
      <c r="F13140" s="237" t="s">
        <v>75</v>
      </c>
      <c r="G13140" s="238" t="s">
        <v>66</v>
      </c>
      <c r="I13140" s="269"/>
    </row>
    <row r="13141" spans="1:9">
      <c r="A13141" s="251" t="str">
        <f t="shared" ref="A13141:A13152" si="2348">IF(I13140=0,"",VLOOKUP(I13140,MANOOBRA,2,FALSE))</f>
        <v/>
      </c>
      <c r="B13141" s="239" t="str">
        <f t="shared" ref="B13141:B13152" si="2349">IF(I13140=0,"",VLOOKUP(I13140,MANOOBRA,3,FALSE))</f>
        <v/>
      </c>
      <c r="C13141" s="187"/>
      <c r="D13141" s="187"/>
      <c r="E13141" s="240">
        <f t="shared" ref="E13141:E13152" si="2350">IF(I13140=0,0,VLOOKUP(I13140,MANOOBRA,4,FALSE))</f>
        <v>0</v>
      </c>
      <c r="F13141" s="218">
        <f>IF(D13141=0,0,C13141*E13141/D13141)</f>
        <v>0</v>
      </c>
      <c r="G13141" s="219"/>
      <c r="I13141" s="269"/>
    </row>
    <row r="13142" spans="1:9">
      <c r="A13142" s="251" t="str">
        <f t="shared" si="2348"/>
        <v/>
      </c>
      <c r="B13142" s="239" t="str">
        <f t="shared" si="2349"/>
        <v/>
      </c>
      <c r="C13142" s="187"/>
      <c r="D13142" s="187"/>
      <c r="E13142" s="240">
        <f t="shared" si="2350"/>
        <v>0</v>
      </c>
      <c r="F13142" s="218">
        <f t="shared" ref="F13142:F13152" si="2351">IF(D13142=0,0,C13142*E13142/D13142)</f>
        <v>0</v>
      </c>
      <c r="G13142" s="220"/>
      <c r="I13142" s="269"/>
    </row>
    <row r="13143" spans="1:9">
      <c r="A13143" s="251" t="str">
        <f t="shared" si="2348"/>
        <v/>
      </c>
      <c r="B13143" s="239" t="str">
        <f t="shared" si="2349"/>
        <v/>
      </c>
      <c r="C13143" s="187"/>
      <c r="D13143" s="290"/>
      <c r="E13143" s="240">
        <f t="shared" si="2350"/>
        <v>0</v>
      </c>
      <c r="F13143" s="218">
        <f t="shared" si="2351"/>
        <v>0</v>
      </c>
      <c r="G13143" s="220"/>
      <c r="I13143" s="269"/>
    </row>
    <row r="13144" spans="1:9">
      <c r="A13144" s="251" t="str">
        <f t="shared" si="2348"/>
        <v/>
      </c>
      <c r="B13144" s="239" t="str">
        <f t="shared" si="2349"/>
        <v/>
      </c>
      <c r="C13144" s="187"/>
      <c r="D13144" s="187"/>
      <c r="E13144" s="240">
        <f t="shared" si="2350"/>
        <v>0</v>
      </c>
      <c r="F13144" s="218">
        <f t="shared" si="2351"/>
        <v>0</v>
      </c>
      <c r="G13144" s="220"/>
      <c r="I13144" s="269"/>
    </row>
    <row r="13145" spans="1:9">
      <c r="A13145" s="251" t="str">
        <f t="shared" si="2348"/>
        <v/>
      </c>
      <c r="B13145" s="239" t="str">
        <f t="shared" si="2349"/>
        <v/>
      </c>
      <c r="C13145" s="187"/>
      <c r="D13145" s="187"/>
      <c r="E13145" s="240">
        <f t="shared" si="2350"/>
        <v>0</v>
      </c>
      <c r="F13145" s="218">
        <f t="shared" si="2351"/>
        <v>0</v>
      </c>
      <c r="G13145" s="220"/>
      <c r="I13145" s="269"/>
    </row>
    <row r="13146" spans="1:9">
      <c r="A13146" s="251" t="str">
        <f t="shared" si="2348"/>
        <v/>
      </c>
      <c r="B13146" s="239" t="str">
        <f t="shared" si="2349"/>
        <v/>
      </c>
      <c r="C13146" s="187"/>
      <c r="D13146" s="187"/>
      <c r="E13146" s="240">
        <f t="shared" si="2350"/>
        <v>0</v>
      </c>
      <c r="F13146" s="218">
        <f t="shared" si="2351"/>
        <v>0</v>
      </c>
      <c r="G13146" s="220"/>
      <c r="I13146" s="269"/>
    </row>
    <row r="13147" spans="1:9">
      <c r="A13147" s="251" t="str">
        <f t="shared" si="2348"/>
        <v/>
      </c>
      <c r="B13147" s="239" t="str">
        <f t="shared" si="2349"/>
        <v/>
      </c>
      <c r="C13147" s="187"/>
      <c r="D13147" s="187"/>
      <c r="E13147" s="240">
        <f t="shared" si="2350"/>
        <v>0</v>
      </c>
      <c r="F13147" s="218">
        <f t="shared" si="2351"/>
        <v>0</v>
      </c>
      <c r="G13147" s="220"/>
      <c r="I13147" s="269"/>
    </row>
    <row r="13148" spans="1:9">
      <c r="A13148" s="251" t="str">
        <f t="shared" si="2348"/>
        <v/>
      </c>
      <c r="B13148" s="239" t="str">
        <f t="shared" si="2349"/>
        <v/>
      </c>
      <c r="C13148" s="187"/>
      <c r="D13148" s="187"/>
      <c r="E13148" s="240">
        <f t="shared" si="2350"/>
        <v>0</v>
      </c>
      <c r="F13148" s="218">
        <f t="shared" si="2351"/>
        <v>0</v>
      </c>
      <c r="G13148" s="220"/>
      <c r="I13148" s="269"/>
    </row>
    <row r="13149" spans="1:9">
      <c r="A13149" s="251" t="str">
        <f t="shared" si="2348"/>
        <v/>
      </c>
      <c r="B13149" s="239" t="str">
        <f t="shared" si="2349"/>
        <v/>
      </c>
      <c r="C13149" s="187"/>
      <c r="D13149" s="187"/>
      <c r="E13149" s="240">
        <f t="shared" si="2350"/>
        <v>0</v>
      </c>
      <c r="F13149" s="218">
        <f t="shared" si="2351"/>
        <v>0</v>
      </c>
      <c r="G13149" s="220"/>
      <c r="I13149" s="269"/>
    </row>
    <row r="13150" spans="1:9">
      <c r="A13150" s="251" t="str">
        <f t="shared" si="2348"/>
        <v/>
      </c>
      <c r="B13150" s="239" t="str">
        <f t="shared" si="2349"/>
        <v/>
      </c>
      <c r="C13150" s="187"/>
      <c r="D13150" s="187"/>
      <c r="E13150" s="240">
        <f t="shared" si="2350"/>
        <v>0</v>
      </c>
      <c r="F13150" s="218">
        <f t="shared" si="2351"/>
        <v>0</v>
      </c>
      <c r="G13150" s="220"/>
      <c r="I13150" s="269"/>
    </row>
    <row r="13151" spans="1:9">
      <c r="A13151" s="251" t="str">
        <f t="shared" si="2348"/>
        <v/>
      </c>
      <c r="B13151" s="239" t="str">
        <f t="shared" si="2349"/>
        <v/>
      </c>
      <c r="C13151" s="187"/>
      <c r="D13151" s="187"/>
      <c r="E13151" s="240">
        <f t="shared" si="2350"/>
        <v>0</v>
      </c>
      <c r="F13151" s="218">
        <f t="shared" si="2351"/>
        <v>0</v>
      </c>
      <c r="G13151" s="220"/>
      <c r="I13151" s="269"/>
    </row>
    <row r="13152" spans="1:9" ht="31.5" customHeight="1">
      <c r="A13152" s="251" t="str">
        <f t="shared" si="2348"/>
        <v/>
      </c>
      <c r="B13152" s="239" t="str">
        <f t="shared" si="2349"/>
        <v/>
      </c>
      <c r="C13152" s="187"/>
      <c r="D13152" s="187"/>
      <c r="E13152" s="240">
        <f t="shared" si="2350"/>
        <v>0</v>
      </c>
      <c r="F13152" s="218">
        <f t="shared" si="2351"/>
        <v>0</v>
      </c>
      <c r="G13152" s="221"/>
      <c r="I13152" s="308"/>
    </row>
    <row r="13153" spans="1:20" ht="13.5" thickBot="1">
      <c r="A13153" s="222"/>
      <c r="B13153" s="223"/>
      <c r="C13153" s="223"/>
      <c r="D13153" s="225"/>
      <c r="E13153" s="225"/>
      <c r="F13153" s="226" t="s">
        <v>79</v>
      </c>
      <c r="G13153" s="250">
        <f>SUM(F13141:F13152)</f>
        <v>0</v>
      </c>
      <c r="I13153" s="308"/>
    </row>
    <row r="13154" spans="1:20" ht="13.5" thickTop="1">
      <c r="A13154" s="179" t="s">
        <v>72</v>
      </c>
      <c r="B13154" s="229"/>
      <c r="C13154" s="229"/>
      <c r="D13154" s="231"/>
      <c r="E13154" s="231"/>
      <c r="F13154" s="230"/>
      <c r="G13154" s="232"/>
      <c r="H13154" s="209"/>
      <c r="I13154" s="307"/>
    </row>
    <row r="13155" spans="1:20">
      <c r="A13155" s="233" t="s">
        <v>53</v>
      </c>
      <c r="B13155" s="234"/>
      <c r="C13155" s="234"/>
      <c r="D13155" s="299"/>
      <c r="E13155" s="236" t="s">
        <v>73</v>
      </c>
      <c r="F13155" s="237" t="s">
        <v>74</v>
      </c>
      <c r="G13155" s="252" t="s">
        <v>73</v>
      </c>
      <c r="I13155" s="308"/>
    </row>
    <row r="13156" spans="1:20">
      <c r="A13156" s="178" t="s">
        <v>86</v>
      </c>
      <c r="B13156" s="253"/>
      <c r="C13156" s="253"/>
      <c r="D13156" s="300"/>
      <c r="E13156" s="217">
        <f>SUM(G13115,G13130,G13138,G13153)</f>
        <v>0</v>
      </c>
      <c r="F13156" s="254">
        <f>A</f>
        <v>0</v>
      </c>
      <c r="G13156" s="255">
        <f>E13156*F13156</f>
        <v>0</v>
      </c>
      <c r="I13156" s="308"/>
    </row>
    <row r="13157" spans="1:20">
      <c r="A13157" s="178" t="s">
        <v>84</v>
      </c>
      <c r="B13157" s="253"/>
      <c r="C13157" s="253"/>
      <c r="D13157" s="300"/>
      <c r="E13157" s="217">
        <f>SUM(G13115,G13130,G13138,G13153)</f>
        <v>0</v>
      </c>
      <c r="F13157" s="254">
        <f>I</f>
        <v>0</v>
      </c>
      <c r="G13157" s="255">
        <f>E13157*F13157</f>
        <v>0</v>
      </c>
      <c r="I13157" s="308"/>
    </row>
    <row r="13158" spans="1:20" ht="33" customHeight="1">
      <c r="A13158" s="178" t="s">
        <v>85</v>
      </c>
      <c r="B13158" s="253"/>
      <c r="C13158" s="253"/>
      <c r="D13158" s="300"/>
      <c r="E13158" s="217">
        <f>SUM(G13115,G13130,G13138,G13153)</f>
        <v>0</v>
      </c>
      <c r="F13158" s="254">
        <f>U</f>
        <v>0</v>
      </c>
      <c r="G13158" s="255">
        <f>E13158*F13158</f>
        <v>0</v>
      </c>
      <c r="I13158" s="308"/>
      <c r="J13158" s="281"/>
      <c r="K13158" s="281"/>
      <c r="L13158" s="281"/>
      <c r="M13158" s="281"/>
      <c r="N13158" s="281"/>
      <c r="O13158" s="281"/>
      <c r="P13158" s="281"/>
      <c r="Q13158" s="281"/>
      <c r="R13158" s="281"/>
      <c r="S13158" s="281"/>
    </row>
    <row r="13159" spans="1:20" s="201" customFormat="1" ht="13.5" thickBot="1">
      <c r="A13159" s="222"/>
      <c r="B13159" s="223"/>
      <c r="C13159" s="223"/>
      <c r="D13159" s="225"/>
      <c r="E13159" s="225"/>
      <c r="F13159" s="256" t="s">
        <v>83</v>
      </c>
      <c r="G13159" s="250">
        <f>SUM(G13156:G13158)</f>
        <v>0</v>
      </c>
      <c r="I13159" s="309"/>
      <c r="J13159" s="201" t="str">
        <f>B13099</f>
        <v>14,3</v>
      </c>
      <c r="K13159" s="261">
        <f>E13156</f>
        <v>0</v>
      </c>
      <c r="L13159" s="261">
        <f>+G13115</f>
        <v>0</v>
      </c>
      <c r="M13159" s="261">
        <f>+G13130</f>
        <v>0</v>
      </c>
      <c r="N13159" s="261">
        <f>+G13138</f>
        <v>0</v>
      </c>
      <c r="O13159" s="261">
        <f>+G13153</f>
        <v>0</v>
      </c>
      <c r="P13159" s="280">
        <f>G13156</f>
        <v>0</v>
      </c>
      <c r="Q13159" s="280">
        <f>G13157</f>
        <v>0</v>
      </c>
      <c r="R13159" s="280">
        <f>G13158</f>
        <v>0</v>
      </c>
      <c r="S13159" s="283">
        <f>SUM(K13159:R13159)</f>
        <v>0</v>
      </c>
      <c r="T13159" s="280"/>
    </row>
    <row r="13160" spans="1:20" ht="14" thickTop="1" thickBot="1">
      <c r="A13160" s="257"/>
      <c r="B13160" s="201"/>
      <c r="C13160" s="201"/>
      <c r="D13160" s="301"/>
      <c r="E13160" s="258" t="s">
        <v>88</v>
      </c>
      <c r="F13160" s="259"/>
      <c r="G13160" s="260">
        <f>ROUND(SUM(G13115,G13130,G13138,G13153,G13159),0)</f>
        <v>0</v>
      </c>
      <c r="I13160" s="308"/>
      <c r="T13160" s="280"/>
    </row>
    <row r="13161" spans="1:20" ht="13.5" thickTop="1">
      <c r="A13161" s="262" t="s">
        <v>95</v>
      </c>
      <c r="D13161" s="206"/>
      <c r="E13161" s="206"/>
      <c r="F13161" s="205"/>
      <c r="G13161" s="208"/>
      <c r="I13161" s="308"/>
      <c r="T13161" s="280"/>
    </row>
    <row r="13162" spans="1:20">
      <c r="A13162" s="262"/>
      <c r="B13162" s="263"/>
      <c r="C13162" s="263"/>
      <c r="D13162" s="302"/>
      <c r="E13162" s="206"/>
      <c r="F13162" s="205"/>
      <c r="G13162" s="264">
        <f ca="1">TODAY()</f>
        <v>45189</v>
      </c>
      <c r="I13162" s="308"/>
      <c r="T13162" s="280"/>
    </row>
    <row r="13163" spans="1:20" s="191" customFormat="1" ht="13.5" thickBot="1">
      <c r="A13163" s="222"/>
      <c r="B13163" s="223"/>
      <c r="C13163" s="223"/>
      <c r="D13163" s="225"/>
      <c r="E13163" s="225"/>
      <c r="F13163" s="224"/>
      <c r="G13163" s="265"/>
      <c r="I13163" s="303"/>
      <c r="S13163" s="282"/>
    </row>
    <row r="13164" spans="1:20" s="191" customFormat="1" ht="13.5" thickTop="1">
      <c r="A13164" s="188" t="s">
        <v>124</v>
      </c>
      <c r="B13164" s="188"/>
      <c r="C13164" s="188"/>
      <c r="D13164" s="190"/>
      <c r="E13164" s="190"/>
      <c r="F13164" s="189"/>
      <c r="G13164" s="189"/>
      <c r="I13164" s="303"/>
      <c r="S13164" s="282"/>
    </row>
    <row r="13165" spans="1:20" s="191" customFormat="1">
      <c r="A13165" s="188" t="str">
        <f>CONCATENATE('Prestaciones y AIU'!A11784," ANALISIS DE PRECIOS UNITARIOS")</f>
        <v xml:space="preserve"> ANALISIS DE PRECIOS UNITARIOS</v>
      </c>
      <c r="B13165" s="188"/>
      <c r="C13165" s="188"/>
      <c r="D13165" s="190"/>
      <c r="E13165" s="190"/>
      <c r="F13165" s="189"/>
      <c r="G13165" s="189"/>
      <c r="I13165" s="303"/>
      <c r="S13165" s="282"/>
    </row>
    <row r="13166" spans="1:20" s="191" customFormat="1">
      <c r="A13166" s="188" t="str">
        <f>Objeto_LIC</f>
        <v>OBJETO PROCESO COMPETITIVO</v>
      </c>
      <c r="B13166" s="188"/>
      <c r="C13166" s="188"/>
      <c r="D13166" s="190"/>
      <c r="E13166" s="190"/>
      <c r="F13166" s="189"/>
      <c r="G13166" s="189"/>
      <c r="I13166" s="303"/>
      <c r="S13166" s="282"/>
    </row>
    <row r="13167" spans="1:20">
      <c r="A13167" s="188"/>
      <c r="B13167" s="188"/>
      <c r="C13167" s="188"/>
      <c r="D13167" s="190"/>
      <c r="E13167" s="190"/>
      <c r="F13167" s="189"/>
      <c r="G13167" s="189"/>
    </row>
    <row r="13168" spans="1:20" s="201" customFormat="1" ht="13.5" thickBot="1">
      <c r="A13168" s="192"/>
      <c r="B13168" s="192"/>
      <c r="C13168" s="192"/>
      <c r="D13168" s="194"/>
      <c r="E13168" s="194"/>
      <c r="F13168" s="193"/>
      <c r="G13168" s="193"/>
      <c r="I13168" s="305"/>
      <c r="S13168" s="282"/>
    </row>
    <row r="13169" spans="1:19" ht="13.5" thickTop="1">
      <c r="A13169" s="196"/>
      <c r="B13169" s="197"/>
      <c r="C13169" s="197"/>
      <c r="D13169" s="199"/>
      <c r="E13169" s="199"/>
      <c r="F13169" s="198"/>
      <c r="G13169" s="200" t="s">
        <v>125</v>
      </c>
    </row>
    <row r="13170" spans="1:19">
      <c r="A13170" s="202" t="s">
        <v>58</v>
      </c>
      <c r="B13170" s="844" t="str">
        <f>Proponente</f>
        <v>INDICAR NOMBRE DE CONTRATISTA</v>
      </c>
      <c r="C13170" s="844"/>
      <c r="D13170" s="844"/>
      <c r="E13170" s="844"/>
      <c r="F13170" s="844"/>
      <c r="G13170" s="845"/>
    </row>
    <row r="13171" spans="1:19">
      <c r="A13171" s="202" t="s">
        <v>59</v>
      </c>
      <c r="B13171" s="203" t="str">
        <f>Presupuesto!$A$198</f>
        <v>14,4</v>
      </c>
      <c r="C13171" s="844" t="str">
        <f>Presupuesto!$B$198</f>
        <v>Tratamiento de Geosintéticos o material contaminado en sitios autorizados externos</v>
      </c>
      <c r="D13171" s="844"/>
      <c r="E13171" s="844"/>
      <c r="F13171" s="844"/>
      <c r="G13171" s="845"/>
    </row>
    <row r="13172" spans="1:19">
      <c r="A13172" s="204"/>
      <c r="D13172" s="206"/>
      <c r="E13172" s="206"/>
      <c r="F13172" s="192" t="s">
        <v>87</v>
      </c>
      <c r="G13172" s="207" t="str">
        <f>Presupuesto!$C$198</f>
        <v>Kg</v>
      </c>
      <c r="I13172" s="306"/>
      <c r="J13172" s="281"/>
      <c r="K13172" s="281"/>
      <c r="L13172" s="281"/>
      <c r="M13172" s="281"/>
      <c r="N13172" s="281"/>
      <c r="O13172" s="281"/>
      <c r="P13172" s="281"/>
      <c r="Q13172" s="281"/>
      <c r="R13172" s="281"/>
      <c r="S13172" s="281"/>
    </row>
    <row r="13173" spans="1:19" s="209" customFormat="1" ht="13.5" thickBot="1">
      <c r="A13173" s="202" t="s">
        <v>60</v>
      </c>
      <c r="B13173" s="195"/>
      <c r="C13173" s="195"/>
      <c r="D13173" s="206"/>
      <c r="E13173" s="206"/>
      <c r="F13173" s="205"/>
      <c r="G13173" s="208"/>
      <c r="I13173" s="307"/>
      <c r="S13173" s="281"/>
    </row>
    <row r="13174" spans="1:19" ht="13.5" thickTop="1">
      <c r="A13174" s="210" t="s">
        <v>53</v>
      </c>
      <c r="B13174" s="211" t="s">
        <v>61</v>
      </c>
      <c r="C13174" s="211" t="s">
        <v>62</v>
      </c>
      <c r="D13174" s="212" t="s">
        <v>70</v>
      </c>
      <c r="E13174" s="213" t="s">
        <v>98</v>
      </c>
      <c r="F13174" s="213" t="s">
        <v>75</v>
      </c>
      <c r="G13174" s="214" t="s">
        <v>66</v>
      </c>
      <c r="I13174" s="269"/>
    </row>
    <row r="13175" spans="1:19">
      <c r="A13175" s="215" t="str">
        <f t="shared" ref="A13175:A13186" si="2352">IF(I13174=0,"-",VLOOKUP(I13174,EQUIPOS,2,FALSE))</f>
        <v>-</v>
      </c>
      <c r="B13175" s="216"/>
      <c r="C13175" s="216"/>
      <c r="D13175" s="186"/>
      <c r="E13175" s="217">
        <f t="shared" ref="E13175:E13186" si="2353">IF(I13174=0,0,VLOOKUP(I13174,EQUIPOS,4,FALSE))</f>
        <v>0</v>
      </c>
      <c r="F13175" s="218">
        <f t="shared" ref="F13175:F13186" si="2354">IF(D13175=0,0,E13175/D13175)</f>
        <v>0</v>
      </c>
      <c r="G13175" s="219"/>
      <c r="I13175" s="269"/>
    </row>
    <row r="13176" spans="1:19">
      <c r="A13176" s="215" t="str">
        <f t="shared" si="2352"/>
        <v>-</v>
      </c>
      <c r="B13176" s="216"/>
      <c r="C13176" s="216"/>
      <c r="D13176" s="186"/>
      <c r="E13176" s="217">
        <f t="shared" si="2353"/>
        <v>0</v>
      </c>
      <c r="F13176" s="218">
        <f t="shared" si="2354"/>
        <v>0</v>
      </c>
      <c r="G13176" s="220"/>
      <c r="I13176" s="269"/>
    </row>
    <row r="13177" spans="1:19">
      <c r="A13177" s="215" t="str">
        <f t="shared" si="2352"/>
        <v>-</v>
      </c>
      <c r="B13177" s="216"/>
      <c r="C13177" s="216"/>
      <c r="D13177" s="186"/>
      <c r="E13177" s="217">
        <f t="shared" si="2353"/>
        <v>0</v>
      </c>
      <c r="F13177" s="218">
        <f t="shared" si="2354"/>
        <v>0</v>
      </c>
      <c r="G13177" s="220"/>
      <c r="I13177" s="269"/>
    </row>
    <row r="13178" spans="1:19">
      <c r="A13178" s="215" t="str">
        <f t="shared" si="2352"/>
        <v>-</v>
      </c>
      <c r="B13178" s="216"/>
      <c r="C13178" s="216"/>
      <c r="D13178" s="186"/>
      <c r="E13178" s="217">
        <f t="shared" si="2353"/>
        <v>0</v>
      </c>
      <c r="F13178" s="218">
        <f t="shared" si="2354"/>
        <v>0</v>
      </c>
      <c r="G13178" s="220"/>
      <c r="I13178" s="269"/>
    </row>
    <row r="13179" spans="1:19">
      <c r="A13179" s="215" t="str">
        <f t="shared" si="2352"/>
        <v>-</v>
      </c>
      <c r="B13179" s="216"/>
      <c r="C13179" s="216"/>
      <c r="D13179" s="186"/>
      <c r="E13179" s="217">
        <f t="shared" si="2353"/>
        <v>0</v>
      </c>
      <c r="F13179" s="218">
        <f t="shared" si="2354"/>
        <v>0</v>
      </c>
      <c r="G13179" s="220"/>
      <c r="I13179" s="269"/>
    </row>
    <row r="13180" spans="1:19">
      <c r="A13180" s="215" t="str">
        <f t="shared" si="2352"/>
        <v>-</v>
      </c>
      <c r="B13180" s="216"/>
      <c r="C13180" s="216"/>
      <c r="D13180" s="186"/>
      <c r="E13180" s="217">
        <f t="shared" si="2353"/>
        <v>0</v>
      </c>
      <c r="F13180" s="218">
        <f t="shared" si="2354"/>
        <v>0</v>
      </c>
      <c r="G13180" s="220"/>
      <c r="I13180" s="269"/>
    </row>
    <row r="13181" spans="1:19">
      <c r="A13181" s="215" t="str">
        <f t="shared" si="2352"/>
        <v>-</v>
      </c>
      <c r="B13181" s="216"/>
      <c r="C13181" s="216"/>
      <c r="D13181" s="186"/>
      <c r="E13181" s="217">
        <f t="shared" si="2353"/>
        <v>0</v>
      </c>
      <c r="F13181" s="218">
        <f t="shared" si="2354"/>
        <v>0</v>
      </c>
      <c r="G13181" s="220"/>
      <c r="I13181" s="269"/>
    </row>
    <row r="13182" spans="1:19">
      <c r="A13182" s="215" t="str">
        <f t="shared" si="2352"/>
        <v>-</v>
      </c>
      <c r="B13182" s="216"/>
      <c r="C13182" s="216"/>
      <c r="D13182" s="186"/>
      <c r="E13182" s="217">
        <f t="shared" si="2353"/>
        <v>0</v>
      </c>
      <c r="F13182" s="218">
        <f t="shared" si="2354"/>
        <v>0</v>
      </c>
      <c r="G13182" s="220"/>
      <c r="I13182" s="269"/>
    </row>
    <row r="13183" spans="1:19">
      <c r="A13183" s="215" t="str">
        <f t="shared" si="2352"/>
        <v>-</v>
      </c>
      <c r="B13183" s="216"/>
      <c r="C13183" s="216"/>
      <c r="D13183" s="186"/>
      <c r="E13183" s="217">
        <f t="shared" si="2353"/>
        <v>0</v>
      </c>
      <c r="F13183" s="218">
        <f t="shared" si="2354"/>
        <v>0</v>
      </c>
      <c r="G13183" s="220"/>
      <c r="I13183" s="269"/>
    </row>
    <row r="13184" spans="1:19">
      <c r="A13184" s="215" t="str">
        <f t="shared" si="2352"/>
        <v>-</v>
      </c>
      <c r="B13184" s="216"/>
      <c r="C13184" s="216"/>
      <c r="D13184" s="186"/>
      <c r="E13184" s="217">
        <f t="shared" si="2353"/>
        <v>0</v>
      </c>
      <c r="F13184" s="218">
        <f t="shared" si="2354"/>
        <v>0</v>
      </c>
      <c r="G13184" s="220"/>
      <c r="I13184" s="269"/>
    </row>
    <row r="13185" spans="1:19">
      <c r="A13185" s="215" t="str">
        <f t="shared" si="2352"/>
        <v>-</v>
      </c>
      <c r="B13185" s="216"/>
      <c r="C13185" s="216"/>
      <c r="D13185" s="186"/>
      <c r="E13185" s="217">
        <f t="shared" si="2353"/>
        <v>0</v>
      </c>
      <c r="F13185" s="218">
        <f t="shared" si="2354"/>
        <v>0</v>
      </c>
      <c r="G13185" s="220"/>
      <c r="I13185" s="269"/>
    </row>
    <row r="13186" spans="1:19">
      <c r="A13186" s="215" t="str">
        <f t="shared" si="2352"/>
        <v>-</v>
      </c>
      <c r="B13186" s="216"/>
      <c r="C13186" s="216"/>
      <c r="D13186" s="186"/>
      <c r="E13186" s="217">
        <f t="shared" si="2353"/>
        <v>0</v>
      </c>
      <c r="F13186" s="218">
        <f t="shared" si="2354"/>
        <v>0</v>
      </c>
      <c r="G13186" s="220"/>
      <c r="I13186" s="308"/>
    </row>
    <row r="13187" spans="1:19" ht="13.5" thickBot="1">
      <c r="A13187" s="222"/>
      <c r="B13187" s="223"/>
      <c r="C13187" s="223"/>
      <c r="D13187" s="225"/>
      <c r="E13187" s="225"/>
      <c r="F13187" s="226" t="s">
        <v>76</v>
      </c>
      <c r="G13187" s="227">
        <f>SUM(F13175:F13186)</f>
        <v>0</v>
      </c>
      <c r="I13187" s="308"/>
    </row>
    <row r="13188" spans="1:19" s="209" customFormat="1" ht="13.5" thickTop="1">
      <c r="A13188" s="228" t="s">
        <v>63</v>
      </c>
      <c r="B13188" s="229"/>
      <c r="C13188" s="229"/>
      <c r="D13188" s="231"/>
      <c r="E13188" s="231"/>
      <c r="F13188" s="230"/>
      <c r="G13188" s="232"/>
      <c r="I13188" s="307"/>
      <c r="S13188" s="281"/>
    </row>
    <row r="13189" spans="1:19" ht="26">
      <c r="A13189" s="233" t="s">
        <v>53</v>
      </c>
      <c r="B13189" s="234"/>
      <c r="C13189" s="235" t="s">
        <v>54</v>
      </c>
      <c r="D13189" s="298" t="s">
        <v>64</v>
      </c>
      <c r="E13189" s="236" t="s">
        <v>65</v>
      </c>
      <c r="F13189" s="237" t="s">
        <v>75</v>
      </c>
      <c r="G13189" s="238" t="s">
        <v>66</v>
      </c>
      <c r="I13189" s="269"/>
    </row>
    <row r="13190" spans="1:19">
      <c r="A13190" s="842" t="str">
        <f t="shared" ref="A13190:A13201" si="2355">IF(I13189=0,"",VLOOKUP(I13189,MATERIALES,2,FALSE))</f>
        <v/>
      </c>
      <c r="B13190" s="843"/>
      <c r="C13190" s="239" t="str">
        <f t="shared" ref="C13190:C13198" si="2356">IF(I13189=0,"",VLOOKUP(I13189,MATERIALES,3,FALSE))</f>
        <v/>
      </c>
      <c r="D13190" s="186"/>
      <c r="E13190" s="240">
        <f t="shared" ref="E13190:E13201" si="2357">IF(I13189=0,0,VLOOKUP(I13189,MATERIALES,4,FALSE))</f>
        <v>0</v>
      </c>
      <c r="F13190" s="218">
        <f>D13190*E13190</f>
        <v>0</v>
      </c>
      <c r="G13190" s="219"/>
      <c r="I13190" s="269"/>
    </row>
    <row r="13191" spans="1:19">
      <c r="A13191" s="842" t="str">
        <f t="shared" si="2355"/>
        <v/>
      </c>
      <c r="B13191" s="843"/>
      <c r="C13191" s="239" t="str">
        <f t="shared" si="2356"/>
        <v/>
      </c>
      <c r="D13191" s="186"/>
      <c r="E13191" s="240">
        <f t="shared" si="2357"/>
        <v>0</v>
      </c>
      <c r="F13191" s="218">
        <f t="shared" ref="F13191:F13201" si="2358">D13191*E13191</f>
        <v>0</v>
      </c>
      <c r="G13191" s="220"/>
      <c r="I13191" s="269"/>
    </row>
    <row r="13192" spans="1:19">
      <c r="A13192" s="842" t="str">
        <f t="shared" si="2355"/>
        <v/>
      </c>
      <c r="B13192" s="843"/>
      <c r="C13192" s="239" t="str">
        <f t="shared" si="2356"/>
        <v/>
      </c>
      <c r="D13192" s="186"/>
      <c r="E13192" s="240">
        <f t="shared" si="2357"/>
        <v>0</v>
      </c>
      <c r="F13192" s="218">
        <f t="shared" si="2358"/>
        <v>0</v>
      </c>
      <c r="G13192" s="220"/>
      <c r="I13192" s="269"/>
    </row>
    <row r="13193" spans="1:19">
      <c r="A13193" s="842" t="str">
        <f t="shared" si="2355"/>
        <v/>
      </c>
      <c r="B13193" s="843"/>
      <c r="C13193" s="239" t="str">
        <f t="shared" si="2356"/>
        <v/>
      </c>
      <c r="D13193" s="186"/>
      <c r="E13193" s="240">
        <f t="shared" si="2357"/>
        <v>0</v>
      </c>
      <c r="F13193" s="218">
        <f t="shared" si="2358"/>
        <v>0</v>
      </c>
      <c r="G13193" s="220"/>
      <c r="I13193" s="269"/>
    </row>
    <row r="13194" spans="1:19">
      <c r="A13194" s="842" t="str">
        <f t="shared" si="2355"/>
        <v/>
      </c>
      <c r="B13194" s="843"/>
      <c r="C13194" s="239" t="str">
        <f t="shared" si="2356"/>
        <v/>
      </c>
      <c r="D13194" s="186"/>
      <c r="E13194" s="240">
        <f t="shared" si="2357"/>
        <v>0</v>
      </c>
      <c r="F13194" s="218">
        <f t="shared" si="2358"/>
        <v>0</v>
      </c>
      <c r="G13194" s="220"/>
      <c r="I13194" s="269"/>
    </row>
    <row r="13195" spans="1:19">
      <c r="A13195" s="842" t="str">
        <f t="shared" si="2355"/>
        <v/>
      </c>
      <c r="B13195" s="843"/>
      <c r="C13195" s="239" t="str">
        <f t="shared" si="2356"/>
        <v/>
      </c>
      <c r="D13195" s="186"/>
      <c r="E13195" s="240">
        <f t="shared" si="2357"/>
        <v>0</v>
      </c>
      <c r="F13195" s="218">
        <f t="shared" si="2358"/>
        <v>0</v>
      </c>
      <c r="G13195" s="220"/>
      <c r="I13195" s="269"/>
    </row>
    <row r="13196" spans="1:19">
      <c r="A13196" s="842" t="str">
        <f t="shared" si="2355"/>
        <v/>
      </c>
      <c r="B13196" s="843"/>
      <c r="C13196" s="239" t="str">
        <f t="shared" si="2356"/>
        <v/>
      </c>
      <c r="D13196" s="186"/>
      <c r="E13196" s="240">
        <f t="shared" si="2357"/>
        <v>0</v>
      </c>
      <c r="F13196" s="218">
        <f t="shared" si="2358"/>
        <v>0</v>
      </c>
      <c r="G13196" s="220"/>
      <c r="I13196" s="269"/>
    </row>
    <row r="13197" spans="1:19">
      <c r="A13197" s="842" t="str">
        <f t="shared" si="2355"/>
        <v/>
      </c>
      <c r="B13197" s="843"/>
      <c r="C13197" s="239" t="str">
        <f t="shared" si="2356"/>
        <v/>
      </c>
      <c r="D13197" s="186"/>
      <c r="E13197" s="240">
        <f t="shared" si="2357"/>
        <v>0</v>
      </c>
      <c r="F13197" s="218">
        <f t="shared" si="2358"/>
        <v>0</v>
      </c>
      <c r="G13197" s="241"/>
      <c r="I13197" s="269"/>
    </row>
    <row r="13198" spans="1:19">
      <c r="A13198" s="842" t="str">
        <f t="shared" si="2355"/>
        <v/>
      </c>
      <c r="B13198" s="843"/>
      <c r="C13198" s="239" t="str">
        <f t="shared" si="2356"/>
        <v/>
      </c>
      <c r="D13198" s="186"/>
      <c r="E13198" s="240">
        <f t="shared" si="2357"/>
        <v>0</v>
      </c>
      <c r="F13198" s="218">
        <f t="shared" si="2358"/>
        <v>0</v>
      </c>
      <c r="G13198" s="220"/>
      <c r="I13198" s="269"/>
    </row>
    <row r="13199" spans="1:19">
      <c r="A13199" s="842" t="str">
        <f t="shared" si="2355"/>
        <v/>
      </c>
      <c r="B13199" s="843"/>
      <c r="C13199" s="239"/>
      <c r="D13199" s="186"/>
      <c r="E13199" s="240">
        <f t="shared" si="2357"/>
        <v>0</v>
      </c>
      <c r="F13199" s="218">
        <f t="shared" si="2358"/>
        <v>0</v>
      </c>
      <c r="G13199" s="220"/>
      <c r="I13199" s="269"/>
    </row>
    <row r="13200" spans="1:19">
      <c r="A13200" s="842" t="str">
        <f t="shared" si="2355"/>
        <v/>
      </c>
      <c r="B13200" s="843"/>
      <c r="C13200" s="239"/>
      <c r="D13200" s="186"/>
      <c r="E13200" s="240">
        <f t="shared" si="2357"/>
        <v>0</v>
      </c>
      <c r="F13200" s="218">
        <f t="shared" si="2358"/>
        <v>0</v>
      </c>
      <c r="G13200" s="220"/>
      <c r="I13200" s="269"/>
    </row>
    <row r="13201" spans="1:9" ht="26.25" customHeight="1">
      <c r="A13201" s="842" t="str">
        <f t="shared" si="2355"/>
        <v/>
      </c>
      <c r="B13201" s="843"/>
      <c r="C13201" s="239" t="str">
        <f t="shared" ref="C13201" si="2359">IF(I13200=0,"",VLOOKUP(I13200,MATERIALES,3,FALSE))</f>
        <v/>
      </c>
      <c r="D13201" s="186"/>
      <c r="E13201" s="240">
        <f t="shared" si="2357"/>
        <v>0</v>
      </c>
      <c r="F13201" s="218">
        <f t="shared" si="2358"/>
        <v>0</v>
      </c>
      <c r="G13201" s="221"/>
      <c r="I13201" s="308"/>
    </row>
    <row r="13202" spans="1:9" ht="13.5" thickBot="1">
      <c r="A13202" s="204"/>
      <c r="D13202" s="206"/>
      <c r="E13202" s="242"/>
      <c r="F13202" s="243" t="s">
        <v>77</v>
      </c>
      <c r="G13202" s="241">
        <f>SUM(F13190:F13201)</f>
        <v>0</v>
      </c>
      <c r="I13202" s="308"/>
    </row>
    <row r="13203" spans="1:9" ht="14" thickTop="1" thickBot="1">
      <c r="A13203" s="244" t="s">
        <v>68</v>
      </c>
      <c r="B13203" s="245"/>
      <c r="C13203" s="245"/>
      <c r="D13203" s="247"/>
      <c r="E13203" s="247"/>
      <c r="F13203" s="246"/>
      <c r="G13203" s="248"/>
      <c r="I13203" s="308"/>
    </row>
    <row r="13204" spans="1:9" ht="13.5" thickTop="1">
      <c r="A13204" s="233" t="s">
        <v>53</v>
      </c>
      <c r="B13204" s="234"/>
      <c r="C13204" s="236" t="s">
        <v>67</v>
      </c>
      <c r="D13204" s="298" t="s">
        <v>71</v>
      </c>
      <c r="E13204" s="236" t="s">
        <v>96</v>
      </c>
      <c r="F13204" s="237" t="s">
        <v>75</v>
      </c>
      <c r="G13204" s="238" t="s">
        <v>66</v>
      </c>
      <c r="I13204" s="269"/>
    </row>
    <row r="13205" spans="1:9">
      <c r="A13205" s="842" t="str">
        <f>IF(I13204=0,"",VLOOKUP(I13204,EQUIPOS,2,FALSE))</f>
        <v/>
      </c>
      <c r="B13205" s="843"/>
      <c r="C13205" s="187"/>
      <c r="D13205" s="186"/>
      <c r="E13205" s="240">
        <f>IF(I13204=0,0,VLOOKUP(I13204,EQUIPOS,4,FALSE))</f>
        <v>0</v>
      </c>
      <c r="F13205" s="218">
        <f>C13205*D13205*E13205</f>
        <v>0</v>
      </c>
      <c r="G13205" s="219"/>
      <c r="I13205" s="269"/>
    </row>
    <row r="13206" spans="1:9">
      <c r="A13206" s="842" t="str">
        <f>IF(I13205=0,"",VLOOKUP(I13205,EQUIPOS,2,FALSE))</f>
        <v/>
      </c>
      <c r="B13206" s="843"/>
      <c r="C13206" s="187"/>
      <c r="D13206" s="186"/>
      <c r="E13206" s="240">
        <f>IF(I13205=0,0,VLOOKUP(I13205,EQUIPOS,4,FALSE))</f>
        <v>0</v>
      </c>
      <c r="F13206" s="218">
        <f t="shared" ref="F13206:F13209" si="2360">C13206*D13206*E13206</f>
        <v>0</v>
      </c>
      <c r="G13206" s="220"/>
      <c r="I13206" s="269"/>
    </row>
    <row r="13207" spans="1:9">
      <c r="A13207" s="842" t="str">
        <f>IF(I13206=0,"",VLOOKUP(I13206,EQUIPOS,2,FALSE))</f>
        <v/>
      </c>
      <c r="B13207" s="843"/>
      <c r="C13207" s="187"/>
      <c r="D13207" s="186"/>
      <c r="E13207" s="240">
        <f>IF(I13206=0,0,VLOOKUP(I13206,EQUIPOS,4,FALSE))</f>
        <v>0</v>
      </c>
      <c r="F13207" s="218">
        <f t="shared" si="2360"/>
        <v>0</v>
      </c>
      <c r="G13207" s="220"/>
      <c r="I13207" s="269"/>
    </row>
    <row r="13208" spans="1:9">
      <c r="A13208" s="842" t="str">
        <f>IF(I13207=0,"",VLOOKUP(I13207,EQUIPOS,2,FALSE))</f>
        <v/>
      </c>
      <c r="B13208" s="843"/>
      <c r="C13208" s="187"/>
      <c r="D13208" s="186"/>
      <c r="E13208" s="240">
        <f>IF(I13207=0,0,VLOOKUP(I13207,EQUIPOS,4,FALSE))</f>
        <v>0</v>
      </c>
      <c r="F13208" s="218">
        <f t="shared" si="2360"/>
        <v>0</v>
      </c>
      <c r="G13208" s="220"/>
      <c r="I13208" s="269"/>
    </row>
    <row r="13209" spans="1:9" ht="30.75" customHeight="1">
      <c r="A13209" s="842" t="str">
        <f>IF(I13208=0,"",VLOOKUP(I13208,EQUIPOS,2,FALSE))</f>
        <v/>
      </c>
      <c r="B13209" s="843"/>
      <c r="C13209" s="187"/>
      <c r="D13209" s="186"/>
      <c r="E13209" s="240">
        <f>IF(I13208=0,0,VLOOKUP(I13208,EQUIPOS,4,FALSE))</f>
        <v>0</v>
      </c>
      <c r="F13209" s="218">
        <f t="shared" si="2360"/>
        <v>0</v>
      </c>
      <c r="G13209" s="221"/>
      <c r="I13209" s="308"/>
    </row>
    <row r="13210" spans="1:9" ht="13.5" thickBot="1">
      <c r="A13210" s="222"/>
      <c r="B13210" s="223"/>
      <c r="C13210" s="223"/>
      <c r="D13210" s="225"/>
      <c r="E13210" s="249"/>
      <c r="F13210" s="226" t="s">
        <v>78</v>
      </c>
      <c r="G13210" s="250">
        <f>SUM(F13205:F13209)</f>
        <v>0</v>
      </c>
      <c r="I13210" s="308"/>
    </row>
    <row r="13211" spans="1:9" ht="13.5" thickTop="1">
      <c r="A13211" s="228" t="s">
        <v>69</v>
      </c>
      <c r="B13211" s="229"/>
      <c r="C13211" s="229"/>
      <c r="D13211" s="231"/>
      <c r="E13211" s="231"/>
      <c r="F13211" s="230"/>
      <c r="G13211" s="232"/>
      <c r="H13211" s="209"/>
      <c r="I13211" s="307"/>
    </row>
    <row r="13212" spans="1:9" ht="26">
      <c r="A13212" s="233" t="s">
        <v>53</v>
      </c>
      <c r="B13212" s="235" t="s">
        <v>54</v>
      </c>
      <c r="C13212" s="235" t="s">
        <v>64</v>
      </c>
      <c r="D13212" s="298" t="s">
        <v>70</v>
      </c>
      <c r="E13212" s="236" t="s">
        <v>65</v>
      </c>
      <c r="F13212" s="237" t="s">
        <v>75</v>
      </c>
      <c r="G13212" s="238" t="s">
        <v>66</v>
      </c>
      <c r="I13212" s="269"/>
    </row>
    <row r="13213" spans="1:9">
      <c r="A13213" s="251" t="str">
        <f t="shared" ref="A13213:A13224" si="2361">IF(I13212=0,"",VLOOKUP(I13212,MANOOBRA,2,FALSE))</f>
        <v/>
      </c>
      <c r="B13213" s="239" t="str">
        <f t="shared" ref="B13213:B13224" si="2362">IF(I13212=0,"",VLOOKUP(I13212,MANOOBRA,3,FALSE))</f>
        <v/>
      </c>
      <c r="C13213" s="187"/>
      <c r="D13213" s="187"/>
      <c r="E13213" s="240">
        <f t="shared" ref="E13213:E13224" si="2363">IF(I13212=0,0,VLOOKUP(I13212,MANOOBRA,4,FALSE))</f>
        <v>0</v>
      </c>
      <c r="F13213" s="218">
        <f>IF(D13213=0,0,C13213*E13213/D13213)</f>
        <v>0</v>
      </c>
      <c r="G13213" s="219"/>
      <c r="I13213" s="269"/>
    </row>
    <row r="13214" spans="1:9">
      <c r="A13214" s="251" t="str">
        <f t="shared" si="2361"/>
        <v/>
      </c>
      <c r="B13214" s="239" t="str">
        <f t="shared" si="2362"/>
        <v/>
      </c>
      <c r="C13214" s="187"/>
      <c r="D13214" s="187"/>
      <c r="E13214" s="240">
        <f t="shared" si="2363"/>
        <v>0</v>
      </c>
      <c r="F13214" s="218">
        <f t="shared" ref="F13214:F13224" si="2364">IF(D13214=0,0,C13214*E13214/D13214)</f>
        <v>0</v>
      </c>
      <c r="G13214" s="220"/>
      <c r="I13214" s="269"/>
    </row>
    <row r="13215" spans="1:9">
      <c r="A13215" s="251" t="str">
        <f t="shared" si="2361"/>
        <v/>
      </c>
      <c r="B13215" s="239" t="str">
        <f t="shared" si="2362"/>
        <v/>
      </c>
      <c r="C13215" s="187"/>
      <c r="D13215" s="290"/>
      <c r="E13215" s="240">
        <f t="shared" si="2363"/>
        <v>0</v>
      </c>
      <c r="F13215" s="218">
        <f t="shared" si="2364"/>
        <v>0</v>
      </c>
      <c r="G13215" s="220"/>
      <c r="I13215" s="269"/>
    </row>
    <row r="13216" spans="1:9">
      <c r="A13216" s="251" t="str">
        <f t="shared" si="2361"/>
        <v/>
      </c>
      <c r="B13216" s="239" t="str">
        <f t="shared" si="2362"/>
        <v/>
      </c>
      <c r="C13216" s="187"/>
      <c r="D13216" s="187"/>
      <c r="E13216" s="240">
        <f t="shared" si="2363"/>
        <v>0</v>
      </c>
      <c r="F13216" s="218">
        <f t="shared" si="2364"/>
        <v>0</v>
      </c>
      <c r="G13216" s="220"/>
      <c r="I13216" s="269"/>
    </row>
    <row r="13217" spans="1:20">
      <c r="A13217" s="251" t="str">
        <f t="shared" si="2361"/>
        <v/>
      </c>
      <c r="B13217" s="239" t="str">
        <f t="shared" si="2362"/>
        <v/>
      </c>
      <c r="C13217" s="187"/>
      <c r="D13217" s="187"/>
      <c r="E13217" s="240">
        <f t="shared" si="2363"/>
        <v>0</v>
      </c>
      <c r="F13217" s="218">
        <f t="shared" si="2364"/>
        <v>0</v>
      </c>
      <c r="G13217" s="220"/>
      <c r="I13217" s="269"/>
    </row>
    <row r="13218" spans="1:20">
      <c r="A13218" s="251" t="str">
        <f t="shared" si="2361"/>
        <v/>
      </c>
      <c r="B13218" s="239" t="str">
        <f t="shared" si="2362"/>
        <v/>
      </c>
      <c r="C13218" s="187"/>
      <c r="D13218" s="187"/>
      <c r="E13218" s="240">
        <f t="shared" si="2363"/>
        <v>0</v>
      </c>
      <c r="F13218" s="218">
        <f t="shared" si="2364"/>
        <v>0</v>
      </c>
      <c r="G13218" s="220"/>
      <c r="I13218" s="269"/>
    </row>
    <row r="13219" spans="1:20">
      <c r="A13219" s="251" t="str">
        <f t="shared" si="2361"/>
        <v/>
      </c>
      <c r="B13219" s="239" t="str">
        <f t="shared" si="2362"/>
        <v/>
      </c>
      <c r="C13219" s="187"/>
      <c r="D13219" s="187"/>
      <c r="E13219" s="240">
        <f t="shared" si="2363"/>
        <v>0</v>
      </c>
      <c r="F13219" s="218">
        <f t="shared" si="2364"/>
        <v>0</v>
      </c>
      <c r="G13219" s="220"/>
      <c r="I13219" s="269"/>
    </row>
    <row r="13220" spans="1:20">
      <c r="A13220" s="251" t="str">
        <f t="shared" si="2361"/>
        <v/>
      </c>
      <c r="B13220" s="239" t="str">
        <f t="shared" si="2362"/>
        <v/>
      </c>
      <c r="C13220" s="187"/>
      <c r="D13220" s="187"/>
      <c r="E13220" s="240">
        <f t="shared" si="2363"/>
        <v>0</v>
      </c>
      <c r="F13220" s="218">
        <f t="shared" si="2364"/>
        <v>0</v>
      </c>
      <c r="G13220" s="220"/>
      <c r="I13220" s="269"/>
    </row>
    <row r="13221" spans="1:20">
      <c r="A13221" s="251" t="str">
        <f t="shared" si="2361"/>
        <v/>
      </c>
      <c r="B13221" s="239" t="str">
        <f t="shared" si="2362"/>
        <v/>
      </c>
      <c r="C13221" s="187"/>
      <c r="D13221" s="187"/>
      <c r="E13221" s="240">
        <f t="shared" si="2363"/>
        <v>0</v>
      </c>
      <c r="F13221" s="218">
        <f t="shared" si="2364"/>
        <v>0</v>
      </c>
      <c r="G13221" s="220"/>
      <c r="I13221" s="269"/>
    </row>
    <row r="13222" spans="1:20">
      <c r="A13222" s="251" t="str">
        <f t="shared" si="2361"/>
        <v/>
      </c>
      <c r="B13222" s="239" t="str">
        <f t="shared" si="2362"/>
        <v/>
      </c>
      <c r="C13222" s="187"/>
      <c r="D13222" s="187"/>
      <c r="E13222" s="240">
        <f t="shared" si="2363"/>
        <v>0</v>
      </c>
      <c r="F13222" s="218">
        <f t="shared" si="2364"/>
        <v>0</v>
      </c>
      <c r="G13222" s="220"/>
      <c r="I13222" s="269"/>
    </row>
    <row r="13223" spans="1:20">
      <c r="A13223" s="251" t="str">
        <f t="shared" si="2361"/>
        <v/>
      </c>
      <c r="B13223" s="239" t="str">
        <f t="shared" si="2362"/>
        <v/>
      </c>
      <c r="C13223" s="187"/>
      <c r="D13223" s="187"/>
      <c r="E13223" s="240">
        <f t="shared" si="2363"/>
        <v>0</v>
      </c>
      <c r="F13223" s="218">
        <f t="shared" si="2364"/>
        <v>0</v>
      </c>
      <c r="G13223" s="220"/>
      <c r="I13223" s="269"/>
    </row>
    <row r="13224" spans="1:20" ht="31.5" customHeight="1">
      <c r="A13224" s="251" t="str">
        <f t="shared" si="2361"/>
        <v/>
      </c>
      <c r="B13224" s="239" t="str">
        <f t="shared" si="2362"/>
        <v/>
      </c>
      <c r="C13224" s="187"/>
      <c r="D13224" s="187"/>
      <c r="E13224" s="240">
        <f t="shared" si="2363"/>
        <v>0</v>
      </c>
      <c r="F13224" s="218">
        <f t="shared" si="2364"/>
        <v>0</v>
      </c>
      <c r="G13224" s="221"/>
      <c r="I13224" s="308"/>
    </row>
    <row r="13225" spans="1:20" ht="13.5" thickBot="1">
      <c r="A13225" s="222"/>
      <c r="B13225" s="223"/>
      <c r="C13225" s="223"/>
      <c r="D13225" s="225"/>
      <c r="E13225" s="225"/>
      <c r="F13225" s="226" t="s">
        <v>79</v>
      </c>
      <c r="G13225" s="250">
        <f>SUM(F13213:F13224)</f>
        <v>0</v>
      </c>
      <c r="I13225" s="308"/>
    </row>
    <row r="13226" spans="1:20" ht="13.5" thickTop="1">
      <c r="A13226" s="179" t="s">
        <v>72</v>
      </c>
      <c r="B13226" s="229"/>
      <c r="C13226" s="229"/>
      <c r="D13226" s="231"/>
      <c r="E13226" s="231"/>
      <c r="F13226" s="230"/>
      <c r="G13226" s="232"/>
      <c r="H13226" s="209"/>
      <c r="I13226" s="307"/>
    </row>
    <row r="13227" spans="1:20">
      <c r="A13227" s="233" t="s">
        <v>53</v>
      </c>
      <c r="B13227" s="234"/>
      <c r="C13227" s="234"/>
      <c r="D13227" s="299"/>
      <c r="E13227" s="236" t="s">
        <v>73</v>
      </c>
      <c r="F13227" s="237" t="s">
        <v>74</v>
      </c>
      <c r="G13227" s="252" t="s">
        <v>73</v>
      </c>
      <c r="I13227" s="308"/>
    </row>
    <row r="13228" spans="1:20">
      <c r="A13228" s="178" t="s">
        <v>86</v>
      </c>
      <c r="B13228" s="253"/>
      <c r="C13228" s="253"/>
      <c r="D13228" s="300"/>
      <c r="E13228" s="217">
        <f>SUM(G13187,G13202,G13210,G13225)</f>
        <v>0</v>
      </c>
      <c r="F13228" s="254">
        <f>A</f>
        <v>0</v>
      </c>
      <c r="G13228" s="255">
        <f>E13228*F13228</f>
        <v>0</v>
      </c>
      <c r="I13228" s="308"/>
    </row>
    <row r="13229" spans="1:20">
      <c r="A13229" s="178" t="s">
        <v>84</v>
      </c>
      <c r="B13229" s="253"/>
      <c r="C13229" s="253"/>
      <c r="D13229" s="300"/>
      <c r="E13229" s="217">
        <f>SUM(G13187,G13202,G13210,G13225)</f>
        <v>0</v>
      </c>
      <c r="F13229" s="254">
        <f>I</f>
        <v>0</v>
      </c>
      <c r="G13229" s="255">
        <f>E13229*F13229</f>
        <v>0</v>
      </c>
      <c r="I13229" s="308"/>
    </row>
    <row r="13230" spans="1:20" ht="33" customHeight="1">
      <c r="A13230" s="178" t="s">
        <v>85</v>
      </c>
      <c r="B13230" s="253"/>
      <c r="C13230" s="253"/>
      <c r="D13230" s="300"/>
      <c r="E13230" s="217">
        <f>SUM(G13187,G13202,G13210,G13225)</f>
        <v>0</v>
      </c>
      <c r="F13230" s="254">
        <f>U</f>
        <v>0</v>
      </c>
      <c r="G13230" s="255">
        <f>E13230*F13230</f>
        <v>0</v>
      </c>
      <c r="I13230" s="308"/>
      <c r="J13230" s="281"/>
      <c r="K13230" s="281"/>
      <c r="L13230" s="281"/>
      <c r="M13230" s="281"/>
      <c r="N13230" s="281"/>
      <c r="O13230" s="281"/>
      <c r="P13230" s="281"/>
      <c r="Q13230" s="281"/>
      <c r="R13230" s="281"/>
      <c r="S13230" s="281"/>
    </row>
    <row r="13231" spans="1:20" s="201" customFormat="1" ht="13.5" thickBot="1">
      <c r="A13231" s="222"/>
      <c r="B13231" s="223"/>
      <c r="C13231" s="223"/>
      <c r="D13231" s="225"/>
      <c r="E13231" s="225"/>
      <c r="F13231" s="256" t="s">
        <v>83</v>
      </c>
      <c r="G13231" s="250">
        <f>SUM(G13228:G13230)</f>
        <v>0</v>
      </c>
      <c r="I13231" s="309"/>
      <c r="J13231" s="201" t="str">
        <f>B13171</f>
        <v>14,4</v>
      </c>
      <c r="K13231" s="261">
        <f>E13228</f>
        <v>0</v>
      </c>
      <c r="L13231" s="261">
        <f>+G13187</f>
        <v>0</v>
      </c>
      <c r="M13231" s="261">
        <f>+G13202</f>
        <v>0</v>
      </c>
      <c r="N13231" s="261">
        <f>+G13210</f>
        <v>0</v>
      </c>
      <c r="O13231" s="261">
        <f>+G13225</f>
        <v>0</v>
      </c>
      <c r="P13231" s="280">
        <f>G13228</f>
        <v>0</v>
      </c>
      <c r="Q13231" s="280">
        <f>G13229</f>
        <v>0</v>
      </c>
      <c r="R13231" s="280">
        <f>G13230</f>
        <v>0</v>
      </c>
      <c r="S13231" s="283">
        <f>SUM(K13231:R13231)</f>
        <v>0</v>
      </c>
      <c r="T13231" s="280"/>
    </row>
    <row r="13232" spans="1:20" ht="14" thickTop="1" thickBot="1">
      <c r="A13232" s="257"/>
      <c r="B13232" s="201"/>
      <c r="C13232" s="201"/>
      <c r="D13232" s="301"/>
      <c r="E13232" s="258" t="s">
        <v>88</v>
      </c>
      <c r="F13232" s="259"/>
      <c r="G13232" s="260">
        <f>ROUND(SUM(G13187,G13202,G13210,G13225,G13231),0)</f>
        <v>0</v>
      </c>
      <c r="I13232" s="308"/>
      <c r="T13232" s="280"/>
    </row>
    <row r="13233" spans="1:20" ht="13.5" thickTop="1">
      <c r="A13233" s="262" t="s">
        <v>95</v>
      </c>
      <c r="D13233" s="206"/>
      <c r="E13233" s="206"/>
      <c r="F13233" s="205"/>
      <c r="G13233" s="208"/>
      <c r="I13233" s="308"/>
      <c r="T13233" s="280"/>
    </row>
    <row r="13234" spans="1:20">
      <c r="A13234" s="262"/>
      <c r="B13234" s="263"/>
      <c r="C13234" s="263"/>
      <c r="D13234" s="302"/>
      <c r="E13234" s="206"/>
      <c r="F13234" s="205"/>
      <c r="G13234" s="264">
        <f ca="1">TODAY()</f>
        <v>45189</v>
      </c>
      <c r="I13234" s="308"/>
      <c r="T13234" s="280"/>
    </row>
    <row r="13235" spans="1:20" s="191" customFormat="1" ht="13.5" thickBot="1">
      <c r="A13235" s="222"/>
      <c r="B13235" s="223"/>
      <c r="C13235" s="223"/>
      <c r="D13235" s="225"/>
      <c r="E13235" s="225"/>
      <c r="F13235" s="224"/>
      <c r="G13235" s="265"/>
      <c r="I13235" s="303"/>
      <c r="S13235" s="282"/>
    </row>
    <row r="13236" spans="1:20" s="191" customFormat="1" ht="13.5" thickTop="1">
      <c r="A13236" s="188" t="s">
        <v>124</v>
      </c>
      <c r="B13236" s="188"/>
      <c r="C13236" s="188"/>
      <c r="D13236" s="190"/>
      <c r="E13236" s="190"/>
      <c r="F13236" s="189"/>
      <c r="G13236" s="189"/>
      <c r="I13236" s="303"/>
      <c r="S13236" s="282"/>
    </row>
    <row r="13237" spans="1:20" s="191" customFormat="1">
      <c r="A13237" s="188" t="str">
        <f>CONCATENATE('Prestaciones y AIU'!A11856," ANALISIS DE PRECIOS UNITARIOS")</f>
        <v xml:space="preserve"> ANALISIS DE PRECIOS UNITARIOS</v>
      </c>
      <c r="B13237" s="188"/>
      <c r="C13237" s="188"/>
      <c r="D13237" s="190"/>
      <c r="E13237" s="190"/>
      <c r="F13237" s="189"/>
      <c r="G13237" s="189"/>
      <c r="I13237" s="303"/>
      <c r="S13237" s="282"/>
    </row>
    <row r="13238" spans="1:20" s="191" customFormat="1">
      <c r="A13238" s="188" t="str">
        <f>Objeto_LIC</f>
        <v>OBJETO PROCESO COMPETITIVO</v>
      </c>
      <c r="B13238" s="188"/>
      <c r="C13238" s="188"/>
      <c r="D13238" s="190"/>
      <c r="E13238" s="190"/>
      <c r="F13238" s="189"/>
      <c r="G13238" s="189"/>
      <c r="I13238" s="303"/>
      <c r="S13238" s="282"/>
    </row>
    <row r="13239" spans="1:20">
      <c r="A13239" s="188"/>
      <c r="B13239" s="188"/>
      <c r="C13239" s="188"/>
      <c r="D13239" s="190"/>
      <c r="E13239" s="190"/>
      <c r="F13239" s="189"/>
      <c r="G13239" s="189"/>
    </row>
    <row r="13240" spans="1:20" s="201" customFormat="1" ht="13.5" thickBot="1">
      <c r="A13240" s="192"/>
      <c r="B13240" s="192"/>
      <c r="C13240" s="192"/>
      <c r="D13240" s="194"/>
      <c r="E13240" s="194"/>
      <c r="F13240" s="193"/>
      <c r="G13240" s="193"/>
      <c r="I13240" s="305"/>
      <c r="S13240" s="282"/>
    </row>
    <row r="13241" spans="1:20" ht="13.5" thickTop="1">
      <c r="A13241" s="196"/>
      <c r="B13241" s="197"/>
      <c r="C13241" s="197"/>
      <c r="D13241" s="199"/>
      <c r="E13241" s="199"/>
      <c r="F13241" s="198"/>
      <c r="G13241" s="200" t="s">
        <v>125</v>
      </c>
    </row>
    <row r="13242" spans="1:20">
      <c r="A13242" s="202" t="s">
        <v>58</v>
      </c>
      <c r="B13242" s="844" t="str">
        <f>Proponente</f>
        <v>INDICAR NOMBRE DE CONTRATISTA</v>
      </c>
      <c r="C13242" s="844"/>
      <c r="D13242" s="844"/>
      <c r="E13242" s="844"/>
      <c r="F13242" s="844"/>
      <c r="G13242" s="845"/>
    </row>
    <row r="13243" spans="1:20">
      <c r="A13243" s="202" t="s">
        <v>59</v>
      </c>
      <c r="B13243" s="203" t="str">
        <f>Presupuesto!$A$199</f>
        <v>14,5</v>
      </c>
      <c r="C13243" s="844" t="str">
        <f>Presupuesto!$B$199</f>
        <v>Suministro de Placa metálica de abandono según diseño típico</v>
      </c>
      <c r="D13243" s="844"/>
      <c r="E13243" s="844"/>
      <c r="F13243" s="844"/>
      <c r="G13243" s="845"/>
    </row>
    <row r="13244" spans="1:20">
      <c r="A13244" s="204"/>
      <c r="D13244" s="206"/>
      <c r="E13244" s="206"/>
      <c r="F13244" s="192" t="s">
        <v>87</v>
      </c>
      <c r="G13244" s="207" t="str">
        <f>Presupuesto!$C$199</f>
        <v>Und</v>
      </c>
      <c r="I13244" s="306"/>
      <c r="J13244" s="281"/>
      <c r="K13244" s="281"/>
      <c r="L13244" s="281"/>
      <c r="M13244" s="281"/>
      <c r="N13244" s="281"/>
      <c r="O13244" s="281"/>
      <c r="P13244" s="281"/>
      <c r="Q13244" s="281"/>
      <c r="R13244" s="281"/>
      <c r="S13244" s="281"/>
    </row>
    <row r="13245" spans="1:20" s="209" customFormat="1" ht="13.5" thickBot="1">
      <c r="A13245" s="202" t="s">
        <v>60</v>
      </c>
      <c r="B13245" s="195"/>
      <c r="C13245" s="195"/>
      <c r="D13245" s="206"/>
      <c r="E13245" s="206"/>
      <c r="F13245" s="205"/>
      <c r="G13245" s="208"/>
      <c r="I13245" s="307"/>
      <c r="S13245" s="281"/>
    </row>
    <row r="13246" spans="1:20" ht="13.5" thickTop="1">
      <c r="A13246" s="210" t="s">
        <v>53</v>
      </c>
      <c r="B13246" s="211" t="s">
        <v>61</v>
      </c>
      <c r="C13246" s="211" t="s">
        <v>62</v>
      </c>
      <c r="D13246" s="212" t="s">
        <v>70</v>
      </c>
      <c r="E13246" s="213" t="s">
        <v>98</v>
      </c>
      <c r="F13246" s="213" t="s">
        <v>75</v>
      </c>
      <c r="G13246" s="214" t="s">
        <v>66</v>
      </c>
      <c r="I13246" s="269"/>
    </row>
    <row r="13247" spans="1:20">
      <c r="A13247" s="215" t="str">
        <f t="shared" ref="A13247:A13258" si="2365">IF(I13246=0,"-",VLOOKUP(I13246,EQUIPOS,2,FALSE))</f>
        <v>-</v>
      </c>
      <c r="B13247" s="216"/>
      <c r="C13247" s="216"/>
      <c r="D13247" s="186"/>
      <c r="E13247" s="217">
        <f t="shared" ref="E13247:E13258" si="2366">IF(I13246=0,0,VLOOKUP(I13246,EQUIPOS,4,FALSE))</f>
        <v>0</v>
      </c>
      <c r="F13247" s="218">
        <f t="shared" ref="F13247:F13258" si="2367">IF(D13247=0,0,E13247/D13247)</f>
        <v>0</v>
      </c>
      <c r="G13247" s="219"/>
      <c r="I13247" s="269"/>
    </row>
    <row r="13248" spans="1:20">
      <c r="A13248" s="215" t="str">
        <f t="shared" si="2365"/>
        <v>-</v>
      </c>
      <c r="B13248" s="216"/>
      <c r="C13248" s="216"/>
      <c r="D13248" s="186"/>
      <c r="E13248" s="217">
        <f t="shared" si="2366"/>
        <v>0</v>
      </c>
      <c r="F13248" s="218">
        <f t="shared" si="2367"/>
        <v>0</v>
      </c>
      <c r="G13248" s="220"/>
      <c r="I13248" s="269"/>
    </row>
    <row r="13249" spans="1:19">
      <c r="A13249" s="215" t="str">
        <f t="shared" si="2365"/>
        <v>-</v>
      </c>
      <c r="B13249" s="216"/>
      <c r="C13249" s="216"/>
      <c r="D13249" s="186"/>
      <c r="E13249" s="217">
        <f t="shared" si="2366"/>
        <v>0</v>
      </c>
      <c r="F13249" s="218">
        <f t="shared" si="2367"/>
        <v>0</v>
      </c>
      <c r="G13249" s="220"/>
      <c r="I13249" s="269"/>
    </row>
    <row r="13250" spans="1:19">
      <c r="A13250" s="215" t="str">
        <f t="shared" si="2365"/>
        <v>-</v>
      </c>
      <c r="B13250" s="216"/>
      <c r="C13250" s="216"/>
      <c r="D13250" s="186"/>
      <c r="E13250" s="217">
        <f t="shared" si="2366"/>
        <v>0</v>
      </c>
      <c r="F13250" s="218">
        <f t="shared" si="2367"/>
        <v>0</v>
      </c>
      <c r="G13250" s="220"/>
      <c r="I13250" s="269"/>
    </row>
    <row r="13251" spans="1:19">
      <c r="A13251" s="215" t="str">
        <f t="shared" si="2365"/>
        <v>-</v>
      </c>
      <c r="B13251" s="216"/>
      <c r="C13251" s="216"/>
      <c r="D13251" s="186"/>
      <c r="E13251" s="217">
        <f t="shared" si="2366"/>
        <v>0</v>
      </c>
      <c r="F13251" s="218">
        <f t="shared" si="2367"/>
        <v>0</v>
      </c>
      <c r="G13251" s="220"/>
      <c r="I13251" s="269"/>
    </row>
    <row r="13252" spans="1:19">
      <c r="A13252" s="215" t="str">
        <f t="shared" si="2365"/>
        <v>-</v>
      </c>
      <c r="B13252" s="216"/>
      <c r="C13252" s="216"/>
      <c r="D13252" s="186"/>
      <c r="E13252" s="217">
        <f t="shared" si="2366"/>
        <v>0</v>
      </c>
      <c r="F13252" s="218">
        <f t="shared" si="2367"/>
        <v>0</v>
      </c>
      <c r="G13252" s="220"/>
      <c r="I13252" s="269"/>
    </row>
    <row r="13253" spans="1:19">
      <c r="A13253" s="215" t="str">
        <f t="shared" si="2365"/>
        <v>-</v>
      </c>
      <c r="B13253" s="216"/>
      <c r="C13253" s="216"/>
      <c r="D13253" s="186"/>
      <c r="E13253" s="217">
        <f t="shared" si="2366"/>
        <v>0</v>
      </c>
      <c r="F13253" s="218">
        <f t="shared" si="2367"/>
        <v>0</v>
      </c>
      <c r="G13253" s="220"/>
      <c r="I13253" s="269"/>
    </row>
    <row r="13254" spans="1:19">
      <c r="A13254" s="215" t="str">
        <f t="shared" si="2365"/>
        <v>-</v>
      </c>
      <c r="B13254" s="216"/>
      <c r="C13254" s="216"/>
      <c r="D13254" s="186"/>
      <c r="E13254" s="217">
        <f t="shared" si="2366"/>
        <v>0</v>
      </c>
      <c r="F13254" s="218">
        <f t="shared" si="2367"/>
        <v>0</v>
      </c>
      <c r="G13254" s="220"/>
      <c r="I13254" s="269"/>
    </row>
    <row r="13255" spans="1:19">
      <c r="A13255" s="215" t="str">
        <f t="shared" si="2365"/>
        <v>-</v>
      </c>
      <c r="B13255" s="216"/>
      <c r="C13255" s="216"/>
      <c r="D13255" s="186"/>
      <c r="E13255" s="217">
        <f t="shared" si="2366"/>
        <v>0</v>
      </c>
      <c r="F13255" s="218">
        <f t="shared" si="2367"/>
        <v>0</v>
      </c>
      <c r="G13255" s="220"/>
      <c r="I13255" s="269"/>
    </row>
    <row r="13256" spans="1:19">
      <c r="A13256" s="215" t="str">
        <f t="shared" si="2365"/>
        <v>-</v>
      </c>
      <c r="B13256" s="216"/>
      <c r="C13256" s="216"/>
      <c r="D13256" s="186"/>
      <c r="E13256" s="217">
        <f t="shared" si="2366"/>
        <v>0</v>
      </c>
      <c r="F13256" s="218">
        <f t="shared" si="2367"/>
        <v>0</v>
      </c>
      <c r="G13256" s="220"/>
      <c r="I13256" s="269"/>
    </row>
    <row r="13257" spans="1:19">
      <c r="A13257" s="215" t="str">
        <f t="shared" si="2365"/>
        <v>-</v>
      </c>
      <c r="B13257" s="216"/>
      <c r="C13257" s="216"/>
      <c r="D13257" s="186"/>
      <c r="E13257" s="217">
        <f t="shared" si="2366"/>
        <v>0</v>
      </c>
      <c r="F13257" s="218">
        <f t="shared" si="2367"/>
        <v>0</v>
      </c>
      <c r="G13257" s="220"/>
      <c r="I13257" s="269"/>
    </row>
    <row r="13258" spans="1:19">
      <c r="A13258" s="215" t="str">
        <f t="shared" si="2365"/>
        <v>-</v>
      </c>
      <c r="B13258" s="216"/>
      <c r="C13258" s="216"/>
      <c r="D13258" s="186"/>
      <c r="E13258" s="217">
        <f t="shared" si="2366"/>
        <v>0</v>
      </c>
      <c r="F13258" s="218">
        <f t="shared" si="2367"/>
        <v>0</v>
      </c>
      <c r="G13258" s="220"/>
      <c r="I13258" s="308"/>
    </row>
    <row r="13259" spans="1:19" ht="13.5" thickBot="1">
      <c r="A13259" s="222"/>
      <c r="B13259" s="223"/>
      <c r="C13259" s="223"/>
      <c r="D13259" s="225"/>
      <c r="E13259" s="225"/>
      <c r="F13259" s="226" t="s">
        <v>76</v>
      </c>
      <c r="G13259" s="227">
        <f>SUM(F13247:F13258)</f>
        <v>0</v>
      </c>
      <c r="I13259" s="308"/>
    </row>
    <row r="13260" spans="1:19" s="209" customFormat="1" ht="13.5" thickTop="1">
      <c r="A13260" s="228" t="s">
        <v>63</v>
      </c>
      <c r="B13260" s="229"/>
      <c r="C13260" s="229"/>
      <c r="D13260" s="231"/>
      <c r="E13260" s="231"/>
      <c r="F13260" s="230"/>
      <c r="G13260" s="232"/>
      <c r="I13260" s="307"/>
      <c r="S13260" s="281"/>
    </row>
    <row r="13261" spans="1:19" ht="26">
      <c r="A13261" s="233" t="s">
        <v>53</v>
      </c>
      <c r="B13261" s="234"/>
      <c r="C13261" s="235" t="s">
        <v>54</v>
      </c>
      <c r="D13261" s="298" t="s">
        <v>64</v>
      </c>
      <c r="E13261" s="236" t="s">
        <v>65</v>
      </c>
      <c r="F13261" s="237" t="s">
        <v>75</v>
      </c>
      <c r="G13261" s="238" t="s">
        <v>66</v>
      </c>
      <c r="I13261" s="269"/>
    </row>
    <row r="13262" spans="1:19">
      <c r="A13262" s="842" t="str">
        <f t="shared" ref="A13262:A13273" si="2368">IF(I13261=0,"",VLOOKUP(I13261,MATERIALES,2,FALSE))</f>
        <v/>
      </c>
      <c r="B13262" s="843"/>
      <c r="C13262" s="239" t="str">
        <f t="shared" ref="C13262:C13270" si="2369">IF(I13261=0,"",VLOOKUP(I13261,MATERIALES,3,FALSE))</f>
        <v/>
      </c>
      <c r="D13262" s="186"/>
      <c r="E13262" s="240">
        <f t="shared" ref="E13262:E13273" si="2370">IF(I13261=0,0,VLOOKUP(I13261,MATERIALES,4,FALSE))</f>
        <v>0</v>
      </c>
      <c r="F13262" s="218">
        <f>D13262*E13262</f>
        <v>0</v>
      </c>
      <c r="G13262" s="219"/>
      <c r="I13262" s="269"/>
    </row>
    <row r="13263" spans="1:19">
      <c r="A13263" s="842" t="str">
        <f t="shared" si="2368"/>
        <v/>
      </c>
      <c r="B13263" s="843"/>
      <c r="C13263" s="239" t="str">
        <f t="shared" si="2369"/>
        <v/>
      </c>
      <c r="D13263" s="186"/>
      <c r="E13263" s="240">
        <f t="shared" si="2370"/>
        <v>0</v>
      </c>
      <c r="F13263" s="218">
        <f t="shared" ref="F13263:F13273" si="2371">D13263*E13263</f>
        <v>0</v>
      </c>
      <c r="G13263" s="220"/>
      <c r="I13263" s="269"/>
    </row>
    <row r="13264" spans="1:19">
      <c r="A13264" s="842" t="str">
        <f t="shared" si="2368"/>
        <v/>
      </c>
      <c r="B13264" s="843"/>
      <c r="C13264" s="239" t="str">
        <f t="shared" si="2369"/>
        <v/>
      </c>
      <c r="D13264" s="186"/>
      <c r="E13264" s="240">
        <f t="shared" si="2370"/>
        <v>0</v>
      </c>
      <c r="F13264" s="218">
        <f t="shared" si="2371"/>
        <v>0</v>
      </c>
      <c r="G13264" s="220"/>
      <c r="I13264" s="269"/>
    </row>
    <row r="13265" spans="1:9">
      <c r="A13265" s="842" t="str">
        <f t="shared" si="2368"/>
        <v/>
      </c>
      <c r="B13265" s="843"/>
      <c r="C13265" s="239" t="str">
        <f t="shared" si="2369"/>
        <v/>
      </c>
      <c r="D13265" s="186"/>
      <c r="E13265" s="240">
        <f t="shared" si="2370"/>
        <v>0</v>
      </c>
      <c r="F13265" s="218">
        <f t="shared" si="2371"/>
        <v>0</v>
      </c>
      <c r="G13265" s="220"/>
      <c r="I13265" s="269"/>
    </row>
    <row r="13266" spans="1:9">
      <c r="A13266" s="842" t="str">
        <f t="shared" si="2368"/>
        <v/>
      </c>
      <c r="B13266" s="843"/>
      <c r="C13266" s="239" t="str">
        <f t="shared" si="2369"/>
        <v/>
      </c>
      <c r="D13266" s="186"/>
      <c r="E13266" s="240">
        <f t="shared" si="2370"/>
        <v>0</v>
      </c>
      <c r="F13266" s="218">
        <f t="shared" si="2371"/>
        <v>0</v>
      </c>
      <c r="G13266" s="220"/>
      <c r="I13266" s="269"/>
    </row>
    <row r="13267" spans="1:9">
      <c r="A13267" s="842" t="str">
        <f t="shared" si="2368"/>
        <v/>
      </c>
      <c r="B13267" s="843"/>
      <c r="C13267" s="239" t="str">
        <f t="shared" si="2369"/>
        <v/>
      </c>
      <c r="D13267" s="186"/>
      <c r="E13267" s="240">
        <f t="shared" si="2370"/>
        <v>0</v>
      </c>
      <c r="F13267" s="218">
        <f t="shared" si="2371"/>
        <v>0</v>
      </c>
      <c r="G13267" s="220"/>
      <c r="I13267" s="269"/>
    </row>
    <row r="13268" spans="1:9">
      <c r="A13268" s="842" t="str">
        <f t="shared" si="2368"/>
        <v/>
      </c>
      <c r="B13268" s="843"/>
      <c r="C13268" s="239" t="str">
        <f t="shared" si="2369"/>
        <v/>
      </c>
      <c r="D13268" s="186"/>
      <c r="E13268" s="240">
        <f t="shared" si="2370"/>
        <v>0</v>
      </c>
      <c r="F13268" s="218">
        <f t="shared" si="2371"/>
        <v>0</v>
      </c>
      <c r="G13268" s="220"/>
      <c r="I13268" s="269"/>
    </row>
    <row r="13269" spans="1:9">
      <c r="A13269" s="842" t="str">
        <f t="shared" si="2368"/>
        <v/>
      </c>
      <c r="B13269" s="843"/>
      <c r="C13269" s="239" t="str">
        <f t="shared" si="2369"/>
        <v/>
      </c>
      <c r="D13269" s="186"/>
      <c r="E13269" s="240">
        <f t="shared" si="2370"/>
        <v>0</v>
      </c>
      <c r="F13269" s="218">
        <f t="shared" si="2371"/>
        <v>0</v>
      </c>
      <c r="G13269" s="241"/>
      <c r="I13269" s="269"/>
    </row>
    <row r="13270" spans="1:9">
      <c r="A13270" s="842" t="str">
        <f t="shared" si="2368"/>
        <v/>
      </c>
      <c r="B13270" s="843"/>
      <c r="C13270" s="239" t="str">
        <f t="shared" si="2369"/>
        <v/>
      </c>
      <c r="D13270" s="186"/>
      <c r="E13270" s="240">
        <f t="shared" si="2370"/>
        <v>0</v>
      </c>
      <c r="F13270" s="218">
        <f t="shared" si="2371"/>
        <v>0</v>
      </c>
      <c r="G13270" s="220"/>
      <c r="I13270" s="269"/>
    </row>
    <row r="13271" spans="1:9">
      <c r="A13271" s="842" t="str">
        <f t="shared" si="2368"/>
        <v/>
      </c>
      <c r="B13271" s="843"/>
      <c r="C13271" s="239"/>
      <c r="D13271" s="186"/>
      <c r="E13271" s="240">
        <f t="shared" si="2370"/>
        <v>0</v>
      </c>
      <c r="F13271" s="218">
        <f t="shared" si="2371"/>
        <v>0</v>
      </c>
      <c r="G13271" s="220"/>
      <c r="I13271" s="269"/>
    </row>
    <row r="13272" spans="1:9">
      <c r="A13272" s="842" t="str">
        <f t="shared" si="2368"/>
        <v/>
      </c>
      <c r="B13272" s="843"/>
      <c r="C13272" s="239"/>
      <c r="D13272" s="186"/>
      <c r="E13272" s="240">
        <f t="shared" si="2370"/>
        <v>0</v>
      </c>
      <c r="F13272" s="218">
        <f t="shared" si="2371"/>
        <v>0</v>
      </c>
      <c r="G13272" s="220"/>
      <c r="I13272" s="269"/>
    </row>
    <row r="13273" spans="1:9" ht="26.25" customHeight="1">
      <c r="A13273" s="842" t="str">
        <f t="shared" si="2368"/>
        <v/>
      </c>
      <c r="B13273" s="843"/>
      <c r="C13273" s="239" t="str">
        <f t="shared" ref="C13273" si="2372">IF(I13272=0,"",VLOOKUP(I13272,MATERIALES,3,FALSE))</f>
        <v/>
      </c>
      <c r="D13273" s="186"/>
      <c r="E13273" s="240">
        <f t="shared" si="2370"/>
        <v>0</v>
      </c>
      <c r="F13273" s="218">
        <f t="shared" si="2371"/>
        <v>0</v>
      </c>
      <c r="G13273" s="221"/>
      <c r="I13273" s="308"/>
    </row>
    <row r="13274" spans="1:9" ht="13.5" thickBot="1">
      <c r="A13274" s="204"/>
      <c r="D13274" s="206"/>
      <c r="E13274" s="242"/>
      <c r="F13274" s="243" t="s">
        <v>77</v>
      </c>
      <c r="G13274" s="241">
        <f>SUM(F13262:F13273)</f>
        <v>0</v>
      </c>
      <c r="I13274" s="308"/>
    </row>
    <row r="13275" spans="1:9" ht="14" thickTop="1" thickBot="1">
      <c r="A13275" s="244" t="s">
        <v>68</v>
      </c>
      <c r="B13275" s="245"/>
      <c r="C13275" s="245"/>
      <c r="D13275" s="247"/>
      <c r="E13275" s="247"/>
      <c r="F13275" s="246"/>
      <c r="G13275" s="248"/>
      <c r="I13275" s="308"/>
    </row>
    <row r="13276" spans="1:9" ht="13.5" thickTop="1">
      <c r="A13276" s="233" t="s">
        <v>53</v>
      </c>
      <c r="B13276" s="234"/>
      <c r="C13276" s="236" t="s">
        <v>67</v>
      </c>
      <c r="D13276" s="298" t="s">
        <v>71</v>
      </c>
      <c r="E13276" s="236" t="s">
        <v>96</v>
      </c>
      <c r="F13276" s="237" t="s">
        <v>75</v>
      </c>
      <c r="G13276" s="238" t="s">
        <v>66</v>
      </c>
      <c r="I13276" s="269"/>
    </row>
    <row r="13277" spans="1:9">
      <c r="A13277" s="842" t="str">
        <f>IF(I13276=0,"",VLOOKUP(I13276,EQUIPOS,2,FALSE))</f>
        <v/>
      </c>
      <c r="B13277" s="843"/>
      <c r="C13277" s="187"/>
      <c r="D13277" s="186"/>
      <c r="E13277" s="240">
        <f>IF(I13276=0,0,VLOOKUP(I13276,EQUIPOS,4,FALSE))</f>
        <v>0</v>
      </c>
      <c r="F13277" s="218">
        <f>C13277*D13277*E13277</f>
        <v>0</v>
      </c>
      <c r="G13277" s="219"/>
      <c r="I13277" s="269"/>
    </row>
    <row r="13278" spans="1:9">
      <c r="A13278" s="842" t="str">
        <f>IF(I13277=0,"",VLOOKUP(I13277,EQUIPOS,2,FALSE))</f>
        <v/>
      </c>
      <c r="B13278" s="843"/>
      <c r="C13278" s="187"/>
      <c r="D13278" s="186"/>
      <c r="E13278" s="240">
        <f>IF(I13277=0,0,VLOOKUP(I13277,EQUIPOS,4,FALSE))</f>
        <v>0</v>
      </c>
      <c r="F13278" s="218">
        <f t="shared" ref="F13278:F13281" si="2373">C13278*D13278*E13278</f>
        <v>0</v>
      </c>
      <c r="G13278" s="220"/>
      <c r="I13278" s="269"/>
    </row>
    <row r="13279" spans="1:9">
      <c r="A13279" s="842" t="str">
        <f>IF(I13278=0,"",VLOOKUP(I13278,EQUIPOS,2,FALSE))</f>
        <v/>
      </c>
      <c r="B13279" s="843"/>
      <c r="C13279" s="187"/>
      <c r="D13279" s="186"/>
      <c r="E13279" s="240">
        <f>IF(I13278=0,0,VLOOKUP(I13278,EQUIPOS,4,FALSE))</f>
        <v>0</v>
      </c>
      <c r="F13279" s="218">
        <f t="shared" si="2373"/>
        <v>0</v>
      </c>
      <c r="G13279" s="220"/>
      <c r="I13279" s="269"/>
    </row>
    <row r="13280" spans="1:9">
      <c r="A13280" s="842" t="str">
        <f>IF(I13279=0,"",VLOOKUP(I13279,EQUIPOS,2,FALSE))</f>
        <v/>
      </c>
      <c r="B13280" s="843"/>
      <c r="C13280" s="187"/>
      <c r="D13280" s="186"/>
      <c r="E13280" s="240">
        <f>IF(I13279=0,0,VLOOKUP(I13279,EQUIPOS,4,FALSE))</f>
        <v>0</v>
      </c>
      <c r="F13280" s="218">
        <f t="shared" si="2373"/>
        <v>0</v>
      </c>
      <c r="G13280" s="220"/>
      <c r="I13280" s="269"/>
    </row>
    <row r="13281" spans="1:9" ht="30.75" customHeight="1">
      <c r="A13281" s="842" t="str">
        <f>IF(I13280=0,"",VLOOKUP(I13280,EQUIPOS,2,FALSE))</f>
        <v/>
      </c>
      <c r="B13281" s="843"/>
      <c r="C13281" s="187"/>
      <c r="D13281" s="186"/>
      <c r="E13281" s="240">
        <f>IF(I13280=0,0,VLOOKUP(I13280,EQUIPOS,4,FALSE))</f>
        <v>0</v>
      </c>
      <c r="F13281" s="218">
        <f t="shared" si="2373"/>
        <v>0</v>
      </c>
      <c r="G13281" s="221"/>
      <c r="I13281" s="308"/>
    </row>
    <row r="13282" spans="1:9" ht="13.5" thickBot="1">
      <c r="A13282" s="222"/>
      <c r="B13282" s="223"/>
      <c r="C13282" s="223"/>
      <c r="D13282" s="225"/>
      <c r="E13282" s="249"/>
      <c r="F13282" s="226" t="s">
        <v>78</v>
      </c>
      <c r="G13282" s="250">
        <f>SUM(F13277:F13281)</f>
        <v>0</v>
      </c>
      <c r="I13282" s="308"/>
    </row>
    <row r="13283" spans="1:9" ht="13.5" thickTop="1">
      <c r="A13283" s="228" t="s">
        <v>69</v>
      </c>
      <c r="B13283" s="229"/>
      <c r="C13283" s="229"/>
      <c r="D13283" s="231"/>
      <c r="E13283" s="231"/>
      <c r="F13283" s="230"/>
      <c r="G13283" s="232"/>
      <c r="H13283" s="209"/>
      <c r="I13283" s="307"/>
    </row>
    <row r="13284" spans="1:9" ht="26">
      <c r="A13284" s="233" t="s">
        <v>53</v>
      </c>
      <c r="B13284" s="235" t="s">
        <v>54</v>
      </c>
      <c r="C13284" s="235" t="s">
        <v>64</v>
      </c>
      <c r="D13284" s="298" t="s">
        <v>70</v>
      </c>
      <c r="E13284" s="236" t="s">
        <v>65</v>
      </c>
      <c r="F13284" s="237" t="s">
        <v>75</v>
      </c>
      <c r="G13284" s="238" t="s">
        <v>66</v>
      </c>
      <c r="I13284" s="269"/>
    </row>
    <row r="13285" spans="1:9">
      <c r="A13285" s="251" t="str">
        <f t="shared" ref="A13285:A13296" si="2374">IF(I13284=0,"",VLOOKUP(I13284,MANOOBRA,2,FALSE))</f>
        <v/>
      </c>
      <c r="B13285" s="239" t="str">
        <f t="shared" ref="B13285:B13296" si="2375">IF(I13284=0,"",VLOOKUP(I13284,MANOOBRA,3,FALSE))</f>
        <v/>
      </c>
      <c r="C13285" s="187"/>
      <c r="D13285" s="187"/>
      <c r="E13285" s="240">
        <f t="shared" ref="E13285:E13296" si="2376">IF(I13284=0,0,VLOOKUP(I13284,MANOOBRA,4,FALSE))</f>
        <v>0</v>
      </c>
      <c r="F13285" s="218">
        <f>IF(D13285=0,0,C13285*E13285/D13285)</f>
        <v>0</v>
      </c>
      <c r="G13285" s="219"/>
      <c r="I13285" s="269"/>
    </row>
    <row r="13286" spans="1:9">
      <c r="A13286" s="251" t="str">
        <f t="shared" si="2374"/>
        <v/>
      </c>
      <c r="B13286" s="239" t="str">
        <f t="shared" si="2375"/>
        <v/>
      </c>
      <c r="C13286" s="187"/>
      <c r="D13286" s="187"/>
      <c r="E13286" s="240">
        <f t="shared" si="2376"/>
        <v>0</v>
      </c>
      <c r="F13286" s="218">
        <f t="shared" ref="F13286:F13296" si="2377">IF(D13286=0,0,C13286*E13286/D13286)</f>
        <v>0</v>
      </c>
      <c r="G13286" s="220"/>
      <c r="I13286" s="269"/>
    </row>
    <row r="13287" spans="1:9">
      <c r="A13287" s="251" t="str">
        <f t="shared" si="2374"/>
        <v/>
      </c>
      <c r="B13287" s="239" t="str">
        <f t="shared" si="2375"/>
        <v/>
      </c>
      <c r="C13287" s="187"/>
      <c r="D13287" s="290"/>
      <c r="E13287" s="240">
        <f t="shared" si="2376"/>
        <v>0</v>
      </c>
      <c r="F13287" s="218">
        <f t="shared" si="2377"/>
        <v>0</v>
      </c>
      <c r="G13287" s="220"/>
      <c r="I13287" s="269"/>
    </row>
    <row r="13288" spans="1:9">
      <c r="A13288" s="251" t="str">
        <f t="shared" si="2374"/>
        <v/>
      </c>
      <c r="B13288" s="239" t="str">
        <f t="shared" si="2375"/>
        <v/>
      </c>
      <c r="C13288" s="187"/>
      <c r="D13288" s="187"/>
      <c r="E13288" s="240">
        <f t="shared" si="2376"/>
        <v>0</v>
      </c>
      <c r="F13288" s="218">
        <f t="shared" si="2377"/>
        <v>0</v>
      </c>
      <c r="G13288" s="220"/>
      <c r="I13288" s="269"/>
    </row>
    <row r="13289" spans="1:9">
      <c r="A13289" s="251" t="str">
        <f t="shared" si="2374"/>
        <v/>
      </c>
      <c r="B13289" s="239" t="str">
        <f t="shared" si="2375"/>
        <v/>
      </c>
      <c r="C13289" s="187"/>
      <c r="D13289" s="187"/>
      <c r="E13289" s="240">
        <f t="shared" si="2376"/>
        <v>0</v>
      </c>
      <c r="F13289" s="218">
        <f t="shared" si="2377"/>
        <v>0</v>
      </c>
      <c r="G13289" s="220"/>
      <c r="I13289" s="269"/>
    </row>
    <row r="13290" spans="1:9">
      <c r="A13290" s="251" t="str">
        <f t="shared" si="2374"/>
        <v/>
      </c>
      <c r="B13290" s="239" t="str">
        <f t="shared" si="2375"/>
        <v/>
      </c>
      <c r="C13290" s="187"/>
      <c r="D13290" s="187"/>
      <c r="E13290" s="240">
        <f t="shared" si="2376"/>
        <v>0</v>
      </c>
      <c r="F13290" s="218">
        <f t="shared" si="2377"/>
        <v>0</v>
      </c>
      <c r="G13290" s="220"/>
      <c r="I13290" s="269"/>
    </row>
    <row r="13291" spans="1:9">
      <c r="A13291" s="251" t="str">
        <f t="shared" si="2374"/>
        <v/>
      </c>
      <c r="B13291" s="239" t="str">
        <f t="shared" si="2375"/>
        <v/>
      </c>
      <c r="C13291" s="187"/>
      <c r="D13291" s="187"/>
      <c r="E13291" s="240">
        <f t="shared" si="2376"/>
        <v>0</v>
      </c>
      <c r="F13291" s="218">
        <f t="shared" si="2377"/>
        <v>0</v>
      </c>
      <c r="G13291" s="220"/>
      <c r="I13291" s="269"/>
    </row>
    <row r="13292" spans="1:9">
      <c r="A13292" s="251" t="str">
        <f t="shared" si="2374"/>
        <v/>
      </c>
      <c r="B13292" s="239" t="str">
        <f t="shared" si="2375"/>
        <v/>
      </c>
      <c r="C13292" s="187"/>
      <c r="D13292" s="187"/>
      <c r="E13292" s="240">
        <f t="shared" si="2376"/>
        <v>0</v>
      </c>
      <c r="F13292" s="218">
        <f t="shared" si="2377"/>
        <v>0</v>
      </c>
      <c r="G13292" s="220"/>
      <c r="I13292" s="269"/>
    </row>
    <row r="13293" spans="1:9">
      <c r="A13293" s="251" t="str">
        <f t="shared" si="2374"/>
        <v/>
      </c>
      <c r="B13293" s="239" t="str">
        <f t="shared" si="2375"/>
        <v/>
      </c>
      <c r="C13293" s="187"/>
      <c r="D13293" s="187"/>
      <c r="E13293" s="240">
        <f t="shared" si="2376"/>
        <v>0</v>
      </c>
      <c r="F13293" s="218">
        <f t="shared" si="2377"/>
        <v>0</v>
      </c>
      <c r="G13293" s="220"/>
      <c r="I13293" s="269"/>
    </row>
    <row r="13294" spans="1:9">
      <c r="A13294" s="251" t="str">
        <f t="shared" si="2374"/>
        <v/>
      </c>
      <c r="B13294" s="239" t="str">
        <f t="shared" si="2375"/>
        <v/>
      </c>
      <c r="C13294" s="187"/>
      <c r="D13294" s="187"/>
      <c r="E13294" s="240">
        <f t="shared" si="2376"/>
        <v>0</v>
      </c>
      <c r="F13294" s="218">
        <f t="shared" si="2377"/>
        <v>0</v>
      </c>
      <c r="G13294" s="220"/>
      <c r="I13294" s="269"/>
    </row>
    <row r="13295" spans="1:9">
      <c r="A13295" s="251" t="str">
        <f t="shared" si="2374"/>
        <v/>
      </c>
      <c r="B13295" s="239" t="str">
        <f t="shared" si="2375"/>
        <v/>
      </c>
      <c r="C13295" s="187"/>
      <c r="D13295" s="187"/>
      <c r="E13295" s="240">
        <f t="shared" si="2376"/>
        <v>0</v>
      </c>
      <c r="F13295" s="218">
        <f t="shared" si="2377"/>
        <v>0</v>
      </c>
      <c r="G13295" s="220"/>
      <c r="I13295" s="269"/>
    </row>
    <row r="13296" spans="1:9" ht="31.5" customHeight="1">
      <c r="A13296" s="251" t="str">
        <f t="shared" si="2374"/>
        <v/>
      </c>
      <c r="B13296" s="239" t="str">
        <f t="shared" si="2375"/>
        <v/>
      </c>
      <c r="C13296" s="187"/>
      <c r="D13296" s="187"/>
      <c r="E13296" s="240">
        <f t="shared" si="2376"/>
        <v>0</v>
      </c>
      <c r="F13296" s="218">
        <f t="shared" si="2377"/>
        <v>0</v>
      </c>
      <c r="G13296" s="221"/>
      <c r="I13296" s="308"/>
    </row>
    <row r="13297" spans="1:20" ht="13.5" thickBot="1">
      <c r="A13297" s="222"/>
      <c r="B13297" s="223"/>
      <c r="C13297" s="223"/>
      <c r="D13297" s="225"/>
      <c r="E13297" s="225"/>
      <c r="F13297" s="226" t="s">
        <v>79</v>
      </c>
      <c r="G13297" s="250">
        <f>SUM(F13285:F13296)</f>
        <v>0</v>
      </c>
      <c r="I13297" s="308"/>
    </row>
    <row r="13298" spans="1:20" ht="13.5" thickTop="1">
      <c r="A13298" s="179" t="s">
        <v>72</v>
      </c>
      <c r="B13298" s="229"/>
      <c r="C13298" s="229"/>
      <c r="D13298" s="231"/>
      <c r="E13298" s="231"/>
      <c r="F13298" s="230"/>
      <c r="G13298" s="232"/>
      <c r="H13298" s="209"/>
      <c r="I13298" s="307"/>
    </row>
    <row r="13299" spans="1:20">
      <c r="A13299" s="233" t="s">
        <v>53</v>
      </c>
      <c r="B13299" s="234"/>
      <c r="C13299" s="234"/>
      <c r="D13299" s="299"/>
      <c r="E13299" s="236" t="s">
        <v>73</v>
      </c>
      <c r="F13299" s="237" t="s">
        <v>74</v>
      </c>
      <c r="G13299" s="252" t="s">
        <v>73</v>
      </c>
      <c r="I13299" s="308"/>
    </row>
    <row r="13300" spans="1:20">
      <c r="A13300" s="178" t="s">
        <v>86</v>
      </c>
      <c r="B13300" s="253"/>
      <c r="C13300" s="253"/>
      <c r="D13300" s="300"/>
      <c r="E13300" s="217">
        <f>SUM(G13259,G13274,G13282,G13297)</f>
        <v>0</v>
      </c>
      <c r="F13300" s="254">
        <f>A</f>
        <v>0</v>
      </c>
      <c r="G13300" s="255">
        <f>E13300*F13300</f>
        <v>0</v>
      </c>
      <c r="I13300" s="308"/>
    </row>
    <row r="13301" spans="1:20">
      <c r="A13301" s="178" t="s">
        <v>84</v>
      </c>
      <c r="B13301" s="253"/>
      <c r="C13301" s="253"/>
      <c r="D13301" s="300"/>
      <c r="E13301" s="217">
        <f>SUM(G13259,G13274,G13282,G13297)</f>
        <v>0</v>
      </c>
      <c r="F13301" s="254">
        <f>I</f>
        <v>0</v>
      </c>
      <c r="G13301" s="255">
        <f>E13301*F13301</f>
        <v>0</v>
      </c>
      <c r="I13301" s="308"/>
    </row>
    <row r="13302" spans="1:20" ht="33" customHeight="1">
      <c r="A13302" s="178" t="s">
        <v>85</v>
      </c>
      <c r="B13302" s="253"/>
      <c r="C13302" s="253"/>
      <c r="D13302" s="300"/>
      <c r="E13302" s="217">
        <f>SUM(G13259,G13274,G13282,G13297)</f>
        <v>0</v>
      </c>
      <c r="F13302" s="254">
        <f>U</f>
        <v>0</v>
      </c>
      <c r="G13302" s="255">
        <f>E13302*F13302</f>
        <v>0</v>
      </c>
      <c r="I13302" s="308"/>
      <c r="J13302" s="281"/>
      <c r="K13302" s="281"/>
      <c r="L13302" s="281"/>
      <c r="M13302" s="281"/>
      <c r="N13302" s="281"/>
      <c r="O13302" s="281"/>
      <c r="P13302" s="281"/>
      <c r="Q13302" s="281"/>
      <c r="R13302" s="281"/>
      <c r="S13302" s="281"/>
    </row>
    <row r="13303" spans="1:20" s="201" customFormat="1" ht="13.5" thickBot="1">
      <c r="A13303" s="222"/>
      <c r="B13303" s="223"/>
      <c r="C13303" s="223"/>
      <c r="D13303" s="225"/>
      <c r="E13303" s="225"/>
      <c r="F13303" s="256" t="s">
        <v>83</v>
      </c>
      <c r="G13303" s="250">
        <f>SUM(G13300:G13302)</f>
        <v>0</v>
      </c>
      <c r="I13303" s="309"/>
      <c r="J13303" s="201" t="str">
        <f>B13243</f>
        <v>14,5</v>
      </c>
      <c r="K13303" s="261">
        <f>E13300</f>
        <v>0</v>
      </c>
      <c r="L13303" s="261">
        <f>+G13259</f>
        <v>0</v>
      </c>
      <c r="M13303" s="261">
        <f>+G13274</f>
        <v>0</v>
      </c>
      <c r="N13303" s="261">
        <f>+G13282</f>
        <v>0</v>
      </c>
      <c r="O13303" s="261">
        <f>+G13297</f>
        <v>0</v>
      </c>
      <c r="P13303" s="280">
        <f>G13300</f>
        <v>0</v>
      </c>
      <c r="Q13303" s="280">
        <f>G13301</f>
        <v>0</v>
      </c>
      <c r="R13303" s="280">
        <f>G13302</f>
        <v>0</v>
      </c>
      <c r="S13303" s="283">
        <f>SUM(K13303:R13303)</f>
        <v>0</v>
      </c>
      <c r="T13303" s="280"/>
    </row>
    <row r="13304" spans="1:20" ht="14" thickTop="1" thickBot="1">
      <c r="A13304" s="257"/>
      <c r="B13304" s="201"/>
      <c r="C13304" s="201"/>
      <c r="D13304" s="301"/>
      <c r="E13304" s="258" t="s">
        <v>88</v>
      </c>
      <c r="F13304" s="259"/>
      <c r="G13304" s="260">
        <f>ROUND(SUM(G13259,G13274,G13282,G13297,G13303),0)</f>
        <v>0</v>
      </c>
      <c r="I13304" s="308"/>
      <c r="T13304" s="280"/>
    </row>
    <row r="13305" spans="1:20" ht="13.5" thickTop="1">
      <c r="A13305" s="262" t="s">
        <v>95</v>
      </c>
      <c r="D13305" s="206"/>
      <c r="E13305" s="206"/>
      <c r="F13305" s="205"/>
      <c r="G13305" s="208"/>
      <c r="I13305" s="308"/>
      <c r="T13305" s="280"/>
    </row>
    <row r="13306" spans="1:20">
      <c r="A13306" s="262"/>
      <c r="B13306" s="263"/>
      <c r="C13306" s="263"/>
      <c r="D13306" s="302"/>
      <c r="E13306" s="206"/>
      <c r="F13306" s="205"/>
      <c r="G13306" s="264">
        <f ca="1">TODAY()</f>
        <v>45189</v>
      </c>
      <c r="I13306" s="308"/>
      <c r="T13306" s="280"/>
    </row>
    <row r="13307" spans="1:20" s="191" customFormat="1" ht="13.5" thickBot="1">
      <c r="A13307" s="222"/>
      <c r="B13307" s="223"/>
      <c r="C13307" s="223"/>
      <c r="D13307" s="225"/>
      <c r="E13307" s="225"/>
      <c r="F13307" s="224"/>
      <c r="G13307" s="265"/>
      <c r="I13307" s="303"/>
      <c r="S13307" s="282"/>
    </row>
    <row r="13308" spans="1:20" s="191" customFormat="1" ht="13.5" thickTop="1">
      <c r="A13308" s="188" t="s">
        <v>124</v>
      </c>
      <c r="B13308" s="188"/>
      <c r="C13308" s="188"/>
      <c r="D13308" s="190"/>
      <c r="E13308" s="190"/>
      <c r="F13308" s="189"/>
      <c r="G13308" s="189"/>
      <c r="I13308" s="303"/>
      <c r="S13308" s="282"/>
    </row>
    <row r="13309" spans="1:20" s="191" customFormat="1">
      <c r="A13309" s="188" t="str">
        <f>CONCATENATE('Prestaciones y AIU'!A11928," ANALISIS DE PRECIOS UNITARIOS")</f>
        <v xml:space="preserve"> ANALISIS DE PRECIOS UNITARIOS</v>
      </c>
      <c r="B13309" s="188"/>
      <c r="C13309" s="188"/>
      <c r="D13309" s="190"/>
      <c r="E13309" s="190"/>
      <c r="F13309" s="189"/>
      <c r="G13309" s="189"/>
      <c r="I13309" s="303"/>
      <c r="S13309" s="282"/>
    </row>
    <row r="13310" spans="1:20" s="191" customFormat="1">
      <c r="A13310" s="188" t="str">
        <f>Objeto_LIC</f>
        <v>OBJETO PROCESO COMPETITIVO</v>
      </c>
      <c r="B13310" s="188"/>
      <c r="C13310" s="188"/>
      <c r="D13310" s="190"/>
      <c r="E13310" s="190"/>
      <c r="F13310" s="189"/>
      <c r="G13310" s="189"/>
      <c r="I13310" s="303"/>
      <c r="S13310" s="282"/>
    </row>
    <row r="13311" spans="1:20">
      <c r="A13311" s="188"/>
      <c r="B13311" s="188"/>
      <c r="C13311" s="188"/>
      <c r="D13311" s="190"/>
      <c r="E13311" s="190"/>
      <c r="F13311" s="189"/>
      <c r="G13311" s="189"/>
    </row>
    <row r="13312" spans="1:20" s="201" customFormat="1" ht="13.5" thickBot="1">
      <c r="A13312" s="192"/>
      <c r="B13312" s="192"/>
      <c r="C13312" s="192"/>
      <c r="D13312" s="194"/>
      <c r="E13312" s="194"/>
      <c r="F13312" s="193"/>
      <c r="G13312" s="193"/>
      <c r="I13312" s="305"/>
      <c r="S13312" s="282"/>
    </row>
    <row r="13313" spans="1:19" ht="13.5" thickTop="1">
      <c r="A13313" s="196"/>
      <c r="B13313" s="197"/>
      <c r="C13313" s="197"/>
      <c r="D13313" s="199"/>
      <c r="E13313" s="199"/>
      <c r="F13313" s="198"/>
      <c r="G13313" s="200" t="s">
        <v>125</v>
      </c>
    </row>
    <row r="13314" spans="1:19">
      <c r="A13314" s="202" t="s">
        <v>58</v>
      </c>
      <c r="B13314" s="844" t="str">
        <f>Proponente</f>
        <v>INDICAR NOMBRE DE CONTRATISTA</v>
      </c>
      <c r="C13314" s="844"/>
      <c r="D13314" s="844"/>
      <c r="E13314" s="844"/>
      <c r="F13314" s="844"/>
      <c r="G13314" s="845"/>
    </row>
    <row r="13315" spans="1:19">
      <c r="A13315" s="202" t="s">
        <v>59</v>
      </c>
      <c r="B13315" s="203" t="str">
        <f>Presupuesto!$A$200</f>
        <v>14,6</v>
      </c>
      <c r="C13315" s="844" t="str">
        <f>Presupuesto!$B$200</f>
        <v>Demolición mecánica de estructuras con acero con retroexcavadora con martillo hidráulico</v>
      </c>
      <c r="D13315" s="844"/>
      <c r="E13315" s="844"/>
      <c r="F13315" s="844"/>
      <c r="G13315" s="845"/>
    </row>
    <row r="13316" spans="1:19">
      <c r="A13316" s="204"/>
      <c r="D13316" s="206"/>
      <c r="E13316" s="206"/>
      <c r="F13316" s="192" t="s">
        <v>87</v>
      </c>
      <c r="G13316" s="207" t="str">
        <f>Presupuesto!$C$200</f>
        <v>m3</v>
      </c>
      <c r="I13316" s="306"/>
      <c r="J13316" s="281"/>
      <c r="K13316" s="281"/>
      <c r="L13316" s="281"/>
      <c r="M13316" s="281"/>
      <c r="N13316" s="281"/>
      <c r="O13316" s="281"/>
      <c r="P13316" s="281"/>
      <c r="Q13316" s="281"/>
      <c r="R13316" s="281"/>
      <c r="S13316" s="281"/>
    </row>
    <row r="13317" spans="1:19" s="209" customFormat="1" ht="13.5" thickBot="1">
      <c r="A13317" s="202" t="s">
        <v>60</v>
      </c>
      <c r="B13317" s="195"/>
      <c r="C13317" s="195"/>
      <c r="D13317" s="206"/>
      <c r="E13317" s="206"/>
      <c r="F13317" s="205"/>
      <c r="G13317" s="208"/>
      <c r="I13317" s="307"/>
      <c r="S13317" s="281"/>
    </row>
    <row r="13318" spans="1:19" ht="13.5" thickTop="1">
      <c r="A13318" s="210" t="s">
        <v>53</v>
      </c>
      <c r="B13318" s="211" t="s">
        <v>61</v>
      </c>
      <c r="C13318" s="211" t="s">
        <v>62</v>
      </c>
      <c r="D13318" s="212" t="s">
        <v>70</v>
      </c>
      <c r="E13318" s="213" t="s">
        <v>98</v>
      </c>
      <c r="F13318" s="213" t="s">
        <v>75</v>
      </c>
      <c r="G13318" s="214" t="s">
        <v>66</v>
      </c>
      <c r="I13318" s="269"/>
    </row>
    <row r="13319" spans="1:19">
      <c r="A13319" s="215" t="str">
        <f t="shared" ref="A13319:A13330" si="2378">IF(I13318=0,"-",VLOOKUP(I13318,EQUIPOS,2,FALSE))</f>
        <v>-</v>
      </c>
      <c r="B13319" s="216"/>
      <c r="C13319" s="216"/>
      <c r="D13319" s="186"/>
      <c r="E13319" s="217">
        <f t="shared" ref="E13319:E13330" si="2379">IF(I13318=0,0,VLOOKUP(I13318,EQUIPOS,4,FALSE))</f>
        <v>0</v>
      </c>
      <c r="F13319" s="218">
        <f t="shared" ref="F13319:F13330" si="2380">IF(D13319=0,0,E13319/D13319)</f>
        <v>0</v>
      </c>
      <c r="G13319" s="219"/>
      <c r="I13319" s="269"/>
    </row>
    <row r="13320" spans="1:19">
      <c r="A13320" s="215" t="str">
        <f t="shared" si="2378"/>
        <v>-</v>
      </c>
      <c r="B13320" s="216"/>
      <c r="C13320" s="216"/>
      <c r="D13320" s="186"/>
      <c r="E13320" s="217">
        <f t="shared" si="2379"/>
        <v>0</v>
      </c>
      <c r="F13320" s="218">
        <f t="shared" si="2380"/>
        <v>0</v>
      </c>
      <c r="G13320" s="220"/>
      <c r="I13320" s="269"/>
    </row>
    <row r="13321" spans="1:19">
      <c r="A13321" s="215" t="str">
        <f t="shared" si="2378"/>
        <v>-</v>
      </c>
      <c r="B13321" s="216"/>
      <c r="C13321" s="216"/>
      <c r="D13321" s="186"/>
      <c r="E13321" s="217">
        <f t="shared" si="2379"/>
        <v>0</v>
      </c>
      <c r="F13321" s="218">
        <f t="shared" si="2380"/>
        <v>0</v>
      </c>
      <c r="G13321" s="220"/>
      <c r="I13321" s="269"/>
    </row>
    <row r="13322" spans="1:19">
      <c r="A13322" s="215" t="str">
        <f t="shared" si="2378"/>
        <v>-</v>
      </c>
      <c r="B13322" s="216"/>
      <c r="C13322" s="216"/>
      <c r="D13322" s="186"/>
      <c r="E13322" s="217">
        <f t="shared" si="2379"/>
        <v>0</v>
      </c>
      <c r="F13322" s="218">
        <f t="shared" si="2380"/>
        <v>0</v>
      </c>
      <c r="G13322" s="220"/>
      <c r="I13322" s="269"/>
    </row>
    <row r="13323" spans="1:19">
      <c r="A13323" s="215" t="str">
        <f t="shared" si="2378"/>
        <v>-</v>
      </c>
      <c r="B13323" s="216"/>
      <c r="C13323" s="216"/>
      <c r="D13323" s="186"/>
      <c r="E13323" s="217">
        <f t="shared" si="2379"/>
        <v>0</v>
      </c>
      <c r="F13323" s="218">
        <f t="shared" si="2380"/>
        <v>0</v>
      </c>
      <c r="G13323" s="220"/>
      <c r="I13323" s="269"/>
    </row>
    <row r="13324" spans="1:19">
      <c r="A13324" s="215" t="str">
        <f t="shared" si="2378"/>
        <v>-</v>
      </c>
      <c r="B13324" s="216"/>
      <c r="C13324" s="216"/>
      <c r="D13324" s="186"/>
      <c r="E13324" s="217">
        <f t="shared" si="2379"/>
        <v>0</v>
      </c>
      <c r="F13324" s="218">
        <f t="shared" si="2380"/>
        <v>0</v>
      </c>
      <c r="G13324" s="220"/>
      <c r="I13324" s="269"/>
    </row>
    <row r="13325" spans="1:19">
      <c r="A13325" s="215" t="str">
        <f t="shared" si="2378"/>
        <v>-</v>
      </c>
      <c r="B13325" s="216"/>
      <c r="C13325" s="216"/>
      <c r="D13325" s="186"/>
      <c r="E13325" s="217">
        <f t="shared" si="2379"/>
        <v>0</v>
      </c>
      <c r="F13325" s="218">
        <f t="shared" si="2380"/>
        <v>0</v>
      </c>
      <c r="G13325" s="220"/>
      <c r="I13325" s="269"/>
    </row>
    <row r="13326" spans="1:19">
      <c r="A13326" s="215" t="str">
        <f t="shared" si="2378"/>
        <v>-</v>
      </c>
      <c r="B13326" s="216"/>
      <c r="C13326" s="216"/>
      <c r="D13326" s="186"/>
      <c r="E13326" s="217">
        <f t="shared" si="2379"/>
        <v>0</v>
      </c>
      <c r="F13326" s="218">
        <f t="shared" si="2380"/>
        <v>0</v>
      </c>
      <c r="G13326" s="220"/>
      <c r="I13326" s="269"/>
    </row>
    <row r="13327" spans="1:19">
      <c r="A13327" s="215" t="str">
        <f t="shared" si="2378"/>
        <v>-</v>
      </c>
      <c r="B13327" s="216"/>
      <c r="C13327" s="216"/>
      <c r="D13327" s="186"/>
      <c r="E13327" s="217">
        <f t="shared" si="2379"/>
        <v>0</v>
      </c>
      <c r="F13327" s="218">
        <f t="shared" si="2380"/>
        <v>0</v>
      </c>
      <c r="G13327" s="220"/>
      <c r="I13327" s="269"/>
    </row>
    <row r="13328" spans="1:19">
      <c r="A13328" s="215" t="str">
        <f t="shared" si="2378"/>
        <v>-</v>
      </c>
      <c r="B13328" s="216"/>
      <c r="C13328" s="216"/>
      <c r="D13328" s="186"/>
      <c r="E13328" s="217">
        <f t="shared" si="2379"/>
        <v>0</v>
      </c>
      <c r="F13328" s="218">
        <f t="shared" si="2380"/>
        <v>0</v>
      </c>
      <c r="G13328" s="220"/>
      <c r="I13328" s="269"/>
    </row>
    <row r="13329" spans="1:19">
      <c r="A13329" s="215" t="str">
        <f t="shared" si="2378"/>
        <v>-</v>
      </c>
      <c r="B13329" s="216"/>
      <c r="C13329" s="216"/>
      <c r="D13329" s="186"/>
      <c r="E13329" s="217">
        <f t="shared" si="2379"/>
        <v>0</v>
      </c>
      <c r="F13329" s="218">
        <f t="shared" si="2380"/>
        <v>0</v>
      </c>
      <c r="G13329" s="220"/>
      <c r="I13329" s="269"/>
    </row>
    <row r="13330" spans="1:19">
      <c r="A13330" s="215" t="str">
        <f t="shared" si="2378"/>
        <v>-</v>
      </c>
      <c r="B13330" s="216"/>
      <c r="C13330" s="216"/>
      <c r="D13330" s="186"/>
      <c r="E13330" s="217">
        <f t="shared" si="2379"/>
        <v>0</v>
      </c>
      <c r="F13330" s="218">
        <f t="shared" si="2380"/>
        <v>0</v>
      </c>
      <c r="G13330" s="220"/>
      <c r="I13330" s="308"/>
    </row>
    <row r="13331" spans="1:19" ht="13.5" thickBot="1">
      <c r="A13331" s="222"/>
      <c r="B13331" s="223"/>
      <c r="C13331" s="223"/>
      <c r="D13331" s="225"/>
      <c r="E13331" s="225"/>
      <c r="F13331" s="226" t="s">
        <v>76</v>
      </c>
      <c r="G13331" s="227">
        <f>SUM(F13319:F13330)</f>
        <v>0</v>
      </c>
      <c r="I13331" s="308"/>
    </row>
    <row r="13332" spans="1:19" s="209" customFormat="1" ht="13.5" thickTop="1">
      <c r="A13332" s="228" t="s">
        <v>63</v>
      </c>
      <c r="B13332" s="229"/>
      <c r="C13332" s="229"/>
      <c r="D13332" s="231"/>
      <c r="E13332" s="231"/>
      <c r="F13332" s="230"/>
      <c r="G13332" s="232"/>
      <c r="I13332" s="307"/>
      <c r="S13332" s="281"/>
    </row>
    <row r="13333" spans="1:19" ht="26">
      <c r="A13333" s="233" t="s">
        <v>53</v>
      </c>
      <c r="B13333" s="234"/>
      <c r="C13333" s="235" t="s">
        <v>54</v>
      </c>
      <c r="D13333" s="298" t="s">
        <v>64</v>
      </c>
      <c r="E13333" s="236" t="s">
        <v>65</v>
      </c>
      <c r="F13333" s="237" t="s">
        <v>75</v>
      </c>
      <c r="G13333" s="238" t="s">
        <v>66</v>
      </c>
      <c r="I13333" s="269"/>
    </row>
    <row r="13334" spans="1:19">
      <c r="A13334" s="842" t="str">
        <f t="shared" ref="A13334:A13345" si="2381">IF(I13333=0,"",VLOOKUP(I13333,MATERIALES,2,FALSE))</f>
        <v/>
      </c>
      <c r="B13334" s="843"/>
      <c r="C13334" s="239" t="str">
        <f t="shared" ref="C13334:C13342" si="2382">IF(I13333=0,"",VLOOKUP(I13333,MATERIALES,3,FALSE))</f>
        <v/>
      </c>
      <c r="D13334" s="186"/>
      <c r="E13334" s="240">
        <f t="shared" ref="E13334:E13345" si="2383">IF(I13333=0,0,VLOOKUP(I13333,MATERIALES,4,FALSE))</f>
        <v>0</v>
      </c>
      <c r="F13334" s="218">
        <f>D13334*E13334</f>
        <v>0</v>
      </c>
      <c r="G13334" s="219"/>
      <c r="I13334" s="269"/>
    </row>
    <row r="13335" spans="1:19">
      <c r="A13335" s="842" t="str">
        <f t="shared" si="2381"/>
        <v/>
      </c>
      <c r="B13335" s="843"/>
      <c r="C13335" s="239" t="str">
        <f t="shared" si="2382"/>
        <v/>
      </c>
      <c r="D13335" s="186"/>
      <c r="E13335" s="240">
        <f t="shared" si="2383"/>
        <v>0</v>
      </c>
      <c r="F13335" s="218">
        <f t="shared" ref="F13335:F13345" si="2384">D13335*E13335</f>
        <v>0</v>
      </c>
      <c r="G13335" s="220"/>
      <c r="I13335" s="269"/>
    </row>
    <row r="13336" spans="1:19">
      <c r="A13336" s="842" t="str">
        <f t="shared" si="2381"/>
        <v/>
      </c>
      <c r="B13336" s="843"/>
      <c r="C13336" s="239" t="str">
        <f t="shared" si="2382"/>
        <v/>
      </c>
      <c r="D13336" s="186"/>
      <c r="E13336" s="240">
        <f t="shared" si="2383"/>
        <v>0</v>
      </c>
      <c r="F13336" s="218">
        <f t="shared" si="2384"/>
        <v>0</v>
      </c>
      <c r="G13336" s="220"/>
      <c r="I13336" s="269"/>
    </row>
    <row r="13337" spans="1:19">
      <c r="A13337" s="842" t="str">
        <f t="shared" si="2381"/>
        <v/>
      </c>
      <c r="B13337" s="843"/>
      <c r="C13337" s="239" t="str">
        <f t="shared" si="2382"/>
        <v/>
      </c>
      <c r="D13337" s="186"/>
      <c r="E13337" s="240">
        <f t="shared" si="2383"/>
        <v>0</v>
      </c>
      <c r="F13337" s="218">
        <f t="shared" si="2384"/>
        <v>0</v>
      </c>
      <c r="G13337" s="220"/>
      <c r="I13337" s="269"/>
    </row>
    <row r="13338" spans="1:19">
      <c r="A13338" s="842" t="str">
        <f t="shared" si="2381"/>
        <v/>
      </c>
      <c r="B13338" s="843"/>
      <c r="C13338" s="239" t="str">
        <f t="shared" si="2382"/>
        <v/>
      </c>
      <c r="D13338" s="186"/>
      <c r="E13338" s="240">
        <f t="shared" si="2383"/>
        <v>0</v>
      </c>
      <c r="F13338" s="218">
        <f t="shared" si="2384"/>
        <v>0</v>
      </c>
      <c r="G13338" s="220"/>
      <c r="I13338" s="269"/>
    </row>
    <row r="13339" spans="1:19">
      <c r="A13339" s="842" t="str">
        <f t="shared" si="2381"/>
        <v/>
      </c>
      <c r="B13339" s="843"/>
      <c r="C13339" s="239" t="str">
        <f t="shared" si="2382"/>
        <v/>
      </c>
      <c r="D13339" s="186"/>
      <c r="E13339" s="240">
        <f t="shared" si="2383"/>
        <v>0</v>
      </c>
      <c r="F13339" s="218">
        <f t="shared" si="2384"/>
        <v>0</v>
      </c>
      <c r="G13339" s="220"/>
      <c r="I13339" s="269"/>
    </row>
    <row r="13340" spans="1:19">
      <c r="A13340" s="842" t="str">
        <f t="shared" si="2381"/>
        <v/>
      </c>
      <c r="B13340" s="843"/>
      <c r="C13340" s="239" t="str">
        <f t="shared" si="2382"/>
        <v/>
      </c>
      <c r="D13340" s="186"/>
      <c r="E13340" s="240">
        <f t="shared" si="2383"/>
        <v>0</v>
      </c>
      <c r="F13340" s="218">
        <f t="shared" si="2384"/>
        <v>0</v>
      </c>
      <c r="G13340" s="220"/>
      <c r="I13340" s="269"/>
    </row>
    <row r="13341" spans="1:19">
      <c r="A13341" s="842" t="str">
        <f t="shared" si="2381"/>
        <v/>
      </c>
      <c r="B13341" s="843"/>
      <c r="C13341" s="239" t="str">
        <f t="shared" si="2382"/>
        <v/>
      </c>
      <c r="D13341" s="186"/>
      <c r="E13341" s="240">
        <f t="shared" si="2383"/>
        <v>0</v>
      </c>
      <c r="F13341" s="218">
        <f t="shared" si="2384"/>
        <v>0</v>
      </c>
      <c r="G13341" s="241"/>
      <c r="I13341" s="269"/>
    </row>
    <row r="13342" spans="1:19">
      <c r="A13342" s="842" t="str">
        <f t="shared" si="2381"/>
        <v/>
      </c>
      <c r="B13342" s="843"/>
      <c r="C13342" s="239" t="str">
        <f t="shared" si="2382"/>
        <v/>
      </c>
      <c r="D13342" s="186"/>
      <c r="E13342" s="240">
        <f t="shared" si="2383"/>
        <v>0</v>
      </c>
      <c r="F13342" s="218">
        <f t="shared" si="2384"/>
        <v>0</v>
      </c>
      <c r="G13342" s="220"/>
      <c r="I13342" s="269"/>
    </row>
    <row r="13343" spans="1:19">
      <c r="A13343" s="842" t="str">
        <f t="shared" si="2381"/>
        <v/>
      </c>
      <c r="B13343" s="843"/>
      <c r="C13343" s="239"/>
      <c r="D13343" s="186"/>
      <c r="E13343" s="240">
        <f t="shared" si="2383"/>
        <v>0</v>
      </c>
      <c r="F13343" s="218">
        <f t="shared" si="2384"/>
        <v>0</v>
      </c>
      <c r="G13343" s="220"/>
      <c r="I13343" s="269"/>
    </row>
    <row r="13344" spans="1:19">
      <c r="A13344" s="842" t="str">
        <f t="shared" si="2381"/>
        <v/>
      </c>
      <c r="B13344" s="843"/>
      <c r="C13344" s="239"/>
      <c r="D13344" s="186"/>
      <c r="E13344" s="240">
        <f t="shared" si="2383"/>
        <v>0</v>
      </c>
      <c r="F13344" s="218">
        <f t="shared" si="2384"/>
        <v>0</v>
      </c>
      <c r="G13344" s="220"/>
      <c r="I13344" s="269"/>
    </row>
    <row r="13345" spans="1:9" ht="26.25" customHeight="1">
      <c r="A13345" s="842" t="str">
        <f t="shared" si="2381"/>
        <v/>
      </c>
      <c r="B13345" s="843"/>
      <c r="C13345" s="239" t="str">
        <f t="shared" ref="C13345" si="2385">IF(I13344=0,"",VLOOKUP(I13344,MATERIALES,3,FALSE))</f>
        <v/>
      </c>
      <c r="D13345" s="186"/>
      <c r="E13345" s="240">
        <f t="shared" si="2383"/>
        <v>0</v>
      </c>
      <c r="F13345" s="218">
        <f t="shared" si="2384"/>
        <v>0</v>
      </c>
      <c r="G13345" s="221"/>
      <c r="I13345" s="308"/>
    </row>
    <row r="13346" spans="1:9" ht="13.5" thickBot="1">
      <c r="A13346" s="204"/>
      <c r="D13346" s="206"/>
      <c r="E13346" s="242"/>
      <c r="F13346" s="243" t="s">
        <v>77</v>
      </c>
      <c r="G13346" s="241">
        <f>SUM(F13334:F13345)</f>
        <v>0</v>
      </c>
      <c r="I13346" s="308"/>
    </row>
    <row r="13347" spans="1:9" ht="14" thickTop="1" thickBot="1">
      <c r="A13347" s="244" t="s">
        <v>68</v>
      </c>
      <c r="B13347" s="245"/>
      <c r="C13347" s="245"/>
      <c r="D13347" s="247"/>
      <c r="E13347" s="247"/>
      <c r="F13347" s="246"/>
      <c r="G13347" s="248"/>
      <c r="I13347" s="308"/>
    </row>
    <row r="13348" spans="1:9" ht="13.5" thickTop="1">
      <c r="A13348" s="233" t="s">
        <v>53</v>
      </c>
      <c r="B13348" s="234"/>
      <c r="C13348" s="236" t="s">
        <v>67</v>
      </c>
      <c r="D13348" s="298" t="s">
        <v>71</v>
      </c>
      <c r="E13348" s="236" t="s">
        <v>96</v>
      </c>
      <c r="F13348" s="237" t="s">
        <v>75</v>
      </c>
      <c r="G13348" s="238" t="s">
        <v>66</v>
      </c>
      <c r="I13348" s="269"/>
    </row>
    <row r="13349" spans="1:9">
      <c r="A13349" s="842" t="str">
        <f>IF(I13348=0,"",VLOOKUP(I13348,EQUIPOS,2,FALSE))</f>
        <v/>
      </c>
      <c r="B13349" s="843"/>
      <c r="C13349" s="187"/>
      <c r="D13349" s="186"/>
      <c r="E13349" s="240">
        <f>IF(I13348=0,0,VLOOKUP(I13348,EQUIPOS,4,FALSE))</f>
        <v>0</v>
      </c>
      <c r="F13349" s="218">
        <f>C13349*D13349*E13349</f>
        <v>0</v>
      </c>
      <c r="G13349" s="219"/>
      <c r="I13349" s="269"/>
    </row>
    <row r="13350" spans="1:9">
      <c r="A13350" s="842" t="str">
        <f>IF(I13349=0,"",VLOOKUP(I13349,EQUIPOS,2,FALSE))</f>
        <v/>
      </c>
      <c r="B13350" s="843"/>
      <c r="C13350" s="187"/>
      <c r="D13350" s="186"/>
      <c r="E13350" s="240">
        <f>IF(I13349=0,0,VLOOKUP(I13349,EQUIPOS,4,FALSE))</f>
        <v>0</v>
      </c>
      <c r="F13350" s="218">
        <f t="shared" ref="F13350:F13353" si="2386">C13350*D13350*E13350</f>
        <v>0</v>
      </c>
      <c r="G13350" s="220"/>
      <c r="I13350" s="269"/>
    </row>
    <row r="13351" spans="1:9">
      <c r="A13351" s="842" t="str">
        <f>IF(I13350=0,"",VLOOKUP(I13350,EQUIPOS,2,FALSE))</f>
        <v/>
      </c>
      <c r="B13351" s="843"/>
      <c r="C13351" s="187"/>
      <c r="D13351" s="186"/>
      <c r="E13351" s="240">
        <f>IF(I13350=0,0,VLOOKUP(I13350,EQUIPOS,4,FALSE))</f>
        <v>0</v>
      </c>
      <c r="F13351" s="218">
        <f t="shared" si="2386"/>
        <v>0</v>
      </c>
      <c r="G13351" s="220"/>
      <c r="I13351" s="269"/>
    </row>
    <row r="13352" spans="1:9">
      <c r="A13352" s="842" t="str">
        <f>IF(I13351=0,"",VLOOKUP(I13351,EQUIPOS,2,FALSE))</f>
        <v/>
      </c>
      <c r="B13352" s="843"/>
      <c r="C13352" s="187"/>
      <c r="D13352" s="186"/>
      <c r="E13352" s="240">
        <f>IF(I13351=0,0,VLOOKUP(I13351,EQUIPOS,4,FALSE))</f>
        <v>0</v>
      </c>
      <c r="F13352" s="218">
        <f t="shared" si="2386"/>
        <v>0</v>
      </c>
      <c r="G13352" s="220"/>
      <c r="I13352" s="269"/>
    </row>
    <row r="13353" spans="1:9" ht="30.75" customHeight="1">
      <c r="A13353" s="842" t="str">
        <f>IF(I13352=0,"",VLOOKUP(I13352,EQUIPOS,2,FALSE))</f>
        <v/>
      </c>
      <c r="B13353" s="843"/>
      <c r="C13353" s="187"/>
      <c r="D13353" s="186"/>
      <c r="E13353" s="240">
        <f>IF(I13352=0,0,VLOOKUP(I13352,EQUIPOS,4,FALSE))</f>
        <v>0</v>
      </c>
      <c r="F13353" s="218">
        <f t="shared" si="2386"/>
        <v>0</v>
      </c>
      <c r="G13353" s="221"/>
      <c r="I13353" s="308"/>
    </row>
    <row r="13354" spans="1:9" ht="13.5" thickBot="1">
      <c r="A13354" s="222"/>
      <c r="B13354" s="223"/>
      <c r="C13354" s="223"/>
      <c r="D13354" s="225"/>
      <c r="E13354" s="249"/>
      <c r="F13354" s="226" t="s">
        <v>78</v>
      </c>
      <c r="G13354" s="250">
        <f>SUM(F13349:F13353)</f>
        <v>0</v>
      </c>
      <c r="I13354" s="308"/>
    </row>
    <row r="13355" spans="1:9" ht="13.5" thickTop="1">
      <c r="A13355" s="228" t="s">
        <v>69</v>
      </c>
      <c r="B13355" s="229"/>
      <c r="C13355" s="229"/>
      <c r="D13355" s="231"/>
      <c r="E13355" s="231"/>
      <c r="F13355" s="230"/>
      <c r="G13355" s="232"/>
      <c r="H13355" s="209"/>
      <c r="I13355" s="307"/>
    </row>
    <row r="13356" spans="1:9" ht="26">
      <c r="A13356" s="233" t="s">
        <v>53</v>
      </c>
      <c r="B13356" s="235" t="s">
        <v>54</v>
      </c>
      <c r="C13356" s="235" t="s">
        <v>64</v>
      </c>
      <c r="D13356" s="298" t="s">
        <v>70</v>
      </c>
      <c r="E13356" s="236" t="s">
        <v>65</v>
      </c>
      <c r="F13356" s="237" t="s">
        <v>75</v>
      </c>
      <c r="G13356" s="238" t="s">
        <v>66</v>
      </c>
      <c r="I13356" s="269"/>
    </row>
    <row r="13357" spans="1:9">
      <c r="A13357" s="251" t="str">
        <f t="shared" ref="A13357:A13368" si="2387">IF(I13356=0,"",VLOOKUP(I13356,MANOOBRA,2,FALSE))</f>
        <v/>
      </c>
      <c r="B13357" s="239" t="str">
        <f t="shared" ref="B13357:B13368" si="2388">IF(I13356=0,"",VLOOKUP(I13356,MANOOBRA,3,FALSE))</f>
        <v/>
      </c>
      <c r="C13357" s="187"/>
      <c r="D13357" s="187"/>
      <c r="E13357" s="240">
        <f t="shared" ref="E13357:E13368" si="2389">IF(I13356=0,0,VLOOKUP(I13356,MANOOBRA,4,FALSE))</f>
        <v>0</v>
      </c>
      <c r="F13357" s="218">
        <f>IF(D13357=0,0,C13357*E13357/D13357)</f>
        <v>0</v>
      </c>
      <c r="G13357" s="219"/>
      <c r="I13357" s="269"/>
    </row>
    <row r="13358" spans="1:9">
      <c r="A13358" s="251" t="str">
        <f t="shared" si="2387"/>
        <v/>
      </c>
      <c r="B13358" s="239" t="str">
        <f t="shared" si="2388"/>
        <v/>
      </c>
      <c r="C13358" s="187"/>
      <c r="D13358" s="187"/>
      <c r="E13358" s="240">
        <f t="shared" si="2389"/>
        <v>0</v>
      </c>
      <c r="F13358" s="218">
        <f t="shared" ref="F13358:F13368" si="2390">IF(D13358=0,0,C13358*E13358/D13358)</f>
        <v>0</v>
      </c>
      <c r="G13358" s="220"/>
      <c r="I13358" s="269"/>
    </row>
    <row r="13359" spans="1:9">
      <c r="A13359" s="251" t="str">
        <f t="shared" si="2387"/>
        <v/>
      </c>
      <c r="B13359" s="239" t="str">
        <f t="shared" si="2388"/>
        <v/>
      </c>
      <c r="C13359" s="187"/>
      <c r="D13359" s="290"/>
      <c r="E13359" s="240">
        <f t="shared" si="2389"/>
        <v>0</v>
      </c>
      <c r="F13359" s="218">
        <f t="shared" si="2390"/>
        <v>0</v>
      </c>
      <c r="G13359" s="220"/>
      <c r="I13359" s="269"/>
    </row>
    <row r="13360" spans="1:9">
      <c r="A13360" s="251" t="str">
        <f t="shared" si="2387"/>
        <v/>
      </c>
      <c r="B13360" s="239" t="str">
        <f t="shared" si="2388"/>
        <v/>
      </c>
      <c r="C13360" s="187"/>
      <c r="D13360" s="187"/>
      <c r="E13360" s="240">
        <f t="shared" si="2389"/>
        <v>0</v>
      </c>
      <c r="F13360" s="218">
        <f t="shared" si="2390"/>
        <v>0</v>
      </c>
      <c r="G13360" s="220"/>
      <c r="I13360" s="269"/>
    </row>
    <row r="13361" spans="1:20">
      <c r="A13361" s="251" t="str">
        <f t="shared" si="2387"/>
        <v/>
      </c>
      <c r="B13361" s="239" t="str">
        <f t="shared" si="2388"/>
        <v/>
      </c>
      <c r="C13361" s="187"/>
      <c r="D13361" s="187"/>
      <c r="E13361" s="240">
        <f t="shared" si="2389"/>
        <v>0</v>
      </c>
      <c r="F13361" s="218">
        <f t="shared" si="2390"/>
        <v>0</v>
      </c>
      <c r="G13361" s="220"/>
      <c r="I13361" s="269"/>
    </row>
    <row r="13362" spans="1:20">
      <c r="A13362" s="251" t="str">
        <f t="shared" si="2387"/>
        <v/>
      </c>
      <c r="B13362" s="239" t="str">
        <f t="shared" si="2388"/>
        <v/>
      </c>
      <c r="C13362" s="187"/>
      <c r="D13362" s="187"/>
      <c r="E13362" s="240">
        <f t="shared" si="2389"/>
        <v>0</v>
      </c>
      <c r="F13362" s="218">
        <f t="shared" si="2390"/>
        <v>0</v>
      </c>
      <c r="G13362" s="220"/>
      <c r="I13362" s="269"/>
    </row>
    <row r="13363" spans="1:20">
      <c r="A13363" s="251" t="str">
        <f t="shared" si="2387"/>
        <v/>
      </c>
      <c r="B13363" s="239" t="str">
        <f t="shared" si="2388"/>
        <v/>
      </c>
      <c r="C13363" s="187"/>
      <c r="D13363" s="187"/>
      <c r="E13363" s="240">
        <f t="shared" si="2389"/>
        <v>0</v>
      </c>
      <c r="F13363" s="218">
        <f t="shared" si="2390"/>
        <v>0</v>
      </c>
      <c r="G13363" s="220"/>
      <c r="I13363" s="269"/>
    </row>
    <row r="13364" spans="1:20">
      <c r="A13364" s="251" t="str">
        <f t="shared" si="2387"/>
        <v/>
      </c>
      <c r="B13364" s="239" t="str">
        <f t="shared" si="2388"/>
        <v/>
      </c>
      <c r="C13364" s="187"/>
      <c r="D13364" s="187"/>
      <c r="E13364" s="240">
        <f t="shared" si="2389"/>
        <v>0</v>
      </c>
      <c r="F13364" s="218">
        <f t="shared" si="2390"/>
        <v>0</v>
      </c>
      <c r="G13364" s="220"/>
      <c r="I13364" s="269"/>
    </row>
    <row r="13365" spans="1:20">
      <c r="A13365" s="251" t="str">
        <f t="shared" si="2387"/>
        <v/>
      </c>
      <c r="B13365" s="239" t="str">
        <f t="shared" si="2388"/>
        <v/>
      </c>
      <c r="C13365" s="187"/>
      <c r="D13365" s="187"/>
      <c r="E13365" s="240">
        <f t="shared" si="2389"/>
        <v>0</v>
      </c>
      <c r="F13365" s="218">
        <f t="shared" si="2390"/>
        <v>0</v>
      </c>
      <c r="G13365" s="220"/>
      <c r="I13365" s="269"/>
    </row>
    <row r="13366" spans="1:20">
      <c r="A13366" s="251" t="str">
        <f t="shared" si="2387"/>
        <v/>
      </c>
      <c r="B13366" s="239" t="str">
        <f t="shared" si="2388"/>
        <v/>
      </c>
      <c r="C13366" s="187"/>
      <c r="D13366" s="187"/>
      <c r="E13366" s="240">
        <f t="shared" si="2389"/>
        <v>0</v>
      </c>
      <c r="F13366" s="218">
        <f t="shared" si="2390"/>
        <v>0</v>
      </c>
      <c r="G13366" s="220"/>
      <c r="I13366" s="269"/>
    </row>
    <row r="13367" spans="1:20">
      <c r="A13367" s="251" t="str">
        <f t="shared" si="2387"/>
        <v/>
      </c>
      <c r="B13367" s="239" t="str">
        <f t="shared" si="2388"/>
        <v/>
      </c>
      <c r="C13367" s="187"/>
      <c r="D13367" s="187"/>
      <c r="E13367" s="240">
        <f t="shared" si="2389"/>
        <v>0</v>
      </c>
      <c r="F13367" s="218">
        <f t="shared" si="2390"/>
        <v>0</v>
      </c>
      <c r="G13367" s="220"/>
      <c r="I13367" s="269"/>
    </row>
    <row r="13368" spans="1:20" ht="31.5" customHeight="1">
      <c r="A13368" s="251" t="str">
        <f t="shared" si="2387"/>
        <v/>
      </c>
      <c r="B13368" s="239" t="str">
        <f t="shared" si="2388"/>
        <v/>
      </c>
      <c r="C13368" s="187"/>
      <c r="D13368" s="187"/>
      <c r="E13368" s="240">
        <f t="shared" si="2389"/>
        <v>0</v>
      </c>
      <c r="F13368" s="218">
        <f t="shared" si="2390"/>
        <v>0</v>
      </c>
      <c r="G13368" s="221"/>
      <c r="I13368" s="308"/>
    </row>
    <row r="13369" spans="1:20" ht="13.5" thickBot="1">
      <c r="A13369" s="222"/>
      <c r="B13369" s="223"/>
      <c r="C13369" s="223"/>
      <c r="D13369" s="225"/>
      <c r="E13369" s="225"/>
      <c r="F13369" s="226" t="s">
        <v>79</v>
      </c>
      <c r="G13369" s="250">
        <f>SUM(F13357:F13368)</f>
        <v>0</v>
      </c>
      <c r="I13369" s="308"/>
    </row>
    <row r="13370" spans="1:20" ht="13.5" thickTop="1">
      <c r="A13370" s="179" t="s">
        <v>72</v>
      </c>
      <c r="B13370" s="229"/>
      <c r="C13370" s="229"/>
      <c r="D13370" s="231"/>
      <c r="E13370" s="231"/>
      <c r="F13370" s="230"/>
      <c r="G13370" s="232"/>
      <c r="H13370" s="209"/>
      <c r="I13370" s="307"/>
    </row>
    <row r="13371" spans="1:20">
      <c r="A13371" s="233" t="s">
        <v>53</v>
      </c>
      <c r="B13371" s="234"/>
      <c r="C13371" s="234"/>
      <c r="D13371" s="299"/>
      <c r="E13371" s="236" t="s">
        <v>73</v>
      </c>
      <c r="F13371" s="237" t="s">
        <v>74</v>
      </c>
      <c r="G13371" s="252" t="s">
        <v>73</v>
      </c>
      <c r="I13371" s="308"/>
    </row>
    <row r="13372" spans="1:20">
      <c r="A13372" s="178" t="s">
        <v>86</v>
      </c>
      <c r="B13372" s="253"/>
      <c r="C13372" s="253"/>
      <c r="D13372" s="300"/>
      <c r="E13372" s="217">
        <f>SUM(G13331,G13346,G13354,G13369)</f>
        <v>0</v>
      </c>
      <c r="F13372" s="254">
        <f>A</f>
        <v>0</v>
      </c>
      <c r="G13372" s="255">
        <f>E13372*F13372</f>
        <v>0</v>
      </c>
      <c r="I13372" s="308"/>
    </row>
    <row r="13373" spans="1:20">
      <c r="A13373" s="178" t="s">
        <v>84</v>
      </c>
      <c r="B13373" s="253"/>
      <c r="C13373" s="253"/>
      <c r="D13373" s="300"/>
      <c r="E13373" s="217">
        <f>SUM(G13331,G13346,G13354,G13369)</f>
        <v>0</v>
      </c>
      <c r="F13373" s="254">
        <f>I</f>
        <v>0</v>
      </c>
      <c r="G13373" s="255">
        <f>E13373*F13373</f>
        <v>0</v>
      </c>
      <c r="I13373" s="308"/>
    </row>
    <row r="13374" spans="1:20" ht="33" customHeight="1">
      <c r="A13374" s="178" t="s">
        <v>85</v>
      </c>
      <c r="B13374" s="253"/>
      <c r="C13374" s="253"/>
      <c r="D13374" s="300"/>
      <c r="E13374" s="217">
        <f>SUM(G13331,G13346,G13354,G13369)</f>
        <v>0</v>
      </c>
      <c r="F13374" s="254">
        <f>U</f>
        <v>0</v>
      </c>
      <c r="G13374" s="255">
        <f>E13374*F13374</f>
        <v>0</v>
      </c>
      <c r="I13374" s="308"/>
      <c r="J13374" s="281"/>
      <c r="K13374" s="281"/>
      <c r="L13374" s="281"/>
      <c r="M13374" s="281"/>
      <c r="N13374" s="281"/>
      <c r="O13374" s="281"/>
      <c r="P13374" s="281"/>
      <c r="Q13374" s="281"/>
      <c r="R13374" s="281"/>
      <c r="S13374" s="281"/>
    </row>
    <row r="13375" spans="1:20" s="201" customFormat="1" ht="13.5" thickBot="1">
      <c r="A13375" s="222"/>
      <c r="B13375" s="223"/>
      <c r="C13375" s="223"/>
      <c r="D13375" s="225"/>
      <c r="E13375" s="225"/>
      <c r="F13375" s="256" t="s">
        <v>83</v>
      </c>
      <c r="G13375" s="250">
        <f>SUM(G13372:G13374)</f>
        <v>0</v>
      </c>
      <c r="I13375" s="309"/>
      <c r="J13375" s="201" t="str">
        <f>B13315</f>
        <v>14,6</v>
      </c>
      <c r="K13375" s="261">
        <f>E13372</f>
        <v>0</v>
      </c>
      <c r="L13375" s="261">
        <f>+G13331</f>
        <v>0</v>
      </c>
      <c r="M13375" s="261">
        <f>+G13346</f>
        <v>0</v>
      </c>
      <c r="N13375" s="261">
        <f>+G13354</f>
        <v>0</v>
      </c>
      <c r="O13375" s="261">
        <f>+G13369</f>
        <v>0</v>
      </c>
      <c r="P13375" s="280">
        <f>G13372</f>
        <v>0</v>
      </c>
      <c r="Q13375" s="280">
        <f>G13373</f>
        <v>0</v>
      </c>
      <c r="R13375" s="280">
        <f>G13374</f>
        <v>0</v>
      </c>
      <c r="S13375" s="283">
        <f>SUM(K13375:R13375)</f>
        <v>0</v>
      </c>
      <c r="T13375" s="280"/>
    </row>
    <row r="13376" spans="1:20" ht="14" thickTop="1" thickBot="1">
      <c r="A13376" s="257"/>
      <c r="B13376" s="201"/>
      <c r="C13376" s="201"/>
      <c r="D13376" s="301"/>
      <c r="E13376" s="258" t="s">
        <v>88</v>
      </c>
      <c r="F13376" s="259"/>
      <c r="G13376" s="260">
        <f>ROUND(SUM(G13331,G13346,G13354,G13369,G13375),0)</f>
        <v>0</v>
      </c>
      <c r="I13376" s="308"/>
      <c r="T13376" s="280"/>
    </row>
    <row r="13377" spans="1:20" ht="13.5" thickTop="1">
      <c r="A13377" s="262" t="s">
        <v>95</v>
      </c>
      <c r="D13377" s="206"/>
      <c r="E13377" s="206"/>
      <c r="F13377" s="205"/>
      <c r="G13377" s="208"/>
      <c r="I13377" s="308"/>
      <c r="T13377" s="280"/>
    </row>
    <row r="13378" spans="1:20">
      <c r="A13378" s="262"/>
      <c r="B13378" s="263"/>
      <c r="C13378" s="263"/>
      <c r="D13378" s="302"/>
      <c r="E13378" s="206"/>
      <c r="F13378" s="205"/>
      <c r="G13378" s="264">
        <f ca="1">TODAY()</f>
        <v>45189</v>
      </c>
      <c r="I13378" s="308"/>
      <c r="T13378" s="280"/>
    </row>
    <row r="13379" spans="1:20" s="191" customFormat="1" ht="13.5" thickBot="1">
      <c r="A13379" s="222"/>
      <c r="B13379" s="223"/>
      <c r="C13379" s="223"/>
      <c r="D13379" s="225"/>
      <c r="E13379" s="225"/>
      <c r="F13379" s="224"/>
      <c r="G13379" s="265"/>
      <c r="I13379" s="303"/>
      <c r="S13379" s="282"/>
    </row>
    <row r="13380" spans="1:20" s="191" customFormat="1" ht="13.5" thickTop="1">
      <c r="A13380" s="188" t="s">
        <v>124</v>
      </c>
      <c r="B13380" s="188"/>
      <c r="C13380" s="188"/>
      <c r="D13380" s="190"/>
      <c r="E13380" s="190"/>
      <c r="F13380" s="189"/>
      <c r="G13380" s="189"/>
      <c r="I13380" s="303"/>
      <c r="S13380" s="282"/>
    </row>
    <row r="13381" spans="1:20" s="191" customFormat="1">
      <c r="A13381" s="188" t="str">
        <f>CONCATENATE('Prestaciones y AIU'!A12000," ANALISIS DE PRECIOS UNITARIOS")</f>
        <v xml:space="preserve"> ANALISIS DE PRECIOS UNITARIOS</v>
      </c>
      <c r="B13381" s="188"/>
      <c r="C13381" s="188"/>
      <c r="D13381" s="190"/>
      <c r="E13381" s="190"/>
      <c r="F13381" s="189"/>
      <c r="G13381" s="189"/>
      <c r="I13381" s="303"/>
      <c r="S13381" s="282"/>
    </row>
    <row r="13382" spans="1:20" s="191" customFormat="1">
      <c r="A13382" s="188" t="str">
        <f>Objeto_LIC</f>
        <v>OBJETO PROCESO COMPETITIVO</v>
      </c>
      <c r="B13382" s="188"/>
      <c r="C13382" s="188"/>
      <c r="D13382" s="190"/>
      <c r="E13382" s="190"/>
      <c r="F13382" s="189"/>
      <c r="G13382" s="189"/>
      <c r="I13382" s="303"/>
      <c r="S13382" s="282"/>
    </row>
    <row r="13383" spans="1:20">
      <c r="A13383" s="188"/>
      <c r="B13383" s="188"/>
      <c r="C13383" s="188"/>
      <c r="D13383" s="190"/>
      <c r="E13383" s="190"/>
      <c r="F13383" s="189"/>
      <c r="G13383" s="189"/>
    </row>
    <row r="13384" spans="1:20" s="201" customFormat="1" ht="13.5" thickBot="1">
      <c r="A13384" s="192"/>
      <c r="B13384" s="192"/>
      <c r="C13384" s="192"/>
      <c r="D13384" s="194"/>
      <c r="E13384" s="194"/>
      <c r="F13384" s="193"/>
      <c r="G13384" s="193"/>
      <c r="I13384" s="305"/>
      <c r="S13384" s="282"/>
    </row>
    <row r="13385" spans="1:20" ht="13.5" thickTop="1">
      <c r="A13385" s="196"/>
      <c r="B13385" s="197"/>
      <c r="C13385" s="197"/>
      <c r="D13385" s="199"/>
      <c r="E13385" s="199"/>
      <c r="F13385" s="198"/>
      <c r="G13385" s="200" t="s">
        <v>125</v>
      </c>
    </row>
    <row r="13386" spans="1:20">
      <c r="A13386" s="202" t="s">
        <v>58</v>
      </c>
      <c r="B13386" s="844" t="str">
        <f>Proponente</f>
        <v>INDICAR NOMBRE DE CONTRATISTA</v>
      </c>
      <c r="C13386" s="844"/>
      <c r="D13386" s="844"/>
      <c r="E13386" s="844"/>
      <c r="F13386" s="844"/>
      <c r="G13386" s="845"/>
    </row>
    <row r="13387" spans="1:20">
      <c r="A13387" s="202" t="s">
        <v>59</v>
      </c>
      <c r="B13387" s="203" t="str">
        <f>Presupuesto!$A$201</f>
        <v>14,7</v>
      </c>
      <c r="C13387" s="844" t="str">
        <f>Presupuesto!$B$201</f>
        <v>Tratamiento de escombros en escombrera autorizada</v>
      </c>
      <c r="D13387" s="844"/>
      <c r="E13387" s="844"/>
      <c r="F13387" s="844"/>
      <c r="G13387" s="845"/>
    </row>
    <row r="13388" spans="1:20">
      <c r="A13388" s="204"/>
      <c r="D13388" s="206"/>
      <c r="E13388" s="206"/>
      <c r="F13388" s="192" t="s">
        <v>87</v>
      </c>
      <c r="G13388" s="207" t="str">
        <f>Presupuesto!$C$201</f>
        <v>viaje</v>
      </c>
      <c r="I13388" s="306"/>
      <c r="J13388" s="281"/>
      <c r="K13388" s="281"/>
      <c r="L13388" s="281"/>
      <c r="M13388" s="281"/>
      <c r="N13388" s="281"/>
      <c r="O13388" s="281"/>
      <c r="P13388" s="281"/>
      <c r="Q13388" s="281"/>
      <c r="R13388" s="281"/>
      <c r="S13388" s="281"/>
    </row>
    <row r="13389" spans="1:20" s="209" customFormat="1" ht="13.5" thickBot="1">
      <c r="A13389" s="202" t="s">
        <v>60</v>
      </c>
      <c r="B13389" s="195"/>
      <c r="C13389" s="195"/>
      <c r="D13389" s="206"/>
      <c r="E13389" s="206"/>
      <c r="F13389" s="205"/>
      <c r="G13389" s="208"/>
      <c r="I13389" s="307"/>
      <c r="S13389" s="281"/>
    </row>
    <row r="13390" spans="1:20" ht="13.5" thickTop="1">
      <c r="A13390" s="210" t="s">
        <v>53</v>
      </c>
      <c r="B13390" s="211" t="s">
        <v>61</v>
      </c>
      <c r="C13390" s="211" t="s">
        <v>62</v>
      </c>
      <c r="D13390" s="212" t="s">
        <v>70</v>
      </c>
      <c r="E13390" s="213" t="s">
        <v>98</v>
      </c>
      <c r="F13390" s="213" t="s">
        <v>75</v>
      </c>
      <c r="G13390" s="214" t="s">
        <v>66</v>
      </c>
      <c r="I13390" s="269"/>
    </row>
    <row r="13391" spans="1:20">
      <c r="A13391" s="215" t="str">
        <f t="shared" ref="A13391:A13402" si="2391">IF(I13390=0,"-",VLOOKUP(I13390,EQUIPOS,2,FALSE))</f>
        <v>-</v>
      </c>
      <c r="B13391" s="216"/>
      <c r="C13391" s="216"/>
      <c r="D13391" s="186"/>
      <c r="E13391" s="217">
        <f t="shared" ref="E13391:E13402" si="2392">IF(I13390=0,0,VLOOKUP(I13390,EQUIPOS,4,FALSE))</f>
        <v>0</v>
      </c>
      <c r="F13391" s="218">
        <f t="shared" ref="F13391:F13402" si="2393">IF(D13391=0,0,E13391/D13391)</f>
        <v>0</v>
      </c>
      <c r="G13391" s="219"/>
      <c r="I13391" s="269"/>
    </row>
    <row r="13392" spans="1:20">
      <c r="A13392" s="215" t="str">
        <f t="shared" si="2391"/>
        <v>-</v>
      </c>
      <c r="B13392" s="216"/>
      <c r="C13392" s="216"/>
      <c r="D13392" s="186"/>
      <c r="E13392" s="217">
        <f t="shared" si="2392"/>
        <v>0</v>
      </c>
      <c r="F13392" s="218">
        <f t="shared" si="2393"/>
        <v>0</v>
      </c>
      <c r="G13392" s="220"/>
      <c r="I13392" s="269"/>
    </row>
    <row r="13393" spans="1:19">
      <c r="A13393" s="215" t="str">
        <f t="shared" si="2391"/>
        <v>-</v>
      </c>
      <c r="B13393" s="216"/>
      <c r="C13393" s="216"/>
      <c r="D13393" s="186"/>
      <c r="E13393" s="217">
        <f t="shared" si="2392"/>
        <v>0</v>
      </c>
      <c r="F13393" s="218">
        <f t="shared" si="2393"/>
        <v>0</v>
      </c>
      <c r="G13393" s="220"/>
      <c r="I13393" s="269"/>
    </row>
    <row r="13394" spans="1:19">
      <c r="A13394" s="215" t="str">
        <f t="shared" si="2391"/>
        <v>-</v>
      </c>
      <c r="B13394" s="216"/>
      <c r="C13394" s="216"/>
      <c r="D13394" s="186"/>
      <c r="E13394" s="217">
        <f t="shared" si="2392"/>
        <v>0</v>
      </c>
      <c r="F13394" s="218">
        <f t="shared" si="2393"/>
        <v>0</v>
      </c>
      <c r="G13394" s="220"/>
      <c r="I13394" s="269"/>
    </row>
    <row r="13395" spans="1:19">
      <c r="A13395" s="215" t="str">
        <f t="shared" si="2391"/>
        <v>-</v>
      </c>
      <c r="B13395" s="216"/>
      <c r="C13395" s="216"/>
      <c r="D13395" s="186"/>
      <c r="E13395" s="217">
        <f t="shared" si="2392"/>
        <v>0</v>
      </c>
      <c r="F13395" s="218">
        <f t="shared" si="2393"/>
        <v>0</v>
      </c>
      <c r="G13395" s="220"/>
      <c r="I13395" s="269"/>
    </row>
    <row r="13396" spans="1:19">
      <c r="A13396" s="215" t="str">
        <f t="shared" si="2391"/>
        <v>-</v>
      </c>
      <c r="B13396" s="216"/>
      <c r="C13396" s="216"/>
      <c r="D13396" s="186"/>
      <c r="E13396" s="217">
        <f t="shared" si="2392"/>
        <v>0</v>
      </c>
      <c r="F13396" s="218">
        <f t="shared" si="2393"/>
        <v>0</v>
      </c>
      <c r="G13396" s="220"/>
      <c r="I13396" s="269"/>
    </row>
    <row r="13397" spans="1:19">
      <c r="A13397" s="215" t="str">
        <f t="shared" si="2391"/>
        <v>-</v>
      </c>
      <c r="B13397" s="216"/>
      <c r="C13397" s="216"/>
      <c r="D13397" s="186"/>
      <c r="E13397" s="217">
        <f t="shared" si="2392"/>
        <v>0</v>
      </c>
      <c r="F13397" s="218">
        <f t="shared" si="2393"/>
        <v>0</v>
      </c>
      <c r="G13397" s="220"/>
      <c r="I13397" s="269"/>
    </row>
    <row r="13398" spans="1:19">
      <c r="A13398" s="215" t="str">
        <f t="shared" si="2391"/>
        <v>-</v>
      </c>
      <c r="B13398" s="216"/>
      <c r="C13398" s="216"/>
      <c r="D13398" s="186"/>
      <c r="E13398" s="217">
        <f t="shared" si="2392"/>
        <v>0</v>
      </c>
      <c r="F13398" s="218">
        <f t="shared" si="2393"/>
        <v>0</v>
      </c>
      <c r="G13398" s="220"/>
      <c r="I13398" s="269"/>
    </row>
    <row r="13399" spans="1:19">
      <c r="A13399" s="215" t="str">
        <f t="shared" si="2391"/>
        <v>-</v>
      </c>
      <c r="B13399" s="216"/>
      <c r="C13399" s="216"/>
      <c r="D13399" s="186"/>
      <c r="E13399" s="217">
        <f t="shared" si="2392"/>
        <v>0</v>
      </c>
      <c r="F13399" s="218">
        <f t="shared" si="2393"/>
        <v>0</v>
      </c>
      <c r="G13399" s="220"/>
      <c r="I13399" s="269"/>
    </row>
    <row r="13400" spans="1:19">
      <c r="A13400" s="215" t="str">
        <f t="shared" si="2391"/>
        <v>-</v>
      </c>
      <c r="B13400" s="216"/>
      <c r="C13400" s="216"/>
      <c r="D13400" s="186"/>
      <c r="E13400" s="217">
        <f t="shared" si="2392"/>
        <v>0</v>
      </c>
      <c r="F13400" s="218">
        <f t="shared" si="2393"/>
        <v>0</v>
      </c>
      <c r="G13400" s="220"/>
      <c r="I13400" s="269"/>
    </row>
    <row r="13401" spans="1:19">
      <c r="A13401" s="215" t="str">
        <f t="shared" si="2391"/>
        <v>-</v>
      </c>
      <c r="B13401" s="216"/>
      <c r="C13401" s="216"/>
      <c r="D13401" s="186"/>
      <c r="E13401" s="217">
        <f t="shared" si="2392"/>
        <v>0</v>
      </c>
      <c r="F13401" s="218">
        <f t="shared" si="2393"/>
        <v>0</v>
      </c>
      <c r="G13401" s="220"/>
      <c r="I13401" s="269"/>
    </row>
    <row r="13402" spans="1:19">
      <c r="A13402" s="215" t="str">
        <f t="shared" si="2391"/>
        <v>-</v>
      </c>
      <c r="B13402" s="216"/>
      <c r="C13402" s="216"/>
      <c r="D13402" s="186"/>
      <c r="E13402" s="217">
        <f t="shared" si="2392"/>
        <v>0</v>
      </c>
      <c r="F13402" s="218">
        <f t="shared" si="2393"/>
        <v>0</v>
      </c>
      <c r="G13402" s="220"/>
      <c r="I13402" s="308"/>
    </row>
    <row r="13403" spans="1:19" ht="13.5" thickBot="1">
      <c r="A13403" s="222"/>
      <c r="B13403" s="223"/>
      <c r="C13403" s="223"/>
      <c r="D13403" s="225"/>
      <c r="E13403" s="225"/>
      <c r="F13403" s="226" t="s">
        <v>76</v>
      </c>
      <c r="G13403" s="227">
        <f>SUM(F13391:F13402)</f>
        <v>0</v>
      </c>
      <c r="I13403" s="308"/>
    </row>
    <row r="13404" spans="1:19" s="209" customFormat="1" ht="13.5" thickTop="1">
      <c r="A13404" s="228" t="s">
        <v>63</v>
      </c>
      <c r="B13404" s="229"/>
      <c r="C13404" s="229"/>
      <c r="D13404" s="231"/>
      <c r="E13404" s="231"/>
      <c r="F13404" s="230"/>
      <c r="G13404" s="232"/>
      <c r="I13404" s="307"/>
      <c r="S13404" s="281"/>
    </row>
    <row r="13405" spans="1:19" ht="26">
      <c r="A13405" s="233" t="s">
        <v>53</v>
      </c>
      <c r="B13405" s="234"/>
      <c r="C13405" s="235" t="s">
        <v>54</v>
      </c>
      <c r="D13405" s="298" t="s">
        <v>64</v>
      </c>
      <c r="E13405" s="236" t="s">
        <v>65</v>
      </c>
      <c r="F13405" s="237" t="s">
        <v>75</v>
      </c>
      <c r="G13405" s="238" t="s">
        <v>66</v>
      </c>
      <c r="I13405" s="269"/>
    </row>
    <row r="13406" spans="1:19">
      <c r="A13406" s="842" t="str">
        <f t="shared" ref="A13406:A13417" si="2394">IF(I13405=0,"",VLOOKUP(I13405,MATERIALES,2,FALSE))</f>
        <v/>
      </c>
      <c r="B13406" s="843"/>
      <c r="C13406" s="239" t="str">
        <f t="shared" ref="C13406:C13414" si="2395">IF(I13405=0,"",VLOOKUP(I13405,MATERIALES,3,FALSE))</f>
        <v/>
      </c>
      <c r="D13406" s="186"/>
      <c r="E13406" s="240">
        <f t="shared" ref="E13406:E13417" si="2396">IF(I13405=0,0,VLOOKUP(I13405,MATERIALES,4,FALSE))</f>
        <v>0</v>
      </c>
      <c r="F13406" s="218">
        <f>D13406*E13406</f>
        <v>0</v>
      </c>
      <c r="G13406" s="219"/>
      <c r="I13406" s="269"/>
    </row>
    <row r="13407" spans="1:19">
      <c r="A13407" s="842" t="str">
        <f t="shared" si="2394"/>
        <v/>
      </c>
      <c r="B13407" s="843"/>
      <c r="C13407" s="239" t="str">
        <f t="shared" si="2395"/>
        <v/>
      </c>
      <c r="D13407" s="186"/>
      <c r="E13407" s="240">
        <f t="shared" si="2396"/>
        <v>0</v>
      </c>
      <c r="F13407" s="218">
        <f t="shared" ref="F13407:F13417" si="2397">D13407*E13407</f>
        <v>0</v>
      </c>
      <c r="G13407" s="220"/>
      <c r="I13407" s="269"/>
    </row>
    <row r="13408" spans="1:19">
      <c r="A13408" s="842" t="str">
        <f t="shared" si="2394"/>
        <v/>
      </c>
      <c r="B13408" s="843"/>
      <c r="C13408" s="239" t="str">
        <f t="shared" si="2395"/>
        <v/>
      </c>
      <c r="D13408" s="186"/>
      <c r="E13408" s="240">
        <f t="shared" si="2396"/>
        <v>0</v>
      </c>
      <c r="F13408" s="218">
        <f t="shared" si="2397"/>
        <v>0</v>
      </c>
      <c r="G13408" s="220"/>
      <c r="I13408" s="269"/>
    </row>
    <row r="13409" spans="1:9">
      <c r="A13409" s="842" t="str">
        <f t="shared" si="2394"/>
        <v/>
      </c>
      <c r="B13409" s="843"/>
      <c r="C13409" s="239" t="str">
        <f t="shared" si="2395"/>
        <v/>
      </c>
      <c r="D13409" s="186"/>
      <c r="E13409" s="240">
        <f t="shared" si="2396"/>
        <v>0</v>
      </c>
      <c r="F13409" s="218">
        <f t="shared" si="2397"/>
        <v>0</v>
      </c>
      <c r="G13409" s="220"/>
      <c r="I13409" s="269"/>
    </row>
    <row r="13410" spans="1:9">
      <c r="A13410" s="842" t="str">
        <f t="shared" si="2394"/>
        <v/>
      </c>
      <c r="B13410" s="843"/>
      <c r="C13410" s="239" t="str">
        <f t="shared" si="2395"/>
        <v/>
      </c>
      <c r="D13410" s="186"/>
      <c r="E13410" s="240">
        <f t="shared" si="2396"/>
        <v>0</v>
      </c>
      <c r="F13410" s="218">
        <f t="shared" si="2397"/>
        <v>0</v>
      </c>
      <c r="G13410" s="220"/>
      <c r="I13410" s="269"/>
    </row>
    <row r="13411" spans="1:9">
      <c r="A13411" s="842" t="str">
        <f t="shared" si="2394"/>
        <v/>
      </c>
      <c r="B13411" s="843"/>
      <c r="C13411" s="239" t="str">
        <f t="shared" si="2395"/>
        <v/>
      </c>
      <c r="D13411" s="186"/>
      <c r="E13411" s="240">
        <f t="shared" si="2396"/>
        <v>0</v>
      </c>
      <c r="F13411" s="218">
        <f t="shared" si="2397"/>
        <v>0</v>
      </c>
      <c r="G13411" s="220"/>
      <c r="I13411" s="269"/>
    </row>
    <row r="13412" spans="1:9">
      <c r="A13412" s="842" t="str">
        <f t="shared" si="2394"/>
        <v/>
      </c>
      <c r="B13412" s="843"/>
      <c r="C13412" s="239" t="str">
        <f t="shared" si="2395"/>
        <v/>
      </c>
      <c r="D13412" s="186"/>
      <c r="E13412" s="240">
        <f t="shared" si="2396"/>
        <v>0</v>
      </c>
      <c r="F13412" s="218">
        <f t="shared" si="2397"/>
        <v>0</v>
      </c>
      <c r="G13412" s="220"/>
      <c r="I13412" s="269"/>
    </row>
    <row r="13413" spans="1:9">
      <c r="A13413" s="842" t="str">
        <f t="shared" si="2394"/>
        <v/>
      </c>
      <c r="B13413" s="843"/>
      <c r="C13413" s="239" t="str">
        <f t="shared" si="2395"/>
        <v/>
      </c>
      <c r="D13413" s="186"/>
      <c r="E13413" s="240">
        <f t="shared" si="2396"/>
        <v>0</v>
      </c>
      <c r="F13413" s="218">
        <f t="shared" si="2397"/>
        <v>0</v>
      </c>
      <c r="G13413" s="241"/>
      <c r="I13413" s="269"/>
    </row>
    <row r="13414" spans="1:9">
      <c r="A13414" s="842" t="str">
        <f t="shared" si="2394"/>
        <v/>
      </c>
      <c r="B13414" s="843"/>
      <c r="C13414" s="239" t="str">
        <f t="shared" si="2395"/>
        <v/>
      </c>
      <c r="D13414" s="186"/>
      <c r="E13414" s="240">
        <f t="shared" si="2396"/>
        <v>0</v>
      </c>
      <c r="F13414" s="218">
        <f t="shared" si="2397"/>
        <v>0</v>
      </c>
      <c r="G13414" s="220"/>
      <c r="I13414" s="269"/>
    </row>
    <row r="13415" spans="1:9">
      <c r="A13415" s="842" t="str">
        <f t="shared" si="2394"/>
        <v/>
      </c>
      <c r="B13415" s="843"/>
      <c r="C13415" s="239"/>
      <c r="D13415" s="186"/>
      <c r="E13415" s="240">
        <f t="shared" si="2396"/>
        <v>0</v>
      </c>
      <c r="F13415" s="218">
        <f t="shared" si="2397"/>
        <v>0</v>
      </c>
      <c r="G13415" s="220"/>
      <c r="I13415" s="269"/>
    </row>
    <row r="13416" spans="1:9">
      <c r="A13416" s="842" t="str">
        <f t="shared" si="2394"/>
        <v/>
      </c>
      <c r="B13416" s="843"/>
      <c r="C13416" s="239"/>
      <c r="D13416" s="186"/>
      <c r="E13416" s="240">
        <f t="shared" si="2396"/>
        <v>0</v>
      </c>
      <c r="F13416" s="218">
        <f t="shared" si="2397"/>
        <v>0</v>
      </c>
      <c r="G13416" s="220"/>
      <c r="I13416" s="269"/>
    </row>
    <row r="13417" spans="1:9" ht="26.25" customHeight="1">
      <c r="A13417" s="842" t="str">
        <f t="shared" si="2394"/>
        <v/>
      </c>
      <c r="B13417" s="843"/>
      <c r="C13417" s="239" t="str">
        <f t="shared" ref="C13417" si="2398">IF(I13416=0,"",VLOOKUP(I13416,MATERIALES,3,FALSE))</f>
        <v/>
      </c>
      <c r="D13417" s="186"/>
      <c r="E13417" s="240">
        <f t="shared" si="2396"/>
        <v>0</v>
      </c>
      <c r="F13417" s="218">
        <f t="shared" si="2397"/>
        <v>0</v>
      </c>
      <c r="G13417" s="221"/>
      <c r="I13417" s="308"/>
    </row>
    <row r="13418" spans="1:9" ht="13.5" thickBot="1">
      <c r="A13418" s="204"/>
      <c r="D13418" s="206"/>
      <c r="E13418" s="242"/>
      <c r="F13418" s="243" t="s">
        <v>77</v>
      </c>
      <c r="G13418" s="241">
        <f>SUM(F13406:F13417)</f>
        <v>0</v>
      </c>
      <c r="I13418" s="308"/>
    </row>
    <row r="13419" spans="1:9" ht="14" thickTop="1" thickBot="1">
      <c r="A13419" s="244" t="s">
        <v>68</v>
      </c>
      <c r="B13419" s="245"/>
      <c r="C13419" s="245"/>
      <c r="D13419" s="247"/>
      <c r="E13419" s="247"/>
      <c r="F13419" s="246"/>
      <c r="G13419" s="248"/>
      <c r="I13419" s="308"/>
    </row>
    <row r="13420" spans="1:9" ht="13.5" thickTop="1">
      <c r="A13420" s="233" t="s">
        <v>53</v>
      </c>
      <c r="B13420" s="234"/>
      <c r="C13420" s="236" t="s">
        <v>67</v>
      </c>
      <c r="D13420" s="298" t="s">
        <v>71</v>
      </c>
      <c r="E13420" s="236" t="s">
        <v>96</v>
      </c>
      <c r="F13420" s="237" t="s">
        <v>75</v>
      </c>
      <c r="G13420" s="238" t="s">
        <v>66</v>
      </c>
      <c r="I13420" s="269"/>
    </row>
    <row r="13421" spans="1:9">
      <c r="A13421" s="842" t="str">
        <f>IF(I13420=0,"",VLOOKUP(I13420,EQUIPOS,2,FALSE))</f>
        <v/>
      </c>
      <c r="B13421" s="843"/>
      <c r="C13421" s="187"/>
      <c r="D13421" s="186"/>
      <c r="E13421" s="240">
        <f>IF(I13420=0,0,VLOOKUP(I13420,EQUIPOS,4,FALSE))</f>
        <v>0</v>
      </c>
      <c r="F13421" s="218">
        <f>C13421*D13421*E13421</f>
        <v>0</v>
      </c>
      <c r="G13421" s="219"/>
      <c r="I13421" s="269"/>
    </row>
    <row r="13422" spans="1:9">
      <c r="A13422" s="842" t="str">
        <f>IF(I13421=0,"",VLOOKUP(I13421,EQUIPOS,2,FALSE))</f>
        <v/>
      </c>
      <c r="B13422" s="843"/>
      <c r="C13422" s="187"/>
      <c r="D13422" s="186"/>
      <c r="E13422" s="240">
        <f>IF(I13421=0,0,VLOOKUP(I13421,EQUIPOS,4,FALSE))</f>
        <v>0</v>
      </c>
      <c r="F13422" s="218">
        <f t="shared" ref="F13422:F13425" si="2399">C13422*D13422*E13422</f>
        <v>0</v>
      </c>
      <c r="G13422" s="220"/>
      <c r="I13422" s="269"/>
    </row>
    <row r="13423" spans="1:9">
      <c r="A13423" s="842" t="str">
        <f>IF(I13422=0,"",VLOOKUP(I13422,EQUIPOS,2,FALSE))</f>
        <v/>
      </c>
      <c r="B13423" s="843"/>
      <c r="C13423" s="187"/>
      <c r="D13423" s="186"/>
      <c r="E13423" s="240">
        <f>IF(I13422=0,0,VLOOKUP(I13422,EQUIPOS,4,FALSE))</f>
        <v>0</v>
      </c>
      <c r="F13423" s="218">
        <f t="shared" si="2399"/>
        <v>0</v>
      </c>
      <c r="G13423" s="220"/>
      <c r="I13423" s="269"/>
    </row>
    <row r="13424" spans="1:9">
      <c r="A13424" s="842" t="str">
        <f>IF(I13423=0,"",VLOOKUP(I13423,EQUIPOS,2,FALSE))</f>
        <v/>
      </c>
      <c r="B13424" s="843"/>
      <c r="C13424" s="187"/>
      <c r="D13424" s="186"/>
      <c r="E13424" s="240">
        <f>IF(I13423=0,0,VLOOKUP(I13423,EQUIPOS,4,FALSE))</f>
        <v>0</v>
      </c>
      <c r="F13424" s="218">
        <f t="shared" si="2399"/>
        <v>0</v>
      </c>
      <c r="G13424" s="220"/>
      <c r="I13424" s="269"/>
    </row>
    <row r="13425" spans="1:9" ht="30.75" customHeight="1">
      <c r="A13425" s="842" t="str">
        <f>IF(I13424=0,"",VLOOKUP(I13424,EQUIPOS,2,FALSE))</f>
        <v/>
      </c>
      <c r="B13425" s="843"/>
      <c r="C13425" s="187"/>
      <c r="D13425" s="186"/>
      <c r="E13425" s="240">
        <f>IF(I13424=0,0,VLOOKUP(I13424,EQUIPOS,4,FALSE))</f>
        <v>0</v>
      </c>
      <c r="F13425" s="218">
        <f t="shared" si="2399"/>
        <v>0</v>
      </c>
      <c r="G13425" s="221"/>
      <c r="I13425" s="308"/>
    </row>
    <row r="13426" spans="1:9" ht="13.5" thickBot="1">
      <c r="A13426" s="222"/>
      <c r="B13426" s="223"/>
      <c r="C13426" s="223"/>
      <c r="D13426" s="225"/>
      <c r="E13426" s="249"/>
      <c r="F13426" s="226" t="s">
        <v>78</v>
      </c>
      <c r="G13426" s="250">
        <f>SUM(F13421:F13425)</f>
        <v>0</v>
      </c>
      <c r="I13426" s="308"/>
    </row>
    <row r="13427" spans="1:9" ht="13.5" thickTop="1">
      <c r="A13427" s="228" t="s">
        <v>69</v>
      </c>
      <c r="B13427" s="229"/>
      <c r="C13427" s="229"/>
      <c r="D13427" s="231"/>
      <c r="E13427" s="231"/>
      <c r="F13427" s="230"/>
      <c r="G13427" s="232"/>
      <c r="H13427" s="209"/>
      <c r="I13427" s="307"/>
    </row>
    <row r="13428" spans="1:9" ht="26">
      <c r="A13428" s="233" t="s">
        <v>53</v>
      </c>
      <c r="B13428" s="235" t="s">
        <v>54</v>
      </c>
      <c r="C13428" s="235" t="s">
        <v>64</v>
      </c>
      <c r="D13428" s="298" t="s">
        <v>70</v>
      </c>
      <c r="E13428" s="236" t="s">
        <v>65</v>
      </c>
      <c r="F13428" s="237" t="s">
        <v>75</v>
      </c>
      <c r="G13428" s="238" t="s">
        <v>66</v>
      </c>
      <c r="I13428" s="269"/>
    </row>
    <row r="13429" spans="1:9">
      <c r="A13429" s="251" t="str">
        <f t="shared" ref="A13429:A13440" si="2400">IF(I13428=0,"",VLOOKUP(I13428,MANOOBRA,2,FALSE))</f>
        <v/>
      </c>
      <c r="B13429" s="239" t="str">
        <f t="shared" ref="B13429:B13440" si="2401">IF(I13428=0,"",VLOOKUP(I13428,MANOOBRA,3,FALSE))</f>
        <v/>
      </c>
      <c r="C13429" s="187"/>
      <c r="D13429" s="187"/>
      <c r="E13429" s="240">
        <f t="shared" ref="E13429:E13440" si="2402">IF(I13428=0,0,VLOOKUP(I13428,MANOOBRA,4,FALSE))</f>
        <v>0</v>
      </c>
      <c r="F13429" s="218">
        <f>IF(D13429=0,0,C13429*E13429/D13429)</f>
        <v>0</v>
      </c>
      <c r="G13429" s="219"/>
      <c r="I13429" s="269"/>
    </row>
    <row r="13430" spans="1:9">
      <c r="A13430" s="251" t="str">
        <f t="shared" si="2400"/>
        <v/>
      </c>
      <c r="B13430" s="239" t="str">
        <f t="shared" si="2401"/>
        <v/>
      </c>
      <c r="C13430" s="187"/>
      <c r="D13430" s="187"/>
      <c r="E13430" s="240">
        <f t="shared" si="2402"/>
        <v>0</v>
      </c>
      <c r="F13430" s="218">
        <f t="shared" ref="F13430:F13440" si="2403">IF(D13430=0,0,C13430*E13430/D13430)</f>
        <v>0</v>
      </c>
      <c r="G13430" s="220"/>
      <c r="I13430" s="269"/>
    </row>
    <row r="13431" spans="1:9">
      <c r="A13431" s="251" t="str">
        <f t="shared" si="2400"/>
        <v/>
      </c>
      <c r="B13431" s="239" t="str">
        <f t="shared" si="2401"/>
        <v/>
      </c>
      <c r="C13431" s="187"/>
      <c r="D13431" s="290"/>
      <c r="E13431" s="240">
        <f t="shared" si="2402"/>
        <v>0</v>
      </c>
      <c r="F13431" s="218">
        <f t="shared" si="2403"/>
        <v>0</v>
      </c>
      <c r="G13431" s="220"/>
      <c r="I13431" s="269"/>
    </row>
    <row r="13432" spans="1:9">
      <c r="A13432" s="251" t="str">
        <f t="shared" si="2400"/>
        <v/>
      </c>
      <c r="B13432" s="239" t="str">
        <f t="shared" si="2401"/>
        <v/>
      </c>
      <c r="C13432" s="187"/>
      <c r="D13432" s="187"/>
      <c r="E13432" s="240">
        <f t="shared" si="2402"/>
        <v>0</v>
      </c>
      <c r="F13432" s="218">
        <f t="shared" si="2403"/>
        <v>0</v>
      </c>
      <c r="G13432" s="220"/>
      <c r="I13432" s="269"/>
    </row>
    <row r="13433" spans="1:9">
      <c r="A13433" s="251" t="str">
        <f t="shared" si="2400"/>
        <v/>
      </c>
      <c r="B13433" s="239" t="str">
        <f t="shared" si="2401"/>
        <v/>
      </c>
      <c r="C13433" s="187"/>
      <c r="D13433" s="187"/>
      <c r="E13433" s="240">
        <f t="shared" si="2402"/>
        <v>0</v>
      </c>
      <c r="F13433" s="218">
        <f t="shared" si="2403"/>
        <v>0</v>
      </c>
      <c r="G13433" s="220"/>
      <c r="I13433" s="269"/>
    </row>
    <row r="13434" spans="1:9">
      <c r="A13434" s="251" t="str">
        <f t="shared" si="2400"/>
        <v/>
      </c>
      <c r="B13434" s="239" t="str">
        <f t="shared" si="2401"/>
        <v/>
      </c>
      <c r="C13434" s="187"/>
      <c r="D13434" s="187"/>
      <c r="E13434" s="240">
        <f t="shared" si="2402"/>
        <v>0</v>
      </c>
      <c r="F13434" s="218">
        <f t="shared" si="2403"/>
        <v>0</v>
      </c>
      <c r="G13434" s="220"/>
      <c r="I13434" s="269"/>
    </row>
    <row r="13435" spans="1:9">
      <c r="A13435" s="251" t="str">
        <f t="shared" si="2400"/>
        <v/>
      </c>
      <c r="B13435" s="239" t="str">
        <f t="shared" si="2401"/>
        <v/>
      </c>
      <c r="C13435" s="187"/>
      <c r="D13435" s="187"/>
      <c r="E13435" s="240">
        <f t="shared" si="2402"/>
        <v>0</v>
      </c>
      <c r="F13435" s="218">
        <f t="shared" si="2403"/>
        <v>0</v>
      </c>
      <c r="G13435" s="220"/>
      <c r="I13435" s="269"/>
    </row>
    <row r="13436" spans="1:9">
      <c r="A13436" s="251" t="str">
        <f t="shared" si="2400"/>
        <v/>
      </c>
      <c r="B13436" s="239" t="str">
        <f t="shared" si="2401"/>
        <v/>
      </c>
      <c r="C13436" s="187"/>
      <c r="D13436" s="187"/>
      <c r="E13436" s="240">
        <f t="shared" si="2402"/>
        <v>0</v>
      </c>
      <c r="F13436" s="218">
        <f t="shared" si="2403"/>
        <v>0</v>
      </c>
      <c r="G13436" s="220"/>
      <c r="I13436" s="269"/>
    </row>
    <row r="13437" spans="1:9">
      <c r="A13437" s="251" t="str">
        <f t="shared" si="2400"/>
        <v/>
      </c>
      <c r="B13437" s="239" t="str">
        <f t="shared" si="2401"/>
        <v/>
      </c>
      <c r="C13437" s="187"/>
      <c r="D13437" s="187"/>
      <c r="E13437" s="240">
        <f t="shared" si="2402"/>
        <v>0</v>
      </c>
      <c r="F13437" s="218">
        <f t="shared" si="2403"/>
        <v>0</v>
      </c>
      <c r="G13437" s="220"/>
      <c r="I13437" s="269"/>
    </row>
    <row r="13438" spans="1:9">
      <c r="A13438" s="251" t="str">
        <f t="shared" si="2400"/>
        <v/>
      </c>
      <c r="B13438" s="239" t="str">
        <f t="shared" si="2401"/>
        <v/>
      </c>
      <c r="C13438" s="187"/>
      <c r="D13438" s="187"/>
      <c r="E13438" s="240">
        <f t="shared" si="2402"/>
        <v>0</v>
      </c>
      <c r="F13438" s="218">
        <f t="shared" si="2403"/>
        <v>0</v>
      </c>
      <c r="G13438" s="220"/>
      <c r="I13438" s="269"/>
    </row>
    <row r="13439" spans="1:9">
      <c r="A13439" s="251" t="str">
        <f t="shared" si="2400"/>
        <v/>
      </c>
      <c r="B13439" s="239" t="str">
        <f t="shared" si="2401"/>
        <v/>
      </c>
      <c r="C13439" s="187"/>
      <c r="D13439" s="187"/>
      <c r="E13439" s="240">
        <f t="shared" si="2402"/>
        <v>0</v>
      </c>
      <c r="F13439" s="218">
        <f t="shared" si="2403"/>
        <v>0</v>
      </c>
      <c r="G13439" s="220"/>
      <c r="I13439" s="269"/>
    </row>
    <row r="13440" spans="1:9" ht="31.5" customHeight="1">
      <c r="A13440" s="251" t="str">
        <f t="shared" si="2400"/>
        <v/>
      </c>
      <c r="B13440" s="239" t="str">
        <f t="shared" si="2401"/>
        <v/>
      </c>
      <c r="C13440" s="187"/>
      <c r="D13440" s="187"/>
      <c r="E13440" s="240">
        <f t="shared" si="2402"/>
        <v>0</v>
      </c>
      <c r="F13440" s="218">
        <f t="shared" si="2403"/>
        <v>0</v>
      </c>
      <c r="G13440" s="221"/>
      <c r="I13440" s="308"/>
    </row>
    <row r="13441" spans="1:20" ht="13.5" thickBot="1">
      <c r="A13441" s="222"/>
      <c r="B13441" s="223"/>
      <c r="C13441" s="223"/>
      <c r="D13441" s="225"/>
      <c r="E13441" s="225"/>
      <c r="F13441" s="226" t="s">
        <v>79</v>
      </c>
      <c r="G13441" s="250">
        <f>SUM(F13429:F13440)</f>
        <v>0</v>
      </c>
      <c r="I13441" s="308"/>
    </row>
    <row r="13442" spans="1:20" ht="13.5" thickTop="1">
      <c r="A13442" s="179" t="s">
        <v>72</v>
      </c>
      <c r="B13442" s="229"/>
      <c r="C13442" s="229"/>
      <c r="D13442" s="231"/>
      <c r="E13442" s="231"/>
      <c r="F13442" s="230"/>
      <c r="G13442" s="232"/>
      <c r="H13442" s="209"/>
      <c r="I13442" s="307"/>
    </row>
    <row r="13443" spans="1:20">
      <c r="A13443" s="233" t="s">
        <v>53</v>
      </c>
      <c r="B13443" s="234"/>
      <c r="C13443" s="234"/>
      <c r="D13443" s="299"/>
      <c r="E13443" s="236" t="s">
        <v>73</v>
      </c>
      <c r="F13443" s="237" t="s">
        <v>74</v>
      </c>
      <c r="G13443" s="252" t="s">
        <v>73</v>
      </c>
      <c r="I13443" s="308"/>
    </row>
    <row r="13444" spans="1:20">
      <c r="A13444" s="178" t="s">
        <v>86</v>
      </c>
      <c r="B13444" s="253"/>
      <c r="C13444" s="253"/>
      <c r="D13444" s="300"/>
      <c r="E13444" s="217">
        <f>SUM(G13403,G13418,G13426,G13441)</f>
        <v>0</v>
      </c>
      <c r="F13444" s="254">
        <f>A</f>
        <v>0</v>
      </c>
      <c r="G13444" s="255">
        <f>E13444*F13444</f>
        <v>0</v>
      </c>
      <c r="I13444" s="308"/>
    </row>
    <row r="13445" spans="1:20">
      <c r="A13445" s="178" t="s">
        <v>84</v>
      </c>
      <c r="B13445" s="253"/>
      <c r="C13445" s="253"/>
      <c r="D13445" s="300"/>
      <c r="E13445" s="217">
        <f>SUM(G13403,G13418,G13426,G13441)</f>
        <v>0</v>
      </c>
      <c r="F13445" s="254">
        <f>I</f>
        <v>0</v>
      </c>
      <c r="G13445" s="255">
        <f>E13445*F13445</f>
        <v>0</v>
      </c>
      <c r="I13445" s="308"/>
    </row>
    <row r="13446" spans="1:20" ht="33" customHeight="1">
      <c r="A13446" s="178" t="s">
        <v>85</v>
      </c>
      <c r="B13446" s="253"/>
      <c r="C13446" s="253"/>
      <c r="D13446" s="300"/>
      <c r="E13446" s="217">
        <f>SUM(G13403,G13418,G13426,G13441)</f>
        <v>0</v>
      </c>
      <c r="F13446" s="254">
        <f>U</f>
        <v>0</v>
      </c>
      <c r="G13446" s="255">
        <f>E13446*F13446</f>
        <v>0</v>
      </c>
      <c r="I13446" s="308"/>
      <c r="J13446" s="281"/>
      <c r="K13446" s="281"/>
      <c r="L13446" s="281"/>
      <c r="M13446" s="281"/>
      <c r="N13446" s="281"/>
      <c r="O13446" s="281"/>
      <c r="P13446" s="281"/>
      <c r="Q13446" s="281"/>
      <c r="R13446" s="281"/>
      <c r="S13446" s="281"/>
    </row>
    <row r="13447" spans="1:20" s="201" customFormat="1" ht="13.5" thickBot="1">
      <c r="A13447" s="222"/>
      <c r="B13447" s="223"/>
      <c r="C13447" s="223"/>
      <c r="D13447" s="225"/>
      <c r="E13447" s="225"/>
      <c r="F13447" s="256" t="s">
        <v>83</v>
      </c>
      <c r="G13447" s="250">
        <f>SUM(G13444:G13446)</f>
        <v>0</v>
      </c>
      <c r="I13447" s="309"/>
      <c r="J13447" s="201" t="str">
        <f>B13387</f>
        <v>14,7</v>
      </c>
      <c r="K13447" s="261">
        <f>E13444</f>
        <v>0</v>
      </c>
      <c r="L13447" s="261">
        <f>+G13403</f>
        <v>0</v>
      </c>
      <c r="M13447" s="261">
        <f>+G13418</f>
        <v>0</v>
      </c>
      <c r="N13447" s="261">
        <f>+G13426</f>
        <v>0</v>
      </c>
      <c r="O13447" s="261">
        <f>+G13441</f>
        <v>0</v>
      </c>
      <c r="P13447" s="280">
        <f>G13444</f>
        <v>0</v>
      </c>
      <c r="Q13447" s="280">
        <f>G13445</f>
        <v>0</v>
      </c>
      <c r="R13447" s="280">
        <f>G13446</f>
        <v>0</v>
      </c>
      <c r="S13447" s="283">
        <f>SUM(K13447:R13447)</f>
        <v>0</v>
      </c>
      <c r="T13447" s="280"/>
    </row>
    <row r="13448" spans="1:20" ht="14" thickTop="1" thickBot="1">
      <c r="A13448" s="257"/>
      <c r="B13448" s="201"/>
      <c r="C13448" s="201"/>
      <c r="D13448" s="301"/>
      <c r="E13448" s="258" t="s">
        <v>88</v>
      </c>
      <c r="F13448" s="259"/>
      <c r="G13448" s="260">
        <f>ROUND(SUM(G13403,G13418,G13426,G13441,G13447),0)</f>
        <v>0</v>
      </c>
      <c r="I13448" s="308"/>
      <c r="T13448" s="280"/>
    </row>
    <row r="13449" spans="1:20" ht="13.5" thickTop="1">
      <c r="A13449" s="262" t="s">
        <v>95</v>
      </c>
      <c r="D13449" s="206"/>
      <c r="E13449" s="206"/>
      <c r="F13449" s="205"/>
      <c r="G13449" s="208"/>
      <c r="I13449" s="308"/>
      <c r="T13449" s="280"/>
    </row>
    <row r="13450" spans="1:20">
      <c r="A13450" s="262"/>
      <c r="B13450" s="263"/>
      <c r="C13450" s="263"/>
      <c r="D13450" s="302"/>
      <c r="E13450" s="206"/>
      <c r="F13450" s="205"/>
      <c r="G13450" s="264">
        <f ca="1">TODAY()</f>
        <v>45189</v>
      </c>
      <c r="I13450" s="308"/>
      <c r="T13450" s="280"/>
    </row>
    <row r="13451" spans="1:20" s="191" customFormat="1" ht="13.5" thickBot="1">
      <c r="A13451" s="222"/>
      <c r="B13451" s="223"/>
      <c r="C13451" s="223"/>
      <c r="D13451" s="225"/>
      <c r="E13451" s="225"/>
      <c r="F13451" s="224"/>
      <c r="G13451" s="265"/>
      <c r="I13451" s="303"/>
      <c r="S13451" s="282"/>
    </row>
    <row r="13452" spans="1:20" s="191" customFormat="1" ht="13.5" thickTop="1">
      <c r="A13452" s="188" t="s">
        <v>124</v>
      </c>
      <c r="B13452" s="188"/>
      <c r="C13452" s="188"/>
      <c r="D13452" s="190"/>
      <c r="E13452" s="190"/>
      <c r="F13452" s="189"/>
      <c r="G13452" s="189"/>
      <c r="I13452" s="303"/>
      <c r="S13452" s="282"/>
    </row>
    <row r="13453" spans="1:20" s="191" customFormat="1">
      <c r="A13453" s="188" t="str">
        <f>CONCATENATE('Prestaciones y AIU'!A12072," ANALISIS DE PRECIOS UNITARIOS")</f>
        <v xml:space="preserve"> ANALISIS DE PRECIOS UNITARIOS</v>
      </c>
      <c r="B13453" s="188"/>
      <c r="C13453" s="188"/>
      <c r="D13453" s="190"/>
      <c r="E13453" s="190"/>
      <c r="F13453" s="189"/>
      <c r="G13453" s="189"/>
      <c r="I13453" s="303"/>
      <c r="S13453" s="282"/>
    </row>
    <row r="13454" spans="1:20" s="191" customFormat="1">
      <c r="A13454" s="188" t="str">
        <f>Objeto_LIC</f>
        <v>OBJETO PROCESO COMPETITIVO</v>
      </c>
      <c r="B13454" s="188"/>
      <c r="C13454" s="188"/>
      <c r="D13454" s="190"/>
      <c r="E13454" s="190"/>
      <c r="F13454" s="189"/>
      <c r="G13454" s="189"/>
      <c r="I13454" s="303"/>
      <c r="S13454" s="282"/>
    </row>
    <row r="13455" spans="1:20">
      <c r="A13455" s="188"/>
      <c r="B13455" s="188"/>
      <c r="C13455" s="188"/>
      <c r="D13455" s="190"/>
      <c r="E13455" s="190"/>
      <c r="F13455" s="189"/>
      <c r="G13455" s="189"/>
    </row>
    <row r="13456" spans="1:20" s="201" customFormat="1" ht="13.5" thickBot="1">
      <c r="A13456" s="192"/>
      <c r="B13456" s="192"/>
      <c r="C13456" s="192"/>
      <c r="D13456" s="194"/>
      <c r="E13456" s="194"/>
      <c r="F13456" s="193"/>
      <c r="G13456" s="193"/>
      <c r="I13456" s="305"/>
      <c r="S13456" s="282"/>
    </row>
    <row r="13457" spans="1:19" ht="13.5" thickTop="1">
      <c r="A13457" s="196"/>
      <c r="B13457" s="197"/>
      <c r="C13457" s="197"/>
      <c r="D13457" s="199"/>
      <c r="E13457" s="199"/>
      <c r="F13457" s="198"/>
      <c r="G13457" s="200" t="s">
        <v>125</v>
      </c>
    </row>
    <row r="13458" spans="1:19">
      <c r="A13458" s="202" t="s">
        <v>58</v>
      </c>
      <c r="B13458" s="844" t="str">
        <f>Proponente</f>
        <v>INDICAR NOMBRE DE CONTRATISTA</v>
      </c>
      <c r="C13458" s="844"/>
      <c r="D13458" s="844"/>
      <c r="E13458" s="844"/>
      <c r="F13458" s="844"/>
      <c r="G13458" s="845"/>
    </row>
    <row r="13459" spans="1:19">
      <c r="A13459" s="202" t="s">
        <v>59</v>
      </c>
      <c r="B13459" s="203" t="str">
        <f>Presupuesto!$A$202</f>
        <v>14,8</v>
      </c>
      <c r="C13459" s="844" t="str">
        <f>Presupuesto!$B$202</f>
        <v>Demolición mecánica de estructuras sin refuerzo con retroexcavadora con martillo hidráulico</v>
      </c>
      <c r="D13459" s="844"/>
      <c r="E13459" s="844"/>
      <c r="F13459" s="844"/>
      <c r="G13459" s="845"/>
    </row>
    <row r="13460" spans="1:19">
      <c r="A13460" s="204"/>
      <c r="D13460" s="206"/>
      <c r="E13460" s="206"/>
      <c r="F13460" s="192" t="s">
        <v>87</v>
      </c>
      <c r="G13460" s="207" t="str">
        <f>Presupuesto!$C$202</f>
        <v>m3</v>
      </c>
      <c r="I13460" s="306"/>
      <c r="J13460" s="281"/>
      <c r="K13460" s="281"/>
      <c r="L13460" s="281"/>
      <c r="M13460" s="281"/>
      <c r="N13460" s="281"/>
      <c r="O13460" s="281"/>
      <c r="P13460" s="281"/>
      <c r="Q13460" s="281"/>
      <c r="R13460" s="281"/>
      <c r="S13460" s="281"/>
    </row>
    <row r="13461" spans="1:19" s="209" customFormat="1" ht="13.5" thickBot="1">
      <c r="A13461" s="202" t="s">
        <v>60</v>
      </c>
      <c r="B13461" s="195"/>
      <c r="C13461" s="195"/>
      <c r="D13461" s="206"/>
      <c r="E13461" s="206"/>
      <c r="F13461" s="205"/>
      <c r="G13461" s="208"/>
      <c r="I13461" s="307"/>
      <c r="S13461" s="281"/>
    </row>
    <row r="13462" spans="1:19" ht="13.5" thickTop="1">
      <c r="A13462" s="210" t="s">
        <v>53</v>
      </c>
      <c r="B13462" s="211" t="s">
        <v>61</v>
      </c>
      <c r="C13462" s="211" t="s">
        <v>62</v>
      </c>
      <c r="D13462" s="212" t="s">
        <v>70</v>
      </c>
      <c r="E13462" s="213" t="s">
        <v>98</v>
      </c>
      <c r="F13462" s="213" t="s">
        <v>75</v>
      </c>
      <c r="G13462" s="214" t="s">
        <v>66</v>
      </c>
      <c r="I13462" s="269"/>
    </row>
    <row r="13463" spans="1:19">
      <c r="A13463" s="215" t="str">
        <f t="shared" ref="A13463:A13474" si="2404">IF(I13462=0,"-",VLOOKUP(I13462,EQUIPOS,2,FALSE))</f>
        <v>-</v>
      </c>
      <c r="B13463" s="216"/>
      <c r="C13463" s="216"/>
      <c r="D13463" s="186"/>
      <c r="E13463" s="217">
        <f t="shared" ref="E13463:E13474" si="2405">IF(I13462=0,0,VLOOKUP(I13462,EQUIPOS,4,FALSE))</f>
        <v>0</v>
      </c>
      <c r="F13463" s="218">
        <f t="shared" ref="F13463:F13474" si="2406">IF(D13463=0,0,E13463/D13463)</f>
        <v>0</v>
      </c>
      <c r="G13463" s="219"/>
      <c r="I13463" s="269"/>
    </row>
    <row r="13464" spans="1:19">
      <c r="A13464" s="215" t="str">
        <f t="shared" si="2404"/>
        <v>-</v>
      </c>
      <c r="B13464" s="216"/>
      <c r="C13464" s="216"/>
      <c r="D13464" s="186"/>
      <c r="E13464" s="217">
        <f t="shared" si="2405"/>
        <v>0</v>
      </c>
      <c r="F13464" s="218">
        <f t="shared" si="2406"/>
        <v>0</v>
      </c>
      <c r="G13464" s="220"/>
      <c r="I13464" s="269"/>
    </row>
    <row r="13465" spans="1:19">
      <c r="A13465" s="215" t="str">
        <f t="shared" si="2404"/>
        <v>-</v>
      </c>
      <c r="B13465" s="216"/>
      <c r="C13465" s="216"/>
      <c r="D13465" s="186"/>
      <c r="E13465" s="217">
        <f t="shared" si="2405"/>
        <v>0</v>
      </c>
      <c r="F13465" s="218">
        <f t="shared" si="2406"/>
        <v>0</v>
      </c>
      <c r="G13465" s="220"/>
      <c r="I13465" s="269"/>
    </row>
    <row r="13466" spans="1:19">
      <c r="A13466" s="215" t="str">
        <f t="shared" si="2404"/>
        <v>-</v>
      </c>
      <c r="B13466" s="216"/>
      <c r="C13466" s="216"/>
      <c r="D13466" s="186"/>
      <c r="E13466" s="217">
        <f t="shared" si="2405"/>
        <v>0</v>
      </c>
      <c r="F13466" s="218">
        <f t="shared" si="2406"/>
        <v>0</v>
      </c>
      <c r="G13466" s="220"/>
      <c r="I13466" s="269"/>
    </row>
    <row r="13467" spans="1:19">
      <c r="A13467" s="215" t="str">
        <f t="shared" si="2404"/>
        <v>-</v>
      </c>
      <c r="B13467" s="216"/>
      <c r="C13467" s="216"/>
      <c r="D13467" s="186"/>
      <c r="E13467" s="217">
        <f t="shared" si="2405"/>
        <v>0</v>
      </c>
      <c r="F13467" s="218">
        <f t="shared" si="2406"/>
        <v>0</v>
      </c>
      <c r="G13467" s="220"/>
      <c r="I13467" s="269"/>
    </row>
    <row r="13468" spans="1:19">
      <c r="A13468" s="215" t="str">
        <f t="shared" si="2404"/>
        <v>-</v>
      </c>
      <c r="B13468" s="216"/>
      <c r="C13468" s="216"/>
      <c r="D13468" s="186"/>
      <c r="E13468" s="217">
        <f t="shared" si="2405"/>
        <v>0</v>
      </c>
      <c r="F13468" s="218">
        <f t="shared" si="2406"/>
        <v>0</v>
      </c>
      <c r="G13468" s="220"/>
      <c r="I13468" s="269"/>
    </row>
    <row r="13469" spans="1:19">
      <c r="A13469" s="215" t="str">
        <f t="shared" si="2404"/>
        <v>-</v>
      </c>
      <c r="B13469" s="216"/>
      <c r="C13469" s="216"/>
      <c r="D13469" s="186"/>
      <c r="E13469" s="217">
        <f t="shared" si="2405"/>
        <v>0</v>
      </c>
      <c r="F13469" s="218">
        <f t="shared" si="2406"/>
        <v>0</v>
      </c>
      <c r="G13469" s="220"/>
      <c r="I13469" s="269"/>
    </row>
    <row r="13470" spans="1:19">
      <c r="A13470" s="215" t="str">
        <f t="shared" si="2404"/>
        <v>-</v>
      </c>
      <c r="B13470" s="216"/>
      <c r="C13470" s="216"/>
      <c r="D13470" s="186"/>
      <c r="E13470" s="217">
        <f t="shared" si="2405"/>
        <v>0</v>
      </c>
      <c r="F13470" s="218">
        <f t="shared" si="2406"/>
        <v>0</v>
      </c>
      <c r="G13470" s="220"/>
      <c r="I13470" s="269"/>
    </row>
    <row r="13471" spans="1:19">
      <c r="A13471" s="215" t="str">
        <f t="shared" si="2404"/>
        <v>-</v>
      </c>
      <c r="B13471" s="216"/>
      <c r="C13471" s="216"/>
      <c r="D13471" s="186"/>
      <c r="E13471" s="217">
        <f t="shared" si="2405"/>
        <v>0</v>
      </c>
      <c r="F13471" s="218">
        <f t="shared" si="2406"/>
        <v>0</v>
      </c>
      <c r="G13471" s="220"/>
      <c r="I13471" s="269"/>
    </row>
    <row r="13472" spans="1:19">
      <c r="A13472" s="215" t="str">
        <f t="shared" si="2404"/>
        <v>-</v>
      </c>
      <c r="B13472" s="216"/>
      <c r="C13472" s="216"/>
      <c r="D13472" s="186"/>
      <c r="E13472" s="217">
        <f t="shared" si="2405"/>
        <v>0</v>
      </c>
      <c r="F13472" s="218">
        <f t="shared" si="2406"/>
        <v>0</v>
      </c>
      <c r="G13472" s="220"/>
      <c r="I13472" s="269"/>
    </row>
    <row r="13473" spans="1:19">
      <c r="A13473" s="215" t="str">
        <f t="shared" si="2404"/>
        <v>-</v>
      </c>
      <c r="B13473" s="216"/>
      <c r="C13473" s="216"/>
      <c r="D13473" s="186"/>
      <c r="E13473" s="217">
        <f t="shared" si="2405"/>
        <v>0</v>
      </c>
      <c r="F13473" s="218">
        <f t="shared" si="2406"/>
        <v>0</v>
      </c>
      <c r="G13473" s="220"/>
      <c r="I13473" s="269"/>
    </row>
    <row r="13474" spans="1:19">
      <c r="A13474" s="215" t="str">
        <f t="shared" si="2404"/>
        <v>-</v>
      </c>
      <c r="B13474" s="216"/>
      <c r="C13474" s="216"/>
      <c r="D13474" s="186"/>
      <c r="E13474" s="217">
        <f t="shared" si="2405"/>
        <v>0</v>
      </c>
      <c r="F13474" s="218">
        <f t="shared" si="2406"/>
        <v>0</v>
      </c>
      <c r="G13474" s="220"/>
      <c r="I13474" s="308"/>
    </row>
    <row r="13475" spans="1:19" ht="13.5" thickBot="1">
      <c r="A13475" s="222"/>
      <c r="B13475" s="223"/>
      <c r="C13475" s="223"/>
      <c r="D13475" s="225"/>
      <c r="E13475" s="225"/>
      <c r="F13475" s="226" t="s">
        <v>76</v>
      </c>
      <c r="G13475" s="227">
        <f>SUM(F13463:F13474)</f>
        <v>0</v>
      </c>
      <c r="I13475" s="308"/>
    </row>
    <row r="13476" spans="1:19" s="209" customFormat="1" ht="13.5" thickTop="1">
      <c r="A13476" s="228" t="s">
        <v>63</v>
      </c>
      <c r="B13476" s="229"/>
      <c r="C13476" s="229"/>
      <c r="D13476" s="231"/>
      <c r="E13476" s="231"/>
      <c r="F13476" s="230"/>
      <c r="G13476" s="232"/>
      <c r="I13476" s="307"/>
      <c r="S13476" s="281"/>
    </row>
    <row r="13477" spans="1:19" ht="26">
      <c r="A13477" s="233" t="s">
        <v>53</v>
      </c>
      <c r="B13477" s="234"/>
      <c r="C13477" s="235" t="s">
        <v>54</v>
      </c>
      <c r="D13477" s="298" t="s">
        <v>64</v>
      </c>
      <c r="E13477" s="236" t="s">
        <v>65</v>
      </c>
      <c r="F13477" s="237" t="s">
        <v>75</v>
      </c>
      <c r="G13477" s="238" t="s">
        <v>66</v>
      </c>
      <c r="I13477" s="269"/>
    </row>
    <row r="13478" spans="1:19">
      <c r="A13478" s="842" t="str">
        <f t="shared" ref="A13478:A13489" si="2407">IF(I13477=0,"",VLOOKUP(I13477,MATERIALES,2,FALSE))</f>
        <v/>
      </c>
      <c r="B13478" s="843"/>
      <c r="C13478" s="239" t="str">
        <f t="shared" ref="C13478:C13486" si="2408">IF(I13477=0,"",VLOOKUP(I13477,MATERIALES,3,FALSE))</f>
        <v/>
      </c>
      <c r="D13478" s="186"/>
      <c r="E13478" s="240">
        <f t="shared" ref="E13478:E13489" si="2409">IF(I13477=0,0,VLOOKUP(I13477,MATERIALES,4,FALSE))</f>
        <v>0</v>
      </c>
      <c r="F13478" s="218">
        <f>D13478*E13478</f>
        <v>0</v>
      </c>
      <c r="G13478" s="219"/>
      <c r="I13478" s="269"/>
    </row>
    <row r="13479" spans="1:19">
      <c r="A13479" s="842" t="str">
        <f t="shared" si="2407"/>
        <v/>
      </c>
      <c r="B13479" s="843"/>
      <c r="C13479" s="239" t="str">
        <f t="shared" si="2408"/>
        <v/>
      </c>
      <c r="D13479" s="186"/>
      <c r="E13479" s="240">
        <f t="shared" si="2409"/>
        <v>0</v>
      </c>
      <c r="F13479" s="218">
        <f t="shared" ref="F13479:F13489" si="2410">D13479*E13479</f>
        <v>0</v>
      </c>
      <c r="G13479" s="220"/>
      <c r="I13479" s="269"/>
    </row>
    <row r="13480" spans="1:19">
      <c r="A13480" s="842" t="str">
        <f t="shared" si="2407"/>
        <v/>
      </c>
      <c r="B13480" s="843"/>
      <c r="C13480" s="239" t="str">
        <f t="shared" si="2408"/>
        <v/>
      </c>
      <c r="D13480" s="186"/>
      <c r="E13480" s="240">
        <f t="shared" si="2409"/>
        <v>0</v>
      </c>
      <c r="F13480" s="218">
        <f t="shared" si="2410"/>
        <v>0</v>
      </c>
      <c r="G13480" s="220"/>
      <c r="I13480" s="269"/>
    </row>
    <row r="13481" spans="1:19">
      <c r="A13481" s="842" t="str">
        <f t="shared" si="2407"/>
        <v/>
      </c>
      <c r="B13481" s="843"/>
      <c r="C13481" s="239" t="str">
        <f t="shared" si="2408"/>
        <v/>
      </c>
      <c r="D13481" s="186"/>
      <c r="E13481" s="240">
        <f t="shared" si="2409"/>
        <v>0</v>
      </c>
      <c r="F13481" s="218">
        <f t="shared" si="2410"/>
        <v>0</v>
      </c>
      <c r="G13481" s="220"/>
      <c r="I13481" s="269"/>
    </row>
    <row r="13482" spans="1:19">
      <c r="A13482" s="842" t="str">
        <f t="shared" si="2407"/>
        <v/>
      </c>
      <c r="B13482" s="843"/>
      <c r="C13482" s="239" t="str">
        <f t="shared" si="2408"/>
        <v/>
      </c>
      <c r="D13482" s="186"/>
      <c r="E13482" s="240">
        <f t="shared" si="2409"/>
        <v>0</v>
      </c>
      <c r="F13482" s="218">
        <f t="shared" si="2410"/>
        <v>0</v>
      </c>
      <c r="G13482" s="220"/>
      <c r="I13482" s="269"/>
    </row>
    <row r="13483" spans="1:19">
      <c r="A13483" s="842" t="str">
        <f t="shared" si="2407"/>
        <v/>
      </c>
      <c r="B13483" s="843"/>
      <c r="C13483" s="239" t="str">
        <f t="shared" si="2408"/>
        <v/>
      </c>
      <c r="D13483" s="186"/>
      <c r="E13483" s="240">
        <f t="shared" si="2409"/>
        <v>0</v>
      </c>
      <c r="F13483" s="218">
        <f t="shared" si="2410"/>
        <v>0</v>
      </c>
      <c r="G13483" s="220"/>
      <c r="I13483" s="269"/>
    </row>
    <row r="13484" spans="1:19">
      <c r="A13484" s="842" t="str">
        <f t="shared" si="2407"/>
        <v/>
      </c>
      <c r="B13484" s="843"/>
      <c r="C13484" s="239" t="str">
        <f t="shared" si="2408"/>
        <v/>
      </c>
      <c r="D13484" s="186"/>
      <c r="E13484" s="240">
        <f t="shared" si="2409"/>
        <v>0</v>
      </c>
      <c r="F13484" s="218">
        <f t="shared" si="2410"/>
        <v>0</v>
      </c>
      <c r="G13484" s="220"/>
      <c r="I13484" s="269"/>
    </row>
    <row r="13485" spans="1:19">
      <c r="A13485" s="842" t="str">
        <f t="shared" si="2407"/>
        <v/>
      </c>
      <c r="B13485" s="843"/>
      <c r="C13485" s="239" t="str">
        <f t="shared" si="2408"/>
        <v/>
      </c>
      <c r="D13485" s="186"/>
      <c r="E13485" s="240">
        <f t="shared" si="2409"/>
        <v>0</v>
      </c>
      <c r="F13485" s="218">
        <f t="shared" si="2410"/>
        <v>0</v>
      </c>
      <c r="G13485" s="241"/>
      <c r="I13485" s="269"/>
    </row>
    <row r="13486" spans="1:19">
      <c r="A13486" s="842" t="str">
        <f t="shared" si="2407"/>
        <v/>
      </c>
      <c r="B13486" s="843"/>
      <c r="C13486" s="239" t="str">
        <f t="shared" si="2408"/>
        <v/>
      </c>
      <c r="D13486" s="186"/>
      <c r="E13486" s="240">
        <f t="shared" si="2409"/>
        <v>0</v>
      </c>
      <c r="F13486" s="218">
        <f t="shared" si="2410"/>
        <v>0</v>
      </c>
      <c r="G13486" s="220"/>
      <c r="I13486" s="269"/>
    </row>
    <row r="13487" spans="1:19">
      <c r="A13487" s="842" t="str">
        <f t="shared" si="2407"/>
        <v/>
      </c>
      <c r="B13487" s="843"/>
      <c r="C13487" s="239"/>
      <c r="D13487" s="186"/>
      <c r="E13487" s="240">
        <f t="shared" si="2409"/>
        <v>0</v>
      </c>
      <c r="F13487" s="218">
        <f t="shared" si="2410"/>
        <v>0</v>
      </c>
      <c r="G13487" s="220"/>
      <c r="I13487" s="269"/>
    </row>
    <row r="13488" spans="1:19">
      <c r="A13488" s="842" t="str">
        <f t="shared" si="2407"/>
        <v/>
      </c>
      <c r="B13488" s="843"/>
      <c r="C13488" s="239"/>
      <c r="D13488" s="186"/>
      <c r="E13488" s="240">
        <f t="shared" si="2409"/>
        <v>0</v>
      </c>
      <c r="F13488" s="218">
        <f t="shared" si="2410"/>
        <v>0</v>
      </c>
      <c r="G13488" s="220"/>
      <c r="I13488" s="269"/>
    </row>
    <row r="13489" spans="1:9" ht="26.25" customHeight="1">
      <c r="A13489" s="842" t="str">
        <f t="shared" si="2407"/>
        <v/>
      </c>
      <c r="B13489" s="843"/>
      <c r="C13489" s="239" t="str">
        <f t="shared" ref="C13489" si="2411">IF(I13488=0,"",VLOOKUP(I13488,MATERIALES,3,FALSE))</f>
        <v/>
      </c>
      <c r="D13489" s="186"/>
      <c r="E13489" s="240">
        <f t="shared" si="2409"/>
        <v>0</v>
      </c>
      <c r="F13489" s="218">
        <f t="shared" si="2410"/>
        <v>0</v>
      </c>
      <c r="G13489" s="221"/>
      <c r="I13489" s="308"/>
    </row>
    <row r="13490" spans="1:9" ht="13.5" thickBot="1">
      <c r="A13490" s="204"/>
      <c r="D13490" s="206"/>
      <c r="E13490" s="242"/>
      <c r="F13490" s="243" t="s">
        <v>77</v>
      </c>
      <c r="G13490" s="241">
        <f>SUM(F13478:F13489)</f>
        <v>0</v>
      </c>
      <c r="I13490" s="308"/>
    </row>
    <row r="13491" spans="1:9" ht="14" thickTop="1" thickBot="1">
      <c r="A13491" s="244" t="s">
        <v>68</v>
      </c>
      <c r="B13491" s="245"/>
      <c r="C13491" s="245"/>
      <c r="D13491" s="247"/>
      <c r="E13491" s="247"/>
      <c r="F13491" s="246"/>
      <c r="G13491" s="248"/>
      <c r="I13491" s="308"/>
    </row>
    <row r="13492" spans="1:9" ht="13.5" thickTop="1">
      <c r="A13492" s="233" t="s">
        <v>53</v>
      </c>
      <c r="B13492" s="234"/>
      <c r="C13492" s="236" t="s">
        <v>67</v>
      </c>
      <c r="D13492" s="298" t="s">
        <v>71</v>
      </c>
      <c r="E13492" s="236" t="s">
        <v>96</v>
      </c>
      <c r="F13492" s="237" t="s">
        <v>75</v>
      </c>
      <c r="G13492" s="238" t="s">
        <v>66</v>
      </c>
      <c r="I13492" s="269"/>
    </row>
    <row r="13493" spans="1:9">
      <c r="A13493" s="842" t="str">
        <f>IF(I13492=0,"",VLOOKUP(I13492,EQUIPOS,2,FALSE))</f>
        <v/>
      </c>
      <c r="B13493" s="843"/>
      <c r="C13493" s="187"/>
      <c r="D13493" s="186"/>
      <c r="E13493" s="240">
        <f>IF(I13492=0,0,VLOOKUP(I13492,EQUIPOS,4,FALSE))</f>
        <v>0</v>
      </c>
      <c r="F13493" s="218">
        <f>C13493*D13493*E13493</f>
        <v>0</v>
      </c>
      <c r="G13493" s="219"/>
      <c r="I13493" s="269"/>
    </row>
    <row r="13494" spans="1:9">
      <c r="A13494" s="842" t="str">
        <f>IF(I13493=0,"",VLOOKUP(I13493,EQUIPOS,2,FALSE))</f>
        <v/>
      </c>
      <c r="B13494" s="843"/>
      <c r="C13494" s="187"/>
      <c r="D13494" s="186"/>
      <c r="E13494" s="240">
        <f>IF(I13493=0,0,VLOOKUP(I13493,EQUIPOS,4,FALSE))</f>
        <v>0</v>
      </c>
      <c r="F13494" s="218">
        <f t="shared" ref="F13494:F13497" si="2412">C13494*D13494*E13494</f>
        <v>0</v>
      </c>
      <c r="G13494" s="220"/>
      <c r="I13494" s="269"/>
    </row>
    <row r="13495" spans="1:9">
      <c r="A13495" s="842" t="str">
        <f>IF(I13494=0,"",VLOOKUP(I13494,EQUIPOS,2,FALSE))</f>
        <v/>
      </c>
      <c r="B13495" s="843"/>
      <c r="C13495" s="187"/>
      <c r="D13495" s="186"/>
      <c r="E13495" s="240">
        <f>IF(I13494=0,0,VLOOKUP(I13494,EQUIPOS,4,FALSE))</f>
        <v>0</v>
      </c>
      <c r="F13495" s="218">
        <f t="shared" si="2412"/>
        <v>0</v>
      </c>
      <c r="G13495" s="220"/>
      <c r="I13495" s="269"/>
    </row>
    <row r="13496" spans="1:9">
      <c r="A13496" s="842" t="str">
        <f>IF(I13495=0,"",VLOOKUP(I13495,EQUIPOS,2,FALSE))</f>
        <v/>
      </c>
      <c r="B13496" s="843"/>
      <c r="C13496" s="187"/>
      <c r="D13496" s="186"/>
      <c r="E13496" s="240">
        <f>IF(I13495=0,0,VLOOKUP(I13495,EQUIPOS,4,FALSE))</f>
        <v>0</v>
      </c>
      <c r="F13496" s="218">
        <f t="shared" si="2412"/>
        <v>0</v>
      </c>
      <c r="G13496" s="220"/>
      <c r="I13496" s="269"/>
    </row>
    <row r="13497" spans="1:9" ht="30.75" customHeight="1">
      <c r="A13497" s="842" t="str">
        <f>IF(I13496=0,"",VLOOKUP(I13496,EQUIPOS,2,FALSE))</f>
        <v/>
      </c>
      <c r="B13497" s="843"/>
      <c r="C13497" s="187"/>
      <c r="D13497" s="186"/>
      <c r="E13497" s="240">
        <f>IF(I13496=0,0,VLOOKUP(I13496,EQUIPOS,4,FALSE))</f>
        <v>0</v>
      </c>
      <c r="F13497" s="218">
        <f t="shared" si="2412"/>
        <v>0</v>
      </c>
      <c r="G13497" s="221"/>
      <c r="I13497" s="308"/>
    </row>
    <row r="13498" spans="1:9" ht="13.5" thickBot="1">
      <c r="A13498" s="222"/>
      <c r="B13498" s="223"/>
      <c r="C13498" s="223"/>
      <c r="D13498" s="225"/>
      <c r="E13498" s="249"/>
      <c r="F13498" s="226" t="s">
        <v>78</v>
      </c>
      <c r="G13498" s="250">
        <f>SUM(F13493:F13497)</f>
        <v>0</v>
      </c>
      <c r="I13498" s="308"/>
    </row>
    <row r="13499" spans="1:9" ht="13.5" thickTop="1">
      <c r="A13499" s="228" t="s">
        <v>69</v>
      </c>
      <c r="B13499" s="229"/>
      <c r="C13499" s="229"/>
      <c r="D13499" s="231"/>
      <c r="E13499" s="231"/>
      <c r="F13499" s="230"/>
      <c r="G13499" s="232"/>
      <c r="H13499" s="209"/>
      <c r="I13499" s="307"/>
    </row>
    <row r="13500" spans="1:9" ht="26">
      <c r="A13500" s="233" t="s">
        <v>53</v>
      </c>
      <c r="B13500" s="235" t="s">
        <v>54</v>
      </c>
      <c r="C13500" s="235" t="s">
        <v>64</v>
      </c>
      <c r="D13500" s="298" t="s">
        <v>70</v>
      </c>
      <c r="E13500" s="236" t="s">
        <v>65</v>
      </c>
      <c r="F13500" s="237" t="s">
        <v>75</v>
      </c>
      <c r="G13500" s="238" t="s">
        <v>66</v>
      </c>
      <c r="I13500" s="269"/>
    </row>
    <row r="13501" spans="1:9">
      <c r="A13501" s="251" t="str">
        <f t="shared" ref="A13501:A13512" si="2413">IF(I13500=0,"",VLOOKUP(I13500,MANOOBRA,2,FALSE))</f>
        <v/>
      </c>
      <c r="B13501" s="239" t="str">
        <f t="shared" ref="B13501:B13512" si="2414">IF(I13500=0,"",VLOOKUP(I13500,MANOOBRA,3,FALSE))</f>
        <v/>
      </c>
      <c r="C13501" s="187"/>
      <c r="D13501" s="187"/>
      <c r="E13501" s="240">
        <f t="shared" ref="E13501:E13512" si="2415">IF(I13500=0,0,VLOOKUP(I13500,MANOOBRA,4,FALSE))</f>
        <v>0</v>
      </c>
      <c r="F13501" s="218">
        <f>IF(D13501=0,0,C13501*E13501/D13501)</f>
        <v>0</v>
      </c>
      <c r="G13501" s="219"/>
      <c r="I13501" s="269"/>
    </row>
    <row r="13502" spans="1:9">
      <c r="A13502" s="251" t="str">
        <f t="shared" si="2413"/>
        <v/>
      </c>
      <c r="B13502" s="239" t="str">
        <f t="shared" si="2414"/>
        <v/>
      </c>
      <c r="C13502" s="187"/>
      <c r="D13502" s="187"/>
      <c r="E13502" s="240">
        <f t="shared" si="2415"/>
        <v>0</v>
      </c>
      <c r="F13502" s="218">
        <f t="shared" ref="F13502:F13512" si="2416">IF(D13502=0,0,C13502*E13502/D13502)</f>
        <v>0</v>
      </c>
      <c r="G13502" s="220"/>
      <c r="I13502" s="269"/>
    </row>
    <row r="13503" spans="1:9">
      <c r="A13503" s="251" t="str">
        <f t="shared" si="2413"/>
        <v/>
      </c>
      <c r="B13503" s="239" t="str">
        <f t="shared" si="2414"/>
        <v/>
      </c>
      <c r="C13503" s="187"/>
      <c r="D13503" s="290"/>
      <c r="E13503" s="240">
        <f t="shared" si="2415"/>
        <v>0</v>
      </c>
      <c r="F13503" s="218">
        <f t="shared" si="2416"/>
        <v>0</v>
      </c>
      <c r="G13503" s="220"/>
      <c r="I13503" s="269"/>
    </row>
    <row r="13504" spans="1:9">
      <c r="A13504" s="251" t="str">
        <f t="shared" si="2413"/>
        <v/>
      </c>
      <c r="B13504" s="239" t="str">
        <f t="shared" si="2414"/>
        <v/>
      </c>
      <c r="C13504" s="187"/>
      <c r="D13504" s="187"/>
      <c r="E13504" s="240">
        <f t="shared" si="2415"/>
        <v>0</v>
      </c>
      <c r="F13504" s="218">
        <f t="shared" si="2416"/>
        <v>0</v>
      </c>
      <c r="G13504" s="220"/>
      <c r="I13504" s="269"/>
    </row>
    <row r="13505" spans="1:20">
      <c r="A13505" s="251" t="str">
        <f t="shared" si="2413"/>
        <v/>
      </c>
      <c r="B13505" s="239" t="str">
        <f t="shared" si="2414"/>
        <v/>
      </c>
      <c r="C13505" s="187"/>
      <c r="D13505" s="187"/>
      <c r="E13505" s="240">
        <f t="shared" si="2415"/>
        <v>0</v>
      </c>
      <c r="F13505" s="218">
        <f t="shared" si="2416"/>
        <v>0</v>
      </c>
      <c r="G13505" s="220"/>
      <c r="I13505" s="269"/>
    </row>
    <row r="13506" spans="1:20">
      <c r="A13506" s="251" t="str">
        <f t="shared" si="2413"/>
        <v/>
      </c>
      <c r="B13506" s="239" t="str">
        <f t="shared" si="2414"/>
        <v/>
      </c>
      <c r="C13506" s="187"/>
      <c r="D13506" s="187"/>
      <c r="E13506" s="240">
        <f t="shared" si="2415"/>
        <v>0</v>
      </c>
      <c r="F13506" s="218">
        <f t="shared" si="2416"/>
        <v>0</v>
      </c>
      <c r="G13506" s="220"/>
      <c r="I13506" s="269"/>
    </row>
    <row r="13507" spans="1:20">
      <c r="A13507" s="251" t="str">
        <f t="shared" si="2413"/>
        <v/>
      </c>
      <c r="B13507" s="239" t="str">
        <f t="shared" si="2414"/>
        <v/>
      </c>
      <c r="C13507" s="187"/>
      <c r="D13507" s="187"/>
      <c r="E13507" s="240">
        <f t="shared" si="2415"/>
        <v>0</v>
      </c>
      <c r="F13507" s="218">
        <f t="shared" si="2416"/>
        <v>0</v>
      </c>
      <c r="G13507" s="220"/>
      <c r="I13507" s="269"/>
    </row>
    <row r="13508" spans="1:20">
      <c r="A13508" s="251" t="str">
        <f t="shared" si="2413"/>
        <v/>
      </c>
      <c r="B13508" s="239" t="str">
        <f t="shared" si="2414"/>
        <v/>
      </c>
      <c r="C13508" s="187"/>
      <c r="D13508" s="187"/>
      <c r="E13508" s="240">
        <f t="shared" si="2415"/>
        <v>0</v>
      </c>
      <c r="F13508" s="218">
        <f t="shared" si="2416"/>
        <v>0</v>
      </c>
      <c r="G13508" s="220"/>
      <c r="I13508" s="269"/>
    </row>
    <row r="13509" spans="1:20">
      <c r="A13509" s="251" t="str">
        <f t="shared" si="2413"/>
        <v/>
      </c>
      <c r="B13509" s="239" t="str">
        <f t="shared" si="2414"/>
        <v/>
      </c>
      <c r="C13509" s="187"/>
      <c r="D13509" s="187"/>
      <c r="E13509" s="240">
        <f t="shared" si="2415"/>
        <v>0</v>
      </c>
      <c r="F13509" s="218">
        <f t="shared" si="2416"/>
        <v>0</v>
      </c>
      <c r="G13509" s="220"/>
      <c r="I13509" s="269"/>
    </row>
    <row r="13510" spans="1:20">
      <c r="A13510" s="251" t="str">
        <f t="shared" si="2413"/>
        <v/>
      </c>
      <c r="B13510" s="239" t="str">
        <f t="shared" si="2414"/>
        <v/>
      </c>
      <c r="C13510" s="187"/>
      <c r="D13510" s="187"/>
      <c r="E13510" s="240">
        <f t="shared" si="2415"/>
        <v>0</v>
      </c>
      <c r="F13510" s="218">
        <f t="shared" si="2416"/>
        <v>0</v>
      </c>
      <c r="G13510" s="220"/>
      <c r="I13510" s="269"/>
    </row>
    <row r="13511" spans="1:20">
      <c r="A13511" s="251" t="str">
        <f t="shared" si="2413"/>
        <v/>
      </c>
      <c r="B13511" s="239" t="str">
        <f t="shared" si="2414"/>
        <v/>
      </c>
      <c r="C13511" s="187"/>
      <c r="D13511" s="187"/>
      <c r="E13511" s="240">
        <f t="shared" si="2415"/>
        <v>0</v>
      </c>
      <c r="F13511" s="218">
        <f t="shared" si="2416"/>
        <v>0</v>
      </c>
      <c r="G13511" s="220"/>
      <c r="I13511" s="269"/>
    </row>
    <row r="13512" spans="1:20" ht="31.5" customHeight="1">
      <c r="A13512" s="251" t="str">
        <f t="shared" si="2413"/>
        <v/>
      </c>
      <c r="B13512" s="239" t="str">
        <f t="shared" si="2414"/>
        <v/>
      </c>
      <c r="C13512" s="187"/>
      <c r="D13512" s="187"/>
      <c r="E13512" s="240">
        <f t="shared" si="2415"/>
        <v>0</v>
      </c>
      <c r="F13512" s="218">
        <f t="shared" si="2416"/>
        <v>0</v>
      </c>
      <c r="G13512" s="221"/>
      <c r="I13512" s="308"/>
    </row>
    <row r="13513" spans="1:20" ht="13.5" thickBot="1">
      <c r="A13513" s="222"/>
      <c r="B13513" s="223"/>
      <c r="C13513" s="223"/>
      <c r="D13513" s="225"/>
      <c r="E13513" s="225"/>
      <c r="F13513" s="226" t="s">
        <v>79</v>
      </c>
      <c r="G13513" s="250">
        <f>SUM(F13501:F13512)</f>
        <v>0</v>
      </c>
      <c r="I13513" s="308"/>
    </row>
    <row r="13514" spans="1:20" ht="13.5" thickTop="1">
      <c r="A13514" s="179" t="s">
        <v>72</v>
      </c>
      <c r="B13514" s="229"/>
      <c r="C13514" s="229"/>
      <c r="D13514" s="231"/>
      <c r="E13514" s="231"/>
      <c r="F13514" s="230"/>
      <c r="G13514" s="232"/>
      <c r="H13514" s="209"/>
      <c r="I13514" s="307"/>
    </row>
    <row r="13515" spans="1:20">
      <c r="A13515" s="233" t="s">
        <v>53</v>
      </c>
      <c r="B13515" s="234"/>
      <c r="C13515" s="234"/>
      <c r="D13515" s="299"/>
      <c r="E13515" s="236" t="s">
        <v>73</v>
      </c>
      <c r="F13515" s="237" t="s">
        <v>74</v>
      </c>
      <c r="G13515" s="252" t="s">
        <v>73</v>
      </c>
      <c r="I13515" s="308"/>
    </row>
    <row r="13516" spans="1:20">
      <c r="A13516" s="178" t="s">
        <v>86</v>
      </c>
      <c r="B13516" s="253"/>
      <c r="C13516" s="253"/>
      <c r="D13516" s="300"/>
      <c r="E13516" s="217">
        <f>SUM(G13475,G13490,G13498,G13513)</f>
        <v>0</v>
      </c>
      <c r="F13516" s="254">
        <f>A</f>
        <v>0</v>
      </c>
      <c r="G13516" s="255">
        <f>E13516*F13516</f>
        <v>0</v>
      </c>
      <c r="I13516" s="308"/>
    </row>
    <row r="13517" spans="1:20">
      <c r="A13517" s="178" t="s">
        <v>84</v>
      </c>
      <c r="B13517" s="253"/>
      <c r="C13517" s="253"/>
      <c r="D13517" s="300"/>
      <c r="E13517" s="217">
        <f>SUM(G13475,G13490,G13498,G13513)</f>
        <v>0</v>
      </c>
      <c r="F13517" s="254">
        <f>I</f>
        <v>0</v>
      </c>
      <c r="G13517" s="255">
        <f>E13517*F13517</f>
        <v>0</v>
      </c>
      <c r="I13517" s="308"/>
    </row>
    <row r="13518" spans="1:20" ht="33" customHeight="1">
      <c r="A13518" s="178" t="s">
        <v>85</v>
      </c>
      <c r="B13518" s="253"/>
      <c r="C13518" s="253"/>
      <c r="D13518" s="300"/>
      <c r="E13518" s="217">
        <f>SUM(G13475,G13490,G13498,G13513)</f>
        <v>0</v>
      </c>
      <c r="F13518" s="254">
        <f>U</f>
        <v>0</v>
      </c>
      <c r="G13518" s="255">
        <f>E13518*F13518</f>
        <v>0</v>
      </c>
      <c r="I13518" s="308"/>
      <c r="J13518" s="281"/>
      <c r="K13518" s="281"/>
      <c r="L13518" s="281"/>
      <c r="M13518" s="281"/>
      <c r="N13518" s="281"/>
      <c r="O13518" s="281"/>
      <c r="P13518" s="281"/>
      <c r="Q13518" s="281"/>
      <c r="R13518" s="281"/>
      <c r="S13518" s="281"/>
    </row>
    <row r="13519" spans="1:20" s="201" customFormat="1" ht="13.5" thickBot="1">
      <c r="A13519" s="222"/>
      <c r="B13519" s="223"/>
      <c r="C13519" s="223"/>
      <c r="D13519" s="225"/>
      <c r="E13519" s="225"/>
      <c r="F13519" s="256" t="s">
        <v>83</v>
      </c>
      <c r="G13519" s="250">
        <f>SUM(G13516:G13518)</f>
        <v>0</v>
      </c>
      <c r="I13519" s="309"/>
      <c r="J13519" s="201" t="str">
        <f>B13459</f>
        <v>14,8</v>
      </c>
      <c r="K13519" s="261">
        <f>E13516</f>
        <v>0</v>
      </c>
      <c r="L13519" s="261">
        <f>+G13475</f>
        <v>0</v>
      </c>
      <c r="M13519" s="261">
        <f>+G13490</f>
        <v>0</v>
      </c>
      <c r="N13519" s="261">
        <f>+G13498</f>
        <v>0</v>
      </c>
      <c r="O13519" s="261">
        <f>+G13513</f>
        <v>0</v>
      </c>
      <c r="P13519" s="280">
        <f>G13516</f>
        <v>0</v>
      </c>
      <c r="Q13519" s="280">
        <f>G13517</f>
        <v>0</v>
      </c>
      <c r="R13519" s="280">
        <f>G13518</f>
        <v>0</v>
      </c>
      <c r="S13519" s="283">
        <f>SUM(K13519:R13519)</f>
        <v>0</v>
      </c>
      <c r="T13519" s="280"/>
    </row>
    <row r="13520" spans="1:20" ht="14" thickTop="1" thickBot="1">
      <c r="A13520" s="257"/>
      <c r="B13520" s="201"/>
      <c r="C13520" s="201"/>
      <c r="D13520" s="301"/>
      <c r="E13520" s="258" t="s">
        <v>88</v>
      </c>
      <c r="F13520" s="259"/>
      <c r="G13520" s="260">
        <f>ROUND(SUM(G13475,G13490,G13498,G13513,G13519),0)</f>
        <v>0</v>
      </c>
      <c r="I13520" s="308"/>
      <c r="T13520" s="280"/>
    </row>
    <row r="13521" spans="1:20" ht="13.5" thickTop="1">
      <c r="A13521" s="262" t="s">
        <v>95</v>
      </c>
      <c r="D13521" s="206"/>
      <c r="E13521" s="206"/>
      <c r="F13521" s="205"/>
      <c r="G13521" s="208"/>
      <c r="I13521" s="308"/>
      <c r="T13521" s="280"/>
    </row>
    <row r="13522" spans="1:20">
      <c r="A13522" s="262"/>
      <c r="B13522" s="263"/>
      <c r="C13522" s="263"/>
      <c r="D13522" s="302"/>
      <c r="E13522" s="206"/>
      <c r="F13522" s="205"/>
      <c r="G13522" s="264">
        <f ca="1">TODAY()</f>
        <v>45189</v>
      </c>
      <c r="I13522" s="308"/>
      <c r="T13522" s="280"/>
    </row>
    <row r="13523" spans="1:20" s="191" customFormat="1" ht="13.5" thickBot="1">
      <c r="A13523" s="222"/>
      <c r="B13523" s="223"/>
      <c r="C13523" s="223"/>
      <c r="D13523" s="225"/>
      <c r="E13523" s="225"/>
      <c r="F13523" s="224"/>
      <c r="G13523" s="265"/>
      <c r="I13523" s="303"/>
      <c r="S13523" s="282"/>
    </row>
    <row r="13524" spans="1:20" s="191" customFormat="1" ht="13.5" thickTop="1">
      <c r="A13524" s="188" t="s">
        <v>124</v>
      </c>
      <c r="B13524" s="188"/>
      <c r="C13524" s="188"/>
      <c r="D13524" s="190"/>
      <c r="E13524" s="190"/>
      <c r="F13524" s="189"/>
      <c r="G13524" s="189"/>
      <c r="I13524" s="303"/>
      <c r="S13524" s="282"/>
    </row>
    <row r="13525" spans="1:20" s="191" customFormat="1">
      <c r="A13525" s="188" t="str">
        <f>CONCATENATE('Prestaciones y AIU'!A12144," ANALISIS DE PRECIOS UNITARIOS")</f>
        <v xml:space="preserve"> ANALISIS DE PRECIOS UNITARIOS</v>
      </c>
      <c r="B13525" s="188"/>
      <c r="C13525" s="188"/>
      <c r="D13525" s="190"/>
      <c r="E13525" s="190"/>
      <c r="F13525" s="189"/>
      <c r="G13525" s="189"/>
      <c r="I13525" s="303"/>
      <c r="S13525" s="282"/>
    </row>
    <row r="13526" spans="1:20" s="191" customFormat="1">
      <c r="A13526" s="188" t="str">
        <f>Objeto_LIC</f>
        <v>OBJETO PROCESO COMPETITIVO</v>
      </c>
      <c r="B13526" s="188"/>
      <c r="C13526" s="188"/>
      <c r="D13526" s="190"/>
      <c r="E13526" s="190"/>
      <c r="F13526" s="189"/>
      <c r="G13526" s="189"/>
      <c r="I13526" s="303"/>
      <c r="S13526" s="282"/>
    </row>
    <row r="13527" spans="1:20">
      <c r="A13527" s="188"/>
      <c r="B13527" s="188"/>
      <c r="C13527" s="188"/>
      <c r="D13527" s="190"/>
      <c r="E13527" s="190"/>
      <c r="F13527" s="189"/>
      <c r="G13527" s="189"/>
    </row>
    <row r="13528" spans="1:20" s="201" customFormat="1" ht="13.5" thickBot="1">
      <c r="A13528" s="192"/>
      <c r="B13528" s="192"/>
      <c r="C13528" s="192"/>
      <c r="D13528" s="194"/>
      <c r="E13528" s="194"/>
      <c r="F13528" s="193"/>
      <c r="G13528" s="193"/>
      <c r="I13528" s="305"/>
      <c r="S13528" s="282"/>
    </row>
    <row r="13529" spans="1:20" ht="13.5" thickTop="1">
      <c r="A13529" s="196"/>
      <c r="B13529" s="197"/>
      <c r="C13529" s="197"/>
      <c r="D13529" s="199"/>
      <c r="E13529" s="199"/>
      <c r="F13529" s="198"/>
      <c r="G13529" s="200" t="s">
        <v>125</v>
      </c>
    </row>
    <row r="13530" spans="1:20">
      <c r="A13530" s="202" t="s">
        <v>58</v>
      </c>
      <c r="B13530" s="844" t="str">
        <f>Proponente</f>
        <v>INDICAR NOMBRE DE CONTRATISTA</v>
      </c>
      <c r="C13530" s="844"/>
      <c r="D13530" s="844"/>
      <c r="E13530" s="844"/>
      <c r="F13530" s="844"/>
      <c r="G13530" s="845"/>
    </row>
    <row r="13531" spans="1:20">
      <c r="A13531" s="202" t="s">
        <v>59</v>
      </c>
      <c r="B13531" s="203" t="str">
        <f>Presupuesto!$A$203</f>
        <v>14,9</v>
      </c>
      <c r="C13531" s="844" t="str">
        <f>Presupuesto!$B$203</f>
        <v>Acarreo material distancia 1 - 5 Km (viaje x 12 m3)</v>
      </c>
      <c r="D13531" s="844"/>
      <c r="E13531" s="844"/>
      <c r="F13531" s="844"/>
      <c r="G13531" s="845"/>
    </row>
    <row r="13532" spans="1:20">
      <c r="A13532" s="204"/>
      <c r="D13532" s="206"/>
      <c r="E13532" s="206"/>
      <c r="F13532" s="192" t="s">
        <v>87</v>
      </c>
      <c r="G13532" s="207" t="str">
        <f>Presupuesto!$C$203</f>
        <v>viaje</v>
      </c>
      <c r="I13532" s="306"/>
      <c r="J13532" s="281"/>
      <c r="K13532" s="281"/>
      <c r="L13532" s="281"/>
      <c r="M13532" s="281"/>
      <c r="N13532" s="281"/>
      <c r="O13532" s="281"/>
      <c r="P13532" s="281"/>
      <c r="Q13532" s="281"/>
      <c r="R13532" s="281"/>
      <c r="S13532" s="281"/>
    </row>
    <row r="13533" spans="1:20" s="209" customFormat="1" ht="13.5" thickBot="1">
      <c r="A13533" s="202" t="s">
        <v>60</v>
      </c>
      <c r="B13533" s="195"/>
      <c r="C13533" s="195"/>
      <c r="D13533" s="206"/>
      <c r="E13533" s="206"/>
      <c r="F13533" s="205"/>
      <c r="G13533" s="208"/>
      <c r="I13533" s="307"/>
      <c r="S13533" s="281"/>
    </row>
    <row r="13534" spans="1:20" ht="13.5" thickTop="1">
      <c r="A13534" s="210" t="s">
        <v>53</v>
      </c>
      <c r="B13534" s="211" t="s">
        <v>61</v>
      </c>
      <c r="C13534" s="211" t="s">
        <v>62</v>
      </c>
      <c r="D13534" s="212" t="s">
        <v>70</v>
      </c>
      <c r="E13534" s="213" t="s">
        <v>98</v>
      </c>
      <c r="F13534" s="213" t="s">
        <v>75</v>
      </c>
      <c r="G13534" s="214" t="s">
        <v>66</v>
      </c>
      <c r="I13534" s="269"/>
    </row>
    <row r="13535" spans="1:20">
      <c r="A13535" s="215" t="str">
        <f t="shared" ref="A13535:A13546" si="2417">IF(I13534=0,"-",VLOOKUP(I13534,EQUIPOS,2,FALSE))</f>
        <v>-</v>
      </c>
      <c r="B13535" s="216"/>
      <c r="C13535" s="216"/>
      <c r="D13535" s="186"/>
      <c r="E13535" s="217">
        <f t="shared" ref="E13535:E13546" si="2418">IF(I13534=0,0,VLOOKUP(I13534,EQUIPOS,4,FALSE))</f>
        <v>0</v>
      </c>
      <c r="F13535" s="218">
        <f t="shared" ref="F13535:F13546" si="2419">IF(D13535=0,0,E13535/D13535)</f>
        <v>0</v>
      </c>
      <c r="G13535" s="219"/>
      <c r="I13535" s="269"/>
    </row>
    <row r="13536" spans="1:20">
      <c r="A13536" s="215" t="str">
        <f t="shared" si="2417"/>
        <v>-</v>
      </c>
      <c r="B13536" s="216"/>
      <c r="C13536" s="216"/>
      <c r="D13536" s="186"/>
      <c r="E13536" s="217">
        <f t="shared" si="2418"/>
        <v>0</v>
      </c>
      <c r="F13536" s="218">
        <f t="shared" si="2419"/>
        <v>0</v>
      </c>
      <c r="G13536" s="220"/>
      <c r="I13536" s="269"/>
    </row>
    <row r="13537" spans="1:19">
      <c r="A13537" s="215" t="str">
        <f t="shared" si="2417"/>
        <v>-</v>
      </c>
      <c r="B13537" s="216"/>
      <c r="C13537" s="216"/>
      <c r="D13537" s="186"/>
      <c r="E13537" s="217">
        <f t="shared" si="2418"/>
        <v>0</v>
      </c>
      <c r="F13537" s="218">
        <f t="shared" si="2419"/>
        <v>0</v>
      </c>
      <c r="G13537" s="220"/>
      <c r="I13537" s="269"/>
    </row>
    <row r="13538" spans="1:19">
      <c r="A13538" s="215" t="str">
        <f t="shared" si="2417"/>
        <v>-</v>
      </c>
      <c r="B13538" s="216"/>
      <c r="C13538" s="216"/>
      <c r="D13538" s="186"/>
      <c r="E13538" s="217">
        <f t="shared" si="2418"/>
        <v>0</v>
      </c>
      <c r="F13538" s="218">
        <f t="shared" si="2419"/>
        <v>0</v>
      </c>
      <c r="G13538" s="220"/>
      <c r="I13538" s="269"/>
    </row>
    <row r="13539" spans="1:19">
      <c r="A13539" s="215" t="str">
        <f t="shared" si="2417"/>
        <v>-</v>
      </c>
      <c r="B13539" s="216"/>
      <c r="C13539" s="216"/>
      <c r="D13539" s="186"/>
      <c r="E13539" s="217">
        <f t="shared" si="2418"/>
        <v>0</v>
      </c>
      <c r="F13539" s="218">
        <f t="shared" si="2419"/>
        <v>0</v>
      </c>
      <c r="G13539" s="220"/>
      <c r="I13539" s="269"/>
    </row>
    <row r="13540" spans="1:19">
      <c r="A13540" s="215" t="str">
        <f t="shared" si="2417"/>
        <v>-</v>
      </c>
      <c r="B13540" s="216"/>
      <c r="C13540" s="216"/>
      <c r="D13540" s="186"/>
      <c r="E13540" s="217">
        <f t="shared" si="2418"/>
        <v>0</v>
      </c>
      <c r="F13540" s="218">
        <f t="shared" si="2419"/>
        <v>0</v>
      </c>
      <c r="G13540" s="220"/>
      <c r="I13540" s="269"/>
    </row>
    <row r="13541" spans="1:19">
      <c r="A13541" s="215" t="str">
        <f t="shared" si="2417"/>
        <v>-</v>
      </c>
      <c r="B13541" s="216"/>
      <c r="C13541" s="216"/>
      <c r="D13541" s="186"/>
      <c r="E13541" s="217">
        <f t="shared" si="2418"/>
        <v>0</v>
      </c>
      <c r="F13541" s="218">
        <f t="shared" si="2419"/>
        <v>0</v>
      </c>
      <c r="G13541" s="220"/>
      <c r="I13541" s="269"/>
    </row>
    <row r="13542" spans="1:19">
      <c r="A13542" s="215" t="str">
        <f t="shared" si="2417"/>
        <v>-</v>
      </c>
      <c r="B13542" s="216"/>
      <c r="C13542" s="216"/>
      <c r="D13542" s="186"/>
      <c r="E13542" s="217">
        <f t="shared" si="2418"/>
        <v>0</v>
      </c>
      <c r="F13542" s="218">
        <f t="shared" si="2419"/>
        <v>0</v>
      </c>
      <c r="G13542" s="220"/>
      <c r="I13542" s="269"/>
    </row>
    <row r="13543" spans="1:19">
      <c r="A13543" s="215" t="str">
        <f t="shared" si="2417"/>
        <v>-</v>
      </c>
      <c r="B13543" s="216"/>
      <c r="C13543" s="216"/>
      <c r="D13543" s="186"/>
      <c r="E13543" s="217">
        <f t="shared" si="2418"/>
        <v>0</v>
      </c>
      <c r="F13543" s="218">
        <f t="shared" si="2419"/>
        <v>0</v>
      </c>
      <c r="G13543" s="220"/>
      <c r="I13543" s="269"/>
    </row>
    <row r="13544" spans="1:19">
      <c r="A13544" s="215" t="str">
        <f t="shared" si="2417"/>
        <v>-</v>
      </c>
      <c r="B13544" s="216"/>
      <c r="C13544" s="216"/>
      <c r="D13544" s="186"/>
      <c r="E13544" s="217">
        <f t="shared" si="2418"/>
        <v>0</v>
      </c>
      <c r="F13544" s="218">
        <f t="shared" si="2419"/>
        <v>0</v>
      </c>
      <c r="G13544" s="220"/>
      <c r="I13544" s="269"/>
    </row>
    <row r="13545" spans="1:19">
      <c r="A13545" s="215" t="str">
        <f t="shared" si="2417"/>
        <v>-</v>
      </c>
      <c r="B13545" s="216"/>
      <c r="C13545" s="216"/>
      <c r="D13545" s="186"/>
      <c r="E13545" s="217">
        <f t="shared" si="2418"/>
        <v>0</v>
      </c>
      <c r="F13545" s="218">
        <f t="shared" si="2419"/>
        <v>0</v>
      </c>
      <c r="G13545" s="220"/>
      <c r="I13545" s="269"/>
    </row>
    <row r="13546" spans="1:19">
      <c r="A13546" s="215" t="str">
        <f t="shared" si="2417"/>
        <v>-</v>
      </c>
      <c r="B13546" s="216"/>
      <c r="C13546" s="216"/>
      <c r="D13546" s="186"/>
      <c r="E13546" s="217">
        <f t="shared" si="2418"/>
        <v>0</v>
      </c>
      <c r="F13546" s="218">
        <f t="shared" si="2419"/>
        <v>0</v>
      </c>
      <c r="G13546" s="220"/>
      <c r="I13546" s="308"/>
    </row>
    <row r="13547" spans="1:19" ht="13.5" thickBot="1">
      <c r="A13547" s="222"/>
      <c r="B13547" s="223"/>
      <c r="C13547" s="223"/>
      <c r="D13547" s="225"/>
      <c r="E13547" s="225"/>
      <c r="F13547" s="226" t="s">
        <v>76</v>
      </c>
      <c r="G13547" s="227">
        <f>SUM(F13535:F13546)</f>
        <v>0</v>
      </c>
      <c r="I13547" s="308"/>
    </row>
    <row r="13548" spans="1:19" s="209" customFormat="1" ht="13.5" thickTop="1">
      <c r="A13548" s="228" t="s">
        <v>63</v>
      </c>
      <c r="B13548" s="229"/>
      <c r="C13548" s="229"/>
      <c r="D13548" s="231"/>
      <c r="E13548" s="231"/>
      <c r="F13548" s="230"/>
      <c r="G13548" s="232"/>
      <c r="I13548" s="307"/>
      <c r="S13548" s="281"/>
    </row>
    <row r="13549" spans="1:19" ht="26">
      <c r="A13549" s="233" t="s">
        <v>53</v>
      </c>
      <c r="B13549" s="234"/>
      <c r="C13549" s="235" t="s">
        <v>54</v>
      </c>
      <c r="D13549" s="298" t="s">
        <v>64</v>
      </c>
      <c r="E13549" s="236" t="s">
        <v>65</v>
      </c>
      <c r="F13549" s="237" t="s">
        <v>75</v>
      </c>
      <c r="G13549" s="238" t="s">
        <v>66</v>
      </c>
      <c r="I13549" s="269"/>
    </row>
    <row r="13550" spans="1:19">
      <c r="A13550" s="842" t="str">
        <f t="shared" ref="A13550:A13561" si="2420">IF(I13549=0,"",VLOOKUP(I13549,MATERIALES,2,FALSE))</f>
        <v/>
      </c>
      <c r="B13550" s="843"/>
      <c r="C13550" s="239" t="str">
        <f t="shared" ref="C13550:C13558" si="2421">IF(I13549=0,"",VLOOKUP(I13549,MATERIALES,3,FALSE))</f>
        <v/>
      </c>
      <c r="D13550" s="186"/>
      <c r="E13550" s="240">
        <f t="shared" ref="E13550:E13561" si="2422">IF(I13549=0,0,VLOOKUP(I13549,MATERIALES,4,FALSE))</f>
        <v>0</v>
      </c>
      <c r="F13550" s="218">
        <f>D13550*E13550</f>
        <v>0</v>
      </c>
      <c r="G13550" s="219"/>
      <c r="I13550" s="269"/>
    </row>
    <row r="13551" spans="1:19">
      <c r="A13551" s="842" t="str">
        <f t="shared" si="2420"/>
        <v/>
      </c>
      <c r="B13551" s="843"/>
      <c r="C13551" s="239" t="str">
        <f t="shared" si="2421"/>
        <v/>
      </c>
      <c r="D13551" s="186"/>
      <c r="E13551" s="240">
        <f t="shared" si="2422"/>
        <v>0</v>
      </c>
      <c r="F13551" s="218">
        <f t="shared" ref="F13551:F13561" si="2423">D13551*E13551</f>
        <v>0</v>
      </c>
      <c r="G13551" s="220"/>
      <c r="I13551" s="269"/>
    </row>
    <row r="13552" spans="1:19">
      <c r="A13552" s="842" t="str">
        <f t="shared" si="2420"/>
        <v/>
      </c>
      <c r="B13552" s="843"/>
      <c r="C13552" s="239" t="str">
        <f t="shared" si="2421"/>
        <v/>
      </c>
      <c r="D13552" s="186"/>
      <c r="E13552" s="240">
        <f t="shared" si="2422"/>
        <v>0</v>
      </c>
      <c r="F13552" s="218">
        <f t="shared" si="2423"/>
        <v>0</v>
      </c>
      <c r="G13552" s="220"/>
      <c r="I13552" s="269"/>
    </row>
    <row r="13553" spans="1:9">
      <c r="A13553" s="842" t="str">
        <f t="shared" si="2420"/>
        <v/>
      </c>
      <c r="B13553" s="843"/>
      <c r="C13553" s="239" t="str">
        <f t="shared" si="2421"/>
        <v/>
      </c>
      <c r="D13553" s="186"/>
      <c r="E13553" s="240">
        <f t="shared" si="2422"/>
        <v>0</v>
      </c>
      <c r="F13553" s="218">
        <f t="shared" si="2423"/>
        <v>0</v>
      </c>
      <c r="G13553" s="220"/>
      <c r="I13553" s="269"/>
    </row>
    <row r="13554" spans="1:9">
      <c r="A13554" s="842" t="str">
        <f t="shared" si="2420"/>
        <v/>
      </c>
      <c r="B13554" s="843"/>
      <c r="C13554" s="239" t="str">
        <f t="shared" si="2421"/>
        <v/>
      </c>
      <c r="D13554" s="186"/>
      <c r="E13554" s="240">
        <f t="shared" si="2422"/>
        <v>0</v>
      </c>
      <c r="F13554" s="218">
        <f t="shared" si="2423"/>
        <v>0</v>
      </c>
      <c r="G13554" s="220"/>
      <c r="I13554" s="269"/>
    </row>
    <row r="13555" spans="1:9">
      <c r="A13555" s="842" t="str">
        <f t="shared" si="2420"/>
        <v/>
      </c>
      <c r="B13555" s="843"/>
      <c r="C13555" s="239" t="str">
        <f t="shared" si="2421"/>
        <v/>
      </c>
      <c r="D13555" s="186"/>
      <c r="E13555" s="240">
        <f t="shared" si="2422"/>
        <v>0</v>
      </c>
      <c r="F13555" s="218">
        <f t="shared" si="2423"/>
        <v>0</v>
      </c>
      <c r="G13555" s="220"/>
      <c r="I13555" s="269"/>
    </row>
    <row r="13556" spans="1:9">
      <c r="A13556" s="842" t="str">
        <f t="shared" si="2420"/>
        <v/>
      </c>
      <c r="B13556" s="843"/>
      <c r="C13556" s="239" t="str">
        <f t="shared" si="2421"/>
        <v/>
      </c>
      <c r="D13556" s="186"/>
      <c r="E13556" s="240">
        <f t="shared" si="2422"/>
        <v>0</v>
      </c>
      <c r="F13556" s="218">
        <f t="shared" si="2423"/>
        <v>0</v>
      </c>
      <c r="G13556" s="220"/>
      <c r="I13556" s="269"/>
    </row>
    <row r="13557" spans="1:9">
      <c r="A13557" s="842" t="str">
        <f t="shared" si="2420"/>
        <v/>
      </c>
      <c r="B13557" s="843"/>
      <c r="C13557" s="239" t="str">
        <f t="shared" si="2421"/>
        <v/>
      </c>
      <c r="D13557" s="186"/>
      <c r="E13557" s="240">
        <f t="shared" si="2422"/>
        <v>0</v>
      </c>
      <c r="F13557" s="218">
        <f t="shared" si="2423"/>
        <v>0</v>
      </c>
      <c r="G13557" s="241"/>
      <c r="I13557" s="269"/>
    </row>
    <row r="13558" spans="1:9">
      <c r="A13558" s="842" t="str">
        <f t="shared" si="2420"/>
        <v/>
      </c>
      <c r="B13558" s="843"/>
      <c r="C13558" s="239" t="str">
        <f t="shared" si="2421"/>
        <v/>
      </c>
      <c r="D13558" s="186"/>
      <c r="E13558" s="240">
        <f t="shared" si="2422"/>
        <v>0</v>
      </c>
      <c r="F13558" s="218">
        <f t="shared" si="2423"/>
        <v>0</v>
      </c>
      <c r="G13558" s="220"/>
      <c r="I13558" s="269"/>
    </row>
    <row r="13559" spans="1:9">
      <c r="A13559" s="842" t="str">
        <f t="shared" si="2420"/>
        <v/>
      </c>
      <c r="B13559" s="843"/>
      <c r="C13559" s="239"/>
      <c r="D13559" s="186"/>
      <c r="E13559" s="240">
        <f t="shared" si="2422"/>
        <v>0</v>
      </c>
      <c r="F13559" s="218">
        <f t="shared" si="2423"/>
        <v>0</v>
      </c>
      <c r="G13559" s="220"/>
      <c r="I13559" s="269"/>
    </row>
    <row r="13560" spans="1:9">
      <c r="A13560" s="842" t="str">
        <f t="shared" si="2420"/>
        <v/>
      </c>
      <c r="B13560" s="843"/>
      <c r="C13560" s="239"/>
      <c r="D13560" s="186"/>
      <c r="E13560" s="240">
        <f t="shared" si="2422"/>
        <v>0</v>
      </c>
      <c r="F13560" s="218">
        <f t="shared" si="2423"/>
        <v>0</v>
      </c>
      <c r="G13560" s="220"/>
      <c r="I13560" s="269"/>
    </row>
    <row r="13561" spans="1:9" ht="26.25" customHeight="1">
      <c r="A13561" s="842" t="str">
        <f t="shared" si="2420"/>
        <v/>
      </c>
      <c r="B13561" s="843"/>
      <c r="C13561" s="239" t="str">
        <f t="shared" ref="C13561" si="2424">IF(I13560=0,"",VLOOKUP(I13560,MATERIALES,3,FALSE))</f>
        <v/>
      </c>
      <c r="D13561" s="186"/>
      <c r="E13561" s="240">
        <f t="shared" si="2422"/>
        <v>0</v>
      </c>
      <c r="F13561" s="218">
        <f t="shared" si="2423"/>
        <v>0</v>
      </c>
      <c r="G13561" s="221"/>
      <c r="I13561" s="308"/>
    </row>
    <row r="13562" spans="1:9" ht="13.5" thickBot="1">
      <c r="A13562" s="204"/>
      <c r="D13562" s="206"/>
      <c r="E13562" s="242"/>
      <c r="F13562" s="243" t="s">
        <v>77</v>
      </c>
      <c r="G13562" s="241">
        <f>SUM(F13550:F13561)</f>
        <v>0</v>
      </c>
      <c r="I13562" s="308"/>
    </row>
    <row r="13563" spans="1:9" ht="14" thickTop="1" thickBot="1">
      <c r="A13563" s="244" t="s">
        <v>68</v>
      </c>
      <c r="B13563" s="245"/>
      <c r="C13563" s="245"/>
      <c r="D13563" s="247"/>
      <c r="E13563" s="247"/>
      <c r="F13563" s="246"/>
      <c r="G13563" s="248"/>
      <c r="I13563" s="308"/>
    </row>
    <row r="13564" spans="1:9" ht="13.5" thickTop="1">
      <c r="A13564" s="233" t="s">
        <v>53</v>
      </c>
      <c r="B13564" s="234"/>
      <c r="C13564" s="236" t="s">
        <v>67</v>
      </c>
      <c r="D13564" s="298" t="s">
        <v>71</v>
      </c>
      <c r="E13564" s="236" t="s">
        <v>96</v>
      </c>
      <c r="F13564" s="237" t="s">
        <v>75</v>
      </c>
      <c r="G13564" s="238" t="s">
        <v>66</v>
      </c>
      <c r="I13564" s="269"/>
    </row>
    <row r="13565" spans="1:9">
      <c r="A13565" s="842" t="str">
        <f>IF(I13564=0,"",VLOOKUP(I13564,EQUIPOS,2,FALSE))</f>
        <v/>
      </c>
      <c r="B13565" s="843"/>
      <c r="C13565" s="187"/>
      <c r="D13565" s="186"/>
      <c r="E13565" s="240">
        <f>IF(I13564=0,0,VLOOKUP(I13564,EQUIPOS,4,FALSE))</f>
        <v>0</v>
      </c>
      <c r="F13565" s="218">
        <f>C13565*D13565*E13565</f>
        <v>0</v>
      </c>
      <c r="G13565" s="219"/>
      <c r="I13565" s="269"/>
    </row>
    <row r="13566" spans="1:9">
      <c r="A13566" s="842" t="str">
        <f>IF(I13565=0,"",VLOOKUP(I13565,EQUIPOS,2,FALSE))</f>
        <v/>
      </c>
      <c r="B13566" s="843"/>
      <c r="C13566" s="187"/>
      <c r="D13566" s="186"/>
      <c r="E13566" s="240">
        <f>IF(I13565=0,0,VLOOKUP(I13565,EQUIPOS,4,FALSE))</f>
        <v>0</v>
      </c>
      <c r="F13566" s="218">
        <f t="shared" ref="F13566:F13569" si="2425">C13566*D13566*E13566</f>
        <v>0</v>
      </c>
      <c r="G13566" s="220"/>
      <c r="I13566" s="269"/>
    </row>
    <row r="13567" spans="1:9">
      <c r="A13567" s="842" t="str">
        <f>IF(I13566=0,"",VLOOKUP(I13566,EQUIPOS,2,FALSE))</f>
        <v/>
      </c>
      <c r="B13567" s="843"/>
      <c r="C13567" s="187"/>
      <c r="D13567" s="186"/>
      <c r="E13567" s="240">
        <f>IF(I13566=0,0,VLOOKUP(I13566,EQUIPOS,4,FALSE))</f>
        <v>0</v>
      </c>
      <c r="F13567" s="218">
        <f t="shared" si="2425"/>
        <v>0</v>
      </c>
      <c r="G13567" s="220"/>
      <c r="I13567" s="269"/>
    </row>
    <row r="13568" spans="1:9">
      <c r="A13568" s="842" t="str">
        <f>IF(I13567=0,"",VLOOKUP(I13567,EQUIPOS,2,FALSE))</f>
        <v/>
      </c>
      <c r="B13568" s="843"/>
      <c r="C13568" s="187"/>
      <c r="D13568" s="186"/>
      <c r="E13568" s="240">
        <f>IF(I13567=0,0,VLOOKUP(I13567,EQUIPOS,4,FALSE))</f>
        <v>0</v>
      </c>
      <c r="F13568" s="218">
        <f t="shared" si="2425"/>
        <v>0</v>
      </c>
      <c r="G13568" s="220"/>
      <c r="I13568" s="269"/>
    </row>
    <row r="13569" spans="1:9" ht="30.75" customHeight="1">
      <c r="A13569" s="842" t="str">
        <f>IF(I13568=0,"",VLOOKUP(I13568,EQUIPOS,2,FALSE))</f>
        <v/>
      </c>
      <c r="B13569" s="843"/>
      <c r="C13569" s="187"/>
      <c r="D13569" s="186"/>
      <c r="E13569" s="240">
        <f>IF(I13568=0,0,VLOOKUP(I13568,EQUIPOS,4,FALSE))</f>
        <v>0</v>
      </c>
      <c r="F13569" s="218">
        <f t="shared" si="2425"/>
        <v>0</v>
      </c>
      <c r="G13569" s="221"/>
      <c r="I13569" s="308"/>
    </row>
    <row r="13570" spans="1:9" ht="13.5" thickBot="1">
      <c r="A13570" s="222"/>
      <c r="B13570" s="223"/>
      <c r="C13570" s="223"/>
      <c r="D13570" s="225"/>
      <c r="E13570" s="249"/>
      <c r="F13570" s="226" t="s">
        <v>78</v>
      </c>
      <c r="G13570" s="250">
        <f>SUM(F13565:F13569)</f>
        <v>0</v>
      </c>
      <c r="I13570" s="308"/>
    </row>
    <row r="13571" spans="1:9" ht="13.5" thickTop="1">
      <c r="A13571" s="228" t="s">
        <v>69</v>
      </c>
      <c r="B13571" s="229"/>
      <c r="C13571" s="229"/>
      <c r="D13571" s="231"/>
      <c r="E13571" s="231"/>
      <c r="F13571" s="230"/>
      <c r="G13571" s="232"/>
      <c r="H13571" s="209"/>
      <c r="I13571" s="307"/>
    </row>
    <row r="13572" spans="1:9" ht="26">
      <c r="A13572" s="233" t="s">
        <v>53</v>
      </c>
      <c r="B13572" s="235" t="s">
        <v>54</v>
      </c>
      <c r="C13572" s="235" t="s">
        <v>64</v>
      </c>
      <c r="D13572" s="298" t="s">
        <v>70</v>
      </c>
      <c r="E13572" s="236" t="s">
        <v>65</v>
      </c>
      <c r="F13572" s="237" t="s">
        <v>75</v>
      </c>
      <c r="G13572" s="238" t="s">
        <v>66</v>
      </c>
      <c r="I13572" s="269"/>
    </row>
    <row r="13573" spans="1:9">
      <c r="A13573" s="251" t="str">
        <f t="shared" ref="A13573:A13584" si="2426">IF(I13572=0,"",VLOOKUP(I13572,MANOOBRA,2,FALSE))</f>
        <v/>
      </c>
      <c r="B13573" s="239" t="str">
        <f t="shared" ref="B13573:B13584" si="2427">IF(I13572=0,"",VLOOKUP(I13572,MANOOBRA,3,FALSE))</f>
        <v/>
      </c>
      <c r="C13573" s="187"/>
      <c r="D13573" s="187"/>
      <c r="E13573" s="240">
        <f t="shared" ref="E13573:E13584" si="2428">IF(I13572=0,0,VLOOKUP(I13572,MANOOBRA,4,FALSE))</f>
        <v>0</v>
      </c>
      <c r="F13573" s="218">
        <f>IF(D13573=0,0,C13573*E13573/D13573)</f>
        <v>0</v>
      </c>
      <c r="G13573" s="219"/>
      <c r="I13573" s="269"/>
    </row>
    <row r="13574" spans="1:9">
      <c r="A13574" s="251" t="str">
        <f t="shared" si="2426"/>
        <v/>
      </c>
      <c r="B13574" s="239" t="str">
        <f t="shared" si="2427"/>
        <v/>
      </c>
      <c r="C13574" s="187"/>
      <c r="D13574" s="187"/>
      <c r="E13574" s="240">
        <f t="shared" si="2428"/>
        <v>0</v>
      </c>
      <c r="F13574" s="218">
        <f t="shared" ref="F13574:F13584" si="2429">IF(D13574=0,0,C13574*E13574/D13574)</f>
        <v>0</v>
      </c>
      <c r="G13574" s="220"/>
      <c r="I13574" s="269"/>
    </row>
    <row r="13575" spans="1:9">
      <c r="A13575" s="251" t="str">
        <f t="shared" si="2426"/>
        <v/>
      </c>
      <c r="B13575" s="239" t="str">
        <f t="shared" si="2427"/>
        <v/>
      </c>
      <c r="C13575" s="187"/>
      <c r="D13575" s="290"/>
      <c r="E13575" s="240">
        <f t="shared" si="2428"/>
        <v>0</v>
      </c>
      <c r="F13575" s="218">
        <f t="shared" si="2429"/>
        <v>0</v>
      </c>
      <c r="G13575" s="220"/>
      <c r="I13575" s="269"/>
    </row>
    <row r="13576" spans="1:9">
      <c r="A13576" s="251" t="str">
        <f t="shared" si="2426"/>
        <v/>
      </c>
      <c r="B13576" s="239" t="str">
        <f t="shared" si="2427"/>
        <v/>
      </c>
      <c r="C13576" s="187"/>
      <c r="D13576" s="187"/>
      <c r="E13576" s="240">
        <f t="shared" si="2428"/>
        <v>0</v>
      </c>
      <c r="F13576" s="218">
        <f t="shared" si="2429"/>
        <v>0</v>
      </c>
      <c r="G13576" s="220"/>
      <c r="I13576" s="269"/>
    </row>
    <row r="13577" spans="1:9">
      <c r="A13577" s="251" t="str">
        <f t="shared" si="2426"/>
        <v/>
      </c>
      <c r="B13577" s="239" t="str">
        <f t="shared" si="2427"/>
        <v/>
      </c>
      <c r="C13577" s="187"/>
      <c r="D13577" s="187"/>
      <c r="E13577" s="240">
        <f t="shared" si="2428"/>
        <v>0</v>
      </c>
      <c r="F13577" s="218">
        <f t="shared" si="2429"/>
        <v>0</v>
      </c>
      <c r="G13577" s="220"/>
      <c r="I13577" s="269"/>
    </row>
    <row r="13578" spans="1:9">
      <c r="A13578" s="251" t="str">
        <f t="shared" si="2426"/>
        <v/>
      </c>
      <c r="B13578" s="239" t="str">
        <f t="shared" si="2427"/>
        <v/>
      </c>
      <c r="C13578" s="187"/>
      <c r="D13578" s="187"/>
      <c r="E13578" s="240">
        <f t="shared" si="2428"/>
        <v>0</v>
      </c>
      <c r="F13578" s="218">
        <f t="shared" si="2429"/>
        <v>0</v>
      </c>
      <c r="G13578" s="220"/>
      <c r="I13578" s="269"/>
    </row>
    <row r="13579" spans="1:9">
      <c r="A13579" s="251" t="str">
        <f t="shared" si="2426"/>
        <v/>
      </c>
      <c r="B13579" s="239" t="str">
        <f t="shared" si="2427"/>
        <v/>
      </c>
      <c r="C13579" s="187"/>
      <c r="D13579" s="187"/>
      <c r="E13579" s="240">
        <f t="shared" si="2428"/>
        <v>0</v>
      </c>
      <c r="F13579" s="218">
        <f t="shared" si="2429"/>
        <v>0</v>
      </c>
      <c r="G13579" s="220"/>
      <c r="I13579" s="269"/>
    </row>
    <row r="13580" spans="1:9">
      <c r="A13580" s="251" t="str">
        <f t="shared" si="2426"/>
        <v/>
      </c>
      <c r="B13580" s="239" t="str">
        <f t="shared" si="2427"/>
        <v/>
      </c>
      <c r="C13580" s="187"/>
      <c r="D13580" s="187"/>
      <c r="E13580" s="240">
        <f t="shared" si="2428"/>
        <v>0</v>
      </c>
      <c r="F13580" s="218">
        <f t="shared" si="2429"/>
        <v>0</v>
      </c>
      <c r="G13580" s="220"/>
      <c r="I13580" s="269"/>
    </row>
    <row r="13581" spans="1:9">
      <c r="A13581" s="251" t="str">
        <f t="shared" si="2426"/>
        <v/>
      </c>
      <c r="B13581" s="239" t="str">
        <f t="shared" si="2427"/>
        <v/>
      </c>
      <c r="C13581" s="187"/>
      <c r="D13581" s="187"/>
      <c r="E13581" s="240">
        <f t="shared" si="2428"/>
        <v>0</v>
      </c>
      <c r="F13581" s="218">
        <f t="shared" si="2429"/>
        <v>0</v>
      </c>
      <c r="G13581" s="220"/>
      <c r="I13581" s="269"/>
    </row>
    <row r="13582" spans="1:9">
      <c r="A13582" s="251" t="str">
        <f t="shared" si="2426"/>
        <v/>
      </c>
      <c r="B13582" s="239" t="str">
        <f t="shared" si="2427"/>
        <v/>
      </c>
      <c r="C13582" s="187"/>
      <c r="D13582" s="187"/>
      <c r="E13582" s="240">
        <f t="shared" si="2428"/>
        <v>0</v>
      </c>
      <c r="F13582" s="218">
        <f t="shared" si="2429"/>
        <v>0</v>
      </c>
      <c r="G13582" s="220"/>
      <c r="I13582" s="269"/>
    </row>
    <row r="13583" spans="1:9">
      <c r="A13583" s="251" t="str">
        <f t="shared" si="2426"/>
        <v/>
      </c>
      <c r="B13583" s="239" t="str">
        <f t="shared" si="2427"/>
        <v/>
      </c>
      <c r="C13583" s="187"/>
      <c r="D13583" s="187"/>
      <c r="E13583" s="240">
        <f t="shared" si="2428"/>
        <v>0</v>
      </c>
      <c r="F13583" s="218">
        <f t="shared" si="2429"/>
        <v>0</v>
      </c>
      <c r="G13583" s="220"/>
      <c r="I13583" s="269"/>
    </row>
    <row r="13584" spans="1:9" ht="31.5" customHeight="1">
      <c r="A13584" s="251" t="str">
        <f t="shared" si="2426"/>
        <v/>
      </c>
      <c r="B13584" s="239" t="str">
        <f t="shared" si="2427"/>
        <v/>
      </c>
      <c r="C13584" s="187"/>
      <c r="D13584" s="187"/>
      <c r="E13584" s="240">
        <f t="shared" si="2428"/>
        <v>0</v>
      </c>
      <c r="F13584" s="218">
        <f t="shared" si="2429"/>
        <v>0</v>
      </c>
      <c r="G13584" s="221"/>
      <c r="I13584" s="308"/>
    </row>
    <row r="13585" spans="1:20" ht="13.5" thickBot="1">
      <c r="A13585" s="222"/>
      <c r="B13585" s="223"/>
      <c r="C13585" s="223"/>
      <c r="D13585" s="225"/>
      <c r="E13585" s="225"/>
      <c r="F13585" s="226" t="s">
        <v>79</v>
      </c>
      <c r="G13585" s="250">
        <f>SUM(F13573:F13584)</f>
        <v>0</v>
      </c>
      <c r="I13585" s="308"/>
    </row>
    <row r="13586" spans="1:20" ht="13.5" thickTop="1">
      <c r="A13586" s="179" t="s">
        <v>72</v>
      </c>
      <c r="B13586" s="229"/>
      <c r="C13586" s="229"/>
      <c r="D13586" s="231"/>
      <c r="E13586" s="231"/>
      <c r="F13586" s="230"/>
      <c r="G13586" s="232"/>
      <c r="H13586" s="209"/>
      <c r="I13586" s="307"/>
    </row>
    <row r="13587" spans="1:20">
      <c r="A13587" s="233" t="s">
        <v>53</v>
      </c>
      <c r="B13587" s="234"/>
      <c r="C13587" s="234"/>
      <c r="D13587" s="299"/>
      <c r="E13587" s="236" t="s">
        <v>73</v>
      </c>
      <c r="F13587" s="237" t="s">
        <v>74</v>
      </c>
      <c r="G13587" s="252" t="s">
        <v>73</v>
      </c>
      <c r="I13587" s="308"/>
    </row>
    <row r="13588" spans="1:20">
      <c r="A13588" s="178" t="s">
        <v>86</v>
      </c>
      <c r="B13588" s="253"/>
      <c r="C13588" s="253"/>
      <c r="D13588" s="300"/>
      <c r="E13588" s="217">
        <f>SUM(G13547,G13562,G13570,G13585)</f>
        <v>0</v>
      </c>
      <c r="F13588" s="254">
        <f>A</f>
        <v>0</v>
      </c>
      <c r="G13588" s="255">
        <f>E13588*F13588</f>
        <v>0</v>
      </c>
      <c r="I13588" s="308"/>
    </row>
    <row r="13589" spans="1:20">
      <c r="A13589" s="178" t="s">
        <v>84</v>
      </c>
      <c r="B13589" s="253"/>
      <c r="C13589" s="253"/>
      <c r="D13589" s="300"/>
      <c r="E13589" s="217">
        <f>SUM(G13547,G13562,G13570,G13585)</f>
        <v>0</v>
      </c>
      <c r="F13589" s="254">
        <f>I</f>
        <v>0</v>
      </c>
      <c r="G13589" s="255">
        <f>E13589*F13589</f>
        <v>0</v>
      </c>
      <c r="I13589" s="308"/>
    </row>
    <row r="13590" spans="1:20" ht="33" customHeight="1">
      <c r="A13590" s="178" t="s">
        <v>85</v>
      </c>
      <c r="B13590" s="253"/>
      <c r="C13590" s="253"/>
      <c r="D13590" s="300"/>
      <c r="E13590" s="217">
        <f>SUM(G13547,G13562,G13570,G13585)</f>
        <v>0</v>
      </c>
      <c r="F13590" s="254">
        <f>U</f>
        <v>0</v>
      </c>
      <c r="G13590" s="255">
        <f>E13590*F13590</f>
        <v>0</v>
      </c>
      <c r="I13590" s="308"/>
      <c r="J13590" s="281"/>
      <c r="K13590" s="281"/>
      <c r="L13590" s="281"/>
      <c r="M13590" s="281"/>
      <c r="N13590" s="281"/>
      <c r="O13590" s="281"/>
      <c r="P13590" s="281"/>
      <c r="Q13590" s="281"/>
      <c r="R13590" s="281"/>
      <c r="S13590" s="281"/>
    </row>
    <row r="13591" spans="1:20" s="201" customFormat="1" ht="13.5" thickBot="1">
      <c r="A13591" s="222"/>
      <c r="B13591" s="223"/>
      <c r="C13591" s="223"/>
      <c r="D13591" s="225"/>
      <c r="E13591" s="225"/>
      <c r="F13591" s="256" t="s">
        <v>83</v>
      </c>
      <c r="G13591" s="250">
        <f>SUM(G13588:G13590)</f>
        <v>0</v>
      </c>
      <c r="I13591" s="309"/>
      <c r="J13591" s="201" t="str">
        <f>B13531</f>
        <v>14,9</v>
      </c>
      <c r="K13591" s="261">
        <f>E13588</f>
        <v>0</v>
      </c>
      <c r="L13591" s="261">
        <f>+G13547</f>
        <v>0</v>
      </c>
      <c r="M13591" s="261">
        <f>+G13562</f>
        <v>0</v>
      </c>
      <c r="N13591" s="261">
        <f>+G13570</f>
        <v>0</v>
      </c>
      <c r="O13591" s="261">
        <f>+G13585</f>
        <v>0</v>
      </c>
      <c r="P13591" s="280">
        <f>G13588</f>
        <v>0</v>
      </c>
      <c r="Q13591" s="280">
        <f>G13589</f>
        <v>0</v>
      </c>
      <c r="R13591" s="280">
        <f>G13590</f>
        <v>0</v>
      </c>
      <c r="S13591" s="283">
        <f>SUM(K13591:R13591)</f>
        <v>0</v>
      </c>
      <c r="T13591" s="280"/>
    </row>
    <row r="13592" spans="1:20" ht="14" thickTop="1" thickBot="1">
      <c r="A13592" s="257"/>
      <c r="B13592" s="201"/>
      <c r="C13592" s="201"/>
      <c r="D13592" s="301"/>
      <c r="E13592" s="258" t="s">
        <v>88</v>
      </c>
      <c r="F13592" s="259"/>
      <c r="G13592" s="260">
        <f>ROUND(SUM(G13547,G13562,G13570,G13585,G13591),0)</f>
        <v>0</v>
      </c>
      <c r="I13592" s="308"/>
      <c r="T13592" s="280"/>
    </row>
    <row r="13593" spans="1:20" ht="13.5" thickTop="1">
      <c r="A13593" s="262" t="s">
        <v>95</v>
      </c>
      <c r="D13593" s="206"/>
      <c r="E13593" s="206"/>
      <c r="F13593" s="205"/>
      <c r="G13593" s="208"/>
      <c r="I13593" s="308"/>
      <c r="T13593" s="280"/>
    </row>
    <row r="13594" spans="1:20">
      <c r="A13594" s="262"/>
      <c r="B13594" s="263"/>
      <c r="C13594" s="263"/>
      <c r="D13594" s="302"/>
      <c r="E13594" s="206"/>
      <c r="F13594" s="205"/>
      <c r="G13594" s="264">
        <f ca="1">TODAY()</f>
        <v>45189</v>
      </c>
      <c r="I13594" s="308"/>
      <c r="T13594" s="280"/>
    </row>
    <row r="13595" spans="1:20" s="191" customFormat="1" ht="13.5" thickBot="1">
      <c r="A13595" s="222"/>
      <c r="B13595" s="223"/>
      <c r="C13595" s="223"/>
      <c r="D13595" s="225"/>
      <c r="E13595" s="225"/>
      <c r="F13595" s="224"/>
      <c r="G13595" s="265"/>
      <c r="I13595" s="303"/>
      <c r="S13595" s="282"/>
    </row>
    <row r="13596" spans="1:20" s="191" customFormat="1" ht="13.5" thickTop="1">
      <c r="A13596" s="188" t="s">
        <v>124</v>
      </c>
      <c r="B13596" s="188"/>
      <c r="C13596" s="188"/>
      <c r="D13596" s="190"/>
      <c r="E13596" s="190"/>
      <c r="F13596" s="189"/>
      <c r="G13596" s="189"/>
      <c r="I13596" s="303"/>
      <c r="S13596" s="282"/>
    </row>
    <row r="13597" spans="1:20" s="191" customFormat="1">
      <c r="A13597" s="188" t="str">
        <f>CONCATENATE('Prestaciones y AIU'!A12216," ANALISIS DE PRECIOS UNITARIOS")</f>
        <v xml:space="preserve"> ANALISIS DE PRECIOS UNITARIOS</v>
      </c>
      <c r="B13597" s="188"/>
      <c r="C13597" s="188"/>
      <c r="D13597" s="190"/>
      <c r="E13597" s="190"/>
      <c r="F13597" s="189"/>
      <c r="G13597" s="189"/>
      <c r="I13597" s="303"/>
      <c r="S13597" s="282"/>
    </row>
    <row r="13598" spans="1:20" s="191" customFormat="1">
      <c r="A13598" s="188" t="str">
        <f>Objeto_LIC</f>
        <v>OBJETO PROCESO COMPETITIVO</v>
      </c>
      <c r="B13598" s="188"/>
      <c r="C13598" s="188"/>
      <c r="D13598" s="190"/>
      <c r="E13598" s="190"/>
      <c r="F13598" s="189"/>
      <c r="G13598" s="189"/>
      <c r="I13598" s="303"/>
      <c r="S13598" s="282"/>
    </row>
    <row r="13599" spans="1:20">
      <c r="A13599" s="188"/>
      <c r="B13599" s="188"/>
      <c r="C13599" s="188"/>
      <c r="D13599" s="190"/>
      <c r="E13599" s="190"/>
      <c r="F13599" s="189"/>
      <c r="G13599" s="189"/>
    </row>
    <row r="13600" spans="1:20" s="201" customFormat="1" ht="13.5" thickBot="1">
      <c r="A13600" s="192"/>
      <c r="B13600" s="192"/>
      <c r="C13600" s="192"/>
      <c r="D13600" s="194"/>
      <c r="E13600" s="194"/>
      <c r="F13600" s="193"/>
      <c r="G13600" s="193"/>
      <c r="I13600" s="305"/>
      <c r="S13600" s="282"/>
    </row>
    <row r="13601" spans="1:19" ht="13.5" thickTop="1">
      <c r="A13601" s="196"/>
      <c r="B13601" s="197"/>
      <c r="C13601" s="197"/>
      <c r="D13601" s="199"/>
      <c r="E13601" s="199"/>
      <c r="F13601" s="198"/>
      <c r="G13601" s="200" t="s">
        <v>125</v>
      </c>
    </row>
    <row r="13602" spans="1:19">
      <c r="A13602" s="202" t="s">
        <v>58</v>
      </c>
      <c r="B13602" s="844" t="str">
        <f>Proponente</f>
        <v>INDICAR NOMBRE DE CONTRATISTA</v>
      </c>
      <c r="C13602" s="844"/>
      <c r="D13602" s="844"/>
      <c r="E13602" s="844"/>
      <c r="F13602" s="844"/>
      <c r="G13602" s="845"/>
    </row>
    <row r="13603" spans="1:19">
      <c r="A13603" s="202" t="s">
        <v>59</v>
      </c>
      <c r="B13603" s="203" t="str">
        <f>Presupuesto!$A$204</f>
        <v>14,10</v>
      </c>
      <c r="C13603" s="844" t="str">
        <f>Presupuesto!$B$204</f>
        <v>Acarreo material distancia 6 - 10 Km (viaje x 12 m3)</v>
      </c>
      <c r="D13603" s="844"/>
      <c r="E13603" s="844"/>
      <c r="F13603" s="844"/>
      <c r="G13603" s="845"/>
    </row>
    <row r="13604" spans="1:19">
      <c r="A13604" s="204"/>
      <c r="D13604" s="206"/>
      <c r="E13604" s="206"/>
      <c r="F13604" s="192" t="s">
        <v>87</v>
      </c>
      <c r="G13604" s="207" t="str">
        <f>Presupuesto!$C$204</f>
        <v>viaje</v>
      </c>
      <c r="I13604" s="306"/>
      <c r="J13604" s="281"/>
      <c r="K13604" s="281"/>
      <c r="L13604" s="281"/>
      <c r="M13604" s="281"/>
      <c r="N13604" s="281"/>
      <c r="O13604" s="281"/>
      <c r="P13604" s="281"/>
      <c r="Q13604" s="281"/>
      <c r="R13604" s="281"/>
      <c r="S13604" s="281"/>
    </row>
    <row r="13605" spans="1:19" s="209" customFormat="1" ht="13.5" thickBot="1">
      <c r="A13605" s="202" t="s">
        <v>60</v>
      </c>
      <c r="B13605" s="195"/>
      <c r="C13605" s="195"/>
      <c r="D13605" s="206"/>
      <c r="E13605" s="206"/>
      <c r="F13605" s="205"/>
      <c r="G13605" s="208"/>
      <c r="I13605" s="307"/>
      <c r="S13605" s="281"/>
    </row>
    <row r="13606" spans="1:19" ht="13.5" thickTop="1">
      <c r="A13606" s="210" t="s">
        <v>53</v>
      </c>
      <c r="B13606" s="211" t="s">
        <v>61</v>
      </c>
      <c r="C13606" s="211" t="s">
        <v>62</v>
      </c>
      <c r="D13606" s="212" t="s">
        <v>70</v>
      </c>
      <c r="E13606" s="213" t="s">
        <v>98</v>
      </c>
      <c r="F13606" s="213" t="s">
        <v>75</v>
      </c>
      <c r="G13606" s="214" t="s">
        <v>66</v>
      </c>
      <c r="I13606" s="269"/>
    </row>
    <row r="13607" spans="1:19">
      <c r="A13607" s="215" t="str">
        <f t="shared" ref="A13607:A13618" si="2430">IF(I13606=0,"-",VLOOKUP(I13606,EQUIPOS,2,FALSE))</f>
        <v>-</v>
      </c>
      <c r="B13607" s="216"/>
      <c r="C13607" s="216"/>
      <c r="D13607" s="186"/>
      <c r="E13607" s="217">
        <f t="shared" ref="E13607:E13618" si="2431">IF(I13606=0,0,VLOOKUP(I13606,EQUIPOS,4,FALSE))</f>
        <v>0</v>
      </c>
      <c r="F13607" s="218">
        <f t="shared" ref="F13607:F13618" si="2432">IF(D13607=0,0,E13607/D13607)</f>
        <v>0</v>
      </c>
      <c r="G13607" s="219"/>
      <c r="I13607" s="269"/>
    </row>
    <row r="13608" spans="1:19">
      <c r="A13608" s="215" t="str">
        <f t="shared" si="2430"/>
        <v>-</v>
      </c>
      <c r="B13608" s="216"/>
      <c r="C13608" s="216"/>
      <c r="D13608" s="186"/>
      <c r="E13608" s="217">
        <f t="shared" si="2431"/>
        <v>0</v>
      </c>
      <c r="F13608" s="218">
        <f t="shared" si="2432"/>
        <v>0</v>
      </c>
      <c r="G13608" s="220"/>
      <c r="I13608" s="269"/>
    </row>
    <row r="13609" spans="1:19">
      <c r="A13609" s="215" t="str">
        <f t="shared" si="2430"/>
        <v>-</v>
      </c>
      <c r="B13609" s="216"/>
      <c r="C13609" s="216"/>
      <c r="D13609" s="186"/>
      <c r="E13609" s="217">
        <f t="shared" si="2431"/>
        <v>0</v>
      </c>
      <c r="F13609" s="218">
        <f t="shared" si="2432"/>
        <v>0</v>
      </c>
      <c r="G13609" s="220"/>
      <c r="I13609" s="269"/>
    </row>
    <row r="13610" spans="1:19">
      <c r="A13610" s="215" t="str">
        <f t="shared" si="2430"/>
        <v>-</v>
      </c>
      <c r="B13610" s="216"/>
      <c r="C13610" s="216"/>
      <c r="D13610" s="186"/>
      <c r="E13610" s="217">
        <f t="shared" si="2431"/>
        <v>0</v>
      </c>
      <c r="F13610" s="218">
        <f t="shared" si="2432"/>
        <v>0</v>
      </c>
      <c r="G13610" s="220"/>
      <c r="I13610" s="269"/>
    </row>
    <row r="13611" spans="1:19">
      <c r="A13611" s="215" t="str">
        <f t="shared" si="2430"/>
        <v>-</v>
      </c>
      <c r="B13611" s="216"/>
      <c r="C13611" s="216"/>
      <c r="D13611" s="186"/>
      <c r="E13611" s="217">
        <f t="shared" si="2431"/>
        <v>0</v>
      </c>
      <c r="F13611" s="218">
        <f t="shared" si="2432"/>
        <v>0</v>
      </c>
      <c r="G13611" s="220"/>
      <c r="I13611" s="269"/>
    </row>
    <row r="13612" spans="1:19">
      <c r="A13612" s="215" t="str">
        <f t="shared" si="2430"/>
        <v>-</v>
      </c>
      <c r="B13612" s="216"/>
      <c r="C13612" s="216"/>
      <c r="D13612" s="186"/>
      <c r="E13612" s="217">
        <f t="shared" si="2431"/>
        <v>0</v>
      </c>
      <c r="F13612" s="218">
        <f t="shared" si="2432"/>
        <v>0</v>
      </c>
      <c r="G13612" s="220"/>
      <c r="I13612" s="269"/>
    </row>
    <row r="13613" spans="1:19">
      <c r="A13613" s="215" t="str">
        <f t="shared" si="2430"/>
        <v>-</v>
      </c>
      <c r="B13613" s="216"/>
      <c r="C13613" s="216"/>
      <c r="D13613" s="186"/>
      <c r="E13613" s="217">
        <f t="shared" si="2431"/>
        <v>0</v>
      </c>
      <c r="F13613" s="218">
        <f t="shared" si="2432"/>
        <v>0</v>
      </c>
      <c r="G13613" s="220"/>
      <c r="I13613" s="269"/>
    </row>
    <row r="13614" spans="1:19">
      <c r="A13614" s="215" t="str">
        <f t="shared" si="2430"/>
        <v>-</v>
      </c>
      <c r="B13614" s="216"/>
      <c r="C13614" s="216"/>
      <c r="D13614" s="186"/>
      <c r="E13614" s="217">
        <f t="shared" si="2431"/>
        <v>0</v>
      </c>
      <c r="F13614" s="218">
        <f t="shared" si="2432"/>
        <v>0</v>
      </c>
      <c r="G13614" s="220"/>
      <c r="I13614" s="269"/>
    </row>
    <row r="13615" spans="1:19">
      <c r="A13615" s="215" t="str">
        <f t="shared" si="2430"/>
        <v>-</v>
      </c>
      <c r="B13615" s="216"/>
      <c r="C13615" s="216"/>
      <c r="D13615" s="186"/>
      <c r="E13615" s="217">
        <f t="shared" si="2431"/>
        <v>0</v>
      </c>
      <c r="F13615" s="218">
        <f t="shared" si="2432"/>
        <v>0</v>
      </c>
      <c r="G13615" s="220"/>
      <c r="I13615" s="269"/>
    </row>
    <row r="13616" spans="1:19">
      <c r="A13616" s="215" t="str">
        <f t="shared" si="2430"/>
        <v>-</v>
      </c>
      <c r="B13616" s="216"/>
      <c r="C13616" s="216"/>
      <c r="D13616" s="186"/>
      <c r="E13616" s="217">
        <f t="shared" si="2431"/>
        <v>0</v>
      </c>
      <c r="F13616" s="218">
        <f t="shared" si="2432"/>
        <v>0</v>
      </c>
      <c r="G13616" s="220"/>
      <c r="I13616" s="269"/>
    </row>
    <row r="13617" spans="1:19">
      <c r="A13617" s="215" t="str">
        <f t="shared" si="2430"/>
        <v>-</v>
      </c>
      <c r="B13617" s="216"/>
      <c r="C13617" s="216"/>
      <c r="D13617" s="186"/>
      <c r="E13617" s="217">
        <f t="shared" si="2431"/>
        <v>0</v>
      </c>
      <c r="F13617" s="218">
        <f t="shared" si="2432"/>
        <v>0</v>
      </c>
      <c r="G13617" s="220"/>
      <c r="I13617" s="269"/>
    </row>
    <row r="13618" spans="1:19">
      <c r="A13618" s="215" t="str">
        <f t="shared" si="2430"/>
        <v>-</v>
      </c>
      <c r="B13618" s="216"/>
      <c r="C13618" s="216"/>
      <c r="D13618" s="186"/>
      <c r="E13618" s="217">
        <f t="shared" si="2431"/>
        <v>0</v>
      </c>
      <c r="F13618" s="218">
        <f t="shared" si="2432"/>
        <v>0</v>
      </c>
      <c r="G13618" s="220"/>
      <c r="I13618" s="308"/>
    </row>
    <row r="13619" spans="1:19" ht="13.5" thickBot="1">
      <c r="A13619" s="222"/>
      <c r="B13619" s="223"/>
      <c r="C13619" s="223"/>
      <c r="D13619" s="225"/>
      <c r="E13619" s="225"/>
      <c r="F13619" s="226" t="s">
        <v>76</v>
      </c>
      <c r="G13619" s="227">
        <f>SUM(F13607:F13618)</f>
        <v>0</v>
      </c>
      <c r="I13619" s="308"/>
    </row>
    <row r="13620" spans="1:19" s="209" customFormat="1" ht="13.5" thickTop="1">
      <c r="A13620" s="228" t="s">
        <v>63</v>
      </c>
      <c r="B13620" s="229"/>
      <c r="C13620" s="229"/>
      <c r="D13620" s="231"/>
      <c r="E13620" s="231"/>
      <c r="F13620" s="230"/>
      <c r="G13620" s="232"/>
      <c r="I13620" s="307"/>
      <c r="S13620" s="281"/>
    </row>
    <row r="13621" spans="1:19" ht="26">
      <c r="A13621" s="233" t="s">
        <v>53</v>
      </c>
      <c r="B13621" s="234"/>
      <c r="C13621" s="235" t="s">
        <v>54</v>
      </c>
      <c r="D13621" s="298" t="s">
        <v>64</v>
      </c>
      <c r="E13621" s="236" t="s">
        <v>65</v>
      </c>
      <c r="F13621" s="237" t="s">
        <v>75</v>
      </c>
      <c r="G13621" s="238" t="s">
        <v>66</v>
      </c>
      <c r="I13621" s="269"/>
    </row>
    <row r="13622" spans="1:19">
      <c r="A13622" s="842" t="str">
        <f t="shared" ref="A13622:A13633" si="2433">IF(I13621=0,"",VLOOKUP(I13621,MATERIALES,2,FALSE))</f>
        <v/>
      </c>
      <c r="B13622" s="843"/>
      <c r="C13622" s="239" t="str">
        <f t="shared" ref="C13622:C13630" si="2434">IF(I13621=0,"",VLOOKUP(I13621,MATERIALES,3,FALSE))</f>
        <v/>
      </c>
      <c r="D13622" s="186"/>
      <c r="E13622" s="240">
        <f t="shared" ref="E13622:E13633" si="2435">IF(I13621=0,0,VLOOKUP(I13621,MATERIALES,4,FALSE))</f>
        <v>0</v>
      </c>
      <c r="F13622" s="218">
        <f>D13622*E13622</f>
        <v>0</v>
      </c>
      <c r="G13622" s="219"/>
      <c r="I13622" s="269"/>
    </row>
    <row r="13623" spans="1:19">
      <c r="A13623" s="842" t="str">
        <f t="shared" si="2433"/>
        <v/>
      </c>
      <c r="B13623" s="843"/>
      <c r="C13623" s="239" t="str">
        <f t="shared" si="2434"/>
        <v/>
      </c>
      <c r="D13623" s="186"/>
      <c r="E13623" s="240">
        <f t="shared" si="2435"/>
        <v>0</v>
      </c>
      <c r="F13623" s="218">
        <f t="shared" ref="F13623:F13633" si="2436">D13623*E13623</f>
        <v>0</v>
      </c>
      <c r="G13623" s="220"/>
      <c r="I13623" s="269"/>
    </row>
    <row r="13624" spans="1:19">
      <c r="A13624" s="842" t="str">
        <f t="shared" si="2433"/>
        <v/>
      </c>
      <c r="B13624" s="843"/>
      <c r="C13624" s="239" t="str">
        <f t="shared" si="2434"/>
        <v/>
      </c>
      <c r="D13624" s="186"/>
      <c r="E13624" s="240">
        <f t="shared" si="2435"/>
        <v>0</v>
      </c>
      <c r="F13624" s="218">
        <f t="shared" si="2436"/>
        <v>0</v>
      </c>
      <c r="G13624" s="220"/>
      <c r="I13624" s="269"/>
    </row>
    <row r="13625" spans="1:19">
      <c r="A13625" s="842" t="str">
        <f t="shared" si="2433"/>
        <v/>
      </c>
      <c r="B13625" s="843"/>
      <c r="C13625" s="239" t="str">
        <f t="shared" si="2434"/>
        <v/>
      </c>
      <c r="D13625" s="186"/>
      <c r="E13625" s="240">
        <f t="shared" si="2435"/>
        <v>0</v>
      </c>
      <c r="F13625" s="218">
        <f t="shared" si="2436"/>
        <v>0</v>
      </c>
      <c r="G13625" s="220"/>
      <c r="I13625" s="269"/>
    </row>
    <row r="13626" spans="1:19">
      <c r="A13626" s="842" t="str">
        <f t="shared" si="2433"/>
        <v/>
      </c>
      <c r="B13626" s="843"/>
      <c r="C13626" s="239" t="str">
        <f t="shared" si="2434"/>
        <v/>
      </c>
      <c r="D13626" s="186"/>
      <c r="E13626" s="240">
        <f t="shared" si="2435"/>
        <v>0</v>
      </c>
      <c r="F13626" s="218">
        <f t="shared" si="2436"/>
        <v>0</v>
      </c>
      <c r="G13626" s="220"/>
      <c r="I13626" s="269"/>
    </row>
    <row r="13627" spans="1:19">
      <c r="A13627" s="842" t="str">
        <f t="shared" si="2433"/>
        <v/>
      </c>
      <c r="B13627" s="843"/>
      <c r="C13627" s="239" t="str">
        <f t="shared" si="2434"/>
        <v/>
      </c>
      <c r="D13627" s="186"/>
      <c r="E13627" s="240">
        <f t="shared" si="2435"/>
        <v>0</v>
      </c>
      <c r="F13627" s="218">
        <f t="shared" si="2436"/>
        <v>0</v>
      </c>
      <c r="G13627" s="220"/>
      <c r="I13627" s="269"/>
    </row>
    <row r="13628" spans="1:19">
      <c r="A13628" s="842" t="str">
        <f t="shared" si="2433"/>
        <v/>
      </c>
      <c r="B13628" s="843"/>
      <c r="C13628" s="239" t="str">
        <f t="shared" si="2434"/>
        <v/>
      </c>
      <c r="D13628" s="186"/>
      <c r="E13628" s="240">
        <f t="shared" si="2435"/>
        <v>0</v>
      </c>
      <c r="F13628" s="218">
        <f t="shared" si="2436"/>
        <v>0</v>
      </c>
      <c r="G13628" s="220"/>
      <c r="I13628" s="269"/>
    </row>
    <row r="13629" spans="1:19">
      <c r="A13629" s="842" t="str">
        <f t="shared" si="2433"/>
        <v/>
      </c>
      <c r="B13629" s="843"/>
      <c r="C13629" s="239" t="str">
        <f t="shared" si="2434"/>
        <v/>
      </c>
      <c r="D13629" s="186"/>
      <c r="E13629" s="240">
        <f t="shared" si="2435"/>
        <v>0</v>
      </c>
      <c r="F13629" s="218">
        <f t="shared" si="2436"/>
        <v>0</v>
      </c>
      <c r="G13629" s="241"/>
      <c r="I13629" s="269"/>
    </row>
    <row r="13630" spans="1:19">
      <c r="A13630" s="842" t="str">
        <f t="shared" si="2433"/>
        <v/>
      </c>
      <c r="B13630" s="843"/>
      <c r="C13630" s="239" t="str">
        <f t="shared" si="2434"/>
        <v/>
      </c>
      <c r="D13630" s="186"/>
      <c r="E13630" s="240">
        <f t="shared" si="2435"/>
        <v>0</v>
      </c>
      <c r="F13630" s="218">
        <f t="shared" si="2436"/>
        <v>0</v>
      </c>
      <c r="G13630" s="220"/>
      <c r="I13630" s="269"/>
    </row>
    <row r="13631" spans="1:19">
      <c r="A13631" s="842" t="str">
        <f t="shared" si="2433"/>
        <v/>
      </c>
      <c r="B13631" s="843"/>
      <c r="C13631" s="239"/>
      <c r="D13631" s="186"/>
      <c r="E13631" s="240">
        <f t="shared" si="2435"/>
        <v>0</v>
      </c>
      <c r="F13631" s="218">
        <f t="shared" si="2436"/>
        <v>0</v>
      </c>
      <c r="G13631" s="220"/>
      <c r="I13631" s="269"/>
    </row>
    <row r="13632" spans="1:19">
      <c r="A13632" s="842" t="str">
        <f t="shared" si="2433"/>
        <v/>
      </c>
      <c r="B13632" s="843"/>
      <c r="C13632" s="239"/>
      <c r="D13632" s="186"/>
      <c r="E13632" s="240">
        <f t="shared" si="2435"/>
        <v>0</v>
      </c>
      <c r="F13632" s="218">
        <f t="shared" si="2436"/>
        <v>0</v>
      </c>
      <c r="G13632" s="220"/>
      <c r="I13632" s="269"/>
    </row>
    <row r="13633" spans="1:9" ht="26.25" customHeight="1">
      <c r="A13633" s="842" t="str">
        <f t="shared" si="2433"/>
        <v/>
      </c>
      <c r="B13633" s="843"/>
      <c r="C13633" s="239" t="str">
        <f t="shared" ref="C13633" si="2437">IF(I13632=0,"",VLOOKUP(I13632,MATERIALES,3,FALSE))</f>
        <v/>
      </c>
      <c r="D13633" s="186"/>
      <c r="E13633" s="240">
        <f t="shared" si="2435"/>
        <v>0</v>
      </c>
      <c r="F13633" s="218">
        <f t="shared" si="2436"/>
        <v>0</v>
      </c>
      <c r="G13633" s="221"/>
      <c r="I13633" s="308"/>
    </row>
    <row r="13634" spans="1:9" ht="13.5" thickBot="1">
      <c r="A13634" s="204"/>
      <c r="D13634" s="206"/>
      <c r="E13634" s="242"/>
      <c r="F13634" s="243" t="s">
        <v>77</v>
      </c>
      <c r="G13634" s="241">
        <f>SUM(F13622:F13633)</f>
        <v>0</v>
      </c>
      <c r="I13634" s="308"/>
    </row>
    <row r="13635" spans="1:9" ht="14" thickTop="1" thickBot="1">
      <c r="A13635" s="244" t="s">
        <v>68</v>
      </c>
      <c r="B13635" s="245"/>
      <c r="C13635" s="245"/>
      <c r="D13635" s="247"/>
      <c r="E13635" s="247"/>
      <c r="F13635" s="246"/>
      <c r="G13635" s="248"/>
      <c r="I13635" s="308"/>
    </row>
    <row r="13636" spans="1:9" ht="13.5" thickTop="1">
      <c r="A13636" s="233" t="s">
        <v>53</v>
      </c>
      <c r="B13636" s="234"/>
      <c r="C13636" s="236" t="s">
        <v>67</v>
      </c>
      <c r="D13636" s="298" t="s">
        <v>71</v>
      </c>
      <c r="E13636" s="236" t="s">
        <v>96</v>
      </c>
      <c r="F13636" s="237" t="s">
        <v>75</v>
      </c>
      <c r="G13636" s="238" t="s">
        <v>66</v>
      </c>
      <c r="I13636" s="269"/>
    </row>
    <row r="13637" spans="1:9">
      <c r="A13637" s="842" t="str">
        <f>IF(I13636=0,"",VLOOKUP(I13636,EQUIPOS,2,FALSE))</f>
        <v/>
      </c>
      <c r="B13637" s="843"/>
      <c r="C13637" s="187"/>
      <c r="D13637" s="186"/>
      <c r="E13637" s="240">
        <f>IF(I13636=0,0,VLOOKUP(I13636,EQUIPOS,4,FALSE))</f>
        <v>0</v>
      </c>
      <c r="F13637" s="218">
        <f>C13637*D13637*E13637</f>
        <v>0</v>
      </c>
      <c r="G13637" s="219"/>
      <c r="I13637" s="269"/>
    </row>
    <row r="13638" spans="1:9">
      <c r="A13638" s="842" t="str">
        <f>IF(I13637=0,"",VLOOKUP(I13637,EQUIPOS,2,FALSE))</f>
        <v/>
      </c>
      <c r="B13638" s="843"/>
      <c r="C13638" s="187"/>
      <c r="D13638" s="186"/>
      <c r="E13638" s="240">
        <f>IF(I13637=0,0,VLOOKUP(I13637,EQUIPOS,4,FALSE))</f>
        <v>0</v>
      </c>
      <c r="F13638" s="218">
        <f t="shared" ref="F13638:F13641" si="2438">C13638*D13638*E13638</f>
        <v>0</v>
      </c>
      <c r="G13638" s="220"/>
      <c r="I13638" s="269"/>
    </row>
    <row r="13639" spans="1:9">
      <c r="A13639" s="842" t="str">
        <f>IF(I13638=0,"",VLOOKUP(I13638,EQUIPOS,2,FALSE))</f>
        <v/>
      </c>
      <c r="B13639" s="843"/>
      <c r="C13639" s="187"/>
      <c r="D13639" s="186"/>
      <c r="E13639" s="240">
        <f>IF(I13638=0,0,VLOOKUP(I13638,EQUIPOS,4,FALSE))</f>
        <v>0</v>
      </c>
      <c r="F13639" s="218">
        <f t="shared" si="2438"/>
        <v>0</v>
      </c>
      <c r="G13639" s="220"/>
      <c r="I13639" s="269"/>
    </row>
    <row r="13640" spans="1:9">
      <c r="A13640" s="842" t="str">
        <f>IF(I13639=0,"",VLOOKUP(I13639,EQUIPOS,2,FALSE))</f>
        <v/>
      </c>
      <c r="B13640" s="843"/>
      <c r="C13640" s="187"/>
      <c r="D13640" s="186"/>
      <c r="E13640" s="240">
        <f>IF(I13639=0,0,VLOOKUP(I13639,EQUIPOS,4,FALSE))</f>
        <v>0</v>
      </c>
      <c r="F13640" s="218">
        <f t="shared" si="2438"/>
        <v>0</v>
      </c>
      <c r="G13640" s="220"/>
      <c r="I13640" s="269"/>
    </row>
    <row r="13641" spans="1:9" ht="30.75" customHeight="1">
      <c r="A13641" s="842" t="str">
        <f>IF(I13640=0,"",VLOOKUP(I13640,EQUIPOS,2,FALSE))</f>
        <v/>
      </c>
      <c r="B13641" s="843"/>
      <c r="C13641" s="187"/>
      <c r="D13641" s="186"/>
      <c r="E13641" s="240">
        <f>IF(I13640=0,0,VLOOKUP(I13640,EQUIPOS,4,FALSE))</f>
        <v>0</v>
      </c>
      <c r="F13641" s="218">
        <f t="shared" si="2438"/>
        <v>0</v>
      </c>
      <c r="G13641" s="221"/>
      <c r="I13641" s="308"/>
    </row>
    <row r="13642" spans="1:9" ht="13.5" thickBot="1">
      <c r="A13642" s="222"/>
      <c r="B13642" s="223"/>
      <c r="C13642" s="223"/>
      <c r="D13642" s="225"/>
      <c r="E13642" s="249"/>
      <c r="F13642" s="226" t="s">
        <v>78</v>
      </c>
      <c r="G13642" s="250">
        <f>SUM(F13637:F13641)</f>
        <v>0</v>
      </c>
      <c r="I13642" s="308"/>
    </row>
    <row r="13643" spans="1:9" ht="13.5" thickTop="1">
      <c r="A13643" s="228" t="s">
        <v>69</v>
      </c>
      <c r="B13643" s="229"/>
      <c r="C13643" s="229"/>
      <c r="D13643" s="231"/>
      <c r="E13643" s="231"/>
      <c r="F13643" s="230"/>
      <c r="G13643" s="232"/>
      <c r="H13643" s="209"/>
      <c r="I13643" s="307"/>
    </row>
    <row r="13644" spans="1:9" ht="26">
      <c r="A13644" s="233" t="s">
        <v>53</v>
      </c>
      <c r="B13644" s="235" t="s">
        <v>54</v>
      </c>
      <c r="C13644" s="235" t="s">
        <v>64</v>
      </c>
      <c r="D13644" s="298" t="s">
        <v>70</v>
      </c>
      <c r="E13644" s="236" t="s">
        <v>65</v>
      </c>
      <c r="F13644" s="237" t="s">
        <v>75</v>
      </c>
      <c r="G13644" s="238" t="s">
        <v>66</v>
      </c>
      <c r="I13644" s="269"/>
    </row>
    <row r="13645" spans="1:9">
      <c r="A13645" s="251" t="str">
        <f t="shared" ref="A13645:A13656" si="2439">IF(I13644=0,"",VLOOKUP(I13644,MANOOBRA,2,FALSE))</f>
        <v/>
      </c>
      <c r="B13645" s="239" t="str">
        <f t="shared" ref="B13645:B13656" si="2440">IF(I13644=0,"",VLOOKUP(I13644,MANOOBRA,3,FALSE))</f>
        <v/>
      </c>
      <c r="C13645" s="187"/>
      <c r="D13645" s="187"/>
      <c r="E13645" s="240">
        <f t="shared" ref="E13645:E13656" si="2441">IF(I13644=0,0,VLOOKUP(I13644,MANOOBRA,4,FALSE))</f>
        <v>0</v>
      </c>
      <c r="F13645" s="218">
        <f>IF(D13645=0,0,C13645*E13645/D13645)</f>
        <v>0</v>
      </c>
      <c r="G13645" s="219"/>
      <c r="I13645" s="269"/>
    </row>
    <row r="13646" spans="1:9">
      <c r="A13646" s="251" t="str">
        <f t="shared" si="2439"/>
        <v/>
      </c>
      <c r="B13646" s="239" t="str">
        <f t="shared" si="2440"/>
        <v/>
      </c>
      <c r="C13646" s="187"/>
      <c r="D13646" s="187"/>
      <c r="E13646" s="240">
        <f t="shared" si="2441"/>
        <v>0</v>
      </c>
      <c r="F13646" s="218">
        <f t="shared" ref="F13646:F13656" si="2442">IF(D13646=0,0,C13646*E13646/D13646)</f>
        <v>0</v>
      </c>
      <c r="G13646" s="220"/>
      <c r="I13646" s="269"/>
    </row>
    <row r="13647" spans="1:9">
      <c r="A13647" s="251" t="str">
        <f t="shared" si="2439"/>
        <v/>
      </c>
      <c r="B13647" s="239" t="str">
        <f t="shared" si="2440"/>
        <v/>
      </c>
      <c r="C13647" s="187"/>
      <c r="D13647" s="290"/>
      <c r="E13647" s="240">
        <f t="shared" si="2441"/>
        <v>0</v>
      </c>
      <c r="F13647" s="218">
        <f t="shared" si="2442"/>
        <v>0</v>
      </c>
      <c r="G13647" s="220"/>
      <c r="I13647" s="269"/>
    </row>
    <row r="13648" spans="1:9">
      <c r="A13648" s="251" t="str">
        <f t="shared" si="2439"/>
        <v/>
      </c>
      <c r="B13648" s="239" t="str">
        <f t="shared" si="2440"/>
        <v/>
      </c>
      <c r="C13648" s="187"/>
      <c r="D13648" s="187"/>
      <c r="E13648" s="240">
        <f t="shared" si="2441"/>
        <v>0</v>
      </c>
      <c r="F13648" s="218">
        <f t="shared" si="2442"/>
        <v>0</v>
      </c>
      <c r="G13648" s="220"/>
      <c r="I13648" s="269"/>
    </row>
    <row r="13649" spans="1:20">
      <c r="A13649" s="251" t="str">
        <f t="shared" si="2439"/>
        <v/>
      </c>
      <c r="B13649" s="239" t="str">
        <f t="shared" si="2440"/>
        <v/>
      </c>
      <c r="C13649" s="187"/>
      <c r="D13649" s="187"/>
      <c r="E13649" s="240">
        <f t="shared" si="2441"/>
        <v>0</v>
      </c>
      <c r="F13649" s="218">
        <f t="shared" si="2442"/>
        <v>0</v>
      </c>
      <c r="G13649" s="220"/>
      <c r="I13649" s="269"/>
    </row>
    <row r="13650" spans="1:20">
      <c r="A13650" s="251" t="str">
        <f t="shared" si="2439"/>
        <v/>
      </c>
      <c r="B13650" s="239" t="str">
        <f t="shared" si="2440"/>
        <v/>
      </c>
      <c r="C13650" s="187"/>
      <c r="D13650" s="187"/>
      <c r="E13650" s="240">
        <f t="shared" si="2441"/>
        <v>0</v>
      </c>
      <c r="F13650" s="218">
        <f t="shared" si="2442"/>
        <v>0</v>
      </c>
      <c r="G13650" s="220"/>
      <c r="I13650" s="269"/>
    </row>
    <row r="13651" spans="1:20">
      <c r="A13651" s="251" t="str">
        <f t="shared" si="2439"/>
        <v/>
      </c>
      <c r="B13651" s="239" t="str">
        <f t="shared" si="2440"/>
        <v/>
      </c>
      <c r="C13651" s="187"/>
      <c r="D13651" s="187"/>
      <c r="E13651" s="240">
        <f t="shared" si="2441"/>
        <v>0</v>
      </c>
      <c r="F13651" s="218">
        <f t="shared" si="2442"/>
        <v>0</v>
      </c>
      <c r="G13651" s="220"/>
      <c r="I13651" s="269"/>
    </row>
    <row r="13652" spans="1:20">
      <c r="A13652" s="251" t="str">
        <f t="shared" si="2439"/>
        <v/>
      </c>
      <c r="B13652" s="239" t="str">
        <f t="shared" si="2440"/>
        <v/>
      </c>
      <c r="C13652" s="187"/>
      <c r="D13652" s="187"/>
      <c r="E13652" s="240">
        <f t="shared" si="2441"/>
        <v>0</v>
      </c>
      <c r="F13652" s="218">
        <f t="shared" si="2442"/>
        <v>0</v>
      </c>
      <c r="G13652" s="220"/>
      <c r="I13652" s="269"/>
    </row>
    <row r="13653" spans="1:20">
      <c r="A13653" s="251" t="str">
        <f t="shared" si="2439"/>
        <v/>
      </c>
      <c r="B13653" s="239" t="str">
        <f t="shared" si="2440"/>
        <v/>
      </c>
      <c r="C13653" s="187"/>
      <c r="D13653" s="187"/>
      <c r="E13653" s="240">
        <f t="shared" si="2441"/>
        <v>0</v>
      </c>
      <c r="F13653" s="218">
        <f t="shared" si="2442"/>
        <v>0</v>
      </c>
      <c r="G13653" s="220"/>
      <c r="I13653" s="269"/>
    </row>
    <row r="13654" spans="1:20">
      <c r="A13654" s="251" t="str">
        <f t="shared" si="2439"/>
        <v/>
      </c>
      <c r="B13654" s="239" t="str">
        <f t="shared" si="2440"/>
        <v/>
      </c>
      <c r="C13654" s="187"/>
      <c r="D13654" s="187"/>
      <c r="E13654" s="240">
        <f t="shared" si="2441"/>
        <v>0</v>
      </c>
      <c r="F13654" s="218">
        <f t="shared" si="2442"/>
        <v>0</v>
      </c>
      <c r="G13654" s="220"/>
      <c r="I13654" s="269"/>
    </row>
    <row r="13655" spans="1:20">
      <c r="A13655" s="251" t="str">
        <f t="shared" si="2439"/>
        <v/>
      </c>
      <c r="B13655" s="239" t="str">
        <f t="shared" si="2440"/>
        <v/>
      </c>
      <c r="C13655" s="187"/>
      <c r="D13655" s="187"/>
      <c r="E13655" s="240">
        <f t="shared" si="2441"/>
        <v>0</v>
      </c>
      <c r="F13655" s="218">
        <f t="shared" si="2442"/>
        <v>0</v>
      </c>
      <c r="G13655" s="220"/>
      <c r="I13655" s="269"/>
    </row>
    <row r="13656" spans="1:20" ht="31.5" customHeight="1">
      <c r="A13656" s="251" t="str">
        <f t="shared" si="2439"/>
        <v/>
      </c>
      <c r="B13656" s="239" t="str">
        <f t="shared" si="2440"/>
        <v/>
      </c>
      <c r="C13656" s="187"/>
      <c r="D13656" s="187"/>
      <c r="E13656" s="240">
        <f t="shared" si="2441"/>
        <v>0</v>
      </c>
      <c r="F13656" s="218">
        <f t="shared" si="2442"/>
        <v>0</v>
      </c>
      <c r="G13656" s="221"/>
      <c r="I13656" s="308"/>
    </row>
    <row r="13657" spans="1:20" ht="13.5" thickBot="1">
      <c r="A13657" s="222"/>
      <c r="B13657" s="223"/>
      <c r="C13657" s="223"/>
      <c r="D13657" s="225"/>
      <c r="E13657" s="225"/>
      <c r="F13657" s="226" t="s">
        <v>79</v>
      </c>
      <c r="G13657" s="250">
        <f>SUM(F13645:F13656)</f>
        <v>0</v>
      </c>
      <c r="I13657" s="308"/>
    </row>
    <row r="13658" spans="1:20" ht="13.5" thickTop="1">
      <c r="A13658" s="179" t="s">
        <v>72</v>
      </c>
      <c r="B13658" s="229"/>
      <c r="C13658" s="229"/>
      <c r="D13658" s="231"/>
      <c r="E13658" s="231"/>
      <c r="F13658" s="230"/>
      <c r="G13658" s="232"/>
      <c r="H13658" s="209"/>
      <c r="I13658" s="307"/>
    </row>
    <row r="13659" spans="1:20">
      <c r="A13659" s="233" t="s">
        <v>53</v>
      </c>
      <c r="B13659" s="234"/>
      <c r="C13659" s="234"/>
      <c r="D13659" s="299"/>
      <c r="E13659" s="236" t="s">
        <v>73</v>
      </c>
      <c r="F13659" s="237" t="s">
        <v>74</v>
      </c>
      <c r="G13659" s="252" t="s">
        <v>73</v>
      </c>
      <c r="I13659" s="308"/>
    </row>
    <row r="13660" spans="1:20">
      <c r="A13660" s="178" t="s">
        <v>86</v>
      </c>
      <c r="B13660" s="253"/>
      <c r="C13660" s="253"/>
      <c r="D13660" s="300"/>
      <c r="E13660" s="217">
        <f>SUM(G13619,G13634,G13642,G13657)</f>
        <v>0</v>
      </c>
      <c r="F13660" s="254">
        <f>A</f>
        <v>0</v>
      </c>
      <c r="G13660" s="255">
        <f>E13660*F13660</f>
        <v>0</v>
      </c>
      <c r="I13660" s="308"/>
    </row>
    <row r="13661" spans="1:20">
      <c r="A13661" s="178" t="s">
        <v>84</v>
      </c>
      <c r="B13661" s="253"/>
      <c r="C13661" s="253"/>
      <c r="D13661" s="300"/>
      <c r="E13661" s="217">
        <f>SUM(G13619,G13634,G13642,G13657)</f>
        <v>0</v>
      </c>
      <c r="F13661" s="254">
        <f>I</f>
        <v>0</v>
      </c>
      <c r="G13661" s="255">
        <f>E13661*F13661</f>
        <v>0</v>
      </c>
      <c r="I13661" s="308"/>
    </row>
    <row r="13662" spans="1:20" ht="33" customHeight="1">
      <c r="A13662" s="178" t="s">
        <v>85</v>
      </c>
      <c r="B13662" s="253"/>
      <c r="C13662" s="253"/>
      <c r="D13662" s="300"/>
      <c r="E13662" s="217">
        <f>SUM(G13619,G13634,G13642,G13657)</f>
        <v>0</v>
      </c>
      <c r="F13662" s="254">
        <f>U</f>
        <v>0</v>
      </c>
      <c r="G13662" s="255">
        <f>E13662*F13662</f>
        <v>0</v>
      </c>
      <c r="I13662" s="308"/>
      <c r="J13662" s="281"/>
      <c r="K13662" s="281"/>
      <c r="L13662" s="281"/>
      <c r="M13662" s="281"/>
      <c r="N13662" s="281"/>
      <c r="O13662" s="281"/>
      <c r="P13662" s="281"/>
      <c r="Q13662" s="281"/>
      <c r="R13662" s="281"/>
      <c r="S13662" s="281"/>
    </row>
    <row r="13663" spans="1:20" s="201" customFormat="1" ht="13.5" thickBot="1">
      <c r="A13663" s="222"/>
      <c r="B13663" s="223"/>
      <c r="C13663" s="223"/>
      <c r="D13663" s="225"/>
      <c r="E13663" s="225"/>
      <c r="F13663" s="256" t="s">
        <v>83</v>
      </c>
      <c r="G13663" s="250">
        <f>SUM(G13660:G13662)</f>
        <v>0</v>
      </c>
      <c r="I13663" s="309"/>
      <c r="J13663" s="201" t="str">
        <f>B13603</f>
        <v>14,10</v>
      </c>
      <c r="K13663" s="261">
        <f>E13660</f>
        <v>0</v>
      </c>
      <c r="L13663" s="261">
        <f>+G13619</f>
        <v>0</v>
      </c>
      <c r="M13663" s="261">
        <f>+G13634</f>
        <v>0</v>
      </c>
      <c r="N13663" s="261">
        <f>+G13642</f>
        <v>0</v>
      </c>
      <c r="O13663" s="261">
        <f>+G13657</f>
        <v>0</v>
      </c>
      <c r="P13663" s="280">
        <f>G13660</f>
        <v>0</v>
      </c>
      <c r="Q13663" s="280">
        <f>G13661</f>
        <v>0</v>
      </c>
      <c r="R13663" s="280">
        <f>G13662</f>
        <v>0</v>
      </c>
      <c r="S13663" s="283">
        <f>SUM(K13663:R13663)</f>
        <v>0</v>
      </c>
      <c r="T13663" s="280"/>
    </row>
    <row r="13664" spans="1:20" ht="14" thickTop="1" thickBot="1">
      <c r="A13664" s="257"/>
      <c r="B13664" s="201"/>
      <c r="C13664" s="201"/>
      <c r="D13664" s="301"/>
      <c r="E13664" s="258" t="s">
        <v>88</v>
      </c>
      <c r="F13664" s="259"/>
      <c r="G13664" s="260">
        <f>ROUND(SUM(G13619,G13634,G13642,G13657,G13663),0)</f>
        <v>0</v>
      </c>
      <c r="I13664" s="308"/>
      <c r="T13664" s="280"/>
    </row>
    <row r="13665" spans="1:20" ht="13.5" thickTop="1">
      <c r="A13665" s="262" t="s">
        <v>95</v>
      </c>
      <c r="D13665" s="206"/>
      <c r="E13665" s="206"/>
      <c r="F13665" s="205"/>
      <c r="G13665" s="208"/>
      <c r="I13665" s="308"/>
      <c r="T13665" s="280"/>
    </row>
    <row r="13666" spans="1:20">
      <c r="A13666" s="262"/>
      <c r="B13666" s="263"/>
      <c r="C13666" s="263"/>
      <c r="D13666" s="302"/>
      <c r="E13666" s="206"/>
      <c r="F13666" s="205"/>
      <c r="G13666" s="264">
        <f ca="1">TODAY()</f>
        <v>45189</v>
      </c>
      <c r="I13666" s="308"/>
      <c r="T13666" s="280"/>
    </row>
    <row r="13667" spans="1:20" s="191" customFormat="1" ht="13.5" thickBot="1">
      <c r="A13667" s="222"/>
      <c r="B13667" s="223"/>
      <c r="C13667" s="223"/>
      <c r="D13667" s="225"/>
      <c r="E13667" s="225"/>
      <c r="F13667" s="224"/>
      <c r="G13667" s="265"/>
      <c r="I13667" s="303"/>
      <c r="S13667" s="282"/>
    </row>
    <row r="13668" spans="1:20" s="191" customFormat="1" ht="13.5" thickTop="1">
      <c r="A13668" s="188" t="s">
        <v>124</v>
      </c>
      <c r="B13668" s="188"/>
      <c r="C13668" s="188"/>
      <c r="D13668" s="190"/>
      <c r="E13668" s="190"/>
      <c r="F13668" s="189"/>
      <c r="G13668" s="189"/>
      <c r="I13668" s="303"/>
      <c r="S13668" s="282"/>
    </row>
    <row r="13669" spans="1:20" s="191" customFormat="1">
      <c r="A13669" s="188" t="str">
        <f>CONCATENATE('Prestaciones y AIU'!A12288," ANALISIS DE PRECIOS UNITARIOS")</f>
        <v xml:space="preserve"> ANALISIS DE PRECIOS UNITARIOS</v>
      </c>
      <c r="B13669" s="188"/>
      <c r="C13669" s="188"/>
      <c r="D13669" s="190"/>
      <c r="E13669" s="190"/>
      <c r="F13669" s="189"/>
      <c r="G13669" s="189"/>
      <c r="I13669" s="303"/>
      <c r="S13669" s="282"/>
    </row>
    <row r="13670" spans="1:20" s="191" customFormat="1">
      <c r="A13670" s="188" t="str">
        <f>Objeto_LIC</f>
        <v>OBJETO PROCESO COMPETITIVO</v>
      </c>
      <c r="B13670" s="188"/>
      <c r="C13670" s="188"/>
      <c r="D13670" s="190"/>
      <c r="E13670" s="190"/>
      <c r="F13670" s="189"/>
      <c r="G13670" s="189"/>
      <c r="I13670" s="303"/>
      <c r="S13670" s="282"/>
    </row>
    <row r="13671" spans="1:20">
      <c r="A13671" s="188"/>
      <c r="B13671" s="188"/>
      <c r="C13671" s="188"/>
      <c r="D13671" s="190"/>
      <c r="E13671" s="190"/>
      <c r="F13671" s="189"/>
      <c r="G13671" s="189"/>
    </row>
    <row r="13672" spans="1:20" s="201" customFormat="1" ht="13.5" thickBot="1">
      <c r="A13672" s="192"/>
      <c r="B13672" s="192"/>
      <c r="C13672" s="192"/>
      <c r="D13672" s="194"/>
      <c r="E13672" s="194"/>
      <c r="F13672" s="193"/>
      <c r="G13672" s="193"/>
      <c r="I13672" s="305"/>
      <c r="S13672" s="282"/>
    </row>
    <row r="13673" spans="1:20" ht="13.5" thickTop="1">
      <c r="A13673" s="196"/>
      <c r="B13673" s="197"/>
      <c r="C13673" s="197"/>
      <c r="D13673" s="199"/>
      <c r="E13673" s="199"/>
      <c r="F13673" s="198"/>
      <c r="G13673" s="200" t="s">
        <v>125</v>
      </c>
    </row>
    <row r="13674" spans="1:20">
      <c r="A13674" s="202" t="s">
        <v>58</v>
      </c>
      <c r="B13674" s="844" t="str">
        <f>Proponente</f>
        <v>INDICAR NOMBRE DE CONTRATISTA</v>
      </c>
      <c r="C13674" s="844"/>
      <c r="D13674" s="844"/>
      <c r="E13674" s="844"/>
      <c r="F13674" s="844"/>
      <c r="G13674" s="845"/>
    </row>
    <row r="13675" spans="1:20">
      <c r="A13675" s="202" t="s">
        <v>59</v>
      </c>
      <c r="B13675" s="203" t="str">
        <f>Presupuesto!$A$205</f>
        <v>U.1.171</v>
      </c>
      <c r="C13675" s="844">
        <f>Presupuesto!$B$205</f>
        <v>0</v>
      </c>
      <c r="D13675" s="844"/>
      <c r="E13675" s="844"/>
      <c r="F13675" s="844"/>
      <c r="G13675" s="845"/>
    </row>
    <row r="13676" spans="1:20">
      <c r="A13676" s="204"/>
      <c r="D13676" s="206"/>
      <c r="E13676" s="206"/>
      <c r="F13676" s="192" t="s">
        <v>87</v>
      </c>
      <c r="G13676" s="207">
        <f>Presupuesto!$C$205</f>
        <v>0</v>
      </c>
      <c r="I13676" s="306"/>
      <c r="J13676" s="281"/>
      <c r="K13676" s="281"/>
      <c r="L13676" s="281"/>
      <c r="M13676" s="281"/>
      <c r="N13676" s="281"/>
      <c r="O13676" s="281"/>
      <c r="P13676" s="281"/>
      <c r="Q13676" s="281"/>
      <c r="R13676" s="281"/>
      <c r="S13676" s="281"/>
    </row>
    <row r="13677" spans="1:20" s="209" customFormat="1" ht="13.5" thickBot="1">
      <c r="A13677" s="202" t="s">
        <v>60</v>
      </c>
      <c r="B13677" s="195"/>
      <c r="C13677" s="195"/>
      <c r="D13677" s="206"/>
      <c r="E13677" s="206"/>
      <c r="F13677" s="205"/>
      <c r="G13677" s="208"/>
      <c r="I13677" s="307"/>
      <c r="S13677" s="281"/>
    </row>
    <row r="13678" spans="1:20" ht="13.5" thickTop="1">
      <c r="A13678" s="210" t="s">
        <v>53</v>
      </c>
      <c r="B13678" s="211" t="s">
        <v>61</v>
      </c>
      <c r="C13678" s="211" t="s">
        <v>62</v>
      </c>
      <c r="D13678" s="212" t="s">
        <v>70</v>
      </c>
      <c r="E13678" s="213" t="s">
        <v>98</v>
      </c>
      <c r="F13678" s="213" t="s">
        <v>75</v>
      </c>
      <c r="G13678" s="214" t="s">
        <v>66</v>
      </c>
      <c r="I13678" s="269"/>
    </row>
    <row r="13679" spans="1:20">
      <c r="A13679" s="215" t="str">
        <f t="shared" ref="A13679:A13690" si="2443">IF(I13678=0,"-",VLOOKUP(I13678,EQUIPOS,2,FALSE))</f>
        <v>-</v>
      </c>
      <c r="B13679" s="216"/>
      <c r="C13679" s="216"/>
      <c r="D13679" s="186"/>
      <c r="E13679" s="217">
        <f t="shared" ref="E13679:E13690" si="2444">IF(I13678=0,0,VLOOKUP(I13678,EQUIPOS,4,FALSE))</f>
        <v>0</v>
      </c>
      <c r="F13679" s="218">
        <f t="shared" ref="F13679:F13690" si="2445">IF(D13679=0,0,E13679/D13679)</f>
        <v>0</v>
      </c>
      <c r="G13679" s="219"/>
      <c r="I13679" s="269"/>
    </row>
    <row r="13680" spans="1:20">
      <c r="A13680" s="215" t="str">
        <f t="shared" si="2443"/>
        <v>-</v>
      </c>
      <c r="B13680" s="216"/>
      <c r="C13680" s="216"/>
      <c r="D13680" s="186"/>
      <c r="E13680" s="217">
        <f t="shared" si="2444"/>
        <v>0</v>
      </c>
      <c r="F13680" s="218">
        <f t="shared" si="2445"/>
        <v>0</v>
      </c>
      <c r="G13680" s="220"/>
      <c r="I13680" s="269"/>
    </row>
    <row r="13681" spans="1:19">
      <c r="A13681" s="215" t="str">
        <f t="shared" si="2443"/>
        <v>-</v>
      </c>
      <c r="B13681" s="216"/>
      <c r="C13681" s="216"/>
      <c r="D13681" s="186"/>
      <c r="E13681" s="217">
        <f t="shared" si="2444"/>
        <v>0</v>
      </c>
      <c r="F13681" s="218">
        <f t="shared" si="2445"/>
        <v>0</v>
      </c>
      <c r="G13681" s="220"/>
      <c r="I13681" s="269"/>
    </row>
    <row r="13682" spans="1:19">
      <c r="A13682" s="215" t="str">
        <f t="shared" si="2443"/>
        <v>-</v>
      </c>
      <c r="B13682" s="216"/>
      <c r="C13682" s="216"/>
      <c r="D13682" s="186"/>
      <c r="E13682" s="217">
        <f t="shared" si="2444"/>
        <v>0</v>
      </c>
      <c r="F13682" s="218">
        <f t="shared" si="2445"/>
        <v>0</v>
      </c>
      <c r="G13682" s="220"/>
      <c r="I13682" s="269"/>
    </row>
    <row r="13683" spans="1:19">
      <c r="A13683" s="215" t="str">
        <f t="shared" si="2443"/>
        <v>-</v>
      </c>
      <c r="B13683" s="216"/>
      <c r="C13683" s="216"/>
      <c r="D13683" s="186"/>
      <c r="E13683" s="217">
        <f t="shared" si="2444"/>
        <v>0</v>
      </c>
      <c r="F13683" s="218">
        <f t="shared" si="2445"/>
        <v>0</v>
      </c>
      <c r="G13683" s="220"/>
      <c r="I13683" s="269"/>
    </row>
    <row r="13684" spans="1:19">
      <c r="A13684" s="215" t="str">
        <f t="shared" si="2443"/>
        <v>-</v>
      </c>
      <c r="B13684" s="216"/>
      <c r="C13684" s="216"/>
      <c r="D13684" s="186"/>
      <c r="E13684" s="217">
        <f t="shared" si="2444"/>
        <v>0</v>
      </c>
      <c r="F13684" s="218">
        <f t="shared" si="2445"/>
        <v>0</v>
      </c>
      <c r="G13684" s="220"/>
      <c r="I13684" s="269"/>
    </row>
    <row r="13685" spans="1:19">
      <c r="A13685" s="215" t="str">
        <f t="shared" si="2443"/>
        <v>-</v>
      </c>
      <c r="B13685" s="216"/>
      <c r="C13685" s="216"/>
      <c r="D13685" s="186"/>
      <c r="E13685" s="217">
        <f t="shared" si="2444"/>
        <v>0</v>
      </c>
      <c r="F13685" s="218">
        <f t="shared" si="2445"/>
        <v>0</v>
      </c>
      <c r="G13685" s="220"/>
      <c r="I13685" s="269"/>
    </row>
    <row r="13686" spans="1:19">
      <c r="A13686" s="215" t="str">
        <f t="shared" si="2443"/>
        <v>-</v>
      </c>
      <c r="B13686" s="216"/>
      <c r="C13686" s="216"/>
      <c r="D13686" s="186"/>
      <c r="E13686" s="217">
        <f t="shared" si="2444"/>
        <v>0</v>
      </c>
      <c r="F13686" s="218">
        <f t="shared" si="2445"/>
        <v>0</v>
      </c>
      <c r="G13686" s="220"/>
      <c r="I13686" s="269"/>
    </row>
    <row r="13687" spans="1:19">
      <c r="A13687" s="215" t="str">
        <f t="shared" si="2443"/>
        <v>-</v>
      </c>
      <c r="B13687" s="216"/>
      <c r="C13687" s="216"/>
      <c r="D13687" s="186"/>
      <c r="E13687" s="217">
        <f t="shared" si="2444"/>
        <v>0</v>
      </c>
      <c r="F13687" s="218">
        <f t="shared" si="2445"/>
        <v>0</v>
      </c>
      <c r="G13687" s="220"/>
      <c r="I13687" s="269"/>
    </row>
    <row r="13688" spans="1:19">
      <c r="A13688" s="215" t="str">
        <f t="shared" si="2443"/>
        <v>-</v>
      </c>
      <c r="B13688" s="216"/>
      <c r="C13688" s="216"/>
      <c r="D13688" s="186"/>
      <c r="E13688" s="217">
        <f t="shared" si="2444"/>
        <v>0</v>
      </c>
      <c r="F13688" s="218">
        <f t="shared" si="2445"/>
        <v>0</v>
      </c>
      <c r="G13688" s="220"/>
      <c r="I13688" s="269"/>
    </row>
    <row r="13689" spans="1:19">
      <c r="A13689" s="215" t="str">
        <f t="shared" si="2443"/>
        <v>-</v>
      </c>
      <c r="B13689" s="216"/>
      <c r="C13689" s="216"/>
      <c r="D13689" s="186"/>
      <c r="E13689" s="217">
        <f t="shared" si="2444"/>
        <v>0</v>
      </c>
      <c r="F13689" s="218">
        <f t="shared" si="2445"/>
        <v>0</v>
      </c>
      <c r="G13689" s="220"/>
      <c r="I13689" s="269"/>
    </row>
    <row r="13690" spans="1:19">
      <c r="A13690" s="215" t="str">
        <f t="shared" si="2443"/>
        <v>-</v>
      </c>
      <c r="B13690" s="216"/>
      <c r="C13690" s="216"/>
      <c r="D13690" s="186"/>
      <c r="E13690" s="217">
        <f t="shared" si="2444"/>
        <v>0</v>
      </c>
      <c r="F13690" s="218">
        <f t="shared" si="2445"/>
        <v>0</v>
      </c>
      <c r="G13690" s="220"/>
      <c r="I13690" s="308"/>
    </row>
    <row r="13691" spans="1:19" ht="13.5" thickBot="1">
      <c r="A13691" s="222"/>
      <c r="B13691" s="223"/>
      <c r="C13691" s="223"/>
      <c r="D13691" s="225"/>
      <c r="E13691" s="225"/>
      <c r="F13691" s="226" t="s">
        <v>76</v>
      </c>
      <c r="G13691" s="227">
        <f>SUM(F13679:F13690)</f>
        <v>0</v>
      </c>
      <c r="I13691" s="308"/>
    </row>
    <row r="13692" spans="1:19" s="209" customFormat="1" ht="13.5" thickTop="1">
      <c r="A13692" s="228" t="s">
        <v>63</v>
      </c>
      <c r="B13692" s="229"/>
      <c r="C13692" s="229"/>
      <c r="D13692" s="231"/>
      <c r="E13692" s="231"/>
      <c r="F13692" s="230"/>
      <c r="G13692" s="232"/>
      <c r="I13692" s="307"/>
      <c r="S13692" s="281"/>
    </row>
    <row r="13693" spans="1:19" ht="26">
      <c r="A13693" s="233" t="s">
        <v>53</v>
      </c>
      <c r="B13693" s="234"/>
      <c r="C13693" s="235" t="s">
        <v>54</v>
      </c>
      <c r="D13693" s="298" t="s">
        <v>64</v>
      </c>
      <c r="E13693" s="236" t="s">
        <v>65</v>
      </c>
      <c r="F13693" s="237" t="s">
        <v>75</v>
      </c>
      <c r="G13693" s="238" t="s">
        <v>66</v>
      </c>
      <c r="I13693" s="269"/>
    </row>
    <row r="13694" spans="1:19">
      <c r="A13694" s="842" t="str">
        <f t="shared" ref="A13694:A13705" si="2446">IF(I13693=0,"",VLOOKUP(I13693,MATERIALES,2,FALSE))</f>
        <v/>
      </c>
      <c r="B13694" s="843"/>
      <c r="C13694" s="239" t="str">
        <f t="shared" ref="C13694:C13702" si="2447">IF(I13693=0,"",VLOOKUP(I13693,MATERIALES,3,FALSE))</f>
        <v/>
      </c>
      <c r="D13694" s="186"/>
      <c r="E13694" s="240">
        <f t="shared" ref="E13694:E13705" si="2448">IF(I13693=0,0,VLOOKUP(I13693,MATERIALES,4,FALSE))</f>
        <v>0</v>
      </c>
      <c r="F13694" s="218">
        <f>D13694*E13694</f>
        <v>0</v>
      </c>
      <c r="G13694" s="219"/>
      <c r="I13694" s="269"/>
    </row>
    <row r="13695" spans="1:19">
      <c r="A13695" s="842" t="str">
        <f t="shared" si="2446"/>
        <v/>
      </c>
      <c r="B13695" s="843"/>
      <c r="C13695" s="239" t="str">
        <f t="shared" si="2447"/>
        <v/>
      </c>
      <c r="D13695" s="186"/>
      <c r="E13695" s="240">
        <f t="shared" si="2448"/>
        <v>0</v>
      </c>
      <c r="F13695" s="218">
        <f t="shared" ref="F13695:F13705" si="2449">D13695*E13695</f>
        <v>0</v>
      </c>
      <c r="G13695" s="220"/>
      <c r="I13695" s="269"/>
    </row>
    <row r="13696" spans="1:19">
      <c r="A13696" s="842" t="str">
        <f t="shared" si="2446"/>
        <v/>
      </c>
      <c r="B13696" s="843"/>
      <c r="C13696" s="239" t="str">
        <f t="shared" si="2447"/>
        <v/>
      </c>
      <c r="D13696" s="186"/>
      <c r="E13696" s="240">
        <f t="shared" si="2448"/>
        <v>0</v>
      </c>
      <c r="F13696" s="218">
        <f t="shared" si="2449"/>
        <v>0</v>
      </c>
      <c r="G13696" s="220"/>
      <c r="I13696" s="269"/>
    </row>
    <row r="13697" spans="1:9">
      <c r="A13697" s="842" t="str">
        <f t="shared" si="2446"/>
        <v/>
      </c>
      <c r="B13697" s="843"/>
      <c r="C13697" s="239" t="str">
        <f t="shared" si="2447"/>
        <v/>
      </c>
      <c r="D13697" s="186"/>
      <c r="E13697" s="240">
        <f t="shared" si="2448"/>
        <v>0</v>
      </c>
      <c r="F13697" s="218">
        <f t="shared" si="2449"/>
        <v>0</v>
      </c>
      <c r="G13697" s="220"/>
      <c r="I13697" s="269"/>
    </row>
    <row r="13698" spans="1:9">
      <c r="A13698" s="842" t="str">
        <f t="shared" si="2446"/>
        <v/>
      </c>
      <c r="B13698" s="843"/>
      <c r="C13698" s="239" t="str">
        <f t="shared" si="2447"/>
        <v/>
      </c>
      <c r="D13698" s="186"/>
      <c r="E13698" s="240">
        <f t="shared" si="2448"/>
        <v>0</v>
      </c>
      <c r="F13698" s="218">
        <f t="shared" si="2449"/>
        <v>0</v>
      </c>
      <c r="G13698" s="220"/>
      <c r="I13698" s="269"/>
    </row>
    <row r="13699" spans="1:9">
      <c r="A13699" s="842" t="str">
        <f t="shared" si="2446"/>
        <v/>
      </c>
      <c r="B13699" s="843"/>
      <c r="C13699" s="239" t="str">
        <f t="shared" si="2447"/>
        <v/>
      </c>
      <c r="D13699" s="186"/>
      <c r="E13699" s="240">
        <f t="shared" si="2448"/>
        <v>0</v>
      </c>
      <c r="F13699" s="218">
        <f t="shared" si="2449"/>
        <v>0</v>
      </c>
      <c r="G13699" s="220"/>
      <c r="I13699" s="269"/>
    </row>
    <row r="13700" spans="1:9">
      <c r="A13700" s="842" t="str">
        <f t="shared" si="2446"/>
        <v/>
      </c>
      <c r="B13700" s="843"/>
      <c r="C13700" s="239" t="str">
        <f t="shared" si="2447"/>
        <v/>
      </c>
      <c r="D13700" s="186"/>
      <c r="E13700" s="240">
        <f t="shared" si="2448"/>
        <v>0</v>
      </c>
      <c r="F13700" s="218">
        <f t="shared" si="2449"/>
        <v>0</v>
      </c>
      <c r="G13700" s="220"/>
      <c r="I13700" s="269"/>
    </row>
    <row r="13701" spans="1:9">
      <c r="A13701" s="842" t="str">
        <f t="shared" si="2446"/>
        <v/>
      </c>
      <c r="B13701" s="843"/>
      <c r="C13701" s="239" t="str">
        <f t="shared" si="2447"/>
        <v/>
      </c>
      <c r="D13701" s="186"/>
      <c r="E13701" s="240">
        <f t="shared" si="2448"/>
        <v>0</v>
      </c>
      <c r="F13701" s="218">
        <f t="shared" si="2449"/>
        <v>0</v>
      </c>
      <c r="G13701" s="241"/>
      <c r="I13701" s="269"/>
    </row>
    <row r="13702" spans="1:9">
      <c r="A13702" s="842" t="str">
        <f t="shared" si="2446"/>
        <v/>
      </c>
      <c r="B13702" s="843"/>
      <c r="C13702" s="239" t="str">
        <f t="shared" si="2447"/>
        <v/>
      </c>
      <c r="D13702" s="186"/>
      <c r="E13702" s="240">
        <f t="shared" si="2448"/>
        <v>0</v>
      </c>
      <c r="F13702" s="218">
        <f t="shared" si="2449"/>
        <v>0</v>
      </c>
      <c r="G13702" s="220"/>
      <c r="I13702" s="269"/>
    </row>
    <row r="13703" spans="1:9">
      <c r="A13703" s="842" t="str">
        <f t="shared" si="2446"/>
        <v/>
      </c>
      <c r="B13703" s="843"/>
      <c r="C13703" s="239"/>
      <c r="D13703" s="186"/>
      <c r="E13703" s="240">
        <f t="shared" si="2448"/>
        <v>0</v>
      </c>
      <c r="F13703" s="218">
        <f t="shared" si="2449"/>
        <v>0</v>
      </c>
      <c r="G13703" s="220"/>
      <c r="I13703" s="269"/>
    </row>
    <row r="13704" spans="1:9">
      <c r="A13704" s="842" t="str">
        <f t="shared" si="2446"/>
        <v/>
      </c>
      <c r="B13704" s="843"/>
      <c r="C13704" s="239"/>
      <c r="D13704" s="186"/>
      <c r="E13704" s="240">
        <f t="shared" si="2448"/>
        <v>0</v>
      </c>
      <c r="F13704" s="218">
        <f t="shared" si="2449"/>
        <v>0</v>
      </c>
      <c r="G13704" s="220"/>
      <c r="I13704" s="269"/>
    </row>
    <row r="13705" spans="1:9" ht="26.25" customHeight="1">
      <c r="A13705" s="842" t="str">
        <f t="shared" si="2446"/>
        <v/>
      </c>
      <c r="B13705" s="843"/>
      <c r="C13705" s="239" t="str">
        <f t="shared" ref="C13705" si="2450">IF(I13704=0,"",VLOOKUP(I13704,MATERIALES,3,FALSE))</f>
        <v/>
      </c>
      <c r="D13705" s="186"/>
      <c r="E13705" s="240">
        <f t="shared" si="2448"/>
        <v>0</v>
      </c>
      <c r="F13705" s="218">
        <f t="shared" si="2449"/>
        <v>0</v>
      </c>
      <c r="G13705" s="221"/>
      <c r="I13705" s="308"/>
    </row>
    <row r="13706" spans="1:9" ht="13.5" thickBot="1">
      <c r="A13706" s="204"/>
      <c r="D13706" s="206"/>
      <c r="E13706" s="242"/>
      <c r="F13706" s="243" t="s">
        <v>77</v>
      </c>
      <c r="G13706" s="241">
        <f>SUM(F13694:F13705)</f>
        <v>0</v>
      </c>
      <c r="I13706" s="308"/>
    </row>
    <row r="13707" spans="1:9" ht="14" thickTop="1" thickBot="1">
      <c r="A13707" s="244" t="s">
        <v>68</v>
      </c>
      <c r="B13707" s="245"/>
      <c r="C13707" s="245"/>
      <c r="D13707" s="247"/>
      <c r="E13707" s="247"/>
      <c r="F13707" s="246"/>
      <c r="G13707" s="248"/>
      <c r="I13707" s="308"/>
    </row>
    <row r="13708" spans="1:9" ht="13.5" thickTop="1">
      <c r="A13708" s="233" t="s">
        <v>53</v>
      </c>
      <c r="B13708" s="234"/>
      <c r="C13708" s="236" t="s">
        <v>67</v>
      </c>
      <c r="D13708" s="298" t="s">
        <v>71</v>
      </c>
      <c r="E13708" s="236" t="s">
        <v>96</v>
      </c>
      <c r="F13708" s="237" t="s">
        <v>75</v>
      </c>
      <c r="G13708" s="238" t="s">
        <v>66</v>
      </c>
      <c r="I13708" s="269"/>
    </row>
    <row r="13709" spans="1:9">
      <c r="A13709" s="842" t="str">
        <f>IF(I13708=0,"",VLOOKUP(I13708,EQUIPOS,2,FALSE))</f>
        <v/>
      </c>
      <c r="B13709" s="843"/>
      <c r="C13709" s="187"/>
      <c r="D13709" s="186"/>
      <c r="E13709" s="240">
        <f>IF(I13708=0,0,VLOOKUP(I13708,EQUIPOS,4,FALSE))</f>
        <v>0</v>
      </c>
      <c r="F13709" s="218">
        <f>C13709*D13709*E13709</f>
        <v>0</v>
      </c>
      <c r="G13709" s="219"/>
      <c r="I13709" s="269"/>
    </row>
    <row r="13710" spans="1:9">
      <c r="A13710" s="842" t="str">
        <f>IF(I13709=0,"",VLOOKUP(I13709,EQUIPOS,2,FALSE))</f>
        <v/>
      </c>
      <c r="B13710" s="843"/>
      <c r="C13710" s="187"/>
      <c r="D13710" s="186"/>
      <c r="E13710" s="240">
        <f>IF(I13709=0,0,VLOOKUP(I13709,EQUIPOS,4,FALSE))</f>
        <v>0</v>
      </c>
      <c r="F13710" s="218">
        <f t="shared" ref="F13710:F13713" si="2451">C13710*D13710*E13710</f>
        <v>0</v>
      </c>
      <c r="G13710" s="220"/>
      <c r="I13710" s="269"/>
    </row>
    <row r="13711" spans="1:9">
      <c r="A13711" s="842" t="str">
        <f>IF(I13710=0,"",VLOOKUP(I13710,EQUIPOS,2,FALSE))</f>
        <v/>
      </c>
      <c r="B13711" s="843"/>
      <c r="C13711" s="187"/>
      <c r="D13711" s="186"/>
      <c r="E13711" s="240">
        <f>IF(I13710=0,0,VLOOKUP(I13710,EQUIPOS,4,FALSE))</f>
        <v>0</v>
      </c>
      <c r="F13711" s="218">
        <f t="shared" si="2451"/>
        <v>0</v>
      </c>
      <c r="G13711" s="220"/>
      <c r="I13711" s="269"/>
    </row>
    <row r="13712" spans="1:9">
      <c r="A13712" s="842" t="str">
        <f>IF(I13711=0,"",VLOOKUP(I13711,EQUIPOS,2,FALSE))</f>
        <v/>
      </c>
      <c r="B13712" s="843"/>
      <c r="C13712" s="187"/>
      <c r="D13712" s="186"/>
      <c r="E13712" s="240">
        <f>IF(I13711=0,0,VLOOKUP(I13711,EQUIPOS,4,FALSE))</f>
        <v>0</v>
      </c>
      <c r="F13712" s="218">
        <f t="shared" si="2451"/>
        <v>0</v>
      </c>
      <c r="G13712" s="220"/>
      <c r="I13712" s="269"/>
    </row>
    <row r="13713" spans="1:9" ht="30.75" customHeight="1">
      <c r="A13713" s="842" t="str">
        <f>IF(I13712=0,"",VLOOKUP(I13712,EQUIPOS,2,FALSE))</f>
        <v/>
      </c>
      <c r="B13713" s="843"/>
      <c r="C13713" s="187"/>
      <c r="D13713" s="186"/>
      <c r="E13713" s="240">
        <f>IF(I13712=0,0,VLOOKUP(I13712,EQUIPOS,4,FALSE))</f>
        <v>0</v>
      </c>
      <c r="F13713" s="218">
        <f t="shared" si="2451"/>
        <v>0</v>
      </c>
      <c r="G13713" s="221"/>
      <c r="I13713" s="308"/>
    </row>
    <row r="13714" spans="1:9" ht="13.5" thickBot="1">
      <c r="A13714" s="222"/>
      <c r="B13714" s="223"/>
      <c r="C13714" s="223"/>
      <c r="D13714" s="225"/>
      <c r="E13714" s="249"/>
      <c r="F13714" s="226" t="s">
        <v>78</v>
      </c>
      <c r="G13714" s="250">
        <f>SUM(F13709:F13713)</f>
        <v>0</v>
      </c>
      <c r="I13714" s="308"/>
    </row>
    <row r="13715" spans="1:9" ht="13.5" thickTop="1">
      <c r="A13715" s="228" t="s">
        <v>69</v>
      </c>
      <c r="B13715" s="229"/>
      <c r="C13715" s="229"/>
      <c r="D13715" s="231"/>
      <c r="E13715" s="231"/>
      <c r="F13715" s="230"/>
      <c r="G13715" s="232"/>
      <c r="H13715" s="209"/>
      <c r="I13715" s="307"/>
    </row>
    <row r="13716" spans="1:9" ht="26">
      <c r="A13716" s="233" t="s">
        <v>53</v>
      </c>
      <c r="B13716" s="235" t="s">
        <v>54</v>
      </c>
      <c r="C13716" s="235" t="s">
        <v>64</v>
      </c>
      <c r="D13716" s="298" t="s">
        <v>70</v>
      </c>
      <c r="E13716" s="236" t="s">
        <v>65</v>
      </c>
      <c r="F13716" s="237" t="s">
        <v>75</v>
      </c>
      <c r="G13716" s="238" t="s">
        <v>66</v>
      </c>
      <c r="I13716" s="269"/>
    </row>
    <row r="13717" spans="1:9">
      <c r="A13717" s="251" t="str">
        <f t="shared" ref="A13717:A13728" si="2452">IF(I13716=0,"",VLOOKUP(I13716,MANOOBRA,2,FALSE))</f>
        <v/>
      </c>
      <c r="B13717" s="239" t="str">
        <f t="shared" ref="B13717:B13728" si="2453">IF(I13716=0,"",VLOOKUP(I13716,MANOOBRA,3,FALSE))</f>
        <v/>
      </c>
      <c r="C13717" s="187"/>
      <c r="D13717" s="187"/>
      <c r="E13717" s="240">
        <f t="shared" ref="E13717:E13728" si="2454">IF(I13716=0,0,VLOOKUP(I13716,MANOOBRA,4,FALSE))</f>
        <v>0</v>
      </c>
      <c r="F13717" s="218">
        <f>IF(D13717=0,0,C13717*E13717/D13717)</f>
        <v>0</v>
      </c>
      <c r="G13717" s="219"/>
      <c r="I13717" s="269"/>
    </row>
    <row r="13718" spans="1:9">
      <c r="A13718" s="251" t="str">
        <f t="shared" si="2452"/>
        <v/>
      </c>
      <c r="B13718" s="239" t="str">
        <f t="shared" si="2453"/>
        <v/>
      </c>
      <c r="C13718" s="187"/>
      <c r="D13718" s="187"/>
      <c r="E13718" s="240">
        <f t="shared" si="2454"/>
        <v>0</v>
      </c>
      <c r="F13718" s="218">
        <f t="shared" ref="F13718:F13728" si="2455">IF(D13718=0,0,C13718*E13718/D13718)</f>
        <v>0</v>
      </c>
      <c r="G13718" s="220"/>
      <c r="I13718" s="269"/>
    </row>
    <row r="13719" spans="1:9">
      <c r="A13719" s="251" t="str">
        <f t="shared" si="2452"/>
        <v/>
      </c>
      <c r="B13719" s="239" t="str">
        <f t="shared" si="2453"/>
        <v/>
      </c>
      <c r="C13719" s="187"/>
      <c r="D13719" s="290"/>
      <c r="E13719" s="240">
        <f t="shared" si="2454"/>
        <v>0</v>
      </c>
      <c r="F13719" s="218">
        <f t="shared" si="2455"/>
        <v>0</v>
      </c>
      <c r="G13719" s="220"/>
      <c r="I13719" s="269"/>
    </row>
    <row r="13720" spans="1:9">
      <c r="A13720" s="251" t="str">
        <f t="shared" si="2452"/>
        <v/>
      </c>
      <c r="B13720" s="239" t="str">
        <f t="shared" si="2453"/>
        <v/>
      </c>
      <c r="C13720" s="187"/>
      <c r="D13720" s="187"/>
      <c r="E13720" s="240">
        <f t="shared" si="2454"/>
        <v>0</v>
      </c>
      <c r="F13720" s="218">
        <f t="shared" si="2455"/>
        <v>0</v>
      </c>
      <c r="G13720" s="220"/>
      <c r="I13720" s="269"/>
    </row>
    <row r="13721" spans="1:9">
      <c r="A13721" s="251" t="str">
        <f t="shared" si="2452"/>
        <v/>
      </c>
      <c r="B13721" s="239" t="str">
        <f t="shared" si="2453"/>
        <v/>
      </c>
      <c r="C13721" s="187"/>
      <c r="D13721" s="187"/>
      <c r="E13721" s="240">
        <f t="shared" si="2454"/>
        <v>0</v>
      </c>
      <c r="F13721" s="218">
        <f t="shared" si="2455"/>
        <v>0</v>
      </c>
      <c r="G13721" s="220"/>
      <c r="I13721" s="269"/>
    </row>
    <row r="13722" spans="1:9">
      <c r="A13722" s="251" t="str">
        <f t="shared" si="2452"/>
        <v/>
      </c>
      <c r="B13722" s="239" t="str">
        <f t="shared" si="2453"/>
        <v/>
      </c>
      <c r="C13722" s="187"/>
      <c r="D13722" s="187"/>
      <c r="E13722" s="240">
        <f t="shared" si="2454"/>
        <v>0</v>
      </c>
      <c r="F13722" s="218">
        <f t="shared" si="2455"/>
        <v>0</v>
      </c>
      <c r="G13722" s="220"/>
      <c r="I13722" s="269"/>
    </row>
    <row r="13723" spans="1:9">
      <c r="A13723" s="251" t="str">
        <f t="shared" si="2452"/>
        <v/>
      </c>
      <c r="B13723" s="239" t="str">
        <f t="shared" si="2453"/>
        <v/>
      </c>
      <c r="C13723" s="187"/>
      <c r="D13723" s="187"/>
      <c r="E13723" s="240">
        <f t="shared" si="2454"/>
        <v>0</v>
      </c>
      <c r="F13723" s="218">
        <f t="shared" si="2455"/>
        <v>0</v>
      </c>
      <c r="G13723" s="220"/>
      <c r="I13723" s="269"/>
    </row>
    <row r="13724" spans="1:9">
      <c r="A13724" s="251" t="str">
        <f t="shared" si="2452"/>
        <v/>
      </c>
      <c r="B13724" s="239" t="str">
        <f t="shared" si="2453"/>
        <v/>
      </c>
      <c r="C13724" s="187"/>
      <c r="D13724" s="187"/>
      <c r="E13724" s="240">
        <f t="shared" si="2454"/>
        <v>0</v>
      </c>
      <c r="F13724" s="218">
        <f t="shared" si="2455"/>
        <v>0</v>
      </c>
      <c r="G13724" s="220"/>
      <c r="I13724" s="269"/>
    </row>
    <row r="13725" spans="1:9">
      <c r="A13725" s="251" t="str">
        <f t="shared" si="2452"/>
        <v/>
      </c>
      <c r="B13725" s="239" t="str">
        <f t="shared" si="2453"/>
        <v/>
      </c>
      <c r="C13725" s="187"/>
      <c r="D13725" s="187"/>
      <c r="E13725" s="240">
        <f t="shared" si="2454"/>
        <v>0</v>
      </c>
      <c r="F13725" s="218">
        <f t="shared" si="2455"/>
        <v>0</v>
      </c>
      <c r="G13725" s="220"/>
      <c r="I13725" s="269"/>
    </row>
    <row r="13726" spans="1:9">
      <c r="A13726" s="251" t="str">
        <f t="shared" si="2452"/>
        <v/>
      </c>
      <c r="B13726" s="239" t="str">
        <f t="shared" si="2453"/>
        <v/>
      </c>
      <c r="C13726" s="187"/>
      <c r="D13726" s="187"/>
      <c r="E13726" s="240">
        <f t="shared" si="2454"/>
        <v>0</v>
      </c>
      <c r="F13726" s="218">
        <f t="shared" si="2455"/>
        <v>0</v>
      </c>
      <c r="G13726" s="220"/>
      <c r="I13726" s="269"/>
    </row>
    <row r="13727" spans="1:9">
      <c r="A13727" s="251" t="str">
        <f t="shared" si="2452"/>
        <v/>
      </c>
      <c r="B13727" s="239" t="str">
        <f t="shared" si="2453"/>
        <v/>
      </c>
      <c r="C13727" s="187"/>
      <c r="D13727" s="187"/>
      <c r="E13727" s="240">
        <f t="shared" si="2454"/>
        <v>0</v>
      </c>
      <c r="F13727" s="218">
        <f t="shared" si="2455"/>
        <v>0</v>
      </c>
      <c r="G13727" s="220"/>
      <c r="I13727" s="269"/>
    </row>
    <row r="13728" spans="1:9" ht="31.5" customHeight="1">
      <c r="A13728" s="251" t="str">
        <f t="shared" si="2452"/>
        <v/>
      </c>
      <c r="B13728" s="239" t="str">
        <f t="shared" si="2453"/>
        <v/>
      </c>
      <c r="C13728" s="187"/>
      <c r="D13728" s="187"/>
      <c r="E13728" s="240">
        <f t="shared" si="2454"/>
        <v>0</v>
      </c>
      <c r="F13728" s="218">
        <f t="shared" si="2455"/>
        <v>0</v>
      </c>
      <c r="G13728" s="221"/>
      <c r="I13728" s="308"/>
    </row>
    <row r="13729" spans="1:20" ht="13.5" thickBot="1">
      <c r="A13729" s="222"/>
      <c r="B13729" s="223"/>
      <c r="C13729" s="223"/>
      <c r="D13729" s="225"/>
      <c r="E13729" s="225"/>
      <c r="F13729" s="226" t="s">
        <v>79</v>
      </c>
      <c r="G13729" s="250">
        <f>SUM(F13717:F13728)</f>
        <v>0</v>
      </c>
      <c r="I13729" s="308"/>
    </row>
    <row r="13730" spans="1:20" ht="13.5" thickTop="1">
      <c r="A13730" s="179" t="s">
        <v>72</v>
      </c>
      <c r="B13730" s="229"/>
      <c r="C13730" s="229"/>
      <c r="D13730" s="231"/>
      <c r="E13730" s="231"/>
      <c r="F13730" s="230"/>
      <c r="G13730" s="232"/>
      <c r="H13730" s="209"/>
      <c r="I13730" s="307"/>
    </row>
    <row r="13731" spans="1:20">
      <c r="A13731" s="233" t="s">
        <v>53</v>
      </c>
      <c r="B13731" s="234"/>
      <c r="C13731" s="234"/>
      <c r="D13731" s="299"/>
      <c r="E13731" s="236" t="s">
        <v>73</v>
      </c>
      <c r="F13731" s="237" t="s">
        <v>74</v>
      </c>
      <c r="G13731" s="252" t="s">
        <v>73</v>
      </c>
      <c r="I13731" s="308"/>
    </row>
    <row r="13732" spans="1:20">
      <c r="A13732" s="178" t="s">
        <v>86</v>
      </c>
      <c r="B13732" s="253"/>
      <c r="C13732" s="253"/>
      <c r="D13732" s="300"/>
      <c r="E13732" s="217">
        <f>SUM(G13691,G13706,G13714,G13729)</f>
        <v>0</v>
      </c>
      <c r="F13732" s="254">
        <f>A</f>
        <v>0</v>
      </c>
      <c r="G13732" s="255">
        <f>E13732*F13732</f>
        <v>0</v>
      </c>
      <c r="I13732" s="308"/>
    </row>
    <row r="13733" spans="1:20">
      <c r="A13733" s="178" t="s">
        <v>84</v>
      </c>
      <c r="B13733" s="253"/>
      <c r="C13733" s="253"/>
      <c r="D13733" s="300"/>
      <c r="E13733" s="217">
        <f>SUM(G13691,G13706,G13714,G13729)</f>
        <v>0</v>
      </c>
      <c r="F13733" s="254">
        <f>I</f>
        <v>0</v>
      </c>
      <c r="G13733" s="255">
        <f>E13733*F13733</f>
        <v>0</v>
      </c>
      <c r="I13733" s="308"/>
    </row>
    <row r="13734" spans="1:20" ht="33" customHeight="1">
      <c r="A13734" s="178" t="s">
        <v>85</v>
      </c>
      <c r="B13734" s="253"/>
      <c r="C13734" s="253"/>
      <c r="D13734" s="300"/>
      <c r="E13734" s="217">
        <f>SUM(G13691,G13706,G13714,G13729)</f>
        <v>0</v>
      </c>
      <c r="F13734" s="254">
        <f>U</f>
        <v>0</v>
      </c>
      <c r="G13734" s="255">
        <f>E13734*F13734</f>
        <v>0</v>
      </c>
      <c r="I13734" s="308"/>
      <c r="J13734" s="281"/>
      <c r="K13734" s="281"/>
      <c r="L13734" s="281"/>
      <c r="M13734" s="281"/>
      <c r="N13734" s="281"/>
      <c r="O13734" s="281"/>
      <c r="P13734" s="281"/>
      <c r="Q13734" s="281"/>
      <c r="R13734" s="281"/>
      <c r="S13734" s="281"/>
    </row>
    <row r="13735" spans="1:20" s="201" customFormat="1" ht="13.5" thickBot="1">
      <c r="A13735" s="222"/>
      <c r="B13735" s="223"/>
      <c r="C13735" s="223"/>
      <c r="D13735" s="225"/>
      <c r="E13735" s="225"/>
      <c r="F13735" s="256" t="s">
        <v>83</v>
      </c>
      <c r="G13735" s="250">
        <f>SUM(G13732:G13734)</f>
        <v>0</v>
      </c>
      <c r="I13735" s="309"/>
      <c r="J13735" s="201" t="str">
        <f>B13675</f>
        <v>U.1.171</v>
      </c>
      <c r="K13735" s="261">
        <f>E13732</f>
        <v>0</v>
      </c>
      <c r="L13735" s="261">
        <f>+G13691</f>
        <v>0</v>
      </c>
      <c r="M13735" s="261">
        <f>+G13706</f>
        <v>0</v>
      </c>
      <c r="N13735" s="261">
        <f>+G13714</f>
        <v>0</v>
      </c>
      <c r="O13735" s="261">
        <f>+G13729</f>
        <v>0</v>
      </c>
      <c r="P13735" s="280">
        <f>G13732</f>
        <v>0</v>
      </c>
      <c r="Q13735" s="280">
        <f>G13733</f>
        <v>0</v>
      </c>
      <c r="R13735" s="280">
        <f>G13734</f>
        <v>0</v>
      </c>
      <c r="S13735" s="283">
        <f>SUM(K13735:R13735)</f>
        <v>0</v>
      </c>
      <c r="T13735" s="280"/>
    </row>
    <row r="13736" spans="1:20" ht="14" thickTop="1" thickBot="1">
      <c r="A13736" s="257"/>
      <c r="B13736" s="201"/>
      <c r="C13736" s="201"/>
      <c r="D13736" s="301"/>
      <c r="E13736" s="258" t="s">
        <v>88</v>
      </c>
      <c r="F13736" s="259"/>
      <c r="G13736" s="260">
        <f>ROUND(SUM(G13691,G13706,G13714,G13729,G13735),0)</f>
        <v>0</v>
      </c>
      <c r="I13736" s="308"/>
      <c r="T13736" s="280"/>
    </row>
    <row r="13737" spans="1:20" ht="13.5" thickTop="1">
      <c r="A13737" s="262" t="s">
        <v>95</v>
      </c>
      <c r="D13737" s="206"/>
      <c r="E13737" s="206"/>
      <c r="F13737" s="205"/>
      <c r="G13737" s="208"/>
      <c r="I13737" s="308"/>
      <c r="T13737" s="280"/>
    </row>
    <row r="13738" spans="1:20">
      <c r="A13738" s="262"/>
      <c r="B13738" s="263"/>
      <c r="C13738" s="263"/>
      <c r="D13738" s="302"/>
      <c r="E13738" s="206"/>
      <c r="F13738" s="205"/>
      <c r="G13738" s="264">
        <f ca="1">TODAY()</f>
        <v>45189</v>
      </c>
      <c r="I13738" s="308"/>
      <c r="T13738" s="280"/>
    </row>
    <row r="13739" spans="1:20" s="191" customFormat="1" ht="13.5" thickBot="1">
      <c r="A13739" s="222"/>
      <c r="B13739" s="223"/>
      <c r="C13739" s="223"/>
      <c r="D13739" s="225"/>
      <c r="E13739" s="225"/>
      <c r="F13739" s="224"/>
      <c r="G13739" s="265"/>
      <c r="I13739" s="303"/>
      <c r="S13739" s="282"/>
    </row>
    <row r="13740" spans="1:20" s="191" customFormat="1" ht="13.5" thickTop="1">
      <c r="A13740" s="188" t="s">
        <v>124</v>
      </c>
      <c r="B13740" s="188"/>
      <c r="C13740" s="188"/>
      <c r="D13740" s="190"/>
      <c r="E13740" s="190"/>
      <c r="F13740" s="189"/>
      <c r="G13740" s="189"/>
      <c r="I13740" s="303"/>
      <c r="S13740" s="282"/>
    </row>
    <row r="13741" spans="1:20" s="191" customFormat="1">
      <c r="A13741" s="188" t="str">
        <f>CONCATENATE('Prestaciones y AIU'!A12360," ANALISIS DE PRECIOS UNITARIOS")</f>
        <v xml:space="preserve"> ANALISIS DE PRECIOS UNITARIOS</v>
      </c>
      <c r="B13741" s="188"/>
      <c r="C13741" s="188"/>
      <c r="D13741" s="190"/>
      <c r="E13741" s="190"/>
      <c r="F13741" s="189"/>
      <c r="G13741" s="189"/>
      <c r="I13741" s="303"/>
      <c r="S13741" s="282"/>
    </row>
    <row r="13742" spans="1:20" s="191" customFormat="1">
      <c r="A13742" s="188" t="str">
        <f>Objeto_LIC</f>
        <v>OBJETO PROCESO COMPETITIVO</v>
      </c>
      <c r="B13742" s="188"/>
      <c r="C13742" s="188"/>
      <c r="D13742" s="190"/>
      <c r="E13742" s="190"/>
      <c r="F13742" s="189"/>
      <c r="G13742" s="189"/>
      <c r="I13742" s="303"/>
      <c r="S13742" s="282"/>
    </row>
    <row r="13743" spans="1:20">
      <c r="A13743" s="188"/>
      <c r="B13743" s="188"/>
      <c r="C13743" s="188"/>
      <c r="D13743" s="190"/>
      <c r="E13743" s="190"/>
      <c r="F13743" s="189"/>
      <c r="G13743" s="189"/>
    </row>
    <row r="13744" spans="1:20" s="201" customFormat="1" ht="13.5" thickBot="1">
      <c r="A13744" s="192"/>
      <c r="B13744" s="192"/>
      <c r="C13744" s="192"/>
      <c r="D13744" s="194"/>
      <c r="E13744" s="194"/>
      <c r="F13744" s="193"/>
      <c r="G13744" s="193"/>
      <c r="I13744" s="305"/>
      <c r="S13744" s="282"/>
    </row>
    <row r="13745" spans="1:19" ht="13.5" thickTop="1">
      <c r="A13745" s="196"/>
      <c r="B13745" s="197"/>
      <c r="C13745" s="197"/>
      <c r="D13745" s="199"/>
      <c r="E13745" s="199"/>
      <c r="F13745" s="198"/>
      <c r="G13745" s="200" t="s">
        <v>125</v>
      </c>
    </row>
    <row r="13746" spans="1:19">
      <c r="A13746" s="202" t="s">
        <v>58</v>
      </c>
      <c r="B13746" s="844" t="str">
        <f>Proponente</f>
        <v>INDICAR NOMBRE DE CONTRATISTA</v>
      </c>
      <c r="C13746" s="844"/>
      <c r="D13746" s="844"/>
      <c r="E13746" s="844"/>
      <c r="F13746" s="844"/>
      <c r="G13746" s="845"/>
    </row>
    <row r="13747" spans="1:19">
      <c r="A13747" s="202" t="s">
        <v>59</v>
      </c>
      <c r="B13747" s="203" t="str">
        <f>Presupuesto!$A$206</f>
        <v>U.1.172</v>
      </c>
      <c r="C13747" s="844">
        <f>Presupuesto!$B$206</f>
        <v>0</v>
      </c>
      <c r="D13747" s="844"/>
      <c r="E13747" s="844"/>
      <c r="F13747" s="844"/>
      <c r="G13747" s="845"/>
    </row>
    <row r="13748" spans="1:19">
      <c r="A13748" s="204"/>
      <c r="D13748" s="206"/>
      <c r="E13748" s="206"/>
      <c r="F13748" s="192" t="s">
        <v>87</v>
      </c>
      <c r="G13748" s="207">
        <f>Presupuesto!$C$206</f>
        <v>0</v>
      </c>
      <c r="I13748" s="306"/>
      <c r="J13748" s="281"/>
      <c r="K13748" s="281"/>
      <c r="L13748" s="281"/>
      <c r="M13748" s="281"/>
      <c r="N13748" s="281"/>
      <c r="O13748" s="281"/>
      <c r="P13748" s="281"/>
      <c r="Q13748" s="281"/>
      <c r="R13748" s="281"/>
      <c r="S13748" s="281"/>
    </row>
    <row r="13749" spans="1:19" s="209" customFormat="1" ht="13.5" thickBot="1">
      <c r="A13749" s="202" t="s">
        <v>60</v>
      </c>
      <c r="B13749" s="195"/>
      <c r="C13749" s="195"/>
      <c r="D13749" s="206"/>
      <c r="E13749" s="206"/>
      <c r="F13749" s="205"/>
      <c r="G13749" s="208"/>
      <c r="I13749" s="307"/>
      <c r="S13749" s="281"/>
    </row>
    <row r="13750" spans="1:19" ht="13.5" thickTop="1">
      <c r="A13750" s="210" t="s">
        <v>53</v>
      </c>
      <c r="B13750" s="211" t="s">
        <v>61</v>
      </c>
      <c r="C13750" s="211" t="s">
        <v>62</v>
      </c>
      <c r="D13750" s="212" t="s">
        <v>70</v>
      </c>
      <c r="E13750" s="213" t="s">
        <v>98</v>
      </c>
      <c r="F13750" s="213" t="s">
        <v>75</v>
      </c>
      <c r="G13750" s="214" t="s">
        <v>66</v>
      </c>
      <c r="I13750" s="269"/>
    </row>
    <row r="13751" spans="1:19">
      <c r="A13751" s="215" t="str">
        <f t="shared" ref="A13751:A13762" si="2456">IF(I13750=0,"-",VLOOKUP(I13750,EQUIPOS,2,FALSE))</f>
        <v>-</v>
      </c>
      <c r="B13751" s="216"/>
      <c r="C13751" s="216"/>
      <c r="D13751" s="186"/>
      <c r="E13751" s="217">
        <f t="shared" ref="E13751:E13762" si="2457">IF(I13750=0,0,VLOOKUP(I13750,EQUIPOS,4,FALSE))</f>
        <v>0</v>
      </c>
      <c r="F13751" s="218">
        <f t="shared" ref="F13751:F13762" si="2458">IF(D13751=0,0,E13751/D13751)</f>
        <v>0</v>
      </c>
      <c r="G13751" s="219"/>
      <c r="I13751" s="269"/>
    </row>
    <row r="13752" spans="1:19">
      <c r="A13752" s="215" t="str">
        <f t="shared" si="2456"/>
        <v>-</v>
      </c>
      <c r="B13752" s="216"/>
      <c r="C13752" s="216"/>
      <c r="D13752" s="186"/>
      <c r="E13752" s="217">
        <f t="shared" si="2457"/>
        <v>0</v>
      </c>
      <c r="F13752" s="218">
        <f t="shared" si="2458"/>
        <v>0</v>
      </c>
      <c r="G13752" s="220"/>
      <c r="I13752" s="269"/>
    </row>
    <row r="13753" spans="1:19">
      <c r="A13753" s="215" t="str">
        <f t="shared" si="2456"/>
        <v>-</v>
      </c>
      <c r="B13753" s="216"/>
      <c r="C13753" s="216"/>
      <c r="D13753" s="186"/>
      <c r="E13753" s="217">
        <f t="shared" si="2457"/>
        <v>0</v>
      </c>
      <c r="F13753" s="218">
        <f t="shared" si="2458"/>
        <v>0</v>
      </c>
      <c r="G13753" s="220"/>
      <c r="I13753" s="269"/>
    </row>
    <row r="13754" spans="1:19">
      <c r="A13754" s="215" t="str">
        <f t="shared" si="2456"/>
        <v>-</v>
      </c>
      <c r="B13754" s="216"/>
      <c r="C13754" s="216"/>
      <c r="D13754" s="186"/>
      <c r="E13754" s="217">
        <f t="shared" si="2457"/>
        <v>0</v>
      </c>
      <c r="F13754" s="218">
        <f t="shared" si="2458"/>
        <v>0</v>
      </c>
      <c r="G13754" s="220"/>
      <c r="I13754" s="269"/>
    </row>
    <row r="13755" spans="1:19">
      <c r="A13755" s="215" t="str">
        <f t="shared" si="2456"/>
        <v>-</v>
      </c>
      <c r="B13755" s="216"/>
      <c r="C13755" s="216"/>
      <c r="D13755" s="186"/>
      <c r="E13755" s="217">
        <f t="shared" si="2457"/>
        <v>0</v>
      </c>
      <c r="F13755" s="218">
        <f t="shared" si="2458"/>
        <v>0</v>
      </c>
      <c r="G13755" s="220"/>
      <c r="I13755" s="269"/>
    </row>
    <row r="13756" spans="1:19">
      <c r="A13756" s="215" t="str">
        <f t="shared" si="2456"/>
        <v>-</v>
      </c>
      <c r="B13756" s="216"/>
      <c r="C13756" s="216"/>
      <c r="D13756" s="186"/>
      <c r="E13756" s="217">
        <f t="shared" si="2457"/>
        <v>0</v>
      </c>
      <c r="F13756" s="218">
        <f t="shared" si="2458"/>
        <v>0</v>
      </c>
      <c r="G13756" s="220"/>
      <c r="I13756" s="269"/>
    </row>
    <row r="13757" spans="1:19">
      <c r="A13757" s="215" t="str">
        <f t="shared" si="2456"/>
        <v>-</v>
      </c>
      <c r="B13757" s="216"/>
      <c r="C13757" s="216"/>
      <c r="D13757" s="186"/>
      <c r="E13757" s="217">
        <f t="shared" si="2457"/>
        <v>0</v>
      </c>
      <c r="F13757" s="218">
        <f t="shared" si="2458"/>
        <v>0</v>
      </c>
      <c r="G13757" s="220"/>
      <c r="I13757" s="269"/>
    </row>
    <row r="13758" spans="1:19">
      <c r="A13758" s="215" t="str">
        <f t="shared" si="2456"/>
        <v>-</v>
      </c>
      <c r="B13758" s="216"/>
      <c r="C13758" s="216"/>
      <c r="D13758" s="186"/>
      <c r="E13758" s="217">
        <f t="shared" si="2457"/>
        <v>0</v>
      </c>
      <c r="F13758" s="218">
        <f t="shared" si="2458"/>
        <v>0</v>
      </c>
      <c r="G13758" s="220"/>
      <c r="I13758" s="269"/>
    </row>
    <row r="13759" spans="1:19">
      <c r="A13759" s="215" t="str">
        <f t="shared" si="2456"/>
        <v>-</v>
      </c>
      <c r="B13759" s="216"/>
      <c r="C13759" s="216"/>
      <c r="D13759" s="186"/>
      <c r="E13759" s="217">
        <f t="shared" si="2457"/>
        <v>0</v>
      </c>
      <c r="F13759" s="218">
        <f t="shared" si="2458"/>
        <v>0</v>
      </c>
      <c r="G13759" s="220"/>
      <c r="I13759" s="269"/>
    </row>
    <row r="13760" spans="1:19">
      <c r="A13760" s="215" t="str">
        <f t="shared" si="2456"/>
        <v>-</v>
      </c>
      <c r="B13760" s="216"/>
      <c r="C13760" s="216"/>
      <c r="D13760" s="186"/>
      <c r="E13760" s="217">
        <f t="shared" si="2457"/>
        <v>0</v>
      </c>
      <c r="F13760" s="218">
        <f t="shared" si="2458"/>
        <v>0</v>
      </c>
      <c r="G13760" s="220"/>
      <c r="I13760" s="269"/>
    </row>
    <row r="13761" spans="1:19">
      <c r="A13761" s="215" t="str">
        <f t="shared" si="2456"/>
        <v>-</v>
      </c>
      <c r="B13761" s="216"/>
      <c r="C13761" s="216"/>
      <c r="D13761" s="186"/>
      <c r="E13761" s="217">
        <f t="shared" si="2457"/>
        <v>0</v>
      </c>
      <c r="F13761" s="218">
        <f t="shared" si="2458"/>
        <v>0</v>
      </c>
      <c r="G13761" s="220"/>
      <c r="I13761" s="269"/>
    </row>
    <row r="13762" spans="1:19">
      <c r="A13762" s="215" t="str">
        <f t="shared" si="2456"/>
        <v>-</v>
      </c>
      <c r="B13762" s="216"/>
      <c r="C13762" s="216"/>
      <c r="D13762" s="186"/>
      <c r="E13762" s="217">
        <f t="shared" si="2457"/>
        <v>0</v>
      </c>
      <c r="F13762" s="218">
        <f t="shared" si="2458"/>
        <v>0</v>
      </c>
      <c r="G13762" s="220"/>
      <c r="I13762" s="308"/>
    </row>
    <row r="13763" spans="1:19" ht="13.5" thickBot="1">
      <c r="A13763" s="222"/>
      <c r="B13763" s="223"/>
      <c r="C13763" s="223"/>
      <c r="D13763" s="225"/>
      <c r="E13763" s="225"/>
      <c r="F13763" s="226" t="s">
        <v>76</v>
      </c>
      <c r="G13763" s="227">
        <f>SUM(F13751:F13762)</f>
        <v>0</v>
      </c>
      <c r="I13763" s="308"/>
    </row>
    <row r="13764" spans="1:19" s="209" customFormat="1" ht="13.5" thickTop="1">
      <c r="A13764" s="228" t="s">
        <v>63</v>
      </c>
      <c r="B13764" s="229"/>
      <c r="C13764" s="229"/>
      <c r="D13764" s="231"/>
      <c r="E13764" s="231"/>
      <c r="F13764" s="230"/>
      <c r="G13764" s="232"/>
      <c r="I13764" s="307"/>
      <c r="S13764" s="281"/>
    </row>
    <row r="13765" spans="1:19" ht="26">
      <c r="A13765" s="233" t="s">
        <v>53</v>
      </c>
      <c r="B13765" s="234"/>
      <c r="C13765" s="235" t="s">
        <v>54</v>
      </c>
      <c r="D13765" s="298" t="s">
        <v>64</v>
      </c>
      <c r="E13765" s="236" t="s">
        <v>65</v>
      </c>
      <c r="F13765" s="237" t="s">
        <v>75</v>
      </c>
      <c r="G13765" s="238" t="s">
        <v>66</v>
      </c>
      <c r="I13765" s="269"/>
    </row>
    <row r="13766" spans="1:19">
      <c r="A13766" s="842" t="str">
        <f t="shared" ref="A13766:A13777" si="2459">IF(I13765=0,"",VLOOKUP(I13765,MATERIALES,2,FALSE))</f>
        <v/>
      </c>
      <c r="B13766" s="843"/>
      <c r="C13766" s="239" t="str">
        <f t="shared" ref="C13766:C13774" si="2460">IF(I13765=0,"",VLOOKUP(I13765,MATERIALES,3,FALSE))</f>
        <v/>
      </c>
      <c r="D13766" s="186"/>
      <c r="E13766" s="240">
        <f t="shared" ref="E13766:E13777" si="2461">IF(I13765=0,0,VLOOKUP(I13765,MATERIALES,4,FALSE))</f>
        <v>0</v>
      </c>
      <c r="F13766" s="218">
        <f>D13766*E13766</f>
        <v>0</v>
      </c>
      <c r="G13766" s="219"/>
      <c r="I13766" s="269"/>
    </row>
    <row r="13767" spans="1:19">
      <c r="A13767" s="842" t="str">
        <f t="shared" si="2459"/>
        <v/>
      </c>
      <c r="B13767" s="843"/>
      <c r="C13767" s="239" t="str">
        <f t="shared" si="2460"/>
        <v/>
      </c>
      <c r="D13767" s="186"/>
      <c r="E13767" s="240">
        <f t="shared" si="2461"/>
        <v>0</v>
      </c>
      <c r="F13767" s="218">
        <f t="shared" ref="F13767:F13777" si="2462">D13767*E13767</f>
        <v>0</v>
      </c>
      <c r="G13767" s="220"/>
      <c r="I13767" s="269"/>
    </row>
    <row r="13768" spans="1:19">
      <c r="A13768" s="842" t="str">
        <f t="shared" si="2459"/>
        <v/>
      </c>
      <c r="B13768" s="843"/>
      <c r="C13768" s="239" t="str">
        <f t="shared" si="2460"/>
        <v/>
      </c>
      <c r="D13768" s="186"/>
      <c r="E13768" s="240">
        <f t="shared" si="2461"/>
        <v>0</v>
      </c>
      <c r="F13768" s="218">
        <f t="shared" si="2462"/>
        <v>0</v>
      </c>
      <c r="G13768" s="220"/>
      <c r="I13768" s="269"/>
    </row>
    <row r="13769" spans="1:19">
      <c r="A13769" s="842" t="str">
        <f t="shared" si="2459"/>
        <v/>
      </c>
      <c r="B13769" s="843"/>
      <c r="C13769" s="239" t="str">
        <f t="shared" si="2460"/>
        <v/>
      </c>
      <c r="D13769" s="186"/>
      <c r="E13769" s="240">
        <f t="shared" si="2461"/>
        <v>0</v>
      </c>
      <c r="F13769" s="218">
        <f t="shared" si="2462"/>
        <v>0</v>
      </c>
      <c r="G13769" s="220"/>
      <c r="I13769" s="269"/>
    </row>
    <row r="13770" spans="1:19">
      <c r="A13770" s="842" t="str">
        <f t="shared" si="2459"/>
        <v/>
      </c>
      <c r="B13770" s="843"/>
      <c r="C13770" s="239" t="str">
        <f t="shared" si="2460"/>
        <v/>
      </c>
      <c r="D13770" s="186"/>
      <c r="E13770" s="240">
        <f t="shared" si="2461"/>
        <v>0</v>
      </c>
      <c r="F13770" s="218">
        <f t="shared" si="2462"/>
        <v>0</v>
      </c>
      <c r="G13770" s="220"/>
      <c r="I13770" s="269"/>
    </row>
    <row r="13771" spans="1:19">
      <c r="A13771" s="842" t="str">
        <f t="shared" si="2459"/>
        <v/>
      </c>
      <c r="B13771" s="843"/>
      <c r="C13771" s="239" t="str">
        <f t="shared" si="2460"/>
        <v/>
      </c>
      <c r="D13771" s="186"/>
      <c r="E13771" s="240">
        <f t="shared" si="2461"/>
        <v>0</v>
      </c>
      <c r="F13771" s="218">
        <f t="shared" si="2462"/>
        <v>0</v>
      </c>
      <c r="G13771" s="220"/>
      <c r="I13771" s="269"/>
    </row>
    <row r="13772" spans="1:19">
      <c r="A13772" s="842" t="str">
        <f t="shared" si="2459"/>
        <v/>
      </c>
      <c r="B13772" s="843"/>
      <c r="C13772" s="239" t="str">
        <f t="shared" si="2460"/>
        <v/>
      </c>
      <c r="D13772" s="186"/>
      <c r="E13772" s="240">
        <f t="shared" si="2461"/>
        <v>0</v>
      </c>
      <c r="F13772" s="218">
        <f t="shared" si="2462"/>
        <v>0</v>
      </c>
      <c r="G13772" s="220"/>
      <c r="I13772" s="269"/>
    </row>
    <row r="13773" spans="1:19">
      <c r="A13773" s="842" t="str">
        <f t="shared" si="2459"/>
        <v/>
      </c>
      <c r="B13773" s="843"/>
      <c r="C13773" s="239" t="str">
        <f t="shared" si="2460"/>
        <v/>
      </c>
      <c r="D13773" s="186"/>
      <c r="E13773" s="240">
        <f t="shared" si="2461"/>
        <v>0</v>
      </c>
      <c r="F13773" s="218">
        <f t="shared" si="2462"/>
        <v>0</v>
      </c>
      <c r="G13773" s="241"/>
      <c r="I13773" s="269"/>
    </row>
    <row r="13774" spans="1:19">
      <c r="A13774" s="842" t="str">
        <f t="shared" si="2459"/>
        <v/>
      </c>
      <c r="B13774" s="843"/>
      <c r="C13774" s="239" t="str">
        <f t="shared" si="2460"/>
        <v/>
      </c>
      <c r="D13774" s="186"/>
      <c r="E13774" s="240">
        <f t="shared" si="2461"/>
        <v>0</v>
      </c>
      <c r="F13774" s="218">
        <f t="shared" si="2462"/>
        <v>0</v>
      </c>
      <c r="G13774" s="220"/>
      <c r="I13774" s="269"/>
    </row>
    <row r="13775" spans="1:19">
      <c r="A13775" s="842" t="str">
        <f t="shared" si="2459"/>
        <v/>
      </c>
      <c r="B13775" s="843"/>
      <c r="C13775" s="239"/>
      <c r="D13775" s="186"/>
      <c r="E13775" s="240">
        <f t="shared" si="2461"/>
        <v>0</v>
      </c>
      <c r="F13775" s="218">
        <f t="shared" si="2462"/>
        <v>0</v>
      </c>
      <c r="G13775" s="220"/>
      <c r="I13775" s="269"/>
    </row>
    <row r="13776" spans="1:19">
      <c r="A13776" s="842" t="str">
        <f t="shared" si="2459"/>
        <v/>
      </c>
      <c r="B13776" s="843"/>
      <c r="C13776" s="239"/>
      <c r="D13776" s="186"/>
      <c r="E13776" s="240">
        <f t="shared" si="2461"/>
        <v>0</v>
      </c>
      <c r="F13776" s="218">
        <f t="shared" si="2462"/>
        <v>0</v>
      </c>
      <c r="G13776" s="220"/>
      <c r="I13776" s="269"/>
    </row>
    <row r="13777" spans="1:9" ht="26.25" customHeight="1">
      <c r="A13777" s="842" t="str">
        <f t="shared" si="2459"/>
        <v/>
      </c>
      <c r="B13777" s="843"/>
      <c r="C13777" s="239" t="str">
        <f t="shared" ref="C13777" si="2463">IF(I13776=0,"",VLOOKUP(I13776,MATERIALES,3,FALSE))</f>
        <v/>
      </c>
      <c r="D13777" s="186"/>
      <c r="E13777" s="240">
        <f t="shared" si="2461"/>
        <v>0</v>
      </c>
      <c r="F13777" s="218">
        <f t="shared" si="2462"/>
        <v>0</v>
      </c>
      <c r="G13777" s="221"/>
      <c r="I13777" s="308"/>
    </row>
    <row r="13778" spans="1:9" ht="13.5" thickBot="1">
      <c r="A13778" s="204"/>
      <c r="D13778" s="206"/>
      <c r="E13778" s="242"/>
      <c r="F13778" s="243" t="s">
        <v>77</v>
      </c>
      <c r="G13778" s="241">
        <f>SUM(F13766:F13777)</f>
        <v>0</v>
      </c>
      <c r="I13778" s="308"/>
    </row>
    <row r="13779" spans="1:9" ht="14" thickTop="1" thickBot="1">
      <c r="A13779" s="244" t="s">
        <v>68</v>
      </c>
      <c r="B13779" s="245"/>
      <c r="C13779" s="245"/>
      <c r="D13779" s="247"/>
      <c r="E13779" s="247"/>
      <c r="F13779" s="246"/>
      <c r="G13779" s="248"/>
      <c r="I13779" s="308"/>
    </row>
    <row r="13780" spans="1:9" ht="13.5" thickTop="1">
      <c r="A13780" s="233" t="s">
        <v>53</v>
      </c>
      <c r="B13780" s="234"/>
      <c r="C13780" s="236" t="s">
        <v>67</v>
      </c>
      <c r="D13780" s="298" t="s">
        <v>71</v>
      </c>
      <c r="E13780" s="236" t="s">
        <v>96</v>
      </c>
      <c r="F13780" s="237" t="s">
        <v>75</v>
      </c>
      <c r="G13780" s="238" t="s">
        <v>66</v>
      </c>
      <c r="I13780" s="269"/>
    </row>
    <row r="13781" spans="1:9">
      <c r="A13781" s="842" t="str">
        <f>IF(I13780=0,"",VLOOKUP(I13780,EQUIPOS,2,FALSE))</f>
        <v/>
      </c>
      <c r="B13781" s="843"/>
      <c r="C13781" s="187"/>
      <c r="D13781" s="186"/>
      <c r="E13781" s="240">
        <f>IF(I13780=0,0,VLOOKUP(I13780,EQUIPOS,4,FALSE))</f>
        <v>0</v>
      </c>
      <c r="F13781" s="218">
        <f>C13781*D13781*E13781</f>
        <v>0</v>
      </c>
      <c r="G13781" s="219"/>
      <c r="I13781" s="269"/>
    </row>
    <row r="13782" spans="1:9">
      <c r="A13782" s="842" t="str">
        <f>IF(I13781=0,"",VLOOKUP(I13781,EQUIPOS,2,FALSE))</f>
        <v/>
      </c>
      <c r="B13782" s="843"/>
      <c r="C13782" s="187"/>
      <c r="D13782" s="186"/>
      <c r="E13782" s="240">
        <f>IF(I13781=0,0,VLOOKUP(I13781,EQUIPOS,4,FALSE))</f>
        <v>0</v>
      </c>
      <c r="F13782" s="218">
        <f t="shared" ref="F13782:F13785" si="2464">C13782*D13782*E13782</f>
        <v>0</v>
      </c>
      <c r="G13782" s="220"/>
      <c r="I13782" s="269"/>
    </row>
    <row r="13783" spans="1:9">
      <c r="A13783" s="842" t="str">
        <f>IF(I13782=0,"",VLOOKUP(I13782,EQUIPOS,2,FALSE))</f>
        <v/>
      </c>
      <c r="B13783" s="843"/>
      <c r="C13783" s="187"/>
      <c r="D13783" s="186"/>
      <c r="E13783" s="240">
        <f>IF(I13782=0,0,VLOOKUP(I13782,EQUIPOS,4,FALSE))</f>
        <v>0</v>
      </c>
      <c r="F13783" s="218">
        <f t="shared" si="2464"/>
        <v>0</v>
      </c>
      <c r="G13783" s="220"/>
      <c r="I13783" s="269"/>
    </row>
    <row r="13784" spans="1:9">
      <c r="A13784" s="842" t="str">
        <f>IF(I13783=0,"",VLOOKUP(I13783,EQUIPOS,2,FALSE))</f>
        <v/>
      </c>
      <c r="B13784" s="843"/>
      <c r="C13784" s="187"/>
      <c r="D13784" s="186"/>
      <c r="E13784" s="240">
        <f>IF(I13783=0,0,VLOOKUP(I13783,EQUIPOS,4,FALSE))</f>
        <v>0</v>
      </c>
      <c r="F13784" s="218">
        <f t="shared" si="2464"/>
        <v>0</v>
      </c>
      <c r="G13784" s="220"/>
      <c r="I13784" s="269"/>
    </row>
    <row r="13785" spans="1:9" ht="30.75" customHeight="1">
      <c r="A13785" s="842" t="str">
        <f>IF(I13784=0,"",VLOOKUP(I13784,EQUIPOS,2,FALSE))</f>
        <v/>
      </c>
      <c r="B13785" s="843"/>
      <c r="C13785" s="187"/>
      <c r="D13785" s="186"/>
      <c r="E13785" s="240">
        <f>IF(I13784=0,0,VLOOKUP(I13784,EQUIPOS,4,FALSE))</f>
        <v>0</v>
      </c>
      <c r="F13785" s="218">
        <f t="shared" si="2464"/>
        <v>0</v>
      </c>
      <c r="G13785" s="221"/>
      <c r="I13785" s="308"/>
    </row>
    <row r="13786" spans="1:9" ht="13.5" thickBot="1">
      <c r="A13786" s="222"/>
      <c r="B13786" s="223"/>
      <c r="C13786" s="223"/>
      <c r="D13786" s="225"/>
      <c r="E13786" s="249"/>
      <c r="F13786" s="226" t="s">
        <v>78</v>
      </c>
      <c r="G13786" s="250">
        <f>SUM(F13781:F13785)</f>
        <v>0</v>
      </c>
      <c r="I13786" s="308"/>
    </row>
    <row r="13787" spans="1:9" ht="13.5" thickTop="1">
      <c r="A13787" s="228" t="s">
        <v>69</v>
      </c>
      <c r="B13787" s="229"/>
      <c r="C13787" s="229"/>
      <c r="D13787" s="231"/>
      <c r="E13787" s="231"/>
      <c r="F13787" s="230"/>
      <c r="G13787" s="232"/>
      <c r="H13787" s="209"/>
      <c r="I13787" s="307"/>
    </row>
    <row r="13788" spans="1:9" ht="26">
      <c r="A13788" s="233" t="s">
        <v>53</v>
      </c>
      <c r="B13788" s="235" t="s">
        <v>54</v>
      </c>
      <c r="C13788" s="235" t="s">
        <v>64</v>
      </c>
      <c r="D13788" s="298" t="s">
        <v>70</v>
      </c>
      <c r="E13788" s="236" t="s">
        <v>65</v>
      </c>
      <c r="F13788" s="237" t="s">
        <v>75</v>
      </c>
      <c r="G13788" s="238" t="s">
        <v>66</v>
      </c>
      <c r="I13788" s="269"/>
    </row>
    <row r="13789" spans="1:9">
      <c r="A13789" s="251" t="str">
        <f t="shared" ref="A13789:A13800" si="2465">IF(I13788=0,"",VLOOKUP(I13788,MANOOBRA,2,FALSE))</f>
        <v/>
      </c>
      <c r="B13789" s="239" t="str">
        <f t="shared" ref="B13789:B13800" si="2466">IF(I13788=0,"",VLOOKUP(I13788,MANOOBRA,3,FALSE))</f>
        <v/>
      </c>
      <c r="C13789" s="187"/>
      <c r="D13789" s="187"/>
      <c r="E13789" s="240">
        <f t="shared" ref="E13789:E13800" si="2467">IF(I13788=0,0,VLOOKUP(I13788,MANOOBRA,4,FALSE))</f>
        <v>0</v>
      </c>
      <c r="F13789" s="218">
        <f>IF(D13789=0,0,C13789*E13789/D13789)</f>
        <v>0</v>
      </c>
      <c r="G13789" s="219"/>
      <c r="I13789" s="269"/>
    </row>
    <row r="13790" spans="1:9">
      <c r="A13790" s="251" t="str">
        <f t="shared" si="2465"/>
        <v/>
      </c>
      <c r="B13790" s="239" t="str">
        <f t="shared" si="2466"/>
        <v/>
      </c>
      <c r="C13790" s="187"/>
      <c r="D13790" s="187"/>
      <c r="E13790" s="240">
        <f t="shared" si="2467"/>
        <v>0</v>
      </c>
      <c r="F13790" s="218">
        <f t="shared" ref="F13790:F13800" si="2468">IF(D13790=0,0,C13790*E13790/D13790)</f>
        <v>0</v>
      </c>
      <c r="G13790" s="220"/>
      <c r="I13790" s="269"/>
    </row>
    <row r="13791" spans="1:9">
      <c r="A13791" s="251" t="str">
        <f t="shared" si="2465"/>
        <v/>
      </c>
      <c r="B13791" s="239" t="str">
        <f t="shared" si="2466"/>
        <v/>
      </c>
      <c r="C13791" s="187"/>
      <c r="D13791" s="290"/>
      <c r="E13791" s="240">
        <f t="shared" si="2467"/>
        <v>0</v>
      </c>
      <c r="F13791" s="218">
        <f t="shared" si="2468"/>
        <v>0</v>
      </c>
      <c r="G13791" s="220"/>
      <c r="I13791" s="269"/>
    </row>
    <row r="13792" spans="1:9">
      <c r="A13792" s="251" t="str">
        <f t="shared" si="2465"/>
        <v/>
      </c>
      <c r="B13792" s="239" t="str">
        <f t="shared" si="2466"/>
        <v/>
      </c>
      <c r="C13792" s="187"/>
      <c r="D13792" s="187"/>
      <c r="E13792" s="240">
        <f t="shared" si="2467"/>
        <v>0</v>
      </c>
      <c r="F13792" s="218">
        <f t="shared" si="2468"/>
        <v>0</v>
      </c>
      <c r="G13792" s="220"/>
      <c r="I13792" s="269"/>
    </row>
    <row r="13793" spans="1:20">
      <c r="A13793" s="251" t="str">
        <f t="shared" si="2465"/>
        <v/>
      </c>
      <c r="B13793" s="239" t="str">
        <f t="shared" si="2466"/>
        <v/>
      </c>
      <c r="C13793" s="187"/>
      <c r="D13793" s="187"/>
      <c r="E13793" s="240">
        <f t="shared" si="2467"/>
        <v>0</v>
      </c>
      <c r="F13793" s="218">
        <f t="shared" si="2468"/>
        <v>0</v>
      </c>
      <c r="G13793" s="220"/>
      <c r="I13793" s="269"/>
    </row>
    <row r="13794" spans="1:20">
      <c r="A13794" s="251" t="str">
        <f t="shared" si="2465"/>
        <v/>
      </c>
      <c r="B13794" s="239" t="str">
        <f t="shared" si="2466"/>
        <v/>
      </c>
      <c r="C13794" s="187"/>
      <c r="D13794" s="187"/>
      <c r="E13794" s="240">
        <f t="shared" si="2467"/>
        <v>0</v>
      </c>
      <c r="F13794" s="218">
        <f t="shared" si="2468"/>
        <v>0</v>
      </c>
      <c r="G13794" s="220"/>
      <c r="I13794" s="269"/>
    </row>
    <row r="13795" spans="1:20">
      <c r="A13795" s="251" t="str">
        <f t="shared" si="2465"/>
        <v/>
      </c>
      <c r="B13795" s="239" t="str">
        <f t="shared" si="2466"/>
        <v/>
      </c>
      <c r="C13795" s="187"/>
      <c r="D13795" s="187"/>
      <c r="E13795" s="240">
        <f t="shared" si="2467"/>
        <v>0</v>
      </c>
      <c r="F13795" s="218">
        <f t="shared" si="2468"/>
        <v>0</v>
      </c>
      <c r="G13795" s="220"/>
      <c r="I13795" s="269"/>
    </row>
    <row r="13796" spans="1:20">
      <c r="A13796" s="251" t="str">
        <f t="shared" si="2465"/>
        <v/>
      </c>
      <c r="B13796" s="239" t="str">
        <f t="shared" si="2466"/>
        <v/>
      </c>
      <c r="C13796" s="187"/>
      <c r="D13796" s="187"/>
      <c r="E13796" s="240">
        <f t="shared" si="2467"/>
        <v>0</v>
      </c>
      <c r="F13796" s="218">
        <f t="shared" si="2468"/>
        <v>0</v>
      </c>
      <c r="G13796" s="220"/>
      <c r="I13796" s="269"/>
    </row>
    <row r="13797" spans="1:20">
      <c r="A13797" s="251" t="str">
        <f t="shared" si="2465"/>
        <v/>
      </c>
      <c r="B13797" s="239" t="str">
        <f t="shared" si="2466"/>
        <v/>
      </c>
      <c r="C13797" s="187"/>
      <c r="D13797" s="187"/>
      <c r="E13797" s="240">
        <f t="shared" si="2467"/>
        <v>0</v>
      </c>
      <c r="F13797" s="218">
        <f t="shared" si="2468"/>
        <v>0</v>
      </c>
      <c r="G13797" s="220"/>
      <c r="I13797" s="269"/>
    </row>
    <row r="13798" spans="1:20">
      <c r="A13798" s="251" t="str">
        <f t="shared" si="2465"/>
        <v/>
      </c>
      <c r="B13798" s="239" t="str">
        <f t="shared" si="2466"/>
        <v/>
      </c>
      <c r="C13798" s="187"/>
      <c r="D13798" s="187"/>
      <c r="E13798" s="240">
        <f t="shared" si="2467"/>
        <v>0</v>
      </c>
      <c r="F13798" s="218">
        <f t="shared" si="2468"/>
        <v>0</v>
      </c>
      <c r="G13798" s="220"/>
      <c r="I13798" s="269"/>
    </row>
    <row r="13799" spans="1:20">
      <c r="A13799" s="251" t="str">
        <f t="shared" si="2465"/>
        <v/>
      </c>
      <c r="B13799" s="239" t="str">
        <f t="shared" si="2466"/>
        <v/>
      </c>
      <c r="C13799" s="187"/>
      <c r="D13799" s="187"/>
      <c r="E13799" s="240">
        <f t="shared" si="2467"/>
        <v>0</v>
      </c>
      <c r="F13799" s="218">
        <f t="shared" si="2468"/>
        <v>0</v>
      </c>
      <c r="G13799" s="220"/>
      <c r="I13799" s="269"/>
    </row>
    <row r="13800" spans="1:20" ht="31.5" customHeight="1">
      <c r="A13800" s="251" t="str">
        <f t="shared" si="2465"/>
        <v/>
      </c>
      <c r="B13800" s="239" t="str">
        <f t="shared" si="2466"/>
        <v/>
      </c>
      <c r="C13800" s="187"/>
      <c r="D13800" s="187"/>
      <c r="E13800" s="240">
        <f t="shared" si="2467"/>
        <v>0</v>
      </c>
      <c r="F13800" s="218">
        <f t="shared" si="2468"/>
        <v>0</v>
      </c>
      <c r="G13800" s="221"/>
      <c r="I13800" s="308"/>
    </row>
    <row r="13801" spans="1:20" ht="13.5" thickBot="1">
      <c r="A13801" s="222"/>
      <c r="B13801" s="223"/>
      <c r="C13801" s="223"/>
      <c r="D13801" s="225"/>
      <c r="E13801" s="225"/>
      <c r="F13801" s="226" t="s">
        <v>79</v>
      </c>
      <c r="G13801" s="250">
        <f>SUM(F13789:F13800)</f>
        <v>0</v>
      </c>
      <c r="I13801" s="308"/>
    </row>
    <row r="13802" spans="1:20" ht="13.5" thickTop="1">
      <c r="A13802" s="179" t="s">
        <v>72</v>
      </c>
      <c r="B13802" s="229"/>
      <c r="C13802" s="229"/>
      <c r="D13802" s="231"/>
      <c r="E13802" s="231"/>
      <c r="F13802" s="230"/>
      <c r="G13802" s="232"/>
      <c r="H13802" s="209"/>
      <c r="I13802" s="307"/>
    </row>
    <row r="13803" spans="1:20">
      <c r="A13803" s="233" t="s">
        <v>53</v>
      </c>
      <c r="B13803" s="234"/>
      <c r="C13803" s="234"/>
      <c r="D13803" s="299"/>
      <c r="E13803" s="236" t="s">
        <v>73</v>
      </c>
      <c r="F13803" s="237" t="s">
        <v>74</v>
      </c>
      <c r="G13803" s="252" t="s">
        <v>73</v>
      </c>
      <c r="I13803" s="308"/>
    </row>
    <row r="13804" spans="1:20">
      <c r="A13804" s="178" t="s">
        <v>86</v>
      </c>
      <c r="B13804" s="253"/>
      <c r="C13804" s="253"/>
      <c r="D13804" s="300"/>
      <c r="E13804" s="217">
        <f>SUM(G13763,G13778,G13786,G13801)</f>
        <v>0</v>
      </c>
      <c r="F13804" s="254">
        <f>A</f>
        <v>0</v>
      </c>
      <c r="G13804" s="255">
        <f>E13804*F13804</f>
        <v>0</v>
      </c>
      <c r="I13804" s="308"/>
    </row>
    <row r="13805" spans="1:20">
      <c r="A13805" s="178" t="s">
        <v>84</v>
      </c>
      <c r="B13805" s="253"/>
      <c r="C13805" s="253"/>
      <c r="D13805" s="300"/>
      <c r="E13805" s="217">
        <f>SUM(G13763,G13778,G13786,G13801)</f>
        <v>0</v>
      </c>
      <c r="F13805" s="254">
        <f>I</f>
        <v>0</v>
      </c>
      <c r="G13805" s="255">
        <f>E13805*F13805</f>
        <v>0</v>
      </c>
      <c r="I13805" s="308"/>
    </row>
    <row r="13806" spans="1:20" ht="33" customHeight="1">
      <c r="A13806" s="178" t="s">
        <v>85</v>
      </c>
      <c r="B13806" s="253"/>
      <c r="C13806" s="253"/>
      <c r="D13806" s="300"/>
      <c r="E13806" s="217">
        <f>SUM(G13763,G13778,G13786,G13801)</f>
        <v>0</v>
      </c>
      <c r="F13806" s="254">
        <f>U</f>
        <v>0</v>
      </c>
      <c r="G13806" s="255">
        <f>E13806*F13806</f>
        <v>0</v>
      </c>
      <c r="I13806" s="308"/>
      <c r="J13806" s="281"/>
      <c r="K13806" s="281"/>
      <c r="L13806" s="281"/>
      <c r="M13806" s="281"/>
      <c r="N13806" s="281"/>
      <c r="O13806" s="281"/>
      <c r="P13806" s="281"/>
      <c r="Q13806" s="281"/>
      <c r="R13806" s="281"/>
      <c r="S13806" s="281"/>
    </row>
    <row r="13807" spans="1:20" s="201" customFormat="1" ht="13.5" thickBot="1">
      <c r="A13807" s="222"/>
      <c r="B13807" s="223"/>
      <c r="C13807" s="223"/>
      <c r="D13807" s="225"/>
      <c r="E13807" s="225"/>
      <c r="F13807" s="256" t="s">
        <v>83</v>
      </c>
      <c r="G13807" s="250">
        <f>SUM(G13804:G13806)</f>
        <v>0</v>
      </c>
      <c r="I13807" s="309"/>
      <c r="J13807" s="201" t="str">
        <f>B13747</f>
        <v>U.1.172</v>
      </c>
      <c r="K13807" s="261">
        <f>E13804</f>
        <v>0</v>
      </c>
      <c r="L13807" s="261">
        <f>+G13763</f>
        <v>0</v>
      </c>
      <c r="M13807" s="261">
        <f>+G13778</f>
        <v>0</v>
      </c>
      <c r="N13807" s="261">
        <f>+G13786</f>
        <v>0</v>
      </c>
      <c r="O13807" s="261">
        <f>+G13801</f>
        <v>0</v>
      </c>
      <c r="P13807" s="280">
        <f>G13804</f>
        <v>0</v>
      </c>
      <c r="Q13807" s="280">
        <f>G13805</f>
        <v>0</v>
      </c>
      <c r="R13807" s="280">
        <f>G13806</f>
        <v>0</v>
      </c>
      <c r="S13807" s="283">
        <f>SUM(K13807:R13807)</f>
        <v>0</v>
      </c>
      <c r="T13807" s="280"/>
    </row>
    <row r="13808" spans="1:20" ht="14" thickTop="1" thickBot="1">
      <c r="A13808" s="257"/>
      <c r="B13808" s="201"/>
      <c r="C13808" s="201"/>
      <c r="D13808" s="301"/>
      <c r="E13808" s="258" t="s">
        <v>88</v>
      </c>
      <c r="F13808" s="259"/>
      <c r="G13808" s="260">
        <f>ROUND(SUM(G13763,G13778,G13786,G13801,G13807),0)</f>
        <v>0</v>
      </c>
      <c r="I13808" s="308"/>
      <c r="T13808" s="280"/>
    </row>
    <row r="13809" spans="1:20" ht="13.5" thickTop="1">
      <c r="A13809" s="262" t="s">
        <v>95</v>
      </c>
      <c r="D13809" s="206"/>
      <c r="E13809" s="206"/>
      <c r="F13809" s="205"/>
      <c r="G13809" s="208"/>
      <c r="I13809" s="308"/>
      <c r="T13809" s="280"/>
    </row>
    <row r="13810" spans="1:20">
      <c r="A13810" s="262"/>
      <c r="B13810" s="263"/>
      <c r="C13810" s="263"/>
      <c r="D13810" s="302"/>
      <c r="E13810" s="206"/>
      <c r="F13810" s="205"/>
      <c r="G13810" s="264">
        <f ca="1">TODAY()</f>
        <v>45189</v>
      </c>
      <c r="I13810" s="308"/>
      <c r="T13810" s="280"/>
    </row>
    <row r="13811" spans="1:20" s="191" customFormat="1" ht="13.5" thickBot="1">
      <c r="A13811" s="222"/>
      <c r="B13811" s="223"/>
      <c r="C13811" s="223"/>
      <c r="D13811" s="225"/>
      <c r="E13811" s="225"/>
      <c r="F13811" s="224"/>
      <c r="G13811" s="265"/>
      <c r="I13811" s="303"/>
      <c r="S13811" s="282"/>
    </row>
    <row r="13812" spans="1:20" s="191" customFormat="1" ht="13.5" thickTop="1">
      <c r="A13812" s="188" t="s">
        <v>124</v>
      </c>
      <c r="B13812" s="188"/>
      <c r="C13812" s="188"/>
      <c r="D13812" s="190"/>
      <c r="E13812" s="190"/>
      <c r="F13812" s="189"/>
      <c r="G13812" s="189"/>
      <c r="I13812" s="303"/>
      <c r="S13812" s="282"/>
    </row>
    <row r="13813" spans="1:20" s="191" customFormat="1">
      <c r="A13813" s="188" t="str">
        <f>CONCATENATE('Prestaciones y AIU'!A12432," ANALISIS DE PRECIOS UNITARIOS")</f>
        <v xml:space="preserve"> ANALISIS DE PRECIOS UNITARIOS</v>
      </c>
      <c r="B13813" s="188"/>
      <c r="C13813" s="188"/>
      <c r="D13813" s="190"/>
      <c r="E13813" s="190"/>
      <c r="F13813" s="189"/>
      <c r="G13813" s="189"/>
      <c r="I13813" s="303"/>
      <c r="S13813" s="282"/>
    </row>
    <row r="13814" spans="1:20" s="191" customFormat="1">
      <c r="A13814" s="188" t="str">
        <f>Objeto_LIC</f>
        <v>OBJETO PROCESO COMPETITIVO</v>
      </c>
      <c r="B13814" s="188"/>
      <c r="C13814" s="188"/>
      <c r="D13814" s="190"/>
      <c r="E13814" s="190"/>
      <c r="F13814" s="189"/>
      <c r="G13814" s="189"/>
      <c r="I13814" s="303"/>
      <c r="S13814" s="282"/>
    </row>
    <row r="13815" spans="1:20">
      <c r="A13815" s="188"/>
      <c r="B13815" s="188"/>
      <c r="C13815" s="188"/>
      <c r="D13815" s="190"/>
      <c r="E13815" s="190"/>
      <c r="F13815" s="189"/>
      <c r="G13815" s="189"/>
    </row>
    <row r="13816" spans="1:20" s="201" customFormat="1" ht="13.5" thickBot="1">
      <c r="A13816" s="192"/>
      <c r="B13816" s="192"/>
      <c r="C13816" s="192"/>
      <c r="D13816" s="194"/>
      <c r="E13816" s="194"/>
      <c r="F13816" s="193"/>
      <c r="G13816" s="193"/>
      <c r="I13816" s="305"/>
      <c r="S13816" s="282"/>
    </row>
    <row r="13817" spans="1:20" ht="13.5" thickTop="1">
      <c r="A13817" s="196"/>
      <c r="B13817" s="197"/>
      <c r="C13817" s="197"/>
      <c r="D13817" s="199"/>
      <c r="E13817" s="199"/>
      <c r="F13817" s="198"/>
      <c r="G13817" s="200" t="s">
        <v>125</v>
      </c>
    </row>
    <row r="13818" spans="1:20">
      <c r="A13818" s="202" t="s">
        <v>58</v>
      </c>
      <c r="B13818" s="844" t="str">
        <f>Proponente</f>
        <v>INDICAR NOMBRE DE CONTRATISTA</v>
      </c>
      <c r="C13818" s="844"/>
      <c r="D13818" s="844"/>
      <c r="E13818" s="844"/>
      <c r="F13818" s="844"/>
      <c r="G13818" s="845"/>
    </row>
    <row r="13819" spans="1:20">
      <c r="A13819" s="202" t="s">
        <v>59</v>
      </c>
      <c r="B13819" s="203" t="str">
        <f>Presupuesto!$A$207</f>
        <v>U.1.173</v>
      </c>
      <c r="C13819" s="844">
        <f>Presupuesto!$B$207</f>
        <v>0</v>
      </c>
      <c r="D13819" s="844"/>
      <c r="E13819" s="844"/>
      <c r="F13819" s="844"/>
      <c r="G13819" s="845"/>
    </row>
    <row r="13820" spans="1:20">
      <c r="A13820" s="204"/>
      <c r="D13820" s="206"/>
      <c r="E13820" s="206"/>
      <c r="F13820" s="192" t="s">
        <v>87</v>
      </c>
      <c r="G13820" s="207">
        <f>Presupuesto!$C$207</f>
        <v>0</v>
      </c>
      <c r="I13820" s="306"/>
      <c r="J13820" s="281"/>
      <c r="K13820" s="281"/>
      <c r="L13820" s="281"/>
      <c r="M13820" s="281"/>
      <c r="N13820" s="281"/>
      <c r="O13820" s="281"/>
      <c r="P13820" s="281"/>
      <c r="Q13820" s="281"/>
      <c r="R13820" s="281"/>
      <c r="S13820" s="281"/>
    </row>
    <row r="13821" spans="1:20" s="209" customFormat="1" ht="13.5" thickBot="1">
      <c r="A13821" s="202" t="s">
        <v>60</v>
      </c>
      <c r="B13821" s="195"/>
      <c r="C13821" s="195"/>
      <c r="D13821" s="206"/>
      <c r="E13821" s="206"/>
      <c r="F13821" s="205"/>
      <c r="G13821" s="208"/>
      <c r="I13821" s="307"/>
      <c r="S13821" s="281"/>
    </row>
    <row r="13822" spans="1:20" ht="13.5" thickTop="1">
      <c r="A13822" s="210" t="s">
        <v>53</v>
      </c>
      <c r="B13822" s="211" t="s">
        <v>61</v>
      </c>
      <c r="C13822" s="211" t="s">
        <v>62</v>
      </c>
      <c r="D13822" s="212" t="s">
        <v>70</v>
      </c>
      <c r="E13822" s="213" t="s">
        <v>98</v>
      </c>
      <c r="F13822" s="213" t="s">
        <v>75</v>
      </c>
      <c r="G13822" s="214" t="s">
        <v>66</v>
      </c>
      <c r="I13822" s="269"/>
    </row>
    <row r="13823" spans="1:20">
      <c r="A13823" s="215" t="str">
        <f t="shared" ref="A13823:A13834" si="2469">IF(I13822=0,"-",VLOOKUP(I13822,EQUIPOS,2,FALSE))</f>
        <v>-</v>
      </c>
      <c r="B13823" s="216"/>
      <c r="C13823" s="216"/>
      <c r="D13823" s="186"/>
      <c r="E13823" s="217">
        <f t="shared" ref="E13823:E13834" si="2470">IF(I13822=0,0,VLOOKUP(I13822,EQUIPOS,4,FALSE))</f>
        <v>0</v>
      </c>
      <c r="F13823" s="218">
        <f t="shared" ref="F13823:F13834" si="2471">IF(D13823=0,0,E13823/D13823)</f>
        <v>0</v>
      </c>
      <c r="G13823" s="219"/>
      <c r="I13823" s="269"/>
    </row>
    <row r="13824" spans="1:20">
      <c r="A13824" s="215" t="str">
        <f t="shared" si="2469"/>
        <v>-</v>
      </c>
      <c r="B13824" s="216"/>
      <c r="C13824" s="216"/>
      <c r="D13824" s="186"/>
      <c r="E13824" s="217">
        <f t="shared" si="2470"/>
        <v>0</v>
      </c>
      <c r="F13824" s="218">
        <f t="shared" si="2471"/>
        <v>0</v>
      </c>
      <c r="G13824" s="220"/>
      <c r="I13824" s="269"/>
    </row>
    <row r="13825" spans="1:19">
      <c r="A13825" s="215" t="str">
        <f t="shared" si="2469"/>
        <v>-</v>
      </c>
      <c r="B13825" s="216"/>
      <c r="C13825" s="216"/>
      <c r="D13825" s="186"/>
      <c r="E13825" s="217">
        <f t="shared" si="2470"/>
        <v>0</v>
      </c>
      <c r="F13825" s="218">
        <f t="shared" si="2471"/>
        <v>0</v>
      </c>
      <c r="G13825" s="220"/>
      <c r="I13825" s="269"/>
    </row>
    <row r="13826" spans="1:19">
      <c r="A13826" s="215" t="str">
        <f t="shared" si="2469"/>
        <v>-</v>
      </c>
      <c r="B13826" s="216"/>
      <c r="C13826" s="216"/>
      <c r="D13826" s="186"/>
      <c r="E13826" s="217">
        <f t="shared" si="2470"/>
        <v>0</v>
      </c>
      <c r="F13826" s="218">
        <f t="shared" si="2471"/>
        <v>0</v>
      </c>
      <c r="G13826" s="220"/>
      <c r="I13826" s="269"/>
    </row>
    <row r="13827" spans="1:19">
      <c r="A13827" s="215" t="str">
        <f t="shared" si="2469"/>
        <v>-</v>
      </c>
      <c r="B13827" s="216"/>
      <c r="C13827" s="216"/>
      <c r="D13827" s="186"/>
      <c r="E13827" s="217">
        <f t="shared" si="2470"/>
        <v>0</v>
      </c>
      <c r="F13827" s="218">
        <f t="shared" si="2471"/>
        <v>0</v>
      </c>
      <c r="G13827" s="220"/>
      <c r="I13827" s="269"/>
    </row>
    <row r="13828" spans="1:19">
      <c r="A13828" s="215" t="str">
        <f t="shared" si="2469"/>
        <v>-</v>
      </c>
      <c r="B13828" s="216"/>
      <c r="C13828" s="216"/>
      <c r="D13828" s="186"/>
      <c r="E13828" s="217">
        <f t="shared" si="2470"/>
        <v>0</v>
      </c>
      <c r="F13828" s="218">
        <f t="shared" si="2471"/>
        <v>0</v>
      </c>
      <c r="G13828" s="220"/>
      <c r="I13828" s="269"/>
    </row>
    <row r="13829" spans="1:19">
      <c r="A13829" s="215" t="str">
        <f t="shared" si="2469"/>
        <v>-</v>
      </c>
      <c r="B13829" s="216"/>
      <c r="C13829" s="216"/>
      <c r="D13829" s="186"/>
      <c r="E13829" s="217">
        <f t="shared" si="2470"/>
        <v>0</v>
      </c>
      <c r="F13829" s="218">
        <f t="shared" si="2471"/>
        <v>0</v>
      </c>
      <c r="G13829" s="220"/>
      <c r="I13829" s="269"/>
    </row>
    <row r="13830" spans="1:19">
      <c r="A13830" s="215" t="str">
        <f t="shared" si="2469"/>
        <v>-</v>
      </c>
      <c r="B13830" s="216"/>
      <c r="C13830" s="216"/>
      <c r="D13830" s="186"/>
      <c r="E13830" s="217">
        <f t="shared" si="2470"/>
        <v>0</v>
      </c>
      <c r="F13830" s="218">
        <f t="shared" si="2471"/>
        <v>0</v>
      </c>
      <c r="G13830" s="220"/>
      <c r="I13830" s="269"/>
    </row>
    <row r="13831" spans="1:19">
      <c r="A13831" s="215" t="str">
        <f t="shared" si="2469"/>
        <v>-</v>
      </c>
      <c r="B13831" s="216"/>
      <c r="C13831" s="216"/>
      <c r="D13831" s="186"/>
      <c r="E13831" s="217">
        <f t="shared" si="2470"/>
        <v>0</v>
      </c>
      <c r="F13831" s="218">
        <f t="shared" si="2471"/>
        <v>0</v>
      </c>
      <c r="G13831" s="220"/>
      <c r="I13831" s="269"/>
    </row>
    <row r="13832" spans="1:19">
      <c r="A13832" s="215" t="str">
        <f t="shared" si="2469"/>
        <v>-</v>
      </c>
      <c r="B13832" s="216"/>
      <c r="C13832" s="216"/>
      <c r="D13832" s="186"/>
      <c r="E13832" s="217">
        <f t="shared" si="2470"/>
        <v>0</v>
      </c>
      <c r="F13832" s="218">
        <f t="shared" si="2471"/>
        <v>0</v>
      </c>
      <c r="G13832" s="220"/>
      <c r="I13832" s="269"/>
    </row>
    <row r="13833" spans="1:19">
      <c r="A13833" s="215" t="str">
        <f t="shared" si="2469"/>
        <v>-</v>
      </c>
      <c r="B13833" s="216"/>
      <c r="C13833" s="216"/>
      <c r="D13833" s="186"/>
      <c r="E13833" s="217">
        <f t="shared" si="2470"/>
        <v>0</v>
      </c>
      <c r="F13833" s="218">
        <f t="shared" si="2471"/>
        <v>0</v>
      </c>
      <c r="G13833" s="220"/>
      <c r="I13833" s="269"/>
    </row>
    <row r="13834" spans="1:19">
      <c r="A13834" s="215" t="str">
        <f t="shared" si="2469"/>
        <v>-</v>
      </c>
      <c r="B13834" s="216"/>
      <c r="C13834" s="216"/>
      <c r="D13834" s="186"/>
      <c r="E13834" s="217">
        <f t="shared" si="2470"/>
        <v>0</v>
      </c>
      <c r="F13834" s="218">
        <f t="shared" si="2471"/>
        <v>0</v>
      </c>
      <c r="G13834" s="220"/>
      <c r="I13834" s="308"/>
    </row>
    <row r="13835" spans="1:19" ht="13.5" thickBot="1">
      <c r="A13835" s="222"/>
      <c r="B13835" s="223"/>
      <c r="C13835" s="223"/>
      <c r="D13835" s="225"/>
      <c r="E13835" s="225"/>
      <c r="F13835" s="226" t="s">
        <v>76</v>
      </c>
      <c r="G13835" s="227">
        <f>SUM(F13823:F13834)</f>
        <v>0</v>
      </c>
      <c r="I13835" s="308"/>
    </row>
    <row r="13836" spans="1:19" s="209" customFormat="1" ht="13.5" thickTop="1">
      <c r="A13836" s="228" t="s">
        <v>63</v>
      </c>
      <c r="B13836" s="229"/>
      <c r="C13836" s="229"/>
      <c r="D13836" s="231"/>
      <c r="E13836" s="231"/>
      <c r="F13836" s="230"/>
      <c r="G13836" s="232"/>
      <c r="I13836" s="307"/>
      <c r="S13836" s="281"/>
    </row>
    <row r="13837" spans="1:19" ht="26">
      <c r="A13837" s="233" t="s">
        <v>53</v>
      </c>
      <c r="B13837" s="234"/>
      <c r="C13837" s="235" t="s">
        <v>54</v>
      </c>
      <c r="D13837" s="298" t="s">
        <v>64</v>
      </c>
      <c r="E13837" s="236" t="s">
        <v>65</v>
      </c>
      <c r="F13837" s="237" t="s">
        <v>75</v>
      </c>
      <c r="G13837" s="238" t="s">
        <v>66</v>
      </c>
      <c r="I13837" s="269"/>
    </row>
    <row r="13838" spans="1:19">
      <c r="A13838" s="842" t="str">
        <f t="shared" ref="A13838:A13849" si="2472">IF(I13837=0,"",VLOOKUP(I13837,MATERIALES,2,FALSE))</f>
        <v/>
      </c>
      <c r="B13838" s="843"/>
      <c r="C13838" s="239" t="str">
        <f t="shared" ref="C13838:C13846" si="2473">IF(I13837=0,"",VLOOKUP(I13837,MATERIALES,3,FALSE))</f>
        <v/>
      </c>
      <c r="D13838" s="186"/>
      <c r="E13838" s="240">
        <f t="shared" ref="E13838:E13849" si="2474">IF(I13837=0,0,VLOOKUP(I13837,MATERIALES,4,FALSE))</f>
        <v>0</v>
      </c>
      <c r="F13838" s="218">
        <f>D13838*E13838</f>
        <v>0</v>
      </c>
      <c r="G13838" s="219"/>
      <c r="I13838" s="269"/>
    </row>
    <row r="13839" spans="1:19">
      <c r="A13839" s="842" t="str">
        <f t="shared" si="2472"/>
        <v/>
      </c>
      <c r="B13839" s="843"/>
      <c r="C13839" s="239" t="str">
        <f t="shared" si="2473"/>
        <v/>
      </c>
      <c r="D13839" s="186"/>
      <c r="E13839" s="240">
        <f t="shared" si="2474"/>
        <v>0</v>
      </c>
      <c r="F13839" s="218">
        <f t="shared" ref="F13839:F13849" si="2475">D13839*E13839</f>
        <v>0</v>
      </c>
      <c r="G13839" s="220"/>
      <c r="I13839" s="269"/>
    </row>
    <row r="13840" spans="1:19">
      <c r="A13840" s="842" t="str">
        <f t="shared" si="2472"/>
        <v/>
      </c>
      <c r="B13840" s="843"/>
      <c r="C13840" s="239" t="str">
        <f t="shared" si="2473"/>
        <v/>
      </c>
      <c r="D13840" s="186"/>
      <c r="E13840" s="240">
        <f t="shared" si="2474"/>
        <v>0</v>
      </c>
      <c r="F13840" s="218">
        <f t="shared" si="2475"/>
        <v>0</v>
      </c>
      <c r="G13840" s="220"/>
      <c r="I13840" s="269"/>
    </row>
    <row r="13841" spans="1:9">
      <c r="A13841" s="842" t="str">
        <f t="shared" si="2472"/>
        <v/>
      </c>
      <c r="B13841" s="843"/>
      <c r="C13841" s="239" t="str">
        <f t="shared" si="2473"/>
        <v/>
      </c>
      <c r="D13841" s="186"/>
      <c r="E13841" s="240">
        <f t="shared" si="2474"/>
        <v>0</v>
      </c>
      <c r="F13841" s="218">
        <f t="shared" si="2475"/>
        <v>0</v>
      </c>
      <c r="G13841" s="220"/>
      <c r="I13841" s="269"/>
    </row>
    <row r="13842" spans="1:9">
      <c r="A13842" s="842" t="str">
        <f t="shared" si="2472"/>
        <v/>
      </c>
      <c r="B13842" s="843"/>
      <c r="C13842" s="239" t="str">
        <f t="shared" si="2473"/>
        <v/>
      </c>
      <c r="D13842" s="186"/>
      <c r="E13842" s="240">
        <f t="shared" si="2474"/>
        <v>0</v>
      </c>
      <c r="F13842" s="218">
        <f t="shared" si="2475"/>
        <v>0</v>
      </c>
      <c r="G13842" s="220"/>
      <c r="I13842" s="269"/>
    </row>
    <row r="13843" spans="1:9">
      <c r="A13843" s="842" t="str">
        <f t="shared" si="2472"/>
        <v/>
      </c>
      <c r="B13843" s="843"/>
      <c r="C13843" s="239" t="str">
        <f t="shared" si="2473"/>
        <v/>
      </c>
      <c r="D13843" s="186"/>
      <c r="E13843" s="240">
        <f t="shared" si="2474"/>
        <v>0</v>
      </c>
      <c r="F13843" s="218">
        <f t="shared" si="2475"/>
        <v>0</v>
      </c>
      <c r="G13843" s="220"/>
      <c r="I13843" s="269"/>
    </row>
    <row r="13844" spans="1:9">
      <c r="A13844" s="842" t="str">
        <f t="shared" si="2472"/>
        <v/>
      </c>
      <c r="B13844" s="843"/>
      <c r="C13844" s="239" t="str">
        <f t="shared" si="2473"/>
        <v/>
      </c>
      <c r="D13844" s="186"/>
      <c r="E13844" s="240">
        <f t="shared" si="2474"/>
        <v>0</v>
      </c>
      <c r="F13844" s="218">
        <f t="shared" si="2475"/>
        <v>0</v>
      </c>
      <c r="G13844" s="220"/>
      <c r="I13844" s="269"/>
    </row>
    <row r="13845" spans="1:9">
      <c r="A13845" s="842" t="str">
        <f t="shared" si="2472"/>
        <v/>
      </c>
      <c r="B13845" s="843"/>
      <c r="C13845" s="239" t="str">
        <f t="shared" si="2473"/>
        <v/>
      </c>
      <c r="D13845" s="186"/>
      <c r="E13845" s="240">
        <f t="shared" si="2474"/>
        <v>0</v>
      </c>
      <c r="F13845" s="218">
        <f t="shared" si="2475"/>
        <v>0</v>
      </c>
      <c r="G13845" s="241"/>
      <c r="I13845" s="269"/>
    </row>
    <row r="13846" spans="1:9">
      <c r="A13846" s="842" t="str">
        <f t="shared" si="2472"/>
        <v/>
      </c>
      <c r="B13846" s="843"/>
      <c r="C13846" s="239" t="str">
        <f t="shared" si="2473"/>
        <v/>
      </c>
      <c r="D13846" s="186"/>
      <c r="E13846" s="240">
        <f t="shared" si="2474"/>
        <v>0</v>
      </c>
      <c r="F13846" s="218">
        <f t="shared" si="2475"/>
        <v>0</v>
      </c>
      <c r="G13846" s="220"/>
      <c r="I13846" s="269"/>
    </row>
    <row r="13847" spans="1:9">
      <c r="A13847" s="842" t="str">
        <f t="shared" si="2472"/>
        <v/>
      </c>
      <c r="B13847" s="843"/>
      <c r="C13847" s="239"/>
      <c r="D13847" s="186"/>
      <c r="E13847" s="240">
        <f t="shared" si="2474"/>
        <v>0</v>
      </c>
      <c r="F13847" s="218">
        <f t="shared" si="2475"/>
        <v>0</v>
      </c>
      <c r="G13847" s="220"/>
      <c r="I13847" s="269"/>
    </row>
    <row r="13848" spans="1:9">
      <c r="A13848" s="842" t="str">
        <f t="shared" si="2472"/>
        <v/>
      </c>
      <c r="B13848" s="843"/>
      <c r="C13848" s="239"/>
      <c r="D13848" s="186"/>
      <c r="E13848" s="240">
        <f t="shared" si="2474"/>
        <v>0</v>
      </c>
      <c r="F13848" s="218">
        <f t="shared" si="2475"/>
        <v>0</v>
      </c>
      <c r="G13848" s="220"/>
      <c r="I13848" s="269"/>
    </row>
    <row r="13849" spans="1:9" ht="26.25" customHeight="1">
      <c r="A13849" s="842" t="str">
        <f t="shared" si="2472"/>
        <v/>
      </c>
      <c r="B13849" s="843"/>
      <c r="C13849" s="239" t="str">
        <f t="shared" ref="C13849" si="2476">IF(I13848=0,"",VLOOKUP(I13848,MATERIALES,3,FALSE))</f>
        <v/>
      </c>
      <c r="D13849" s="186"/>
      <c r="E13849" s="240">
        <f t="shared" si="2474"/>
        <v>0</v>
      </c>
      <c r="F13849" s="218">
        <f t="shared" si="2475"/>
        <v>0</v>
      </c>
      <c r="G13849" s="221"/>
      <c r="I13849" s="308"/>
    </row>
    <row r="13850" spans="1:9" ht="13.5" thickBot="1">
      <c r="A13850" s="204"/>
      <c r="D13850" s="206"/>
      <c r="E13850" s="242"/>
      <c r="F13850" s="243" t="s">
        <v>77</v>
      </c>
      <c r="G13850" s="241">
        <f>SUM(F13838:F13849)</f>
        <v>0</v>
      </c>
      <c r="I13850" s="308"/>
    </row>
    <row r="13851" spans="1:9" ht="14" thickTop="1" thickBot="1">
      <c r="A13851" s="244" t="s">
        <v>68</v>
      </c>
      <c r="B13851" s="245"/>
      <c r="C13851" s="245"/>
      <c r="D13851" s="247"/>
      <c r="E13851" s="247"/>
      <c r="F13851" s="246"/>
      <c r="G13851" s="248"/>
      <c r="I13851" s="308"/>
    </row>
    <row r="13852" spans="1:9" ht="13.5" thickTop="1">
      <c r="A13852" s="233" t="s">
        <v>53</v>
      </c>
      <c r="B13852" s="234"/>
      <c r="C13852" s="236" t="s">
        <v>67</v>
      </c>
      <c r="D13852" s="298" t="s">
        <v>71</v>
      </c>
      <c r="E13852" s="236" t="s">
        <v>96</v>
      </c>
      <c r="F13852" s="237" t="s">
        <v>75</v>
      </c>
      <c r="G13852" s="238" t="s">
        <v>66</v>
      </c>
      <c r="I13852" s="269"/>
    </row>
    <row r="13853" spans="1:9">
      <c r="A13853" s="842" t="str">
        <f>IF(I13852=0,"",VLOOKUP(I13852,EQUIPOS,2,FALSE))</f>
        <v/>
      </c>
      <c r="B13853" s="843"/>
      <c r="C13853" s="187"/>
      <c r="D13853" s="186"/>
      <c r="E13853" s="240">
        <f>IF(I13852=0,0,VLOOKUP(I13852,EQUIPOS,4,FALSE))</f>
        <v>0</v>
      </c>
      <c r="F13853" s="218">
        <f>C13853*D13853*E13853</f>
        <v>0</v>
      </c>
      <c r="G13853" s="219"/>
      <c r="I13853" s="269"/>
    </row>
    <row r="13854" spans="1:9">
      <c r="A13854" s="842" t="str">
        <f>IF(I13853=0,"",VLOOKUP(I13853,EQUIPOS,2,FALSE))</f>
        <v/>
      </c>
      <c r="B13854" s="843"/>
      <c r="C13854" s="187"/>
      <c r="D13854" s="186"/>
      <c r="E13854" s="240">
        <f>IF(I13853=0,0,VLOOKUP(I13853,EQUIPOS,4,FALSE))</f>
        <v>0</v>
      </c>
      <c r="F13854" s="218">
        <f t="shared" ref="F13854:F13857" si="2477">C13854*D13854*E13854</f>
        <v>0</v>
      </c>
      <c r="G13854" s="220"/>
      <c r="I13854" s="269"/>
    </row>
    <row r="13855" spans="1:9">
      <c r="A13855" s="842" t="str">
        <f>IF(I13854=0,"",VLOOKUP(I13854,EQUIPOS,2,FALSE))</f>
        <v/>
      </c>
      <c r="B13855" s="843"/>
      <c r="C13855" s="187"/>
      <c r="D13855" s="186"/>
      <c r="E13855" s="240">
        <f>IF(I13854=0,0,VLOOKUP(I13854,EQUIPOS,4,FALSE))</f>
        <v>0</v>
      </c>
      <c r="F13855" s="218">
        <f t="shared" si="2477"/>
        <v>0</v>
      </c>
      <c r="G13855" s="220"/>
      <c r="I13855" s="269"/>
    </row>
    <row r="13856" spans="1:9">
      <c r="A13856" s="842" t="str">
        <f>IF(I13855=0,"",VLOOKUP(I13855,EQUIPOS,2,FALSE))</f>
        <v/>
      </c>
      <c r="B13856" s="843"/>
      <c r="C13856" s="187"/>
      <c r="D13856" s="186"/>
      <c r="E13856" s="240">
        <f>IF(I13855=0,0,VLOOKUP(I13855,EQUIPOS,4,FALSE))</f>
        <v>0</v>
      </c>
      <c r="F13856" s="218">
        <f t="shared" si="2477"/>
        <v>0</v>
      </c>
      <c r="G13856" s="220"/>
      <c r="I13856" s="269"/>
    </row>
    <row r="13857" spans="1:9" ht="30.75" customHeight="1">
      <c r="A13857" s="842" t="str">
        <f>IF(I13856=0,"",VLOOKUP(I13856,EQUIPOS,2,FALSE))</f>
        <v/>
      </c>
      <c r="B13857" s="843"/>
      <c r="C13857" s="187"/>
      <c r="D13857" s="186"/>
      <c r="E13857" s="240">
        <f>IF(I13856=0,0,VLOOKUP(I13856,EQUIPOS,4,FALSE))</f>
        <v>0</v>
      </c>
      <c r="F13857" s="218">
        <f t="shared" si="2477"/>
        <v>0</v>
      </c>
      <c r="G13857" s="221"/>
      <c r="I13857" s="308"/>
    </row>
    <row r="13858" spans="1:9" ht="13.5" thickBot="1">
      <c r="A13858" s="222"/>
      <c r="B13858" s="223"/>
      <c r="C13858" s="223"/>
      <c r="D13858" s="225"/>
      <c r="E13858" s="249"/>
      <c r="F13858" s="226" t="s">
        <v>78</v>
      </c>
      <c r="G13858" s="250">
        <f>SUM(F13853:F13857)</f>
        <v>0</v>
      </c>
      <c r="I13858" s="308"/>
    </row>
    <row r="13859" spans="1:9" ht="13.5" thickTop="1">
      <c r="A13859" s="228" t="s">
        <v>69</v>
      </c>
      <c r="B13859" s="229"/>
      <c r="C13859" s="229"/>
      <c r="D13859" s="231"/>
      <c r="E13859" s="231"/>
      <c r="F13859" s="230"/>
      <c r="G13859" s="232"/>
      <c r="H13859" s="209"/>
      <c r="I13859" s="307"/>
    </row>
    <row r="13860" spans="1:9" ht="26">
      <c r="A13860" s="233" t="s">
        <v>53</v>
      </c>
      <c r="B13860" s="235" t="s">
        <v>54</v>
      </c>
      <c r="C13860" s="235" t="s">
        <v>64</v>
      </c>
      <c r="D13860" s="298" t="s">
        <v>70</v>
      </c>
      <c r="E13860" s="236" t="s">
        <v>65</v>
      </c>
      <c r="F13860" s="237" t="s">
        <v>75</v>
      </c>
      <c r="G13860" s="238" t="s">
        <v>66</v>
      </c>
      <c r="I13860" s="269"/>
    </row>
    <row r="13861" spans="1:9">
      <c r="A13861" s="251" t="str">
        <f t="shared" ref="A13861:A13872" si="2478">IF(I13860=0,"",VLOOKUP(I13860,MANOOBRA,2,FALSE))</f>
        <v/>
      </c>
      <c r="B13861" s="239" t="str">
        <f t="shared" ref="B13861:B13872" si="2479">IF(I13860=0,"",VLOOKUP(I13860,MANOOBRA,3,FALSE))</f>
        <v/>
      </c>
      <c r="C13861" s="187"/>
      <c r="D13861" s="187"/>
      <c r="E13861" s="240">
        <f t="shared" ref="E13861:E13872" si="2480">IF(I13860=0,0,VLOOKUP(I13860,MANOOBRA,4,FALSE))</f>
        <v>0</v>
      </c>
      <c r="F13861" s="218">
        <f>IF(D13861=0,0,C13861*E13861/D13861)</f>
        <v>0</v>
      </c>
      <c r="G13861" s="219"/>
      <c r="I13861" s="269"/>
    </row>
    <row r="13862" spans="1:9">
      <c r="A13862" s="251" t="str">
        <f t="shared" si="2478"/>
        <v/>
      </c>
      <c r="B13862" s="239" t="str">
        <f t="shared" si="2479"/>
        <v/>
      </c>
      <c r="C13862" s="187"/>
      <c r="D13862" s="187"/>
      <c r="E13862" s="240">
        <f t="shared" si="2480"/>
        <v>0</v>
      </c>
      <c r="F13862" s="218">
        <f t="shared" ref="F13862:F13872" si="2481">IF(D13862=0,0,C13862*E13862/D13862)</f>
        <v>0</v>
      </c>
      <c r="G13862" s="220"/>
      <c r="I13862" s="269"/>
    </row>
    <row r="13863" spans="1:9">
      <c r="A13863" s="251" t="str">
        <f t="shared" si="2478"/>
        <v/>
      </c>
      <c r="B13863" s="239" t="str">
        <f t="shared" si="2479"/>
        <v/>
      </c>
      <c r="C13863" s="187"/>
      <c r="D13863" s="290"/>
      <c r="E13863" s="240">
        <f t="shared" si="2480"/>
        <v>0</v>
      </c>
      <c r="F13863" s="218">
        <f t="shared" si="2481"/>
        <v>0</v>
      </c>
      <c r="G13863" s="220"/>
      <c r="I13863" s="269"/>
    </row>
    <row r="13864" spans="1:9">
      <c r="A13864" s="251" t="str">
        <f t="shared" si="2478"/>
        <v/>
      </c>
      <c r="B13864" s="239" t="str">
        <f t="shared" si="2479"/>
        <v/>
      </c>
      <c r="C13864" s="187"/>
      <c r="D13864" s="187"/>
      <c r="E13864" s="240">
        <f t="shared" si="2480"/>
        <v>0</v>
      </c>
      <c r="F13864" s="218">
        <f t="shared" si="2481"/>
        <v>0</v>
      </c>
      <c r="G13864" s="220"/>
      <c r="I13864" s="269"/>
    </row>
    <row r="13865" spans="1:9">
      <c r="A13865" s="251" t="str">
        <f t="shared" si="2478"/>
        <v/>
      </c>
      <c r="B13865" s="239" t="str">
        <f t="shared" si="2479"/>
        <v/>
      </c>
      <c r="C13865" s="187"/>
      <c r="D13865" s="187"/>
      <c r="E13865" s="240">
        <f t="shared" si="2480"/>
        <v>0</v>
      </c>
      <c r="F13865" s="218">
        <f t="shared" si="2481"/>
        <v>0</v>
      </c>
      <c r="G13865" s="220"/>
      <c r="I13865" s="269"/>
    </row>
    <row r="13866" spans="1:9">
      <c r="A13866" s="251" t="str">
        <f t="shared" si="2478"/>
        <v/>
      </c>
      <c r="B13866" s="239" t="str">
        <f t="shared" si="2479"/>
        <v/>
      </c>
      <c r="C13866" s="187"/>
      <c r="D13866" s="187"/>
      <c r="E13866" s="240">
        <f t="shared" si="2480"/>
        <v>0</v>
      </c>
      <c r="F13866" s="218">
        <f t="shared" si="2481"/>
        <v>0</v>
      </c>
      <c r="G13866" s="220"/>
      <c r="I13866" s="269"/>
    </row>
    <row r="13867" spans="1:9">
      <c r="A13867" s="251" t="str">
        <f t="shared" si="2478"/>
        <v/>
      </c>
      <c r="B13867" s="239" t="str">
        <f t="shared" si="2479"/>
        <v/>
      </c>
      <c r="C13867" s="187"/>
      <c r="D13867" s="187"/>
      <c r="E13867" s="240">
        <f t="shared" si="2480"/>
        <v>0</v>
      </c>
      <c r="F13867" s="218">
        <f t="shared" si="2481"/>
        <v>0</v>
      </c>
      <c r="G13867" s="220"/>
      <c r="I13867" s="269"/>
    </row>
    <row r="13868" spans="1:9">
      <c r="A13868" s="251" t="str">
        <f t="shared" si="2478"/>
        <v/>
      </c>
      <c r="B13868" s="239" t="str">
        <f t="shared" si="2479"/>
        <v/>
      </c>
      <c r="C13868" s="187"/>
      <c r="D13868" s="187"/>
      <c r="E13868" s="240">
        <f t="shared" si="2480"/>
        <v>0</v>
      </c>
      <c r="F13868" s="218">
        <f t="shared" si="2481"/>
        <v>0</v>
      </c>
      <c r="G13868" s="220"/>
      <c r="I13868" s="269"/>
    </row>
    <row r="13869" spans="1:9">
      <c r="A13869" s="251" t="str">
        <f t="shared" si="2478"/>
        <v/>
      </c>
      <c r="B13869" s="239" t="str">
        <f t="shared" si="2479"/>
        <v/>
      </c>
      <c r="C13869" s="187"/>
      <c r="D13869" s="187"/>
      <c r="E13869" s="240">
        <f t="shared" si="2480"/>
        <v>0</v>
      </c>
      <c r="F13869" s="218">
        <f t="shared" si="2481"/>
        <v>0</v>
      </c>
      <c r="G13869" s="220"/>
      <c r="I13869" s="269"/>
    </row>
    <row r="13870" spans="1:9">
      <c r="A13870" s="251" t="str">
        <f t="shared" si="2478"/>
        <v/>
      </c>
      <c r="B13870" s="239" t="str">
        <f t="shared" si="2479"/>
        <v/>
      </c>
      <c r="C13870" s="187"/>
      <c r="D13870" s="187"/>
      <c r="E13870" s="240">
        <f t="shared" si="2480"/>
        <v>0</v>
      </c>
      <c r="F13870" s="218">
        <f t="shared" si="2481"/>
        <v>0</v>
      </c>
      <c r="G13870" s="220"/>
      <c r="I13870" s="269"/>
    </row>
    <row r="13871" spans="1:9">
      <c r="A13871" s="251" t="str">
        <f t="shared" si="2478"/>
        <v/>
      </c>
      <c r="B13871" s="239" t="str">
        <f t="shared" si="2479"/>
        <v/>
      </c>
      <c r="C13871" s="187"/>
      <c r="D13871" s="187"/>
      <c r="E13871" s="240">
        <f t="shared" si="2480"/>
        <v>0</v>
      </c>
      <c r="F13871" s="218">
        <f t="shared" si="2481"/>
        <v>0</v>
      </c>
      <c r="G13871" s="220"/>
      <c r="I13871" s="269"/>
    </row>
    <row r="13872" spans="1:9" ht="31.5" customHeight="1">
      <c r="A13872" s="251" t="str">
        <f t="shared" si="2478"/>
        <v/>
      </c>
      <c r="B13872" s="239" t="str">
        <f t="shared" si="2479"/>
        <v/>
      </c>
      <c r="C13872" s="187"/>
      <c r="D13872" s="187"/>
      <c r="E13872" s="240">
        <f t="shared" si="2480"/>
        <v>0</v>
      </c>
      <c r="F13872" s="218">
        <f t="shared" si="2481"/>
        <v>0</v>
      </c>
      <c r="G13872" s="221"/>
      <c r="I13872" s="308"/>
    </row>
    <row r="13873" spans="1:20" ht="13.5" thickBot="1">
      <c r="A13873" s="222"/>
      <c r="B13873" s="223"/>
      <c r="C13873" s="223"/>
      <c r="D13873" s="225"/>
      <c r="E13873" s="225"/>
      <c r="F13873" s="226" t="s">
        <v>79</v>
      </c>
      <c r="G13873" s="250">
        <f>SUM(F13861:F13872)</f>
        <v>0</v>
      </c>
      <c r="I13873" s="308"/>
    </row>
    <row r="13874" spans="1:20" ht="13.5" thickTop="1">
      <c r="A13874" s="179" t="s">
        <v>72</v>
      </c>
      <c r="B13874" s="229"/>
      <c r="C13874" s="229"/>
      <c r="D13874" s="231"/>
      <c r="E13874" s="231"/>
      <c r="F13874" s="230"/>
      <c r="G13874" s="232"/>
      <c r="H13874" s="209"/>
      <c r="I13874" s="307"/>
    </row>
    <row r="13875" spans="1:20">
      <c r="A13875" s="233" t="s">
        <v>53</v>
      </c>
      <c r="B13875" s="234"/>
      <c r="C13875" s="234"/>
      <c r="D13875" s="299"/>
      <c r="E13875" s="236" t="s">
        <v>73</v>
      </c>
      <c r="F13875" s="237" t="s">
        <v>74</v>
      </c>
      <c r="G13875" s="252" t="s">
        <v>73</v>
      </c>
      <c r="I13875" s="308"/>
    </row>
    <row r="13876" spans="1:20">
      <c r="A13876" s="178" t="s">
        <v>86</v>
      </c>
      <c r="B13876" s="253"/>
      <c r="C13876" s="253"/>
      <c r="D13876" s="300"/>
      <c r="E13876" s="217">
        <f>SUM(G13835,G13850,G13858,G13873)</f>
        <v>0</v>
      </c>
      <c r="F13876" s="254">
        <f>A</f>
        <v>0</v>
      </c>
      <c r="G13876" s="255">
        <f>E13876*F13876</f>
        <v>0</v>
      </c>
      <c r="I13876" s="308"/>
    </row>
    <row r="13877" spans="1:20">
      <c r="A13877" s="178" t="s">
        <v>84</v>
      </c>
      <c r="B13877" s="253"/>
      <c r="C13877" s="253"/>
      <c r="D13877" s="300"/>
      <c r="E13877" s="217">
        <f>SUM(G13835,G13850,G13858,G13873)</f>
        <v>0</v>
      </c>
      <c r="F13877" s="254">
        <f>I</f>
        <v>0</v>
      </c>
      <c r="G13877" s="255">
        <f>E13877*F13877</f>
        <v>0</v>
      </c>
      <c r="I13877" s="308"/>
    </row>
    <row r="13878" spans="1:20" ht="33" customHeight="1">
      <c r="A13878" s="178" t="s">
        <v>85</v>
      </c>
      <c r="B13878" s="253"/>
      <c r="C13878" s="253"/>
      <c r="D13878" s="300"/>
      <c r="E13878" s="217">
        <f>SUM(G13835,G13850,G13858,G13873)</f>
        <v>0</v>
      </c>
      <c r="F13878" s="254">
        <f>U</f>
        <v>0</v>
      </c>
      <c r="G13878" s="255">
        <f>E13878*F13878</f>
        <v>0</v>
      </c>
      <c r="I13878" s="308"/>
      <c r="J13878" s="281"/>
      <c r="K13878" s="281"/>
      <c r="L13878" s="281"/>
      <c r="M13878" s="281"/>
      <c r="N13878" s="281"/>
      <c r="O13878" s="281"/>
      <c r="P13878" s="281"/>
      <c r="Q13878" s="281"/>
      <c r="R13878" s="281"/>
      <c r="S13878" s="281"/>
    </row>
    <row r="13879" spans="1:20" s="201" customFormat="1" ht="13.5" thickBot="1">
      <c r="A13879" s="222"/>
      <c r="B13879" s="223"/>
      <c r="C13879" s="223"/>
      <c r="D13879" s="225"/>
      <c r="E13879" s="225"/>
      <c r="F13879" s="256" t="s">
        <v>83</v>
      </c>
      <c r="G13879" s="250">
        <f>SUM(G13876:G13878)</f>
        <v>0</v>
      </c>
      <c r="I13879" s="309"/>
      <c r="J13879" s="201" t="str">
        <f>B13819</f>
        <v>U.1.173</v>
      </c>
      <c r="K13879" s="261">
        <f>E13876</f>
        <v>0</v>
      </c>
      <c r="L13879" s="261">
        <f>+G13835</f>
        <v>0</v>
      </c>
      <c r="M13879" s="261">
        <f>+G13850</f>
        <v>0</v>
      </c>
      <c r="N13879" s="261">
        <f>+G13858</f>
        <v>0</v>
      </c>
      <c r="O13879" s="261">
        <f>+G13873</f>
        <v>0</v>
      </c>
      <c r="P13879" s="280">
        <f>G13876</f>
        <v>0</v>
      </c>
      <c r="Q13879" s="280">
        <f>G13877</f>
        <v>0</v>
      </c>
      <c r="R13879" s="280">
        <f>G13878</f>
        <v>0</v>
      </c>
      <c r="S13879" s="283">
        <f>SUM(K13879:R13879)</f>
        <v>0</v>
      </c>
      <c r="T13879" s="280"/>
    </row>
    <row r="13880" spans="1:20" ht="14" thickTop="1" thickBot="1">
      <c r="A13880" s="257"/>
      <c r="B13880" s="201"/>
      <c r="C13880" s="201"/>
      <c r="D13880" s="301"/>
      <c r="E13880" s="258" t="s">
        <v>88</v>
      </c>
      <c r="F13880" s="259"/>
      <c r="G13880" s="260">
        <f>ROUND(SUM(G13835,G13850,G13858,G13873,G13879),0)</f>
        <v>0</v>
      </c>
      <c r="I13880" s="308"/>
      <c r="T13880" s="280"/>
    </row>
    <row r="13881" spans="1:20" ht="13.5" thickTop="1">
      <c r="A13881" s="262" t="s">
        <v>95</v>
      </c>
      <c r="D13881" s="206"/>
      <c r="E13881" s="206"/>
      <c r="F13881" s="205"/>
      <c r="G13881" s="208"/>
      <c r="I13881" s="308"/>
      <c r="T13881" s="280"/>
    </row>
    <row r="13882" spans="1:20">
      <c r="A13882" s="262"/>
      <c r="B13882" s="263"/>
      <c r="C13882" s="263"/>
      <c r="D13882" s="302"/>
      <c r="E13882" s="206"/>
      <c r="F13882" s="205"/>
      <c r="G13882" s="264">
        <f ca="1">TODAY()</f>
        <v>45189</v>
      </c>
      <c r="I13882" s="308"/>
      <c r="T13882" s="280"/>
    </row>
    <row r="13883" spans="1:20" s="191" customFormat="1" ht="13.5" thickBot="1">
      <c r="A13883" s="222"/>
      <c r="B13883" s="223"/>
      <c r="C13883" s="223"/>
      <c r="D13883" s="225"/>
      <c r="E13883" s="225"/>
      <c r="F13883" s="224"/>
      <c r="G13883" s="265"/>
      <c r="I13883" s="303"/>
      <c r="S13883" s="282"/>
    </row>
    <row r="13884" spans="1:20" s="191" customFormat="1" ht="13.5" thickTop="1">
      <c r="A13884" s="188" t="s">
        <v>124</v>
      </c>
      <c r="B13884" s="188"/>
      <c r="C13884" s="188"/>
      <c r="D13884" s="190"/>
      <c r="E13884" s="190"/>
      <c r="F13884" s="189"/>
      <c r="G13884" s="189"/>
      <c r="I13884" s="303"/>
      <c r="S13884" s="282"/>
    </row>
    <row r="13885" spans="1:20" s="191" customFormat="1">
      <c r="A13885" s="188" t="str">
        <f>CONCATENATE('Prestaciones y AIU'!A12504," ANALISIS DE PRECIOS UNITARIOS")</f>
        <v xml:space="preserve"> ANALISIS DE PRECIOS UNITARIOS</v>
      </c>
      <c r="B13885" s="188"/>
      <c r="C13885" s="188"/>
      <c r="D13885" s="190"/>
      <c r="E13885" s="190"/>
      <c r="F13885" s="189"/>
      <c r="G13885" s="189"/>
      <c r="I13885" s="303"/>
      <c r="S13885" s="282"/>
    </row>
    <row r="13886" spans="1:20" s="191" customFormat="1">
      <c r="A13886" s="188" t="str">
        <f>Objeto_LIC</f>
        <v>OBJETO PROCESO COMPETITIVO</v>
      </c>
      <c r="B13886" s="188"/>
      <c r="C13886" s="188"/>
      <c r="D13886" s="190"/>
      <c r="E13886" s="190"/>
      <c r="F13886" s="189"/>
      <c r="G13886" s="189"/>
      <c r="I13886" s="303"/>
      <c r="S13886" s="282"/>
    </row>
    <row r="13887" spans="1:20">
      <c r="A13887" s="188"/>
      <c r="B13887" s="188"/>
      <c r="C13887" s="188"/>
      <c r="D13887" s="190"/>
      <c r="E13887" s="190"/>
      <c r="F13887" s="189"/>
      <c r="G13887" s="189"/>
    </row>
    <row r="13888" spans="1:20" s="201" customFormat="1" ht="13.5" thickBot="1">
      <c r="A13888" s="192"/>
      <c r="B13888" s="192"/>
      <c r="C13888" s="192"/>
      <c r="D13888" s="194"/>
      <c r="E13888" s="194"/>
      <c r="F13888" s="193"/>
      <c r="G13888" s="193"/>
      <c r="I13888" s="305"/>
      <c r="S13888" s="282"/>
    </row>
    <row r="13889" spans="1:19" ht="13.5" thickTop="1">
      <c r="A13889" s="196"/>
      <c r="B13889" s="197"/>
      <c r="C13889" s="197"/>
      <c r="D13889" s="199"/>
      <c r="E13889" s="199"/>
      <c r="F13889" s="198"/>
      <c r="G13889" s="200" t="s">
        <v>125</v>
      </c>
    </row>
    <row r="13890" spans="1:19">
      <c r="A13890" s="202" t="s">
        <v>58</v>
      </c>
      <c r="B13890" s="844" t="str">
        <f>Proponente</f>
        <v>INDICAR NOMBRE DE CONTRATISTA</v>
      </c>
      <c r="C13890" s="844"/>
      <c r="D13890" s="844"/>
      <c r="E13890" s="844"/>
      <c r="F13890" s="844"/>
      <c r="G13890" s="845"/>
    </row>
    <row r="13891" spans="1:19">
      <c r="A13891" s="202" t="s">
        <v>59</v>
      </c>
      <c r="B13891" s="203" t="str">
        <f>Presupuesto!$A$208</f>
        <v>U.1.174</v>
      </c>
      <c r="C13891" s="844">
        <f>Presupuesto!$B$208</f>
        <v>0</v>
      </c>
      <c r="D13891" s="844"/>
      <c r="E13891" s="844"/>
      <c r="F13891" s="844"/>
      <c r="G13891" s="845"/>
    </row>
    <row r="13892" spans="1:19">
      <c r="A13892" s="204"/>
      <c r="D13892" s="206"/>
      <c r="E13892" s="206"/>
      <c r="F13892" s="192" t="s">
        <v>87</v>
      </c>
      <c r="G13892" s="207">
        <f>Presupuesto!$C$208</f>
        <v>0</v>
      </c>
      <c r="I13892" s="306"/>
      <c r="J13892" s="281"/>
      <c r="K13892" s="281"/>
      <c r="L13892" s="281"/>
      <c r="M13892" s="281"/>
      <c r="N13892" s="281"/>
      <c r="O13892" s="281"/>
      <c r="P13892" s="281"/>
      <c r="Q13892" s="281"/>
      <c r="R13892" s="281"/>
      <c r="S13892" s="281"/>
    </row>
    <row r="13893" spans="1:19" s="209" customFormat="1" ht="13.5" thickBot="1">
      <c r="A13893" s="202" t="s">
        <v>60</v>
      </c>
      <c r="B13893" s="195"/>
      <c r="C13893" s="195"/>
      <c r="D13893" s="206"/>
      <c r="E13893" s="206"/>
      <c r="F13893" s="205"/>
      <c r="G13893" s="208"/>
      <c r="I13893" s="307"/>
      <c r="S13893" s="281"/>
    </row>
    <row r="13894" spans="1:19" ht="13.5" thickTop="1">
      <c r="A13894" s="210" t="s">
        <v>53</v>
      </c>
      <c r="B13894" s="211" t="s">
        <v>61</v>
      </c>
      <c r="C13894" s="211" t="s">
        <v>62</v>
      </c>
      <c r="D13894" s="212" t="s">
        <v>70</v>
      </c>
      <c r="E13894" s="213" t="s">
        <v>98</v>
      </c>
      <c r="F13894" s="213" t="s">
        <v>75</v>
      </c>
      <c r="G13894" s="214" t="s">
        <v>66</v>
      </c>
      <c r="I13894" s="269"/>
    </row>
    <row r="13895" spans="1:19">
      <c r="A13895" s="215" t="str">
        <f t="shared" ref="A13895:A13906" si="2482">IF(I13894=0,"-",VLOOKUP(I13894,EQUIPOS,2,FALSE))</f>
        <v>-</v>
      </c>
      <c r="B13895" s="216"/>
      <c r="C13895" s="216"/>
      <c r="D13895" s="186"/>
      <c r="E13895" s="217">
        <f t="shared" ref="E13895:E13906" si="2483">IF(I13894=0,0,VLOOKUP(I13894,EQUIPOS,4,FALSE))</f>
        <v>0</v>
      </c>
      <c r="F13895" s="218">
        <f t="shared" ref="F13895:F13906" si="2484">IF(D13895=0,0,E13895/D13895)</f>
        <v>0</v>
      </c>
      <c r="G13895" s="219"/>
      <c r="I13895" s="269"/>
    </row>
    <row r="13896" spans="1:19">
      <c r="A13896" s="215" t="str">
        <f t="shared" si="2482"/>
        <v>-</v>
      </c>
      <c r="B13896" s="216"/>
      <c r="C13896" s="216"/>
      <c r="D13896" s="186"/>
      <c r="E13896" s="217">
        <f t="shared" si="2483"/>
        <v>0</v>
      </c>
      <c r="F13896" s="218">
        <f t="shared" si="2484"/>
        <v>0</v>
      </c>
      <c r="G13896" s="220"/>
      <c r="I13896" s="269"/>
    </row>
    <row r="13897" spans="1:19">
      <c r="A13897" s="215" t="str">
        <f t="shared" si="2482"/>
        <v>-</v>
      </c>
      <c r="B13897" s="216"/>
      <c r="C13897" s="216"/>
      <c r="D13897" s="186"/>
      <c r="E13897" s="217">
        <f t="shared" si="2483"/>
        <v>0</v>
      </c>
      <c r="F13897" s="218">
        <f t="shared" si="2484"/>
        <v>0</v>
      </c>
      <c r="G13897" s="220"/>
      <c r="I13897" s="269"/>
    </row>
    <row r="13898" spans="1:19">
      <c r="A13898" s="215" t="str">
        <f t="shared" si="2482"/>
        <v>-</v>
      </c>
      <c r="B13898" s="216"/>
      <c r="C13898" s="216"/>
      <c r="D13898" s="186"/>
      <c r="E13898" s="217">
        <f t="shared" si="2483"/>
        <v>0</v>
      </c>
      <c r="F13898" s="218">
        <f t="shared" si="2484"/>
        <v>0</v>
      </c>
      <c r="G13898" s="220"/>
      <c r="I13898" s="269"/>
    </row>
    <row r="13899" spans="1:19">
      <c r="A13899" s="215" t="str">
        <f t="shared" si="2482"/>
        <v>-</v>
      </c>
      <c r="B13899" s="216"/>
      <c r="C13899" s="216"/>
      <c r="D13899" s="186"/>
      <c r="E13899" s="217">
        <f t="shared" si="2483"/>
        <v>0</v>
      </c>
      <c r="F13899" s="218">
        <f t="shared" si="2484"/>
        <v>0</v>
      </c>
      <c r="G13899" s="220"/>
      <c r="I13899" s="269"/>
    </row>
    <row r="13900" spans="1:19">
      <c r="A13900" s="215" t="str">
        <f t="shared" si="2482"/>
        <v>-</v>
      </c>
      <c r="B13900" s="216"/>
      <c r="C13900" s="216"/>
      <c r="D13900" s="186"/>
      <c r="E13900" s="217">
        <f t="shared" si="2483"/>
        <v>0</v>
      </c>
      <c r="F13900" s="218">
        <f t="shared" si="2484"/>
        <v>0</v>
      </c>
      <c r="G13900" s="220"/>
      <c r="I13900" s="269"/>
    </row>
    <row r="13901" spans="1:19">
      <c r="A13901" s="215" t="str">
        <f t="shared" si="2482"/>
        <v>-</v>
      </c>
      <c r="B13901" s="216"/>
      <c r="C13901" s="216"/>
      <c r="D13901" s="186"/>
      <c r="E13901" s="217">
        <f t="shared" si="2483"/>
        <v>0</v>
      </c>
      <c r="F13901" s="218">
        <f t="shared" si="2484"/>
        <v>0</v>
      </c>
      <c r="G13901" s="220"/>
      <c r="I13901" s="269"/>
    </row>
    <row r="13902" spans="1:19">
      <c r="A13902" s="215" t="str">
        <f t="shared" si="2482"/>
        <v>-</v>
      </c>
      <c r="B13902" s="216"/>
      <c r="C13902" s="216"/>
      <c r="D13902" s="186"/>
      <c r="E13902" s="217">
        <f t="shared" si="2483"/>
        <v>0</v>
      </c>
      <c r="F13902" s="218">
        <f t="shared" si="2484"/>
        <v>0</v>
      </c>
      <c r="G13902" s="220"/>
      <c r="I13902" s="269"/>
    </row>
    <row r="13903" spans="1:19">
      <c r="A13903" s="215" t="str">
        <f t="shared" si="2482"/>
        <v>-</v>
      </c>
      <c r="B13903" s="216"/>
      <c r="C13903" s="216"/>
      <c r="D13903" s="186"/>
      <c r="E13903" s="217">
        <f t="shared" si="2483"/>
        <v>0</v>
      </c>
      <c r="F13903" s="218">
        <f t="shared" si="2484"/>
        <v>0</v>
      </c>
      <c r="G13903" s="220"/>
      <c r="I13903" s="269"/>
    </row>
    <row r="13904" spans="1:19">
      <c r="A13904" s="215" t="str">
        <f t="shared" si="2482"/>
        <v>-</v>
      </c>
      <c r="B13904" s="216"/>
      <c r="C13904" s="216"/>
      <c r="D13904" s="186"/>
      <c r="E13904" s="217">
        <f t="shared" si="2483"/>
        <v>0</v>
      </c>
      <c r="F13904" s="218">
        <f t="shared" si="2484"/>
        <v>0</v>
      </c>
      <c r="G13904" s="220"/>
      <c r="I13904" s="269"/>
    </row>
    <row r="13905" spans="1:19">
      <c r="A13905" s="215" t="str">
        <f t="shared" si="2482"/>
        <v>-</v>
      </c>
      <c r="B13905" s="216"/>
      <c r="C13905" s="216"/>
      <c r="D13905" s="186"/>
      <c r="E13905" s="217">
        <f t="shared" si="2483"/>
        <v>0</v>
      </c>
      <c r="F13905" s="218">
        <f t="shared" si="2484"/>
        <v>0</v>
      </c>
      <c r="G13905" s="220"/>
      <c r="I13905" s="269"/>
    </row>
    <row r="13906" spans="1:19">
      <c r="A13906" s="215" t="str">
        <f t="shared" si="2482"/>
        <v>-</v>
      </c>
      <c r="B13906" s="216"/>
      <c r="C13906" s="216"/>
      <c r="D13906" s="186"/>
      <c r="E13906" s="217">
        <f t="shared" si="2483"/>
        <v>0</v>
      </c>
      <c r="F13906" s="218">
        <f t="shared" si="2484"/>
        <v>0</v>
      </c>
      <c r="G13906" s="220"/>
      <c r="I13906" s="308"/>
    </row>
    <row r="13907" spans="1:19" ht="13.5" thickBot="1">
      <c r="A13907" s="222"/>
      <c r="B13907" s="223"/>
      <c r="C13907" s="223"/>
      <c r="D13907" s="225"/>
      <c r="E13907" s="225"/>
      <c r="F13907" s="226" t="s">
        <v>76</v>
      </c>
      <c r="G13907" s="227">
        <f>SUM(F13895:F13906)</f>
        <v>0</v>
      </c>
      <c r="I13907" s="308"/>
    </row>
    <row r="13908" spans="1:19" s="209" customFormat="1" ht="13.5" thickTop="1">
      <c r="A13908" s="228" t="s">
        <v>63</v>
      </c>
      <c r="B13908" s="229"/>
      <c r="C13908" s="229"/>
      <c r="D13908" s="231"/>
      <c r="E13908" s="231"/>
      <c r="F13908" s="230"/>
      <c r="G13908" s="232"/>
      <c r="I13908" s="307"/>
      <c r="S13908" s="281"/>
    </row>
    <row r="13909" spans="1:19" ht="26">
      <c r="A13909" s="233" t="s">
        <v>53</v>
      </c>
      <c r="B13909" s="234"/>
      <c r="C13909" s="235" t="s">
        <v>54</v>
      </c>
      <c r="D13909" s="298" t="s">
        <v>64</v>
      </c>
      <c r="E13909" s="236" t="s">
        <v>65</v>
      </c>
      <c r="F13909" s="237" t="s">
        <v>75</v>
      </c>
      <c r="G13909" s="238" t="s">
        <v>66</v>
      </c>
      <c r="I13909" s="269"/>
    </row>
    <row r="13910" spans="1:19">
      <c r="A13910" s="842" t="str">
        <f t="shared" ref="A13910:A13921" si="2485">IF(I13909=0,"",VLOOKUP(I13909,MATERIALES,2,FALSE))</f>
        <v/>
      </c>
      <c r="B13910" s="843"/>
      <c r="C13910" s="239" t="str">
        <f t="shared" ref="C13910:C13918" si="2486">IF(I13909=0,"",VLOOKUP(I13909,MATERIALES,3,FALSE))</f>
        <v/>
      </c>
      <c r="D13910" s="186"/>
      <c r="E13910" s="240">
        <f t="shared" ref="E13910:E13921" si="2487">IF(I13909=0,0,VLOOKUP(I13909,MATERIALES,4,FALSE))</f>
        <v>0</v>
      </c>
      <c r="F13910" s="218">
        <f>D13910*E13910</f>
        <v>0</v>
      </c>
      <c r="G13910" s="219"/>
      <c r="I13910" s="269"/>
    </row>
    <row r="13911" spans="1:19">
      <c r="A13911" s="842" t="str">
        <f t="shared" si="2485"/>
        <v/>
      </c>
      <c r="B13911" s="843"/>
      <c r="C13911" s="239" t="str">
        <f t="shared" si="2486"/>
        <v/>
      </c>
      <c r="D13911" s="186"/>
      <c r="E13911" s="240">
        <f t="shared" si="2487"/>
        <v>0</v>
      </c>
      <c r="F13911" s="218">
        <f t="shared" ref="F13911:F13921" si="2488">D13911*E13911</f>
        <v>0</v>
      </c>
      <c r="G13911" s="220"/>
      <c r="I13911" s="269"/>
    </row>
    <row r="13912" spans="1:19">
      <c r="A13912" s="842" t="str">
        <f t="shared" si="2485"/>
        <v/>
      </c>
      <c r="B13912" s="843"/>
      <c r="C13912" s="239" t="str">
        <f t="shared" si="2486"/>
        <v/>
      </c>
      <c r="D13912" s="186"/>
      <c r="E13912" s="240">
        <f t="shared" si="2487"/>
        <v>0</v>
      </c>
      <c r="F13912" s="218">
        <f t="shared" si="2488"/>
        <v>0</v>
      </c>
      <c r="G13912" s="220"/>
      <c r="I13912" s="269"/>
    </row>
    <row r="13913" spans="1:19">
      <c r="A13913" s="842" t="str">
        <f t="shared" si="2485"/>
        <v/>
      </c>
      <c r="B13913" s="843"/>
      <c r="C13913" s="239" t="str">
        <f t="shared" si="2486"/>
        <v/>
      </c>
      <c r="D13913" s="186"/>
      <c r="E13913" s="240">
        <f t="shared" si="2487"/>
        <v>0</v>
      </c>
      <c r="F13913" s="218">
        <f t="shared" si="2488"/>
        <v>0</v>
      </c>
      <c r="G13913" s="220"/>
      <c r="I13913" s="269"/>
    </row>
    <row r="13914" spans="1:19">
      <c r="A13914" s="842" t="str">
        <f t="shared" si="2485"/>
        <v/>
      </c>
      <c r="B13914" s="843"/>
      <c r="C13914" s="239" t="str">
        <f t="shared" si="2486"/>
        <v/>
      </c>
      <c r="D13914" s="186"/>
      <c r="E13914" s="240">
        <f t="shared" si="2487"/>
        <v>0</v>
      </c>
      <c r="F13914" s="218">
        <f t="shared" si="2488"/>
        <v>0</v>
      </c>
      <c r="G13914" s="220"/>
      <c r="I13914" s="269"/>
    </row>
    <row r="13915" spans="1:19">
      <c r="A13915" s="842" t="str">
        <f t="shared" si="2485"/>
        <v/>
      </c>
      <c r="B13915" s="843"/>
      <c r="C13915" s="239" t="str">
        <f t="shared" si="2486"/>
        <v/>
      </c>
      <c r="D13915" s="186"/>
      <c r="E13915" s="240">
        <f t="shared" si="2487"/>
        <v>0</v>
      </c>
      <c r="F13915" s="218">
        <f t="shared" si="2488"/>
        <v>0</v>
      </c>
      <c r="G13915" s="220"/>
      <c r="I13915" s="269"/>
    </row>
    <row r="13916" spans="1:19">
      <c r="A13916" s="842" t="str">
        <f t="shared" si="2485"/>
        <v/>
      </c>
      <c r="B13916" s="843"/>
      <c r="C13916" s="239" t="str">
        <f t="shared" si="2486"/>
        <v/>
      </c>
      <c r="D13916" s="186"/>
      <c r="E13916" s="240">
        <f t="shared" si="2487"/>
        <v>0</v>
      </c>
      <c r="F13916" s="218">
        <f t="shared" si="2488"/>
        <v>0</v>
      </c>
      <c r="G13916" s="220"/>
      <c r="I13916" s="269"/>
    </row>
    <row r="13917" spans="1:19">
      <c r="A13917" s="842" t="str">
        <f t="shared" si="2485"/>
        <v/>
      </c>
      <c r="B13917" s="843"/>
      <c r="C13917" s="239" t="str">
        <f t="shared" si="2486"/>
        <v/>
      </c>
      <c r="D13917" s="186"/>
      <c r="E13917" s="240">
        <f t="shared" si="2487"/>
        <v>0</v>
      </c>
      <c r="F13917" s="218">
        <f t="shared" si="2488"/>
        <v>0</v>
      </c>
      <c r="G13917" s="241"/>
      <c r="I13917" s="269"/>
    </row>
    <row r="13918" spans="1:19">
      <c r="A13918" s="842" t="str">
        <f t="shared" si="2485"/>
        <v/>
      </c>
      <c r="B13918" s="843"/>
      <c r="C13918" s="239" t="str">
        <f t="shared" si="2486"/>
        <v/>
      </c>
      <c r="D13918" s="186"/>
      <c r="E13918" s="240">
        <f t="shared" si="2487"/>
        <v>0</v>
      </c>
      <c r="F13918" s="218">
        <f t="shared" si="2488"/>
        <v>0</v>
      </c>
      <c r="G13918" s="220"/>
      <c r="I13918" s="269"/>
    </row>
    <row r="13919" spans="1:19">
      <c r="A13919" s="842" t="str">
        <f t="shared" si="2485"/>
        <v/>
      </c>
      <c r="B13919" s="843"/>
      <c r="C13919" s="239"/>
      <c r="D13919" s="186"/>
      <c r="E13919" s="240">
        <f t="shared" si="2487"/>
        <v>0</v>
      </c>
      <c r="F13919" s="218">
        <f t="shared" si="2488"/>
        <v>0</v>
      </c>
      <c r="G13919" s="220"/>
      <c r="I13919" s="269"/>
    </row>
    <row r="13920" spans="1:19">
      <c r="A13920" s="842" t="str">
        <f t="shared" si="2485"/>
        <v/>
      </c>
      <c r="B13920" s="843"/>
      <c r="C13920" s="239"/>
      <c r="D13920" s="186"/>
      <c r="E13920" s="240">
        <f t="shared" si="2487"/>
        <v>0</v>
      </c>
      <c r="F13920" s="218">
        <f t="shared" si="2488"/>
        <v>0</v>
      </c>
      <c r="G13920" s="220"/>
      <c r="I13920" s="269"/>
    </row>
    <row r="13921" spans="1:9" ht="26.25" customHeight="1">
      <c r="A13921" s="842" t="str">
        <f t="shared" si="2485"/>
        <v/>
      </c>
      <c r="B13921" s="843"/>
      <c r="C13921" s="239" t="str">
        <f t="shared" ref="C13921" si="2489">IF(I13920=0,"",VLOOKUP(I13920,MATERIALES,3,FALSE))</f>
        <v/>
      </c>
      <c r="D13921" s="186"/>
      <c r="E13921" s="240">
        <f t="shared" si="2487"/>
        <v>0</v>
      </c>
      <c r="F13921" s="218">
        <f t="shared" si="2488"/>
        <v>0</v>
      </c>
      <c r="G13921" s="221"/>
      <c r="I13921" s="308"/>
    </row>
    <row r="13922" spans="1:9" ht="13.5" thickBot="1">
      <c r="A13922" s="204"/>
      <c r="D13922" s="206"/>
      <c r="E13922" s="242"/>
      <c r="F13922" s="243" t="s">
        <v>77</v>
      </c>
      <c r="G13922" s="241">
        <f>SUM(F13910:F13921)</f>
        <v>0</v>
      </c>
      <c r="I13922" s="308"/>
    </row>
    <row r="13923" spans="1:9" ht="14" thickTop="1" thickBot="1">
      <c r="A13923" s="244" t="s">
        <v>68</v>
      </c>
      <c r="B13923" s="245"/>
      <c r="C13923" s="245"/>
      <c r="D13923" s="247"/>
      <c r="E13923" s="247"/>
      <c r="F13923" s="246"/>
      <c r="G13923" s="248"/>
      <c r="I13923" s="308"/>
    </row>
    <row r="13924" spans="1:9" ht="13.5" thickTop="1">
      <c r="A13924" s="233" t="s">
        <v>53</v>
      </c>
      <c r="B13924" s="234"/>
      <c r="C13924" s="236" t="s">
        <v>67</v>
      </c>
      <c r="D13924" s="298" t="s">
        <v>71</v>
      </c>
      <c r="E13924" s="236" t="s">
        <v>96</v>
      </c>
      <c r="F13924" s="237" t="s">
        <v>75</v>
      </c>
      <c r="G13924" s="238" t="s">
        <v>66</v>
      </c>
      <c r="I13924" s="269"/>
    </row>
    <row r="13925" spans="1:9">
      <c r="A13925" s="842" t="str">
        <f>IF(I13924=0,"",VLOOKUP(I13924,EQUIPOS,2,FALSE))</f>
        <v/>
      </c>
      <c r="B13925" s="843"/>
      <c r="C13925" s="187"/>
      <c r="D13925" s="186"/>
      <c r="E13925" s="240">
        <f>IF(I13924=0,0,VLOOKUP(I13924,EQUIPOS,4,FALSE))</f>
        <v>0</v>
      </c>
      <c r="F13925" s="218">
        <f>C13925*D13925*E13925</f>
        <v>0</v>
      </c>
      <c r="G13925" s="219"/>
      <c r="I13925" s="269"/>
    </row>
    <row r="13926" spans="1:9">
      <c r="A13926" s="842" t="str">
        <f>IF(I13925=0,"",VLOOKUP(I13925,EQUIPOS,2,FALSE))</f>
        <v/>
      </c>
      <c r="B13926" s="843"/>
      <c r="C13926" s="187"/>
      <c r="D13926" s="186"/>
      <c r="E13926" s="240">
        <f>IF(I13925=0,0,VLOOKUP(I13925,EQUIPOS,4,FALSE))</f>
        <v>0</v>
      </c>
      <c r="F13926" s="218">
        <f t="shared" ref="F13926:F13929" si="2490">C13926*D13926*E13926</f>
        <v>0</v>
      </c>
      <c r="G13926" s="220"/>
      <c r="I13926" s="269"/>
    </row>
    <row r="13927" spans="1:9">
      <c r="A13927" s="842" t="str">
        <f>IF(I13926=0,"",VLOOKUP(I13926,EQUIPOS,2,FALSE))</f>
        <v/>
      </c>
      <c r="B13927" s="843"/>
      <c r="C13927" s="187"/>
      <c r="D13927" s="186"/>
      <c r="E13927" s="240">
        <f>IF(I13926=0,0,VLOOKUP(I13926,EQUIPOS,4,FALSE))</f>
        <v>0</v>
      </c>
      <c r="F13927" s="218">
        <f t="shared" si="2490"/>
        <v>0</v>
      </c>
      <c r="G13927" s="220"/>
      <c r="I13927" s="269"/>
    </row>
    <row r="13928" spans="1:9">
      <c r="A13928" s="842" t="str">
        <f>IF(I13927=0,"",VLOOKUP(I13927,EQUIPOS,2,FALSE))</f>
        <v/>
      </c>
      <c r="B13928" s="843"/>
      <c r="C13928" s="187"/>
      <c r="D13928" s="186"/>
      <c r="E13928" s="240">
        <f>IF(I13927=0,0,VLOOKUP(I13927,EQUIPOS,4,FALSE))</f>
        <v>0</v>
      </c>
      <c r="F13928" s="218">
        <f t="shared" si="2490"/>
        <v>0</v>
      </c>
      <c r="G13928" s="220"/>
      <c r="I13928" s="269"/>
    </row>
    <row r="13929" spans="1:9" ht="30.75" customHeight="1">
      <c r="A13929" s="842" t="str">
        <f>IF(I13928=0,"",VLOOKUP(I13928,EQUIPOS,2,FALSE))</f>
        <v/>
      </c>
      <c r="B13929" s="843"/>
      <c r="C13929" s="187"/>
      <c r="D13929" s="186"/>
      <c r="E13929" s="240">
        <f>IF(I13928=0,0,VLOOKUP(I13928,EQUIPOS,4,FALSE))</f>
        <v>0</v>
      </c>
      <c r="F13929" s="218">
        <f t="shared" si="2490"/>
        <v>0</v>
      </c>
      <c r="G13929" s="221"/>
      <c r="I13929" s="308"/>
    </row>
    <row r="13930" spans="1:9" ht="13.5" thickBot="1">
      <c r="A13930" s="222"/>
      <c r="B13930" s="223"/>
      <c r="C13930" s="223"/>
      <c r="D13930" s="225"/>
      <c r="E13930" s="249"/>
      <c r="F13930" s="226" t="s">
        <v>78</v>
      </c>
      <c r="G13930" s="250">
        <f>SUM(F13925:F13929)</f>
        <v>0</v>
      </c>
      <c r="I13930" s="308"/>
    </row>
    <row r="13931" spans="1:9" ht="13.5" thickTop="1">
      <c r="A13931" s="228" t="s">
        <v>69</v>
      </c>
      <c r="B13931" s="229"/>
      <c r="C13931" s="229"/>
      <c r="D13931" s="231"/>
      <c r="E13931" s="231"/>
      <c r="F13931" s="230"/>
      <c r="G13931" s="232"/>
      <c r="H13931" s="209"/>
      <c r="I13931" s="307"/>
    </row>
    <row r="13932" spans="1:9" ht="26">
      <c r="A13932" s="233" t="s">
        <v>53</v>
      </c>
      <c r="B13932" s="235" t="s">
        <v>54</v>
      </c>
      <c r="C13932" s="235" t="s">
        <v>64</v>
      </c>
      <c r="D13932" s="298" t="s">
        <v>70</v>
      </c>
      <c r="E13932" s="236" t="s">
        <v>65</v>
      </c>
      <c r="F13932" s="237" t="s">
        <v>75</v>
      </c>
      <c r="G13932" s="238" t="s">
        <v>66</v>
      </c>
      <c r="I13932" s="269"/>
    </row>
    <row r="13933" spans="1:9">
      <c r="A13933" s="251" t="str">
        <f t="shared" ref="A13933:A13944" si="2491">IF(I13932=0,"",VLOOKUP(I13932,MANOOBRA,2,FALSE))</f>
        <v/>
      </c>
      <c r="B13933" s="239" t="str">
        <f t="shared" ref="B13933:B13944" si="2492">IF(I13932=0,"",VLOOKUP(I13932,MANOOBRA,3,FALSE))</f>
        <v/>
      </c>
      <c r="C13933" s="187"/>
      <c r="D13933" s="187"/>
      <c r="E13933" s="240">
        <f t="shared" ref="E13933:E13944" si="2493">IF(I13932=0,0,VLOOKUP(I13932,MANOOBRA,4,FALSE))</f>
        <v>0</v>
      </c>
      <c r="F13933" s="218">
        <f>IF(D13933=0,0,C13933*E13933/D13933)</f>
        <v>0</v>
      </c>
      <c r="G13933" s="219"/>
      <c r="I13933" s="269"/>
    </row>
    <row r="13934" spans="1:9">
      <c r="A13934" s="251" t="str">
        <f t="shared" si="2491"/>
        <v/>
      </c>
      <c r="B13934" s="239" t="str">
        <f t="shared" si="2492"/>
        <v/>
      </c>
      <c r="C13934" s="187"/>
      <c r="D13934" s="187"/>
      <c r="E13934" s="240">
        <f t="shared" si="2493"/>
        <v>0</v>
      </c>
      <c r="F13934" s="218">
        <f t="shared" ref="F13934:F13944" si="2494">IF(D13934=0,0,C13934*E13934/D13934)</f>
        <v>0</v>
      </c>
      <c r="G13934" s="220"/>
      <c r="I13934" s="269"/>
    </row>
    <row r="13935" spans="1:9">
      <c r="A13935" s="251" t="str">
        <f t="shared" si="2491"/>
        <v/>
      </c>
      <c r="B13935" s="239" t="str">
        <f t="shared" si="2492"/>
        <v/>
      </c>
      <c r="C13935" s="187"/>
      <c r="D13935" s="290"/>
      <c r="E13935" s="240">
        <f t="shared" si="2493"/>
        <v>0</v>
      </c>
      <c r="F13935" s="218">
        <f t="shared" si="2494"/>
        <v>0</v>
      </c>
      <c r="G13935" s="220"/>
      <c r="I13935" s="269"/>
    </row>
    <row r="13936" spans="1:9">
      <c r="A13936" s="251" t="str">
        <f t="shared" si="2491"/>
        <v/>
      </c>
      <c r="B13936" s="239" t="str">
        <f t="shared" si="2492"/>
        <v/>
      </c>
      <c r="C13936" s="187"/>
      <c r="D13936" s="187"/>
      <c r="E13936" s="240">
        <f t="shared" si="2493"/>
        <v>0</v>
      </c>
      <c r="F13936" s="218">
        <f t="shared" si="2494"/>
        <v>0</v>
      </c>
      <c r="G13936" s="220"/>
      <c r="I13936" s="269"/>
    </row>
    <row r="13937" spans="1:20">
      <c r="A13937" s="251" t="str">
        <f t="shared" si="2491"/>
        <v/>
      </c>
      <c r="B13937" s="239" t="str">
        <f t="shared" si="2492"/>
        <v/>
      </c>
      <c r="C13937" s="187"/>
      <c r="D13937" s="187"/>
      <c r="E13937" s="240">
        <f t="shared" si="2493"/>
        <v>0</v>
      </c>
      <c r="F13937" s="218">
        <f t="shared" si="2494"/>
        <v>0</v>
      </c>
      <c r="G13937" s="220"/>
      <c r="I13937" s="269"/>
    </row>
    <row r="13938" spans="1:20">
      <c r="A13938" s="251" t="str">
        <f t="shared" si="2491"/>
        <v/>
      </c>
      <c r="B13938" s="239" t="str">
        <f t="shared" si="2492"/>
        <v/>
      </c>
      <c r="C13938" s="187"/>
      <c r="D13938" s="187"/>
      <c r="E13938" s="240">
        <f t="shared" si="2493"/>
        <v>0</v>
      </c>
      <c r="F13938" s="218">
        <f t="shared" si="2494"/>
        <v>0</v>
      </c>
      <c r="G13938" s="220"/>
      <c r="I13938" s="269"/>
    </row>
    <row r="13939" spans="1:20">
      <c r="A13939" s="251" t="str">
        <f t="shared" si="2491"/>
        <v/>
      </c>
      <c r="B13939" s="239" t="str">
        <f t="shared" si="2492"/>
        <v/>
      </c>
      <c r="C13939" s="187"/>
      <c r="D13939" s="187"/>
      <c r="E13939" s="240">
        <f t="shared" si="2493"/>
        <v>0</v>
      </c>
      <c r="F13939" s="218">
        <f t="shared" si="2494"/>
        <v>0</v>
      </c>
      <c r="G13939" s="220"/>
      <c r="I13939" s="269"/>
    </row>
    <row r="13940" spans="1:20">
      <c r="A13940" s="251" t="str">
        <f t="shared" si="2491"/>
        <v/>
      </c>
      <c r="B13940" s="239" t="str">
        <f t="shared" si="2492"/>
        <v/>
      </c>
      <c r="C13940" s="187"/>
      <c r="D13940" s="187"/>
      <c r="E13940" s="240">
        <f t="shared" si="2493"/>
        <v>0</v>
      </c>
      <c r="F13940" s="218">
        <f t="shared" si="2494"/>
        <v>0</v>
      </c>
      <c r="G13940" s="220"/>
      <c r="I13940" s="269"/>
    </row>
    <row r="13941" spans="1:20">
      <c r="A13941" s="251" t="str">
        <f t="shared" si="2491"/>
        <v/>
      </c>
      <c r="B13941" s="239" t="str">
        <f t="shared" si="2492"/>
        <v/>
      </c>
      <c r="C13941" s="187"/>
      <c r="D13941" s="187"/>
      <c r="E13941" s="240">
        <f t="shared" si="2493"/>
        <v>0</v>
      </c>
      <c r="F13941" s="218">
        <f t="shared" si="2494"/>
        <v>0</v>
      </c>
      <c r="G13941" s="220"/>
      <c r="I13941" s="269"/>
    </row>
    <row r="13942" spans="1:20">
      <c r="A13942" s="251" t="str">
        <f t="shared" si="2491"/>
        <v/>
      </c>
      <c r="B13942" s="239" t="str">
        <f t="shared" si="2492"/>
        <v/>
      </c>
      <c r="C13942" s="187"/>
      <c r="D13942" s="187"/>
      <c r="E13942" s="240">
        <f t="shared" si="2493"/>
        <v>0</v>
      </c>
      <c r="F13942" s="218">
        <f t="shared" si="2494"/>
        <v>0</v>
      </c>
      <c r="G13942" s="220"/>
      <c r="I13942" s="269"/>
    </row>
    <row r="13943" spans="1:20">
      <c r="A13943" s="251" t="str">
        <f t="shared" si="2491"/>
        <v/>
      </c>
      <c r="B13943" s="239" t="str">
        <f t="shared" si="2492"/>
        <v/>
      </c>
      <c r="C13943" s="187"/>
      <c r="D13943" s="187"/>
      <c r="E13943" s="240">
        <f t="shared" si="2493"/>
        <v>0</v>
      </c>
      <c r="F13943" s="218">
        <f t="shared" si="2494"/>
        <v>0</v>
      </c>
      <c r="G13943" s="220"/>
      <c r="I13943" s="269"/>
    </row>
    <row r="13944" spans="1:20" ht="31.5" customHeight="1">
      <c r="A13944" s="251" t="str">
        <f t="shared" si="2491"/>
        <v/>
      </c>
      <c r="B13944" s="239" t="str">
        <f t="shared" si="2492"/>
        <v/>
      </c>
      <c r="C13944" s="187"/>
      <c r="D13944" s="187"/>
      <c r="E13944" s="240">
        <f t="shared" si="2493"/>
        <v>0</v>
      </c>
      <c r="F13944" s="218">
        <f t="shared" si="2494"/>
        <v>0</v>
      </c>
      <c r="G13944" s="221"/>
      <c r="I13944" s="308"/>
    </row>
    <row r="13945" spans="1:20" ht="13.5" thickBot="1">
      <c r="A13945" s="222"/>
      <c r="B13945" s="223"/>
      <c r="C13945" s="223"/>
      <c r="D13945" s="225"/>
      <c r="E13945" s="225"/>
      <c r="F13945" s="226" t="s">
        <v>79</v>
      </c>
      <c r="G13945" s="250">
        <f>SUM(F13933:F13944)</f>
        <v>0</v>
      </c>
      <c r="I13945" s="308"/>
    </row>
    <row r="13946" spans="1:20" ht="13.5" thickTop="1">
      <c r="A13946" s="179" t="s">
        <v>72</v>
      </c>
      <c r="B13946" s="229"/>
      <c r="C13946" s="229"/>
      <c r="D13946" s="231"/>
      <c r="E13946" s="231"/>
      <c r="F13946" s="230"/>
      <c r="G13946" s="232"/>
      <c r="H13946" s="209"/>
      <c r="I13946" s="307"/>
    </row>
    <row r="13947" spans="1:20">
      <c r="A13947" s="233" t="s">
        <v>53</v>
      </c>
      <c r="B13947" s="234"/>
      <c r="C13947" s="234"/>
      <c r="D13947" s="299"/>
      <c r="E13947" s="236" t="s">
        <v>73</v>
      </c>
      <c r="F13947" s="237" t="s">
        <v>74</v>
      </c>
      <c r="G13947" s="252" t="s">
        <v>73</v>
      </c>
      <c r="I13947" s="308"/>
    </row>
    <row r="13948" spans="1:20">
      <c r="A13948" s="178" t="s">
        <v>86</v>
      </c>
      <c r="B13948" s="253"/>
      <c r="C13948" s="253"/>
      <c r="D13948" s="300"/>
      <c r="E13948" s="217">
        <f>SUM(G13907,G13922,G13930,G13945)</f>
        <v>0</v>
      </c>
      <c r="F13948" s="254">
        <f>A</f>
        <v>0</v>
      </c>
      <c r="G13948" s="255">
        <f>E13948*F13948</f>
        <v>0</v>
      </c>
      <c r="I13948" s="308"/>
    </row>
    <row r="13949" spans="1:20">
      <c r="A13949" s="178" t="s">
        <v>84</v>
      </c>
      <c r="B13949" s="253"/>
      <c r="C13949" s="253"/>
      <c r="D13949" s="300"/>
      <c r="E13949" s="217">
        <f>SUM(G13907,G13922,G13930,G13945)</f>
        <v>0</v>
      </c>
      <c r="F13949" s="254">
        <f>I</f>
        <v>0</v>
      </c>
      <c r="G13949" s="255">
        <f>E13949*F13949</f>
        <v>0</v>
      </c>
      <c r="I13949" s="308"/>
    </row>
    <row r="13950" spans="1:20" ht="33" customHeight="1">
      <c r="A13950" s="178" t="s">
        <v>85</v>
      </c>
      <c r="B13950" s="253"/>
      <c r="C13950" s="253"/>
      <c r="D13950" s="300"/>
      <c r="E13950" s="217">
        <f>SUM(G13907,G13922,G13930,G13945)</f>
        <v>0</v>
      </c>
      <c r="F13950" s="254">
        <f>U</f>
        <v>0</v>
      </c>
      <c r="G13950" s="255">
        <f>E13950*F13950</f>
        <v>0</v>
      </c>
      <c r="I13950" s="308"/>
      <c r="J13950" s="281"/>
      <c r="K13950" s="281"/>
      <c r="L13950" s="281"/>
      <c r="M13950" s="281"/>
      <c r="N13950" s="281"/>
      <c r="O13950" s="281"/>
      <c r="P13950" s="281"/>
      <c r="Q13950" s="281"/>
      <c r="R13950" s="281"/>
      <c r="S13950" s="281"/>
    </row>
    <row r="13951" spans="1:20" s="201" customFormat="1" ht="13.5" thickBot="1">
      <c r="A13951" s="222"/>
      <c r="B13951" s="223"/>
      <c r="C13951" s="223"/>
      <c r="D13951" s="225"/>
      <c r="E13951" s="225"/>
      <c r="F13951" s="256" t="s">
        <v>83</v>
      </c>
      <c r="G13951" s="250">
        <f>SUM(G13948:G13950)</f>
        <v>0</v>
      </c>
      <c r="I13951" s="309"/>
      <c r="J13951" s="201" t="str">
        <f>B13891</f>
        <v>U.1.174</v>
      </c>
      <c r="K13951" s="261">
        <f>E13948</f>
        <v>0</v>
      </c>
      <c r="L13951" s="261">
        <f>+G13907</f>
        <v>0</v>
      </c>
      <c r="M13951" s="261">
        <f>+G13922</f>
        <v>0</v>
      </c>
      <c r="N13951" s="261">
        <f>+G13930</f>
        <v>0</v>
      </c>
      <c r="O13951" s="261">
        <f>+G13945</f>
        <v>0</v>
      </c>
      <c r="P13951" s="280">
        <f>G13948</f>
        <v>0</v>
      </c>
      <c r="Q13951" s="280">
        <f>G13949</f>
        <v>0</v>
      </c>
      <c r="R13951" s="280">
        <f>G13950</f>
        <v>0</v>
      </c>
      <c r="S13951" s="283">
        <f>SUM(K13951:R13951)</f>
        <v>0</v>
      </c>
      <c r="T13951" s="280"/>
    </row>
    <row r="13952" spans="1:20" ht="14" thickTop="1" thickBot="1">
      <c r="A13952" s="257"/>
      <c r="B13952" s="201"/>
      <c r="C13952" s="201"/>
      <c r="D13952" s="301"/>
      <c r="E13952" s="258" t="s">
        <v>88</v>
      </c>
      <c r="F13952" s="259"/>
      <c r="G13952" s="260">
        <f>ROUND(SUM(G13907,G13922,G13930,G13945,G13951),0)</f>
        <v>0</v>
      </c>
      <c r="I13952" s="308"/>
      <c r="T13952" s="280"/>
    </row>
    <row r="13953" spans="1:20" ht="13.5" thickTop="1">
      <c r="A13953" s="262" t="s">
        <v>95</v>
      </c>
      <c r="D13953" s="206"/>
      <c r="E13953" s="206"/>
      <c r="F13953" s="205"/>
      <c r="G13953" s="208"/>
      <c r="I13953" s="308"/>
      <c r="T13953" s="280"/>
    </row>
    <row r="13954" spans="1:20">
      <c r="A13954" s="262"/>
      <c r="B13954" s="263"/>
      <c r="C13954" s="263"/>
      <c r="D13954" s="302"/>
      <c r="E13954" s="206"/>
      <c r="F13954" s="205"/>
      <c r="G13954" s="264">
        <f ca="1">TODAY()</f>
        <v>45189</v>
      </c>
      <c r="I13954" s="308"/>
      <c r="T13954" s="280"/>
    </row>
    <row r="13955" spans="1:20" s="191" customFormat="1" ht="13.5" thickBot="1">
      <c r="A13955" s="222"/>
      <c r="B13955" s="223"/>
      <c r="C13955" s="223"/>
      <c r="D13955" s="225"/>
      <c r="E13955" s="225"/>
      <c r="F13955" s="224"/>
      <c r="G13955" s="265"/>
      <c r="I13955" s="303"/>
      <c r="S13955" s="282"/>
    </row>
    <row r="13956" spans="1:20" s="191" customFormat="1" ht="13.5" thickTop="1">
      <c r="A13956" s="188" t="s">
        <v>124</v>
      </c>
      <c r="B13956" s="188"/>
      <c r="C13956" s="188"/>
      <c r="D13956" s="190"/>
      <c r="E13956" s="190"/>
      <c r="F13956" s="189"/>
      <c r="G13956" s="189"/>
      <c r="I13956" s="303"/>
      <c r="S13956" s="282"/>
    </row>
    <row r="13957" spans="1:20" s="191" customFormat="1">
      <c r="A13957" s="188" t="str">
        <f>CONCATENATE('Prestaciones y AIU'!A12576," ANALISIS DE PRECIOS UNITARIOS")</f>
        <v xml:space="preserve"> ANALISIS DE PRECIOS UNITARIOS</v>
      </c>
      <c r="B13957" s="188"/>
      <c r="C13957" s="188"/>
      <c r="D13957" s="190"/>
      <c r="E13957" s="190"/>
      <c r="F13957" s="189"/>
      <c r="G13957" s="189"/>
      <c r="I13957" s="303"/>
      <c r="S13957" s="282"/>
    </row>
    <row r="13958" spans="1:20" s="191" customFormat="1">
      <c r="A13958" s="188" t="str">
        <f>Objeto_LIC</f>
        <v>OBJETO PROCESO COMPETITIVO</v>
      </c>
      <c r="B13958" s="188"/>
      <c r="C13958" s="188"/>
      <c r="D13958" s="190"/>
      <c r="E13958" s="190"/>
      <c r="F13958" s="189"/>
      <c r="G13958" s="189"/>
      <c r="I13958" s="303"/>
      <c r="S13958" s="282"/>
    </row>
    <row r="13959" spans="1:20">
      <c r="A13959" s="188"/>
      <c r="B13959" s="188"/>
      <c r="C13959" s="188"/>
      <c r="D13959" s="190"/>
      <c r="E13959" s="190"/>
      <c r="F13959" s="189"/>
      <c r="G13959" s="189"/>
    </row>
    <row r="13960" spans="1:20" s="201" customFormat="1" ht="13.5" thickBot="1">
      <c r="A13960" s="192"/>
      <c r="B13960" s="192"/>
      <c r="C13960" s="192"/>
      <c r="D13960" s="194"/>
      <c r="E13960" s="194"/>
      <c r="F13960" s="193"/>
      <c r="G13960" s="193"/>
      <c r="I13960" s="305"/>
      <c r="S13960" s="282"/>
    </row>
    <row r="13961" spans="1:20" ht="13.5" thickTop="1">
      <c r="A13961" s="196"/>
      <c r="B13961" s="197"/>
      <c r="C13961" s="197"/>
      <c r="D13961" s="199"/>
      <c r="E13961" s="199"/>
      <c r="F13961" s="198"/>
      <c r="G13961" s="200" t="s">
        <v>125</v>
      </c>
    </row>
    <row r="13962" spans="1:20">
      <c r="A13962" s="202" t="s">
        <v>58</v>
      </c>
      <c r="B13962" s="844" t="str">
        <f>Proponente</f>
        <v>INDICAR NOMBRE DE CONTRATISTA</v>
      </c>
      <c r="C13962" s="844"/>
      <c r="D13962" s="844"/>
      <c r="E13962" s="844"/>
      <c r="F13962" s="844"/>
      <c r="G13962" s="845"/>
    </row>
    <row r="13963" spans="1:20">
      <c r="A13963" s="202" t="s">
        <v>59</v>
      </c>
      <c r="B13963" s="203" t="str">
        <f>Presupuesto!$A$209</f>
        <v>U.1.175</v>
      </c>
      <c r="C13963" s="844">
        <f>Presupuesto!$B$209</f>
        <v>0</v>
      </c>
      <c r="D13963" s="844"/>
      <c r="E13963" s="844"/>
      <c r="F13963" s="844"/>
      <c r="G13963" s="845"/>
    </row>
    <row r="13964" spans="1:20">
      <c r="A13964" s="204"/>
      <c r="D13964" s="206"/>
      <c r="E13964" s="206"/>
      <c r="F13964" s="192" t="s">
        <v>87</v>
      </c>
      <c r="G13964" s="207">
        <f>Presupuesto!$C$209</f>
        <v>0</v>
      </c>
      <c r="I13964" s="306"/>
      <c r="J13964" s="281"/>
      <c r="K13964" s="281"/>
      <c r="L13964" s="281"/>
      <c r="M13964" s="281"/>
      <c r="N13964" s="281"/>
      <c r="O13964" s="281"/>
      <c r="P13964" s="281"/>
      <c r="Q13964" s="281"/>
      <c r="R13964" s="281"/>
      <c r="S13964" s="281"/>
    </row>
    <row r="13965" spans="1:20" s="209" customFormat="1" ht="13.5" thickBot="1">
      <c r="A13965" s="202" t="s">
        <v>60</v>
      </c>
      <c r="B13965" s="195"/>
      <c r="C13965" s="195"/>
      <c r="D13965" s="206"/>
      <c r="E13965" s="206"/>
      <c r="F13965" s="205"/>
      <c r="G13965" s="208"/>
      <c r="I13965" s="307"/>
      <c r="S13965" s="281"/>
    </row>
    <row r="13966" spans="1:20" ht="13.5" thickTop="1">
      <c r="A13966" s="210" t="s">
        <v>53</v>
      </c>
      <c r="B13966" s="211" t="s">
        <v>61</v>
      </c>
      <c r="C13966" s="211" t="s">
        <v>62</v>
      </c>
      <c r="D13966" s="212" t="s">
        <v>70</v>
      </c>
      <c r="E13966" s="213" t="s">
        <v>98</v>
      </c>
      <c r="F13966" s="213" t="s">
        <v>75</v>
      </c>
      <c r="G13966" s="214" t="s">
        <v>66</v>
      </c>
      <c r="I13966" s="269"/>
    </row>
    <row r="13967" spans="1:20">
      <c r="A13967" s="215" t="str">
        <f t="shared" ref="A13967:A13978" si="2495">IF(I13966=0,"-",VLOOKUP(I13966,EQUIPOS,2,FALSE))</f>
        <v>-</v>
      </c>
      <c r="B13967" s="216"/>
      <c r="C13967" s="216"/>
      <c r="D13967" s="186"/>
      <c r="E13967" s="217">
        <f t="shared" ref="E13967:E13978" si="2496">IF(I13966=0,0,VLOOKUP(I13966,EQUIPOS,4,FALSE))</f>
        <v>0</v>
      </c>
      <c r="F13967" s="218">
        <f t="shared" ref="F13967:F13978" si="2497">IF(D13967=0,0,E13967/D13967)</f>
        <v>0</v>
      </c>
      <c r="G13967" s="219"/>
      <c r="I13967" s="269"/>
    </row>
    <row r="13968" spans="1:20">
      <c r="A13968" s="215" t="str">
        <f t="shared" si="2495"/>
        <v>-</v>
      </c>
      <c r="B13968" s="216"/>
      <c r="C13968" s="216"/>
      <c r="D13968" s="186"/>
      <c r="E13968" s="217">
        <f t="shared" si="2496"/>
        <v>0</v>
      </c>
      <c r="F13968" s="218">
        <f t="shared" si="2497"/>
        <v>0</v>
      </c>
      <c r="G13968" s="220"/>
      <c r="I13968" s="269"/>
    </row>
    <row r="13969" spans="1:19">
      <c r="A13969" s="215" t="str">
        <f t="shared" si="2495"/>
        <v>-</v>
      </c>
      <c r="B13969" s="216"/>
      <c r="C13969" s="216"/>
      <c r="D13969" s="186"/>
      <c r="E13969" s="217">
        <f t="shared" si="2496"/>
        <v>0</v>
      </c>
      <c r="F13969" s="218">
        <f t="shared" si="2497"/>
        <v>0</v>
      </c>
      <c r="G13969" s="220"/>
      <c r="I13969" s="269"/>
    </row>
    <row r="13970" spans="1:19">
      <c r="A13970" s="215" t="str">
        <f t="shared" si="2495"/>
        <v>-</v>
      </c>
      <c r="B13970" s="216"/>
      <c r="C13970" s="216"/>
      <c r="D13970" s="186"/>
      <c r="E13970" s="217">
        <f t="shared" si="2496"/>
        <v>0</v>
      </c>
      <c r="F13970" s="218">
        <f t="shared" si="2497"/>
        <v>0</v>
      </c>
      <c r="G13970" s="220"/>
      <c r="I13970" s="269"/>
    </row>
    <row r="13971" spans="1:19">
      <c r="A13971" s="215" t="str">
        <f t="shared" si="2495"/>
        <v>-</v>
      </c>
      <c r="B13971" s="216"/>
      <c r="C13971" s="216"/>
      <c r="D13971" s="186"/>
      <c r="E13971" s="217">
        <f t="shared" si="2496"/>
        <v>0</v>
      </c>
      <c r="F13971" s="218">
        <f t="shared" si="2497"/>
        <v>0</v>
      </c>
      <c r="G13971" s="220"/>
      <c r="I13971" s="269"/>
    </row>
    <row r="13972" spans="1:19">
      <c r="A13972" s="215" t="str">
        <f t="shared" si="2495"/>
        <v>-</v>
      </c>
      <c r="B13972" s="216"/>
      <c r="C13972" s="216"/>
      <c r="D13972" s="186"/>
      <c r="E13972" s="217">
        <f t="shared" si="2496"/>
        <v>0</v>
      </c>
      <c r="F13972" s="218">
        <f t="shared" si="2497"/>
        <v>0</v>
      </c>
      <c r="G13972" s="220"/>
      <c r="I13972" s="269"/>
    </row>
    <row r="13973" spans="1:19">
      <c r="A13973" s="215" t="str">
        <f t="shared" si="2495"/>
        <v>-</v>
      </c>
      <c r="B13973" s="216"/>
      <c r="C13973" s="216"/>
      <c r="D13973" s="186"/>
      <c r="E13973" s="217">
        <f t="shared" si="2496"/>
        <v>0</v>
      </c>
      <c r="F13973" s="218">
        <f t="shared" si="2497"/>
        <v>0</v>
      </c>
      <c r="G13973" s="220"/>
      <c r="I13973" s="269"/>
    </row>
    <row r="13974" spans="1:19">
      <c r="A13974" s="215" t="str">
        <f t="shared" si="2495"/>
        <v>-</v>
      </c>
      <c r="B13974" s="216"/>
      <c r="C13974" s="216"/>
      <c r="D13974" s="186"/>
      <c r="E13974" s="217">
        <f t="shared" si="2496"/>
        <v>0</v>
      </c>
      <c r="F13974" s="218">
        <f t="shared" si="2497"/>
        <v>0</v>
      </c>
      <c r="G13974" s="220"/>
      <c r="I13974" s="269"/>
    </row>
    <row r="13975" spans="1:19">
      <c r="A13975" s="215" t="str">
        <f t="shared" si="2495"/>
        <v>-</v>
      </c>
      <c r="B13975" s="216"/>
      <c r="C13975" s="216"/>
      <c r="D13975" s="186"/>
      <c r="E13975" s="217">
        <f t="shared" si="2496"/>
        <v>0</v>
      </c>
      <c r="F13975" s="218">
        <f t="shared" si="2497"/>
        <v>0</v>
      </c>
      <c r="G13975" s="220"/>
      <c r="I13975" s="269"/>
    </row>
    <row r="13976" spans="1:19">
      <c r="A13976" s="215" t="str">
        <f t="shared" si="2495"/>
        <v>-</v>
      </c>
      <c r="B13976" s="216"/>
      <c r="C13976" s="216"/>
      <c r="D13976" s="186"/>
      <c r="E13976" s="217">
        <f t="shared" si="2496"/>
        <v>0</v>
      </c>
      <c r="F13976" s="218">
        <f t="shared" si="2497"/>
        <v>0</v>
      </c>
      <c r="G13976" s="220"/>
      <c r="I13976" s="269"/>
    </row>
    <row r="13977" spans="1:19">
      <c r="A13977" s="215" t="str">
        <f t="shared" si="2495"/>
        <v>-</v>
      </c>
      <c r="B13977" s="216"/>
      <c r="C13977" s="216"/>
      <c r="D13977" s="186"/>
      <c r="E13977" s="217">
        <f t="shared" si="2496"/>
        <v>0</v>
      </c>
      <c r="F13977" s="218">
        <f t="shared" si="2497"/>
        <v>0</v>
      </c>
      <c r="G13977" s="220"/>
      <c r="I13977" s="269"/>
    </row>
    <row r="13978" spans="1:19">
      <c r="A13978" s="215" t="str">
        <f t="shared" si="2495"/>
        <v>-</v>
      </c>
      <c r="B13978" s="216"/>
      <c r="C13978" s="216"/>
      <c r="D13978" s="186"/>
      <c r="E13978" s="217">
        <f t="shared" si="2496"/>
        <v>0</v>
      </c>
      <c r="F13978" s="218">
        <f t="shared" si="2497"/>
        <v>0</v>
      </c>
      <c r="G13978" s="220"/>
      <c r="I13978" s="308"/>
    </row>
    <row r="13979" spans="1:19" ht="13.5" thickBot="1">
      <c r="A13979" s="222"/>
      <c r="B13979" s="223"/>
      <c r="C13979" s="223"/>
      <c r="D13979" s="225"/>
      <c r="E13979" s="225"/>
      <c r="F13979" s="226" t="s">
        <v>76</v>
      </c>
      <c r="G13979" s="227">
        <f>SUM(F13967:F13978)</f>
        <v>0</v>
      </c>
      <c r="I13979" s="308"/>
    </row>
    <row r="13980" spans="1:19" s="209" customFormat="1" ht="13.5" thickTop="1">
      <c r="A13980" s="228" t="s">
        <v>63</v>
      </c>
      <c r="B13980" s="229"/>
      <c r="C13980" s="229"/>
      <c r="D13980" s="231"/>
      <c r="E13980" s="231"/>
      <c r="F13980" s="230"/>
      <c r="G13980" s="232"/>
      <c r="I13980" s="307"/>
      <c r="S13980" s="281"/>
    </row>
    <row r="13981" spans="1:19" ht="26">
      <c r="A13981" s="233" t="s">
        <v>53</v>
      </c>
      <c r="B13981" s="234"/>
      <c r="C13981" s="235" t="s">
        <v>54</v>
      </c>
      <c r="D13981" s="298" t="s">
        <v>64</v>
      </c>
      <c r="E13981" s="236" t="s">
        <v>65</v>
      </c>
      <c r="F13981" s="237" t="s">
        <v>75</v>
      </c>
      <c r="G13981" s="238" t="s">
        <v>66</v>
      </c>
      <c r="I13981" s="269"/>
    </row>
    <row r="13982" spans="1:19">
      <c r="A13982" s="842" t="str">
        <f t="shared" ref="A13982:A13993" si="2498">IF(I13981=0,"",VLOOKUP(I13981,MATERIALES,2,FALSE))</f>
        <v/>
      </c>
      <c r="B13982" s="843"/>
      <c r="C13982" s="239" t="str">
        <f t="shared" ref="C13982:C13990" si="2499">IF(I13981=0,"",VLOOKUP(I13981,MATERIALES,3,FALSE))</f>
        <v/>
      </c>
      <c r="D13982" s="186"/>
      <c r="E13982" s="240">
        <f t="shared" ref="E13982:E13993" si="2500">IF(I13981=0,0,VLOOKUP(I13981,MATERIALES,4,FALSE))</f>
        <v>0</v>
      </c>
      <c r="F13982" s="218">
        <f>D13982*E13982</f>
        <v>0</v>
      </c>
      <c r="G13982" s="219"/>
      <c r="I13982" s="269"/>
    </row>
    <row r="13983" spans="1:19">
      <c r="A13983" s="842" t="str">
        <f t="shared" si="2498"/>
        <v/>
      </c>
      <c r="B13983" s="843"/>
      <c r="C13983" s="239" t="str">
        <f t="shared" si="2499"/>
        <v/>
      </c>
      <c r="D13983" s="186"/>
      <c r="E13983" s="240">
        <f t="shared" si="2500"/>
        <v>0</v>
      </c>
      <c r="F13983" s="218">
        <f t="shared" ref="F13983:F13993" si="2501">D13983*E13983</f>
        <v>0</v>
      </c>
      <c r="G13983" s="220"/>
      <c r="I13983" s="269"/>
    </row>
    <row r="13984" spans="1:19">
      <c r="A13984" s="842" t="str">
        <f t="shared" si="2498"/>
        <v/>
      </c>
      <c r="B13984" s="843"/>
      <c r="C13984" s="239" t="str">
        <f t="shared" si="2499"/>
        <v/>
      </c>
      <c r="D13984" s="186"/>
      <c r="E13984" s="240">
        <f t="shared" si="2500"/>
        <v>0</v>
      </c>
      <c r="F13984" s="218">
        <f t="shared" si="2501"/>
        <v>0</v>
      </c>
      <c r="G13984" s="220"/>
      <c r="I13984" s="269"/>
    </row>
    <row r="13985" spans="1:9">
      <c r="A13985" s="842" t="str">
        <f t="shared" si="2498"/>
        <v/>
      </c>
      <c r="B13985" s="843"/>
      <c r="C13985" s="239" t="str">
        <f t="shared" si="2499"/>
        <v/>
      </c>
      <c r="D13985" s="186"/>
      <c r="E13985" s="240">
        <f t="shared" si="2500"/>
        <v>0</v>
      </c>
      <c r="F13985" s="218">
        <f t="shared" si="2501"/>
        <v>0</v>
      </c>
      <c r="G13985" s="220"/>
      <c r="I13985" s="269"/>
    </row>
    <row r="13986" spans="1:9">
      <c r="A13986" s="842" t="str">
        <f t="shared" si="2498"/>
        <v/>
      </c>
      <c r="B13986" s="843"/>
      <c r="C13986" s="239" t="str">
        <f t="shared" si="2499"/>
        <v/>
      </c>
      <c r="D13986" s="186"/>
      <c r="E13986" s="240">
        <f t="shared" si="2500"/>
        <v>0</v>
      </c>
      <c r="F13986" s="218">
        <f t="shared" si="2501"/>
        <v>0</v>
      </c>
      <c r="G13986" s="220"/>
      <c r="I13986" s="269"/>
    </row>
    <row r="13987" spans="1:9">
      <c r="A13987" s="842" t="str">
        <f t="shared" si="2498"/>
        <v/>
      </c>
      <c r="B13987" s="843"/>
      <c r="C13987" s="239" t="str">
        <f t="shared" si="2499"/>
        <v/>
      </c>
      <c r="D13987" s="186"/>
      <c r="E13987" s="240">
        <f t="shared" si="2500"/>
        <v>0</v>
      </c>
      <c r="F13987" s="218">
        <f t="shared" si="2501"/>
        <v>0</v>
      </c>
      <c r="G13987" s="220"/>
      <c r="I13987" s="269"/>
    </row>
    <row r="13988" spans="1:9">
      <c r="A13988" s="842" t="str">
        <f t="shared" si="2498"/>
        <v/>
      </c>
      <c r="B13988" s="843"/>
      <c r="C13988" s="239" t="str">
        <f t="shared" si="2499"/>
        <v/>
      </c>
      <c r="D13988" s="186"/>
      <c r="E13988" s="240">
        <f t="shared" si="2500"/>
        <v>0</v>
      </c>
      <c r="F13988" s="218">
        <f t="shared" si="2501"/>
        <v>0</v>
      </c>
      <c r="G13988" s="220"/>
      <c r="I13988" s="269"/>
    </row>
    <row r="13989" spans="1:9">
      <c r="A13989" s="842" t="str">
        <f t="shared" si="2498"/>
        <v/>
      </c>
      <c r="B13989" s="843"/>
      <c r="C13989" s="239" t="str">
        <f t="shared" si="2499"/>
        <v/>
      </c>
      <c r="D13989" s="186"/>
      <c r="E13989" s="240">
        <f t="shared" si="2500"/>
        <v>0</v>
      </c>
      <c r="F13989" s="218">
        <f t="shared" si="2501"/>
        <v>0</v>
      </c>
      <c r="G13989" s="241"/>
      <c r="I13989" s="269"/>
    </row>
    <row r="13990" spans="1:9">
      <c r="A13990" s="842" t="str">
        <f t="shared" si="2498"/>
        <v/>
      </c>
      <c r="B13990" s="843"/>
      <c r="C13990" s="239" t="str">
        <f t="shared" si="2499"/>
        <v/>
      </c>
      <c r="D13990" s="186"/>
      <c r="E13990" s="240">
        <f t="shared" si="2500"/>
        <v>0</v>
      </c>
      <c r="F13990" s="218">
        <f t="shared" si="2501"/>
        <v>0</v>
      </c>
      <c r="G13990" s="220"/>
      <c r="I13990" s="269"/>
    </row>
    <row r="13991" spans="1:9">
      <c r="A13991" s="842" t="str">
        <f t="shared" si="2498"/>
        <v/>
      </c>
      <c r="B13991" s="843"/>
      <c r="C13991" s="239"/>
      <c r="D13991" s="186"/>
      <c r="E13991" s="240">
        <f t="shared" si="2500"/>
        <v>0</v>
      </c>
      <c r="F13991" s="218">
        <f t="shared" si="2501"/>
        <v>0</v>
      </c>
      <c r="G13991" s="220"/>
      <c r="I13991" s="269"/>
    </row>
    <row r="13992" spans="1:9">
      <c r="A13992" s="842" t="str">
        <f t="shared" si="2498"/>
        <v/>
      </c>
      <c r="B13992" s="843"/>
      <c r="C13992" s="239"/>
      <c r="D13992" s="186"/>
      <c r="E13992" s="240">
        <f t="shared" si="2500"/>
        <v>0</v>
      </c>
      <c r="F13992" s="218">
        <f t="shared" si="2501"/>
        <v>0</v>
      </c>
      <c r="G13992" s="220"/>
      <c r="I13992" s="269"/>
    </row>
    <row r="13993" spans="1:9" ht="26.25" customHeight="1">
      <c r="A13993" s="842" t="str">
        <f t="shared" si="2498"/>
        <v/>
      </c>
      <c r="B13993" s="843"/>
      <c r="C13993" s="239" t="str">
        <f t="shared" ref="C13993" si="2502">IF(I13992=0,"",VLOOKUP(I13992,MATERIALES,3,FALSE))</f>
        <v/>
      </c>
      <c r="D13993" s="186"/>
      <c r="E13993" s="240">
        <f t="shared" si="2500"/>
        <v>0</v>
      </c>
      <c r="F13993" s="218">
        <f t="shared" si="2501"/>
        <v>0</v>
      </c>
      <c r="G13993" s="221"/>
      <c r="I13993" s="308"/>
    </row>
    <row r="13994" spans="1:9" ht="13.5" thickBot="1">
      <c r="A13994" s="204"/>
      <c r="D13994" s="206"/>
      <c r="E13994" s="242"/>
      <c r="F13994" s="243" t="s">
        <v>77</v>
      </c>
      <c r="G13994" s="241">
        <f>SUM(F13982:F13993)</f>
        <v>0</v>
      </c>
      <c r="I13994" s="308"/>
    </row>
    <row r="13995" spans="1:9" ht="14" thickTop="1" thickBot="1">
      <c r="A13995" s="244" t="s">
        <v>68</v>
      </c>
      <c r="B13995" s="245"/>
      <c r="C13995" s="245"/>
      <c r="D13995" s="247"/>
      <c r="E13995" s="247"/>
      <c r="F13995" s="246"/>
      <c r="G13995" s="248"/>
      <c r="I13995" s="308"/>
    </row>
    <row r="13996" spans="1:9" ht="13.5" thickTop="1">
      <c r="A13996" s="233" t="s">
        <v>53</v>
      </c>
      <c r="B13996" s="234"/>
      <c r="C13996" s="236" t="s">
        <v>67</v>
      </c>
      <c r="D13996" s="298" t="s">
        <v>71</v>
      </c>
      <c r="E13996" s="236" t="s">
        <v>96</v>
      </c>
      <c r="F13996" s="237" t="s">
        <v>75</v>
      </c>
      <c r="G13996" s="238" t="s">
        <v>66</v>
      </c>
      <c r="I13996" s="269"/>
    </row>
    <row r="13997" spans="1:9">
      <c r="A13997" s="842" t="str">
        <f>IF(I13996=0,"",VLOOKUP(I13996,EQUIPOS,2,FALSE))</f>
        <v/>
      </c>
      <c r="B13997" s="843"/>
      <c r="C13997" s="187"/>
      <c r="D13997" s="186"/>
      <c r="E13997" s="240">
        <f>IF(I13996=0,0,VLOOKUP(I13996,EQUIPOS,4,FALSE))</f>
        <v>0</v>
      </c>
      <c r="F13997" s="218">
        <f>C13997*D13997*E13997</f>
        <v>0</v>
      </c>
      <c r="G13997" s="219"/>
      <c r="I13997" s="269"/>
    </row>
    <row r="13998" spans="1:9">
      <c r="A13998" s="842" t="str">
        <f>IF(I13997=0,"",VLOOKUP(I13997,EQUIPOS,2,FALSE))</f>
        <v/>
      </c>
      <c r="B13998" s="843"/>
      <c r="C13998" s="187"/>
      <c r="D13998" s="186"/>
      <c r="E13998" s="240">
        <f>IF(I13997=0,0,VLOOKUP(I13997,EQUIPOS,4,FALSE))</f>
        <v>0</v>
      </c>
      <c r="F13998" s="218">
        <f t="shared" ref="F13998:F14001" si="2503">C13998*D13998*E13998</f>
        <v>0</v>
      </c>
      <c r="G13998" s="220"/>
      <c r="I13998" s="269"/>
    </row>
    <row r="13999" spans="1:9">
      <c r="A13999" s="842" t="str">
        <f>IF(I13998=0,"",VLOOKUP(I13998,EQUIPOS,2,FALSE))</f>
        <v/>
      </c>
      <c r="B13999" s="843"/>
      <c r="C13999" s="187"/>
      <c r="D13999" s="186"/>
      <c r="E13999" s="240">
        <f>IF(I13998=0,0,VLOOKUP(I13998,EQUIPOS,4,FALSE))</f>
        <v>0</v>
      </c>
      <c r="F13999" s="218">
        <f t="shared" si="2503"/>
        <v>0</v>
      </c>
      <c r="G13999" s="220"/>
      <c r="I13999" s="269"/>
    </row>
    <row r="14000" spans="1:9">
      <c r="A14000" s="842" t="str">
        <f>IF(I13999=0,"",VLOOKUP(I13999,EQUIPOS,2,FALSE))</f>
        <v/>
      </c>
      <c r="B14000" s="843"/>
      <c r="C14000" s="187"/>
      <c r="D14000" s="186"/>
      <c r="E14000" s="240">
        <f>IF(I13999=0,0,VLOOKUP(I13999,EQUIPOS,4,FALSE))</f>
        <v>0</v>
      </c>
      <c r="F14000" s="218">
        <f t="shared" si="2503"/>
        <v>0</v>
      </c>
      <c r="G14000" s="220"/>
      <c r="I14000" s="269"/>
    </row>
    <row r="14001" spans="1:9" ht="30.75" customHeight="1">
      <c r="A14001" s="842" t="str">
        <f>IF(I14000=0,"",VLOOKUP(I14000,EQUIPOS,2,FALSE))</f>
        <v/>
      </c>
      <c r="B14001" s="843"/>
      <c r="C14001" s="187"/>
      <c r="D14001" s="186"/>
      <c r="E14001" s="240">
        <f>IF(I14000=0,0,VLOOKUP(I14000,EQUIPOS,4,FALSE))</f>
        <v>0</v>
      </c>
      <c r="F14001" s="218">
        <f t="shared" si="2503"/>
        <v>0</v>
      </c>
      <c r="G14001" s="221"/>
      <c r="I14001" s="308"/>
    </row>
    <row r="14002" spans="1:9" ht="13.5" thickBot="1">
      <c r="A14002" s="222"/>
      <c r="B14002" s="223"/>
      <c r="C14002" s="223"/>
      <c r="D14002" s="225"/>
      <c r="E14002" s="249"/>
      <c r="F14002" s="226" t="s">
        <v>78</v>
      </c>
      <c r="G14002" s="250">
        <f>SUM(F13997:F14001)</f>
        <v>0</v>
      </c>
      <c r="I14002" s="308"/>
    </row>
    <row r="14003" spans="1:9" ht="13.5" thickTop="1">
      <c r="A14003" s="228" t="s">
        <v>69</v>
      </c>
      <c r="B14003" s="229"/>
      <c r="C14003" s="229"/>
      <c r="D14003" s="231"/>
      <c r="E14003" s="231"/>
      <c r="F14003" s="230"/>
      <c r="G14003" s="232"/>
      <c r="H14003" s="209"/>
      <c r="I14003" s="307"/>
    </row>
    <row r="14004" spans="1:9" ht="26">
      <c r="A14004" s="233" t="s">
        <v>53</v>
      </c>
      <c r="B14004" s="235" t="s">
        <v>54</v>
      </c>
      <c r="C14004" s="235" t="s">
        <v>64</v>
      </c>
      <c r="D14004" s="298" t="s">
        <v>70</v>
      </c>
      <c r="E14004" s="236" t="s">
        <v>65</v>
      </c>
      <c r="F14004" s="237" t="s">
        <v>75</v>
      </c>
      <c r="G14004" s="238" t="s">
        <v>66</v>
      </c>
      <c r="I14004" s="269"/>
    </row>
    <row r="14005" spans="1:9">
      <c r="A14005" s="251" t="str">
        <f t="shared" ref="A14005:A14016" si="2504">IF(I14004=0,"",VLOOKUP(I14004,MANOOBRA,2,FALSE))</f>
        <v/>
      </c>
      <c r="B14005" s="239" t="str">
        <f t="shared" ref="B14005:B14016" si="2505">IF(I14004=0,"",VLOOKUP(I14004,MANOOBRA,3,FALSE))</f>
        <v/>
      </c>
      <c r="C14005" s="187"/>
      <c r="D14005" s="187"/>
      <c r="E14005" s="240">
        <f t="shared" ref="E14005:E14016" si="2506">IF(I14004=0,0,VLOOKUP(I14004,MANOOBRA,4,FALSE))</f>
        <v>0</v>
      </c>
      <c r="F14005" s="218">
        <f>IF(D14005=0,0,C14005*E14005/D14005)</f>
        <v>0</v>
      </c>
      <c r="G14005" s="219"/>
      <c r="I14005" s="269"/>
    </row>
    <row r="14006" spans="1:9">
      <c r="A14006" s="251" t="str">
        <f t="shared" si="2504"/>
        <v/>
      </c>
      <c r="B14006" s="239" t="str">
        <f t="shared" si="2505"/>
        <v/>
      </c>
      <c r="C14006" s="187"/>
      <c r="D14006" s="187"/>
      <c r="E14006" s="240">
        <f t="shared" si="2506"/>
        <v>0</v>
      </c>
      <c r="F14006" s="218">
        <f t="shared" ref="F14006:F14016" si="2507">IF(D14006=0,0,C14006*E14006/D14006)</f>
        <v>0</v>
      </c>
      <c r="G14006" s="220"/>
      <c r="I14006" s="269"/>
    </row>
    <row r="14007" spans="1:9">
      <c r="A14007" s="251" t="str">
        <f t="shared" si="2504"/>
        <v/>
      </c>
      <c r="B14007" s="239" t="str">
        <f t="shared" si="2505"/>
        <v/>
      </c>
      <c r="C14007" s="187"/>
      <c r="D14007" s="290"/>
      <c r="E14007" s="240">
        <f t="shared" si="2506"/>
        <v>0</v>
      </c>
      <c r="F14007" s="218">
        <f t="shared" si="2507"/>
        <v>0</v>
      </c>
      <c r="G14007" s="220"/>
      <c r="I14007" s="269"/>
    </row>
    <row r="14008" spans="1:9">
      <c r="A14008" s="251" t="str">
        <f t="shared" si="2504"/>
        <v/>
      </c>
      <c r="B14008" s="239" t="str">
        <f t="shared" si="2505"/>
        <v/>
      </c>
      <c r="C14008" s="187"/>
      <c r="D14008" s="187"/>
      <c r="E14008" s="240">
        <f t="shared" si="2506"/>
        <v>0</v>
      </c>
      <c r="F14008" s="218">
        <f t="shared" si="2507"/>
        <v>0</v>
      </c>
      <c r="G14008" s="220"/>
      <c r="I14008" s="269"/>
    </row>
    <row r="14009" spans="1:9">
      <c r="A14009" s="251" t="str">
        <f t="shared" si="2504"/>
        <v/>
      </c>
      <c r="B14009" s="239" t="str">
        <f t="shared" si="2505"/>
        <v/>
      </c>
      <c r="C14009" s="187"/>
      <c r="D14009" s="187"/>
      <c r="E14009" s="240">
        <f t="shared" si="2506"/>
        <v>0</v>
      </c>
      <c r="F14009" s="218">
        <f t="shared" si="2507"/>
        <v>0</v>
      </c>
      <c r="G14009" s="220"/>
      <c r="I14009" s="269"/>
    </row>
    <row r="14010" spans="1:9">
      <c r="A14010" s="251" t="str">
        <f t="shared" si="2504"/>
        <v/>
      </c>
      <c r="B14010" s="239" t="str">
        <f t="shared" si="2505"/>
        <v/>
      </c>
      <c r="C14010" s="187"/>
      <c r="D14010" s="187"/>
      <c r="E14010" s="240">
        <f t="shared" si="2506"/>
        <v>0</v>
      </c>
      <c r="F14010" s="218">
        <f t="shared" si="2507"/>
        <v>0</v>
      </c>
      <c r="G14010" s="220"/>
      <c r="I14010" s="269"/>
    </row>
    <row r="14011" spans="1:9">
      <c r="A14011" s="251" t="str">
        <f t="shared" si="2504"/>
        <v/>
      </c>
      <c r="B14011" s="239" t="str">
        <f t="shared" si="2505"/>
        <v/>
      </c>
      <c r="C14011" s="187"/>
      <c r="D14011" s="187"/>
      <c r="E14011" s="240">
        <f t="shared" si="2506"/>
        <v>0</v>
      </c>
      <c r="F14011" s="218">
        <f t="shared" si="2507"/>
        <v>0</v>
      </c>
      <c r="G14011" s="220"/>
      <c r="I14011" s="269"/>
    </row>
    <row r="14012" spans="1:9">
      <c r="A14012" s="251" t="str">
        <f t="shared" si="2504"/>
        <v/>
      </c>
      <c r="B14012" s="239" t="str">
        <f t="shared" si="2505"/>
        <v/>
      </c>
      <c r="C14012" s="187"/>
      <c r="D14012" s="187"/>
      <c r="E14012" s="240">
        <f t="shared" si="2506"/>
        <v>0</v>
      </c>
      <c r="F14012" s="218">
        <f t="shared" si="2507"/>
        <v>0</v>
      </c>
      <c r="G14012" s="220"/>
      <c r="I14012" s="269"/>
    </row>
    <row r="14013" spans="1:9">
      <c r="A14013" s="251" t="str">
        <f t="shared" si="2504"/>
        <v/>
      </c>
      <c r="B14013" s="239" t="str">
        <f t="shared" si="2505"/>
        <v/>
      </c>
      <c r="C14013" s="187"/>
      <c r="D14013" s="187"/>
      <c r="E14013" s="240">
        <f t="shared" si="2506"/>
        <v>0</v>
      </c>
      <c r="F14013" s="218">
        <f t="shared" si="2507"/>
        <v>0</v>
      </c>
      <c r="G14013" s="220"/>
      <c r="I14013" s="269"/>
    </row>
    <row r="14014" spans="1:9">
      <c r="A14014" s="251" t="str">
        <f t="shared" si="2504"/>
        <v/>
      </c>
      <c r="B14014" s="239" t="str">
        <f t="shared" si="2505"/>
        <v/>
      </c>
      <c r="C14014" s="187"/>
      <c r="D14014" s="187"/>
      <c r="E14014" s="240">
        <f t="shared" si="2506"/>
        <v>0</v>
      </c>
      <c r="F14014" s="218">
        <f t="shared" si="2507"/>
        <v>0</v>
      </c>
      <c r="G14014" s="220"/>
      <c r="I14014" s="269"/>
    </row>
    <row r="14015" spans="1:9">
      <c r="A14015" s="251" t="str">
        <f t="shared" si="2504"/>
        <v/>
      </c>
      <c r="B14015" s="239" t="str">
        <f t="shared" si="2505"/>
        <v/>
      </c>
      <c r="C14015" s="187"/>
      <c r="D14015" s="187"/>
      <c r="E14015" s="240">
        <f t="shared" si="2506"/>
        <v>0</v>
      </c>
      <c r="F14015" s="218">
        <f t="shared" si="2507"/>
        <v>0</v>
      </c>
      <c r="G14015" s="220"/>
      <c r="I14015" s="269"/>
    </row>
    <row r="14016" spans="1:9" ht="31.5" customHeight="1">
      <c r="A14016" s="251" t="str">
        <f t="shared" si="2504"/>
        <v/>
      </c>
      <c r="B14016" s="239" t="str">
        <f t="shared" si="2505"/>
        <v/>
      </c>
      <c r="C14016" s="187"/>
      <c r="D14016" s="187"/>
      <c r="E14016" s="240">
        <f t="shared" si="2506"/>
        <v>0</v>
      </c>
      <c r="F14016" s="218">
        <f t="shared" si="2507"/>
        <v>0</v>
      </c>
      <c r="G14016" s="221"/>
      <c r="I14016" s="308"/>
    </row>
    <row r="14017" spans="1:20" ht="13.5" thickBot="1">
      <c r="A14017" s="222"/>
      <c r="B14017" s="223"/>
      <c r="C14017" s="223"/>
      <c r="D14017" s="225"/>
      <c r="E14017" s="225"/>
      <c r="F14017" s="226" t="s">
        <v>79</v>
      </c>
      <c r="G14017" s="250">
        <f>SUM(F14005:F14016)</f>
        <v>0</v>
      </c>
      <c r="I14017" s="308"/>
    </row>
    <row r="14018" spans="1:20" ht="13.5" thickTop="1">
      <c r="A14018" s="179" t="s">
        <v>72</v>
      </c>
      <c r="B14018" s="229"/>
      <c r="C14018" s="229"/>
      <c r="D14018" s="231"/>
      <c r="E14018" s="231"/>
      <c r="F14018" s="230"/>
      <c r="G14018" s="232"/>
      <c r="H14018" s="209"/>
      <c r="I14018" s="307"/>
    </row>
    <row r="14019" spans="1:20">
      <c r="A14019" s="233" t="s">
        <v>53</v>
      </c>
      <c r="B14019" s="234"/>
      <c r="C14019" s="234"/>
      <c r="D14019" s="299"/>
      <c r="E14019" s="236" t="s">
        <v>73</v>
      </c>
      <c r="F14019" s="237" t="s">
        <v>74</v>
      </c>
      <c r="G14019" s="252" t="s">
        <v>73</v>
      </c>
      <c r="I14019" s="308"/>
    </row>
    <row r="14020" spans="1:20">
      <c r="A14020" s="178" t="s">
        <v>86</v>
      </c>
      <c r="B14020" s="253"/>
      <c r="C14020" s="253"/>
      <c r="D14020" s="300"/>
      <c r="E14020" s="217">
        <f>SUM(G13979,G13994,G14002,G14017)</f>
        <v>0</v>
      </c>
      <c r="F14020" s="254">
        <f>A</f>
        <v>0</v>
      </c>
      <c r="G14020" s="255">
        <f>E14020*F14020</f>
        <v>0</v>
      </c>
      <c r="I14020" s="308"/>
    </row>
    <row r="14021" spans="1:20">
      <c r="A14021" s="178" t="s">
        <v>84</v>
      </c>
      <c r="B14021" s="253"/>
      <c r="C14021" s="253"/>
      <c r="D14021" s="300"/>
      <c r="E14021" s="217">
        <f>SUM(G13979,G13994,G14002,G14017)</f>
        <v>0</v>
      </c>
      <c r="F14021" s="254">
        <f>I</f>
        <v>0</v>
      </c>
      <c r="G14021" s="255">
        <f>E14021*F14021</f>
        <v>0</v>
      </c>
      <c r="I14021" s="308"/>
    </row>
    <row r="14022" spans="1:20" ht="33" customHeight="1">
      <c r="A14022" s="178" t="s">
        <v>85</v>
      </c>
      <c r="B14022" s="253"/>
      <c r="C14022" s="253"/>
      <c r="D14022" s="300"/>
      <c r="E14022" s="217">
        <f>SUM(G13979,G13994,G14002,G14017)</f>
        <v>0</v>
      </c>
      <c r="F14022" s="254">
        <f>U</f>
        <v>0</v>
      </c>
      <c r="G14022" s="255">
        <f>E14022*F14022</f>
        <v>0</v>
      </c>
      <c r="I14022" s="308"/>
      <c r="J14022" s="281"/>
      <c r="K14022" s="281"/>
      <c r="L14022" s="281"/>
      <c r="M14022" s="281"/>
      <c r="N14022" s="281"/>
      <c r="O14022" s="281"/>
      <c r="P14022" s="281"/>
      <c r="Q14022" s="281"/>
      <c r="R14022" s="281"/>
      <c r="S14022" s="281"/>
    </row>
    <row r="14023" spans="1:20" s="201" customFormat="1" ht="13.5" thickBot="1">
      <c r="A14023" s="222"/>
      <c r="B14023" s="223"/>
      <c r="C14023" s="223"/>
      <c r="D14023" s="225"/>
      <c r="E14023" s="225"/>
      <c r="F14023" s="256" t="s">
        <v>83</v>
      </c>
      <c r="G14023" s="250">
        <f>SUM(G14020:G14022)</f>
        <v>0</v>
      </c>
      <c r="I14023" s="309"/>
      <c r="J14023" s="201" t="str">
        <f>B13963</f>
        <v>U.1.175</v>
      </c>
      <c r="K14023" s="261">
        <f>E14020</f>
        <v>0</v>
      </c>
      <c r="L14023" s="261">
        <f>+G13979</f>
        <v>0</v>
      </c>
      <c r="M14023" s="261">
        <f>+G13994</f>
        <v>0</v>
      </c>
      <c r="N14023" s="261">
        <f>+G14002</f>
        <v>0</v>
      </c>
      <c r="O14023" s="261">
        <f>+G14017</f>
        <v>0</v>
      </c>
      <c r="P14023" s="280">
        <f>G14020</f>
        <v>0</v>
      </c>
      <c r="Q14023" s="280">
        <f>G14021</f>
        <v>0</v>
      </c>
      <c r="R14023" s="280">
        <f>G14022</f>
        <v>0</v>
      </c>
      <c r="S14023" s="283">
        <f>SUM(K14023:R14023)</f>
        <v>0</v>
      </c>
      <c r="T14023" s="280"/>
    </row>
    <row r="14024" spans="1:20" ht="14" thickTop="1" thickBot="1">
      <c r="A14024" s="257"/>
      <c r="B14024" s="201"/>
      <c r="C14024" s="201"/>
      <c r="D14024" s="301"/>
      <c r="E14024" s="258" t="s">
        <v>88</v>
      </c>
      <c r="F14024" s="259"/>
      <c r="G14024" s="260">
        <f>ROUND(SUM(G13979,G13994,G14002,G14017,G14023),0)</f>
        <v>0</v>
      </c>
      <c r="I14024" s="308"/>
      <c r="T14024" s="280"/>
    </row>
    <row r="14025" spans="1:20" ht="13.5" thickTop="1">
      <c r="A14025" s="262" t="s">
        <v>95</v>
      </c>
      <c r="D14025" s="206"/>
      <c r="E14025" s="206"/>
      <c r="F14025" s="205"/>
      <c r="G14025" s="208"/>
      <c r="I14025" s="308"/>
      <c r="T14025" s="280"/>
    </row>
    <row r="14026" spans="1:20">
      <c r="A14026" s="262"/>
      <c r="B14026" s="263"/>
      <c r="C14026" s="263"/>
      <c r="D14026" s="302"/>
      <c r="E14026" s="206"/>
      <c r="F14026" s="205"/>
      <c r="G14026" s="264">
        <f ca="1">TODAY()</f>
        <v>45189</v>
      </c>
      <c r="I14026" s="308"/>
      <c r="T14026" s="280"/>
    </row>
    <row r="14027" spans="1:20" ht="13.5" thickBot="1">
      <c r="A14027" s="222"/>
      <c r="B14027" s="223"/>
      <c r="C14027" s="223"/>
      <c r="D14027" s="225"/>
      <c r="E14027" s="225"/>
      <c r="F14027" s="224"/>
      <c r="G14027" s="265"/>
    </row>
    <row r="14028" spans="1:20" ht="13.5" thickTop="1"/>
  </sheetData>
  <sheetProtection selectLockedCells="1" autoFilter="0"/>
  <protectedRanges>
    <protectedRange sqref="I12:I73 I230:I293 I449:I510 I522:I583 I595:I656 I668:I729 I741:I801 I813:I874 I886:I947 I959:I1020 I1032:I1093 I1105:I1166 I1178:I1239 I1251:I1311 I1323:I1384 I1396:I1457 I1469:I1530 I1542:I1603 I1615:I1676 I1688:I1751 I1834:I1894 I1906:I1967 I1979:I2040 I2052:I2113 I2125:I2186 I2198:I2258 I2270:I2331 I2343:I2404 I2416:I2477 I2489:I2550 I2562:I2623 I2708:I2769 I2781:I2841 I2853:I2914 I3072:I3133 I3145:I3206 I3218:I3279 I3291:I3352 I3364:I3425 I3437:I3498 I3510:I3570 I3582:I3642 I3654:I3714 I3726:I3786 I3798:I3858 I3870:I3930 I3942:I4002 I4014:I4074 I4086:I4146 I4158:I4218 I4230:I4290 I4302:I4362 I4374:I4434 I4446:I4506 I4518:I4578 I4590:I4650 I4662:I4722 I4734:I4794 I4806:I4866 I4878:I4938 I4950:I5011 I5096:I5156 I5168:I5228 I5240:I5300 I5312:I5372 I5384:I5444 I5456:I5516 I5528:I5589 I5820:I5880 I5892:I5952 I5964:I6024 I6036:I6096 I6108:I6168 I6180:I6240 I6252:I6312 I6324:I6384 I6396:I6456 I6468:I6528 I6540:I6600 I6612:I6672 I6684:I6744 I6756:I6816 I6828:I6888 I6900:I6960 I6972:I7032 I7044:I7104 I7116:I7176 I7188:I7248 I7260:I7320 I7332:I7392 I7404:I7464 I7476:I7536 I7838:I7898 I7910:I7970 I7982:I8042 I8054:I8114 I8126:I8186 I8198:I8258 I8270:I8330 I8342:I8402 I8414:I8474 I8486:I8546 I8558:I8618 I8630:I8690 I8702:I8762 I8774:I8834 I9284:I9344 I13966:I14026 I9356:I9416 I9428:I9488 I9500:I9560 I9572:I9632 I9644:I9704 I9716:I9776 I9788:I9848 I9860:I9920 I9932:I9992 I10004:I10064 I10076:I10136 I10148:I10208 I10366:I10426 I10438:I10498 I10510:I10570 I10582:I10642 I10654:I10714 I10726:I10786 I10798:I10858 I10870:I10930 I10942:I11002 I11014:I11074 I11086:I11146 I11158:I11218 I11230:I11290 I11302:I11362 I11374:I11434 I11446:I11506 I11518:I11578 I11590:I11650 I11662:I11722 I11734:I11794 I11806:I11866 I11878:I11938 I11950:I12010 I12022:I12082 I12094:I12154 I12166:I12226 I12238:I12298 I12310:I12370 I12382:I12442 I12454:I12514 I12526:I12586 I12598:I12658 I12670:I12730 I12742:I12802 I12886:I12946 I12958:I13018 I13030:I13090 I13102:I13162 I13174:I13234 I13246:I13306 I13318:I13378 I13390:I13450 I13462:I13522 I13534:I13594 I13606:I13666 I13678:I13738 I13750:I13810 I13822:I13882 I13894:I13954 I2635:I2696 I7766:I7826 I7694:I7754 I10220:I10281 I5601:I5662 I5674:I5735 I5747:I5808 I5023:I5084 I7548:I7609 I7621:I7682 I8846:I8907 I8919:I8980 I8992:I9053 I9065:I9126 I9138:I9199 I9211:I9272 I10293:I10354 I12814:I12874 I305:I368 I1763:I1824 I2926:I2989 I3001:I3062 I85:I145 I376:I437 I157:I171 I173:I218" name="Range1"/>
  </protectedRanges>
  <mergeCells count="3686">
    <mergeCell ref="A1796:B1796"/>
    <mergeCell ref="A1797:B1797"/>
    <mergeCell ref="A1798:B1798"/>
    <mergeCell ref="A340:B340"/>
    <mergeCell ref="B1759:G1759"/>
    <mergeCell ref="C1760:G1760"/>
    <mergeCell ref="A1779:B1779"/>
    <mergeCell ref="A1780:B1780"/>
    <mergeCell ref="A1781:B1781"/>
    <mergeCell ref="A1782:B1782"/>
    <mergeCell ref="A1783:B1783"/>
    <mergeCell ref="A1784:B1784"/>
    <mergeCell ref="A1785:B1785"/>
    <mergeCell ref="A1786:B1786"/>
    <mergeCell ref="A1787:B1787"/>
    <mergeCell ref="A1788:B1788"/>
    <mergeCell ref="A1789:B1789"/>
    <mergeCell ref="A1790:B1790"/>
    <mergeCell ref="A1794:B1794"/>
    <mergeCell ref="A1795:B1795"/>
    <mergeCell ref="A1564:B1564"/>
    <mergeCell ref="A1565:B1565"/>
    <mergeCell ref="A1566:B1566"/>
    <mergeCell ref="A1567:B1567"/>
    <mergeCell ref="A1568:B1568"/>
    <mergeCell ref="A1636:B1636"/>
    <mergeCell ref="A1637:B1637"/>
    <mergeCell ref="A1638:B1638"/>
    <mergeCell ref="A1646:B1646"/>
    <mergeCell ref="A1647:B1647"/>
    <mergeCell ref="A1648:B1648"/>
    <mergeCell ref="A1649:B1649"/>
    <mergeCell ref="C302:G302"/>
    <mergeCell ref="A321:B321"/>
    <mergeCell ref="A322:B322"/>
    <mergeCell ref="A323:B323"/>
    <mergeCell ref="A324:B324"/>
    <mergeCell ref="A325:B325"/>
    <mergeCell ref="A326:B326"/>
    <mergeCell ref="A327:B327"/>
    <mergeCell ref="A328:B328"/>
    <mergeCell ref="A329:B329"/>
    <mergeCell ref="A330:B330"/>
    <mergeCell ref="A331:B331"/>
    <mergeCell ref="A332:B332"/>
    <mergeCell ref="A336:B336"/>
    <mergeCell ref="A337:B337"/>
    <mergeCell ref="A338:B338"/>
    <mergeCell ref="A339:B339"/>
    <mergeCell ref="A5779:B5779"/>
    <mergeCell ref="A5780:B5780"/>
    <mergeCell ref="A5781:B5781"/>
    <mergeCell ref="A5782:B5782"/>
    <mergeCell ref="B5670:G5670"/>
    <mergeCell ref="C5671:G5671"/>
    <mergeCell ref="B5743:G5743"/>
    <mergeCell ref="C5744:G5744"/>
    <mergeCell ref="A5763:B5763"/>
    <mergeCell ref="A5764:B5764"/>
    <mergeCell ref="A5765:B5765"/>
    <mergeCell ref="A5766:B5766"/>
    <mergeCell ref="A5767:B5767"/>
    <mergeCell ref="A5768:B5768"/>
    <mergeCell ref="A5769:B5769"/>
    <mergeCell ref="A5770:B5770"/>
    <mergeCell ref="A5771:B5771"/>
    <mergeCell ref="A5772:B5772"/>
    <mergeCell ref="A5773:B5773"/>
    <mergeCell ref="A5774:B5774"/>
    <mergeCell ref="A5778:B5778"/>
    <mergeCell ref="A5690:B5690"/>
    <mergeCell ref="A5691:B5691"/>
    <mergeCell ref="A5692:B5692"/>
    <mergeCell ref="A5693:B5693"/>
    <mergeCell ref="A5694:B5694"/>
    <mergeCell ref="A5695:B5695"/>
    <mergeCell ref="A5696:B5696"/>
    <mergeCell ref="A5697:B5697"/>
    <mergeCell ref="A5698:B5698"/>
    <mergeCell ref="A5699:B5699"/>
    <mergeCell ref="A5700:B5700"/>
    <mergeCell ref="A5701:B5701"/>
    <mergeCell ref="A5705:B5705"/>
    <mergeCell ref="A5706:B5706"/>
    <mergeCell ref="A5707:B5707"/>
    <mergeCell ref="A5708:B5708"/>
    <mergeCell ref="A5709:B5709"/>
    <mergeCell ref="A5619:B5619"/>
    <mergeCell ref="A5620:B5620"/>
    <mergeCell ref="A5621:B5621"/>
    <mergeCell ref="A5622:B5622"/>
    <mergeCell ref="A5623:B5623"/>
    <mergeCell ref="A5624:B5624"/>
    <mergeCell ref="A5625:B5625"/>
    <mergeCell ref="A5626:B5626"/>
    <mergeCell ref="A5627:B5627"/>
    <mergeCell ref="A5628:B5628"/>
    <mergeCell ref="A5632:B5632"/>
    <mergeCell ref="A5633:B5633"/>
    <mergeCell ref="A5634:B5634"/>
    <mergeCell ref="A5635:B5635"/>
    <mergeCell ref="A5636:B5636"/>
    <mergeCell ref="A7800:B7800"/>
    <mergeCell ref="A7801:B7801"/>
    <mergeCell ref="B7690:G7690"/>
    <mergeCell ref="C7691:G7691"/>
    <mergeCell ref="A7710:B7710"/>
    <mergeCell ref="A7711:B7711"/>
    <mergeCell ref="A7712:B7712"/>
    <mergeCell ref="A7713:B7713"/>
    <mergeCell ref="A7714:B7714"/>
    <mergeCell ref="A7715:B7715"/>
    <mergeCell ref="A7716:B7716"/>
    <mergeCell ref="A7717:B7717"/>
    <mergeCell ref="A7718:B7718"/>
    <mergeCell ref="A7719:B7719"/>
    <mergeCell ref="A7720:B7720"/>
    <mergeCell ref="A7721:B7721"/>
    <mergeCell ref="A7725:B7725"/>
    <mergeCell ref="A7726:B7726"/>
    <mergeCell ref="A7727:B7727"/>
    <mergeCell ref="A7728:B7728"/>
    <mergeCell ref="A7729:B7729"/>
    <mergeCell ref="B7762:G7762"/>
    <mergeCell ref="C7763:G7763"/>
    <mergeCell ref="A7782:B7782"/>
    <mergeCell ref="A7783:B7783"/>
    <mergeCell ref="A7784:B7784"/>
    <mergeCell ref="A7785:B7785"/>
    <mergeCell ref="A7786:B7786"/>
    <mergeCell ref="A7787:B7787"/>
    <mergeCell ref="A7788:B7788"/>
    <mergeCell ref="A7789:B7789"/>
    <mergeCell ref="A7790:B7790"/>
    <mergeCell ref="A7791:B7791"/>
    <mergeCell ref="A7792:B7792"/>
    <mergeCell ref="A7793:B7793"/>
    <mergeCell ref="A7797:B7797"/>
    <mergeCell ref="A7798:B7798"/>
    <mergeCell ref="A7799:B7799"/>
    <mergeCell ref="A2667:B2667"/>
    <mergeCell ref="A2668:B2668"/>
    <mergeCell ref="A2669:B2669"/>
    <mergeCell ref="A2670:B2670"/>
    <mergeCell ref="A13991:B13991"/>
    <mergeCell ref="A13992:B13992"/>
    <mergeCell ref="A13993:B13993"/>
    <mergeCell ref="A13997:B13997"/>
    <mergeCell ref="A13998:B13998"/>
    <mergeCell ref="A13999:B13999"/>
    <mergeCell ref="A14000:B14000"/>
    <mergeCell ref="A13854:B13854"/>
    <mergeCell ref="A13855:B13855"/>
    <mergeCell ref="A13856:B13856"/>
    <mergeCell ref="A13857:B13857"/>
    <mergeCell ref="B13890:G13890"/>
    <mergeCell ref="C13891:G13891"/>
    <mergeCell ref="A13910:B13910"/>
    <mergeCell ref="A13911:B13911"/>
    <mergeCell ref="A13912:B13912"/>
    <mergeCell ref="A13913:B13913"/>
    <mergeCell ref="A13914:B13914"/>
    <mergeCell ref="A13915:B13915"/>
    <mergeCell ref="A13916:B13916"/>
    <mergeCell ref="A13917:B13917"/>
    <mergeCell ref="A13918:B13918"/>
    <mergeCell ref="A14001:B14001"/>
    <mergeCell ref="A13921:B13921"/>
    <mergeCell ref="A13925:B13925"/>
    <mergeCell ref="A13926:B13926"/>
    <mergeCell ref="A13927:B13927"/>
    <mergeCell ref="A13928:B13928"/>
    <mergeCell ref="A13929:B13929"/>
    <mergeCell ref="B13962:G13962"/>
    <mergeCell ref="C13963:G13963"/>
    <mergeCell ref="A13982:B13982"/>
    <mergeCell ref="A13983:B13983"/>
    <mergeCell ref="A13984:B13984"/>
    <mergeCell ref="A13985:B13985"/>
    <mergeCell ref="A13986:B13986"/>
    <mergeCell ref="A13987:B13987"/>
    <mergeCell ref="A13988:B13988"/>
    <mergeCell ref="A13989:B13989"/>
    <mergeCell ref="A13990:B13990"/>
    <mergeCell ref="A13919:B13919"/>
    <mergeCell ref="A13920:B13920"/>
    <mergeCell ref="A13784:B13784"/>
    <mergeCell ref="A13785:B13785"/>
    <mergeCell ref="B13818:G13818"/>
    <mergeCell ref="C13819:G13819"/>
    <mergeCell ref="A13838:B13838"/>
    <mergeCell ref="A13839:B13839"/>
    <mergeCell ref="A13840:B13840"/>
    <mergeCell ref="A13841:B13841"/>
    <mergeCell ref="A13842:B13842"/>
    <mergeCell ref="A13843:B13843"/>
    <mergeCell ref="A13844:B13844"/>
    <mergeCell ref="A13845:B13845"/>
    <mergeCell ref="A13846:B13846"/>
    <mergeCell ref="A13847:B13847"/>
    <mergeCell ref="A13848:B13848"/>
    <mergeCell ref="A13849:B13849"/>
    <mergeCell ref="A13853:B13853"/>
    <mergeCell ref="B13746:G13746"/>
    <mergeCell ref="C13747:G13747"/>
    <mergeCell ref="A13766:B13766"/>
    <mergeCell ref="A13767:B13767"/>
    <mergeCell ref="A13768:B13768"/>
    <mergeCell ref="A13769:B13769"/>
    <mergeCell ref="A13770:B13770"/>
    <mergeCell ref="A13771:B13771"/>
    <mergeCell ref="A13772:B13772"/>
    <mergeCell ref="A13773:B13773"/>
    <mergeCell ref="A13774:B13774"/>
    <mergeCell ref="A13775:B13775"/>
    <mergeCell ref="A13776:B13776"/>
    <mergeCell ref="A13777:B13777"/>
    <mergeCell ref="A13781:B13781"/>
    <mergeCell ref="A13782:B13782"/>
    <mergeCell ref="A13783:B13783"/>
    <mergeCell ref="A13694:B13694"/>
    <mergeCell ref="A13695:B13695"/>
    <mergeCell ref="A13696:B13696"/>
    <mergeCell ref="A13697:B13697"/>
    <mergeCell ref="A13698:B13698"/>
    <mergeCell ref="A13699:B13699"/>
    <mergeCell ref="A13700:B13700"/>
    <mergeCell ref="A13701:B13701"/>
    <mergeCell ref="A13702:B13702"/>
    <mergeCell ref="A13703:B13703"/>
    <mergeCell ref="A13704:B13704"/>
    <mergeCell ref="A13705:B13705"/>
    <mergeCell ref="A13709:B13709"/>
    <mergeCell ref="A13710:B13710"/>
    <mergeCell ref="A13711:B13711"/>
    <mergeCell ref="A13712:B13712"/>
    <mergeCell ref="A13713:B13713"/>
    <mergeCell ref="A13624:B13624"/>
    <mergeCell ref="A13625:B13625"/>
    <mergeCell ref="A13626:B13626"/>
    <mergeCell ref="A13627:B13627"/>
    <mergeCell ref="A13628:B13628"/>
    <mergeCell ref="A13629:B13629"/>
    <mergeCell ref="A13630:B13630"/>
    <mergeCell ref="A13631:B13631"/>
    <mergeCell ref="A13632:B13632"/>
    <mergeCell ref="A13633:B13633"/>
    <mergeCell ref="A13637:B13637"/>
    <mergeCell ref="A13638:B13638"/>
    <mergeCell ref="A13639:B13639"/>
    <mergeCell ref="A13640:B13640"/>
    <mergeCell ref="A13641:B13641"/>
    <mergeCell ref="B13674:G13674"/>
    <mergeCell ref="C13675:G13675"/>
    <mergeCell ref="A13554:B13554"/>
    <mergeCell ref="A13555:B13555"/>
    <mergeCell ref="A13556:B13556"/>
    <mergeCell ref="A13557:B13557"/>
    <mergeCell ref="A13558:B13558"/>
    <mergeCell ref="A13559:B13559"/>
    <mergeCell ref="A13560:B13560"/>
    <mergeCell ref="A13561:B13561"/>
    <mergeCell ref="A13565:B13565"/>
    <mergeCell ref="A13566:B13566"/>
    <mergeCell ref="A13567:B13567"/>
    <mergeCell ref="A13568:B13568"/>
    <mergeCell ref="A13569:B13569"/>
    <mergeCell ref="B13602:G13602"/>
    <mergeCell ref="C13603:G13603"/>
    <mergeCell ref="A13622:B13622"/>
    <mergeCell ref="A13623:B13623"/>
    <mergeCell ref="A13484:B13484"/>
    <mergeCell ref="A13485:B13485"/>
    <mergeCell ref="A13486:B13486"/>
    <mergeCell ref="A13487:B13487"/>
    <mergeCell ref="A13488:B13488"/>
    <mergeCell ref="A13489:B13489"/>
    <mergeCell ref="A13493:B13493"/>
    <mergeCell ref="A13494:B13494"/>
    <mergeCell ref="A13495:B13495"/>
    <mergeCell ref="A13496:B13496"/>
    <mergeCell ref="A13497:B13497"/>
    <mergeCell ref="B13530:G13530"/>
    <mergeCell ref="C13531:G13531"/>
    <mergeCell ref="A13550:B13550"/>
    <mergeCell ref="A13551:B13551"/>
    <mergeCell ref="A13552:B13552"/>
    <mergeCell ref="A13553:B13553"/>
    <mergeCell ref="A13414:B13414"/>
    <mergeCell ref="A13415:B13415"/>
    <mergeCell ref="A13416:B13416"/>
    <mergeCell ref="A13417:B13417"/>
    <mergeCell ref="A13421:B13421"/>
    <mergeCell ref="A13422:B13422"/>
    <mergeCell ref="A13423:B13423"/>
    <mergeCell ref="A13424:B13424"/>
    <mergeCell ref="A13425:B13425"/>
    <mergeCell ref="B13458:G13458"/>
    <mergeCell ref="C13459:G13459"/>
    <mergeCell ref="A13478:B13478"/>
    <mergeCell ref="A13479:B13479"/>
    <mergeCell ref="A13480:B13480"/>
    <mergeCell ref="A13481:B13481"/>
    <mergeCell ref="A13482:B13482"/>
    <mergeCell ref="A13483:B13483"/>
    <mergeCell ref="A13344:B13344"/>
    <mergeCell ref="A13345:B13345"/>
    <mergeCell ref="A13349:B13349"/>
    <mergeCell ref="A13350:B13350"/>
    <mergeCell ref="A13351:B13351"/>
    <mergeCell ref="A13352:B13352"/>
    <mergeCell ref="A13353:B13353"/>
    <mergeCell ref="B13386:G13386"/>
    <mergeCell ref="C13387:G13387"/>
    <mergeCell ref="A13406:B13406"/>
    <mergeCell ref="A13407:B13407"/>
    <mergeCell ref="A13408:B13408"/>
    <mergeCell ref="A13409:B13409"/>
    <mergeCell ref="A13410:B13410"/>
    <mergeCell ref="A13411:B13411"/>
    <mergeCell ref="A13412:B13412"/>
    <mergeCell ref="A13413:B13413"/>
    <mergeCell ref="A13277:B13277"/>
    <mergeCell ref="A13278:B13278"/>
    <mergeCell ref="A13279:B13279"/>
    <mergeCell ref="A13280:B13280"/>
    <mergeCell ref="A13281:B13281"/>
    <mergeCell ref="B13314:G13314"/>
    <mergeCell ref="C13315:G13315"/>
    <mergeCell ref="A13334:B13334"/>
    <mergeCell ref="A13335:B13335"/>
    <mergeCell ref="A13336:B13336"/>
    <mergeCell ref="A13337:B13337"/>
    <mergeCell ref="A13338:B13338"/>
    <mergeCell ref="A13339:B13339"/>
    <mergeCell ref="A13340:B13340"/>
    <mergeCell ref="A13341:B13341"/>
    <mergeCell ref="A13342:B13342"/>
    <mergeCell ref="A13343:B13343"/>
    <mergeCell ref="A13207:B13207"/>
    <mergeCell ref="A13208:B13208"/>
    <mergeCell ref="A13209:B13209"/>
    <mergeCell ref="B13242:G13242"/>
    <mergeCell ref="C13243:G13243"/>
    <mergeCell ref="A13262:B13262"/>
    <mergeCell ref="A13263:B13263"/>
    <mergeCell ref="A13264:B13264"/>
    <mergeCell ref="A13265:B13265"/>
    <mergeCell ref="A13266:B13266"/>
    <mergeCell ref="A13267:B13267"/>
    <mergeCell ref="A13268:B13268"/>
    <mergeCell ref="A13269:B13269"/>
    <mergeCell ref="A13270:B13270"/>
    <mergeCell ref="A13271:B13271"/>
    <mergeCell ref="A13272:B13272"/>
    <mergeCell ref="A13273:B13273"/>
    <mergeCell ref="A13137:B13137"/>
    <mergeCell ref="B13170:G13170"/>
    <mergeCell ref="C13171:G13171"/>
    <mergeCell ref="A13190:B13190"/>
    <mergeCell ref="A13191:B13191"/>
    <mergeCell ref="A13192:B13192"/>
    <mergeCell ref="A13193:B13193"/>
    <mergeCell ref="A13194:B13194"/>
    <mergeCell ref="A13195:B13195"/>
    <mergeCell ref="A13196:B13196"/>
    <mergeCell ref="A13197:B13197"/>
    <mergeCell ref="A13198:B13198"/>
    <mergeCell ref="A13199:B13199"/>
    <mergeCell ref="A13200:B13200"/>
    <mergeCell ref="A13201:B13201"/>
    <mergeCell ref="A13205:B13205"/>
    <mergeCell ref="A13206:B13206"/>
    <mergeCell ref="C13099:G13099"/>
    <mergeCell ref="A13118:B13118"/>
    <mergeCell ref="A13119:B13119"/>
    <mergeCell ref="A13120:B13120"/>
    <mergeCell ref="A13121:B13121"/>
    <mergeCell ref="A13122:B13122"/>
    <mergeCell ref="A13123:B13123"/>
    <mergeCell ref="A13124:B13124"/>
    <mergeCell ref="A13125:B13125"/>
    <mergeCell ref="A13126:B13126"/>
    <mergeCell ref="A13127:B13127"/>
    <mergeCell ref="A13128:B13128"/>
    <mergeCell ref="A13129:B13129"/>
    <mergeCell ref="A13133:B13133"/>
    <mergeCell ref="A13134:B13134"/>
    <mergeCell ref="A13135:B13135"/>
    <mergeCell ref="A13136:B13136"/>
    <mergeCell ref="A13047:B13047"/>
    <mergeCell ref="A13048:B13048"/>
    <mergeCell ref="A13049:B13049"/>
    <mergeCell ref="A13050:B13050"/>
    <mergeCell ref="A13051:B13051"/>
    <mergeCell ref="A13052:B13052"/>
    <mergeCell ref="A13053:B13053"/>
    <mergeCell ref="A13054:B13054"/>
    <mergeCell ref="A13055:B13055"/>
    <mergeCell ref="A13056:B13056"/>
    <mergeCell ref="A13057:B13057"/>
    <mergeCell ref="A13061:B13061"/>
    <mergeCell ref="A13062:B13062"/>
    <mergeCell ref="A13063:B13063"/>
    <mergeCell ref="A13064:B13064"/>
    <mergeCell ref="A13065:B13065"/>
    <mergeCell ref="B13098:G13098"/>
    <mergeCell ref="A12977:B12977"/>
    <mergeCell ref="A12978:B12978"/>
    <mergeCell ref="A12979:B12979"/>
    <mergeCell ref="A12980:B12980"/>
    <mergeCell ref="A12981:B12981"/>
    <mergeCell ref="A12982:B12982"/>
    <mergeCell ref="A12983:B12983"/>
    <mergeCell ref="A12984:B12984"/>
    <mergeCell ref="A12985:B12985"/>
    <mergeCell ref="A12989:B12989"/>
    <mergeCell ref="A12990:B12990"/>
    <mergeCell ref="A12991:B12991"/>
    <mergeCell ref="A12992:B12992"/>
    <mergeCell ref="A12993:B12993"/>
    <mergeCell ref="B13026:G13026"/>
    <mergeCell ref="C13027:G13027"/>
    <mergeCell ref="A13046:B13046"/>
    <mergeCell ref="A12907:B12907"/>
    <mergeCell ref="A12908:B12908"/>
    <mergeCell ref="A12909:B12909"/>
    <mergeCell ref="A12910:B12910"/>
    <mergeCell ref="A12911:B12911"/>
    <mergeCell ref="A12912:B12912"/>
    <mergeCell ref="A12913:B12913"/>
    <mergeCell ref="A12917:B12917"/>
    <mergeCell ref="A12918:B12918"/>
    <mergeCell ref="A12919:B12919"/>
    <mergeCell ref="A12920:B12920"/>
    <mergeCell ref="A12921:B12921"/>
    <mergeCell ref="B12954:G12954"/>
    <mergeCell ref="C12955:G12955"/>
    <mergeCell ref="A12974:B12974"/>
    <mergeCell ref="A12975:B12975"/>
    <mergeCell ref="A12976:B12976"/>
    <mergeCell ref="A12837:B12837"/>
    <mergeCell ref="A12838:B12838"/>
    <mergeCell ref="A12839:B12839"/>
    <mergeCell ref="A12840:B12840"/>
    <mergeCell ref="A12841:B12841"/>
    <mergeCell ref="A12845:B12845"/>
    <mergeCell ref="A12846:B12846"/>
    <mergeCell ref="A12847:B12847"/>
    <mergeCell ref="A12848:B12848"/>
    <mergeCell ref="A12849:B12849"/>
    <mergeCell ref="B12882:G12882"/>
    <mergeCell ref="C12883:G12883"/>
    <mergeCell ref="A12902:B12902"/>
    <mergeCell ref="A12903:B12903"/>
    <mergeCell ref="A12904:B12904"/>
    <mergeCell ref="A12905:B12905"/>
    <mergeCell ref="A12906:B12906"/>
    <mergeCell ref="A12767:B12767"/>
    <mergeCell ref="A12768:B12768"/>
    <mergeCell ref="A12769:B12769"/>
    <mergeCell ref="A12773:B12773"/>
    <mergeCell ref="A12774:B12774"/>
    <mergeCell ref="A12775:B12775"/>
    <mergeCell ref="A12776:B12776"/>
    <mergeCell ref="A12777:B12777"/>
    <mergeCell ref="B12810:G12810"/>
    <mergeCell ref="C12811:G12811"/>
    <mergeCell ref="A12830:B12830"/>
    <mergeCell ref="A12831:B12831"/>
    <mergeCell ref="A12832:B12832"/>
    <mergeCell ref="A12833:B12833"/>
    <mergeCell ref="A12834:B12834"/>
    <mergeCell ref="A12835:B12835"/>
    <mergeCell ref="A12836:B12836"/>
    <mergeCell ref="A12697:B12697"/>
    <mergeCell ref="A12701:B12701"/>
    <mergeCell ref="A12702:B12702"/>
    <mergeCell ref="A12703:B12703"/>
    <mergeCell ref="A12704:B12704"/>
    <mergeCell ref="A12705:B12705"/>
    <mergeCell ref="B12738:G12738"/>
    <mergeCell ref="C12739:G12739"/>
    <mergeCell ref="A12758:B12758"/>
    <mergeCell ref="A12759:B12759"/>
    <mergeCell ref="A12760:B12760"/>
    <mergeCell ref="A12761:B12761"/>
    <mergeCell ref="A12762:B12762"/>
    <mergeCell ref="A12763:B12763"/>
    <mergeCell ref="A12764:B12764"/>
    <mergeCell ref="A12765:B12765"/>
    <mergeCell ref="A12766:B12766"/>
    <mergeCell ref="A12630:B12630"/>
    <mergeCell ref="A12631:B12631"/>
    <mergeCell ref="A12632:B12632"/>
    <mergeCell ref="A12633:B12633"/>
    <mergeCell ref="B12666:G12666"/>
    <mergeCell ref="C12667:G12667"/>
    <mergeCell ref="A12686:B12686"/>
    <mergeCell ref="A12687:B12687"/>
    <mergeCell ref="A12688:B12688"/>
    <mergeCell ref="A12689:B12689"/>
    <mergeCell ref="A12690:B12690"/>
    <mergeCell ref="A12691:B12691"/>
    <mergeCell ref="A12692:B12692"/>
    <mergeCell ref="A12693:B12693"/>
    <mergeCell ref="A12694:B12694"/>
    <mergeCell ref="A12695:B12695"/>
    <mergeCell ref="A12696:B12696"/>
    <mergeCell ref="A12560:B12560"/>
    <mergeCell ref="A12561:B12561"/>
    <mergeCell ref="B12594:G12594"/>
    <mergeCell ref="C12595:G12595"/>
    <mergeCell ref="A12614:B12614"/>
    <mergeCell ref="A12615:B12615"/>
    <mergeCell ref="A12616:B12616"/>
    <mergeCell ref="A12617:B12617"/>
    <mergeCell ref="A12618:B12618"/>
    <mergeCell ref="A12619:B12619"/>
    <mergeCell ref="A12620:B12620"/>
    <mergeCell ref="A12621:B12621"/>
    <mergeCell ref="A12622:B12622"/>
    <mergeCell ref="A12623:B12623"/>
    <mergeCell ref="A12624:B12624"/>
    <mergeCell ref="A12625:B12625"/>
    <mergeCell ref="A12629:B12629"/>
    <mergeCell ref="B12522:G12522"/>
    <mergeCell ref="C12523:G12523"/>
    <mergeCell ref="A12542:B12542"/>
    <mergeCell ref="A12543:B12543"/>
    <mergeCell ref="A12544:B12544"/>
    <mergeCell ref="A12545:B12545"/>
    <mergeCell ref="A12546:B12546"/>
    <mergeCell ref="A12547:B12547"/>
    <mergeCell ref="A12548:B12548"/>
    <mergeCell ref="A12549:B12549"/>
    <mergeCell ref="A12550:B12550"/>
    <mergeCell ref="A12551:B12551"/>
    <mergeCell ref="A12552:B12552"/>
    <mergeCell ref="A12553:B12553"/>
    <mergeCell ref="A12557:B12557"/>
    <mergeCell ref="A12558:B12558"/>
    <mergeCell ref="A12559:B12559"/>
    <mergeCell ref="A12470:B12470"/>
    <mergeCell ref="A12471:B12471"/>
    <mergeCell ref="A12472:B12472"/>
    <mergeCell ref="A12473:B12473"/>
    <mergeCell ref="A12474:B12474"/>
    <mergeCell ref="A12475:B12475"/>
    <mergeCell ref="A12476:B12476"/>
    <mergeCell ref="A12477:B12477"/>
    <mergeCell ref="A12478:B12478"/>
    <mergeCell ref="A12479:B12479"/>
    <mergeCell ref="A12480:B12480"/>
    <mergeCell ref="A12481:B12481"/>
    <mergeCell ref="A12485:B12485"/>
    <mergeCell ref="A12486:B12486"/>
    <mergeCell ref="A12487:B12487"/>
    <mergeCell ref="A12488:B12488"/>
    <mergeCell ref="A12489:B12489"/>
    <mergeCell ref="A12400:B12400"/>
    <mergeCell ref="A12401:B12401"/>
    <mergeCell ref="A12402:B12402"/>
    <mergeCell ref="A12403:B12403"/>
    <mergeCell ref="A12404:B12404"/>
    <mergeCell ref="A12405:B12405"/>
    <mergeCell ref="A12406:B12406"/>
    <mergeCell ref="A12407:B12407"/>
    <mergeCell ref="A12408:B12408"/>
    <mergeCell ref="A12409:B12409"/>
    <mergeCell ref="A12413:B12413"/>
    <mergeCell ref="A12414:B12414"/>
    <mergeCell ref="A12415:B12415"/>
    <mergeCell ref="A12416:B12416"/>
    <mergeCell ref="A12417:B12417"/>
    <mergeCell ref="B12450:G12450"/>
    <mergeCell ref="C12451:G12451"/>
    <mergeCell ref="A12330:B12330"/>
    <mergeCell ref="A12331:B12331"/>
    <mergeCell ref="A12332:B12332"/>
    <mergeCell ref="A12333:B12333"/>
    <mergeCell ref="A12334:B12334"/>
    <mergeCell ref="A12335:B12335"/>
    <mergeCell ref="A12336:B12336"/>
    <mergeCell ref="A12337:B12337"/>
    <mergeCell ref="A12341:B12341"/>
    <mergeCell ref="A12342:B12342"/>
    <mergeCell ref="A12343:B12343"/>
    <mergeCell ref="A12344:B12344"/>
    <mergeCell ref="A12345:B12345"/>
    <mergeCell ref="B12378:G12378"/>
    <mergeCell ref="C12379:G12379"/>
    <mergeCell ref="A12398:B12398"/>
    <mergeCell ref="A12399:B12399"/>
    <mergeCell ref="A12260:B12260"/>
    <mergeCell ref="A12261:B12261"/>
    <mergeCell ref="A12262:B12262"/>
    <mergeCell ref="A12263:B12263"/>
    <mergeCell ref="A12264:B12264"/>
    <mergeCell ref="A12265:B12265"/>
    <mergeCell ref="A12269:B12269"/>
    <mergeCell ref="A12270:B12270"/>
    <mergeCell ref="A12271:B12271"/>
    <mergeCell ref="A12272:B12272"/>
    <mergeCell ref="A12273:B12273"/>
    <mergeCell ref="B12306:G12306"/>
    <mergeCell ref="C12307:G12307"/>
    <mergeCell ref="A12326:B12326"/>
    <mergeCell ref="A12327:B12327"/>
    <mergeCell ref="A12328:B12328"/>
    <mergeCell ref="A12329:B12329"/>
    <mergeCell ref="A12190:B12190"/>
    <mergeCell ref="A12191:B12191"/>
    <mergeCell ref="A12192:B12192"/>
    <mergeCell ref="A12193:B12193"/>
    <mergeCell ref="A12197:B12197"/>
    <mergeCell ref="A12198:B12198"/>
    <mergeCell ref="A12199:B12199"/>
    <mergeCell ref="A12200:B12200"/>
    <mergeCell ref="A12201:B12201"/>
    <mergeCell ref="B12234:G12234"/>
    <mergeCell ref="C12235:G12235"/>
    <mergeCell ref="A12254:B12254"/>
    <mergeCell ref="A12255:B12255"/>
    <mergeCell ref="A12256:B12256"/>
    <mergeCell ref="A12257:B12257"/>
    <mergeCell ref="A12258:B12258"/>
    <mergeCell ref="A12259:B12259"/>
    <mergeCell ref="A12120:B12120"/>
    <mergeCell ref="A12121:B12121"/>
    <mergeCell ref="A12125:B12125"/>
    <mergeCell ref="A12126:B12126"/>
    <mergeCell ref="A12127:B12127"/>
    <mergeCell ref="A12128:B12128"/>
    <mergeCell ref="A12129:B12129"/>
    <mergeCell ref="B12162:G12162"/>
    <mergeCell ref="C12163:G12163"/>
    <mergeCell ref="A12182:B12182"/>
    <mergeCell ref="A12183:B12183"/>
    <mergeCell ref="A12184:B12184"/>
    <mergeCell ref="A12185:B12185"/>
    <mergeCell ref="A12186:B12186"/>
    <mergeCell ref="A12187:B12187"/>
    <mergeCell ref="A12188:B12188"/>
    <mergeCell ref="A12189:B12189"/>
    <mergeCell ref="A12053:B12053"/>
    <mergeCell ref="A12054:B12054"/>
    <mergeCell ref="A12055:B12055"/>
    <mergeCell ref="A12056:B12056"/>
    <mergeCell ref="A12057:B12057"/>
    <mergeCell ref="B12090:G12090"/>
    <mergeCell ref="C12091:G12091"/>
    <mergeCell ref="A12110:B12110"/>
    <mergeCell ref="A12111:B12111"/>
    <mergeCell ref="A12112:B12112"/>
    <mergeCell ref="A12113:B12113"/>
    <mergeCell ref="A12114:B12114"/>
    <mergeCell ref="A12115:B12115"/>
    <mergeCell ref="A12116:B12116"/>
    <mergeCell ref="A12117:B12117"/>
    <mergeCell ref="A12118:B12118"/>
    <mergeCell ref="A12119:B12119"/>
    <mergeCell ref="A11983:B11983"/>
    <mergeCell ref="A11984:B11984"/>
    <mergeCell ref="A11985:B11985"/>
    <mergeCell ref="B12018:G12018"/>
    <mergeCell ref="C12019:G12019"/>
    <mergeCell ref="A12038:B12038"/>
    <mergeCell ref="A12039:B12039"/>
    <mergeCell ref="A12040:B12040"/>
    <mergeCell ref="A12041:B12041"/>
    <mergeCell ref="A12042:B12042"/>
    <mergeCell ref="A12043:B12043"/>
    <mergeCell ref="A12044:B12044"/>
    <mergeCell ref="A12045:B12045"/>
    <mergeCell ref="A12046:B12046"/>
    <mergeCell ref="A12047:B12047"/>
    <mergeCell ref="A12048:B12048"/>
    <mergeCell ref="A12049:B12049"/>
    <mergeCell ref="A11913:B11913"/>
    <mergeCell ref="B11946:G11946"/>
    <mergeCell ref="C11947:G11947"/>
    <mergeCell ref="A11966:B11966"/>
    <mergeCell ref="A11967:B11967"/>
    <mergeCell ref="A11968:B11968"/>
    <mergeCell ref="A11969:B11969"/>
    <mergeCell ref="A11970:B11970"/>
    <mergeCell ref="A11971:B11971"/>
    <mergeCell ref="A11972:B11972"/>
    <mergeCell ref="A11973:B11973"/>
    <mergeCell ref="A11974:B11974"/>
    <mergeCell ref="A11975:B11975"/>
    <mergeCell ref="A11976:B11976"/>
    <mergeCell ref="A11977:B11977"/>
    <mergeCell ref="A11981:B11981"/>
    <mergeCell ref="A11982:B11982"/>
    <mergeCell ref="C11875:G11875"/>
    <mergeCell ref="A11894:B11894"/>
    <mergeCell ref="A11895:B11895"/>
    <mergeCell ref="A11896:B11896"/>
    <mergeCell ref="A11897:B11897"/>
    <mergeCell ref="A11898:B11898"/>
    <mergeCell ref="A11899:B11899"/>
    <mergeCell ref="A11900:B11900"/>
    <mergeCell ref="A11901:B11901"/>
    <mergeCell ref="A11902:B11902"/>
    <mergeCell ref="A11903:B11903"/>
    <mergeCell ref="A11904:B11904"/>
    <mergeCell ref="A11905:B11905"/>
    <mergeCell ref="A11909:B11909"/>
    <mergeCell ref="A11910:B11910"/>
    <mergeCell ref="A11911:B11911"/>
    <mergeCell ref="A11912:B11912"/>
    <mergeCell ref="A11823:B11823"/>
    <mergeCell ref="A11824:B11824"/>
    <mergeCell ref="A11825:B11825"/>
    <mergeCell ref="A11826:B11826"/>
    <mergeCell ref="A11827:B11827"/>
    <mergeCell ref="A11828:B11828"/>
    <mergeCell ref="A11829:B11829"/>
    <mergeCell ref="A11830:B11830"/>
    <mergeCell ref="A11831:B11831"/>
    <mergeCell ref="A11832:B11832"/>
    <mergeCell ref="A11833:B11833"/>
    <mergeCell ref="A11837:B11837"/>
    <mergeCell ref="A11838:B11838"/>
    <mergeCell ref="A11839:B11839"/>
    <mergeCell ref="A11840:B11840"/>
    <mergeCell ref="A11841:B11841"/>
    <mergeCell ref="B11874:G11874"/>
    <mergeCell ref="A11753:B11753"/>
    <mergeCell ref="A11754:B11754"/>
    <mergeCell ref="A11755:B11755"/>
    <mergeCell ref="A11756:B11756"/>
    <mergeCell ref="A11757:B11757"/>
    <mergeCell ref="A11758:B11758"/>
    <mergeCell ref="A11759:B11759"/>
    <mergeCell ref="A11760:B11760"/>
    <mergeCell ref="A11761:B11761"/>
    <mergeCell ref="A11765:B11765"/>
    <mergeCell ref="A11766:B11766"/>
    <mergeCell ref="A11767:B11767"/>
    <mergeCell ref="A11768:B11768"/>
    <mergeCell ref="A11769:B11769"/>
    <mergeCell ref="B11802:G11802"/>
    <mergeCell ref="C11803:G11803"/>
    <mergeCell ref="A11822:B11822"/>
    <mergeCell ref="A11683:B11683"/>
    <mergeCell ref="A11684:B11684"/>
    <mergeCell ref="A11685:B11685"/>
    <mergeCell ref="A11686:B11686"/>
    <mergeCell ref="A11687:B11687"/>
    <mergeCell ref="A11688:B11688"/>
    <mergeCell ref="A11689:B11689"/>
    <mergeCell ref="A11693:B11693"/>
    <mergeCell ref="A11694:B11694"/>
    <mergeCell ref="A11695:B11695"/>
    <mergeCell ref="A11696:B11696"/>
    <mergeCell ref="A11697:B11697"/>
    <mergeCell ref="B11730:G11730"/>
    <mergeCell ref="C11731:G11731"/>
    <mergeCell ref="A11750:B11750"/>
    <mergeCell ref="A11751:B11751"/>
    <mergeCell ref="A11752:B11752"/>
    <mergeCell ref="A11613:B11613"/>
    <mergeCell ref="A11614:B11614"/>
    <mergeCell ref="A11615:B11615"/>
    <mergeCell ref="A11616:B11616"/>
    <mergeCell ref="A11617:B11617"/>
    <mergeCell ref="A11621:B11621"/>
    <mergeCell ref="A11622:B11622"/>
    <mergeCell ref="A11623:B11623"/>
    <mergeCell ref="A11624:B11624"/>
    <mergeCell ref="A11625:B11625"/>
    <mergeCell ref="B11658:G11658"/>
    <mergeCell ref="C11659:G11659"/>
    <mergeCell ref="A11678:B11678"/>
    <mergeCell ref="A11679:B11679"/>
    <mergeCell ref="A11680:B11680"/>
    <mergeCell ref="A11681:B11681"/>
    <mergeCell ref="A11682:B11682"/>
    <mergeCell ref="A11543:B11543"/>
    <mergeCell ref="A11544:B11544"/>
    <mergeCell ref="A11545:B11545"/>
    <mergeCell ref="A11549:B11549"/>
    <mergeCell ref="A11550:B11550"/>
    <mergeCell ref="A11551:B11551"/>
    <mergeCell ref="A11552:B11552"/>
    <mergeCell ref="A11553:B11553"/>
    <mergeCell ref="B11586:G11586"/>
    <mergeCell ref="C11587:G11587"/>
    <mergeCell ref="A11606:B11606"/>
    <mergeCell ref="A11607:B11607"/>
    <mergeCell ref="A11608:B11608"/>
    <mergeCell ref="A11609:B11609"/>
    <mergeCell ref="A11610:B11610"/>
    <mergeCell ref="A11611:B11611"/>
    <mergeCell ref="A11612:B11612"/>
    <mergeCell ref="A11473:B11473"/>
    <mergeCell ref="A11477:B11477"/>
    <mergeCell ref="A11478:B11478"/>
    <mergeCell ref="A11479:B11479"/>
    <mergeCell ref="A11480:B11480"/>
    <mergeCell ref="A11481:B11481"/>
    <mergeCell ref="B11514:G11514"/>
    <mergeCell ref="C11515:G11515"/>
    <mergeCell ref="A11534:B11534"/>
    <mergeCell ref="A11535:B11535"/>
    <mergeCell ref="A11536:B11536"/>
    <mergeCell ref="A11537:B11537"/>
    <mergeCell ref="A11538:B11538"/>
    <mergeCell ref="A11539:B11539"/>
    <mergeCell ref="A11540:B11540"/>
    <mergeCell ref="A11541:B11541"/>
    <mergeCell ref="A11542:B11542"/>
    <mergeCell ref="A11406:B11406"/>
    <mergeCell ref="A11407:B11407"/>
    <mergeCell ref="A11408:B11408"/>
    <mergeCell ref="A11409:B11409"/>
    <mergeCell ref="B11442:G11442"/>
    <mergeCell ref="C11443:G11443"/>
    <mergeCell ref="A11462:B11462"/>
    <mergeCell ref="A11463:B11463"/>
    <mergeCell ref="A11464:B11464"/>
    <mergeCell ref="A11465:B11465"/>
    <mergeCell ref="A11466:B11466"/>
    <mergeCell ref="A11467:B11467"/>
    <mergeCell ref="A11468:B11468"/>
    <mergeCell ref="A11469:B11469"/>
    <mergeCell ref="A11470:B11470"/>
    <mergeCell ref="A11471:B11471"/>
    <mergeCell ref="A11472:B11472"/>
    <mergeCell ref="A11336:B11336"/>
    <mergeCell ref="A11337:B11337"/>
    <mergeCell ref="B11370:G11370"/>
    <mergeCell ref="C11371:G11371"/>
    <mergeCell ref="A11390:B11390"/>
    <mergeCell ref="A11391:B11391"/>
    <mergeCell ref="A11392:B11392"/>
    <mergeCell ref="A11393:B11393"/>
    <mergeCell ref="A11394:B11394"/>
    <mergeCell ref="A11395:B11395"/>
    <mergeCell ref="A11396:B11396"/>
    <mergeCell ref="A11397:B11397"/>
    <mergeCell ref="A11398:B11398"/>
    <mergeCell ref="A11399:B11399"/>
    <mergeCell ref="A11400:B11400"/>
    <mergeCell ref="A11401:B11401"/>
    <mergeCell ref="A11405:B11405"/>
    <mergeCell ref="B11298:G11298"/>
    <mergeCell ref="C11299:G11299"/>
    <mergeCell ref="A11318:B11318"/>
    <mergeCell ref="A11319:B11319"/>
    <mergeCell ref="A11320:B11320"/>
    <mergeCell ref="A11321:B11321"/>
    <mergeCell ref="A11322:B11322"/>
    <mergeCell ref="A11323:B11323"/>
    <mergeCell ref="A11324:B11324"/>
    <mergeCell ref="A11325:B11325"/>
    <mergeCell ref="A11326:B11326"/>
    <mergeCell ref="A11327:B11327"/>
    <mergeCell ref="A11328:B11328"/>
    <mergeCell ref="A11329:B11329"/>
    <mergeCell ref="A11333:B11333"/>
    <mergeCell ref="A11334:B11334"/>
    <mergeCell ref="A11335:B11335"/>
    <mergeCell ref="A11246:B11246"/>
    <mergeCell ref="A11247:B11247"/>
    <mergeCell ref="A11248:B11248"/>
    <mergeCell ref="A11249:B11249"/>
    <mergeCell ref="A11250:B11250"/>
    <mergeCell ref="A11251:B11251"/>
    <mergeCell ref="A11252:B11252"/>
    <mergeCell ref="A11253:B11253"/>
    <mergeCell ref="A11254:B11254"/>
    <mergeCell ref="A11255:B11255"/>
    <mergeCell ref="A11256:B11256"/>
    <mergeCell ref="A11257:B11257"/>
    <mergeCell ref="A11261:B11261"/>
    <mergeCell ref="A11262:B11262"/>
    <mergeCell ref="A11263:B11263"/>
    <mergeCell ref="A11264:B11264"/>
    <mergeCell ref="A11265:B11265"/>
    <mergeCell ref="A11176:B11176"/>
    <mergeCell ref="A11177:B11177"/>
    <mergeCell ref="A11178:B11178"/>
    <mergeCell ref="A11179:B11179"/>
    <mergeCell ref="A11180:B11180"/>
    <mergeCell ref="A11181:B11181"/>
    <mergeCell ref="A11182:B11182"/>
    <mergeCell ref="A11183:B11183"/>
    <mergeCell ref="A11184:B11184"/>
    <mergeCell ref="A11185:B11185"/>
    <mergeCell ref="A11189:B11189"/>
    <mergeCell ref="A11190:B11190"/>
    <mergeCell ref="A11191:B11191"/>
    <mergeCell ref="A11192:B11192"/>
    <mergeCell ref="A11193:B11193"/>
    <mergeCell ref="B11226:G11226"/>
    <mergeCell ref="C11227:G11227"/>
    <mergeCell ref="A11106:B11106"/>
    <mergeCell ref="A11107:B11107"/>
    <mergeCell ref="A11108:B11108"/>
    <mergeCell ref="A11109:B11109"/>
    <mergeCell ref="A11110:B11110"/>
    <mergeCell ref="A11111:B11111"/>
    <mergeCell ref="A11112:B11112"/>
    <mergeCell ref="A11113:B11113"/>
    <mergeCell ref="A11117:B11117"/>
    <mergeCell ref="A11118:B11118"/>
    <mergeCell ref="A11119:B11119"/>
    <mergeCell ref="A11120:B11120"/>
    <mergeCell ref="A11121:B11121"/>
    <mergeCell ref="B11154:G11154"/>
    <mergeCell ref="C11155:G11155"/>
    <mergeCell ref="A11174:B11174"/>
    <mergeCell ref="A11175:B11175"/>
    <mergeCell ref="A11036:B11036"/>
    <mergeCell ref="A11037:B11037"/>
    <mergeCell ref="A11038:B11038"/>
    <mergeCell ref="A11039:B11039"/>
    <mergeCell ref="A11040:B11040"/>
    <mergeCell ref="A11041:B11041"/>
    <mergeCell ref="A11045:B11045"/>
    <mergeCell ref="A11046:B11046"/>
    <mergeCell ref="A11047:B11047"/>
    <mergeCell ref="A11048:B11048"/>
    <mergeCell ref="A11049:B11049"/>
    <mergeCell ref="B11082:G11082"/>
    <mergeCell ref="C11083:G11083"/>
    <mergeCell ref="A11102:B11102"/>
    <mergeCell ref="A11103:B11103"/>
    <mergeCell ref="A11104:B11104"/>
    <mergeCell ref="A11105:B11105"/>
    <mergeCell ref="A10966:B10966"/>
    <mergeCell ref="A10967:B10967"/>
    <mergeCell ref="A10968:B10968"/>
    <mergeCell ref="A10969:B10969"/>
    <mergeCell ref="A10973:B10973"/>
    <mergeCell ref="A10974:B10974"/>
    <mergeCell ref="A10975:B10975"/>
    <mergeCell ref="A10976:B10976"/>
    <mergeCell ref="A10977:B10977"/>
    <mergeCell ref="B11010:G11010"/>
    <mergeCell ref="C11011:G11011"/>
    <mergeCell ref="A11030:B11030"/>
    <mergeCell ref="A11031:B11031"/>
    <mergeCell ref="A11032:B11032"/>
    <mergeCell ref="A11033:B11033"/>
    <mergeCell ref="A11034:B11034"/>
    <mergeCell ref="A11035:B11035"/>
    <mergeCell ref="A10896:B10896"/>
    <mergeCell ref="A10897:B10897"/>
    <mergeCell ref="A10901:B10901"/>
    <mergeCell ref="A10902:B10902"/>
    <mergeCell ref="A10903:B10903"/>
    <mergeCell ref="A10904:B10904"/>
    <mergeCell ref="A10905:B10905"/>
    <mergeCell ref="B10938:G10938"/>
    <mergeCell ref="C10939:G10939"/>
    <mergeCell ref="A10958:B10958"/>
    <mergeCell ref="A10959:B10959"/>
    <mergeCell ref="A10960:B10960"/>
    <mergeCell ref="A10961:B10961"/>
    <mergeCell ref="A10962:B10962"/>
    <mergeCell ref="A10963:B10963"/>
    <mergeCell ref="A10964:B10964"/>
    <mergeCell ref="A10965:B10965"/>
    <mergeCell ref="A10829:B10829"/>
    <mergeCell ref="A10830:B10830"/>
    <mergeCell ref="A10831:B10831"/>
    <mergeCell ref="A10832:B10832"/>
    <mergeCell ref="A10833:B10833"/>
    <mergeCell ref="B10866:G10866"/>
    <mergeCell ref="C10867:G10867"/>
    <mergeCell ref="A10886:B10886"/>
    <mergeCell ref="A10887:B10887"/>
    <mergeCell ref="A10888:B10888"/>
    <mergeCell ref="A10889:B10889"/>
    <mergeCell ref="A10890:B10890"/>
    <mergeCell ref="A10891:B10891"/>
    <mergeCell ref="A10892:B10892"/>
    <mergeCell ref="A10893:B10893"/>
    <mergeCell ref="A10894:B10894"/>
    <mergeCell ref="A10895:B10895"/>
    <mergeCell ref="A10759:B10759"/>
    <mergeCell ref="A10760:B10760"/>
    <mergeCell ref="A10761:B10761"/>
    <mergeCell ref="B10794:G10794"/>
    <mergeCell ref="C10795:G10795"/>
    <mergeCell ref="A10814:B10814"/>
    <mergeCell ref="A10815:B10815"/>
    <mergeCell ref="A10816:B10816"/>
    <mergeCell ref="A10817:B10817"/>
    <mergeCell ref="A10818:B10818"/>
    <mergeCell ref="A10819:B10819"/>
    <mergeCell ref="A10820:B10820"/>
    <mergeCell ref="A10821:B10821"/>
    <mergeCell ref="A10822:B10822"/>
    <mergeCell ref="A10823:B10823"/>
    <mergeCell ref="A10824:B10824"/>
    <mergeCell ref="A10825:B10825"/>
    <mergeCell ref="A10689:B10689"/>
    <mergeCell ref="B10722:G10722"/>
    <mergeCell ref="C10723:G10723"/>
    <mergeCell ref="A10742:B10742"/>
    <mergeCell ref="A10743:B10743"/>
    <mergeCell ref="A10744:B10744"/>
    <mergeCell ref="A10745:B10745"/>
    <mergeCell ref="A10746:B10746"/>
    <mergeCell ref="A10747:B10747"/>
    <mergeCell ref="A10748:B10748"/>
    <mergeCell ref="A10749:B10749"/>
    <mergeCell ref="A10750:B10750"/>
    <mergeCell ref="A10751:B10751"/>
    <mergeCell ref="A10752:B10752"/>
    <mergeCell ref="A10753:B10753"/>
    <mergeCell ref="A10757:B10757"/>
    <mergeCell ref="A10758:B10758"/>
    <mergeCell ref="C10651:G10651"/>
    <mergeCell ref="A10670:B10670"/>
    <mergeCell ref="A10671:B10671"/>
    <mergeCell ref="A10672:B10672"/>
    <mergeCell ref="A10673:B10673"/>
    <mergeCell ref="A10674:B10674"/>
    <mergeCell ref="A10675:B10675"/>
    <mergeCell ref="A10676:B10676"/>
    <mergeCell ref="A10677:B10677"/>
    <mergeCell ref="A10678:B10678"/>
    <mergeCell ref="A10679:B10679"/>
    <mergeCell ref="A10680:B10680"/>
    <mergeCell ref="A10681:B10681"/>
    <mergeCell ref="A10685:B10685"/>
    <mergeCell ref="A10686:B10686"/>
    <mergeCell ref="A10687:B10687"/>
    <mergeCell ref="A10688:B10688"/>
    <mergeCell ref="A10599:B10599"/>
    <mergeCell ref="A10600:B10600"/>
    <mergeCell ref="A10601:B10601"/>
    <mergeCell ref="A10602:B10602"/>
    <mergeCell ref="A10603:B10603"/>
    <mergeCell ref="A10604:B10604"/>
    <mergeCell ref="A10605:B10605"/>
    <mergeCell ref="A10606:B10606"/>
    <mergeCell ref="A10607:B10607"/>
    <mergeCell ref="A10608:B10608"/>
    <mergeCell ref="A10609:B10609"/>
    <mergeCell ref="A10613:B10613"/>
    <mergeCell ref="A10614:B10614"/>
    <mergeCell ref="A10615:B10615"/>
    <mergeCell ref="A10616:B10616"/>
    <mergeCell ref="A10617:B10617"/>
    <mergeCell ref="B10650:G10650"/>
    <mergeCell ref="A10529:B10529"/>
    <mergeCell ref="A10530:B10530"/>
    <mergeCell ref="A10531:B10531"/>
    <mergeCell ref="A10532:B10532"/>
    <mergeCell ref="A10533:B10533"/>
    <mergeCell ref="A10534:B10534"/>
    <mergeCell ref="A10535:B10535"/>
    <mergeCell ref="A10536:B10536"/>
    <mergeCell ref="A10537:B10537"/>
    <mergeCell ref="A10541:B10541"/>
    <mergeCell ref="A10542:B10542"/>
    <mergeCell ref="A10543:B10543"/>
    <mergeCell ref="A10544:B10544"/>
    <mergeCell ref="A10545:B10545"/>
    <mergeCell ref="B10578:G10578"/>
    <mergeCell ref="C10579:G10579"/>
    <mergeCell ref="A10598:B10598"/>
    <mergeCell ref="A10459:B10459"/>
    <mergeCell ref="A10460:B10460"/>
    <mergeCell ref="A10461:B10461"/>
    <mergeCell ref="A10462:B10462"/>
    <mergeCell ref="A10463:B10463"/>
    <mergeCell ref="A10464:B10464"/>
    <mergeCell ref="A10465:B10465"/>
    <mergeCell ref="A10469:B10469"/>
    <mergeCell ref="A10470:B10470"/>
    <mergeCell ref="A10471:B10471"/>
    <mergeCell ref="A10472:B10472"/>
    <mergeCell ref="A10473:B10473"/>
    <mergeCell ref="B10506:G10506"/>
    <mergeCell ref="C10507:G10507"/>
    <mergeCell ref="A10526:B10526"/>
    <mergeCell ref="A10527:B10527"/>
    <mergeCell ref="A10528:B10528"/>
    <mergeCell ref="A10389:B10389"/>
    <mergeCell ref="A10390:B10390"/>
    <mergeCell ref="A10391:B10391"/>
    <mergeCell ref="A10392:B10392"/>
    <mergeCell ref="A10393:B10393"/>
    <mergeCell ref="A10397:B10397"/>
    <mergeCell ref="A10398:B10398"/>
    <mergeCell ref="A10399:B10399"/>
    <mergeCell ref="A10400:B10400"/>
    <mergeCell ref="A10401:B10401"/>
    <mergeCell ref="B10434:G10434"/>
    <mergeCell ref="C10435:G10435"/>
    <mergeCell ref="A10454:B10454"/>
    <mergeCell ref="A10455:B10455"/>
    <mergeCell ref="A10456:B10456"/>
    <mergeCell ref="A10457:B10457"/>
    <mergeCell ref="A10458:B10458"/>
    <mergeCell ref="A10173:B10173"/>
    <mergeCell ref="A10174:B10174"/>
    <mergeCell ref="A10175:B10175"/>
    <mergeCell ref="A10179:B10179"/>
    <mergeCell ref="A10180:B10180"/>
    <mergeCell ref="A10181:B10181"/>
    <mergeCell ref="A10182:B10182"/>
    <mergeCell ref="A10183:B10183"/>
    <mergeCell ref="B10362:G10362"/>
    <mergeCell ref="C10363:G10363"/>
    <mergeCell ref="A10382:B10382"/>
    <mergeCell ref="A10383:B10383"/>
    <mergeCell ref="A10384:B10384"/>
    <mergeCell ref="A10385:B10385"/>
    <mergeCell ref="A10386:B10386"/>
    <mergeCell ref="A10387:B10387"/>
    <mergeCell ref="A10388:B10388"/>
    <mergeCell ref="B10216:G10216"/>
    <mergeCell ref="C10217:G10217"/>
    <mergeCell ref="A10236:B10236"/>
    <mergeCell ref="A10237:B10237"/>
    <mergeCell ref="A10238:B10238"/>
    <mergeCell ref="A10239:B10239"/>
    <mergeCell ref="A10240:B10240"/>
    <mergeCell ref="A10241:B10241"/>
    <mergeCell ref="A10242:B10242"/>
    <mergeCell ref="A10243:B10243"/>
    <mergeCell ref="A10244:B10244"/>
    <mergeCell ref="A10245:B10245"/>
    <mergeCell ref="A10246:B10246"/>
    <mergeCell ref="A10247:B10247"/>
    <mergeCell ref="A10251:B10251"/>
    <mergeCell ref="A10103:B10103"/>
    <mergeCell ref="A10107:B10107"/>
    <mergeCell ref="A10108:B10108"/>
    <mergeCell ref="A10109:B10109"/>
    <mergeCell ref="A10110:B10110"/>
    <mergeCell ref="A10111:B10111"/>
    <mergeCell ref="B10144:G10144"/>
    <mergeCell ref="C10145:G10145"/>
    <mergeCell ref="A10164:B10164"/>
    <mergeCell ref="A10165:B10165"/>
    <mergeCell ref="A10166:B10166"/>
    <mergeCell ref="A10167:B10167"/>
    <mergeCell ref="A10168:B10168"/>
    <mergeCell ref="A10169:B10169"/>
    <mergeCell ref="A10170:B10170"/>
    <mergeCell ref="A10171:B10171"/>
    <mergeCell ref="A10172:B10172"/>
    <mergeCell ref="A10036:B10036"/>
    <mergeCell ref="A10037:B10037"/>
    <mergeCell ref="A10038:B10038"/>
    <mergeCell ref="A10039:B10039"/>
    <mergeCell ref="B10072:G10072"/>
    <mergeCell ref="C10073:G10073"/>
    <mergeCell ref="A10092:B10092"/>
    <mergeCell ref="A10093:B10093"/>
    <mergeCell ref="A10094:B10094"/>
    <mergeCell ref="A10095:B10095"/>
    <mergeCell ref="A10096:B10096"/>
    <mergeCell ref="A10097:B10097"/>
    <mergeCell ref="A10098:B10098"/>
    <mergeCell ref="A10099:B10099"/>
    <mergeCell ref="A10100:B10100"/>
    <mergeCell ref="A10101:B10101"/>
    <mergeCell ref="A10102:B10102"/>
    <mergeCell ref="A9966:B9966"/>
    <mergeCell ref="A9967:B9967"/>
    <mergeCell ref="B10000:G10000"/>
    <mergeCell ref="C10001:G10001"/>
    <mergeCell ref="A10020:B10020"/>
    <mergeCell ref="A10021:B10021"/>
    <mergeCell ref="A10022:B10022"/>
    <mergeCell ref="A10023:B10023"/>
    <mergeCell ref="A10024:B10024"/>
    <mergeCell ref="A10025:B10025"/>
    <mergeCell ref="A10026:B10026"/>
    <mergeCell ref="A10027:B10027"/>
    <mergeCell ref="A10028:B10028"/>
    <mergeCell ref="A10029:B10029"/>
    <mergeCell ref="A10030:B10030"/>
    <mergeCell ref="A10031:B10031"/>
    <mergeCell ref="A10035:B10035"/>
    <mergeCell ref="B9928:G9928"/>
    <mergeCell ref="C9929:G9929"/>
    <mergeCell ref="A9948:B9948"/>
    <mergeCell ref="A9949:B9949"/>
    <mergeCell ref="A9950:B9950"/>
    <mergeCell ref="A9951:B9951"/>
    <mergeCell ref="A9952:B9952"/>
    <mergeCell ref="A9953:B9953"/>
    <mergeCell ref="A9954:B9954"/>
    <mergeCell ref="A9955:B9955"/>
    <mergeCell ref="A9956:B9956"/>
    <mergeCell ref="A9957:B9957"/>
    <mergeCell ref="A9958:B9958"/>
    <mergeCell ref="A9959:B9959"/>
    <mergeCell ref="A9963:B9963"/>
    <mergeCell ref="A9964:B9964"/>
    <mergeCell ref="A9965:B9965"/>
    <mergeCell ref="A9876:B9876"/>
    <mergeCell ref="A9877:B9877"/>
    <mergeCell ref="A9878:B9878"/>
    <mergeCell ref="A9879:B9879"/>
    <mergeCell ref="A9880:B9880"/>
    <mergeCell ref="A9881:B9881"/>
    <mergeCell ref="A9882:B9882"/>
    <mergeCell ref="A9883:B9883"/>
    <mergeCell ref="A9884:B9884"/>
    <mergeCell ref="A9885:B9885"/>
    <mergeCell ref="A9886:B9886"/>
    <mergeCell ref="A9887:B9887"/>
    <mergeCell ref="A9891:B9891"/>
    <mergeCell ref="A9892:B9892"/>
    <mergeCell ref="A9893:B9893"/>
    <mergeCell ref="A9894:B9894"/>
    <mergeCell ref="A9895:B9895"/>
    <mergeCell ref="A9806:B9806"/>
    <mergeCell ref="A9807:B9807"/>
    <mergeCell ref="A9808:B9808"/>
    <mergeCell ref="A9809:B9809"/>
    <mergeCell ref="A9810:B9810"/>
    <mergeCell ref="A9811:B9811"/>
    <mergeCell ref="A9812:B9812"/>
    <mergeCell ref="A9813:B9813"/>
    <mergeCell ref="A9814:B9814"/>
    <mergeCell ref="A9815:B9815"/>
    <mergeCell ref="A9819:B9819"/>
    <mergeCell ref="A9820:B9820"/>
    <mergeCell ref="A9821:B9821"/>
    <mergeCell ref="A9822:B9822"/>
    <mergeCell ref="A9823:B9823"/>
    <mergeCell ref="B9856:G9856"/>
    <mergeCell ref="C9857:G9857"/>
    <mergeCell ref="A9736:B9736"/>
    <mergeCell ref="A9737:B9737"/>
    <mergeCell ref="A9738:B9738"/>
    <mergeCell ref="A9739:B9739"/>
    <mergeCell ref="A9740:B9740"/>
    <mergeCell ref="A9741:B9741"/>
    <mergeCell ref="A9742:B9742"/>
    <mergeCell ref="A9743:B9743"/>
    <mergeCell ref="A9747:B9747"/>
    <mergeCell ref="A9748:B9748"/>
    <mergeCell ref="A9749:B9749"/>
    <mergeCell ref="A9750:B9750"/>
    <mergeCell ref="A9751:B9751"/>
    <mergeCell ref="B9784:G9784"/>
    <mergeCell ref="C9785:G9785"/>
    <mergeCell ref="A9804:B9804"/>
    <mergeCell ref="A9805:B9805"/>
    <mergeCell ref="A9666:B9666"/>
    <mergeCell ref="A9667:B9667"/>
    <mergeCell ref="A9668:B9668"/>
    <mergeCell ref="A9669:B9669"/>
    <mergeCell ref="A9670:B9670"/>
    <mergeCell ref="A9671:B9671"/>
    <mergeCell ref="A9675:B9675"/>
    <mergeCell ref="A9676:B9676"/>
    <mergeCell ref="A9677:B9677"/>
    <mergeCell ref="A9678:B9678"/>
    <mergeCell ref="A9679:B9679"/>
    <mergeCell ref="B9712:G9712"/>
    <mergeCell ref="C9713:G9713"/>
    <mergeCell ref="A9732:B9732"/>
    <mergeCell ref="A9733:B9733"/>
    <mergeCell ref="A9734:B9734"/>
    <mergeCell ref="A9735:B9735"/>
    <mergeCell ref="A9596:B9596"/>
    <mergeCell ref="A9597:B9597"/>
    <mergeCell ref="A9598:B9598"/>
    <mergeCell ref="A9599:B9599"/>
    <mergeCell ref="A9603:B9603"/>
    <mergeCell ref="A9604:B9604"/>
    <mergeCell ref="A9605:B9605"/>
    <mergeCell ref="A9606:B9606"/>
    <mergeCell ref="A9607:B9607"/>
    <mergeCell ref="B9640:G9640"/>
    <mergeCell ref="C9641:G9641"/>
    <mergeCell ref="A9660:B9660"/>
    <mergeCell ref="A9661:B9661"/>
    <mergeCell ref="A9662:B9662"/>
    <mergeCell ref="A9663:B9663"/>
    <mergeCell ref="A9664:B9664"/>
    <mergeCell ref="A9665:B9665"/>
    <mergeCell ref="A9526:B9526"/>
    <mergeCell ref="A9527:B9527"/>
    <mergeCell ref="A9531:B9531"/>
    <mergeCell ref="A9532:B9532"/>
    <mergeCell ref="A9533:B9533"/>
    <mergeCell ref="A9534:B9534"/>
    <mergeCell ref="A9535:B9535"/>
    <mergeCell ref="B9568:G9568"/>
    <mergeCell ref="C9569:G9569"/>
    <mergeCell ref="A9588:B9588"/>
    <mergeCell ref="A9589:B9589"/>
    <mergeCell ref="A9590:B9590"/>
    <mergeCell ref="A9591:B9591"/>
    <mergeCell ref="A9592:B9592"/>
    <mergeCell ref="A9593:B9593"/>
    <mergeCell ref="A9594:B9594"/>
    <mergeCell ref="A9595:B9595"/>
    <mergeCell ref="A9459:B9459"/>
    <mergeCell ref="A9460:B9460"/>
    <mergeCell ref="A9461:B9461"/>
    <mergeCell ref="A9462:B9462"/>
    <mergeCell ref="A9463:B9463"/>
    <mergeCell ref="B9496:G9496"/>
    <mergeCell ref="C9497:G9497"/>
    <mergeCell ref="A9516:B9516"/>
    <mergeCell ref="A9517:B9517"/>
    <mergeCell ref="A9518:B9518"/>
    <mergeCell ref="A9519:B9519"/>
    <mergeCell ref="A9520:B9520"/>
    <mergeCell ref="A9521:B9521"/>
    <mergeCell ref="A9522:B9522"/>
    <mergeCell ref="A9523:B9523"/>
    <mergeCell ref="A9524:B9524"/>
    <mergeCell ref="A9525:B9525"/>
    <mergeCell ref="A9389:B9389"/>
    <mergeCell ref="A9390:B9390"/>
    <mergeCell ref="A9391:B9391"/>
    <mergeCell ref="B9424:G9424"/>
    <mergeCell ref="C9425:G9425"/>
    <mergeCell ref="A9444:B9444"/>
    <mergeCell ref="A9445:B9445"/>
    <mergeCell ref="A9446:B9446"/>
    <mergeCell ref="A9447:B9447"/>
    <mergeCell ref="A9448:B9448"/>
    <mergeCell ref="A9449:B9449"/>
    <mergeCell ref="A9450:B9450"/>
    <mergeCell ref="A9451:B9451"/>
    <mergeCell ref="A9452:B9452"/>
    <mergeCell ref="A9453:B9453"/>
    <mergeCell ref="A9454:B9454"/>
    <mergeCell ref="A9455:B9455"/>
    <mergeCell ref="A9376:B9376"/>
    <mergeCell ref="A9377:B9377"/>
    <mergeCell ref="A9378:B9378"/>
    <mergeCell ref="A9379:B9379"/>
    <mergeCell ref="A9380:B9380"/>
    <mergeCell ref="A9381:B9381"/>
    <mergeCell ref="A9382:B9382"/>
    <mergeCell ref="A9383:B9383"/>
    <mergeCell ref="A9387:B9387"/>
    <mergeCell ref="A9388:B9388"/>
    <mergeCell ref="A9301:B9301"/>
    <mergeCell ref="A9302:B9302"/>
    <mergeCell ref="A9303:B9303"/>
    <mergeCell ref="A9304:B9304"/>
    <mergeCell ref="A9305:B9305"/>
    <mergeCell ref="A9306:B9306"/>
    <mergeCell ref="A9307:B9307"/>
    <mergeCell ref="A9308:B9308"/>
    <mergeCell ref="A9309:B9309"/>
    <mergeCell ref="A9310:B9310"/>
    <mergeCell ref="A9311:B9311"/>
    <mergeCell ref="A9315:B9315"/>
    <mergeCell ref="A9316:B9316"/>
    <mergeCell ref="A9317:B9317"/>
    <mergeCell ref="A9318:B9318"/>
    <mergeCell ref="A9319:B9319"/>
    <mergeCell ref="A9372:B9372"/>
    <mergeCell ref="A9373:B9373"/>
    <mergeCell ref="A9374:B9374"/>
    <mergeCell ref="A9375:B9375"/>
    <mergeCell ref="A8793:B8793"/>
    <mergeCell ref="A8794:B8794"/>
    <mergeCell ref="A8795:B8795"/>
    <mergeCell ref="A8796:B8796"/>
    <mergeCell ref="A8797:B8797"/>
    <mergeCell ref="A8798:B8798"/>
    <mergeCell ref="A8799:B8799"/>
    <mergeCell ref="A8800:B8800"/>
    <mergeCell ref="A8801:B8801"/>
    <mergeCell ref="A8805:B8805"/>
    <mergeCell ref="A8806:B8806"/>
    <mergeCell ref="A8807:B8807"/>
    <mergeCell ref="A8808:B8808"/>
    <mergeCell ref="A8809:B8809"/>
    <mergeCell ref="B9280:G9280"/>
    <mergeCell ref="C9281:G9281"/>
    <mergeCell ref="A9300:B9300"/>
    <mergeCell ref="A8871:B8871"/>
    <mergeCell ref="A8872:B8872"/>
    <mergeCell ref="A8873:B8873"/>
    <mergeCell ref="A8877:B8877"/>
    <mergeCell ref="A8878:B8878"/>
    <mergeCell ref="A8879:B8879"/>
    <mergeCell ref="A8880:B8880"/>
    <mergeCell ref="A8881:B8881"/>
    <mergeCell ref="B8915:G8915"/>
    <mergeCell ref="C8916:G8916"/>
    <mergeCell ref="A8935:B8935"/>
    <mergeCell ref="A8936:B8936"/>
    <mergeCell ref="A8937:B8937"/>
    <mergeCell ref="A8938:B8938"/>
    <mergeCell ref="A8939:B8939"/>
    <mergeCell ref="A8723:B8723"/>
    <mergeCell ref="A8724:B8724"/>
    <mergeCell ref="A8725:B8725"/>
    <mergeCell ref="A8726:B8726"/>
    <mergeCell ref="A8727:B8727"/>
    <mergeCell ref="A8728:B8728"/>
    <mergeCell ref="A8729:B8729"/>
    <mergeCell ref="A8733:B8733"/>
    <mergeCell ref="A8734:B8734"/>
    <mergeCell ref="A8735:B8735"/>
    <mergeCell ref="A8736:B8736"/>
    <mergeCell ref="A8737:B8737"/>
    <mergeCell ref="B8770:G8770"/>
    <mergeCell ref="C8771:G8771"/>
    <mergeCell ref="A8790:B8790"/>
    <mergeCell ref="A8791:B8791"/>
    <mergeCell ref="A8792:B8792"/>
    <mergeCell ref="A8653:B8653"/>
    <mergeCell ref="A8654:B8654"/>
    <mergeCell ref="A8655:B8655"/>
    <mergeCell ref="A8656:B8656"/>
    <mergeCell ref="A8657:B8657"/>
    <mergeCell ref="A8661:B8661"/>
    <mergeCell ref="A8662:B8662"/>
    <mergeCell ref="A8663:B8663"/>
    <mergeCell ref="A8664:B8664"/>
    <mergeCell ref="A8665:B8665"/>
    <mergeCell ref="B8698:G8698"/>
    <mergeCell ref="C8699:G8699"/>
    <mergeCell ref="A8718:B8718"/>
    <mergeCell ref="A8719:B8719"/>
    <mergeCell ref="A8720:B8720"/>
    <mergeCell ref="A8721:B8721"/>
    <mergeCell ref="A8722:B8722"/>
    <mergeCell ref="A8583:B8583"/>
    <mergeCell ref="A8584:B8584"/>
    <mergeCell ref="A8585:B8585"/>
    <mergeCell ref="A8589:B8589"/>
    <mergeCell ref="A8590:B8590"/>
    <mergeCell ref="A8591:B8591"/>
    <mergeCell ref="A8592:B8592"/>
    <mergeCell ref="A8593:B8593"/>
    <mergeCell ref="B8626:G8626"/>
    <mergeCell ref="C8627:G8627"/>
    <mergeCell ref="A8646:B8646"/>
    <mergeCell ref="A8647:B8647"/>
    <mergeCell ref="A8648:B8648"/>
    <mergeCell ref="A8649:B8649"/>
    <mergeCell ref="A8650:B8650"/>
    <mergeCell ref="A8651:B8651"/>
    <mergeCell ref="A8652:B8652"/>
    <mergeCell ref="A8513:B8513"/>
    <mergeCell ref="A8517:B8517"/>
    <mergeCell ref="A8518:B8518"/>
    <mergeCell ref="A8519:B8519"/>
    <mergeCell ref="A8520:B8520"/>
    <mergeCell ref="A8521:B8521"/>
    <mergeCell ref="B8554:G8554"/>
    <mergeCell ref="C8555:G8555"/>
    <mergeCell ref="A8574:B8574"/>
    <mergeCell ref="A8575:B8575"/>
    <mergeCell ref="A8576:B8576"/>
    <mergeCell ref="A8577:B8577"/>
    <mergeCell ref="A8578:B8578"/>
    <mergeCell ref="A8579:B8579"/>
    <mergeCell ref="A8580:B8580"/>
    <mergeCell ref="A8581:B8581"/>
    <mergeCell ref="A8582:B8582"/>
    <mergeCell ref="A8446:B8446"/>
    <mergeCell ref="A8447:B8447"/>
    <mergeCell ref="A8448:B8448"/>
    <mergeCell ref="A8449:B8449"/>
    <mergeCell ref="B8482:G8482"/>
    <mergeCell ref="C8483:G8483"/>
    <mergeCell ref="A8502:B8502"/>
    <mergeCell ref="A8503:B8503"/>
    <mergeCell ref="A8504:B8504"/>
    <mergeCell ref="A8505:B8505"/>
    <mergeCell ref="A8506:B8506"/>
    <mergeCell ref="A8507:B8507"/>
    <mergeCell ref="A8508:B8508"/>
    <mergeCell ref="A8509:B8509"/>
    <mergeCell ref="A8510:B8510"/>
    <mergeCell ref="A8511:B8511"/>
    <mergeCell ref="A8512:B8512"/>
    <mergeCell ref="A8376:B8376"/>
    <mergeCell ref="A8377:B8377"/>
    <mergeCell ref="B8410:G8410"/>
    <mergeCell ref="C8411:G8411"/>
    <mergeCell ref="A8430:B8430"/>
    <mergeCell ref="A8431:B8431"/>
    <mergeCell ref="A8432:B8432"/>
    <mergeCell ref="A8433:B8433"/>
    <mergeCell ref="A8434:B8434"/>
    <mergeCell ref="A8435:B8435"/>
    <mergeCell ref="A8436:B8436"/>
    <mergeCell ref="A8437:B8437"/>
    <mergeCell ref="A8438:B8438"/>
    <mergeCell ref="A8439:B8439"/>
    <mergeCell ref="A8440:B8440"/>
    <mergeCell ref="A8441:B8441"/>
    <mergeCell ref="A8445:B8445"/>
    <mergeCell ref="B8338:G8338"/>
    <mergeCell ref="C8339:G8339"/>
    <mergeCell ref="A8358:B8358"/>
    <mergeCell ref="A8359:B8359"/>
    <mergeCell ref="A8360:B8360"/>
    <mergeCell ref="A8361:B8361"/>
    <mergeCell ref="A8362:B8362"/>
    <mergeCell ref="A8363:B8363"/>
    <mergeCell ref="A8364:B8364"/>
    <mergeCell ref="A8365:B8365"/>
    <mergeCell ref="A8366:B8366"/>
    <mergeCell ref="A8367:B8367"/>
    <mergeCell ref="A8368:B8368"/>
    <mergeCell ref="A8369:B8369"/>
    <mergeCell ref="A8373:B8373"/>
    <mergeCell ref="A8374:B8374"/>
    <mergeCell ref="A8375:B8375"/>
    <mergeCell ref="A8286:B8286"/>
    <mergeCell ref="A8287:B8287"/>
    <mergeCell ref="A8288:B8288"/>
    <mergeCell ref="A8289:B8289"/>
    <mergeCell ref="A8290:B8290"/>
    <mergeCell ref="A8291:B8291"/>
    <mergeCell ref="A8292:B8292"/>
    <mergeCell ref="A8293:B8293"/>
    <mergeCell ref="A8294:B8294"/>
    <mergeCell ref="A8295:B8295"/>
    <mergeCell ref="A8296:B8296"/>
    <mergeCell ref="A8297:B8297"/>
    <mergeCell ref="A8301:B8301"/>
    <mergeCell ref="A8302:B8302"/>
    <mergeCell ref="A8303:B8303"/>
    <mergeCell ref="A8304:B8304"/>
    <mergeCell ref="A8305:B8305"/>
    <mergeCell ref="A7933:B7933"/>
    <mergeCell ref="A7869:B7869"/>
    <mergeCell ref="A8001:B8001"/>
    <mergeCell ref="A8002:B8002"/>
    <mergeCell ref="A8003:B8003"/>
    <mergeCell ref="A8004:B8004"/>
    <mergeCell ref="A8005:B8005"/>
    <mergeCell ref="A8006:B8006"/>
    <mergeCell ref="A8007:B8007"/>
    <mergeCell ref="A8085:B8085"/>
    <mergeCell ref="A8086:B8086"/>
    <mergeCell ref="A8087:B8087"/>
    <mergeCell ref="A8088:B8088"/>
    <mergeCell ref="A8008:B8008"/>
    <mergeCell ref="A8009:B8009"/>
    <mergeCell ref="A8013:B8013"/>
    <mergeCell ref="A8014:B8014"/>
    <mergeCell ref="A8015:B8015"/>
    <mergeCell ref="A8016:B8016"/>
    <mergeCell ref="A8017:B8017"/>
    <mergeCell ref="A7941:B7941"/>
    <mergeCell ref="A7942:B7942"/>
    <mergeCell ref="A7943:B7943"/>
    <mergeCell ref="A7944:B7944"/>
    <mergeCell ref="A7945:B7945"/>
    <mergeCell ref="B7978:G7978"/>
    <mergeCell ref="C7979:G7979"/>
    <mergeCell ref="A7998:B7998"/>
    <mergeCell ref="A7999:B7999"/>
    <mergeCell ref="A8000:B8000"/>
    <mergeCell ref="A7929:B7929"/>
    <mergeCell ref="A7930:B7930"/>
    <mergeCell ref="A7353:B7353"/>
    <mergeCell ref="A7354:B7354"/>
    <mergeCell ref="A7355:B7355"/>
    <mergeCell ref="A7356:B7356"/>
    <mergeCell ref="A7357:B7357"/>
    <mergeCell ref="A7358:B7358"/>
    <mergeCell ref="A7359:B7359"/>
    <mergeCell ref="A7509:B7509"/>
    <mergeCell ref="A7510:B7510"/>
    <mergeCell ref="A7511:B7511"/>
    <mergeCell ref="B7544:G7544"/>
    <mergeCell ref="C7545:G7545"/>
    <mergeCell ref="A7564:B7564"/>
    <mergeCell ref="A7565:B7565"/>
    <mergeCell ref="A7566:B7566"/>
    <mergeCell ref="A7567:B7567"/>
    <mergeCell ref="A7568:B7568"/>
    <mergeCell ref="A7431:B7431"/>
    <mergeCell ref="A7436:B7436"/>
    <mergeCell ref="A7437:B7437"/>
    <mergeCell ref="A7438:B7438"/>
    <mergeCell ref="A7439:B7439"/>
    <mergeCell ref="A7425:B7425"/>
    <mergeCell ref="A7426:B7426"/>
    <mergeCell ref="A7427:B7427"/>
    <mergeCell ref="A7428:B7428"/>
    <mergeCell ref="A7429:B7429"/>
    <mergeCell ref="A7430:B7430"/>
    <mergeCell ref="A7423:B7423"/>
    <mergeCell ref="A7424:B7424"/>
    <mergeCell ref="B7400:G7400"/>
    <mergeCell ref="C7401:G7401"/>
    <mergeCell ref="A7139:B7139"/>
    <mergeCell ref="A7140:B7140"/>
    <mergeCell ref="A7141:B7141"/>
    <mergeCell ref="A7293:B7293"/>
    <mergeCell ref="A7294:B7294"/>
    <mergeCell ref="A7295:B7295"/>
    <mergeCell ref="B7328:G7328"/>
    <mergeCell ref="C7329:G7329"/>
    <mergeCell ref="A7348:B7348"/>
    <mergeCell ref="A7349:B7349"/>
    <mergeCell ref="A7350:B7350"/>
    <mergeCell ref="A7351:B7351"/>
    <mergeCell ref="A7352:B7352"/>
    <mergeCell ref="A7214:B7214"/>
    <mergeCell ref="A7215:B7215"/>
    <mergeCell ref="A7205:B7205"/>
    <mergeCell ref="A7206:B7206"/>
    <mergeCell ref="A7207:B7207"/>
    <mergeCell ref="A7208:B7208"/>
    <mergeCell ref="A7212:B7212"/>
    <mergeCell ref="A7213:B7213"/>
    <mergeCell ref="A7209:B7209"/>
    <mergeCell ref="A7210:B7210"/>
    <mergeCell ref="A7211:B7211"/>
    <mergeCell ref="A7219:B7219"/>
    <mergeCell ref="A7220:B7220"/>
    <mergeCell ref="A7221:B7221"/>
    <mergeCell ref="A7222:B7222"/>
    <mergeCell ref="A7067:B7067"/>
    <mergeCell ref="A7068:B7068"/>
    <mergeCell ref="A7069:B7069"/>
    <mergeCell ref="A7075:B7075"/>
    <mergeCell ref="A7076:B7076"/>
    <mergeCell ref="A7077:B7077"/>
    <mergeCell ref="A7078:B7078"/>
    <mergeCell ref="A7079:B7079"/>
    <mergeCell ref="B7112:G7112"/>
    <mergeCell ref="C7113:G7113"/>
    <mergeCell ref="A7132:B7132"/>
    <mergeCell ref="A7133:B7133"/>
    <mergeCell ref="A7134:B7134"/>
    <mergeCell ref="A7135:B7135"/>
    <mergeCell ref="A7136:B7136"/>
    <mergeCell ref="A7137:B7137"/>
    <mergeCell ref="A7138:B7138"/>
    <mergeCell ref="A6916:B6916"/>
    <mergeCell ref="A6917:B6917"/>
    <mergeCell ref="A6918:B6918"/>
    <mergeCell ref="A6931:B6931"/>
    <mergeCell ref="B6968:G6968"/>
    <mergeCell ref="C6969:G6969"/>
    <mergeCell ref="A6992:B6992"/>
    <mergeCell ref="A6993:B6993"/>
    <mergeCell ref="A6994:B6994"/>
    <mergeCell ref="A6995:B6995"/>
    <mergeCell ref="A6996:B6996"/>
    <mergeCell ref="A6997:B6997"/>
    <mergeCell ref="A6998:B6998"/>
    <mergeCell ref="A6921:B6921"/>
    <mergeCell ref="A6922:B6922"/>
    <mergeCell ref="A6923:B6923"/>
    <mergeCell ref="A6924:B6924"/>
    <mergeCell ref="A6925:B6925"/>
    <mergeCell ref="A6926:B6926"/>
    <mergeCell ref="A6927:B6927"/>
    <mergeCell ref="A6932:B6932"/>
    <mergeCell ref="A6933:B6933"/>
    <mergeCell ref="A6934:B6934"/>
    <mergeCell ref="A6935:B6935"/>
    <mergeCell ref="A6789:B6789"/>
    <mergeCell ref="A6790:B6790"/>
    <mergeCell ref="A6791:B6791"/>
    <mergeCell ref="A6780:B6780"/>
    <mergeCell ref="A6849:B6849"/>
    <mergeCell ref="A6850:B6850"/>
    <mergeCell ref="A6851:B6851"/>
    <mergeCell ref="A6852:B6852"/>
    <mergeCell ref="A6853:B6853"/>
    <mergeCell ref="A6854:B6854"/>
    <mergeCell ref="A6855:B6855"/>
    <mergeCell ref="A6859:B6859"/>
    <mergeCell ref="A6860:B6860"/>
    <mergeCell ref="A6861:B6861"/>
    <mergeCell ref="A6862:B6862"/>
    <mergeCell ref="B6896:G6896"/>
    <mergeCell ref="C6897:G6897"/>
    <mergeCell ref="A6646:B6646"/>
    <mergeCell ref="A6647:B6647"/>
    <mergeCell ref="A6628:B6628"/>
    <mergeCell ref="A6629:B6629"/>
    <mergeCell ref="A6630:B6630"/>
    <mergeCell ref="A6781:B6781"/>
    <mergeCell ref="B6824:G6824"/>
    <mergeCell ref="C6825:G6825"/>
    <mergeCell ref="A6844:B6844"/>
    <mergeCell ref="A6845:B6845"/>
    <mergeCell ref="A6846:B6846"/>
    <mergeCell ref="A6847:B6847"/>
    <mergeCell ref="A6848:B6848"/>
    <mergeCell ref="A6715:B6715"/>
    <mergeCell ref="A6716:B6716"/>
    <mergeCell ref="A6717:B6717"/>
    <mergeCell ref="A6718:B6718"/>
    <mergeCell ref="A6719:B6719"/>
    <mergeCell ref="B6752:G6752"/>
    <mergeCell ref="C6753:G6753"/>
    <mergeCell ref="A6772:B6772"/>
    <mergeCell ref="A6773:B6773"/>
    <mergeCell ref="A6774:B6774"/>
    <mergeCell ref="A6775:B6775"/>
    <mergeCell ref="A6776:B6776"/>
    <mergeCell ref="A6777:B6777"/>
    <mergeCell ref="A6778:B6778"/>
    <mergeCell ref="A6779:B6779"/>
    <mergeCell ref="A6782:B6782"/>
    <mergeCell ref="A6783:B6783"/>
    <mergeCell ref="A6787:B6787"/>
    <mergeCell ref="A6788:B6788"/>
    <mergeCell ref="A6559:B6559"/>
    <mergeCell ref="A6560:B6560"/>
    <mergeCell ref="A6561:B6561"/>
    <mergeCell ref="A6562:B6562"/>
    <mergeCell ref="A6563:B6563"/>
    <mergeCell ref="A6564:B6564"/>
    <mergeCell ref="A6565:B6565"/>
    <mergeCell ref="A6566:B6566"/>
    <mergeCell ref="A6567:B6567"/>
    <mergeCell ref="A6571:B6571"/>
    <mergeCell ref="A6572:B6572"/>
    <mergeCell ref="A6573:B6573"/>
    <mergeCell ref="A6574:B6574"/>
    <mergeCell ref="A6639:B6639"/>
    <mergeCell ref="A6643:B6643"/>
    <mergeCell ref="A6644:B6644"/>
    <mergeCell ref="A6645:B6645"/>
    <mergeCell ref="A6414:B6414"/>
    <mergeCell ref="A6427:B6427"/>
    <mergeCell ref="B6464:G6464"/>
    <mergeCell ref="A6488:B6488"/>
    <mergeCell ref="A6489:B6489"/>
    <mergeCell ref="A6490:B6490"/>
    <mergeCell ref="A6491:B6491"/>
    <mergeCell ref="A6492:B6492"/>
    <mergeCell ref="A6493:B6493"/>
    <mergeCell ref="A6494:B6494"/>
    <mergeCell ref="A6495:B6495"/>
    <mergeCell ref="A6499:B6499"/>
    <mergeCell ref="A6500:B6500"/>
    <mergeCell ref="A6501:B6501"/>
    <mergeCell ref="A6502:B6502"/>
    <mergeCell ref="A6503:B6503"/>
    <mergeCell ref="B6536:G6536"/>
    <mergeCell ref="A6484:B6484"/>
    <mergeCell ref="A6485:B6485"/>
    <mergeCell ref="A6486:B6486"/>
    <mergeCell ref="A6487:B6487"/>
    <mergeCell ref="C6465:G6465"/>
    <mergeCell ref="A6415:B6415"/>
    <mergeCell ref="A6416:B6416"/>
    <mergeCell ref="A6417:B6417"/>
    <mergeCell ref="A6418:B6418"/>
    <mergeCell ref="A6419:B6419"/>
    <mergeCell ref="A6420:B6420"/>
    <mergeCell ref="A6421:B6421"/>
    <mergeCell ref="A6422:B6422"/>
    <mergeCell ref="A6423:B6423"/>
    <mergeCell ref="A6428:B6428"/>
    <mergeCell ref="A6351:B6351"/>
    <mergeCell ref="A6355:B6355"/>
    <mergeCell ref="A6356:B6356"/>
    <mergeCell ref="A6357:B6357"/>
    <mergeCell ref="A6358:B6358"/>
    <mergeCell ref="B6392:G6392"/>
    <mergeCell ref="C6393:G6393"/>
    <mergeCell ref="A6412:B6412"/>
    <mergeCell ref="A6413:B6413"/>
    <mergeCell ref="A6359:B6359"/>
    <mergeCell ref="B6320:G6320"/>
    <mergeCell ref="C6321:G6321"/>
    <mergeCell ref="A6340:B6340"/>
    <mergeCell ref="A6341:B6341"/>
    <mergeCell ref="A6342:B6342"/>
    <mergeCell ref="A6343:B6343"/>
    <mergeCell ref="A6344:B6344"/>
    <mergeCell ref="A6345:B6345"/>
    <mergeCell ref="A6124:B6124"/>
    <mergeCell ref="A6125:B6125"/>
    <mergeCell ref="A6126:B6126"/>
    <mergeCell ref="A6127:B6127"/>
    <mergeCell ref="A6128:B6128"/>
    <mergeCell ref="A6129:B6129"/>
    <mergeCell ref="A6130:B6130"/>
    <mergeCell ref="A6131:B6131"/>
    <mergeCell ref="A6132:B6132"/>
    <mergeCell ref="A6133:B6133"/>
    <mergeCell ref="A6134:B6134"/>
    <mergeCell ref="A6201:B6201"/>
    <mergeCell ref="A6202:B6202"/>
    <mergeCell ref="A6203:B6203"/>
    <mergeCell ref="A6211:B6211"/>
    <mergeCell ref="A6212:B6212"/>
    <mergeCell ref="A6213:B6213"/>
    <mergeCell ref="A6198:B6198"/>
    <mergeCell ref="A6199:B6199"/>
    <mergeCell ref="A6200:B6200"/>
    <mergeCell ref="A6204:B6204"/>
    <mergeCell ref="A6205:B6205"/>
    <mergeCell ref="A6196:B6196"/>
    <mergeCell ref="B6176:G6176"/>
    <mergeCell ref="C6177:G6177"/>
    <mergeCell ref="A6135:B6135"/>
    <mergeCell ref="A6139:B6139"/>
    <mergeCell ref="A6140:B6140"/>
    <mergeCell ref="A6141:B6141"/>
    <mergeCell ref="A6142:B6142"/>
    <mergeCell ref="A6143:B6143"/>
    <mergeCell ref="A6206:B6206"/>
    <mergeCell ref="A6054:B6054"/>
    <mergeCell ref="A6055:B6055"/>
    <mergeCell ref="A6056:B6056"/>
    <mergeCell ref="A6057:B6057"/>
    <mergeCell ref="A6058:B6058"/>
    <mergeCell ref="A6059:B6059"/>
    <mergeCell ref="A6060:B6060"/>
    <mergeCell ref="A6061:B6061"/>
    <mergeCell ref="A6062:B6062"/>
    <mergeCell ref="A6063:B6063"/>
    <mergeCell ref="A6067:B6067"/>
    <mergeCell ref="A6068:B6068"/>
    <mergeCell ref="A6069:B6069"/>
    <mergeCell ref="A6070:B6070"/>
    <mergeCell ref="A6071:B6071"/>
    <mergeCell ref="B6104:G6104"/>
    <mergeCell ref="C6105:G6105"/>
    <mergeCell ref="A5984:B5984"/>
    <mergeCell ref="A5985:B5985"/>
    <mergeCell ref="A5986:B5986"/>
    <mergeCell ref="A5987:B5987"/>
    <mergeCell ref="A5988:B5988"/>
    <mergeCell ref="A5989:B5989"/>
    <mergeCell ref="A5990:B5990"/>
    <mergeCell ref="A5991:B5991"/>
    <mergeCell ref="A5995:B5995"/>
    <mergeCell ref="A5996:B5996"/>
    <mergeCell ref="A5997:B5997"/>
    <mergeCell ref="A5998:B5998"/>
    <mergeCell ref="A5999:B5999"/>
    <mergeCell ref="B6032:G6032"/>
    <mergeCell ref="C6033:G6033"/>
    <mergeCell ref="A6052:B6052"/>
    <mergeCell ref="A6053:B6053"/>
    <mergeCell ref="A5332:B5332"/>
    <mergeCell ref="A5333:B5333"/>
    <mergeCell ref="A5334:B5334"/>
    <mergeCell ref="A5335:B5335"/>
    <mergeCell ref="A5336:B5336"/>
    <mergeCell ref="A5337:B5337"/>
    <mergeCell ref="A5338:B5338"/>
    <mergeCell ref="A5339:B5339"/>
    <mergeCell ref="A5343:B5343"/>
    <mergeCell ref="A5344:B5344"/>
    <mergeCell ref="A5345:B5345"/>
    <mergeCell ref="A5346:B5346"/>
    <mergeCell ref="A5559:B5559"/>
    <mergeCell ref="A5560:B5560"/>
    <mergeCell ref="A5561:B5561"/>
    <mergeCell ref="A5562:B5562"/>
    <mergeCell ref="A5563:B5563"/>
    <mergeCell ref="A5477:B5477"/>
    <mergeCell ref="A5478:B5478"/>
    <mergeCell ref="A5479:B5479"/>
    <mergeCell ref="A5487:B5487"/>
    <mergeCell ref="A5488:B5488"/>
    <mergeCell ref="A5489:B5489"/>
    <mergeCell ref="A5490:B5490"/>
    <mergeCell ref="A5491:B5491"/>
    <mergeCell ref="A5419:B5419"/>
    <mergeCell ref="A5415:B5415"/>
    <mergeCell ref="A5416:B5416"/>
    <mergeCell ref="A5417:B5417"/>
    <mergeCell ref="A5418:B5418"/>
    <mergeCell ref="A5411:B5411"/>
    <mergeCell ref="B5380:G5380"/>
    <mergeCell ref="A5127:B5127"/>
    <mergeCell ref="A5128:B5128"/>
    <mergeCell ref="A5129:B5129"/>
    <mergeCell ref="A5130:B5130"/>
    <mergeCell ref="B5164:G5164"/>
    <mergeCell ref="C5165:G5165"/>
    <mergeCell ref="A5184:B5184"/>
    <mergeCell ref="A5185:B5185"/>
    <mergeCell ref="A5186:B5186"/>
    <mergeCell ref="A5199:B5199"/>
    <mergeCell ref="B5236:G5236"/>
    <mergeCell ref="C5237:G5237"/>
    <mergeCell ref="A5260:B5260"/>
    <mergeCell ref="A5261:B5261"/>
    <mergeCell ref="A5262:B5262"/>
    <mergeCell ref="A5263:B5263"/>
    <mergeCell ref="A5264:B5264"/>
    <mergeCell ref="A5195:B5195"/>
    <mergeCell ref="A5203:B5203"/>
    <mergeCell ref="A5131:B5131"/>
    <mergeCell ref="A5187:B5187"/>
    <mergeCell ref="A5188:B5188"/>
    <mergeCell ref="A5189:B5189"/>
    <mergeCell ref="A5190:B5190"/>
    <mergeCell ref="A5191:B5191"/>
    <mergeCell ref="A5192:B5192"/>
    <mergeCell ref="A5193:B5193"/>
    <mergeCell ref="A5194:B5194"/>
    <mergeCell ref="A4985:B4985"/>
    <mergeCell ref="B5092:G5092"/>
    <mergeCell ref="C5093:G5093"/>
    <mergeCell ref="A5112:B5112"/>
    <mergeCell ref="A5113:B5113"/>
    <mergeCell ref="A5114:B5114"/>
    <mergeCell ref="A5115:B5115"/>
    <mergeCell ref="A5116:B5116"/>
    <mergeCell ref="A5117:B5117"/>
    <mergeCell ref="A5118:B5118"/>
    <mergeCell ref="A5119:B5119"/>
    <mergeCell ref="A5120:B5120"/>
    <mergeCell ref="A5121:B5121"/>
    <mergeCell ref="A5122:B5122"/>
    <mergeCell ref="A5123:B5123"/>
    <mergeCell ref="B5019:G5019"/>
    <mergeCell ref="C5020:G5020"/>
    <mergeCell ref="A5039:B5039"/>
    <mergeCell ref="A5040:B5040"/>
    <mergeCell ref="A5041:B5041"/>
    <mergeCell ref="A5042:B5042"/>
    <mergeCell ref="A5043:B5043"/>
    <mergeCell ref="A5044:B5044"/>
    <mergeCell ref="A5045:B5045"/>
    <mergeCell ref="A5046:B5046"/>
    <mergeCell ref="A5047:B5047"/>
    <mergeCell ref="A5048:B5048"/>
    <mergeCell ref="A5049:B5049"/>
    <mergeCell ref="A5050:B5050"/>
    <mergeCell ref="A5054:B5054"/>
    <mergeCell ref="A5056:B5056"/>
    <mergeCell ref="A5057:B5057"/>
    <mergeCell ref="A4767:B4767"/>
    <mergeCell ref="A4768:B4768"/>
    <mergeCell ref="C4947:G4947"/>
    <mergeCell ref="A4966:B4966"/>
    <mergeCell ref="A4967:B4967"/>
    <mergeCell ref="A4968:B4968"/>
    <mergeCell ref="A4969:B4969"/>
    <mergeCell ref="A4970:B4970"/>
    <mergeCell ref="A4971:B4971"/>
    <mergeCell ref="A4972:B4972"/>
    <mergeCell ref="A4973:B4973"/>
    <mergeCell ref="A4974:B4974"/>
    <mergeCell ref="A4975:B4975"/>
    <mergeCell ref="A4976:B4976"/>
    <mergeCell ref="A4977:B4977"/>
    <mergeCell ref="A4981:B4981"/>
    <mergeCell ref="A4982:B4982"/>
    <mergeCell ref="A4900:B4900"/>
    <mergeCell ref="A4901:B4901"/>
    <mergeCell ref="A4909:B4909"/>
    <mergeCell ref="A4910:B4910"/>
    <mergeCell ref="A4911:B4911"/>
    <mergeCell ref="A4912:B4912"/>
    <mergeCell ref="A4913:B4913"/>
    <mergeCell ref="B4946:G4946"/>
    <mergeCell ref="B4874:G4874"/>
    <mergeCell ref="C4875:G4875"/>
    <mergeCell ref="A4841:B4841"/>
    <mergeCell ref="A4837:B4837"/>
    <mergeCell ref="A4838:B4838"/>
    <mergeCell ref="A4839:B4839"/>
    <mergeCell ref="A4840:B4840"/>
    <mergeCell ref="A4552:B4552"/>
    <mergeCell ref="B4586:G4586"/>
    <mergeCell ref="A4553:B4553"/>
    <mergeCell ref="C4587:G4587"/>
    <mergeCell ref="A4606:B4606"/>
    <mergeCell ref="A4607:B4607"/>
    <mergeCell ref="A4608:B4608"/>
    <mergeCell ref="A4621:B4621"/>
    <mergeCell ref="B4658:G4658"/>
    <mergeCell ref="C4659:G4659"/>
    <mergeCell ref="A4682:B4682"/>
    <mergeCell ref="A4683:B4683"/>
    <mergeCell ref="A4624:B4624"/>
    <mergeCell ref="A4625:B4625"/>
    <mergeCell ref="A4615:B4615"/>
    <mergeCell ref="A4616:B4616"/>
    <mergeCell ref="A4617:B4617"/>
    <mergeCell ref="A4622:B4622"/>
    <mergeCell ref="A4623:B4623"/>
    <mergeCell ref="A4609:B4609"/>
    <mergeCell ref="A4610:B4610"/>
    <mergeCell ref="A4611:B4611"/>
    <mergeCell ref="A4612:B4612"/>
    <mergeCell ref="A4613:B4613"/>
    <mergeCell ref="A4614:B4614"/>
    <mergeCell ref="B4514:G4514"/>
    <mergeCell ref="C4515:G4515"/>
    <mergeCell ref="A4534:B4534"/>
    <mergeCell ref="A4535:B4535"/>
    <mergeCell ref="A4536:B4536"/>
    <mergeCell ref="A4537:B4537"/>
    <mergeCell ref="A4538:B4538"/>
    <mergeCell ref="A4539:B4539"/>
    <mergeCell ref="A4540:B4540"/>
    <mergeCell ref="A4541:B4541"/>
    <mergeCell ref="A4542:B4542"/>
    <mergeCell ref="A4543:B4543"/>
    <mergeCell ref="A4544:B4544"/>
    <mergeCell ref="A4545:B4545"/>
    <mergeCell ref="A4549:B4549"/>
    <mergeCell ref="A4550:B4550"/>
    <mergeCell ref="A4551:B4551"/>
    <mergeCell ref="A4462:B4462"/>
    <mergeCell ref="A4463:B4463"/>
    <mergeCell ref="A4464:B4464"/>
    <mergeCell ref="A4465:B4465"/>
    <mergeCell ref="A4466:B4466"/>
    <mergeCell ref="A4467:B4467"/>
    <mergeCell ref="A4468:B4468"/>
    <mergeCell ref="A4469:B4469"/>
    <mergeCell ref="A4470:B4470"/>
    <mergeCell ref="A4471:B4471"/>
    <mergeCell ref="A4472:B4472"/>
    <mergeCell ref="A4473:B4473"/>
    <mergeCell ref="A4477:B4477"/>
    <mergeCell ref="A4478:B4478"/>
    <mergeCell ref="A4479:B4479"/>
    <mergeCell ref="A4480:B4480"/>
    <mergeCell ref="A4481:B4481"/>
    <mergeCell ref="A4251:B4251"/>
    <mergeCell ref="A4252:B4252"/>
    <mergeCell ref="A4405:B4405"/>
    <mergeCell ref="A4406:B4406"/>
    <mergeCell ref="A4407:B4407"/>
    <mergeCell ref="A4408:B4408"/>
    <mergeCell ref="A4409:B4409"/>
    <mergeCell ref="B4442:G4442"/>
    <mergeCell ref="B4370:G4370"/>
    <mergeCell ref="C4371:G4371"/>
    <mergeCell ref="A4390:B4390"/>
    <mergeCell ref="A4391:B4391"/>
    <mergeCell ref="A4392:B4392"/>
    <mergeCell ref="A4393:B4393"/>
    <mergeCell ref="A4394:B4394"/>
    <mergeCell ref="A4398:B4398"/>
    <mergeCell ref="C4443:G4443"/>
    <mergeCell ref="A4265:B4265"/>
    <mergeCell ref="A4399:B4399"/>
    <mergeCell ref="A4400:B4400"/>
    <mergeCell ref="A4401:B4401"/>
    <mergeCell ref="A4329:B4329"/>
    <mergeCell ref="A4333:B4333"/>
    <mergeCell ref="A4334:B4334"/>
    <mergeCell ref="A4335:B4335"/>
    <mergeCell ref="A4336:B4336"/>
    <mergeCell ref="A4337:B4337"/>
    <mergeCell ref="A4321:B4321"/>
    <mergeCell ref="A4322:B4322"/>
    <mergeCell ref="A4323:B4323"/>
    <mergeCell ref="A4324:B4324"/>
    <mergeCell ref="A4325:B4325"/>
    <mergeCell ref="A4045:B4045"/>
    <mergeCell ref="A4046:B4046"/>
    <mergeCell ref="A4047:B4047"/>
    <mergeCell ref="A4048:B4048"/>
    <mergeCell ref="B4082:G4082"/>
    <mergeCell ref="C4083:G4083"/>
    <mergeCell ref="A4102:B4102"/>
    <mergeCell ref="A4103:B4103"/>
    <mergeCell ref="A4104:B4104"/>
    <mergeCell ref="A4117:B4117"/>
    <mergeCell ref="B4154:G4154"/>
    <mergeCell ref="C4155:G4155"/>
    <mergeCell ref="A4178:B4178"/>
    <mergeCell ref="A4179:B4179"/>
    <mergeCell ref="A4180:B4180"/>
    <mergeCell ref="A4181:B4181"/>
    <mergeCell ref="A4182:B4182"/>
    <mergeCell ref="A4119:B4119"/>
    <mergeCell ref="A4120:B4120"/>
    <mergeCell ref="A4121:B4121"/>
    <mergeCell ref="A3975:B3975"/>
    <mergeCell ref="A3976:B3976"/>
    <mergeCell ref="A3977:B3977"/>
    <mergeCell ref="B4010:G4010"/>
    <mergeCell ref="C4011:G4011"/>
    <mergeCell ref="A4030:B4030"/>
    <mergeCell ref="A4031:B4031"/>
    <mergeCell ref="A4032:B4032"/>
    <mergeCell ref="A4033:B4033"/>
    <mergeCell ref="A4034:B4034"/>
    <mergeCell ref="A4035:B4035"/>
    <mergeCell ref="A4036:B4036"/>
    <mergeCell ref="A4037:B4037"/>
    <mergeCell ref="A4038:B4038"/>
    <mergeCell ref="A4039:B4039"/>
    <mergeCell ref="A4040:B4040"/>
    <mergeCell ref="A4041:B4041"/>
    <mergeCell ref="A3905:B3905"/>
    <mergeCell ref="B3938:G3938"/>
    <mergeCell ref="C3939:G3939"/>
    <mergeCell ref="A3958:B3958"/>
    <mergeCell ref="A3959:B3959"/>
    <mergeCell ref="A3960:B3960"/>
    <mergeCell ref="A3961:B3961"/>
    <mergeCell ref="A3962:B3962"/>
    <mergeCell ref="A3963:B3963"/>
    <mergeCell ref="A3964:B3964"/>
    <mergeCell ref="A3965:B3965"/>
    <mergeCell ref="A3966:B3966"/>
    <mergeCell ref="A3967:B3967"/>
    <mergeCell ref="A3968:B3968"/>
    <mergeCell ref="A3969:B3969"/>
    <mergeCell ref="A3973:B3973"/>
    <mergeCell ref="A3974:B3974"/>
    <mergeCell ref="C3795:G3795"/>
    <mergeCell ref="A3814:B3814"/>
    <mergeCell ref="A3815:B3815"/>
    <mergeCell ref="A3816:B3816"/>
    <mergeCell ref="A3817:B3817"/>
    <mergeCell ref="A3818:B3818"/>
    <mergeCell ref="A3819:B3819"/>
    <mergeCell ref="A3820:B3820"/>
    <mergeCell ref="A3821:B3821"/>
    <mergeCell ref="A3822:B3822"/>
    <mergeCell ref="A3823:B3823"/>
    <mergeCell ref="A3824:B3824"/>
    <mergeCell ref="A3891:B3891"/>
    <mergeCell ref="A3892:B3892"/>
    <mergeCell ref="A3893:B3893"/>
    <mergeCell ref="A3901:B3901"/>
    <mergeCell ref="A3902:B3902"/>
    <mergeCell ref="A3894:B3894"/>
    <mergeCell ref="A3895:B3895"/>
    <mergeCell ref="A3896:B3896"/>
    <mergeCell ref="A3897:B3897"/>
    <mergeCell ref="A3886:B3886"/>
    <mergeCell ref="A3887:B3887"/>
    <mergeCell ref="A3888:B3888"/>
    <mergeCell ref="A3889:B3889"/>
    <mergeCell ref="A3890:B3890"/>
    <mergeCell ref="B3866:G3866"/>
    <mergeCell ref="C3867:G3867"/>
    <mergeCell ref="A3833:B3833"/>
    <mergeCell ref="A3829:B3829"/>
    <mergeCell ref="A3830:B3830"/>
    <mergeCell ref="A3831:B3831"/>
    <mergeCell ref="A3743:B3743"/>
    <mergeCell ref="A3744:B3744"/>
    <mergeCell ref="A3745:B3745"/>
    <mergeCell ref="A3746:B3746"/>
    <mergeCell ref="A3747:B3747"/>
    <mergeCell ref="A3748:B3748"/>
    <mergeCell ref="A3749:B3749"/>
    <mergeCell ref="A3750:B3750"/>
    <mergeCell ref="A3751:B3751"/>
    <mergeCell ref="A3752:B3752"/>
    <mergeCell ref="A3753:B3753"/>
    <mergeCell ref="A3757:B3757"/>
    <mergeCell ref="A3758:B3758"/>
    <mergeCell ref="A3759:B3759"/>
    <mergeCell ref="A3760:B3760"/>
    <mergeCell ref="A3761:B3761"/>
    <mergeCell ref="B3794:G3794"/>
    <mergeCell ref="B3722:G3722"/>
    <mergeCell ref="C3723:G3723"/>
    <mergeCell ref="A3742:B3742"/>
    <mergeCell ref="A3536:B3536"/>
    <mergeCell ref="A3537:B3537"/>
    <mergeCell ref="A3541:B3541"/>
    <mergeCell ref="A3542:B3542"/>
    <mergeCell ref="A3543:B3543"/>
    <mergeCell ref="A3544:B3544"/>
    <mergeCell ref="B3578:G3578"/>
    <mergeCell ref="C3579:G3579"/>
    <mergeCell ref="A3598:B3598"/>
    <mergeCell ref="A3599:B3599"/>
    <mergeCell ref="A3600:B3600"/>
    <mergeCell ref="A3613:B3613"/>
    <mergeCell ref="A3674:B3674"/>
    <mergeCell ref="A3675:B3675"/>
    <mergeCell ref="A3676:B3676"/>
    <mergeCell ref="A3672:B3672"/>
    <mergeCell ref="A3673:B3673"/>
    <mergeCell ref="A3609:B3609"/>
    <mergeCell ref="A3677:B3677"/>
    <mergeCell ref="A3678:B3678"/>
    <mergeCell ref="A3679:B3679"/>
    <mergeCell ref="A3680:B3680"/>
    <mergeCell ref="A3681:B3681"/>
    <mergeCell ref="A3686:B3686"/>
    <mergeCell ref="A3687:B3687"/>
    <mergeCell ref="A3688:B3688"/>
    <mergeCell ref="A3689:B3689"/>
    <mergeCell ref="B3650:G3650"/>
    <mergeCell ref="C3651:G3651"/>
    <mergeCell ref="A3685:B3685"/>
    <mergeCell ref="A3601:B3601"/>
    <mergeCell ref="A3602:B3602"/>
    <mergeCell ref="A3603:B3603"/>
    <mergeCell ref="A3604:B3604"/>
    <mergeCell ref="A3545:B3545"/>
    <mergeCell ref="A3670:B3670"/>
    <mergeCell ref="A3671:B3671"/>
    <mergeCell ref="A3614:B3614"/>
    <mergeCell ref="A3615:B3615"/>
    <mergeCell ref="A3616:B3616"/>
    <mergeCell ref="A3617:B3617"/>
    <mergeCell ref="A3605:B3605"/>
    <mergeCell ref="A3606:B3606"/>
    <mergeCell ref="A3607:B3607"/>
    <mergeCell ref="A3608:B3608"/>
    <mergeCell ref="A3395:B3395"/>
    <mergeCell ref="A3396:B3396"/>
    <mergeCell ref="A3397:B3397"/>
    <mergeCell ref="A3398:B3398"/>
    <mergeCell ref="A3399:B3399"/>
    <mergeCell ref="B3433:G3433"/>
    <mergeCell ref="C3434:G3434"/>
    <mergeCell ref="A3453:B3453"/>
    <mergeCell ref="A3454:B3454"/>
    <mergeCell ref="A3455:B3455"/>
    <mergeCell ref="A3456:B3456"/>
    <mergeCell ref="A3457:B3457"/>
    <mergeCell ref="A3458:B3458"/>
    <mergeCell ref="A3459:B3459"/>
    <mergeCell ref="A3390:B3390"/>
    <mergeCell ref="A3391:B3391"/>
    <mergeCell ref="A3468:B3468"/>
    <mergeCell ref="A3460:B3460"/>
    <mergeCell ref="A3461:B3461"/>
    <mergeCell ref="A3462:B3462"/>
    <mergeCell ref="A3463:B3463"/>
    <mergeCell ref="A3464:B3464"/>
    <mergeCell ref="A2947:B2947"/>
    <mergeCell ref="A2948:B2948"/>
    <mergeCell ref="A2949:B2949"/>
    <mergeCell ref="A2950:B2950"/>
    <mergeCell ref="A2951:B2951"/>
    <mergeCell ref="A2952:B2952"/>
    <mergeCell ref="A3250:B3250"/>
    <mergeCell ref="A3251:B3251"/>
    <mergeCell ref="A3252:B3252"/>
    <mergeCell ref="A3253:B3253"/>
    <mergeCell ref="B3287:G3287"/>
    <mergeCell ref="C3288:G3288"/>
    <mergeCell ref="A3307:B3307"/>
    <mergeCell ref="A3308:B3308"/>
    <mergeCell ref="A3309:B3309"/>
    <mergeCell ref="A3310:B3310"/>
    <mergeCell ref="A3311:B3311"/>
    <mergeCell ref="A3091:B3091"/>
    <mergeCell ref="A3092:B3092"/>
    <mergeCell ref="A3093:B3093"/>
    <mergeCell ref="A3094:B3094"/>
    <mergeCell ref="B3068:G3068"/>
    <mergeCell ref="C3069:G3069"/>
    <mergeCell ref="A3088:B3088"/>
    <mergeCell ref="A3089:B3089"/>
    <mergeCell ref="A3090:B3090"/>
    <mergeCell ref="A3095:B3095"/>
    <mergeCell ref="A3096:B3096"/>
    <mergeCell ref="A3097:B3097"/>
    <mergeCell ref="A3098:B3098"/>
    <mergeCell ref="A3099:B3099"/>
    <mergeCell ref="A3104:B3104"/>
    <mergeCell ref="A2582:B2582"/>
    <mergeCell ref="A2583:B2583"/>
    <mergeCell ref="A2584:B2584"/>
    <mergeCell ref="A2585:B2585"/>
    <mergeCell ref="A2586:B2586"/>
    <mergeCell ref="A2587:B2587"/>
    <mergeCell ref="A2588:B2588"/>
    <mergeCell ref="A2589:B2589"/>
    <mergeCell ref="A2593:B2593"/>
    <mergeCell ref="A2594:B2594"/>
    <mergeCell ref="A2595:B2595"/>
    <mergeCell ref="A2596:B2596"/>
    <mergeCell ref="A2597:B2597"/>
    <mergeCell ref="B2704:G2704"/>
    <mergeCell ref="C2705:G2705"/>
    <mergeCell ref="A2724:B2724"/>
    <mergeCell ref="A2725:B2725"/>
    <mergeCell ref="B2631:G2631"/>
    <mergeCell ref="C2632:G2632"/>
    <mergeCell ref="A2651:B2651"/>
    <mergeCell ref="A2652:B2652"/>
    <mergeCell ref="A2653:B2653"/>
    <mergeCell ref="A2654:B2654"/>
    <mergeCell ref="A2655:B2655"/>
    <mergeCell ref="A2656:B2656"/>
    <mergeCell ref="A2657:B2657"/>
    <mergeCell ref="A2658:B2658"/>
    <mergeCell ref="A2659:B2659"/>
    <mergeCell ref="A2660:B2660"/>
    <mergeCell ref="A2661:B2661"/>
    <mergeCell ref="A2662:B2662"/>
    <mergeCell ref="A2666:B2666"/>
    <mergeCell ref="A2511:B2511"/>
    <mergeCell ref="A2512:B2512"/>
    <mergeCell ref="A2513:B2513"/>
    <mergeCell ref="A2514:B2514"/>
    <mergeCell ref="A2515:B2515"/>
    <mergeCell ref="A2516:B2516"/>
    <mergeCell ref="A2520:B2520"/>
    <mergeCell ref="A2521:B2521"/>
    <mergeCell ref="A2522:B2522"/>
    <mergeCell ref="A2523:B2523"/>
    <mergeCell ref="A2524:B2524"/>
    <mergeCell ref="B2558:G2558"/>
    <mergeCell ref="C2559:G2559"/>
    <mergeCell ref="A2578:B2578"/>
    <mergeCell ref="A2579:B2579"/>
    <mergeCell ref="A2580:B2580"/>
    <mergeCell ref="A2581:B2581"/>
    <mergeCell ref="A2436:B2436"/>
    <mergeCell ref="A2437:B2437"/>
    <mergeCell ref="A2438:B2438"/>
    <mergeCell ref="A2439:B2439"/>
    <mergeCell ref="A2440:B2440"/>
    <mergeCell ref="A2441:B2441"/>
    <mergeCell ref="A2442:B2442"/>
    <mergeCell ref="A2443:B2443"/>
    <mergeCell ref="A2447:B2447"/>
    <mergeCell ref="A2448:B2448"/>
    <mergeCell ref="A2449:B2449"/>
    <mergeCell ref="A2450:B2450"/>
    <mergeCell ref="A2451:B2451"/>
    <mergeCell ref="B2485:G2485"/>
    <mergeCell ref="C2486:G2486"/>
    <mergeCell ref="A2509:B2509"/>
    <mergeCell ref="A2510:B2510"/>
    <mergeCell ref="A2505:B2505"/>
    <mergeCell ref="A2506:B2506"/>
    <mergeCell ref="A2507:B2507"/>
    <mergeCell ref="A2508:B2508"/>
    <mergeCell ref="A2086:B2086"/>
    <mergeCell ref="A2087:B2087"/>
    <mergeCell ref="B2121:G2121"/>
    <mergeCell ref="C2122:G2122"/>
    <mergeCell ref="A2141:B2141"/>
    <mergeCell ref="A2142:B2142"/>
    <mergeCell ref="A2143:B2143"/>
    <mergeCell ref="A2144:B2144"/>
    <mergeCell ref="A2145:B2145"/>
    <mergeCell ref="A2146:B2146"/>
    <mergeCell ref="A2304:B2304"/>
    <mergeCell ref="A2305:B2305"/>
    <mergeCell ref="B2339:G2339"/>
    <mergeCell ref="C2340:G2340"/>
    <mergeCell ref="A2359:B2359"/>
    <mergeCell ref="A2360:B2360"/>
    <mergeCell ref="A2361:B2361"/>
    <mergeCell ref="A2225:B2225"/>
    <mergeCell ref="A2218:B2218"/>
    <mergeCell ref="A2222:B2222"/>
    <mergeCell ref="A2223:B2223"/>
    <mergeCell ref="A2224:B2224"/>
    <mergeCell ref="A2219:B2219"/>
    <mergeCell ref="A2220:B2220"/>
    <mergeCell ref="A2221:B2221"/>
    <mergeCell ref="A2229:B2229"/>
    <mergeCell ref="A2230:B2230"/>
    <mergeCell ref="A2231:B2231"/>
    <mergeCell ref="A2232:B2232"/>
    <mergeCell ref="A2233:B2233"/>
    <mergeCell ref="B2266:G2266"/>
    <mergeCell ref="C2267:G2267"/>
    <mergeCell ref="A2006:B2006"/>
    <mergeCell ref="A2010:B2010"/>
    <mergeCell ref="A2011:B2011"/>
    <mergeCell ref="A2012:B2012"/>
    <mergeCell ref="A1998:B1998"/>
    <mergeCell ref="A1930:B1930"/>
    <mergeCell ref="A1931:B1931"/>
    <mergeCell ref="A1932:B1932"/>
    <mergeCell ref="A1933:B1933"/>
    <mergeCell ref="A1926:B1926"/>
    <mergeCell ref="A1927:B1927"/>
    <mergeCell ref="A1928:B1928"/>
    <mergeCell ref="A1929:B1929"/>
    <mergeCell ref="A1925:B1925"/>
    <mergeCell ref="A1995:B1995"/>
    <mergeCell ref="A1996:B1996"/>
    <mergeCell ref="A1997:B1997"/>
    <mergeCell ref="A1941:B1941"/>
    <mergeCell ref="A1938:B1938"/>
    <mergeCell ref="A1868:B1868"/>
    <mergeCell ref="B1902:G1902"/>
    <mergeCell ref="C1903:G1903"/>
    <mergeCell ref="A1869:B1869"/>
    <mergeCell ref="A1922:B1922"/>
    <mergeCell ref="A1923:B1923"/>
    <mergeCell ref="A1924:B1924"/>
    <mergeCell ref="A1937:B1937"/>
    <mergeCell ref="B1975:G1975"/>
    <mergeCell ref="C1976:G1976"/>
    <mergeCell ref="A1999:B1999"/>
    <mergeCell ref="A2000:B2000"/>
    <mergeCell ref="A2001:B2001"/>
    <mergeCell ref="A2002:B2002"/>
    <mergeCell ref="A2003:B2003"/>
    <mergeCell ref="A2004:B2004"/>
    <mergeCell ref="A2005:B2005"/>
    <mergeCell ref="B1830:G1830"/>
    <mergeCell ref="C1831:G1831"/>
    <mergeCell ref="A1850:B1850"/>
    <mergeCell ref="A1851:B1851"/>
    <mergeCell ref="A1852:B1852"/>
    <mergeCell ref="A1853:B1853"/>
    <mergeCell ref="A1854:B1854"/>
    <mergeCell ref="A1855:B1855"/>
    <mergeCell ref="A1856:B1856"/>
    <mergeCell ref="A1857:B1857"/>
    <mergeCell ref="A1858:B1858"/>
    <mergeCell ref="A1859:B1859"/>
    <mergeCell ref="A1860:B1860"/>
    <mergeCell ref="A1861:B1861"/>
    <mergeCell ref="A1865:B1865"/>
    <mergeCell ref="A1866:B1866"/>
    <mergeCell ref="A1867:B1867"/>
    <mergeCell ref="A1650:B1650"/>
    <mergeCell ref="B1684:G1684"/>
    <mergeCell ref="C1685:G1685"/>
    <mergeCell ref="A1704:B1704"/>
    <mergeCell ref="A1705:B1705"/>
    <mergeCell ref="A1569:B1569"/>
    <mergeCell ref="A1573:B1573"/>
    <mergeCell ref="A1493:B1493"/>
    <mergeCell ref="A1494:B1494"/>
    <mergeCell ref="A1495:B1495"/>
    <mergeCell ref="A1496:B1496"/>
    <mergeCell ref="A1500:B1500"/>
    <mergeCell ref="A1501:B1501"/>
    <mergeCell ref="A1502:B1502"/>
    <mergeCell ref="A1503:B1503"/>
    <mergeCell ref="A1504:B1504"/>
    <mergeCell ref="B1538:G1538"/>
    <mergeCell ref="C1539:G1539"/>
    <mergeCell ref="A1558:B1558"/>
    <mergeCell ref="A1559:B1559"/>
    <mergeCell ref="A1560:B1560"/>
    <mergeCell ref="A1561:B1561"/>
    <mergeCell ref="A1562:B1562"/>
    <mergeCell ref="A1563:B1563"/>
    <mergeCell ref="A1422:B1422"/>
    <mergeCell ref="A1423:B1423"/>
    <mergeCell ref="A1427:B1427"/>
    <mergeCell ref="A1428:B1428"/>
    <mergeCell ref="A1429:B1429"/>
    <mergeCell ref="A1430:B1430"/>
    <mergeCell ref="A1431:B1431"/>
    <mergeCell ref="B1465:G1465"/>
    <mergeCell ref="C1466:G1466"/>
    <mergeCell ref="A1485:B1485"/>
    <mergeCell ref="A1486:B1486"/>
    <mergeCell ref="A1487:B1487"/>
    <mergeCell ref="A1488:B1488"/>
    <mergeCell ref="A1489:B1489"/>
    <mergeCell ref="A1490:B1490"/>
    <mergeCell ref="A1491:B1491"/>
    <mergeCell ref="A1492:B1492"/>
    <mergeCell ref="B1392:G1392"/>
    <mergeCell ref="C1393:G1393"/>
    <mergeCell ref="A1416:B1416"/>
    <mergeCell ref="A1417:B1417"/>
    <mergeCell ref="A1418:B1418"/>
    <mergeCell ref="A1419:B1419"/>
    <mergeCell ref="A1420:B1420"/>
    <mergeCell ref="A1421:B1421"/>
    <mergeCell ref="A1355:B1355"/>
    <mergeCell ref="A1356:B1356"/>
    <mergeCell ref="A1357:B1357"/>
    <mergeCell ref="A1347:B1347"/>
    <mergeCell ref="A1415:B1415"/>
    <mergeCell ref="A1412:B1412"/>
    <mergeCell ref="A1413:B1413"/>
    <mergeCell ref="A1414:B1414"/>
    <mergeCell ref="A1358:B1358"/>
    <mergeCell ref="A1348:B1348"/>
    <mergeCell ref="A1349:B1349"/>
    <mergeCell ref="A1350:B1350"/>
    <mergeCell ref="A1121:B1121"/>
    <mergeCell ref="A1122:B1122"/>
    <mergeCell ref="A1123:B1123"/>
    <mergeCell ref="A1124:B1124"/>
    <mergeCell ref="B1101:G1101"/>
    <mergeCell ref="C1102:G1102"/>
    <mergeCell ref="A1064:B1064"/>
    <mergeCell ref="A1065:B1065"/>
    <mergeCell ref="A1066:B1066"/>
    <mergeCell ref="A1067:B1067"/>
    <mergeCell ref="A1063:B1063"/>
    <mergeCell ref="A1059:B1059"/>
    <mergeCell ref="C1029:G1029"/>
    <mergeCell ref="A1048:B1048"/>
    <mergeCell ref="A1049:B1049"/>
    <mergeCell ref="A1050:B1050"/>
    <mergeCell ref="A1051:B1051"/>
    <mergeCell ref="A1052:B1052"/>
    <mergeCell ref="A1053:B1053"/>
    <mergeCell ref="A1057:B1057"/>
    <mergeCell ref="A1058:B1058"/>
    <mergeCell ref="A1054:B1054"/>
    <mergeCell ref="A1055:B1055"/>
    <mergeCell ref="A1056:B1056"/>
    <mergeCell ref="B809:G809"/>
    <mergeCell ref="C810:G810"/>
    <mergeCell ref="A829:B829"/>
    <mergeCell ref="A830:B830"/>
    <mergeCell ref="A831:B831"/>
    <mergeCell ref="A844:B844"/>
    <mergeCell ref="B882:G882"/>
    <mergeCell ref="C883:G883"/>
    <mergeCell ref="A906:B906"/>
    <mergeCell ref="A907:B907"/>
    <mergeCell ref="A908:B908"/>
    <mergeCell ref="A909:B909"/>
    <mergeCell ref="A910:B910"/>
    <mergeCell ref="A911:B911"/>
    <mergeCell ref="A912:B912"/>
    <mergeCell ref="A913:B913"/>
    <mergeCell ref="A837:B837"/>
    <mergeCell ref="A838:B838"/>
    <mergeCell ref="A839:B839"/>
    <mergeCell ref="A834:B834"/>
    <mergeCell ref="A832:B832"/>
    <mergeCell ref="A848:B848"/>
    <mergeCell ref="A845:B845"/>
    <mergeCell ref="A846:B846"/>
    <mergeCell ref="A847:B847"/>
    <mergeCell ref="A835:B835"/>
    <mergeCell ref="A836:B836"/>
    <mergeCell ref="A840:B840"/>
    <mergeCell ref="A902:B902"/>
    <mergeCell ref="A905:B905"/>
    <mergeCell ref="A903:B903"/>
    <mergeCell ref="A904:B904"/>
    <mergeCell ref="C738:G738"/>
    <mergeCell ref="A757:B757"/>
    <mergeCell ref="A758:B758"/>
    <mergeCell ref="A759:B759"/>
    <mergeCell ref="A760:B760"/>
    <mergeCell ref="A761:B761"/>
    <mergeCell ref="A762:B762"/>
    <mergeCell ref="A763:B763"/>
    <mergeCell ref="A764:B764"/>
    <mergeCell ref="A765:B765"/>
    <mergeCell ref="A766:B766"/>
    <mergeCell ref="A767:B767"/>
    <mergeCell ref="A768:B768"/>
    <mergeCell ref="A772:B772"/>
    <mergeCell ref="A773:B773"/>
    <mergeCell ref="A774:B774"/>
    <mergeCell ref="A775:B775"/>
    <mergeCell ref="A541:B541"/>
    <mergeCell ref="A542:B542"/>
    <mergeCell ref="A543:B543"/>
    <mergeCell ref="A544:B544"/>
    <mergeCell ref="A545:B545"/>
    <mergeCell ref="A546:B546"/>
    <mergeCell ref="A547:B547"/>
    <mergeCell ref="A548:B548"/>
    <mergeCell ref="A616:B616"/>
    <mergeCell ref="A617:B617"/>
    <mergeCell ref="A614:B614"/>
    <mergeCell ref="A615:B615"/>
    <mergeCell ref="A611:B611"/>
    <mergeCell ref="A612:B612"/>
    <mergeCell ref="A549:B549"/>
    <mergeCell ref="A613:B613"/>
    <mergeCell ref="B591:G591"/>
    <mergeCell ref="C592:G592"/>
    <mergeCell ref="A553:B553"/>
    <mergeCell ref="A554:B554"/>
    <mergeCell ref="A555:B555"/>
    <mergeCell ref="A556:B556"/>
    <mergeCell ref="A557:B557"/>
    <mergeCell ref="A470:B470"/>
    <mergeCell ref="A471:B471"/>
    <mergeCell ref="A472:B472"/>
    <mergeCell ref="A473:B473"/>
    <mergeCell ref="A474:B474"/>
    <mergeCell ref="A475:B475"/>
    <mergeCell ref="A476:B476"/>
    <mergeCell ref="A480:B480"/>
    <mergeCell ref="A481:B481"/>
    <mergeCell ref="A482:B482"/>
    <mergeCell ref="A483:B483"/>
    <mergeCell ref="A484:B484"/>
    <mergeCell ref="B518:G518"/>
    <mergeCell ref="C519:G519"/>
    <mergeCell ref="A538:B538"/>
    <mergeCell ref="A539:B539"/>
    <mergeCell ref="A540:B540"/>
    <mergeCell ref="A180:B180"/>
    <mergeCell ref="A181:B181"/>
    <mergeCell ref="A182:B182"/>
    <mergeCell ref="A183:B183"/>
    <mergeCell ref="A184:B184"/>
    <mergeCell ref="A188:B188"/>
    <mergeCell ref="A189:B189"/>
    <mergeCell ref="A190:B190"/>
    <mergeCell ref="A191:B191"/>
    <mergeCell ref="B226:G226"/>
    <mergeCell ref="C227:G227"/>
    <mergeCell ref="A246:B246"/>
    <mergeCell ref="A247:B247"/>
    <mergeCell ref="A248:B248"/>
    <mergeCell ref="A261:B261"/>
    <mergeCell ref="B372:G372"/>
    <mergeCell ref="C373:G373"/>
    <mergeCell ref="A265:B265"/>
    <mergeCell ref="A262:B262"/>
    <mergeCell ref="A263:B263"/>
    <mergeCell ref="A264:B264"/>
    <mergeCell ref="A254:B254"/>
    <mergeCell ref="A255:B255"/>
    <mergeCell ref="A256:B256"/>
    <mergeCell ref="A257:B257"/>
    <mergeCell ref="A250:B250"/>
    <mergeCell ref="A251:B251"/>
    <mergeCell ref="A252:B252"/>
    <mergeCell ref="A253:B253"/>
    <mergeCell ref="A249:B249"/>
    <mergeCell ref="A192:B192"/>
    <mergeCell ref="B301:G301"/>
    <mergeCell ref="A109:B109"/>
    <mergeCell ref="A110:B110"/>
    <mergeCell ref="A111:B111"/>
    <mergeCell ref="A115:B115"/>
    <mergeCell ref="A116:B116"/>
    <mergeCell ref="A117:B117"/>
    <mergeCell ref="A118:B118"/>
    <mergeCell ref="A119:B119"/>
    <mergeCell ref="B153:G153"/>
    <mergeCell ref="C154:G154"/>
    <mergeCell ref="A173:B173"/>
    <mergeCell ref="A174:B174"/>
    <mergeCell ref="A175:B175"/>
    <mergeCell ref="A176:B176"/>
    <mergeCell ref="A177:B177"/>
    <mergeCell ref="A178:B178"/>
    <mergeCell ref="A179:B179"/>
    <mergeCell ref="B6680:G6680"/>
    <mergeCell ref="C6681:G6681"/>
    <mergeCell ref="A4049:B4049"/>
    <mergeCell ref="A4174:B4174"/>
    <mergeCell ref="A4175:B4175"/>
    <mergeCell ref="A4176:B4176"/>
    <mergeCell ref="A4177:B4177"/>
    <mergeCell ref="A4105:B4105"/>
    <mergeCell ref="A4106:B4106"/>
    <mergeCell ref="A4107:B4107"/>
    <mergeCell ref="A4108:B4108"/>
    <mergeCell ref="A4109:B4109"/>
    <mergeCell ref="A4110:B4110"/>
    <mergeCell ref="A4111:B4111"/>
    <mergeCell ref="A4112:B4112"/>
    <mergeCell ref="A4113:B4113"/>
    <mergeCell ref="A4118:B4118"/>
    <mergeCell ref="A4183:B4183"/>
    <mergeCell ref="A4184:B4184"/>
    <mergeCell ref="A4185:B4185"/>
    <mergeCell ref="A4189:B4189"/>
    <mergeCell ref="A4190:B4190"/>
    <mergeCell ref="A4191:B4191"/>
    <mergeCell ref="A4192:B4192"/>
    <mergeCell ref="A4193:B4193"/>
    <mergeCell ref="B4226:G4226"/>
    <mergeCell ref="C4227:G4227"/>
    <mergeCell ref="A4246:B4246"/>
    <mergeCell ref="A4247:B4247"/>
    <mergeCell ref="A4248:B4248"/>
    <mergeCell ref="A4249:B4249"/>
    <mergeCell ref="A4250:B4250"/>
    <mergeCell ref="A4326:B4326"/>
    <mergeCell ref="A4327:B4327"/>
    <mergeCell ref="A4328:B4328"/>
    <mergeCell ref="A4395:B4395"/>
    <mergeCell ref="A4396:B4396"/>
    <mergeCell ref="A4397:B4397"/>
    <mergeCell ref="A8233:B8233"/>
    <mergeCell ref="B8266:G8266"/>
    <mergeCell ref="C8267:G8267"/>
    <mergeCell ref="A8214:B8214"/>
    <mergeCell ref="A8215:B8215"/>
    <mergeCell ref="A8158:B8158"/>
    <mergeCell ref="A8159:B8159"/>
    <mergeCell ref="A8160:B8160"/>
    <mergeCell ref="A8161:B8161"/>
    <mergeCell ref="A8149:B8149"/>
    <mergeCell ref="A8150:B8150"/>
    <mergeCell ref="A8151:B8151"/>
    <mergeCell ref="A8152:B8152"/>
    <mergeCell ref="A8153:B8153"/>
    <mergeCell ref="B8194:G8194"/>
    <mergeCell ref="C8195:G8195"/>
    <mergeCell ref="A8218:B8218"/>
    <mergeCell ref="A8219:B8219"/>
    <mergeCell ref="A8220:B8220"/>
    <mergeCell ref="A8221:B8221"/>
    <mergeCell ref="A8157:B8157"/>
    <mergeCell ref="A8222:B8222"/>
    <mergeCell ref="A8216:B8216"/>
    <mergeCell ref="A8217:B8217"/>
    <mergeCell ref="B8122:G8122"/>
    <mergeCell ref="C8123:G8123"/>
    <mergeCell ref="A8142:B8142"/>
    <mergeCell ref="A8223:B8223"/>
    <mergeCell ref="A8224:B8224"/>
    <mergeCell ref="A8225:B8225"/>
    <mergeCell ref="A8229:B8229"/>
    <mergeCell ref="A8230:B8230"/>
    <mergeCell ref="A8231:B8231"/>
    <mergeCell ref="A8232:B8232"/>
    <mergeCell ref="A8143:B8143"/>
    <mergeCell ref="A8144:B8144"/>
    <mergeCell ref="A8145:B8145"/>
    <mergeCell ref="A8146:B8146"/>
    <mergeCell ref="A8147:B8147"/>
    <mergeCell ref="A8148:B8148"/>
    <mergeCell ref="A8089:B8089"/>
    <mergeCell ref="A7855:B7855"/>
    <mergeCell ref="A7856:B7856"/>
    <mergeCell ref="A7857:B7857"/>
    <mergeCell ref="A7858:B7858"/>
    <mergeCell ref="A7859:B7859"/>
    <mergeCell ref="A7860:B7860"/>
    <mergeCell ref="A7861:B7861"/>
    <mergeCell ref="A7862:B7862"/>
    <mergeCell ref="A7863:B7863"/>
    <mergeCell ref="A7864:B7864"/>
    <mergeCell ref="A8075:B8075"/>
    <mergeCell ref="A8076:B8076"/>
    <mergeCell ref="A8077:B8077"/>
    <mergeCell ref="A8078:B8078"/>
    <mergeCell ref="A8079:B8079"/>
    <mergeCell ref="A8080:B8080"/>
    <mergeCell ref="A8081:B8081"/>
    <mergeCell ref="A7934:B7934"/>
    <mergeCell ref="A7935:B7935"/>
    <mergeCell ref="A7936:B7936"/>
    <mergeCell ref="A7937:B7937"/>
    <mergeCell ref="A7926:B7926"/>
    <mergeCell ref="A7927:B7927"/>
    <mergeCell ref="A7928:B7928"/>
    <mergeCell ref="B7906:G7906"/>
    <mergeCell ref="C7907:G7907"/>
    <mergeCell ref="A7931:B7931"/>
    <mergeCell ref="A7932:B7932"/>
    <mergeCell ref="A7579:B7579"/>
    <mergeCell ref="A7580:B7580"/>
    <mergeCell ref="A7581:B7581"/>
    <mergeCell ref="A7582:B7582"/>
    <mergeCell ref="A7583:B7583"/>
    <mergeCell ref="A7492:B7492"/>
    <mergeCell ref="A7493:B7493"/>
    <mergeCell ref="A7494:B7494"/>
    <mergeCell ref="A7495:B7495"/>
    <mergeCell ref="A7574:B7574"/>
    <mergeCell ref="A7575:B7575"/>
    <mergeCell ref="A7648:B7648"/>
    <mergeCell ref="A7652:B7652"/>
    <mergeCell ref="A7653:B7653"/>
    <mergeCell ref="A7654:B7654"/>
    <mergeCell ref="A7655:B7655"/>
    <mergeCell ref="A7656:B7656"/>
    <mergeCell ref="A7870:B7870"/>
    <mergeCell ref="A7871:B7871"/>
    <mergeCell ref="A7872:B7872"/>
    <mergeCell ref="A7873:B7873"/>
    <mergeCell ref="B7472:G7472"/>
    <mergeCell ref="C7473:G7473"/>
    <mergeCell ref="A7496:B7496"/>
    <mergeCell ref="A7497:B7497"/>
    <mergeCell ref="A7498:B7498"/>
    <mergeCell ref="A7499:B7499"/>
    <mergeCell ref="A7500:B7500"/>
    <mergeCell ref="A7501:B7501"/>
    <mergeCell ref="A7502:B7502"/>
    <mergeCell ref="A7503:B7503"/>
    <mergeCell ref="A7507:B7507"/>
    <mergeCell ref="A7508:B7508"/>
    <mergeCell ref="A7569:B7569"/>
    <mergeCell ref="A7570:B7570"/>
    <mergeCell ref="A7571:B7571"/>
    <mergeCell ref="A7572:B7572"/>
    <mergeCell ref="A7573:B7573"/>
    <mergeCell ref="B7040:G7040"/>
    <mergeCell ref="C7041:G7041"/>
    <mergeCell ref="A7060:B7060"/>
    <mergeCell ref="A7061:B7061"/>
    <mergeCell ref="A7062:B7062"/>
    <mergeCell ref="A7420:B7420"/>
    <mergeCell ref="A7421:B7421"/>
    <mergeCell ref="A7422:B7422"/>
    <mergeCell ref="A7435:B7435"/>
    <mergeCell ref="A7367:B7367"/>
    <mergeCell ref="A7363:B7363"/>
    <mergeCell ref="A7364:B7364"/>
    <mergeCell ref="A7365:B7365"/>
    <mergeCell ref="A7366:B7366"/>
    <mergeCell ref="A7276:B7276"/>
    <mergeCell ref="A7277:B7277"/>
    <mergeCell ref="A7278:B7278"/>
    <mergeCell ref="A7279:B7279"/>
    <mergeCell ref="A7280:B7280"/>
    <mergeCell ref="A7281:B7281"/>
    <mergeCell ref="A7282:B7282"/>
    <mergeCell ref="A7283:B7283"/>
    <mergeCell ref="A7284:B7284"/>
    <mergeCell ref="A7285:B7285"/>
    <mergeCell ref="A7286:B7286"/>
    <mergeCell ref="A7287:B7287"/>
    <mergeCell ref="A7291:B7291"/>
    <mergeCell ref="A7292:B7292"/>
    <mergeCell ref="A7063:B7063"/>
    <mergeCell ref="A7064:B7064"/>
    <mergeCell ref="A7065:B7065"/>
    <mergeCell ref="A7066:B7066"/>
    <mergeCell ref="A6197:B6197"/>
    <mergeCell ref="A7223:B7223"/>
    <mergeCell ref="B7256:G7256"/>
    <mergeCell ref="C7257:G7257"/>
    <mergeCell ref="A7204:B7204"/>
    <mergeCell ref="B7184:G7184"/>
    <mergeCell ref="C7185:G7185"/>
    <mergeCell ref="A7151:B7151"/>
    <mergeCell ref="A7147:B7147"/>
    <mergeCell ref="A7148:B7148"/>
    <mergeCell ref="A7149:B7149"/>
    <mergeCell ref="A7150:B7150"/>
    <mergeCell ref="A7143:B7143"/>
    <mergeCell ref="A7142:B7142"/>
    <mergeCell ref="A7070:B7070"/>
    <mergeCell ref="A7071:B7071"/>
    <mergeCell ref="A6988:B6988"/>
    <mergeCell ref="A6989:B6989"/>
    <mergeCell ref="A6990:B6990"/>
    <mergeCell ref="A6991:B6991"/>
    <mergeCell ref="A6999:B6999"/>
    <mergeCell ref="A7003:B7003"/>
    <mergeCell ref="A7004:B7004"/>
    <mergeCell ref="A7005:B7005"/>
    <mergeCell ref="A7006:B7006"/>
    <mergeCell ref="A7007:B7007"/>
    <mergeCell ref="A6919:B6919"/>
    <mergeCell ref="A6920:B6920"/>
    <mergeCell ref="A6863:B6863"/>
    <mergeCell ref="A6711:B6711"/>
    <mergeCell ref="A6704:B6704"/>
    <mergeCell ref="A6708:B6708"/>
    <mergeCell ref="A6283:B6283"/>
    <mergeCell ref="A6284:B6284"/>
    <mergeCell ref="A6429:B6429"/>
    <mergeCell ref="A6430:B6430"/>
    <mergeCell ref="A6431:B6431"/>
    <mergeCell ref="A6631:B6631"/>
    <mergeCell ref="A6632:B6632"/>
    <mergeCell ref="A6633:B6633"/>
    <mergeCell ref="A6634:B6634"/>
    <mergeCell ref="A6635:B6635"/>
    <mergeCell ref="A6636:B6636"/>
    <mergeCell ref="A6637:B6637"/>
    <mergeCell ref="A6638:B6638"/>
    <mergeCell ref="A6705:B6705"/>
    <mergeCell ref="A6706:B6706"/>
    <mergeCell ref="A6707:B6707"/>
    <mergeCell ref="A6575:B6575"/>
    <mergeCell ref="B6608:G6608"/>
    <mergeCell ref="C6537:G6537"/>
    <mergeCell ref="C6609:G6609"/>
    <mergeCell ref="A6700:B6700"/>
    <mergeCell ref="A6701:B6701"/>
    <mergeCell ref="A6702:B6702"/>
    <mergeCell ref="A6703:B6703"/>
    <mergeCell ref="A6285:B6285"/>
    <mergeCell ref="A6286:B6286"/>
    <mergeCell ref="A6287:B6287"/>
    <mergeCell ref="A6346:B6346"/>
    <mergeCell ref="A6347:B6347"/>
    <mergeCell ref="A6348:B6348"/>
    <mergeCell ref="A6349:B6349"/>
    <mergeCell ref="A6350:B6350"/>
    <mergeCell ref="A5845:B5845"/>
    <mergeCell ref="B5888:G5888"/>
    <mergeCell ref="C5889:G5889"/>
    <mergeCell ref="A5908:B5908"/>
    <mergeCell ref="A5909:B5909"/>
    <mergeCell ref="A5910:B5910"/>
    <mergeCell ref="A5855:B5855"/>
    <mergeCell ref="A5846:B5846"/>
    <mergeCell ref="A5847:B5847"/>
    <mergeCell ref="A5851:B5851"/>
    <mergeCell ref="A6709:B6709"/>
    <mergeCell ref="A6710:B6710"/>
    <mergeCell ref="A6556:B6556"/>
    <mergeCell ref="A6557:B6557"/>
    <mergeCell ref="A6558:B6558"/>
    <mergeCell ref="A6207:B6207"/>
    <mergeCell ref="A6214:B6214"/>
    <mergeCell ref="A6215:B6215"/>
    <mergeCell ref="B6248:G6248"/>
    <mergeCell ref="C6249:G6249"/>
    <mergeCell ref="A6268:B6268"/>
    <mergeCell ref="A6269:B6269"/>
    <mergeCell ref="A6270:B6270"/>
    <mergeCell ref="A6271:B6271"/>
    <mergeCell ref="A6272:B6272"/>
    <mergeCell ref="A6273:B6273"/>
    <mergeCell ref="A6274:B6274"/>
    <mergeCell ref="A6275:B6275"/>
    <mergeCell ref="A6276:B6276"/>
    <mergeCell ref="A6277:B6277"/>
    <mergeCell ref="A6278:B6278"/>
    <mergeCell ref="A6279:B6279"/>
    <mergeCell ref="A5980:B5980"/>
    <mergeCell ref="A5981:B5981"/>
    <mergeCell ref="A5982:B5982"/>
    <mergeCell ref="A5983:B5983"/>
    <mergeCell ref="A5926:B5926"/>
    <mergeCell ref="A5927:B5927"/>
    <mergeCell ref="A5917:B5917"/>
    <mergeCell ref="A5918:B5918"/>
    <mergeCell ref="A5919:B5919"/>
    <mergeCell ref="A5924:B5924"/>
    <mergeCell ref="A5925:B5925"/>
    <mergeCell ref="A5923:B5923"/>
    <mergeCell ref="B5960:G5960"/>
    <mergeCell ref="C5961:G5961"/>
    <mergeCell ref="A5911:B5911"/>
    <mergeCell ref="A5912:B5912"/>
    <mergeCell ref="A5913:B5913"/>
    <mergeCell ref="A5914:B5914"/>
    <mergeCell ref="A5915:B5915"/>
    <mergeCell ref="A5916:B5916"/>
    <mergeCell ref="A5852:B5852"/>
    <mergeCell ref="A5853:B5853"/>
    <mergeCell ref="A5854:B5854"/>
    <mergeCell ref="B5524:G5524"/>
    <mergeCell ref="C5525:G5525"/>
    <mergeCell ref="A5544:B5544"/>
    <mergeCell ref="A5545:B5545"/>
    <mergeCell ref="A5546:B5546"/>
    <mergeCell ref="A5547:B5547"/>
    <mergeCell ref="A5548:B5548"/>
    <mergeCell ref="A5549:B5549"/>
    <mergeCell ref="A5550:B5550"/>
    <mergeCell ref="A5551:B5551"/>
    <mergeCell ref="A5552:B5552"/>
    <mergeCell ref="A5553:B5553"/>
    <mergeCell ref="A5554:B5554"/>
    <mergeCell ref="B5816:G5816"/>
    <mergeCell ref="C5817:G5817"/>
    <mergeCell ref="A5836:B5836"/>
    <mergeCell ref="A5837:B5837"/>
    <mergeCell ref="A5838:B5838"/>
    <mergeCell ref="A5839:B5839"/>
    <mergeCell ref="A5840:B5840"/>
    <mergeCell ref="A5841:B5841"/>
    <mergeCell ref="A5842:B5842"/>
    <mergeCell ref="A5843:B5843"/>
    <mergeCell ref="B5597:G5597"/>
    <mergeCell ref="C5598:G5598"/>
    <mergeCell ref="A5617:B5617"/>
    <mergeCell ref="A5618:B5618"/>
    <mergeCell ref="A5555:B5555"/>
    <mergeCell ref="A5844:B5844"/>
    <mergeCell ref="C5381:G5381"/>
    <mergeCell ref="A5400:B5400"/>
    <mergeCell ref="A5401:B5401"/>
    <mergeCell ref="A5402:B5402"/>
    <mergeCell ref="A5403:B5403"/>
    <mergeCell ref="A5404:B5404"/>
    <mergeCell ref="A5405:B5405"/>
    <mergeCell ref="A5406:B5406"/>
    <mergeCell ref="A5407:B5407"/>
    <mergeCell ref="A5408:B5408"/>
    <mergeCell ref="A5409:B5409"/>
    <mergeCell ref="A5410:B5410"/>
    <mergeCell ref="A5480:B5480"/>
    <mergeCell ref="A5481:B5481"/>
    <mergeCell ref="A5482:B5482"/>
    <mergeCell ref="A5483:B5483"/>
    <mergeCell ref="A5472:B5472"/>
    <mergeCell ref="A5473:B5473"/>
    <mergeCell ref="A5474:B5474"/>
    <mergeCell ref="A5475:B5475"/>
    <mergeCell ref="A5476:B5476"/>
    <mergeCell ref="B5452:G5452"/>
    <mergeCell ref="C5453:G5453"/>
    <mergeCell ref="C5309:G5309"/>
    <mergeCell ref="A5328:B5328"/>
    <mergeCell ref="A5329:B5329"/>
    <mergeCell ref="A5330:B5330"/>
    <mergeCell ref="A5331:B5331"/>
    <mergeCell ref="A4833:B4833"/>
    <mergeCell ref="B4802:G4802"/>
    <mergeCell ref="C4803:G4803"/>
    <mergeCell ref="A4822:B4822"/>
    <mergeCell ref="A4823:B4823"/>
    <mergeCell ref="A4824:B4824"/>
    <mergeCell ref="A4825:B4825"/>
    <mergeCell ref="A4826:B4826"/>
    <mergeCell ref="A4827:B4827"/>
    <mergeCell ref="A4828:B4828"/>
    <mergeCell ref="A4829:B4829"/>
    <mergeCell ref="A4830:B4830"/>
    <mergeCell ref="A4831:B4831"/>
    <mergeCell ref="A4832:B4832"/>
    <mergeCell ref="A4902:B4902"/>
    <mergeCell ref="A4903:B4903"/>
    <mergeCell ref="A4904:B4904"/>
    <mergeCell ref="A4905:B4905"/>
    <mergeCell ref="A4894:B4894"/>
    <mergeCell ref="A4895:B4895"/>
    <mergeCell ref="A4896:B4896"/>
    <mergeCell ref="A4897:B4897"/>
    <mergeCell ref="A4898:B4898"/>
    <mergeCell ref="A4899:B4899"/>
    <mergeCell ref="A5055:B5055"/>
    <mergeCell ref="A4983:B4983"/>
    <mergeCell ref="A4984:B4984"/>
    <mergeCell ref="A4769:B4769"/>
    <mergeCell ref="A4678:B4678"/>
    <mergeCell ref="A4679:B4679"/>
    <mergeCell ref="A4680:B4680"/>
    <mergeCell ref="A4681:B4681"/>
    <mergeCell ref="A4684:B4684"/>
    <mergeCell ref="A4685:B4685"/>
    <mergeCell ref="A4686:B4686"/>
    <mergeCell ref="A4687:B4687"/>
    <mergeCell ref="A4688:B4688"/>
    <mergeCell ref="A4689:B4689"/>
    <mergeCell ref="A4693:B4693"/>
    <mergeCell ref="A4694:B4694"/>
    <mergeCell ref="A4695:B4695"/>
    <mergeCell ref="A4696:B4696"/>
    <mergeCell ref="A4697:B4697"/>
    <mergeCell ref="B4730:G4730"/>
    <mergeCell ref="C4731:G4731"/>
    <mergeCell ref="A4750:B4750"/>
    <mergeCell ref="A4751:B4751"/>
    <mergeCell ref="A4752:B4752"/>
    <mergeCell ref="A4753:B4753"/>
    <mergeCell ref="A4754:B4754"/>
    <mergeCell ref="A4755:B4755"/>
    <mergeCell ref="A4756:B4756"/>
    <mergeCell ref="A4757:B4757"/>
    <mergeCell ref="A4758:B4758"/>
    <mergeCell ref="A4759:B4759"/>
    <mergeCell ref="A4760:B4760"/>
    <mergeCell ref="A4761:B4761"/>
    <mergeCell ref="A4765:B4765"/>
    <mergeCell ref="A4766:B4766"/>
    <mergeCell ref="A3832:B3832"/>
    <mergeCell ref="A3825:B3825"/>
    <mergeCell ref="B4298:G4298"/>
    <mergeCell ref="C4299:G4299"/>
    <mergeCell ref="A4318:B4318"/>
    <mergeCell ref="A4319:B4319"/>
    <mergeCell ref="A4320:B4320"/>
    <mergeCell ref="A4253:B4253"/>
    <mergeCell ref="A4254:B4254"/>
    <mergeCell ref="A3469:B3469"/>
    <mergeCell ref="A3470:B3470"/>
    <mergeCell ref="A3471:B3471"/>
    <mergeCell ref="A3472:B3472"/>
    <mergeCell ref="B3506:G3506"/>
    <mergeCell ref="C3507:G3507"/>
    <mergeCell ref="A3526:B3526"/>
    <mergeCell ref="A3527:B3527"/>
    <mergeCell ref="A3528:B3528"/>
    <mergeCell ref="A3529:B3529"/>
    <mergeCell ref="A3530:B3530"/>
    <mergeCell ref="A4255:B4255"/>
    <mergeCell ref="A4256:B4256"/>
    <mergeCell ref="A4257:B4257"/>
    <mergeCell ref="A4261:B4261"/>
    <mergeCell ref="A4262:B4262"/>
    <mergeCell ref="A4263:B4263"/>
    <mergeCell ref="A4264:B4264"/>
    <mergeCell ref="A3531:B3531"/>
    <mergeCell ref="A3532:B3532"/>
    <mergeCell ref="A3533:B3533"/>
    <mergeCell ref="A3534:B3534"/>
    <mergeCell ref="A3535:B3535"/>
    <mergeCell ref="A2435:B2435"/>
    <mergeCell ref="A2378:B2378"/>
    <mergeCell ref="A2375:B2375"/>
    <mergeCell ref="A2376:B2376"/>
    <mergeCell ref="A2377:B2377"/>
    <mergeCell ref="B2412:G2412"/>
    <mergeCell ref="C2413:G2413"/>
    <mergeCell ref="A2432:B2432"/>
    <mergeCell ref="A2433:B2433"/>
    <mergeCell ref="A2434:B2434"/>
    <mergeCell ref="A2286:B2286"/>
    <mergeCell ref="A2287:B2287"/>
    <mergeCell ref="A2288:B2288"/>
    <mergeCell ref="A2289:B2289"/>
    <mergeCell ref="A2290:B2290"/>
    <mergeCell ref="A2291:B2291"/>
    <mergeCell ref="A2292:B2292"/>
    <mergeCell ref="A2368:B2368"/>
    <mergeCell ref="A2369:B2369"/>
    <mergeCell ref="A2370:B2370"/>
    <mergeCell ref="A2295:B2295"/>
    <mergeCell ref="A2296:B2296"/>
    <mergeCell ref="A2297:B2297"/>
    <mergeCell ref="A2301:B2301"/>
    <mergeCell ref="A2302:B2302"/>
    <mergeCell ref="A2303:B2303"/>
    <mergeCell ref="A2362:B2362"/>
    <mergeCell ref="A2363:B2363"/>
    <mergeCell ref="A2364:B2364"/>
    <mergeCell ref="A2365:B2365"/>
    <mergeCell ref="A2366:B2366"/>
    <mergeCell ref="A2367:B2367"/>
    <mergeCell ref="B7:G7"/>
    <mergeCell ref="C8:G8"/>
    <mergeCell ref="A27:B27"/>
    <mergeCell ref="A28:B28"/>
    <mergeCell ref="A29:B29"/>
    <mergeCell ref="A30:B30"/>
    <mergeCell ref="A31:B31"/>
    <mergeCell ref="A32:B32"/>
    <mergeCell ref="A33:B33"/>
    <mergeCell ref="A34:B34"/>
    <mergeCell ref="A35:B35"/>
    <mergeCell ref="A38:B38"/>
    <mergeCell ref="A42:B42"/>
    <mergeCell ref="A43:B43"/>
    <mergeCell ref="A46:B46"/>
    <mergeCell ref="B80:G80"/>
    <mergeCell ref="C81:G81"/>
    <mergeCell ref="A45:B45"/>
    <mergeCell ref="A100:B100"/>
    <mergeCell ref="A101:B101"/>
    <mergeCell ref="A102:B102"/>
    <mergeCell ref="A103:B103"/>
    <mergeCell ref="A104:B104"/>
    <mergeCell ref="A105:B105"/>
    <mergeCell ref="A106:B106"/>
    <mergeCell ref="A107:B107"/>
    <mergeCell ref="A108:B108"/>
    <mergeCell ref="A36:B36"/>
    <mergeCell ref="A37:B37"/>
    <mergeCell ref="A44:B44"/>
    <mergeCell ref="A2374:B2374"/>
    <mergeCell ref="A2214:B2214"/>
    <mergeCell ref="A2215:B2215"/>
    <mergeCell ref="A2216:B2216"/>
    <mergeCell ref="A2217:B2217"/>
    <mergeCell ref="B2194:G2194"/>
    <mergeCell ref="C2195:G2195"/>
    <mergeCell ref="A2157:B2157"/>
    <mergeCell ref="A2158:B2158"/>
    <mergeCell ref="A2159:B2159"/>
    <mergeCell ref="A2160:B2160"/>
    <mergeCell ref="A2156:B2156"/>
    <mergeCell ref="A2152:B2152"/>
    <mergeCell ref="A2147:B2147"/>
    <mergeCell ref="A2148:B2148"/>
    <mergeCell ref="A2149:B2149"/>
    <mergeCell ref="A2150:B2150"/>
    <mergeCell ref="A2151:B2151"/>
    <mergeCell ref="A2293:B2293"/>
    <mergeCell ref="A2294:B2294"/>
    <mergeCell ref="A2013:B2013"/>
    <mergeCell ref="A2014:B2014"/>
    <mergeCell ref="B2048:G2048"/>
    <mergeCell ref="C2049:G2049"/>
    <mergeCell ref="A2068:B2068"/>
    <mergeCell ref="A2069:B2069"/>
    <mergeCell ref="A2070:B2070"/>
    <mergeCell ref="A2071:B2071"/>
    <mergeCell ref="A2072:B2072"/>
    <mergeCell ref="A2073:B2073"/>
    <mergeCell ref="A2074:B2074"/>
    <mergeCell ref="A2075:B2075"/>
    <mergeCell ref="A2076:B2076"/>
    <mergeCell ref="A2077:B2077"/>
    <mergeCell ref="A2078:B2078"/>
    <mergeCell ref="A2079:B2079"/>
    <mergeCell ref="A2083:B2083"/>
    <mergeCell ref="A2084:B2084"/>
    <mergeCell ref="A2085:B2085"/>
    <mergeCell ref="A1939:B1939"/>
    <mergeCell ref="A1940:B1940"/>
    <mergeCell ref="A1706:B1706"/>
    <mergeCell ref="A1642:B1642"/>
    <mergeCell ref="A1635:B1635"/>
    <mergeCell ref="A1639:B1639"/>
    <mergeCell ref="A1640:B1640"/>
    <mergeCell ref="A1641:B1641"/>
    <mergeCell ref="A1631:B1631"/>
    <mergeCell ref="A1632:B1632"/>
    <mergeCell ref="A1633:B1633"/>
    <mergeCell ref="A1634:B1634"/>
    <mergeCell ref="B1611:G1611"/>
    <mergeCell ref="C1612:G1612"/>
    <mergeCell ref="A1574:B1574"/>
    <mergeCell ref="A1575:B1575"/>
    <mergeCell ref="A1576:B1576"/>
    <mergeCell ref="A1577:B1577"/>
    <mergeCell ref="A1707:B1707"/>
    <mergeCell ref="A1708:B1708"/>
    <mergeCell ref="A1709:B1709"/>
    <mergeCell ref="A1710:B1710"/>
    <mergeCell ref="A1711:B1711"/>
    <mergeCell ref="A1712:B1712"/>
    <mergeCell ref="A1713:B1713"/>
    <mergeCell ref="A1714:B1714"/>
    <mergeCell ref="A1715:B1715"/>
    <mergeCell ref="A1719:B1719"/>
    <mergeCell ref="A1720:B1720"/>
    <mergeCell ref="A1721:B1721"/>
    <mergeCell ref="A1722:B1722"/>
    <mergeCell ref="A1723:B1723"/>
    <mergeCell ref="A1346:B1346"/>
    <mergeCell ref="A1342:B1342"/>
    <mergeCell ref="A1286:B1286"/>
    <mergeCell ref="B1247:G1247"/>
    <mergeCell ref="C1248:G1248"/>
    <mergeCell ref="A1267:B1267"/>
    <mergeCell ref="A1268:B1268"/>
    <mergeCell ref="A1269:B1269"/>
    <mergeCell ref="A1270:B1270"/>
    <mergeCell ref="A1271:B1271"/>
    <mergeCell ref="A1272:B1272"/>
    <mergeCell ref="A1273:B1273"/>
    <mergeCell ref="A1274:B1274"/>
    <mergeCell ref="A1275:B1275"/>
    <mergeCell ref="A1276:B1276"/>
    <mergeCell ref="A1277:B1277"/>
    <mergeCell ref="A1278:B1278"/>
    <mergeCell ref="A1282:B1282"/>
    <mergeCell ref="A1283:B1283"/>
    <mergeCell ref="A1284:B1284"/>
    <mergeCell ref="A1285:B1285"/>
    <mergeCell ref="B1319:G1319"/>
    <mergeCell ref="C1320:G1320"/>
    <mergeCell ref="A1339:B1339"/>
    <mergeCell ref="A1340:B1340"/>
    <mergeCell ref="A1341:B1341"/>
    <mergeCell ref="A1343:B1343"/>
    <mergeCell ref="A1344:B1344"/>
    <mergeCell ref="A1345:B1345"/>
    <mergeCell ref="A1354:B1354"/>
    <mergeCell ref="A1199:B1199"/>
    <mergeCell ref="A1200:B1200"/>
    <mergeCell ref="A1201:B1201"/>
    <mergeCell ref="A1202:B1202"/>
    <mergeCell ref="A1203:B1203"/>
    <mergeCell ref="A1204:B1204"/>
    <mergeCell ref="A1205:B1205"/>
    <mergeCell ref="A1209:B1209"/>
    <mergeCell ref="A1210:B1210"/>
    <mergeCell ref="A1211:B1211"/>
    <mergeCell ref="A1212:B1212"/>
    <mergeCell ref="A1213:B1213"/>
    <mergeCell ref="A1132:B1132"/>
    <mergeCell ref="A1125:B1125"/>
    <mergeCell ref="A1129:B1129"/>
    <mergeCell ref="A1130:B1130"/>
    <mergeCell ref="A1131:B1131"/>
    <mergeCell ref="B1174:G1174"/>
    <mergeCell ref="C1175:G1175"/>
    <mergeCell ref="A1194:B1194"/>
    <mergeCell ref="A1195:B1195"/>
    <mergeCell ref="A1196:B1196"/>
    <mergeCell ref="A1197:B1197"/>
    <mergeCell ref="A1198:B1198"/>
    <mergeCell ref="A1136:B1136"/>
    <mergeCell ref="A1137:B1137"/>
    <mergeCell ref="A1138:B1138"/>
    <mergeCell ref="A1139:B1139"/>
    <mergeCell ref="A1140:B1140"/>
    <mergeCell ref="A1126:B1126"/>
    <mergeCell ref="A1127:B1127"/>
    <mergeCell ref="A1128:B1128"/>
    <mergeCell ref="A917:B917"/>
    <mergeCell ref="A918:B918"/>
    <mergeCell ref="A919:B919"/>
    <mergeCell ref="A920:B920"/>
    <mergeCell ref="A921:B921"/>
    <mergeCell ref="B955:G955"/>
    <mergeCell ref="C956:G956"/>
    <mergeCell ref="A975:B975"/>
    <mergeCell ref="A976:B976"/>
    <mergeCell ref="A977:B977"/>
    <mergeCell ref="A978:B978"/>
    <mergeCell ref="A979:B979"/>
    <mergeCell ref="A980:B980"/>
    <mergeCell ref="A981:B981"/>
    <mergeCell ref="A982:B982"/>
    <mergeCell ref="A983:B983"/>
    <mergeCell ref="A984:B984"/>
    <mergeCell ref="A985:B985"/>
    <mergeCell ref="A986:B986"/>
    <mergeCell ref="A990:B990"/>
    <mergeCell ref="A991:B991"/>
    <mergeCell ref="A992:B992"/>
    <mergeCell ref="A993:B993"/>
    <mergeCell ref="A994:B994"/>
    <mergeCell ref="B1028:G1028"/>
    <mergeCell ref="A618:B618"/>
    <mergeCell ref="A626:B626"/>
    <mergeCell ref="A627:B627"/>
    <mergeCell ref="A628:B628"/>
    <mergeCell ref="A629:B629"/>
    <mergeCell ref="A630:B630"/>
    <mergeCell ref="B664:G664"/>
    <mergeCell ref="C665:G665"/>
    <mergeCell ref="A684:B684"/>
    <mergeCell ref="A685:B685"/>
    <mergeCell ref="A776:B776"/>
    <mergeCell ref="A833:B833"/>
    <mergeCell ref="A686:B686"/>
    <mergeCell ref="A687:B687"/>
    <mergeCell ref="A688:B688"/>
    <mergeCell ref="A689:B689"/>
    <mergeCell ref="A690:B690"/>
    <mergeCell ref="A691:B691"/>
    <mergeCell ref="A692:B692"/>
    <mergeCell ref="A693:B693"/>
    <mergeCell ref="A694:B694"/>
    <mergeCell ref="A695:B695"/>
    <mergeCell ref="A699:B699"/>
    <mergeCell ref="A700:B700"/>
    <mergeCell ref="A701:B701"/>
    <mergeCell ref="A702:B702"/>
    <mergeCell ref="A703:B703"/>
    <mergeCell ref="A619:B619"/>
    <mergeCell ref="A620:B620"/>
    <mergeCell ref="A621:B621"/>
    <mergeCell ref="A622:B622"/>
    <mergeCell ref="B737:G737"/>
    <mergeCell ref="A392:B392"/>
    <mergeCell ref="A393:B393"/>
    <mergeCell ref="A394:B394"/>
    <mergeCell ref="A395:B395"/>
    <mergeCell ref="A396:B396"/>
    <mergeCell ref="A397:B397"/>
    <mergeCell ref="A398:B398"/>
    <mergeCell ref="A399:B399"/>
    <mergeCell ref="A400:B400"/>
    <mergeCell ref="A401:B401"/>
    <mergeCell ref="A402:B402"/>
    <mergeCell ref="A403:B403"/>
    <mergeCell ref="A407:B407"/>
    <mergeCell ref="A408:B408"/>
    <mergeCell ref="A409:B409"/>
    <mergeCell ref="A410:B410"/>
    <mergeCell ref="A411:B411"/>
    <mergeCell ref="B445:G445"/>
    <mergeCell ref="C446:G446"/>
    <mergeCell ref="A465:B465"/>
    <mergeCell ref="A466:B466"/>
    <mergeCell ref="A467:B467"/>
    <mergeCell ref="A468:B468"/>
    <mergeCell ref="A469:B469"/>
    <mergeCell ref="A2735:B2735"/>
    <mergeCell ref="A2739:B2739"/>
    <mergeCell ref="A2740:B2740"/>
    <mergeCell ref="A2741:B2741"/>
    <mergeCell ref="A2742:B2742"/>
    <mergeCell ref="A2743:B2743"/>
    <mergeCell ref="B2777:G2777"/>
    <mergeCell ref="C2778:G2778"/>
    <mergeCell ref="A2726:B2726"/>
    <mergeCell ref="A2727:B2727"/>
    <mergeCell ref="A2728:B2728"/>
    <mergeCell ref="A2729:B2729"/>
    <mergeCell ref="A2730:B2730"/>
    <mergeCell ref="A2731:B2731"/>
    <mergeCell ref="A2732:B2732"/>
    <mergeCell ref="A2733:B2733"/>
    <mergeCell ref="A2734:B2734"/>
    <mergeCell ref="A2797:B2797"/>
    <mergeCell ref="A2798:B2798"/>
    <mergeCell ref="A2799:B2799"/>
    <mergeCell ref="A2800:B2800"/>
    <mergeCell ref="A2801:B2801"/>
    <mergeCell ref="A2805:B2805"/>
    <mergeCell ref="A2806:B2806"/>
    <mergeCell ref="A2807:B2807"/>
    <mergeCell ref="A2808:B2808"/>
    <mergeCell ref="A2802:B2802"/>
    <mergeCell ref="A2803:B2803"/>
    <mergeCell ref="A2804:B2804"/>
    <mergeCell ref="A2812:B2812"/>
    <mergeCell ref="A2813:B2813"/>
    <mergeCell ref="A2814:B2814"/>
    <mergeCell ref="A2815:B2815"/>
    <mergeCell ref="A2816:B2816"/>
    <mergeCell ref="B2849:G2849"/>
    <mergeCell ref="C2850:G2850"/>
    <mergeCell ref="A2869:B2869"/>
    <mergeCell ref="A2870:B2870"/>
    <mergeCell ref="A2871:B2871"/>
    <mergeCell ref="A2872:B2872"/>
    <mergeCell ref="A2873:B2873"/>
    <mergeCell ref="A2874:B2874"/>
    <mergeCell ref="A2875:B2875"/>
    <mergeCell ref="A2876:B2876"/>
    <mergeCell ref="A2877:B2877"/>
    <mergeCell ref="A2878:B2878"/>
    <mergeCell ref="A2879:B2879"/>
    <mergeCell ref="A2880:B2880"/>
    <mergeCell ref="A2884:B2884"/>
    <mergeCell ref="A2961:B2961"/>
    <mergeCell ref="A2953:B2953"/>
    <mergeCell ref="A2957:B2957"/>
    <mergeCell ref="A2958:B2958"/>
    <mergeCell ref="A2959:B2959"/>
    <mergeCell ref="A2960:B2960"/>
    <mergeCell ref="A2885:B2885"/>
    <mergeCell ref="A2886:B2886"/>
    <mergeCell ref="A2887:B2887"/>
    <mergeCell ref="A2888:B2888"/>
    <mergeCell ref="B2922:G2922"/>
    <mergeCell ref="C2923:G2923"/>
    <mergeCell ref="A2942:B2942"/>
    <mergeCell ref="A2943:B2943"/>
    <mergeCell ref="A2944:B2944"/>
    <mergeCell ref="A2945:B2945"/>
    <mergeCell ref="A2946:B2946"/>
    <mergeCell ref="A3105:B3105"/>
    <mergeCell ref="A3106:B3106"/>
    <mergeCell ref="A3107:B3107"/>
    <mergeCell ref="A3103:B3103"/>
    <mergeCell ref="B3141:G3141"/>
    <mergeCell ref="C3142:G3142"/>
    <mergeCell ref="A3161:B3161"/>
    <mergeCell ref="A3162:B3162"/>
    <mergeCell ref="A3163:B3163"/>
    <mergeCell ref="A3164:B3164"/>
    <mergeCell ref="A3165:B3165"/>
    <mergeCell ref="A3166:B3166"/>
    <mergeCell ref="A3167:B3167"/>
    <mergeCell ref="A3168:B3168"/>
    <mergeCell ref="A3169:B3169"/>
    <mergeCell ref="A3170:B3170"/>
    <mergeCell ref="A3171:B3171"/>
    <mergeCell ref="A3172:B3172"/>
    <mergeCell ref="A3176:B3176"/>
    <mergeCell ref="A3177:B3177"/>
    <mergeCell ref="A3178:B3178"/>
    <mergeCell ref="A3179:B3179"/>
    <mergeCell ref="A3180:B3180"/>
    <mergeCell ref="B3214:G3214"/>
    <mergeCell ref="C3215:G3215"/>
    <mergeCell ref="A3234:B3234"/>
    <mergeCell ref="A3235:B3235"/>
    <mergeCell ref="A3236:B3236"/>
    <mergeCell ref="A3237:B3237"/>
    <mergeCell ref="A3238:B3238"/>
    <mergeCell ref="A3239:B3239"/>
    <mergeCell ref="A3240:B3240"/>
    <mergeCell ref="A3241:B3241"/>
    <mergeCell ref="A3242:B3242"/>
    <mergeCell ref="A5265:B5265"/>
    <mergeCell ref="A5266:B5266"/>
    <mergeCell ref="A3388:B3388"/>
    <mergeCell ref="A3389:B3389"/>
    <mergeCell ref="A3312:B3312"/>
    <mergeCell ref="A3313:B3313"/>
    <mergeCell ref="A3314:B3314"/>
    <mergeCell ref="A3315:B3315"/>
    <mergeCell ref="A3316:B3316"/>
    <mergeCell ref="A3317:B3317"/>
    <mergeCell ref="A3385:B3385"/>
    <mergeCell ref="A3386:B3386"/>
    <mergeCell ref="A3387:B3387"/>
    <mergeCell ref="A3243:B3243"/>
    <mergeCell ref="A3244:B3244"/>
    <mergeCell ref="A3245:B3245"/>
    <mergeCell ref="A3249:B3249"/>
    <mergeCell ref="A3318:B3318"/>
    <mergeCell ref="A3322:B3322"/>
    <mergeCell ref="A3323:B3323"/>
    <mergeCell ref="A3324:B3324"/>
    <mergeCell ref="A3325:B3325"/>
    <mergeCell ref="A3326:B3326"/>
    <mergeCell ref="B3360:G3360"/>
    <mergeCell ref="C3361:G3361"/>
    <mergeCell ref="A3380:B3380"/>
    <mergeCell ref="A3381:B3381"/>
    <mergeCell ref="A3382:B3382"/>
    <mergeCell ref="A3383:B3383"/>
    <mergeCell ref="A3384:B3384"/>
    <mergeCell ref="A3903:B3903"/>
    <mergeCell ref="A3904:B3904"/>
    <mergeCell ref="A8072:B8072"/>
    <mergeCell ref="A8073:B8073"/>
    <mergeCell ref="A8074:B8074"/>
    <mergeCell ref="A5058:B5058"/>
    <mergeCell ref="B7617:G7617"/>
    <mergeCell ref="C7618:G7618"/>
    <mergeCell ref="A7637:B7637"/>
    <mergeCell ref="A7638:B7638"/>
    <mergeCell ref="A7639:B7639"/>
    <mergeCell ref="A7640:B7640"/>
    <mergeCell ref="A7641:B7641"/>
    <mergeCell ref="A7642:B7642"/>
    <mergeCell ref="A7643:B7643"/>
    <mergeCell ref="A7644:B7644"/>
    <mergeCell ref="A7645:B7645"/>
    <mergeCell ref="A7646:B7646"/>
    <mergeCell ref="A7647:B7647"/>
    <mergeCell ref="A5347:B5347"/>
    <mergeCell ref="A5256:B5256"/>
    <mergeCell ref="A5257:B5257"/>
    <mergeCell ref="A5258:B5258"/>
    <mergeCell ref="A5259:B5259"/>
    <mergeCell ref="A5267:B5267"/>
    <mergeCell ref="A5271:B5271"/>
    <mergeCell ref="A5272:B5272"/>
    <mergeCell ref="A5273:B5273"/>
    <mergeCell ref="A5274:B5274"/>
    <mergeCell ref="A5275:B5275"/>
    <mergeCell ref="B5308:G5308"/>
    <mergeCell ref="A5200:B5200"/>
    <mergeCell ref="A5201:B5201"/>
    <mergeCell ref="A5202:B5202"/>
    <mergeCell ref="A7865:B7865"/>
    <mergeCell ref="B7834:G7834"/>
    <mergeCell ref="C7835:G7835"/>
    <mergeCell ref="A7854:B7854"/>
    <mergeCell ref="A8940:B8940"/>
    <mergeCell ref="A8941:B8941"/>
    <mergeCell ref="A8942:B8942"/>
    <mergeCell ref="A8943:B8943"/>
    <mergeCell ref="A8944:B8944"/>
    <mergeCell ref="A8945:B8945"/>
    <mergeCell ref="A8946:B8946"/>
    <mergeCell ref="A8950:B8950"/>
    <mergeCell ref="A8951:B8951"/>
    <mergeCell ref="A8952:B8952"/>
    <mergeCell ref="A8953:B8953"/>
    <mergeCell ref="A8954:B8954"/>
    <mergeCell ref="B8988:G8988"/>
    <mergeCell ref="B8842:G8842"/>
    <mergeCell ref="C8843:G8843"/>
    <mergeCell ref="A8862:B8862"/>
    <mergeCell ref="A8863:B8863"/>
    <mergeCell ref="A8864:B8864"/>
    <mergeCell ref="A8865:B8865"/>
    <mergeCell ref="A8866:B8866"/>
    <mergeCell ref="A8867:B8867"/>
    <mergeCell ref="A8868:B8868"/>
    <mergeCell ref="A8869:B8869"/>
    <mergeCell ref="A8870:B8870"/>
    <mergeCell ref="B8050:G8050"/>
    <mergeCell ref="C8051:G8051"/>
    <mergeCell ref="A8070:B8070"/>
    <mergeCell ref="A8071:B8071"/>
    <mergeCell ref="C8989:G8989"/>
    <mergeCell ref="A9008:B9008"/>
    <mergeCell ref="A9009:B9009"/>
    <mergeCell ref="A9010:B9010"/>
    <mergeCell ref="A9011:B9011"/>
    <mergeCell ref="A9012:B9012"/>
    <mergeCell ref="A9013:B9013"/>
    <mergeCell ref="A9014:B9014"/>
    <mergeCell ref="A9015:B9015"/>
    <mergeCell ref="A9016:B9016"/>
    <mergeCell ref="A9017:B9017"/>
    <mergeCell ref="A9018:B9018"/>
    <mergeCell ref="A9019:B9019"/>
    <mergeCell ref="A9023:B9023"/>
    <mergeCell ref="A9024:B9024"/>
    <mergeCell ref="A9025:B9025"/>
    <mergeCell ref="A9026:B9026"/>
    <mergeCell ref="A9027:B9027"/>
    <mergeCell ref="B9061:G9061"/>
    <mergeCell ref="C9062:G9062"/>
    <mergeCell ref="A9081:B9081"/>
    <mergeCell ref="A9082:B9082"/>
    <mergeCell ref="A9083:B9083"/>
    <mergeCell ref="A9084:B9084"/>
    <mergeCell ref="A9085:B9085"/>
    <mergeCell ref="A9086:B9086"/>
    <mergeCell ref="A9087:B9087"/>
    <mergeCell ref="A9088:B9088"/>
    <mergeCell ref="A9089:B9089"/>
    <mergeCell ref="A9090:B9090"/>
    <mergeCell ref="A9091:B9091"/>
    <mergeCell ref="A9092:B9092"/>
    <mergeCell ref="A9096:B9096"/>
    <mergeCell ref="A9097:B9097"/>
    <mergeCell ref="A9098:B9098"/>
    <mergeCell ref="A9099:B9099"/>
    <mergeCell ref="A9100:B9100"/>
    <mergeCell ref="B9134:G9134"/>
    <mergeCell ref="C9135:G9135"/>
    <mergeCell ref="A9154:B9154"/>
    <mergeCell ref="A9155:B9155"/>
    <mergeCell ref="A9156:B9156"/>
    <mergeCell ref="A9157:B9157"/>
    <mergeCell ref="A9158:B9158"/>
    <mergeCell ref="A9159:B9159"/>
    <mergeCell ref="A9160:B9160"/>
    <mergeCell ref="A9161:B9161"/>
    <mergeCell ref="A9162:B9162"/>
    <mergeCell ref="A9163:B9163"/>
    <mergeCell ref="A9164:B9164"/>
    <mergeCell ref="A9165:B9165"/>
    <mergeCell ref="A9169:B9169"/>
    <mergeCell ref="A9170:B9170"/>
    <mergeCell ref="A9171:B9171"/>
    <mergeCell ref="A9172:B9172"/>
    <mergeCell ref="A9173:B9173"/>
    <mergeCell ref="B9207:G9207"/>
    <mergeCell ref="C9208:G9208"/>
    <mergeCell ref="A9227:B9227"/>
    <mergeCell ref="A9228:B9228"/>
    <mergeCell ref="A9229:B9229"/>
    <mergeCell ref="A9230:B9230"/>
    <mergeCell ref="A9231:B9231"/>
    <mergeCell ref="A9232:B9232"/>
    <mergeCell ref="A9233:B9233"/>
    <mergeCell ref="A9234:B9234"/>
    <mergeCell ref="A9235:B9235"/>
    <mergeCell ref="A9236:B9236"/>
    <mergeCell ref="A9237:B9237"/>
    <mergeCell ref="A9238:B9238"/>
    <mergeCell ref="A9242:B9242"/>
    <mergeCell ref="A9243:B9243"/>
    <mergeCell ref="A10324:B10324"/>
    <mergeCell ref="A10325:B10325"/>
    <mergeCell ref="A10326:B10326"/>
    <mergeCell ref="A10327:B10327"/>
    <mergeCell ref="A10328:B10328"/>
    <mergeCell ref="A9244:B9244"/>
    <mergeCell ref="A9245:B9245"/>
    <mergeCell ref="A9246:B9246"/>
    <mergeCell ref="B10289:G10289"/>
    <mergeCell ref="C10290:G10290"/>
    <mergeCell ref="A10309:B10309"/>
    <mergeCell ref="A10310:B10310"/>
    <mergeCell ref="A10311:B10311"/>
    <mergeCell ref="A10312:B10312"/>
    <mergeCell ref="A10313:B10313"/>
    <mergeCell ref="A10314:B10314"/>
    <mergeCell ref="A10315:B10315"/>
    <mergeCell ref="A10316:B10316"/>
    <mergeCell ref="A10317:B10317"/>
    <mergeCell ref="A10318:B10318"/>
    <mergeCell ref="A10319:B10319"/>
    <mergeCell ref="A10320:B10320"/>
    <mergeCell ref="A10252:B10252"/>
    <mergeCell ref="A10253:B10253"/>
    <mergeCell ref="A10254:B10254"/>
    <mergeCell ref="A10255:B10255"/>
    <mergeCell ref="B9352:G9352"/>
    <mergeCell ref="C9353:G9353"/>
    <mergeCell ref="A3035:B3035"/>
    <mergeCell ref="A3036:B3036"/>
    <mergeCell ref="B2997:G2997"/>
    <mergeCell ref="C2998:G2998"/>
    <mergeCell ref="A3017:B3017"/>
    <mergeCell ref="A3018:B3018"/>
    <mergeCell ref="A3019:B3019"/>
    <mergeCell ref="A3020:B3020"/>
    <mergeCell ref="A3021:B3021"/>
    <mergeCell ref="A3022:B3022"/>
    <mergeCell ref="A3023:B3023"/>
    <mergeCell ref="A3024:B3024"/>
    <mergeCell ref="A3025:B3025"/>
    <mergeCell ref="A3026:B3026"/>
    <mergeCell ref="A3027:B3027"/>
    <mergeCell ref="A3028:B3028"/>
    <mergeCell ref="A3032:B3032"/>
    <mergeCell ref="A3033:B3033"/>
    <mergeCell ref="A3034:B3034"/>
  </mergeCells>
  <phoneticPr fontId="20" type="noConversion"/>
  <printOptions horizontalCentered="1"/>
  <pageMargins left="0.51181102362204722" right="0.39370078740157483" top="0.31496062992125984" bottom="0.89" header="0.19685039370078741" footer="0.65"/>
  <pageSetup scale="63" orientation="portrait" r:id="rId1"/>
  <headerFooter alignWithMargins="0"/>
  <rowBreaks count="190" manualBreakCount="190">
    <brk id="73" max="8" man="1"/>
    <brk id="145" max="8" man="1"/>
    <brk id="218" max="8" man="1"/>
    <brk id="364" max="8" man="1"/>
    <brk id="437" max="8" man="1"/>
    <brk id="510" max="8" man="1"/>
    <brk id="583" max="8" man="1"/>
    <brk id="656" max="8" man="1"/>
    <brk id="729" max="8" man="1"/>
    <brk id="801" max="8" man="1"/>
    <brk id="874" max="8" man="1"/>
    <brk id="947" max="8" man="1"/>
    <brk id="1020" max="8" man="1"/>
    <brk id="1093" max="8" man="1"/>
    <brk id="1166" max="8" man="1"/>
    <brk id="1239" max="8" man="1"/>
    <brk id="1311" max="8" man="1"/>
    <brk id="1384" max="8" man="1"/>
    <brk id="1457" max="8" man="1"/>
    <brk id="1530" max="8" man="1"/>
    <brk id="1603" max="8" man="1"/>
    <brk id="1676" max="8" man="1"/>
    <brk id="1822" max="8" man="1"/>
    <brk id="1894" max="8" man="1"/>
    <brk id="1967" max="8" man="1"/>
    <brk id="2040" max="8" man="1"/>
    <brk id="2113" max="8" man="1"/>
    <brk id="2186" max="8" man="1"/>
    <brk id="2258" max="8" man="1"/>
    <brk id="2331" max="8" man="1"/>
    <brk id="2404" max="8" man="1"/>
    <brk id="2477" max="8" man="1"/>
    <brk id="2550" max="8" man="1"/>
    <brk id="2623" max="8" man="1"/>
    <brk id="2696" max="8" man="1"/>
    <brk id="2769" max="8" man="1"/>
    <brk id="2841" max="8" man="1"/>
    <brk id="2914" max="8" man="1"/>
    <brk id="3060" max="8" man="1"/>
    <brk id="3133" max="8" man="1"/>
    <brk id="3206" max="8" man="1"/>
    <brk id="3279" max="8" man="1"/>
    <brk id="3352" max="8" man="1"/>
    <brk id="3425" max="8" man="1"/>
    <brk id="3498" max="8" man="1"/>
    <brk id="3570" max="8" man="1"/>
    <brk id="3642" max="8" man="1"/>
    <brk id="3714" max="8" man="1"/>
    <brk id="3786" max="8" man="1"/>
    <brk id="3858" max="8" man="1"/>
    <brk id="3930" max="8" man="1"/>
    <brk id="4002" max="8" man="1"/>
    <brk id="4074" max="8" man="1"/>
    <brk id="4146" max="8" man="1"/>
    <brk id="4218" max="8" man="1"/>
    <brk id="4290" max="8" man="1"/>
    <brk id="4362" max="8" man="1"/>
    <brk id="4434" max="8" man="1"/>
    <brk id="4506" max="8" man="1"/>
    <brk id="4578" max="8" man="1"/>
    <brk id="4650" max="8" man="1"/>
    <brk id="4722" max="8" man="1"/>
    <brk id="4794" max="8" man="1"/>
    <brk id="4866" max="8" man="1"/>
    <brk id="4938" max="8" man="1"/>
    <brk id="5011" max="8" man="1"/>
    <brk id="5084" max="8" man="1"/>
    <brk id="5156" max="8" man="1"/>
    <brk id="5228" max="8" man="1"/>
    <brk id="5300" max="8" man="1"/>
    <brk id="5372" max="8" man="1"/>
    <brk id="5444" max="8" man="1"/>
    <brk id="5516" max="8" man="1"/>
    <brk id="5589" max="8" man="1"/>
    <brk id="5661" max="8" man="1"/>
    <brk id="5735" max="8" man="1"/>
    <brk id="5808" max="8" man="1"/>
    <brk id="5880" max="8" man="1"/>
    <brk id="5952" max="8" man="1"/>
    <brk id="6024" max="8" man="1"/>
    <brk id="6096" max="8" man="1"/>
    <brk id="6168" max="8" man="1"/>
    <brk id="6240" max="8" man="1"/>
    <brk id="6312" max="8" man="1"/>
    <brk id="6384" max="8" man="1"/>
    <brk id="6456" max="8" man="1"/>
    <brk id="6528" max="8" man="1"/>
    <brk id="6600" max="8" man="1"/>
    <brk id="6672" max="8" man="1"/>
    <brk id="6744" max="8" man="1"/>
    <brk id="6816" max="8" man="1"/>
    <brk id="6888" max="8" man="1"/>
    <brk id="6960" max="8" man="1"/>
    <brk id="7032" max="8" man="1"/>
    <brk id="7104" max="8" man="1"/>
    <brk id="7176" max="8" man="1"/>
    <brk id="7248" max="8" man="1"/>
    <brk id="7320" max="8" man="1"/>
    <brk id="7392" max="8" man="1"/>
    <brk id="7464" max="8" man="1"/>
    <brk id="7536" max="8" man="1"/>
    <brk id="7609" max="8" man="1"/>
    <brk id="7682" max="8" man="1"/>
    <brk id="7754" max="8" man="1"/>
    <brk id="7826" max="8" man="1"/>
    <brk id="7898" max="8" man="1"/>
    <brk id="7970" max="8" man="1"/>
    <brk id="8042" max="8" man="1"/>
    <brk id="8114" max="8" man="1"/>
    <brk id="8186" max="8" man="1"/>
    <brk id="8258" max="8" man="1"/>
    <brk id="8330" max="8" man="1"/>
    <brk id="8402" max="8" man="1"/>
    <brk id="8474" max="8" man="1"/>
    <brk id="8546" max="8" man="1"/>
    <brk id="8618" max="8" man="1"/>
    <brk id="8690" max="8" man="1"/>
    <brk id="8762" max="8" man="1"/>
    <brk id="8834" max="8" man="1"/>
    <brk id="8906" max="8" man="1"/>
    <brk id="8979" max="8" man="1"/>
    <brk id="9052" max="8" man="1"/>
    <brk id="9125" max="8" man="1"/>
    <brk id="9198" max="8" man="1"/>
    <brk id="9272" max="8" man="1"/>
    <brk id="9344" max="8" man="1"/>
    <brk id="9416" max="8" man="1"/>
    <brk id="9488" max="8" man="1"/>
    <brk id="9560" max="8" man="1"/>
    <brk id="9632" max="8" man="1"/>
    <brk id="9704" max="8" man="1"/>
    <brk id="9776" max="8" man="1"/>
    <brk id="9848" max="8" man="1"/>
    <brk id="9920" max="8" man="1"/>
    <brk id="9992" max="8" man="1"/>
    <brk id="10064" max="8" man="1"/>
    <brk id="10136" max="8" man="1"/>
    <brk id="10208" max="8" man="1"/>
    <brk id="10280" max="8" man="1"/>
    <brk id="10354" max="8" man="1"/>
    <brk id="10426" max="8" man="1"/>
    <brk id="10498" max="8" man="1"/>
    <brk id="10570" max="8" man="1"/>
    <brk id="10642" max="8" man="1"/>
    <brk id="10714" max="8" man="1"/>
    <brk id="10786" max="8" man="1"/>
    <brk id="10858" max="8" man="1"/>
    <brk id="10930" max="8" man="1"/>
    <brk id="11002" max="8" man="1"/>
    <brk id="11074" max="8" man="1"/>
    <brk id="11146" max="8" man="1"/>
    <brk id="11218" max="8" man="1"/>
    <brk id="11290" max="8" man="1"/>
    <brk id="11362" max="8" man="1"/>
    <brk id="11434" max="8" man="1"/>
    <brk id="11506" max="8" man="1"/>
    <brk id="11578" max="8" man="1"/>
    <brk id="11650" max="8" man="1"/>
    <brk id="11722" max="8" man="1"/>
    <brk id="11794" max="8" man="1"/>
    <brk id="11866" max="8" man="1"/>
    <brk id="11938" max="8" man="1"/>
    <brk id="12010" max="8" man="1"/>
    <brk id="12082" max="8" man="1"/>
    <brk id="12154" max="8" man="1"/>
    <brk id="12226" max="8" man="1"/>
    <brk id="12298" max="8" man="1"/>
    <brk id="12370" max="8" man="1"/>
    <brk id="12442" max="8" man="1"/>
    <brk id="12514" max="8" man="1"/>
    <brk id="12586" max="8" man="1"/>
    <brk id="12658" max="8" man="1"/>
    <brk id="12730" max="8" man="1"/>
    <brk id="12802" max="8" man="1"/>
    <brk id="12874" max="8" man="1"/>
    <brk id="12946" max="8" man="1"/>
    <brk id="13018" max="8" man="1"/>
    <brk id="13090" max="8" man="1"/>
    <brk id="13162" max="8" man="1"/>
    <brk id="13234" max="8" man="1"/>
    <brk id="13306" max="8" man="1"/>
    <brk id="13378" max="8" man="1"/>
    <brk id="13450" max="8" man="1"/>
    <brk id="13522" max="8" man="1"/>
    <brk id="13594" max="8" man="1"/>
    <brk id="13666" max="8" man="1"/>
    <brk id="13738" max="8" man="1"/>
    <brk id="13810" max="8" man="1"/>
    <brk id="13882" max="8" man="1"/>
    <brk id="13954" max="8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9">
    <tabColor theme="6" tint="0.39997558519241921"/>
    <pageSetUpPr fitToPage="1"/>
  </sheetPr>
  <dimension ref="A1:AQ20"/>
  <sheetViews>
    <sheetView zoomScaleNormal="100" zoomScaleSheetLayoutView="70" workbookViewId="0">
      <pane xSplit="3" ySplit="5" topLeftCell="D6" activePane="bottomRight" state="frozen"/>
      <selection activeCell="D3590" sqref="D3590"/>
      <selection pane="topRight" activeCell="D3590" sqref="D3590"/>
      <selection pane="bottomLeft" activeCell="D3590" sqref="D3590"/>
      <selection pane="bottomRight" activeCell="D21" sqref="D21"/>
    </sheetView>
  </sheetViews>
  <sheetFormatPr baseColWidth="10" defaultColWidth="7.81640625" defaultRowHeight="11.5"/>
  <cols>
    <col min="1" max="1" width="33.1796875" style="141" customWidth="1"/>
    <col min="2" max="2" width="6.26953125" style="137" customWidth="1"/>
    <col min="3" max="3" width="13.453125" style="137" customWidth="1"/>
    <col min="4" max="12" width="20.26953125" style="144" customWidth="1"/>
    <col min="13" max="16" width="20.26953125" style="144" hidden="1" customWidth="1"/>
    <col min="17" max="17" width="10.1796875" style="144" hidden="1" customWidth="1"/>
    <col min="18" max="43" width="20.26953125" style="144" customWidth="1"/>
    <col min="44" max="207" width="9.1796875" style="141" customWidth="1"/>
    <col min="208" max="16384" width="7.81640625" style="141"/>
  </cols>
  <sheetData>
    <row r="1" spans="1:43" s="125" customFormat="1" ht="13">
      <c r="A1" s="125" t="str">
        <f>'U-P1'!A1</f>
        <v>PAREX RESOURCES</v>
      </c>
      <c r="B1" s="136"/>
      <c r="C1" s="136"/>
      <c r="D1" s="143" t="s">
        <v>568</v>
      </c>
      <c r="E1" s="143">
        <f>1160000/30</f>
        <v>38667</v>
      </c>
      <c r="F1" s="143"/>
      <c r="G1" s="143"/>
      <c r="H1" s="143"/>
      <c r="I1" s="143"/>
      <c r="J1" s="143"/>
      <c r="K1" s="143"/>
      <c r="L1" s="143"/>
      <c r="M1" s="143"/>
      <c r="N1" s="143"/>
      <c r="O1" s="143"/>
      <c r="P1" s="143"/>
      <c r="Q1" s="143"/>
      <c r="R1" s="143"/>
      <c r="S1" s="143"/>
      <c r="T1" s="143"/>
      <c r="U1" s="143"/>
      <c r="V1" s="143"/>
      <c r="W1" s="143"/>
      <c r="X1" s="143"/>
      <c r="Y1" s="143"/>
      <c r="Z1" s="143"/>
      <c r="AA1" s="143"/>
      <c r="AB1" s="143"/>
      <c r="AC1" s="143"/>
      <c r="AD1" s="143"/>
      <c r="AE1" s="143"/>
      <c r="AF1" s="143"/>
      <c r="AG1" s="143"/>
      <c r="AH1" s="143"/>
      <c r="AI1" s="143"/>
      <c r="AJ1" s="143"/>
      <c r="AK1" s="143"/>
      <c r="AL1" s="143"/>
      <c r="AM1" s="143"/>
      <c r="AN1" s="143"/>
      <c r="AO1" s="143"/>
      <c r="AP1" s="143"/>
      <c r="AQ1" s="143"/>
    </row>
    <row r="2" spans="1:43" s="125" customFormat="1" ht="13">
      <c r="A2" s="125" t="str">
        <f>'Prestaciones y AIU'!C4</f>
        <v>INDICAR NOMBRE DE CONTRATISTA</v>
      </c>
      <c r="B2" s="136"/>
      <c r="C2" s="136"/>
      <c r="D2" s="143" t="s">
        <v>569</v>
      </c>
      <c r="E2" s="143">
        <f>+E1*10</f>
        <v>386670</v>
      </c>
      <c r="F2" s="143"/>
      <c r="G2" s="143"/>
      <c r="H2" s="143"/>
      <c r="I2" s="143"/>
      <c r="J2" s="143"/>
      <c r="K2" s="143"/>
      <c r="L2" s="143"/>
      <c r="M2" s="143"/>
      <c r="N2" s="143"/>
      <c r="O2" s="143"/>
      <c r="P2" s="143"/>
      <c r="Q2" s="143"/>
      <c r="R2" s="143"/>
      <c r="S2" s="143"/>
      <c r="T2" s="143"/>
      <c r="U2" s="143"/>
      <c r="V2" s="143"/>
      <c r="W2" s="143"/>
      <c r="X2" s="143"/>
      <c r="Y2" s="143"/>
      <c r="Z2" s="143"/>
      <c r="AA2" s="143"/>
      <c r="AB2" s="143"/>
      <c r="AC2" s="143"/>
      <c r="AD2" s="143"/>
      <c r="AE2" s="143"/>
      <c r="AF2" s="143"/>
      <c r="AG2" s="143"/>
      <c r="AH2" s="143"/>
      <c r="AI2" s="143"/>
      <c r="AJ2" s="143"/>
      <c r="AK2" s="143"/>
      <c r="AL2" s="143"/>
      <c r="AM2" s="143"/>
      <c r="AN2" s="143"/>
      <c r="AO2" s="143"/>
      <c r="AP2" s="143"/>
      <c r="AQ2" s="143"/>
    </row>
    <row r="3" spans="1:43" ht="12" thickBot="1">
      <c r="A3" s="140" t="s">
        <v>47</v>
      </c>
      <c r="B3" s="136"/>
    </row>
    <row r="4" spans="1:43">
      <c r="A4" s="378" t="s">
        <v>48</v>
      </c>
      <c r="B4" s="379"/>
      <c r="C4" s="416"/>
      <c r="D4" s="407" t="s">
        <v>97</v>
      </c>
      <c r="E4" s="380"/>
      <c r="F4" s="381"/>
      <c r="G4" s="381"/>
      <c r="H4" s="381"/>
      <c r="I4" s="381"/>
      <c r="J4" s="381"/>
      <c r="K4" s="381"/>
      <c r="L4" s="381"/>
      <c r="M4" s="381"/>
      <c r="N4" s="381"/>
      <c r="O4" s="381"/>
      <c r="P4" s="381"/>
      <c r="Q4" s="381"/>
      <c r="R4" s="381"/>
      <c r="S4" s="381"/>
      <c r="T4" s="381"/>
      <c r="U4" s="381"/>
      <c r="V4" s="381"/>
      <c r="W4" s="381"/>
      <c r="X4" s="381"/>
      <c r="Y4" s="381"/>
      <c r="Z4" s="381"/>
      <c r="AA4" s="381"/>
      <c r="AB4" s="381"/>
      <c r="AC4" s="381"/>
      <c r="AD4" s="381"/>
      <c r="AE4" s="381"/>
      <c r="AF4" s="381"/>
      <c r="AG4" s="381"/>
      <c r="AH4" s="381"/>
      <c r="AI4" s="381"/>
      <c r="AJ4" s="381"/>
      <c r="AK4" s="381"/>
      <c r="AL4" s="381"/>
      <c r="AM4" s="381"/>
      <c r="AN4" s="381"/>
      <c r="AO4" s="381"/>
      <c r="AP4" s="381"/>
      <c r="AQ4" s="382"/>
    </row>
    <row r="5" spans="1:43" s="145" customFormat="1" ht="27" customHeight="1">
      <c r="A5" s="383" t="s">
        <v>49</v>
      </c>
      <c r="B5" s="417"/>
      <c r="C5" s="418"/>
      <c r="D5" s="449" t="s">
        <v>631</v>
      </c>
      <c r="E5" s="449" t="s">
        <v>126</v>
      </c>
      <c r="F5" s="449" t="s">
        <v>127</v>
      </c>
      <c r="G5" s="449" t="s">
        <v>128</v>
      </c>
      <c r="H5" s="449" t="s">
        <v>129</v>
      </c>
      <c r="I5" s="449" t="s">
        <v>130</v>
      </c>
      <c r="J5" s="449" t="s">
        <v>131</v>
      </c>
      <c r="K5" s="449" t="s">
        <v>132</v>
      </c>
      <c r="L5" s="449" t="s">
        <v>133</v>
      </c>
      <c r="M5" s="449" t="s">
        <v>134</v>
      </c>
      <c r="N5" s="449" t="s">
        <v>135</v>
      </c>
      <c r="O5" s="449" t="s">
        <v>136</v>
      </c>
      <c r="P5" s="449" t="s">
        <v>137</v>
      </c>
      <c r="Q5" s="449" t="s">
        <v>138</v>
      </c>
      <c r="R5" s="449" t="s">
        <v>139</v>
      </c>
      <c r="S5" s="449" t="s">
        <v>140</v>
      </c>
      <c r="T5" s="449" t="s">
        <v>141</v>
      </c>
      <c r="U5" s="449" t="s">
        <v>142</v>
      </c>
      <c r="V5" s="449" t="s">
        <v>143</v>
      </c>
      <c r="W5" s="449" t="s">
        <v>144</v>
      </c>
      <c r="X5" s="449" t="s">
        <v>145</v>
      </c>
      <c r="Y5" s="449" t="s">
        <v>146</v>
      </c>
      <c r="Z5" s="449" t="s">
        <v>147</v>
      </c>
      <c r="AA5" s="449" t="s">
        <v>148</v>
      </c>
      <c r="AB5" s="449" t="s">
        <v>149</v>
      </c>
      <c r="AC5" s="449" t="s">
        <v>150</v>
      </c>
      <c r="AD5" s="449" t="s">
        <v>151</v>
      </c>
      <c r="AE5" s="449" t="s">
        <v>152</v>
      </c>
      <c r="AF5" s="449" t="s">
        <v>153</v>
      </c>
      <c r="AG5" s="449" t="s">
        <v>154</v>
      </c>
      <c r="AH5" s="449" t="s">
        <v>155</v>
      </c>
      <c r="AI5" s="449" t="s">
        <v>156</v>
      </c>
      <c r="AJ5" s="449" t="s">
        <v>157</v>
      </c>
      <c r="AK5" s="449" t="s">
        <v>158</v>
      </c>
      <c r="AL5" s="449" t="s">
        <v>159</v>
      </c>
      <c r="AM5" s="449" t="s">
        <v>160</v>
      </c>
      <c r="AN5" s="449" t="s">
        <v>161</v>
      </c>
      <c r="AO5" s="449" t="s">
        <v>162</v>
      </c>
      <c r="AP5" s="449" t="s">
        <v>163</v>
      </c>
      <c r="AQ5" s="450" t="s">
        <v>164</v>
      </c>
    </row>
    <row r="6" spans="1:43">
      <c r="A6" s="384" t="s">
        <v>166</v>
      </c>
      <c r="B6" s="146"/>
      <c r="C6" s="419"/>
      <c r="D6" s="408">
        <v>0</v>
      </c>
      <c r="E6" s="377">
        <v>0</v>
      </c>
      <c r="F6" s="377">
        <v>0</v>
      </c>
      <c r="G6" s="377">
        <v>0</v>
      </c>
      <c r="H6" s="377">
        <v>0</v>
      </c>
      <c r="I6" s="377">
        <v>0</v>
      </c>
      <c r="J6" s="377">
        <v>0</v>
      </c>
      <c r="K6" s="377">
        <v>0</v>
      </c>
      <c r="L6" s="377">
        <v>0</v>
      </c>
      <c r="M6" s="377">
        <v>0</v>
      </c>
      <c r="N6" s="377">
        <v>0</v>
      </c>
      <c r="O6" s="377">
        <v>0</v>
      </c>
      <c r="P6" s="377">
        <v>0</v>
      </c>
      <c r="Q6" s="377">
        <v>0</v>
      </c>
      <c r="R6" s="377">
        <v>0</v>
      </c>
      <c r="S6" s="377">
        <v>0</v>
      </c>
      <c r="T6" s="377">
        <v>0</v>
      </c>
      <c r="U6" s="377">
        <v>0</v>
      </c>
      <c r="V6" s="377">
        <v>0</v>
      </c>
      <c r="W6" s="377">
        <v>0</v>
      </c>
      <c r="X6" s="377">
        <v>0</v>
      </c>
      <c r="Y6" s="377">
        <v>0</v>
      </c>
      <c r="Z6" s="377">
        <v>0</v>
      </c>
      <c r="AA6" s="377">
        <v>0</v>
      </c>
      <c r="AB6" s="377">
        <v>0</v>
      </c>
      <c r="AC6" s="377">
        <v>0</v>
      </c>
      <c r="AD6" s="377">
        <v>0</v>
      </c>
      <c r="AE6" s="377">
        <v>0</v>
      </c>
      <c r="AF6" s="377">
        <v>0</v>
      </c>
      <c r="AG6" s="377">
        <v>0</v>
      </c>
      <c r="AH6" s="377">
        <v>0</v>
      </c>
      <c r="AI6" s="377">
        <v>0</v>
      </c>
      <c r="AJ6" s="377">
        <v>0</v>
      </c>
      <c r="AK6" s="377">
        <v>0</v>
      </c>
      <c r="AL6" s="377">
        <v>0</v>
      </c>
      <c r="AM6" s="377">
        <v>0</v>
      </c>
      <c r="AN6" s="377">
        <v>0</v>
      </c>
      <c r="AO6" s="377">
        <v>0</v>
      </c>
      <c r="AP6" s="377">
        <v>0</v>
      </c>
      <c r="AQ6" s="385">
        <v>0</v>
      </c>
    </row>
    <row r="7" spans="1:43">
      <c r="A7" s="386" t="s">
        <v>167</v>
      </c>
      <c r="B7" s="147"/>
      <c r="C7" s="420"/>
      <c r="D7" s="408">
        <v>0</v>
      </c>
      <c r="E7" s="336">
        <v>0</v>
      </c>
      <c r="F7" s="336">
        <v>0</v>
      </c>
      <c r="G7" s="336">
        <v>0</v>
      </c>
      <c r="H7" s="336">
        <v>0</v>
      </c>
      <c r="I7" s="336">
        <v>0</v>
      </c>
      <c r="J7" s="336">
        <v>0</v>
      </c>
      <c r="K7" s="336">
        <v>0</v>
      </c>
      <c r="L7" s="336">
        <v>0</v>
      </c>
      <c r="M7" s="336">
        <v>0</v>
      </c>
      <c r="N7" s="336">
        <v>0</v>
      </c>
      <c r="O7" s="336">
        <v>0</v>
      </c>
      <c r="P7" s="336">
        <v>0</v>
      </c>
      <c r="Q7" s="336">
        <v>0</v>
      </c>
      <c r="R7" s="336">
        <v>0</v>
      </c>
      <c r="S7" s="336">
        <v>0</v>
      </c>
      <c r="T7" s="336">
        <v>0</v>
      </c>
      <c r="U7" s="336">
        <v>0</v>
      </c>
      <c r="V7" s="336">
        <v>0</v>
      </c>
      <c r="W7" s="336">
        <v>0</v>
      </c>
      <c r="X7" s="336">
        <v>0</v>
      </c>
      <c r="Y7" s="336">
        <v>0</v>
      </c>
      <c r="Z7" s="336">
        <v>0</v>
      </c>
      <c r="AA7" s="336">
        <v>0</v>
      </c>
      <c r="AB7" s="336">
        <v>0</v>
      </c>
      <c r="AC7" s="336">
        <v>0</v>
      </c>
      <c r="AD7" s="336">
        <v>0</v>
      </c>
      <c r="AE7" s="336">
        <v>0</v>
      </c>
      <c r="AF7" s="336">
        <v>0</v>
      </c>
      <c r="AG7" s="336">
        <v>0</v>
      </c>
      <c r="AH7" s="336">
        <v>0</v>
      </c>
      <c r="AI7" s="336">
        <v>0</v>
      </c>
      <c r="AJ7" s="336">
        <v>0</v>
      </c>
      <c r="AK7" s="336">
        <v>0</v>
      </c>
      <c r="AL7" s="336">
        <v>0</v>
      </c>
      <c r="AM7" s="336">
        <v>0</v>
      </c>
      <c r="AN7" s="336">
        <v>0</v>
      </c>
      <c r="AO7" s="336">
        <v>0</v>
      </c>
      <c r="AP7" s="336">
        <v>0</v>
      </c>
      <c r="AQ7" s="385">
        <v>0</v>
      </c>
    </row>
    <row r="8" spans="1:43">
      <c r="A8" s="386" t="s">
        <v>168</v>
      </c>
      <c r="B8" s="147"/>
      <c r="C8" s="421">
        <v>0.23699999999999999</v>
      </c>
      <c r="D8" s="409">
        <f t="shared" ref="D8:AQ8" si="0">+(D6+D7)*$C$8</f>
        <v>0</v>
      </c>
      <c r="E8" s="387">
        <f t="shared" si="0"/>
        <v>0</v>
      </c>
      <c r="F8" s="387">
        <f t="shared" si="0"/>
        <v>0</v>
      </c>
      <c r="G8" s="387">
        <f t="shared" si="0"/>
        <v>0</v>
      </c>
      <c r="H8" s="387">
        <f t="shared" si="0"/>
        <v>0</v>
      </c>
      <c r="I8" s="387">
        <f t="shared" si="0"/>
        <v>0</v>
      </c>
      <c r="J8" s="387">
        <f t="shared" si="0"/>
        <v>0</v>
      </c>
      <c r="K8" s="387">
        <f t="shared" si="0"/>
        <v>0</v>
      </c>
      <c r="L8" s="387">
        <f t="shared" si="0"/>
        <v>0</v>
      </c>
      <c r="M8" s="387">
        <f t="shared" si="0"/>
        <v>0</v>
      </c>
      <c r="N8" s="387">
        <f t="shared" si="0"/>
        <v>0</v>
      </c>
      <c r="O8" s="387">
        <f t="shared" si="0"/>
        <v>0</v>
      </c>
      <c r="P8" s="387">
        <f t="shared" si="0"/>
        <v>0</v>
      </c>
      <c r="Q8" s="387">
        <f t="shared" si="0"/>
        <v>0</v>
      </c>
      <c r="R8" s="387">
        <f t="shared" si="0"/>
        <v>0</v>
      </c>
      <c r="S8" s="387">
        <f t="shared" si="0"/>
        <v>0</v>
      </c>
      <c r="T8" s="387">
        <f t="shared" si="0"/>
        <v>0</v>
      </c>
      <c r="U8" s="387">
        <f t="shared" si="0"/>
        <v>0</v>
      </c>
      <c r="V8" s="387">
        <f t="shared" si="0"/>
        <v>0</v>
      </c>
      <c r="W8" s="387">
        <f t="shared" si="0"/>
        <v>0</v>
      </c>
      <c r="X8" s="387">
        <f t="shared" si="0"/>
        <v>0</v>
      </c>
      <c r="Y8" s="387">
        <f t="shared" si="0"/>
        <v>0</v>
      </c>
      <c r="Z8" s="387">
        <f t="shared" si="0"/>
        <v>0</v>
      </c>
      <c r="AA8" s="387">
        <f t="shared" si="0"/>
        <v>0</v>
      </c>
      <c r="AB8" s="387">
        <f t="shared" si="0"/>
        <v>0</v>
      </c>
      <c r="AC8" s="387">
        <f t="shared" si="0"/>
        <v>0</v>
      </c>
      <c r="AD8" s="387">
        <f t="shared" si="0"/>
        <v>0</v>
      </c>
      <c r="AE8" s="387">
        <f t="shared" si="0"/>
        <v>0</v>
      </c>
      <c r="AF8" s="387">
        <f t="shared" si="0"/>
        <v>0</v>
      </c>
      <c r="AG8" s="387">
        <f t="shared" si="0"/>
        <v>0</v>
      </c>
      <c r="AH8" s="387">
        <f t="shared" si="0"/>
        <v>0</v>
      </c>
      <c r="AI8" s="387">
        <f t="shared" si="0"/>
        <v>0</v>
      </c>
      <c r="AJ8" s="387">
        <f t="shared" si="0"/>
        <v>0</v>
      </c>
      <c r="AK8" s="387">
        <f t="shared" si="0"/>
        <v>0</v>
      </c>
      <c r="AL8" s="387">
        <f t="shared" si="0"/>
        <v>0</v>
      </c>
      <c r="AM8" s="387">
        <f t="shared" si="0"/>
        <v>0</v>
      </c>
      <c r="AN8" s="387">
        <f t="shared" si="0"/>
        <v>0</v>
      </c>
      <c r="AO8" s="387">
        <f t="shared" si="0"/>
        <v>0</v>
      </c>
      <c r="AP8" s="387">
        <f t="shared" si="0"/>
        <v>0</v>
      </c>
      <c r="AQ8" s="388">
        <f t="shared" si="0"/>
        <v>0</v>
      </c>
    </row>
    <row r="9" spans="1:43" ht="12" thickBot="1">
      <c r="A9" s="389" t="s">
        <v>169</v>
      </c>
      <c r="B9" s="390">
        <v>0</v>
      </c>
      <c r="C9" s="422">
        <v>0</v>
      </c>
      <c r="D9" s="410">
        <f t="shared" ref="D9:AQ9" si="1">+((D6+D7)/8)*$B$9*$C$9</f>
        <v>0</v>
      </c>
      <c r="E9" s="391">
        <f t="shared" si="1"/>
        <v>0</v>
      </c>
      <c r="F9" s="391">
        <f t="shared" si="1"/>
        <v>0</v>
      </c>
      <c r="G9" s="391">
        <f t="shared" si="1"/>
        <v>0</v>
      </c>
      <c r="H9" s="391">
        <f t="shared" si="1"/>
        <v>0</v>
      </c>
      <c r="I9" s="391">
        <f t="shared" si="1"/>
        <v>0</v>
      </c>
      <c r="J9" s="391">
        <f t="shared" si="1"/>
        <v>0</v>
      </c>
      <c r="K9" s="391">
        <f t="shared" si="1"/>
        <v>0</v>
      </c>
      <c r="L9" s="391">
        <f t="shared" si="1"/>
        <v>0</v>
      </c>
      <c r="M9" s="391">
        <f t="shared" si="1"/>
        <v>0</v>
      </c>
      <c r="N9" s="391">
        <f t="shared" si="1"/>
        <v>0</v>
      </c>
      <c r="O9" s="391">
        <f t="shared" si="1"/>
        <v>0</v>
      </c>
      <c r="P9" s="391">
        <f t="shared" si="1"/>
        <v>0</v>
      </c>
      <c r="Q9" s="391">
        <f t="shared" si="1"/>
        <v>0</v>
      </c>
      <c r="R9" s="391">
        <f t="shared" si="1"/>
        <v>0</v>
      </c>
      <c r="S9" s="391">
        <f t="shared" si="1"/>
        <v>0</v>
      </c>
      <c r="T9" s="391">
        <f t="shared" si="1"/>
        <v>0</v>
      </c>
      <c r="U9" s="391">
        <f t="shared" si="1"/>
        <v>0</v>
      </c>
      <c r="V9" s="391">
        <f t="shared" si="1"/>
        <v>0</v>
      </c>
      <c r="W9" s="391">
        <f t="shared" si="1"/>
        <v>0</v>
      </c>
      <c r="X9" s="391">
        <f t="shared" si="1"/>
        <v>0</v>
      </c>
      <c r="Y9" s="391">
        <f t="shared" si="1"/>
        <v>0</v>
      </c>
      <c r="Z9" s="391">
        <f t="shared" si="1"/>
        <v>0</v>
      </c>
      <c r="AA9" s="391">
        <f t="shared" si="1"/>
        <v>0</v>
      </c>
      <c r="AB9" s="391">
        <f t="shared" si="1"/>
        <v>0</v>
      </c>
      <c r="AC9" s="391">
        <f t="shared" si="1"/>
        <v>0</v>
      </c>
      <c r="AD9" s="391">
        <f t="shared" si="1"/>
        <v>0</v>
      </c>
      <c r="AE9" s="391">
        <f t="shared" si="1"/>
        <v>0</v>
      </c>
      <c r="AF9" s="391">
        <f t="shared" si="1"/>
        <v>0</v>
      </c>
      <c r="AG9" s="391">
        <f t="shared" si="1"/>
        <v>0</v>
      </c>
      <c r="AH9" s="391">
        <f t="shared" si="1"/>
        <v>0</v>
      </c>
      <c r="AI9" s="391">
        <f t="shared" si="1"/>
        <v>0</v>
      </c>
      <c r="AJ9" s="391">
        <f t="shared" si="1"/>
        <v>0</v>
      </c>
      <c r="AK9" s="391">
        <f t="shared" si="1"/>
        <v>0</v>
      </c>
      <c r="AL9" s="391">
        <f t="shared" si="1"/>
        <v>0</v>
      </c>
      <c r="AM9" s="391">
        <f t="shared" si="1"/>
        <v>0</v>
      </c>
      <c r="AN9" s="391">
        <f t="shared" si="1"/>
        <v>0</v>
      </c>
      <c r="AO9" s="391">
        <f t="shared" si="1"/>
        <v>0</v>
      </c>
      <c r="AP9" s="391">
        <f t="shared" si="1"/>
        <v>0</v>
      </c>
      <c r="AQ9" s="392">
        <f t="shared" si="1"/>
        <v>0</v>
      </c>
    </row>
    <row r="10" spans="1:43" ht="12" thickBot="1">
      <c r="A10" s="326" t="s">
        <v>170</v>
      </c>
      <c r="B10" s="148"/>
      <c r="C10" s="423"/>
      <c r="D10" s="411">
        <f t="shared" ref="D10:AQ10" si="2">SUM(D6:D9)</f>
        <v>0</v>
      </c>
      <c r="E10" s="149">
        <f t="shared" si="2"/>
        <v>0</v>
      </c>
      <c r="F10" s="149">
        <f t="shared" si="2"/>
        <v>0</v>
      </c>
      <c r="G10" s="149">
        <f t="shared" si="2"/>
        <v>0</v>
      </c>
      <c r="H10" s="149">
        <f t="shared" si="2"/>
        <v>0</v>
      </c>
      <c r="I10" s="149">
        <f t="shared" si="2"/>
        <v>0</v>
      </c>
      <c r="J10" s="149">
        <f t="shared" si="2"/>
        <v>0</v>
      </c>
      <c r="K10" s="149">
        <f t="shared" si="2"/>
        <v>0</v>
      </c>
      <c r="L10" s="149">
        <f t="shared" si="2"/>
        <v>0</v>
      </c>
      <c r="M10" s="149">
        <f t="shared" si="2"/>
        <v>0</v>
      </c>
      <c r="N10" s="149">
        <f t="shared" si="2"/>
        <v>0</v>
      </c>
      <c r="O10" s="149">
        <f t="shared" si="2"/>
        <v>0</v>
      </c>
      <c r="P10" s="149">
        <f t="shared" si="2"/>
        <v>0</v>
      </c>
      <c r="Q10" s="149">
        <f t="shared" si="2"/>
        <v>0</v>
      </c>
      <c r="R10" s="149">
        <f t="shared" si="2"/>
        <v>0</v>
      </c>
      <c r="S10" s="149">
        <f t="shared" si="2"/>
        <v>0</v>
      </c>
      <c r="T10" s="149">
        <f t="shared" si="2"/>
        <v>0</v>
      </c>
      <c r="U10" s="149">
        <f t="shared" si="2"/>
        <v>0</v>
      </c>
      <c r="V10" s="149">
        <f t="shared" si="2"/>
        <v>0</v>
      </c>
      <c r="W10" s="149">
        <f t="shared" si="2"/>
        <v>0</v>
      </c>
      <c r="X10" s="149">
        <f t="shared" si="2"/>
        <v>0</v>
      </c>
      <c r="Y10" s="149">
        <f t="shared" si="2"/>
        <v>0</v>
      </c>
      <c r="Z10" s="149">
        <f t="shared" si="2"/>
        <v>0</v>
      </c>
      <c r="AA10" s="149">
        <f t="shared" si="2"/>
        <v>0</v>
      </c>
      <c r="AB10" s="149">
        <f t="shared" si="2"/>
        <v>0</v>
      </c>
      <c r="AC10" s="149">
        <f t="shared" si="2"/>
        <v>0</v>
      </c>
      <c r="AD10" s="149">
        <f t="shared" si="2"/>
        <v>0</v>
      </c>
      <c r="AE10" s="149">
        <f t="shared" si="2"/>
        <v>0</v>
      </c>
      <c r="AF10" s="149">
        <f t="shared" si="2"/>
        <v>0</v>
      </c>
      <c r="AG10" s="149">
        <f t="shared" si="2"/>
        <v>0</v>
      </c>
      <c r="AH10" s="149">
        <f t="shared" si="2"/>
        <v>0</v>
      </c>
      <c r="AI10" s="149">
        <f t="shared" si="2"/>
        <v>0</v>
      </c>
      <c r="AJ10" s="149">
        <f t="shared" si="2"/>
        <v>0</v>
      </c>
      <c r="AK10" s="149">
        <f t="shared" si="2"/>
        <v>0</v>
      </c>
      <c r="AL10" s="149">
        <f t="shared" si="2"/>
        <v>0</v>
      </c>
      <c r="AM10" s="149">
        <f t="shared" si="2"/>
        <v>0</v>
      </c>
      <c r="AN10" s="149">
        <f t="shared" si="2"/>
        <v>0</v>
      </c>
      <c r="AO10" s="149">
        <f t="shared" si="2"/>
        <v>0</v>
      </c>
      <c r="AP10" s="149">
        <f t="shared" si="2"/>
        <v>0</v>
      </c>
      <c r="AQ10" s="393">
        <f t="shared" si="2"/>
        <v>0</v>
      </c>
    </row>
    <row r="11" spans="1:43">
      <c r="A11" s="394" t="s">
        <v>171</v>
      </c>
      <c r="B11" s="477">
        <f>Prestaciones_1</f>
        <v>0.64800000000000002</v>
      </c>
      <c r="C11" s="424">
        <f>Prestaciones_2</f>
        <v>0.73460000000000003</v>
      </c>
      <c r="D11" s="412">
        <f>(IF((D$6+D$7)&lt;$E$2,$B$11,$C$11))*D$10</f>
        <v>0</v>
      </c>
      <c r="E11" s="412">
        <f t="shared" ref="E11:AQ11" si="3">(IF((E$6+E$7)&lt;$E$2,$B$11,$C$11))*E$10</f>
        <v>0</v>
      </c>
      <c r="F11" s="412">
        <f t="shared" si="3"/>
        <v>0</v>
      </c>
      <c r="G11" s="412">
        <f t="shared" si="3"/>
        <v>0</v>
      </c>
      <c r="H11" s="412">
        <f t="shared" si="3"/>
        <v>0</v>
      </c>
      <c r="I11" s="412">
        <f t="shared" si="3"/>
        <v>0</v>
      </c>
      <c r="J11" s="412">
        <f t="shared" si="3"/>
        <v>0</v>
      </c>
      <c r="K11" s="412">
        <f t="shared" si="3"/>
        <v>0</v>
      </c>
      <c r="L11" s="412">
        <f t="shared" si="3"/>
        <v>0</v>
      </c>
      <c r="M11" s="412">
        <f t="shared" si="3"/>
        <v>0</v>
      </c>
      <c r="N11" s="412">
        <f t="shared" si="3"/>
        <v>0</v>
      </c>
      <c r="O11" s="412">
        <f t="shared" si="3"/>
        <v>0</v>
      </c>
      <c r="P11" s="412">
        <f t="shared" si="3"/>
        <v>0</v>
      </c>
      <c r="Q11" s="412">
        <f t="shared" si="3"/>
        <v>0</v>
      </c>
      <c r="R11" s="412">
        <f t="shared" si="3"/>
        <v>0</v>
      </c>
      <c r="S11" s="412">
        <f t="shared" si="3"/>
        <v>0</v>
      </c>
      <c r="T11" s="412">
        <f t="shared" si="3"/>
        <v>0</v>
      </c>
      <c r="U11" s="412">
        <f t="shared" si="3"/>
        <v>0</v>
      </c>
      <c r="V11" s="412">
        <f t="shared" si="3"/>
        <v>0</v>
      </c>
      <c r="W11" s="412">
        <f t="shared" si="3"/>
        <v>0</v>
      </c>
      <c r="X11" s="412">
        <f t="shared" si="3"/>
        <v>0</v>
      </c>
      <c r="Y11" s="412">
        <f t="shared" si="3"/>
        <v>0</v>
      </c>
      <c r="Z11" s="412">
        <f t="shared" si="3"/>
        <v>0</v>
      </c>
      <c r="AA11" s="412">
        <f t="shared" si="3"/>
        <v>0</v>
      </c>
      <c r="AB11" s="412">
        <f t="shared" si="3"/>
        <v>0</v>
      </c>
      <c r="AC11" s="412">
        <f t="shared" si="3"/>
        <v>0</v>
      </c>
      <c r="AD11" s="412">
        <f t="shared" si="3"/>
        <v>0</v>
      </c>
      <c r="AE11" s="412">
        <f t="shared" si="3"/>
        <v>0</v>
      </c>
      <c r="AF11" s="412">
        <f t="shared" si="3"/>
        <v>0</v>
      </c>
      <c r="AG11" s="412">
        <f t="shared" si="3"/>
        <v>0</v>
      </c>
      <c r="AH11" s="412">
        <f t="shared" si="3"/>
        <v>0</v>
      </c>
      <c r="AI11" s="412">
        <f t="shared" si="3"/>
        <v>0</v>
      </c>
      <c r="AJ11" s="412">
        <f t="shared" si="3"/>
        <v>0</v>
      </c>
      <c r="AK11" s="412">
        <f t="shared" si="3"/>
        <v>0</v>
      </c>
      <c r="AL11" s="412">
        <f t="shared" si="3"/>
        <v>0</v>
      </c>
      <c r="AM11" s="412">
        <f t="shared" si="3"/>
        <v>0</v>
      </c>
      <c r="AN11" s="412">
        <f t="shared" si="3"/>
        <v>0</v>
      </c>
      <c r="AO11" s="412">
        <f t="shared" si="3"/>
        <v>0</v>
      </c>
      <c r="AP11" s="412">
        <f t="shared" si="3"/>
        <v>0</v>
      </c>
      <c r="AQ11" s="412">
        <f t="shared" si="3"/>
        <v>0</v>
      </c>
    </row>
    <row r="12" spans="1:43">
      <c r="A12" s="386" t="s">
        <v>172</v>
      </c>
      <c r="B12" s="147"/>
      <c r="C12" s="420"/>
      <c r="D12" s="408">
        <v>0</v>
      </c>
      <c r="E12" s="336">
        <v>0</v>
      </c>
      <c r="F12" s="336">
        <v>0</v>
      </c>
      <c r="G12" s="336">
        <v>0</v>
      </c>
      <c r="H12" s="336">
        <v>0</v>
      </c>
      <c r="I12" s="336">
        <v>0</v>
      </c>
      <c r="J12" s="336">
        <v>0</v>
      </c>
      <c r="K12" s="336">
        <v>0</v>
      </c>
      <c r="L12" s="336">
        <v>0</v>
      </c>
      <c r="M12" s="336">
        <v>0</v>
      </c>
      <c r="N12" s="336">
        <v>0</v>
      </c>
      <c r="O12" s="336">
        <v>0</v>
      </c>
      <c r="P12" s="336">
        <v>0</v>
      </c>
      <c r="Q12" s="336">
        <v>0</v>
      </c>
      <c r="R12" s="336">
        <v>0</v>
      </c>
      <c r="S12" s="336">
        <v>0</v>
      </c>
      <c r="T12" s="336">
        <v>0</v>
      </c>
      <c r="U12" s="336">
        <v>0</v>
      </c>
      <c r="V12" s="336">
        <v>0</v>
      </c>
      <c r="W12" s="336">
        <v>0</v>
      </c>
      <c r="X12" s="336">
        <v>0</v>
      </c>
      <c r="Y12" s="336">
        <v>0</v>
      </c>
      <c r="Z12" s="336">
        <v>0</v>
      </c>
      <c r="AA12" s="336">
        <v>0</v>
      </c>
      <c r="AB12" s="336">
        <v>0</v>
      </c>
      <c r="AC12" s="336">
        <v>0</v>
      </c>
      <c r="AD12" s="336">
        <v>0</v>
      </c>
      <c r="AE12" s="336">
        <v>0</v>
      </c>
      <c r="AF12" s="336">
        <v>0</v>
      </c>
      <c r="AG12" s="336">
        <v>0</v>
      </c>
      <c r="AH12" s="336">
        <v>0</v>
      </c>
      <c r="AI12" s="336">
        <v>0</v>
      </c>
      <c r="AJ12" s="336">
        <v>0</v>
      </c>
      <c r="AK12" s="336">
        <v>0</v>
      </c>
      <c r="AL12" s="336">
        <v>0</v>
      </c>
      <c r="AM12" s="336">
        <v>0</v>
      </c>
      <c r="AN12" s="336">
        <v>0</v>
      </c>
      <c r="AO12" s="336">
        <v>0</v>
      </c>
      <c r="AP12" s="336">
        <v>0</v>
      </c>
      <c r="AQ12" s="385">
        <v>0</v>
      </c>
    </row>
    <row r="13" spans="1:43">
      <c r="A13" s="386" t="s">
        <v>638</v>
      </c>
      <c r="B13" s="147"/>
      <c r="C13" s="420"/>
      <c r="D13" s="408">
        <v>0</v>
      </c>
      <c r="E13" s="336">
        <v>0</v>
      </c>
      <c r="F13" s="336">
        <v>0</v>
      </c>
      <c r="G13" s="336">
        <v>0</v>
      </c>
      <c r="H13" s="336">
        <v>0</v>
      </c>
      <c r="I13" s="336">
        <v>0</v>
      </c>
      <c r="J13" s="336">
        <v>0</v>
      </c>
      <c r="K13" s="336">
        <v>0</v>
      </c>
      <c r="L13" s="336">
        <v>0</v>
      </c>
      <c r="M13" s="336">
        <v>0</v>
      </c>
      <c r="N13" s="336">
        <v>0</v>
      </c>
      <c r="O13" s="336">
        <v>0</v>
      </c>
      <c r="P13" s="336">
        <v>0</v>
      </c>
      <c r="Q13" s="336">
        <v>0</v>
      </c>
      <c r="R13" s="336">
        <v>0</v>
      </c>
      <c r="S13" s="336">
        <v>0</v>
      </c>
      <c r="T13" s="336">
        <v>0</v>
      </c>
      <c r="U13" s="336">
        <v>0</v>
      </c>
      <c r="V13" s="336">
        <v>0</v>
      </c>
      <c r="W13" s="336">
        <v>0</v>
      </c>
      <c r="X13" s="336">
        <v>0</v>
      </c>
      <c r="Y13" s="336">
        <v>0</v>
      </c>
      <c r="Z13" s="336">
        <v>0</v>
      </c>
      <c r="AA13" s="336">
        <v>0</v>
      </c>
      <c r="AB13" s="336">
        <v>0</v>
      </c>
      <c r="AC13" s="336">
        <v>0</v>
      </c>
      <c r="AD13" s="336">
        <v>0</v>
      </c>
      <c r="AE13" s="336">
        <v>0</v>
      </c>
      <c r="AF13" s="336">
        <v>0</v>
      </c>
      <c r="AG13" s="336">
        <v>0</v>
      </c>
      <c r="AH13" s="336">
        <v>0</v>
      </c>
      <c r="AI13" s="336">
        <v>0</v>
      </c>
      <c r="AJ13" s="336">
        <v>0</v>
      </c>
      <c r="AK13" s="336">
        <v>0</v>
      </c>
      <c r="AL13" s="336">
        <v>0</v>
      </c>
      <c r="AM13" s="336">
        <v>0</v>
      </c>
      <c r="AN13" s="336">
        <v>0</v>
      </c>
      <c r="AO13" s="336">
        <v>0</v>
      </c>
      <c r="AP13" s="336">
        <v>0</v>
      </c>
      <c r="AQ13" s="385">
        <v>0</v>
      </c>
    </row>
    <row r="14" spans="1:43" ht="12" thickBot="1">
      <c r="A14" s="396" t="s">
        <v>444</v>
      </c>
      <c r="B14" s="151"/>
      <c r="C14" s="425"/>
      <c r="D14" s="408">
        <v>0</v>
      </c>
      <c r="E14" s="336">
        <v>0</v>
      </c>
      <c r="F14" s="336">
        <v>0</v>
      </c>
      <c r="G14" s="336">
        <v>0</v>
      </c>
      <c r="H14" s="336">
        <v>0</v>
      </c>
      <c r="I14" s="336">
        <v>0</v>
      </c>
      <c r="J14" s="336">
        <v>0</v>
      </c>
      <c r="K14" s="336">
        <v>0</v>
      </c>
      <c r="L14" s="336">
        <v>0</v>
      </c>
      <c r="M14" s="336">
        <v>0</v>
      </c>
      <c r="N14" s="336">
        <v>0</v>
      </c>
      <c r="O14" s="336">
        <v>0</v>
      </c>
      <c r="P14" s="336">
        <v>0</v>
      </c>
      <c r="Q14" s="336">
        <v>0</v>
      </c>
      <c r="R14" s="336">
        <v>0</v>
      </c>
      <c r="S14" s="336">
        <v>0</v>
      </c>
      <c r="T14" s="336">
        <v>0</v>
      </c>
      <c r="U14" s="336">
        <v>0</v>
      </c>
      <c r="V14" s="336">
        <v>0</v>
      </c>
      <c r="W14" s="336">
        <v>0</v>
      </c>
      <c r="X14" s="336">
        <v>0</v>
      </c>
      <c r="Y14" s="336">
        <v>0</v>
      </c>
      <c r="Z14" s="336">
        <v>0</v>
      </c>
      <c r="AA14" s="336">
        <v>0</v>
      </c>
      <c r="AB14" s="336">
        <v>0</v>
      </c>
      <c r="AC14" s="336">
        <v>0</v>
      </c>
      <c r="AD14" s="336">
        <v>0</v>
      </c>
      <c r="AE14" s="336">
        <v>0</v>
      </c>
      <c r="AF14" s="336">
        <v>0</v>
      </c>
      <c r="AG14" s="336">
        <v>0</v>
      </c>
      <c r="AH14" s="336">
        <v>0</v>
      </c>
      <c r="AI14" s="336">
        <v>0</v>
      </c>
      <c r="AJ14" s="336">
        <v>0</v>
      </c>
      <c r="AK14" s="336">
        <v>0</v>
      </c>
      <c r="AL14" s="336">
        <v>0</v>
      </c>
      <c r="AM14" s="336">
        <v>0</v>
      </c>
      <c r="AN14" s="336">
        <v>0</v>
      </c>
      <c r="AO14" s="336">
        <v>0</v>
      </c>
      <c r="AP14" s="336">
        <v>0</v>
      </c>
      <c r="AQ14" s="385">
        <v>0</v>
      </c>
    </row>
    <row r="15" spans="1:43">
      <c r="A15" s="327" t="s">
        <v>174</v>
      </c>
      <c r="B15" s="152"/>
      <c r="C15" s="426"/>
      <c r="D15" s="412">
        <f>SUM(D10:D14)</f>
        <v>0</v>
      </c>
      <c r="E15" s="150">
        <f t="shared" ref="E15:R15" si="4">SUM(E10:E14)</f>
        <v>0</v>
      </c>
      <c r="F15" s="150">
        <f t="shared" si="4"/>
        <v>0</v>
      </c>
      <c r="G15" s="150">
        <f t="shared" si="4"/>
        <v>0</v>
      </c>
      <c r="H15" s="150">
        <f t="shared" ref="H15:Q15" si="5">SUM(H10:H14)</f>
        <v>0</v>
      </c>
      <c r="I15" s="150">
        <f t="shared" si="5"/>
        <v>0</v>
      </c>
      <c r="J15" s="150">
        <f t="shared" si="5"/>
        <v>0</v>
      </c>
      <c r="K15" s="150">
        <f t="shared" si="5"/>
        <v>0</v>
      </c>
      <c r="L15" s="150">
        <f t="shared" si="5"/>
        <v>0</v>
      </c>
      <c r="M15" s="150">
        <f t="shared" si="5"/>
        <v>0</v>
      </c>
      <c r="N15" s="150">
        <f t="shared" si="5"/>
        <v>0</v>
      </c>
      <c r="O15" s="150">
        <f t="shared" si="5"/>
        <v>0</v>
      </c>
      <c r="P15" s="150">
        <f t="shared" si="5"/>
        <v>0</v>
      </c>
      <c r="Q15" s="150">
        <f t="shared" si="5"/>
        <v>0</v>
      </c>
      <c r="R15" s="150">
        <f t="shared" si="4"/>
        <v>0</v>
      </c>
      <c r="S15" s="150">
        <f t="shared" ref="S15:Z15" si="6">SUM(S10:S14)</f>
        <v>0</v>
      </c>
      <c r="T15" s="150">
        <f t="shared" si="6"/>
        <v>0</v>
      </c>
      <c r="U15" s="150">
        <f t="shared" si="6"/>
        <v>0</v>
      </c>
      <c r="V15" s="150">
        <f t="shared" si="6"/>
        <v>0</v>
      </c>
      <c r="W15" s="150">
        <f t="shared" si="6"/>
        <v>0</v>
      </c>
      <c r="X15" s="150">
        <f t="shared" si="6"/>
        <v>0</v>
      </c>
      <c r="Y15" s="150">
        <f t="shared" si="6"/>
        <v>0</v>
      </c>
      <c r="Z15" s="150">
        <f t="shared" si="6"/>
        <v>0</v>
      </c>
      <c r="AA15" s="150">
        <f t="shared" ref="AA15:AQ15" si="7">SUM(AA10:AA14)</f>
        <v>0</v>
      </c>
      <c r="AB15" s="150">
        <f t="shared" si="7"/>
        <v>0</v>
      </c>
      <c r="AC15" s="150">
        <f t="shared" si="7"/>
        <v>0</v>
      </c>
      <c r="AD15" s="150">
        <f t="shared" si="7"/>
        <v>0</v>
      </c>
      <c r="AE15" s="150">
        <f t="shared" si="7"/>
        <v>0</v>
      </c>
      <c r="AF15" s="150">
        <f t="shared" si="7"/>
        <v>0</v>
      </c>
      <c r="AG15" s="150">
        <f t="shared" si="7"/>
        <v>0</v>
      </c>
      <c r="AH15" s="150">
        <f t="shared" si="7"/>
        <v>0</v>
      </c>
      <c r="AI15" s="150">
        <f t="shared" si="7"/>
        <v>0</v>
      </c>
      <c r="AJ15" s="150">
        <f t="shared" si="7"/>
        <v>0</v>
      </c>
      <c r="AK15" s="150">
        <f t="shared" si="7"/>
        <v>0</v>
      </c>
      <c r="AL15" s="150">
        <f t="shared" si="7"/>
        <v>0</v>
      </c>
      <c r="AM15" s="150">
        <f t="shared" si="7"/>
        <v>0</v>
      </c>
      <c r="AN15" s="150">
        <f t="shared" si="7"/>
        <v>0</v>
      </c>
      <c r="AO15" s="150">
        <f t="shared" si="7"/>
        <v>0</v>
      </c>
      <c r="AP15" s="150">
        <f t="shared" si="7"/>
        <v>0</v>
      </c>
      <c r="AQ15" s="395">
        <f t="shared" si="7"/>
        <v>0</v>
      </c>
    </row>
    <row r="16" spans="1:43" ht="12" thickBot="1">
      <c r="A16" s="389" t="s">
        <v>175</v>
      </c>
      <c r="B16" s="397"/>
      <c r="C16" s="427">
        <f>8+C9</f>
        <v>8</v>
      </c>
      <c r="D16" s="410">
        <f>+D15/$C$16</f>
        <v>0</v>
      </c>
      <c r="E16" s="391">
        <f t="shared" ref="E16:R16" si="8">+E15/$C$16</f>
        <v>0</v>
      </c>
      <c r="F16" s="391">
        <f t="shared" si="8"/>
        <v>0</v>
      </c>
      <c r="G16" s="391">
        <f t="shared" si="8"/>
        <v>0</v>
      </c>
      <c r="H16" s="391">
        <f t="shared" ref="H16:Q16" si="9">+H15/$C$16</f>
        <v>0</v>
      </c>
      <c r="I16" s="391">
        <f t="shared" si="9"/>
        <v>0</v>
      </c>
      <c r="J16" s="391">
        <f t="shared" si="9"/>
        <v>0</v>
      </c>
      <c r="K16" s="391">
        <f t="shared" si="9"/>
        <v>0</v>
      </c>
      <c r="L16" s="391">
        <f t="shared" si="9"/>
        <v>0</v>
      </c>
      <c r="M16" s="391">
        <f t="shared" si="9"/>
        <v>0</v>
      </c>
      <c r="N16" s="391">
        <f t="shared" si="9"/>
        <v>0</v>
      </c>
      <c r="O16" s="391">
        <f t="shared" si="9"/>
        <v>0</v>
      </c>
      <c r="P16" s="391">
        <f t="shared" si="9"/>
        <v>0</v>
      </c>
      <c r="Q16" s="391">
        <f t="shared" si="9"/>
        <v>0</v>
      </c>
      <c r="R16" s="391">
        <f t="shared" si="8"/>
        <v>0</v>
      </c>
      <c r="S16" s="391">
        <f t="shared" ref="S16:Z16" si="10">+S15/$C$16</f>
        <v>0</v>
      </c>
      <c r="T16" s="391">
        <f t="shared" si="10"/>
        <v>0</v>
      </c>
      <c r="U16" s="391">
        <f t="shared" si="10"/>
        <v>0</v>
      </c>
      <c r="V16" s="391">
        <f t="shared" si="10"/>
        <v>0</v>
      </c>
      <c r="W16" s="391">
        <f t="shared" si="10"/>
        <v>0</v>
      </c>
      <c r="X16" s="391">
        <f t="shared" si="10"/>
        <v>0</v>
      </c>
      <c r="Y16" s="391">
        <f t="shared" si="10"/>
        <v>0</v>
      </c>
      <c r="Z16" s="391">
        <f t="shared" si="10"/>
        <v>0</v>
      </c>
      <c r="AA16" s="391">
        <f t="shared" ref="AA16:AQ16" si="11">+AA15/$C$16</f>
        <v>0</v>
      </c>
      <c r="AB16" s="391">
        <f t="shared" si="11"/>
        <v>0</v>
      </c>
      <c r="AC16" s="391">
        <f t="shared" si="11"/>
        <v>0</v>
      </c>
      <c r="AD16" s="391">
        <f t="shared" si="11"/>
        <v>0</v>
      </c>
      <c r="AE16" s="391">
        <f t="shared" si="11"/>
        <v>0</v>
      </c>
      <c r="AF16" s="391">
        <f t="shared" si="11"/>
        <v>0</v>
      </c>
      <c r="AG16" s="391">
        <f t="shared" si="11"/>
        <v>0</v>
      </c>
      <c r="AH16" s="391">
        <f t="shared" si="11"/>
        <v>0</v>
      </c>
      <c r="AI16" s="391">
        <f t="shared" si="11"/>
        <v>0</v>
      </c>
      <c r="AJ16" s="391">
        <f t="shared" si="11"/>
        <v>0</v>
      </c>
      <c r="AK16" s="391">
        <f t="shared" si="11"/>
        <v>0</v>
      </c>
      <c r="AL16" s="391">
        <f t="shared" si="11"/>
        <v>0</v>
      </c>
      <c r="AM16" s="391">
        <f t="shared" si="11"/>
        <v>0</v>
      </c>
      <c r="AN16" s="391">
        <f t="shared" si="11"/>
        <v>0</v>
      </c>
      <c r="AO16" s="391">
        <f t="shared" si="11"/>
        <v>0</v>
      </c>
      <c r="AP16" s="391">
        <f t="shared" si="11"/>
        <v>0</v>
      </c>
      <c r="AQ16" s="392">
        <f t="shared" si="11"/>
        <v>0</v>
      </c>
    </row>
    <row r="17" spans="1:43" ht="12" thickBot="1">
      <c r="A17" s="398" t="s">
        <v>176</v>
      </c>
      <c r="B17" s="138"/>
      <c r="C17" s="428">
        <f>AIU</f>
        <v>0</v>
      </c>
      <c r="D17" s="413">
        <f>+D16*$C$17</f>
        <v>0</v>
      </c>
      <c r="E17" s="153">
        <f t="shared" ref="E17:R17" si="12">+E16*$C$17</f>
        <v>0</v>
      </c>
      <c r="F17" s="153">
        <f t="shared" ref="F17:G17" si="13">+F16*$C$17</f>
        <v>0</v>
      </c>
      <c r="G17" s="153">
        <f t="shared" si="13"/>
        <v>0</v>
      </c>
      <c r="H17" s="153">
        <f t="shared" ref="H17:Q17" si="14">+H16*$C$17</f>
        <v>0</v>
      </c>
      <c r="I17" s="153">
        <f t="shared" si="14"/>
        <v>0</v>
      </c>
      <c r="J17" s="153">
        <f t="shared" si="14"/>
        <v>0</v>
      </c>
      <c r="K17" s="153">
        <f t="shared" si="14"/>
        <v>0</v>
      </c>
      <c r="L17" s="153">
        <f t="shared" si="14"/>
        <v>0</v>
      </c>
      <c r="M17" s="153">
        <f t="shared" si="14"/>
        <v>0</v>
      </c>
      <c r="N17" s="153">
        <f t="shared" si="14"/>
        <v>0</v>
      </c>
      <c r="O17" s="153">
        <f t="shared" si="14"/>
        <v>0</v>
      </c>
      <c r="P17" s="153">
        <f t="shared" si="14"/>
        <v>0</v>
      </c>
      <c r="Q17" s="153">
        <f t="shared" si="14"/>
        <v>0</v>
      </c>
      <c r="R17" s="153">
        <f t="shared" si="12"/>
        <v>0</v>
      </c>
      <c r="S17" s="153">
        <f t="shared" ref="S17:Z17" si="15">+S16*$C$17</f>
        <v>0</v>
      </c>
      <c r="T17" s="153">
        <f t="shared" si="15"/>
        <v>0</v>
      </c>
      <c r="U17" s="153">
        <f t="shared" si="15"/>
        <v>0</v>
      </c>
      <c r="V17" s="153">
        <f t="shared" si="15"/>
        <v>0</v>
      </c>
      <c r="W17" s="153">
        <f t="shared" si="15"/>
        <v>0</v>
      </c>
      <c r="X17" s="153">
        <f t="shared" si="15"/>
        <v>0</v>
      </c>
      <c r="Y17" s="153">
        <f t="shared" si="15"/>
        <v>0</v>
      </c>
      <c r="Z17" s="153">
        <f t="shared" si="15"/>
        <v>0</v>
      </c>
      <c r="AA17" s="153">
        <f t="shared" ref="AA17:AQ17" si="16">+AA16*$C$17</f>
        <v>0</v>
      </c>
      <c r="AB17" s="153">
        <f t="shared" si="16"/>
        <v>0</v>
      </c>
      <c r="AC17" s="153">
        <f t="shared" si="16"/>
        <v>0</v>
      </c>
      <c r="AD17" s="153">
        <f t="shared" si="16"/>
        <v>0</v>
      </c>
      <c r="AE17" s="153">
        <f t="shared" si="16"/>
        <v>0</v>
      </c>
      <c r="AF17" s="153">
        <f t="shared" si="16"/>
        <v>0</v>
      </c>
      <c r="AG17" s="153">
        <f t="shared" si="16"/>
        <v>0</v>
      </c>
      <c r="AH17" s="153">
        <f t="shared" si="16"/>
        <v>0</v>
      </c>
      <c r="AI17" s="153">
        <f t="shared" si="16"/>
        <v>0</v>
      </c>
      <c r="AJ17" s="153">
        <f t="shared" si="16"/>
        <v>0</v>
      </c>
      <c r="AK17" s="153">
        <f t="shared" si="16"/>
        <v>0</v>
      </c>
      <c r="AL17" s="153">
        <f t="shared" si="16"/>
        <v>0</v>
      </c>
      <c r="AM17" s="153">
        <f t="shared" si="16"/>
        <v>0</v>
      </c>
      <c r="AN17" s="153">
        <f t="shared" si="16"/>
        <v>0</v>
      </c>
      <c r="AO17" s="153">
        <f t="shared" si="16"/>
        <v>0</v>
      </c>
      <c r="AP17" s="153">
        <f t="shared" si="16"/>
        <v>0</v>
      </c>
      <c r="AQ17" s="399">
        <f t="shared" si="16"/>
        <v>0</v>
      </c>
    </row>
    <row r="18" spans="1:43" ht="12.5" thickTop="1" thickBot="1">
      <c r="A18" s="400" t="s">
        <v>177</v>
      </c>
      <c r="B18" s="154"/>
      <c r="C18" s="429"/>
      <c r="D18" s="414">
        <f t="shared" ref="D18:R18" si="17">+D17+D16</f>
        <v>0</v>
      </c>
      <c r="E18" s="155">
        <f t="shared" si="17"/>
        <v>0</v>
      </c>
      <c r="F18" s="155">
        <f t="shared" ref="F18:G18" si="18">+F17+F16</f>
        <v>0</v>
      </c>
      <c r="G18" s="156">
        <f t="shared" si="18"/>
        <v>0</v>
      </c>
      <c r="H18" s="156">
        <f t="shared" ref="H18:Q18" si="19">+H17+H16</f>
        <v>0</v>
      </c>
      <c r="I18" s="156">
        <f t="shared" si="19"/>
        <v>0</v>
      </c>
      <c r="J18" s="156">
        <f t="shared" si="19"/>
        <v>0</v>
      </c>
      <c r="K18" s="156">
        <f t="shared" si="19"/>
        <v>0</v>
      </c>
      <c r="L18" s="156">
        <f t="shared" si="19"/>
        <v>0</v>
      </c>
      <c r="M18" s="156">
        <f t="shared" si="19"/>
        <v>0</v>
      </c>
      <c r="N18" s="156">
        <f t="shared" si="19"/>
        <v>0</v>
      </c>
      <c r="O18" s="156">
        <f t="shared" si="19"/>
        <v>0</v>
      </c>
      <c r="P18" s="156">
        <f t="shared" si="19"/>
        <v>0</v>
      </c>
      <c r="Q18" s="156">
        <f t="shared" si="19"/>
        <v>0</v>
      </c>
      <c r="R18" s="156">
        <f t="shared" si="17"/>
        <v>0</v>
      </c>
      <c r="S18" s="156">
        <f t="shared" ref="S18:Z18" si="20">+S17+S16</f>
        <v>0</v>
      </c>
      <c r="T18" s="156">
        <f t="shared" si="20"/>
        <v>0</v>
      </c>
      <c r="U18" s="156">
        <f t="shared" si="20"/>
        <v>0</v>
      </c>
      <c r="V18" s="156">
        <f t="shared" si="20"/>
        <v>0</v>
      </c>
      <c r="W18" s="156">
        <f t="shared" si="20"/>
        <v>0</v>
      </c>
      <c r="X18" s="156">
        <f t="shared" si="20"/>
        <v>0</v>
      </c>
      <c r="Y18" s="156">
        <f t="shared" si="20"/>
        <v>0</v>
      </c>
      <c r="Z18" s="156">
        <f t="shared" si="20"/>
        <v>0</v>
      </c>
      <c r="AA18" s="156">
        <f t="shared" ref="AA18:AQ18" si="21">+AA17+AA16</f>
        <v>0</v>
      </c>
      <c r="AB18" s="156">
        <f t="shared" si="21"/>
        <v>0</v>
      </c>
      <c r="AC18" s="156">
        <f t="shared" si="21"/>
        <v>0</v>
      </c>
      <c r="AD18" s="156">
        <f t="shared" si="21"/>
        <v>0</v>
      </c>
      <c r="AE18" s="156">
        <f t="shared" si="21"/>
        <v>0</v>
      </c>
      <c r="AF18" s="156">
        <f t="shared" si="21"/>
        <v>0</v>
      </c>
      <c r="AG18" s="156">
        <f t="shared" si="21"/>
        <v>0</v>
      </c>
      <c r="AH18" s="156">
        <f t="shared" si="21"/>
        <v>0</v>
      </c>
      <c r="AI18" s="156">
        <f t="shared" si="21"/>
        <v>0</v>
      </c>
      <c r="AJ18" s="156">
        <f t="shared" si="21"/>
        <v>0</v>
      </c>
      <c r="AK18" s="156">
        <f t="shared" si="21"/>
        <v>0</v>
      </c>
      <c r="AL18" s="156">
        <f t="shared" si="21"/>
        <v>0</v>
      </c>
      <c r="AM18" s="156">
        <f t="shared" si="21"/>
        <v>0</v>
      </c>
      <c r="AN18" s="156">
        <f t="shared" si="21"/>
        <v>0</v>
      </c>
      <c r="AO18" s="156">
        <f t="shared" si="21"/>
        <v>0</v>
      </c>
      <c r="AP18" s="156">
        <f t="shared" si="21"/>
        <v>0</v>
      </c>
      <c r="AQ18" s="401">
        <f t="shared" si="21"/>
        <v>0</v>
      </c>
    </row>
    <row r="19" spans="1:43" ht="12.5" thickTop="1" thickBot="1">
      <c r="A19" s="402" t="s">
        <v>178</v>
      </c>
      <c r="B19" s="403"/>
      <c r="C19" s="430">
        <f>+C16</f>
        <v>8</v>
      </c>
      <c r="D19" s="415">
        <f t="shared" ref="D19:R19" si="22">+D18*$C$19</f>
        <v>0</v>
      </c>
      <c r="E19" s="404">
        <f t="shared" si="22"/>
        <v>0</v>
      </c>
      <c r="F19" s="404">
        <f t="shared" ref="F19:G19" si="23">+F18*$C$19</f>
        <v>0</v>
      </c>
      <c r="G19" s="405">
        <f t="shared" si="23"/>
        <v>0</v>
      </c>
      <c r="H19" s="405">
        <f t="shared" ref="H19:Q19" si="24">+H18*$C$19</f>
        <v>0</v>
      </c>
      <c r="I19" s="405">
        <f t="shared" si="24"/>
        <v>0</v>
      </c>
      <c r="J19" s="405">
        <f t="shared" si="24"/>
        <v>0</v>
      </c>
      <c r="K19" s="405">
        <f t="shared" si="24"/>
        <v>0</v>
      </c>
      <c r="L19" s="405">
        <f t="shared" si="24"/>
        <v>0</v>
      </c>
      <c r="M19" s="405">
        <f t="shared" si="24"/>
        <v>0</v>
      </c>
      <c r="N19" s="405">
        <f t="shared" si="24"/>
        <v>0</v>
      </c>
      <c r="O19" s="405">
        <f t="shared" si="24"/>
        <v>0</v>
      </c>
      <c r="P19" s="405">
        <f t="shared" si="24"/>
        <v>0</v>
      </c>
      <c r="Q19" s="405">
        <f t="shared" si="24"/>
        <v>0</v>
      </c>
      <c r="R19" s="405">
        <f t="shared" si="22"/>
        <v>0</v>
      </c>
      <c r="S19" s="405">
        <f t="shared" ref="S19:Z19" si="25">+S18*$C$19</f>
        <v>0</v>
      </c>
      <c r="T19" s="405">
        <f t="shared" si="25"/>
        <v>0</v>
      </c>
      <c r="U19" s="405">
        <f t="shared" si="25"/>
        <v>0</v>
      </c>
      <c r="V19" s="405">
        <f t="shared" si="25"/>
        <v>0</v>
      </c>
      <c r="W19" s="405">
        <f t="shared" si="25"/>
        <v>0</v>
      </c>
      <c r="X19" s="405">
        <f t="shared" si="25"/>
        <v>0</v>
      </c>
      <c r="Y19" s="405">
        <f t="shared" si="25"/>
        <v>0</v>
      </c>
      <c r="Z19" s="405">
        <f t="shared" si="25"/>
        <v>0</v>
      </c>
      <c r="AA19" s="405">
        <f t="shared" ref="AA19:AQ19" si="26">+AA18*$C$19</f>
        <v>0</v>
      </c>
      <c r="AB19" s="405">
        <f t="shared" si="26"/>
        <v>0</v>
      </c>
      <c r="AC19" s="405">
        <f t="shared" si="26"/>
        <v>0</v>
      </c>
      <c r="AD19" s="405">
        <f t="shared" si="26"/>
        <v>0</v>
      </c>
      <c r="AE19" s="405">
        <f t="shared" si="26"/>
        <v>0</v>
      </c>
      <c r="AF19" s="405">
        <f t="shared" si="26"/>
        <v>0</v>
      </c>
      <c r="AG19" s="405">
        <f t="shared" si="26"/>
        <v>0</v>
      </c>
      <c r="AH19" s="405">
        <f t="shared" si="26"/>
        <v>0</v>
      </c>
      <c r="AI19" s="405">
        <f t="shared" si="26"/>
        <v>0</v>
      </c>
      <c r="AJ19" s="405">
        <f t="shared" si="26"/>
        <v>0</v>
      </c>
      <c r="AK19" s="405">
        <f t="shared" si="26"/>
        <v>0</v>
      </c>
      <c r="AL19" s="405">
        <f t="shared" si="26"/>
        <v>0</v>
      </c>
      <c r="AM19" s="405">
        <f t="shared" si="26"/>
        <v>0</v>
      </c>
      <c r="AN19" s="405">
        <f t="shared" si="26"/>
        <v>0</v>
      </c>
      <c r="AO19" s="405">
        <f t="shared" si="26"/>
        <v>0</v>
      </c>
      <c r="AP19" s="405">
        <f t="shared" si="26"/>
        <v>0</v>
      </c>
      <c r="AQ19" s="406">
        <f t="shared" si="26"/>
        <v>0</v>
      </c>
    </row>
    <row r="20" spans="1:43">
      <c r="C20" s="139"/>
      <c r="D20" s="157"/>
      <c r="E20" s="157"/>
      <c r="F20" s="157"/>
      <c r="G20" s="157"/>
      <c r="H20" s="157"/>
      <c r="I20" s="157"/>
      <c r="J20" s="157"/>
      <c r="K20" s="157"/>
      <c r="L20" s="157"/>
      <c r="M20" s="157"/>
      <c r="N20" s="157"/>
      <c r="O20" s="157"/>
      <c r="P20" s="157"/>
      <c r="Q20" s="157"/>
      <c r="R20" s="157"/>
      <c r="S20" s="157"/>
      <c r="T20" s="157"/>
      <c r="U20" s="157"/>
      <c r="V20" s="157"/>
      <c r="W20" s="157"/>
      <c r="X20" s="157"/>
      <c r="Y20" s="157"/>
      <c r="Z20" s="157"/>
      <c r="AA20" s="157"/>
      <c r="AB20" s="157"/>
      <c r="AC20" s="157"/>
      <c r="AD20" s="157"/>
      <c r="AE20" s="157"/>
      <c r="AF20" s="157"/>
      <c r="AG20" s="157"/>
      <c r="AH20" s="157"/>
      <c r="AI20" s="157"/>
      <c r="AJ20" s="157"/>
      <c r="AK20" s="157"/>
      <c r="AL20" s="157"/>
      <c r="AM20" s="157"/>
      <c r="AN20" s="157"/>
      <c r="AO20" s="157"/>
      <c r="AP20" s="157"/>
      <c r="AQ20" s="157"/>
    </row>
  </sheetData>
  <sheetProtection selectLockedCells="1" autoFilter="0"/>
  <protectedRanges>
    <protectedRange sqref="C8:C9 B9 D12:AQ14" name="Range1"/>
  </protectedRanges>
  <phoneticPr fontId="20" type="noConversion"/>
  <pageMargins left="0.32" right="0.31" top="1" bottom="1" header="0.5" footer="0.5"/>
  <headerFooter alignWithMargins="0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9">
    <tabColor theme="7" tint="0.39997558519241921"/>
  </sheetPr>
  <dimension ref="A1:AJ29"/>
  <sheetViews>
    <sheetView zoomScale="85" zoomScaleNormal="85" zoomScalePageLayoutView="85" workbookViewId="0">
      <pane xSplit="1" ySplit="4" topLeftCell="B5" activePane="bottomRight" state="frozen"/>
      <selection activeCell="D3590" sqref="D3590"/>
      <selection pane="topRight" activeCell="D3590" sqref="D3590"/>
      <selection pane="bottomLeft" activeCell="D3590" sqref="D3590"/>
      <selection pane="bottomRight" activeCell="C26" sqref="C26"/>
    </sheetView>
  </sheetViews>
  <sheetFormatPr baseColWidth="10" defaultColWidth="9.81640625" defaultRowHeight="13"/>
  <cols>
    <col min="1" max="1" width="35.1796875" style="135" customWidth="1"/>
    <col min="2" max="2" width="20.1796875" style="143" customWidth="1"/>
    <col min="3" max="10" width="20.1796875" style="142" customWidth="1"/>
    <col min="11" max="36" width="20.1796875" style="135" customWidth="1"/>
    <col min="37" max="16384" width="9.81640625" style="135"/>
  </cols>
  <sheetData>
    <row r="1" spans="1:36">
      <c r="A1" s="125" t="str">
        <f>'MO-P1'!A1</f>
        <v>PAREX RESOURCES</v>
      </c>
    </row>
    <row r="2" spans="1:36">
      <c r="A2" s="126" t="s">
        <v>165</v>
      </c>
      <c r="B2" s="158"/>
    </row>
    <row r="3" spans="1:36">
      <c r="A3" s="125"/>
    </row>
    <row r="4" spans="1:36" s="316" customFormat="1" ht="31.5" customHeight="1">
      <c r="A4" s="288" t="s">
        <v>56</v>
      </c>
      <c r="B4" s="288" t="s">
        <v>735</v>
      </c>
      <c r="C4" s="288" t="s">
        <v>812</v>
      </c>
      <c r="D4" s="288" t="s">
        <v>199</v>
      </c>
      <c r="E4" s="288" t="s">
        <v>200</v>
      </c>
      <c r="F4" s="288" t="s">
        <v>201</v>
      </c>
      <c r="G4" s="288" t="s">
        <v>202</v>
      </c>
      <c r="H4" s="288" t="s">
        <v>203</v>
      </c>
      <c r="I4" s="288" t="s">
        <v>204</v>
      </c>
      <c r="J4" s="288" t="s">
        <v>205</v>
      </c>
      <c r="K4" s="288" t="s">
        <v>111</v>
      </c>
      <c r="L4" s="288" t="s">
        <v>112</v>
      </c>
      <c r="M4" s="288" t="s">
        <v>113</v>
      </c>
      <c r="N4" s="288" t="s">
        <v>114</v>
      </c>
      <c r="O4" s="288" t="s">
        <v>115</v>
      </c>
      <c r="P4" s="288" t="s">
        <v>116</v>
      </c>
      <c r="Q4" s="288" t="s">
        <v>117</v>
      </c>
      <c r="R4" s="288" t="s">
        <v>118</v>
      </c>
      <c r="S4" s="288" t="s">
        <v>119</v>
      </c>
      <c r="T4" s="288" t="s">
        <v>206</v>
      </c>
      <c r="U4" s="288" t="s">
        <v>207</v>
      </c>
      <c r="V4" s="288" t="s">
        <v>208</v>
      </c>
      <c r="W4" s="288" t="s">
        <v>209</v>
      </c>
      <c r="X4" s="288" t="s">
        <v>210</v>
      </c>
      <c r="Y4" s="288" t="s">
        <v>211</v>
      </c>
      <c r="Z4" s="288" t="s">
        <v>212</v>
      </c>
      <c r="AA4" s="288" t="s">
        <v>213</v>
      </c>
      <c r="AB4" s="288" t="s">
        <v>214</v>
      </c>
      <c r="AC4" s="288" t="s">
        <v>215</v>
      </c>
      <c r="AD4" s="288" t="s">
        <v>216</v>
      </c>
      <c r="AE4" s="288" t="s">
        <v>217</v>
      </c>
      <c r="AF4" s="288" t="s">
        <v>218</v>
      </c>
      <c r="AG4" s="288" t="s">
        <v>219</v>
      </c>
      <c r="AH4" s="288" t="s">
        <v>220</v>
      </c>
      <c r="AI4" s="288" t="s">
        <v>221</v>
      </c>
      <c r="AJ4" s="288" t="s">
        <v>222</v>
      </c>
    </row>
    <row r="5" spans="1:36">
      <c r="A5" s="328" t="s">
        <v>179</v>
      </c>
      <c r="B5" s="159"/>
      <c r="C5" s="346"/>
      <c r="D5" s="159"/>
      <c r="E5" s="159"/>
      <c r="F5" s="159"/>
      <c r="G5" s="159"/>
      <c r="H5" s="159"/>
      <c r="I5" s="159"/>
      <c r="J5" s="159"/>
      <c r="K5" s="159"/>
      <c r="L5" s="159"/>
      <c r="M5" s="159"/>
      <c r="N5" s="159"/>
      <c r="O5" s="159"/>
      <c r="P5" s="159"/>
      <c r="Q5" s="159"/>
      <c r="R5" s="159"/>
      <c r="S5" s="159"/>
      <c r="T5" s="159"/>
      <c r="U5" s="159"/>
      <c r="V5" s="159"/>
      <c r="W5" s="159"/>
      <c r="X5" s="159"/>
      <c r="Y5" s="159"/>
      <c r="Z5" s="159"/>
      <c r="AA5" s="159"/>
      <c r="AB5" s="159"/>
      <c r="AC5" s="159"/>
      <c r="AD5" s="159"/>
      <c r="AE5" s="159"/>
      <c r="AF5" s="159"/>
      <c r="AG5" s="159"/>
      <c r="AH5" s="159"/>
      <c r="AI5" s="159"/>
      <c r="AJ5" s="159"/>
    </row>
    <row r="6" spans="1:36">
      <c r="A6" s="328" t="s">
        <v>180</v>
      </c>
      <c r="B6" s="159"/>
      <c r="C6" s="346"/>
      <c r="D6" s="159"/>
      <c r="E6" s="159"/>
      <c r="F6" s="159"/>
      <c r="G6" s="159"/>
      <c r="H6" s="159"/>
      <c r="I6" s="159"/>
      <c r="J6" s="159"/>
      <c r="K6" s="159"/>
      <c r="L6" s="159"/>
      <c r="M6" s="159"/>
      <c r="N6" s="159"/>
      <c r="O6" s="159"/>
      <c r="P6" s="159"/>
      <c r="Q6" s="159"/>
      <c r="R6" s="159"/>
      <c r="S6" s="159"/>
      <c r="T6" s="159"/>
      <c r="U6" s="159"/>
      <c r="V6" s="159"/>
      <c r="W6" s="159"/>
      <c r="X6" s="159"/>
      <c r="Y6" s="159"/>
      <c r="Z6" s="159"/>
      <c r="AA6" s="159"/>
      <c r="AB6" s="159"/>
      <c r="AC6" s="159"/>
      <c r="AD6" s="159"/>
      <c r="AE6" s="159"/>
      <c r="AF6" s="159"/>
      <c r="AG6" s="159"/>
      <c r="AH6" s="159"/>
      <c r="AI6" s="159"/>
      <c r="AJ6" s="159"/>
    </row>
    <row r="7" spans="1:36">
      <c r="A7" s="328" t="s">
        <v>61</v>
      </c>
      <c r="B7" s="159"/>
      <c r="C7" s="346"/>
      <c r="D7" s="159"/>
      <c r="E7" s="159"/>
      <c r="F7" s="159"/>
      <c r="G7" s="159"/>
      <c r="H7" s="159"/>
      <c r="I7" s="159"/>
      <c r="J7" s="159"/>
      <c r="K7" s="159"/>
      <c r="L7" s="159"/>
      <c r="M7" s="159"/>
      <c r="N7" s="159"/>
      <c r="O7" s="159"/>
      <c r="P7" s="159"/>
      <c r="Q7" s="159"/>
      <c r="R7" s="159"/>
      <c r="S7" s="159"/>
      <c r="T7" s="159"/>
      <c r="U7" s="159"/>
      <c r="V7" s="159"/>
      <c r="W7" s="159"/>
      <c r="X7" s="159"/>
      <c r="Y7" s="159"/>
      <c r="Z7" s="159"/>
      <c r="AA7" s="159"/>
      <c r="AB7" s="159"/>
      <c r="AC7" s="159"/>
      <c r="AD7" s="159"/>
      <c r="AE7" s="159"/>
      <c r="AF7" s="159"/>
      <c r="AG7" s="159"/>
      <c r="AH7" s="159"/>
      <c r="AI7" s="159"/>
      <c r="AJ7" s="159"/>
    </row>
    <row r="8" spans="1:36">
      <c r="A8" s="328" t="s">
        <v>181</v>
      </c>
      <c r="B8" s="159"/>
      <c r="C8" s="346"/>
      <c r="D8" s="159"/>
      <c r="E8" s="159"/>
      <c r="F8" s="159"/>
      <c r="G8" s="159"/>
      <c r="H8" s="159"/>
      <c r="I8" s="159"/>
      <c r="J8" s="159"/>
      <c r="K8" s="159"/>
      <c r="L8" s="159"/>
      <c r="M8" s="159"/>
      <c r="N8" s="159"/>
      <c r="O8" s="159"/>
      <c r="P8" s="159"/>
      <c r="Q8" s="159"/>
      <c r="R8" s="159"/>
      <c r="S8" s="159"/>
      <c r="T8" s="159"/>
      <c r="U8" s="159"/>
      <c r="V8" s="159"/>
      <c r="W8" s="159"/>
      <c r="X8" s="159"/>
      <c r="Y8" s="159"/>
      <c r="Z8" s="159"/>
      <c r="AA8" s="159"/>
      <c r="AB8" s="159"/>
      <c r="AC8" s="159"/>
      <c r="AD8" s="159"/>
      <c r="AE8" s="159"/>
      <c r="AF8" s="159"/>
      <c r="AG8" s="159"/>
      <c r="AH8" s="159"/>
      <c r="AI8" s="159"/>
      <c r="AJ8" s="159"/>
    </row>
    <row r="9" spans="1:36">
      <c r="A9" s="328" t="s">
        <v>182</v>
      </c>
      <c r="B9" s="159"/>
      <c r="C9" s="346"/>
      <c r="D9" s="159"/>
      <c r="E9" s="159"/>
      <c r="F9" s="159"/>
      <c r="G9" s="159"/>
      <c r="H9" s="159"/>
      <c r="I9" s="159"/>
      <c r="J9" s="159"/>
      <c r="K9" s="159"/>
      <c r="L9" s="159"/>
      <c r="M9" s="159"/>
      <c r="N9" s="159"/>
      <c r="O9" s="159"/>
      <c r="P9" s="159"/>
      <c r="Q9" s="159"/>
      <c r="R9" s="159"/>
      <c r="S9" s="159"/>
      <c r="T9" s="159"/>
      <c r="U9" s="159"/>
      <c r="V9" s="159"/>
      <c r="W9" s="159"/>
      <c r="X9" s="159"/>
      <c r="Y9" s="159"/>
      <c r="Z9" s="159"/>
      <c r="AA9" s="159"/>
      <c r="AB9" s="159"/>
      <c r="AC9" s="159"/>
      <c r="AD9" s="159"/>
      <c r="AE9" s="159"/>
      <c r="AF9" s="159"/>
      <c r="AG9" s="159"/>
      <c r="AH9" s="159"/>
      <c r="AI9" s="159"/>
      <c r="AJ9" s="159"/>
    </row>
    <row r="10" spans="1:36">
      <c r="A10" s="328" t="s">
        <v>184</v>
      </c>
      <c r="B10" s="159"/>
      <c r="C10" s="346"/>
      <c r="D10" s="159"/>
      <c r="E10" s="159"/>
      <c r="F10" s="159"/>
      <c r="G10" s="159"/>
      <c r="H10" s="159"/>
      <c r="I10" s="159"/>
      <c r="J10" s="159"/>
      <c r="K10" s="159"/>
      <c r="L10" s="159"/>
      <c r="M10" s="159"/>
      <c r="N10" s="159"/>
      <c r="O10" s="159"/>
      <c r="P10" s="159"/>
      <c r="Q10" s="159"/>
      <c r="R10" s="159"/>
      <c r="S10" s="159"/>
      <c r="T10" s="159"/>
      <c r="U10" s="159"/>
      <c r="V10" s="159"/>
      <c r="W10" s="159"/>
      <c r="X10" s="159"/>
      <c r="Y10" s="159"/>
      <c r="Z10" s="159"/>
      <c r="AA10" s="159"/>
      <c r="AB10" s="159"/>
      <c r="AC10" s="159"/>
      <c r="AD10" s="159"/>
      <c r="AE10" s="159"/>
      <c r="AF10" s="159"/>
      <c r="AG10" s="159"/>
      <c r="AH10" s="159"/>
      <c r="AI10" s="159"/>
      <c r="AJ10" s="159"/>
    </row>
    <row r="11" spans="1:36">
      <c r="A11" s="328" t="s">
        <v>183</v>
      </c>
      <c r="B11" s="159"/>
      <c r="C11" s="346"/>
      <c r="D11" s="159"/>
      <c r="E11" s="159"/>
      <c r="F11" s="159"/>
      <c r="G11" s="159"/>
      <c r="H11" s="159"/>
      <c r="I11" s="159"/>
      <c r="J11" s="159"/>
      <c r="K11" s="159"/>
      <c r="L11" s="159"/>
      <c r="M11" s="159"/>
      <c r="N11" s="159"/>
      <c r="O11" s="159"/>
      <c r="P11" s="159"/>
      <c r="Q11" s="159"/>
      <c r="R11" s="159"/>
      <c r="S11" s="159"/>
      <c r="T11" s="159"/>
      <c r="U11" s="159"/>
      <c r="V11" s="159"/>
      <c r="W11" s="159"/>
      <c r="X11" s="159"/>
      <c r="Y11" s="159"/>
      <c r="Z11" s="159"/>
      <c r="AA11" s="159"/>
      <c r="AB11" s="159"/>
      <c r="AC11" s="159"/>
      <c r="AD11" s="159"/>
      <c r="AE11" s="159"/>
      <c r="AF11" s="159"/>
      <c r="AG11" s="159"/>
      <c r="AH11" s="159"/>
      <c r="AI11" s="159"/>
      <c r="AJ11" s="159"/>
    </row>
    <row r="12" spans="1:36">
      <c r="A12" s="294" t="s">
        <v>57</v>
      </c>
      <c r="B12" s="295"/>
      <c r="C12" s="295"/>
      <c r="D12" s="295"/>
      <c r="E12" s="295"/>
      <c r="F12" s="295"/>
      <c r="G12" s="295"/>
      <c r="H12" s="295"/>
      <c r="I12" s="295"/>
      <c r="J12" s="295"/>
      <c r="K12" s="295"/>
      <c r="L12" s="295"/>
      <c r="M12" s="295"/>
      <c r="N12" s="295"/>
      <c r="O12" s="295"/>
      <c r="P12" s="295"/>
      <c r="Q12" s="295"/>
      <c r="R12" s="295"/>
      <c r="S12" s="295"/>
      <c r="T12" s="295"/>
      <c r="U12" s="295"/>
      <c r="V12" s="295"/>
      <c r="W12" s="295"/>
      <c r="X12" s="295"/>
      <c r="Y12" s="295"/>
      <c r="Z12" s="295"/>
      <c r="AA12" s="295"/>
      <c r="AB12" s="295"/>
      <c r="AC12" s="295"/>
      <c r="AD12" s="295"/>
      <c r="AE12" s="295"/>
      <c r="AF12" s="295"/>
      <c r="AG12" s="295"/>
      <c r="AH12" s="295"/>
      <c r="AI12" s="295"/>
      <c r="AJ12" s="295"/>
    </row>
    <row r="13" spans="1:36" ht="12.5">
      <c r="A13" s="328" t="s">
        <v>185</v>
      </c>
      <c r="B13" s="369"/>
      <c r="C13" s="369"/>
      <c r="D13" s="369"/>
      <c r="E13" s="369"/>
      <c r="F13" s="369"/>
      <c r="G13" s="369"/>
      <c r="H13" s="369"/>
      <c r="I13" s="369"/>
      <c r="J13" s="369"/>
      <c r="K13" s="370"/>
      <c r="L13" s="370"/>
      <c r="M13" s="370"/>
      <c r="N13" s="370"/>
      <c r="O13" s="369"/>
      <c r="P13" s="370"/>
      <c r="Q13" s="370"/>
      <c r="R13" s="370"/>
      <c r="S13" s="370"/>
      <c r="T13" s="185"/>
      <c r="U13" s="185"/>
      <c r="V13" s="185"/>
      <c r="W13" s="185"/>
      <c r="X13" s="185"/>
      <c r="Y13" s="185"/>
      <c r="Z13" s="185"/>
      <c r="AA13" s="185"/>
      <c r="AB13" s="185"/>
      <c r="AC13" s="185"/>
      <c r="AD13" s="185"/>
      <c r="AE13" s="185"/>
      <c r="AF13" s="185"/>
      <c r="AG13" s="185"/>
      <c r="AH13" s="185"/>
      <c r="AI13" s="185"/>
      <c r="AJ13" s="185"/>
    </row>
    <row r="14" spans="1:36" ht="12.5">
      <c r="A14" s="328" t="s">
        <v>186</v>
      </c>
      <c r="B14" s="369"/>
      <c r="C14" s="369"/>
      <c r="D14" s="369"/>
      <c r="E14" s="369"/>
      <c r="F14" s="369"/>
      <c r="G14" s="369"/>
      <c r="H14" s="369"/>
      <c r="I14" s="369"/>
      <c r="J14" s="369"/>
      <c r="K14" s="370"/>
      <c r="L14" s="370"/>
      <c r="M14" s="370"/>
      <c r="N14" s="370"/>
      <c r="O14" s="369"/>
      <c r="P14" s="370"/>
      <c r="Q14" s="370"/>
      <c r="R14" s="370"/>
      <c r="S14" s="370"/>
      <c r="T14" s="185"/>
      <c r="U14" s="185"/>
      <c r="V14" s="185"/>
      <c r="W14" s="185"/>
      <c r="X14" s="185"/>
      <c r="Y14" s="185"/>
      <c r="Z14" s="185"/>
      <c r="AA14" s="185"/>
      <c r="AB14" s="185"/>
      <c r="AC14" s="185"/>
      <c r="AD14" s="185"/>
      <c r="AE14" s="185"/>
      <c r="AF14" s="185"/>
      <c r="AG14" s="185"/>
      <c r="AH14" s="185"/>
      <c r="AI14" s="185"/>
      <c r="AJ14" s="185"/>
    </row>
    <row r="15" spans="1:36" ht="12.5">
      <c r="A15" s="328" t="s">
        <v>187</v>
      </c>
      <c r="B15" s="369"/>
      <c r="C15" s="369"/>
      <c r="D15" s="369"/>
      <c r="E15" s="369"/>
      <c r="F15" s="369"/>
      <c r="G15" s="369"/>
      <c r="H15" s="369"/>
      <c r="I15" s="369"/>
      <c r="J15" s="369"/>
      <c r="K15" s="370"/>
      <c r="L15" s="370"/>
      <c r="M15" s="370"/>
      <c r="N15" s="370"/>
      <c r="O15" s="369"/>
      <c r="P15" s="370"/>
      <c r="Q15" s="370"/>
      <c r="R15" s="370"/>
      <c r="S15" s="370"/>
      <c r="T15" s="185"/>
      <c r="U15" s="185"/>
      <c r="V15" s="185"/>
      <c r="W15" s="185"/>
      <c r="X15" s="185"/>
      <c r="Y15" s="185"/>
      <c r="Z15" s="185"/>
      <c r="AA15" s="185"/>
      <c r="AB15" s="185"/>
      <c r="AC15" s="185"/>
      <c r="AD15" s="185"/>
      <c r="AE15" s="185"/>
      <c r="AF15" s="185"/>
      <c r="AG15" s="185"/>
      <c r="AH15" s="185"/>
      <c r="AI15" s="185"/>
      <c r="AJ15" s="185"/>
    </row>
    <row r="16" spans="1:36" s="125" customFormat="1">
      <c r="A16" s="294" t="s">
        <v>188</v>
      </c>
      <c r="B16" s="295">
        <f>SUM(B13:B15)</f>
        <v>0</v>
      </c>
      <c r="C16" s="295">
        <f t="shared" ref="C16:J16" si="0">SUM(C13:C15)</f>
        <v>0</v>
      </c>
      <c r="D16" s="295">
        <f t="shared" si="0"/>
        <v>0</v>
      </c>
      <c r="E16" s="295">
        <f t="shared" si="0"/>
        <v>0</v>
      </c>
      <c r="F16" s="295">
        <f t="shared" si="0"/>
        <v>0</v>
      </c>
      <c r="G16" s="295">
        <f t="shared" si="0"/>
        <v>0</v>
      </c>
      <c r="H16" s="295">
        <f>SUM(H13:H15)</f>
        <v>0</v>
      </c>
      <c r="I16" s="295">
        <f t="shared" si="0"/>
        <v>0</v>
      </c>
      <c r="J16" s="295">
        <f t="shared" si="0"/>
        <v>0</v>
      </c>
      <c r="K16" s="295">
        <f>SUM(K13:K15)</f>
        <v>0</v>
      </c>
      <c r="L16" s="295">
        <f t="shared" ref="L16:S16" si="1">SUM(L13:L15)</f>
        <v>0</v>
      </c>
      <c r="M16" s="295">
        <f t="shared" si="1"/>
        <v>0</v>
      </c>
      <c r="N16" s="295">
        <f t="shared" si="1"/>
        <v>0</v>
      </c>
      <c r="O16" s="295">
        <f t="shared" si="1"/>
        <v>0</v>
      </c>
      <c r="P16" s="295">
        <f t="shared" si="1"/>
        <v>0</v>
      </c>
      <c r="Q16" s="295">
        <f t="shared" si="1"/>
        <v>0</v>
      </c>
      <c r="R16" s="295">
        <f t="shared" si="1"/>
        <v>0</v>
      </c>
      <c r="S16" s="295">
        <f t="shared" si="1"/>
        <v>0</v>
      </c>
      <c r="T16" s="295">
        <f t="shared" ref="T16:AJ16" si="2">SUM(T13:T15)</f>
        <v>0</v>
      </c>
      <c r="U16" s="295">
        <f t="shared" si="2"/>
        <v>0</v>
      </c>
      <c r="V16" s="295">
        <f t="shared" si="2"/>
        <v>0</v>
      </c>
      <c r="W16" s="295">
        <f t="shared" si="2"/>
        <v>0</v>
      </c>
      <c r="X16" s="295">
        <f t="shared" si="2"/>
        <v>0</v>
      </c>
      <c r="Y16" s="295">
        <f t="shared" si="2"/>
        <v>0</v>
      </c>
      <c r="Z16" s="295">
        <f t="shared" si="2"/>
        <v>0</v>
      </c>
      <c r="AA16" s="295">
        <f t="shared" si="2"/>
        <v>0</v>
      </c>
      <c r="AB16" s="295">
        <f t="shared" si="2"/>
        <v>0</v>
      </c>
      <c r="AC16" s="295">
        <f t="shared" si="2"/>
        <v>0</v>
      </c>
      <c r="AD16" s="295">
        <f t="shared" si="2"/>
        <v>0</v>
      </c>
      <c r="AE16" s="295">
        <f t="shared" si="2"/>
        <v>0</v>
      </c>
      <c r="AF16" s="295">
        <f t="shared" si="2"/>
        <v>0</v>
      </c>
      <c r="AG16" s="295">
        <f t="shared" si="2"/>
        <v>0</v>
      </c>
      <c r="AH16" s="295">
        <f t="shared" si="2"/>
        <v>0</v>
      </c>
      <c r="AI16" s="295">
        <f t="shared" si="2"/>
        <v>0</v>
      </c>
      <c r="AJ16" s="295">
        <f t="shared" si="2"/>
        <v>0</v>
      </c>
    </row>
    <row r="17" spans="1:36" ht="12.5">
      <c r="A17" s="328" t="s">
        <v>189</v>
      </c>
      <c r="B17" s="369"/>
      <c r="C17" s="369"/>
      <c r="D17" s="369"/>
      <c r="E17" s="369"/>
      <c r="F17" s="369"/>
      <c r="G17" s="369"/>
      <c r="H17" s="369"/>
      <c r="I17" s="371"/>
      <c r="J17" s="369"/>
      <c r="K17" s="370"/>
      <c r="L17" s="370"/>
      <c r="M17" s="370"/>
      <c r="N17" s="370"/>
      <c r="O17" s="371"/>
      <c r="P17" s="370"/>
      <c r="Q17" s="370"/>
      <c r="R17" s="370"/>
      <c r="S17" s="370"/>
      <c r="T17" s="185"/>
      <c r="U17" s="185"/>
      <c r="V17" s="185"/>
      <c r="W17" s="185"/>
      <c r="X17" s="185"/>
      <c r="Y17" s="185"/>
      <c r="Z17" s="185"/>
      <c r="AA17" s="185"/>
      <c r="AB17" s="185"/>
      <c r="AC17" s="185"/>
      <c r="AD17" s="185"/>
      <c r="AE17" s="185"/>
      <c r="AF17" s="185"/>
      <c r="AG17" s="185"/>
      <c r="AH17" s="185"/>
      <c r="AI17" s="185"/>
      <c r="AJ17" s="185"/>
    </row>
    <row r="18" spans="1:36" ht="12.5">
      <c r="A18" s="328" t="s">
        <v>190</v>
      </c>
      <c r="B18" s="369"/>
      <c r="C18" s="369"/>
      <c r="D18" s="369"/>
      <c r="E18" s="369"/>
      <c r="F18" s="369"/>
      <c r="G18" s="369"/>
      <c r="H18" s="369"/>
      <c r="I18" s="371"/>
      <c r="J18" s="369"/>
      <c r="K18" s="370"/>
      <c r="L18" s="370"/>
      <c r="M18" s="370"/>
      <c r="N18" s="370"/>
      <c r="O18" s="371"/>
      <c r="P18" s="370"/>
      <c r="Q18" s="370"/>
      <c r="R18" s="370"/>
      <c r="S18" s="370"/>
      <c r="T18" s="185"/>
      <c r="U18" s="185"/>
      <c r="V18" s="185"/>
      <c r="W18" s="185"/>
      <c r="X18" s="185"/>
      <c r="Y18" s="185"/>
      <c r="Z18" s="185"/>
      <c r="AA18" s="185"/>
      <c r="AB18" s="185"/>
      <c r="AC18" s="185"/>
      <c r="AD18" s="185"/>
      <c r="AE18" s="185"/>
      <c r="AF18" s="185"/>
      <c r="AG18" s="185"/>
      <c r="AH18" s="185"/>
      <c r="AI18" s="185"/>
      <c r="AJ18" s="185"/>
    </row>
    <row r="19" spans="1:36" ht="12.5">
      <c r="A19" s="328" t="s">
        <v>191</v>
      </c>
      <c r="B19" s="369"/>
      <c r="C19" s="369"/>
      <c r="D19" s="369"/>
      <c r="E19" s="369"/>
      <c r="F19" s="369"/>
      <c r="G19" s="369"/>
      <c r="H19" s="369"/>
      <c r="I19" s="371"/>
      <c r="J19" s="369"/>
      <c r="K19" s="370"/>
      <c r="L19" s="370"/>
      <c r="M19" s="370"/>
      <c r="N19" s="370"/>
      <c r="O19" s="371"/>
      <c r="P19" s="370"/>
      <c r="Q19" s="370"/>
      <c r="R19" s="370"/>
      <c r="S19" s="370"/>
      <c r="T19" s="185"/>
      <c r="U19" s="185"/>
      <c r="V19" s="185"/>
      <c r="W19" s="185"/>
      <c r="X19" s="185"/>
      <c r="Y19" s="185"/>
      <c r="Z19" s="185"/>
      <c r="AA19" s="185"/>
      <c r="AB19" s="185"/>
      <c r="AC19" s="185"/>
      <c r="AD19" s="185"/>
      <c r="AE19" s="185"/>
      <c r="AF19" s="185"/>
      <c r="AG19" s="185"/>
      <c r="AH19" s="185"/>
      <c r="AI19" s="185"/>
      <c r="AJ19" s="185"/>
    </row>
    <row r="20" spans="1:36" ht="12.5">
      <c r="A20" s="328" t="s">
        <v>173</v>
      </c>
      <c r="B20" s="369"/>
      <c r="C20" s="369"/>
      <c r="D20" s="369"/>
      <c r="E20" s="369"/>
      <c r="F20" s="369"/>
      <c r="G20" s="369"/>
      <c r="H20" s="369"/>
      <c r="I20" s="371"/>
      <c r="J20" s="369"/>
      <c r="K20" s="370"/>
      <c r="L20" s="370"/>
      <c r="M20" s="370"/>
      <c r="N20" s="370"/>
      <c r="O20" s="371"/>
      <c r="P20" s="370"/>
      <c r="Q20" s="370"/>
      <c r="R20" s="370"/>
      <c r="S20" s="370"/>
      <c r="T20" s="185"/>
      <c r="U20" s="185"/>
      <c r="V20" s="185"/>
      <c r="W20" s="185"/>
      <c r="X20" s="185"/>
      <c r="Y20" s="185"/>
      <c r="Z20" s="185"/>
      <c r="AA20" s="185"/>
      <c r="AB20" s="185"/>
      <c r="AC20" s="185"/>
      <c r="AD20" s="185"/>
      <c r="AE20" s="185"/>
      <c r="AF20" s="185"/>
      <c r="AG20" s="185"/>
      <c r="AH20" s="185"/>
      <c r="AI20" s="185"/>
      <c r="AJ20" s="185"/>
    </row>
    <row r="21" spans="1:36" ht="12.5">
      <c r="A21" s="328" t="s">
        <v>192</v>
      </c>
      <c r="B21" s="369"/>
      <c r="C21" s="369"/>
      <c r="D21" s="369"/>
      <c r="E21" s="369"/>
      <c r="F21" s="369"/>
      <c r="G21" s="369"/>
      <c r="H21" s="369"/>
      <c r="I21" s="371"/>
      <c r="J21" s="369"/>
      <c r="K21" s="370"/>
      <c r="L21" s="370"/>
      <c r="M21" s="370"/>
      <c r="N21" s="370"/>
      <c r="O21" s="371"/>
      <c r="P21" s="370"/>
      <c r="Q21" s="370"/>
      <c r="R21" s="370"/>
      <c r="S21" s="370"/>
      <c r="T21" s="185"/>
      <c r="U21" s="185"/>
      <c r="V21" s="185"/>
      <c r="W21" s="185"/>
      <c r="X21" s="185"/>
      <c r="Y21" s="185"/>
      <c r="Z21" s="185"/>
      <c r="AA21" s="185"/>
      <c r="AB21" s="185"/>
      <c r="AC21" s="185"/>
      <c r="AD21" s="185"/>
      <c r="AE21" s="185"/>
      <c r="AF21" s="185"/>
      <c r="AG21" s="185"/>
      <c r="AH21" s="185"/>
      <c r="AI21" s="185"/>
      <c r="AJ21" s="185"/>
    </row>
    <row r="22" spans="1:36" ht="12.5">
      <c r="A22" s="328" t="s">
        <v>193</v>
      </c>
      <c r="B22" s="369"/>
      <c r="C22" s="369"/>
      <c r="D22" s="369"/>
      <c r="E22" s="369"/>
      <c r="F22" s="369"/>
      <c r="G22" s="369"/>
      <c r="H22" s="369"/>
      <c r="I22" s="371"/>
      <c r="J22" s="369"/>
      <c r="K22" s="370"/>
      <c r="L22" s="370"/>
      <c r="M22" s="370"/>
      <c r="N22" s="370"/>
      <c r="O22" s="371"/>
      <c r="P22" s="370"/>
      <c r="Q22" s="370"/>
      <c r="R22" s="370"/>
      <c r="S22" s="370"/>
      <c r="T22" s="185"/>
      <c r="U22" s="185"/>
      <c r="V22" s="185"/>
      <c r="W22" s="185"/>
      <c r="X22" s="185"/>
      <c r="Y22" s="185"/>
      <c r="Z22" s="185"/>
      <c r="AA22" s="185"/>
      <c r="AB22" s="185"/>
      <c r="AC22" s="185"/>
      <c r="AD22" s="185"/>
      <c r="AE22" s="185"/>
      <c r="AF22" s="185"/>
      <c r="AG22" s="185"/>
      <c r="AH22" s="185"/>
      <c r="AI22" s="185"/>
      <c r="AJ22" s="185"/>
    </row>
    <row r="23" spans="1:36" ht="12.5">
      <c r="A23" s="431" t="s">
        <v>198</v>
      </c>
      <c r="B23" s="432"/>
      <c r="C23" s="432"/>
      <c r="D23" s="432"/>
      <c r="E23" s="432"/>
      <c r="F23" s="432"/>
      <c r="G23" s="432"/>
      <c r="H23" s="432"/>
      <c r="I23" s="433"/>
      <c r="J23" s="432"/>
      <c r="K23" s="434"/>
      <c r="L23" s="434"/>
      <c r="M23" s="434"/>
      <c r="N23" s="434"/>
      <c r="O23" s="433"/>
      <c r="P23" s="434"/>
      <c r="Q23" s="434"/>
      <c r="R23" s="434"/>
      <c r="S23" s="434"/>
      <c r="T23" s="435"/>
      <c r="U23" s="435"/>
      <c r="V23" s="435"/>
      <c r="W23" s="435"/>
      <c r="X23" s="435"/>
      <c r="Y23" s="435"/>
      <c r="Z23" s="435"/>
      <c r="AA23" s="435"/>
      <c r="AB23" s="435"/>
      <c r="AC23" s="435"/>
      <c r="AD23" s="435"/>
      <c r="AE23" s="435"/>
      <c r="AF23" s="435"/>
      <c r="AG23" s="435"/>
      <c r="AH23" s="435"/>
      <c r="AI23" s="435"/>
      <c r="AJ23" s="435"/>
    </row>
    <row r="24" spans="1:36" ht="12.5">
      <c r="A24" s="328" t="s">
        <v>194</v>
      </c>
      <c r="B24" s="370"/>
      <c r="C24" s="370"/>
      <c r="D24" s="370"/>
      <c r="E24" s="370"/>
      <c r="F24" s="370"/>
      <c r="G24" s="370"/>
      <c r="H24" s="370"/>
      <c r="I24" s="372"/>
      <c r="J24" s="370"/>
      <c r="K24" s="370"/>
      <c r="L24" s="370"/>
      <c r="M24" s="370"/>
      <c r="N24" s="370"/>
      <c r="O24" s="372"/>
      <c r="P24" s="370"/>
      <c r="Q24" s="370"/>
      <c r="R24" s="370"/>
      <c r="S24" s="370"/>
      <c r="T24" s="185"/>
      <c r="U24" s="185"/>
      <c r="V24" s="185"/>
      <c r="W24" s="185"/>
      <c r="X24" s="185"/>
      <c r="Y24" s="185"/>
      <c r="Z24" s="185"/>
      <c r="AA24" s="185"/>
      <c r="AB24" s="185"/>
      <c r="AC24" s="185"/>
      <c r="AD24" s="185"/>
      <c r="AE24" s="185"/>
      <c r="AF24" s="185"/>
      <c r="AG24" s="185"/>
      <c r="AH24" s="185"/>
      <c r="AI24" s="185"/>
      <c r="AJ24" s="185"/>
    </row>
    <row r="25" spans="1:36">
      <c r="A25" s="294" t="s">
        <v>195</v>
      </c>
      <c r="B25" s="295">
        <f t="shared" ref="B25:J25" si="3">SUM(B17:B24)</f>
        <v>0</v>
      </c>
      <c r="C25" s="295">
        <f t="shared" si="3"/>
        <v>0</v>
      </c>
      <c r="D25" s="295">
        <f t="shared" si="3"/>
        <v>0</v>
      </c>
      <c r="E25" s="295">
        <f t="shared" si="3"/>
        <v>0</v>
      </c>
      <c r="F25" s="295">
        <f t="shared" si="3"/>
        <v>0</v>
      </c>
      <c r="G25" s="295">
        <f t="shared" si="3"/>
        <v>0</v>
      </c>
      <c r="H25" s="295">
        <f t="shared" si="3"/>
        <v>0</v>
      </c>
      <c r="I25" s="295">
        <f t="shared" si="3"/>
        <v>0</v>
      </c>
      <c r="J25" s="295">
        <f t="shared" si="3"/>
        <v>0</v>
      </c>
      <c r="K25" s="295">
        <f>SUM(K17:K24)</f>
        <v>0</v>
      </c>
      <c r="L25" s="295">
        <f t="shared" ref="L25:S25" si="4">SUM(L17:L24)</f>
        <v>0</v>
      </c>
      <c r="M25" s="295">
        <f t="shared" si="4"/>
        <v>0</v>
      </c>
      <c r="N25" s="295">
        <f t="shared" si="4"/>
        <v>0</v>
      </c>
      <c r="O25" s="295">
        <f t="shared" si="4"/>
        <v>0</v>
      </c>
      <c r="P25" s="295">
        <f t="shared" si="4"/>
        <v>0</v>
      </c>
      <c r="Q25" s="295">
        <f t="shared" si="4"/>
        <v>0</v>
      </c>
      <c r="R25" s="295">
        <f t="shared" si="4"/>
        <v>0</v>
      </c>
      <c r="S25" s="295">
        <f t="shared" si="4"/>
        <v>0</v>
      </c>
      <c r="T25" s="295">
        <f t="shared" ref="T25:AJ25" si="5">SUM(T17:T24)</f>
        <v>0</v>
      </c>
      <c r="U25" s="295">
        <f t="shared" si="5"/>
        <v>0</v>
      </c>
      <c r="V25" s="295">
        <f t="shared" si="5"/>
        <v>0</v>
      </c>
      <c r="W25" s="295">
        <f t="shared" si="5"/>
        <v>0</v>
      </c>
      <c r="X25" s="295">
        <f t="shared" si="5"/>
        <v>0</v>
      </c>
      <c r="Y25" s="295">
        <f t="shared" si="5"/>
        <v>0</v>
      </c>
      <c r="Z25" s="295">
        <f t="shared" si="5"/>
        <v>0</v>
      </c>
      <c r="AA25" s="295">
        <f t="shared" si="5"/>
        <v>0</v>
      </c>
      <c r="AB25" s="295">
        <f t="shared" si="5"/>
        <v>0</v>
      </c>
      <c r="AC25" s="295">
        <f t="shared" si="5"/>
        <v>0</v>
      </c>
      <c r="AD25" s="295">
        <f t="shared" si="5"/>
        <v>0</v>
      </c>
      <c r="AE25" s="295">
        <f t="shared" si="5"/>
        <v>0</v>
      </c>
      <c r="AF25" s="295">
        <f t="shared" si="5"/>
        <v>0</v>
      </c>
      <c r="AG25" s="295">
        <f t="shared" si="5"/>
        <v>0</v>
      </c>
      <c r="AH25" s="295">
        <f t="shared" si="5"/>
        <v>0</v>
      </c>
      <c r="AI25" s="295">
        <f t="shared" si="5"/>
        <v>0</v>
      </c>
      <c r="AJ25" s="295">
        <f t="shared" si="5"/>
        <v>0</v>
      </c>
    </row>
    <row r="26" spans="1:36">
      <c r="A26" s="328" t="s">
        <v>196</v>
      </c>
      <c r="B26" s="295">
        <v>85113</v>
      </c>
      <c r="C26" s="295">
        <v>70000</v>
      </c>
      <c r="D26" s="295">
        <f t="shared" ref="D26:J26" si="6">+D25+D16</f>
        <v>0</v>
      </c>
      <c r="E26" s="295">
        <f t="shared" si="6"/>
        <v>0</v>
      </c>
      <c r="F26" s="295">
        <f t="shared" si="6"/>
        <v>0</v>
      </c>
      <c r="G26" s="295">
        <f t="shared" si="6"/>
        <v>0</v>
      </c>
      <c r="H26" s="295">
        <f t="shared" si="6"/>
        <v>0</v>
      </c>
      <c r="I26" s="295">
        <f t="shared" si="6"/>
        <v>0</v>
      </c>
      <c r="J26" s="295">
        <f t="shared" si="6"/>
        <v>0</v>
      </c>
      <c r="K26" s="295">
        <f>+K25+K16</f>
        <v>0</v>
      </c>
      <c r="L26" s="295">
        <f t="shared" ref="L26:S26" si="7">+L25+L16</f>
        <v>0</v>
      </c>
      <c r="M26" s="295">
        <f t="shared" si="7"/>
        <v>0</v>
      </c>
      <c r="N26" s="295">
        <f t="shared" si="7"/>
        <v>0</v>
      </c>
      <c r="O26" s="295">
        <f t="shared" si="7"/>
        <v>0</v>
      </c>
      <c r="P26" s="295">
        <f t="shared" si="7"/>
        <v>0</v>
      </c>
      <c r="Q26" s="295">
        <f t="shared" si="7"/>
        <v>0</v>
      </c>
      <c r="R26" s="295">
        <f t="shared" si="7"/>
        <v>0</v>
      </c>
      <c r="S26" s="295">
        <f t="shared" si="7"/>
        <v>0</v>
      </c>
      <c r="T26" s="295">
        <f t="shared" ref="T26:AJ26" si="8">+T25+T16</f>
        <v>0</v>
      </c>
      <c r="U26" s="295">
        <f t="shared" si="8"/>
        <v>0</v>
      </c>
      <c r="V26" s="295">
        <f t="shared" si="8"/>
        <v>0</v>
      </c>
      <c r="W26" s="295">
        <f t="shared" si="8"/>
        <v>0</v>
      </c>
      <c r="X26" s="295">
        <f t="shared" si="8"/>
        <v>0</v>
      </c>
      <c r="Y26" s="295">
        <f t="shared" si="8"/>
        <v>0</v>
      </c>
      <c r="Z26" s="295">
        <f t="shared" si="8"/>
        <v>0</v>
      </c>
      <c r="AA26" s="295">
        <f t="shared" si="8"/>
        <v>0</v>
      </c>
      <c r="AB26" s="295">
        <f t="shared" si="8"/>
        <v>0</v>
      </c>
      <c r="AC26" s="295">
        <f t="shared" si="8"/>
        <v>0</v>
      </c>
      <c r="AD26" s="295">
        <f t="shared" si="8"/>
        <v>0</v>
      </c>
      <c r="AE26" s="295">
        <f t="shared" si="8"/>
        <v>0</v>
      </c>
      <c r="AF26" s="295">
        <f t="shared" si="8"/>
        <v>0</v>
      </c>
      <c r="AG26" s="295">
        <f t="shared" si="8"/>
        <v>0</v>
      </c>
      <c r="AH26" s="295">
        <f t="shared" si="8"/>
        <v>0</v>
      </c>
      <c r="AI26" s="295">
        <f t="shared" si="8"/>
        <v>0</v>
      </c>
      <c r="AJ26" s="295">
        <f t="shared" si="8"/>
        <v>0</v>
      </c>
    </row>
    <row r="27" spans="1:36">
      <c r="A27" s="293" t="str">
        <f>CONCATENATE("AIU    ",AIU*100,"%")</f>
        <v>AIU    0%</v>
      </c>
      <c r="B27" s="296">
        <f t="shared" ref="B27:J27" si="9">+B26*AIU</f>
        <v>0</v>
      </c>
      <c r="C27" s="296">
        <f t="shared" si="9"/>
        <v>0</v>
      </c>
      <c r="D27" s="296">
        <f t="shared" si="9"/>
        <v>0</v>
      </c>
      <c r="E27" s="296">
        <f t="shared" si="9"/>
        <v>0</v>
      </c>
      <c r="F27" s="296">
        <f t="shared" si="9"/>
        <v>0</v>
      </c>
      <c r="G27" s="296">
        <f t="shared" si="9"/>
        <v>0</v>
      </c>
      <c r="H27" s="296">
        <f t="shared" si="9"/>
        <v>0</v>
      </c>
      <c r="I27" s="296">
        <f t="shared" si="9"/>
        <v>0</v>
      </c>
      <c r="J27" s="296">
        <f t="shared" si="9"/>
        <v>0</v>
      </c>
      <c r="K27" s="296">
        <f t="shared" ref="K27:S27" si="10">+K26*AIU</f>
        <v>0</v>
      </c>
      <c r="L27" s="296">
        <f t="shared" si="10"/>
        <v>0</v>
      </c>
      <c r="M27" s="296">
        <f t="shared" si="10"/>
        <v>0</v>
      </c>
      <c r="N27" s="296">
        <f t="shared" si="10"/>
        <v>0</v>
      </c>
      <c r="O27" s="296">
        <f t="shared" si="10"/>
        <v>0</v>
      </c>
      <c r="P27" s="296">
        <f t="shared" si="10"/>
        <v>0</v>
      </c>
      <c r="Q27" s="296">
        <f t="shared" si="10"/>
        <v>0</v>
      </c>
      <c r="R27" s="296">
        <f t="shared" si="10"/>
        <v>0</v>
      </c>
      <c r="S27" s="296">
        <f t="shared" si="10"/>
        <v>0</v>
      </c>
      <c r="T27" s="296">
        <f t="shared" ref="T27:AJ27" si="11">+T26*AIU</f>
        <v>0</v>
      </c>
      <c r="U27" s="296">
        <f t="shared" si="11"/>
        <v>0</v>
      </c>
      <c r="V27" s="296">
        <f t="shared" si="11"/>
        <v>0</v>
      </c>
      <c r="W27" s="296">
        <f t="shared" si="11"/>
        <v>0</v>
      </c>
      <c r="X27" s="296">
        <f t="shared" si="11"/>
        <v>0</v>
      </c>
      <c r="Y27" s="296">
        <f t="shared" si="11"/>
        <v>0</v>
      </c>
      <c r="Z27" s="296">
        <f t="shared" si="11"/>
        <v>0</v>
      </c>
      <c r="AA27" s="296">
        <f t="shared" si="11"/>
        <v>0</v>
      </c>
      <c r="AB27" s="296">
        <f t="shared" si="11"/>
        <v>0</v>
      </c>
      <c r="AC27" s="296">
        <f t="shared" si="11"/>
        <v>0</v>
      </c>
      <c r="AD27" s="296">
        <f t="shared" si="11"/>
        <v>0</v>
      </c>
      <c r="AE27" s="296">
        <f t="shared" si="11"/>
        <v>0</v>
      </c>
      <c r="AF27" s="296">
        <f t="shared" si="11"/>
        <v>0</v>
      </c>
      <c r="AG27" s="296">
        <f t="shared" si="11"/>
        <v>0</v>
      </c>
      <c r="AH27" s="296">
        <f t="shared" si="11"/>
        <v>0</v>
      </c>
      <c r="AI27" s="296">
        <f t="shared" si="11"/>
        <v>0</v>
      </c>
      <c r="AJ27" s="296">
        <f t="shared" si="11"/>
        <v>0</v>
      </c>
    </row>
    <row r="28" spans="1:36">
      <c r="A28" s="294" t="s">
        <v>197</v>
      </c>
      <c r="B28" s="296">
        <f>+B26+B27</f>
        <v>85113</v>
      </c>
      <c r="C28" s="296">
        <f t="shared" ref="C28:J28" si="12">+C26+C27</f>
        <v>70000</v>
      </c>
      <c r="D28" s="296">
        <f t="shared" si="12"/>
        <v>0</v>
      </c>
      <c r="E28" s="296">
        <f t="shared" si="12"/>
        <v>0</v>
      </c>
      <c r="F28" s="296">
        <f t="shared" si="12"/>
        <v>0</v>
      </c>
      <c r="G28" s="296">
        <f t="shared" si="12"/>
        <v>0</v>
      </c>
      <c r="H28" s="296">
        <f t="shared" si="12"/>
        <v>0</v>
      </c>
      <c r="I28" s="296">
        <f t="shared" si="12"/>
        <v>0</v>
      </c>
      <c r="J28" s="296">
        <f t="shared" si="12"/>
        <v>0</v>
      </c>
      <c r="K28" s="296">
        <f>+K26+K27</f>
        <v>0</v>
      </c>
      <c r="L28" s="296">
        <f t="shared" ref="L28:S28" si="13">+L26+L27</f>
        <v>0</v>
      </c>
      <c r="M28" s="296">
        <f t="shared" si="13"/>
        <v>0</v>
      </c>
      <c r="N28" s="296">
        <f t="shared" si="13"/>
        <v>0</v>
      </c>
      <c r="O28" s="296">
        <f t="shared" si="13"/>
        <v>0</v>
      </c>
      <c r="P28" s="296">
        <f t="shared" si="13"/>
        <v>0</v>
      </c>
      <c r="Q28" s="296">
        <f t="shared" si="13"/>
        <v>0</v>
      </c>
      <c r="R28" s="296">
        <f t="shared" si="13"/>
        <v>0</v>
      </c>
      <c r="S28" s="296">
        <f t="shared" si="13"/>
        <v>0</v>
      </c>
      <c r="T28" s="296">
        <f t="shared" ref="T28:AJ28" si="14">+T26+T27</f>
        <v>0</v>
      </c>
      <c r="U28" s="296">
        <f t="shared" si="14"/>
        <v>0</v>
      </c>
      <c r="V28" s="296">
        <f t="shared" si="14"/>
        <v>0</v>
      </c>
      <c r="W28" s="296">
        <f t="shared" si="14"/>
        <v>0</v>
      </c>
      <c r="X28" s="296">
        <f t="shared" si="14"/>
        <v>0</v>
      </c>
      <c r="Y28" s="296">
        <f t="shared" si="14"/>
        <v>0</v>
      </c>
      <c r="Z28" s="296">
        <f t="shared" si="14"/>
        <v>0</v>
      </c>
      <c r="AA28" s="296">
        <f t="shared" si="14"/>
        <v>0</v>
      </c>
      <c r="AB28" s="296">
        <f t="shared" si="14"/>
        <v>0</v>
      </c>
      <c r="AC28" s="296">
        <f t="shared" si="14"/>
        <v>0</v>
      </c>
      <c r="AD28" s="296">
        <f t="shared" si="14"/>
        <v>0</v>
      </c>
      <c r="AE28" s="296">
        <f t="shared" si="14"/>
        <v>0</v>
      </c>
      <c r="AF28" s="296">
        <f t="shared" si="14"/>
        <v>0</v>
      </c>
      <c r="AG28" s="296">
        <f t="shared" si="14"/>
        <v>0</v>
      </c>
      <c r="AH28" s="296">
        <f t="shared" si="14"/>
        <v>0</v>
      </c>
      <c r="AI28" s="296">
        <f t="shared" si="14"/>
        <v>0</v>
      </c>
      <c r="AJ28" s="296">
        <f t="shared" si="14"/>
        <v>0</v>
      </c>
    </row>
    <row r="29" spans="1:36">
      <c r="A29" s="125"/>
      <c r="B29" s="160"/>
      <c r="C29" s="160"/>
      <c r="D29" s="160"/>
      <c r="E29" s="160"/>
      <c r="F29" s="160"/>
      <c r="G29" s="160"/>
      <c r="H29" s="160"/>
      <c r="I29" s="160"/>
      <c r="J29" s="160"/>
    </row>
  </sheetData>
  <sheetProtection selectLockedCells="1" autoFilter="0"/>
  <phoneticPr fontId="20" type="noConversion"/>
  <pageMargins left="0.75" right="0.75" top="1" bottom="1" header="0.5" footer="0.5"/>
  <headerFooter alignWithMargins="0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>
    <tabColor theme="8" tint="0.39997558519241921"/>
    <pageSetUpPr fitToPage="1"/>
  </sheetPr>
  <dimension ref="A1:E909"/>
  <sheetViews>
    <sheetView zoomScale="70" zoomScaleNormal="70" workbookViewId="0">
      <pane xSplit="4" ySplit="4" topLeftCell="E5" activePane="bottomRight" state="frozen"/>
      <selection activeCell="D3590" sqref="D3590"/>
      <selection pane="topRight" activeCell="D3590" sqref="D3590"/>
      <selection pane="bottomLeft" activeCell="D3590" sqref="D3590"/>
      <selection pane="bottomRight" activeCell="H15" sqref="H15"/>
    </sheetView>
  </sheetViews>
  <sheetFormatPr baseColWidth="10" defaultColWidth="11.453125" defaultRowHeight="12.5"/>
  <cols>
    <col min="1" max="1" width="5.81640625" style="163" customWidth="1"/>
    <col min="2" max="2" width="59.7265625" style="176" customWidth="1"/>
    <col min="3" max="3" width="8.453125" style="163" customWidth="1"/>
    <col min="4" max="4" width="21.453125" style="166" customWidth="1"/>
    <col min="5" max="5" width="8.453125" style="270" bestFit="1" customWidth="1"/>
    <col min="6" max="16384" width="11.453125" style="163"/>
  </cols>
  <sheetData>
    <row r="1" spans="1:5" ht="13">
      <c r="A1" s="55" t="e">
        <f>Presupuesto!#REF!</f>
        <v>#REF!</v>
      </c>
      <c r="B1" s="161"/>
      <c r="C1" s="161"/>
      <c r="D1" s="162"/>
    </row>
    <row r="2" spans="1:5" ht="13">
      <c r="A2" s="55" t="s">
        <v>52</v>
      </c>
      <c r="B2" s="161"/>
      <c r="C2" s="161"/>
      <c r="D2" s="162"/>
    </row>
    <row r="3" spans="1:5" ht="13">
      <c r="A3" s="164"/>
      <c r="B3" s="165"/>
    </row>
    <row r="4" spans="1:5" s="169" customFormat="1" ht="13">
      <c r="A4" s="167" t="s">
        <v>55</v>
      </c>
      <c r="B4" s="167" t="s">
        <v>53</v>
      </c>
      <c r="C4" s="167" t="s">
        <v>54</v>
      </c>
      <c r="D4" s="168" t="s">
        <v>224</v>
      </c>
      <c r="E4" s="271"/>
    </row>
    <row r="5" spans="1:5" s="172" customFormat="1" ht="13">
      <c r="A5" s="167"/>
      <c r="B5" s="170" t="s">
        <v>50</v>
      </c>
      <c r="C5" s="167"/>
      <c r="D5" s="171"/>
      <c r="E5" s="272"/>
    </row>
    <row r="6" spans="1:5" s="174" customFormat="1">
      <c r="A6" s="173">
        <v>1</v>
      </c>
      <c r="B6" s="291" t="s">
        <v>771</v>
      </c>
      <c r="C6" s="292" t="s">
        <v>736</v>
      </c>
      <c r="D6" s="329"/>
      <c r="E6" s="273"/>
    </row>
    <row r="7" spans="1:5" s="174" customFormat="1">
      <c r="A7" s="173">
        <v>2</v>
      </c>
      <c r="B7" s="291" t="s">
        <v>762</v>
      </c>
      <c r="C7" s="292" t="s">
        <v>736</v>
      </c>
      <c r="D7" s="329"/>
      <c r="E7" s="273"/>
    </row>
    <row r="8" spans="1:5" s="174" customFormat="1">
      <c r="A8" s="173">
        <v>3</v>
      </c>
      <c r="B8" s="291" t="s">
        <v>772</v>
      </c>
      <c r="C8" s="292" t="s">
        <v>736</v>
      </c>
      <c r="D8" s="329"/>
      <c r="E8" s="273"/>
    </row>
    <row r="9" spans="1:5" s="174" customFormat="1">
      <c r="A9" s="173">
        <v>4</v>
      </c>
      <c r="B9" s="291" t="s">
        <v>789</v>
      </c>
      <c r="C9" s="292" t="s">
        <v>736</v>
      </c>
      <c r="D9" s="329"/>
      <c r="E9" s="273"/>
    </row>
    <row r="10" spans="1:5" s="174" customFormat="1">
      <c r="A10" s="173">
        <v>5</v>
      </c>
      <c r="B10" s="291" t="s">
        <v>797</v>
      </c>
      <c r="C10" s="292" t="s">
        <v>736</v>
      </c>
      <c r="D10" s="329"/>
      <c r="E10" s="273"/>
    </row>
    <row r="11" spans="1:5" s="174" customFormat="1">
      <c r="A11" s="173">
        <v>6</v>
      </c>
      <c r="B11" s="291" t="s">
        <v>811</v>
      </c>
      <c r="C11" s="292" t="s">
        <v>736</v>
      </c>
      <c r="D11" s="329"/>
      <c r="E11" s="273"/>
    </row>
    <row r="12" spans="1:5" s="174" customFormat="1">
      <c r="A12" s="173">
        <v>7</v>
      </c>
      <c r="B12" s="291" t="s">
        <v>815</v>
      </c>
      <c r="C12" s="292" t="s">
        <v>736</v>
      </c>
      <c r="D12" s="329"/>
      <c r="E12" s="273"/>
    </row>
    <row r="13" spans="1:5" s="174" customFormat="1">
      <c r="A13" s="173">
        <v>8</v>
      </c>
      <c r="B13" s="291" t="s">
        <v>819</v>
      </c>
      <c r="C13" s="292" t="s">
        <v>736</v>
      </c>
      <c r="D13" s="329"/>
      <c r="E13" s="273"/>
    </row>
    <row r="14" spans="1:5" s="174" customFormat="1">
      <c r="A14" s="173">
        <v>9</v>
      </c>
      <c r="B14" s="291" t="s">
        <v>824</v>
      </c>
      <c r="C14" s="292" t="s">
        <v>736</v>
      </c>
      <c r="D14" s="329"/>
      <c r="E14" s="273"/>
    </row>
    <row r="15" spans="1:5" s="174" customFormat="1">
      <c r="A15" s="173">
        <v>10</v>
      </c>
      <c r="B15" s="291" t="s">
        <v>825</v>
      </c>
      <c r="C15" s="292" t="s">
        <v>447</v>
      </c>
      <c r="D15" s="329"/>
      <c r="E15" s="273"/>
    </row>
    <row r="16" spans="1:5" s="174" customFormat="1" hidden="1">
      <c r="A16" s="173">
        <v>11</v>
      </c>
      <c r="B16" s="291"/>
      <c r="C16" s="292"/>
      <c r="D16" s="329"/>
      <c r="E16" s="273"/>
    </row>
    <row r="17" spans="1:5" s="174" customFormat="1" hidden="1">
      <c r="A17" s="173">
        <v>12</v>
      </c>
      <c r="B17" s="291"/>
      <c r="C17" s="292"/>
      <c r="D17" s="329"/>
      <c r="E17" s="273"/>
    </row>
    <row r="18" spans="1:5" s="174" customFormat="1" hidden="1">
      <c r="A18" s="173">
        <v>13</v>
      </c>
      <c r="B18" s="291"/>
      <c r="C18" s="292"/>
      <c r="D18" s="329"/>
      <c r="E18" s="273"/>
    </row>
    <row r="19" spans="1:5" s="174" customFormat="1" hidden="1">
      <c r="A19" s="173">
        <v>14</v>
      </c>
      <c r="B19" s="291"/>
      <c r="C19" s="292"/>
      <c r="D19" s="329"/>
      <c r="E19" s="273"/>
    </row>
    <row r="20" spans="1:5" s="174" customFormat="1" hidden="1">
      <c r="A20" s="173">
        <v>15</v>
      </c>
      <c r="B20" s="291"/>
      <c r="C20" s="292"/>
      <c r="D20" s="329"/>
      <c r="E20" s="273"/>
    </row>
    <row r="21" spans="1:5" s="174" customFormat="1" hidden="1">
      <c r="A21" s="173">
        <v>16</v>
      </c>
      <c r="B21" s="291"/>
      <c r="C21" s="292"/>
      <c r="D21" s="329"/>
      <c r="E21" s="273"/>
    </row>
    <row r="22" spans="1:5" s="174" customFormat="1" hidden="1">
      <c r="A22" s="173">
        <v>17</v>
      </c>
      <c r="B22" s="291"/>
      <c r="C22" s="292"/>
      <c r="D22" s="329"/>
      <c r="E22" s="273"/>
    </row>
    <row r="23" spans="1:5" s="174" customFormat="1" hidden="1">
      <c r="A23" s="173">
        <v>18</v>
      </c>
      <c r="B23" s="291"/>
      <c r="C23" s="292"/>
      <c r="D23" s="329"/>
      <c r="E23" s="273"/>
    </row>
    <row r="24" spans="1:5" s="174" customFormat="1" hidden="1">
      <c r="A24" s="173">
        <v>19</v>
      </c>
      <c r="B24" s="291"/>
      <c r="C24" s="292"/>
      <c r="D24" s="329"/>
      <c r="E24" s="273"/>
    </row>
    <row r="25" spans="1:5" s="174" customFormat="1" hidden="1">
      <c r="A25" s="173">
        <v>20</v>
      </c>
      <c r="B25" s="291"/>
      <c r="C25" s="292"/>
      <c r="D25" s="329"/>
      <c r="E25" s="273"/>
    </row>
    <row r="26" spans="1:5" s="174" customFormat="1" hidden="1">
      <c r="A26" s="173">
        <v>21</v>
      </c>
      <c r="B26" s="291"/>
      <c r="C26" s="292"/>
      <c r="D26" s="329"/>
      <c r="E26" s="273"/>
    </row>
    <row r="27" spans="1:5" s="174" customFormat="1" hidden="1">
      <c r="A27" s="173">
        <v>22</v>
      </c>
      <c r="B27" s="291"/>
      <c r="C27" s="292"/>
      <c r="D27" s="329"/>
      <c r="E27" s="273"/>
    </row>
    <row r="28" spans="1:5" s="174" customFormat="1" hidden="1">
      <c r="A28" s="173">
        <v>23</v>
      </c>
      <c r="B28" s="291"/>
      <c r="C28" s="292"/>
      <c r="D28" s="329"/>
      <c r="E28" s="273"/>
    </row>
    <row r="29" spans="1:5" s="174" customFormat="1" hidden="1">
      <c r="A29" s="173">
        <v>24</v>
      </c>
      <c r="B29" s="291"/>
      <c r="C29" s="292"/>
      <c r="D29" s="329"/>
      <c r="E29" s="273"/>
    </row>
    <row r="30" spans="1:5" s="174" customFormat="1" hidden="1">
      <c r="A30" s="173">
        <v>25</v>
      </c>
      <c r="B30" s="291"/>
      <c r="C30" s="292"/>
      <c r="D30" s="329"/>
      <c r="E30" s="273"/>
    </row>
    <row r="31" spans="1:5" s="174" customFormat="1" hidden="1">
      <c r="A31" s="173">
        <v>26</v>
      </c>
      <c r="B31" s="291"/>
      <c r="C31" s="292"/>
      <c r="D31" s="329"/>
      <c r="E31" s="273"/>
    </row>
    <row r="32" spans="1:5" s="174" customFormat="1" hidden="1">
      <c r="A32" s="173">
        <v>27</v>
      </c>
      <c r="B32" s="291"/>
      <c r="C32" s="292"/>
      <c r="D32" s="329"/>
      <c r="E32" s="273"/>
    </row>
    <row r="33" spans="1:5" s="174" customFormat="1" hidden="1">
      <c r="A33" s="173">
        <v>28</v>
      </c>
      <c r="B33" s="291"/>
      <c r="C33" s="292"/>
      <c r="D33" s="329"/>
      <c r="E33" s="273"/>
    </row>
    <row r="34" spans="1:5" s="174" customFormat="1" hidden="1">
      <c r="A34" s="173">
        <v>29</v>
      </c>
      <c r="B34" s="291"/>
      <c r="C34" s="292"/>
      <c r="D34" s="329"/>
      <c r="E34" s="273"/>
    </row>
    <row r="35" spans="1:5" s="174" customFormat="1" hidden="1">
      <c r="A35" s="173">
        <v>30</v>
      </c>
      <c r="B35" s="291"/>
      <c r="C35" s="292"/>
      <c r="D35" s="329"/>
      <c r="E35" s="273"/>
    </row>
    <row r="36" spans="1:5" s="174" customFormat="1" hidden="1">
      <c r="A36" s="173">
        <v>31</v>
      </c>
      <c r="B36" s="291"/>
      <c r="C36" s="292"/>
      <c r="D36" s="329"/>
      <c r="E36" s="273"/>
    </row>
    <row r="37" spans="1:5" s="174" customFormat="1" hidden="1">
      <c r="A37" s="173">
        <v>32</v>
      </c>
      <c r="B37" s="291"/>
      <c r="C37" s="292"/>
      <c r="D37" s="329"/>
      <c r="E37" s="273"/>
    </row>
    <row r="38" spans="1:5" s="174" customFormat="1" hidden="1">
      <c r="A38" s="173">
        <v>33</v>
      </c>
      <c r="B38" s="291"/>
      <c r="C38" s="292"/>
      <c r="D38" s="329"/>
      <c r="E38" s="273"/>
    </row>
    <row r="39" spans="1:5" s="174" customFormat="1" hidden="1">
      <c r="A39" s="173">
        <v>34</v>
      </c>
      <c r="B39" s="291"/>
      <c r="C39" s="292"/>
      <c r="D39" s="329"/>
      <c r="E39" s="273"/>
    </row>
    <row r="40" spans="1:5" s="174" customFormat="1" hidden="1">
      <c r="A40" s="173">
        <v>35</v>
      </c>
      <c r="B40" s="291"/>
      <c r="C40" s="292"/>
      <c r="D40" s="329"/>
      <c r="E40" s="273"/>
    </row>
    <row r="41" spans="1:5" s="174" customFormat="1" hidden="1">
      <c r="A41" s="173">
        <v>36</v>
      </c>
      <c r="B41" s="291"/>
      <c r="C41" s="292"/>
      <c r="D41" s="329"/>
      <c r="E41" s="273"/>
    </row>
    <row r="42" spans="1:5" s="174" customFormat="1" hidden="1">
      <c r="A42" s="173">
        <v>37</v>
      </c>
      <c r="B42" s="291"/>
      <c r="C42" s="292"/>
      <c r="D42" s="329"/>
      <c r="E42" s="273"/>
    </row>
    <row r="43" spans="1:5" s="174" customFormat="1" hidden="1">
      <c r="A43" s="173">
        <v>38</v>
      </c>
      <c r="B43" s="291"/>
      <c r="C43" s="292"/>
      <c r="D43" s="329"/>
      <c r="E43" s="273"/>
    </row>
    <row r="44" spans="1:5" s="174" customFormat="1" hidden="1">
      <c r="A44" s="173">
        <v>39</v>
      </c>
      <c r="B44" s="291"/>
      <c r="C44" s="292"/>
      <c r="D44" s="329"/>
      <c r="E44" s="273"/>
    </row>
    <row r="45" spans="1:5" s="174" customFormat="1" hidden="1">
      <c r="A45" s="173">
        <v>40</v>
      </c>
      <c r="B45" s="291"/>
      <c r="C45" s="292"/>
      <c r="D45" s="329"/>
      <c r="E45" s="273"/>
    </row>
    <row r="46" spans="1:5" s="174" customFormat="1" hidden="1">
      <c r="A46" s="173">
        <v>41</v>
      </c>
      <c r="B46" s="291"/>
      <c r="C46" s="292"/>
      <c r="D46" s="329"/>
      <c r="E46" s="273"/>
    </row>
    <row r="47" spans="1:5" s="174" customFormat="1" hidden="1">
      <c r="A47" s="173">
        <v>42</v>
      </c>
      <c r="B47" s="291"/>
      <c r="C47" s="292"/>
      <c r="D47" s="329"/>
      <c r="E47" s="273"/>
    </row>
    <row r="48" spans="1:5" s="174" customFormat="1" hidden="1">
      <c r="A48" s="173">
        <v>43</v>
      </c>
      <c r="B48" s="291"/>
      <c r="C48" s="292"/>
      <c r="D48" s="329"/>
      <c r="E48" s="273"/>
    </row>
    <row r="49" spans="1:5" s="174" customFormat="1" hidden="1">
      <c r="A49" s="173">
        <v>44</v>
      </c>
      <c r="B49" s="291"/>
      <c r="C49" s="292"/>
      <c r="D49" s="329"/>
      <c r="E49" s="273"/>
    </row>
    <row r="50" spans="1:5" s="174" customFormat="1" hidden="1">
      <c r="A50" s="173">
        <v>45</v>
      </c>
      <c r="B50" s="291"/>
      <c r="C50" s="292"/>
      <c r="D50" s="329"/>
      <c r="E50" s="273"/>
    </row>
    <row r="51" spans="1:5" s="174" customFormat="1" hidden="1">
      <c r="A51" s="173">
        <v>46</v>
      </c>
      <c r="B51" s="291"/>
      <c r="C51" s="292"/>
      <c r="D51" s="329"/>
      <c r="E51" s="273"/>
    </row>
    <row r="52" spans="1:5" s="174" customFormat="1" hidden="1">
      <c r="A52" s="173">
        <v>47</v>
      </c>
      <c r="B52" s="291"/>
      <c r="C52" s="292"/>
      <c r="D52" s="329"/>
      <c r="E52" s="273"/>
    </row>
    <row r="53" spans="1:5" s="174" customFormat="1" hidden="1">
      <c r="A53" s="173">
        <v>48</v>
      </c>
      <c r="B53" s="291"/>
      <c r="C53" s="292"/>
      <c r="D53" s="329"/>
      <c r="E53" s="273"/>
    </row>
    <row r="54" spans="1:5" s="174" customFormat="1" hidden="1">
      <c r="A54" s="173">
        <v>49</v>
      </c>
      <c r="B54" s="291"/>
      <c r="C54" s="292"/>
      <c r="D54" s="329"/>
      <c r="E54" s="273"/>
    </row>
    <row r="55" spans="1:5" s="174" customFormat="1" hidden="1">
      <c r="A55" s="173">
        <v>50</v>
      </c>
      <c r="B55" s="291"/>
      <c r="C55" s="292"/>
      <c r="D55" s="329"/>
      <c r="E55" s="273"/>
    </row>
    <row r="56" spans="1:5" s="174" customFormat="1" hidden="1">
      <c r="A56" s="173">
        <v>51</v>
      </c>
      <c r="B56" s="291"/>
      <c r="C56" s="292"/>
      <c r="D56" s="329"/>
      <c r="E56" s="273"/>
    </row>
    <row r="57" spans="1:5" s="174" customFormat="1" hidden="1">
      <c r="A57" s="173">
        <v>52</v>
      </c>
      <c r="B57" s="291"/>
      <c r="C57" s="292"/>
      <c r="D57" s="329"/>
      <c r="E57" s="273"/>
    </row>
    <row r="58" spans="1:5" s="174" customFormat="1" hidden="1">
      <c r="A58" s="173">
        <v>53</v>
      </c>
      <c r="B58" s="291"/>
      <c r="C58" s="292"/>
      <c r="D58" s="329"/>
      <c r="E58" s="273"/>
    </row>
    <row r="59" spans="1:5" s="174" customFormat="1" hidden="1">
      <c r="A59" s="173">
        <v>54</v>
      </c>
      <c r="B59" s="291"/>
      <c r="C59" s="292"/>
      <c r="D59" s="329"/>
      <c r="E59" s="273"/>
    </row>
    <row r="60" spans="1:5" s="172" customFormat="1" ht="13">
      <c r="A60" s="167"/>
      <c r="B60" s="268" t="s">
        <v>110</v>
      </c>
      <c r="C60" s="167"/>
      <c r="D60" s="171"/>
      <c r="E60" s="272"/>
    </row>
    <row r="61" spans="1:5" s="175" customFormat="1">
      <c r="A61" s="173">
        <v>101</v>
      </c>
      <c r="B61" s="337" t="s">
        <v>735</v>
      </c>
      <c r="C61" s="338" t="s">
        <v>736</v>
      </c>
      <c r="D61" s="339"/>
      <c r="E61" s="273"/>
    </row>
    <row r="62" spans="1:5" s="175" customFormat="1">
      <c r="A62" s="173">
        <v>102</v>
      </c>
      <c r="B62" s="337" t="s">
        <v>748</v>
      </c>
      <c r="C62" s="338" t="s">
        <v>736</v>
      </c>
      <c r="D62" s="339"/>
      <c r="E62" s="273"/>
    </row>
    <row r="63" spans="1:5" s="175" customFormat="1">
      <c r="A63" s="173">
        <v>103</v>
      </c>
      <c r="B63" s="337" t="s">
        <v>749</v>
      </c>
      <c r="C63" s="338" t="s">
        <v>750</v>
      </c>
      <c r="D63" s="339"/>
      <c r="E63" s="273"/>
    </row>
    <row r="64" spans="1:5" s="175" customFormat="1">
      <c r="A64" s="173">
        <v>104</v>
      </c>
      <c r="B64" s="337" t="s">
        <v>756</v>
      </c>
      <c r="C64" s="338" t="s">
        <v>757</v>
      </c>
      <c r="D64" s="339"/>
      <c r="E64" s="273"/>
    </row>
    <row r="65" spans="1:5" s="175" customFormat="1">
      <c r="A65" s="173">
        <v>105</v>
      </c>
      <c r="B65" s="337" t="s">
        <v>758</v>
      </c>
      <c r="C65" s="338" t="s">
        <v>759</v>
      </c>
      <c r="D65" s="339"/>
      <c r="E65" s="273"/>
    </row>
    <row r="66" spans="1:5" s="175" customFormat="1">
      <c r="A66" s="173">
        <v>106</v>
      </c>
      <c r="B66" s="337" t="s">
        <v>756</v>
      </c>
      <c r="C66" s="338" t="s">
        <v>757</v>
      </c>
      <c r="D66" s="339"/>
      <c r="E66" s="273"/>
    </row>
    <row r="67" spans="1:5" s="175" customFormat="1">
      <c r="A67" s="173">
        <v>107</v>
      </c>
      <c r="B67" s="337" t="s">
        <v>758</v>
      </c>
      <c r="C67" s="338" t="s">
        <v>759</v>
      </c>
      <c r="D67" s="339"/>
      <c r="E67" s="273"/>
    </row>
    <row r="68" spans="1:5" s="175" customFormat="1">
      <c r="A68" s="173">
        <v>108</v>
      </c>
      <c r="B68" s="337" t="s">
        <v>778</v>
      </c>
      <c r="C68" s="338" t="s">
        <v>736</v>
      </c>
      <c r="D68" s="690"/>
      <c r="E68" s="273"/>
    </row>
    <row r="69" spans="1:5" s="175" customFormat="1">
      <c r="A69" s="694">
        <v>109</v>
      </c>
      <c r="B69" s="693" t="s">
        <v>770</v>
      </c>
      <c r="C69" s="692" t="s">
        <v>736</v>
      </c>
      <c r="D69" s="695"/>
      <c r="E69" s="273"/>
    </row>
    <row r="70" spans="1:5" s="175" customFormat="1">
      <c r="A70" s="694">
        <v>110</v>
      </c>
      <c r="B70" s="693" t="s">
        <v>779</v>
      </c>
      <c r="C70" s="692" t="s">
        <v>736</v>
      </c>
      <c r="D70" s="696"/>
      <c r="E70" s="273"/>
    </row>
    <row r="71" spans="1:5" s="175" customFormat="1">
      <c r="A71" s="173">
        <v>111</v>
      </c>
      <c r="B71" s="337" t="s">
        <v>773</v>
      </c>
      <c r="C71" s="338" t="s">
        <v>736</v>
      </c>
      <c r="D71" s="339"/>
      <c r="E71" s="273"/>
    </row>
    <row r="72" spans="1:5" s="175" customFormat="1">
      <c r="A72" s="173">
        <v>112</v>
      </c>
      <c r="B72" s="337" t="s">
        <v>780</v>
      </c>
      <c r="C72" s="338" t="s">
        <v>736</v>
      </c>
      <c r="D72" s="339"/>
      <c r="E72" s="273"/>
    </row>
    <row r="73" spans="1:5" s="175" customFormat="1">
      <c r="A73" s="173">
        <v>113</v>
      </c>
      <c r="B73" s="337" t="s">
        <v>798</v>
      </c>
      <c r="C73" s="338" t="s">
        <v>736</v>
      </c>
      <c r="D73" s="339"/>
      <c r="E73" s="273"/>
    </row>
    <row r="74" spans="1:5" s="175" customFormat="1">
      <c r="A74" s="173">
        <v>114</v>
      </c>
      <c r="B74" s="337" t="s">
        <v>805</v>
      </c>
      <c r="C74" s="338" t="s">
        <v>744</v>
      </c>
      <c r="D74" s="339"/>
      <c r="E74" s="273"/>
    </row>
    <row r="75" spans="1:5" s="175" customFormat="1">
      <c r="A75" s="173">
        <v>115</v>
      </c>
      <c r="B75" s="337" t="s">
        <v>806</v>
      </c>
      <c r="C75" s="338" t="s">
        <v>736</v>
      </c>
      <c r="D75" s="339"/>
      <c r="E75" s="273"/>
    </row>
    <row r="76" spans="1:5" s="175" customFormat="1">
      <c r="A76" s="173">
        <v>116</v>
      </c>
      <c r="B76" s="337" t="s">
        <v>812</v>
      </c>
      <c r="C76" s="338" t="s">
        <v>724</v>
      </c>
      <c r="D76" s="339"/>
      <c r="E76" s="273"/>
    </row>
    <row r="77" spans="1:5" s="175" customFormat="1">
      <c r="A77" s="173">
        <v>117</v>
      </c>
      <c r="B77" s="337" t="s">
        <v>813</v>
      </c>
      <c r="C77" s="338" t="s">
        <v>712</v>
      </c>
      <c r="D77" s="339"/>
      <c r="E77" s="273"/>
    </row>
    <row r="78" spans="1:5" s="175" customFormat="1">
      <c r="A78" s="173">
        <v>118</v>
      </c>
      <c r="B78" s="337" t="s">
        <v>814</v>
      </c>
      <c r="C78" s="338" t="s">
        <v>736</v>
      </c>
      <c r="D78" s="339"/>
      <c r="E78" s="273"/>
    </row>
    <row r="79" spans="1:5" s="175" customFormat="1">
      <c r="A79" s="173">
        <v>119</v>
      </c>
      <c r="B79" s="337" t="s">
        <v>818</v>
      </c>
      <c r="C79" s="338" t="s">
        <v>736</v>
      </c>
      <c r="D79" s="339"/>
      <c r="E79" s="273"/>
    </row>
    <row r="80" spans="1:5" s="175" customFormat="1" hidden="1">
      <c r="A80" s="173">
        <v>120</v>
      </c>
      <c r="B80" s="340"/>
      <c r="C80" s="341"/>
      <c r="D80" s="342"/>
      <c r="E80" s="273"/>
    </row>
    <row r="81" spans="1:5" s="175" customFormat="1" hidden="1">
      <c r="A81" s="173">
        <v>121</v>
      </c>
      <c r="B81" s="343"/>
      <c r="C81" s="344"/>
      <c r="D81" s="345"/>
      <c r="E81" s="273"/>
    </row>
    <row r="82" spans="1:5" s="175" customFormat="1" hidden="1">
      <c r="A82" s="173">
        <v>122</v>
      </c>
      <c r="B82" s="343"/>
      <c r="C82" s="344"/>
      <c r="D82" s="345"/>
      <c r="E82" s="273"/>
    </row>
    <row r="83" spans="1:5" s="175" customFormat="1" hidden="1">
      <c r="A83" s="173">
        <v>123</v>
      </c>
      <c r="B83" s="291"/>
      <c r="C83" s="292"/>
      <c r="D83" s="329"/>
      <c r="E83" s="273"/>
    </row>
    <row r="84" spans="1:5" s="175" customFormat="1" hidden="1">
      <c r="A84" s="173">
        <v>124</v>
      </c>
      <c r="B84" s="291"/>
      <c r="C84" s="292"/>
      <c r="D84" s="329"/>
      <c r="E84" s="273"/>
    </row>
    <row r="85" spans="1:5" s="175" customFormat="1" hidden="1">
      <c r="A85" s="173">
        <v>125</v>
      </c>
      <c r="B85" s="291"/>
      <c r="C85" s="292"/>
      <c r="D85" s="329"/>
      <c r="E85" s="273"/>
    </row>
    <row r="86" spans="1:5" s="175" customFormat="1" hidden="1">
      <c r="A86" s="173">
        <v>126</v>
      </c>
      <c r="B86" s="291"/>
      <c r="C86" s="292"/>
      <c r="D86" s="329"/>
      <c r="E86" s="273"/>
    </row>
    <row r="87" spans="1:5" s="175" customFormat="1" hidden="1">
      <c r="A87" s="173">
        <v>127</v>
      </c>
      <c r="B87" s="291"/>
      <c r="C87" s="292"/>
      <c r="D87" s="329"/>
      <c r="E87" s="273"/>
    </row>
    <row r="88" spans="1:5" s="175" customFormat="1" hidden="1">
      <c r="A88" s="173">
        <v>128</v>
      </c>
      <c r="B88" s="291"/>
      <c r="C88" s="292"/>
      <c r="D88" s="329"/>
      <c r="E88" s="273"/>
    </row>
    <row r="89" spans="1:5" s="175" customFormat="1" hidden="1">
      <c r="A89" s="173">
        <v>129</v>
      </c>
      <c r="B89" s="291"/>
      <c r="C89" s="292"/>
      <c r="D89" s="329"/>
      <c r="E89" s="273"/>
    </row>
    <row r="90" spans="1:5" s="175" customFormat="1" hidden="1">
      <c r="A90" s="173">
        <v>130</v>
      </c>
      <c r="B90" s="291"/>
      <c r="C90" s="292"/>
      <c r="D90" s="329"/>
      <c r="E90" s="273"/>
    </row>
    <row r="91" spans="1:5" s="175" customFormat="1" hidden="1">
      <c r="A91" s="173">
        <v>131</v>
      </c>
      <c r="B91" s="291"/>
      <c r="C91" s="292"/>
      <c r="D91" s="329"/>
      <c r="E91" s="273"/>
    </row>
    <row r="92" spans="1:5" s="175" customFormat="1" hidden="1">
      <c r="A92" s="173">
        <v>132</v>
      </c>
      <c r="B92" s="291"/>
      <c r="C92" s="292"/>
      <c r="D92" s="329"/>
      <c r="E92" s="273"/>
    </row>
    <row r="93" spans="1:5" s="175" customFormat="1" hidden="1">
      <c r="A93" s="173">
        <v>133</v>
      </c>
      <c r="B93" s="291"/>
      <c r="C93" s="292"/>
      <c r="D93" s="329"/>
      <c r="E93" s="273"/>
    </row>
    <row r="94" spans="1:5" s="175" customFormat="1" hidden="1">
      <c r="A94" s="173">
        <v>134</v>
      </c>
      <c r="B94" s="291"/>
      <c r="C94" s="292"/>
      <c r="D94" s="329"/>
      <c r="E94" s="273"/>
    </row>
    <row r="95" spans="1:5" s="175" customFormat="1" hidden="1">
      <c r="A95" s="173">
        <v>135</v>
      </c>
      <c r="B95" s="291"/>
      <c r="C95" s="292"/>
      <c r="D95" s="329"/>
      <c r="E95" s="273"/>
    </row>
    <row r="96" spans="1:5" s="175" customFormat="1" hidden="1">
      <c r="A96" s="173">
        <v>136</v>
      </c>
      <c r="B96" s="291"/>
      <c r="C96" s="292"/>
      <c r="D96" s="329"/>
      <c r="E96" s="273"/>
    </row>
    <row r="97" spans="1:5" s="175" customFormat="1" hidden="1">
      <c r="A97" s="173">
        <v>137</v>
      </c>
      <c r="B97" s="291"/>
      <c r="C97" s="292"/>
      <c r="D97" s="329"/>
      <c r="E97" s="273"/>
    </row>
    <row r="98" spans="1:5" s="175" customFormat="1" hidden="1">
      <c r="A98" s="173">
        <v>138</v>
      </c>
      <c r="B98" s="291"/>
      <c r="C98" s="292"/>
      <c r="D98" s="329"/>
      <c r="E98" s="273"/>
    </row>
    <row r="99" spans="1:5" s="175" customFormat="1" hidden="1">
      <c r="A99" s="173">
        <v>139</v>
      </c>
      <c r="B99" s="291"/>
      <c r="C99" s="292"/>
      <c r="D99" s="329"/>
      <c r="E99" s="273"/>
    </row>
    <row r="100" spans="1:5" s="175" customFormat="1" hidden="1">
      <c r="A100" s="173">
        <v>140</v>
      </c>
      <c r="B100" s="291"/>
      <c r="C100" s="292"/>
      <c r="D100" s="329"/>
      <c r="E100" s="273"/>
    </row>
    <row r="101" spans="1:5" s="175" customFormat="1" hidden="1">
      <c r="A101" s="173">
        <v>141</v>
      </c>
      <c r="B101" s="291"/>
      <c r="C101" s="292"/>
      <c r="D101" s="329"/>
      <c r="E101" s="273"/>
    </row>
    <row r="102" spans="1:5" s="175" customFormat="1" hidden="1">
      <c r="A102" s="173">
        <v>142</v>
      </c>
      <c r="B102" s="291"/>
      <c r="C102" s="292"/>
      <c r="D102" s="329"/>
      <c r="E102" s="273"/>
    </row>
    <row r="103" spans="1:5" s="175" customFormat="1" hidden="1">
      <c r="A103" s="173">
        <v>143</v>
      </c>
      <c r="B103" s="291"/>
      <c r="C103" s="292"/>
      <c r="D103" s="329"/>
      <c r="E103" s="273"/>
    </row>
    <row r="104" spans="1:5" s="175" customFormat="1" hidden="1">
      <c r="A104" s="173">
        <v>144</v>
      </c>
      <c r="B104" s="291"/>
      <c r="C104" s="292"/>
      <c r="D104" s="329"/>
      <c r="E104" s="273"/>
    </row>
    <row r="105" spans="1:5" s="175" customFormat="1" hidden="1">
      <c r="A105" s="173">
        <v>145</v>
      </c>
      <c r="B105" s="291"/>
      <c r="C105" s="292"/>
      <c r="D105" s="329"/>
      <c r="E105" s="273"/>
    </row>
    <row r="106" spans="1:5" s="175" customFormat="1" hidden="1">
      <c r="A106" s="173">
        <v>146</v>
      </c>
      <c r="B106" s="291"/>
      <c r="C106" s="292"/>
      <c r="D106" s="329"/>
      <c r="E106" s="273"/>
    </row>
    <row r="107" spans="1:5" s="175" customFormat="1" hidden="1">
      <c r="A107" s="173">
        <v>147</v>
      </c>
      <c r="B107" s="291"/>
      <c r="C107" s="292"/>
      <c r="D107" s="329"/>
      <c r="E107" s="273"/>
    </row>
    <row r="108" spans="1:5" s="175" customFormat="1" hidden="1">
      <c r="A108" s="173">
        <v>148</v>
      </c>
      <c r="B108" s="291"/>
      <c r="C108" s="292"/>
      <c r="D108" s="329"/>
      <c r="E108" s="273"/>
    </row>
    <row r="109" spans="1:5" s="172" customFormat="1" ht="13">
      <c r="A109" s="167"/>
      <c r="B109" s="170" t="s">
        <v>51</v>
      </c>
      <c r="C109" s="167"/>
      <c r="D109" s="171"/>
      <c r="E109" s="273"/>
    </row>
    <row r="110" spans="1:5" s="175" customFormat="1">
      <c r="A110" s="173">
        <v>201</v>
      </c>
      <c r="B110" s="347" t="s">
        <v>740</v>
      </c>
      <c r="C110" s="348" t="s">
        <v>745</v>
      </c>
      <c r="D110" s="349"/>
      <c r="E110" s="273"/>
    </row>
    <row r="111" spans="1:5" s="175" customFormat="1">
      <c r="A111" s="173">
        <v>202</v>
      </c>
      <c r="B111" s="350" t="s">
        <v>741</v>
      </c>
      <c r="C111" s="351" t="s">
        <v>447</v>
      </c>
      <c r="D111" s="349"/>
      <c r="E111" s="273"/>
    </row>
    <row r="112" spans="1:5" s="175" customFormat="1">
      <c r="A112" s="173">
        <v>203</v>
      </c>
      <c r="B112" s="350" t="s">
        <v>742</v>
      </c>
      <c r="C112" s="351" t="s">
        <v>259</v>
      </c>
      <c r="D112" s="349"/>
      <c r="E112" s="273"/>
    </row>
    <row r="113" spans="1:5" s="175" customFormat="1">
      <c r="A113" s="173">
        <v>204</v>
      </c>
      <c r="B113" s="352" t="s">
        <v>743</v>
      </c>
      <c r="C113" s="353" t="s">
        <v>447</v>
      </c>
      <c r="D113" s="349"/>
      <c r="E113" s="273"/>
    </row>
    <row r="114" spans="1:5" s="175" customFormat="1">
      <c r="A114" s="173">
        <v>205</v>
      </c>
      <c r="B114" s="352" t="s">
        <v>743</v>
      </c>
      <c r="C114" s="353" t="s">
        <v>744</v>
      </c>
      <c r="D114" s="349"/>
      <c r="E114" s="273"/>
    </row>
    <row r="115" spans="1:5" s="175" customFormat="1">
      <c r="A115" s="173">
        <v>206</v>
      </c>
      <c r="B115" s="352" t="s">
        <v>746</v>
      </c>
      <c r="C115" s="353" t="s">
        <v>747</v>
      </c>
      <c r="D115" s="349"/>
      <c r="E115" s="273"/>
    </row>
    <row r="116" spans="1:5" s="175" customFormat="1">
      <c r="A116" s="173">
        <v>207</v>
      </c>
      <c r="B116" s="352" t="s">
        <v>751</v>
      </c>
      <c r="C116" s="353" t="s">
        <v>712</v>
      </c>
      <c r="D116" s="689"/>
      <c r="E116" s="273"/>
    </row>
    <row r="117" spans="1:5" s="175" customFormat="1">
      <c r="A117" s="173">
        <v>208</v>
      </c>
      <c r="B117" s="350" t="s">
        <v>752</v>
      </c>
      <c r="C117" s="354" t="s">
        <v>753</v>
      </c>
      <c r="D117" s="689"/>
      <c r="E117" s="273"/>
    </row>
    <row r="118" spans="1:5" s="175" customFormat="1">
      <c r="A118" s="173">
        <v>209</v>
      </c>
      <c r="B118" s="350" t="s">
        <v>754</v>
      </c>
      <c r="C118" s="354" t="s">
        <v>447</v>
      </c>
      <c r="D118" s="349"/>
      <c r="E118" s="273"/>
    </row>
    <row r="119" spans="1:5" s="175" customFormat="1">
      <c r="A119" s="173">
        <v>210</v>
      </c>
      <c r="B119" s="350" t="s">
        <v>755</v>
      </c>
      <c r="C119" s="354" t="s">
        <v>447</v>
      </c>
      <c r="D119" s="349"/>
      <c r="E119" s="273"/>
    </row>
    <row r="120" spans="1:5" s="175" customFormat="1">
      <c r="A120" s="173">
        <v>211</v>
      </c>
      <c r="B120" s="350" t="s">
        <v>760</v>
      </c>
      <c r="C120" s="351" t="s">
        <v>761</v>
      </c>
      <c r="D120" s="349"/>
      <c r="E120" s="273"/>
    </row>
    <row r="121" spans="1:5" s="175" customFormat="1">
      <c r="A121" s="173">
        <v>212</v>
      </c>
      <c r="B121" s="355" t="s">
        <v>763</v>
      </c>
      <c r="C121" s="356" t="s">
        <v>761</v>
      </c>
      <c r="D121" s="349"/>
      <c r="E121" s="273"/>
    </row>
    <row r="122" spans="1:5" s="175" customFormat="1">
      <c r="A122" s="173">
        <v>213</v>
      </c>
      <c r="B122" s="355" t="s">
        <v>764</v>
      </c>
      <c r="C122" s="356" t="s">
        <v>712</v>
      </c>
      <c r="D122" s="349"/>
      <c r="E122" s="273"/>
    </row>
    <row r="123" spans="1:5" s="175" customFormat="1">
      <c r="A123" s="173">
        <v>214</v>
      </c>
      <c r="B123" s="355" t="s">
        <v>765</v>
      </c>
      <c r="C123" s="356" t="s">
        <v>761</v>
      </c>
      <c r="D123" s="349"/>
      <c r="E123" s="273"/>
    </row>
    <row r="124" spans="1:5" s="175" customFormat="1">
      <c r="A124" s="173">
        <v>215</v>
      </c>
      <c r="B124" s="355" t="s">
        <v>766</v>
      </c>
      <c r="C124" s="348" t="s">
        <v>761</v>
      </c>
      <c r="D124" s="349"/>
      <c r="E124" s="273"/>
    </row>
    <row r="125" spans="1:5" s="175" customFormat="1">
      <c r="A125" s="173">
        <v>216</v>
      </c>
      <c r="B125" s="355" t="s">
        <v>767</v>
      </c>
      <c r="C125" s="357" t="s">
        <v>761</v>
      </c>
      <c r="D125" s="349"/>
      <c r="E125" s="273"/>
    </row>
    <row r="126" spans="1:5" s="175" customFormat="1">
      <c r="A126" s="173">
        <v>217</v>
      </c>
      <c r="B126" s="355" t="s">
        <v>768</v>
      </c>
      <c r="C126" s="357" t="s">
        <v>553</v>
      </c>
      <c r="D126" s="349"/>
      <c r="E126" s="273"/>
    </row>
    <row r="127" spans="1:5" s="175" customFormat="1">
      <c r="A127" s="173">
        <v>218</v>
      </c>
      <c r="B127" s="350" t="s">
        <v>769</v>
      </c>
      <c r="C127" s="354" t="s">
        <v>750</v>
      </c>
      <c r="D127" s="349"/>
      <c r="E127" s="273"/>
    </row>
    <row r="128" spans="1:5" s="175" customFormat="1">
      <c r="A128" s="173">
        <v>219</v>
      </c>
      <c r="B128" s="355" t="s">
        <v>774</v>
      </c>
      <c r="C128" s="357" t="s">
        <v>552</v>
      </c>
      <c r="D128" s="349"/>
      <c r="E128" s="273"/>
    </row>
    <row r="129" spans="1:5" s="175" customFormat="1">
      <c r="A129" s="173">
        <v>220</v>
      </c>
      <c r="B129" s="350" t="s">
        <v>775</v>
      </c>
      <c r="C129" s="354" t="s">
        <v>259</v>
      </c>
      <c r="D129" s="349"/>
      <c r="E129" s="273"/>
    </row>
    <row r="130" spans="1:5" s="175" customFormat="1">
      <c r="A130" s="173">
        <v>221</v>
      </c>
      <c r="B130" s="350" t="s">
        <v>776</v>
      </c>
      <c r="C130" s="354" t="s">
        <v>712</v>
      </c>
      <c r="D130" s="349"/>
      <c r="E130" s="273"/>
    </row>
    <row r="131" spans="1:5" s="175" customFormat="1">
      <c r="A131" s="173">
        <v>222</v>
      </c>
      <c r="B131" s="350" t="s">
        <v>777</v>
      </c>
      <c r="C131" s="354" t="s">
        <v>712</v>
      </c>
      <c r="D131" s="349"/>
      <c r="E131" s="273"/>
    </row>
    <row r="132" spans="1:5" s="175" customFormat="1">
      <c r="A132" s="173">
        <v>223</v>
      </c>
      <c r="B132" s="355" t="s">
        <v>781</v>
      </c>
      <c r="C132" s="348" t="s">
        <v>747</v>
      </c>
      <c r="D132" s="349"/>
      <c r="E132" s="273"/>
    </row>
    <row r="133" spans="1:5" s="175" customFormat="1">
      <c r="A133" s="173">
        <v>224</v>
      </c>
      <c r="B133" s="352" t="s">
        <v>782</v>
      </c>
      <c r="C133" s="353" t="s">
        <v>259</v>
      </c>
      <c r="D133" s="349"/>
      <c r="E133" s="273"/>
    </row>
    <row r="134" spans="1:5" s="175" customFormat="1">
      <c r="A134" s="173">
        <v>225</v>
      </c>
      <c r="B134" s="350" t="s">
        <v>783</v>
      </c>
      <c r="C134" s="351" t="s">
        <v>259</v>
      </c>
      <c r="D134" s="349"/>
      <c r="E134" s="273"/>
    </row>
    <row r="135" spans="1:5" s="175" customFormat="1">
      <c r="A135" s="173">
        <v>226</v>
      </c>
      <c r="B135" s="347" t="s">
        <v>763</v>
      </c>
      <c r="C135" s="351" t="s">
        <v>761</v>
      </c>
      <c r="D135" s="349"/>
      <c r="E135" s="273"/>
    </row>
    <row r="136" spans="1:5" s="175" customFormat="1" ht="25">
      <c r="A136" s="173">
        <v>227</v>
      </c>
      <c r="B136" s="698" t="s">
        <v>785</v>
      </c>
      <c r="C136" s="354" t="s">
        <v>712</v>
      </c>
      <c r="D136" s="349"/>
      <c r="E136" s="273"/>
    </row>
    <row r="137" spans="1:5" s="175" customFormat="1">
      <c r="A137" s="173">
        <v>228</v>
      </c>
      <c r="B137" s="350" t="s">
        <v>786</v>
      </c>
      <c r="C137" s="351" t="s">
        <v>712</v>
      </c>
      <c r="D137" s="349"/>
      <c r="E137" s="273"/>
    </row>
    <row r="138" spans="1:5" s="175" customFormat="1">
      <c r="A138" s="173">
        <v>229</v>
      </c>
      <c r="B138" s="350" t="s">
        <v>787</v>
      </c>
      <c r="C138" s="351" t="s">
        <v>226</v>
      </c>
      <c r="D138" s="349"/>
      <c r="E138" s="273"/>
    </row>
    <row r="139" spans="1:5" s="175" customFormat="1">
      <c r="A139" s="173">
        <v>230</v>
      </c>
      <c r="B139" s="350" t="s">
        <v>788</v>
      </c>
      <c r="C139" s="351" t="s">
        <v>712</v>
      </c>
      <c r="D139" s="349"/>
      <c r="E139" s="273"/>
    </row>
    <row r="140" spans="1:5" s="175" customFormat="1">
      <c r="A140" s="173">
        <v>231</v>
      </c>
      <c r="B140" s="355" t="s">
        <v>790</v>
      </c>
      <c r="C140" s="357" t="s">
        <v>712</v>
      </c>
      <c r="D140" s="349"/>
      <c r="E140" s="273"/>
    </row>
    <row r="141" spans="1:5" s="175" customFormat="1">
      <c r="A141" s="173">
        <v>232</v>
      </c>
      <c r="B141" s="355" t="s">
        <v>791</v>
      </c>
      <c r="C141" s="357" t="s">
        <v>712</v>
      </c>
      <c r="D141" s="349"/>
      <c r="E141" s="273"/>
    </row>
    <row r="142" spans="1:5" s="175" customFormat="1">
      <c r="A142" s="173">
        <v>233</v>
      </c>
      <c r="B142" s="352" t="s">
        <v>792</v>
      </c>
      <c r="C142" s="353" t="s">
        <v>712</v>
      </c>
      <c r="D142" s="349"/>
      <c r="E142" s="273"/>
    </row>
    <row r="143" spans="1:5" s="175" customFormat="1">
      <c r="A143" s="173">
        <v>234</v>
      </c>
      <c r="B143" s="350" t="s">
        <v>793</v>
      </c>
      <c r="C143" s="354" t="s">
        <v>712</v>
      </c>
      <c r="D143" s="349"/>
      <c r="E143" s="273"/>
    </row>
    <row r="144" spans="1:5" s="175" customFormat="1">
      <c r="A144" s="173">
        <v>235</v>
      </c>
      <c r="B144" s="350" t="s">
        <v>794</v>
      </c>
      <c r="C144" s="351" t="s">
        <v>712</v>
      </c>
      <c r="D144" s="349"/>
      <c r="E144" s="273"/>
    </row>
    <row r="145" spans="1:5" s="175" customFormat="1">
      <c r="A145" s="173">
        <v>236</v>
      </c>
      <c r="B145" s="350" t="s">
        <v>795</v>
      </c>
      <c r="C145" s="351" t="s">
        <v>712</v>
      </c>
      <c r="D145" s="349"/>
      <c r="E145" s="273"/>
    </row>
    <row r="146" spans="1:5" s="175" customFormat="1">
      <c r="A146" s="173">
        <v>237</v>
      </c>
      <c r="B146" s="355" t="s">
        <v>796</v>
      </c>
      <c r="C146" s="357" t="s">
        <v>712</v>
      </c>
      <c r="D146" s="349"/>
      <c r="E146" s="273"/>
    </row>
    <row r="147" spans="1:5" s="175" customFormat="1">
      <c r="A147" s="173">
        <v>238</v>
      </c>
      <c r="B147" s="350" t="s">
        <v>799</v>
      </c>
      <c r="C147" s="351" t="s">
        <v>712</v>
      </c>
      <c r="D147" s="349"/>
      <c r="E147" s="273"/>
    </row>
    <row r="148" spans="1:5" s="175" customFormat="1">
      <c r="A148" s="173">
        <v>239</v>
      </c>
      <c r="B148" s="358" t="s">
        <v>800</v>
      </c>
      <c r="C148" s="359" t="s">
        <v>712</v>
      </c>
      <c r="D148" s="349"/>
      <c r="E148" s="273"/>
    </row>
    <row r="149" spans="1:5" s="175" customFormat="1">
      <c r="A149" s="173">
        <v>240</v>
      </c>
      <c r="B149" s="358" t="s">
        <v>801</v>
      </c>
      <c r="C149" s="359" t="s">
        <v>761</v>
      </c>
      <c r="D149" s="349"/>
      <c r="E149" s="273"/>
    </row>
    <row r="150" spans="1:5" s="175" customFormat="1">
      <c r="A150" s="173">
        <v>241</v>
      </c>
      <c r="B150" s="360" t="s">
        <v>802</v>
      </c>
      <c r="C150" s="359" t="s">
        <v>225</v>
      </c>
      <c r="D150" s="349"/>
      <c r="E150" s="273"/>
    </row>
    <row r="151" spans="1:5" s="175" customFormat="1">
      <c r="A151" s="173">
        <v>242</v>
      </c>
      <c r="B151" s="352" t="s">
        <v>803</v>
      </c>
      <c r="C151" s="353" t="s">
        <v>225</v>
      </c>
      <c r="D151" s="349"/>
      <c r="E151" s="273"/>
    </row>
    <row r="152" spans="1:5" s="175" customFormat="1">
      <c r="A152" s="173">
        <v>243</v>
      </c>
      <c r="B152" s="350" t="s">
        <v>804</v>
      </c>
      <c r="C152" s="351" t="s">
        <v>553</v>
      </c>
      <c r="D152" s="349"/>
      <c r="E152" s="273"/>
    </row>
    <row r="153" spans="1:5" s="175" customFormat="1">
      <c r="A153" s="173">
        <v>244</v>
      </c>
      <c r="B153" s="352" t="s">
        <v>807</v>
      </c>
      <c r="C153" s="353" t="s">
        <v>447</v>
      </c>
      <c r="D153" s="349"/>
      <c r="E153" s="273"/>
    </row>
    <row r="154" spans="1:5" s="175" customFormat="1">
      <c r="A154" s="173">
        <v>245</v>
      </c>
      <c r="B154" s="350" t="s">
        <v>808</v>
      </c>
      <c r="C154" s="348" t="s">
        <v>226</v>
      </c>
      <c r="D154" s="349"/>
      <c r="E154" s="273"/>
    </row>
    <row r="155" spans="1:5" s="175" customFormat="1">
      <c r="A155" s="173">
        <v>246</v>
      </c>
      <c r="B155" s="350" t="s">
        <v>809</v>
      </c>
      <c r="C155" s="354" t="s">
        <v>712</v>
      </c>
      <c r="D155" s="349"/>
      <c r="E155" s="273"/>
    </row>
    <row r="156" spans="1:5" s="175" customFormat="1">
      <c r="A156" s="173">
        <v>247</v>
      </c>
      <c r="B156" s="350" t="s">
        <v>810</v>
      </c>
      <c r="C156" s="348" t="s">
        <v>712</v>
      </c>
      <c r="D156" s="349"/>
      <c r="E156" s="273"/>
    </row>
    <row r="157" spans="1:5" s="175" customFormat="1">
      <c r="A157" s="173">
        <v>248</v>
      </c>
      <c r="B157" s="350" t="s">
        <v>816</v>
      </c>
      <c r="C157" s="348" t="s">
        <v>447</v>
      </c>
      <c r="D157" s="349"/>
      <c r="E157" s="273"/>
    </row>
    <row r="158" spans="1:5" s="175" customFormat="1">
      <c r="A158" s="173">
        <v>249</v>
      </c>
      <c r="B158" s="355" t="s">
        <v>817</v>
      </c>
      <c r="C158" s="348" t="s">
        <v>552</v>
      </c>
      <c r="D158" s="349"/>
      <c r="E158" s="273"/>
    </row>
    <row r="159" spans="1:5" s="175" customFormat="1">
      <c r="A159" s="173">
        <v>250</v>
      </c>
      <c r="B159" s="350" t="s">
        <v>820</v>
      </c>
      <c r="C159" s="351" t="s">
        <v>712</v>
      </c>
      <c r="D159" s="349"/>
      <c r="E159" s="273"/>
    </row>
    <row r="160" spans="1:5" s="175" customFormat="1">
      <c r="A160" s="173">
        <v>251</v>
      </c>
      <c r="B160" s="350" t="s">
        <v>821</v>
      </c>
      <c r="C160" s="351" t="s">
        <v>712</v>
      </c>
      <c r="D160" s="349"/>
      <c r="E160" s="273"/>
    </row>
    <row r="161" spans="1:5" s="175" customFormat="1">
      <c r="A161" s="173">
        <v>252</v>
      </c>
      <c r="B161" s="352" t="s">
        <v>822</v>
      </c>
      <c r="C161" s="351" t="s">
        <v>552</v>
      </c>
      <c r="D161" s="349"/>
      <c r="E161" s="273"/>
    </row>
    <row r="162" spans="1:5" s="175" customFormat="1">
      <c r="A162" s="173">
        <v>253</v>
      </c>
      <c r="B162" s="361" t="s">
        <v>823</v>
      </c>
      <c r="C162" s="357" t="s">
        <v>552</v>
      </c>
      <c r="D162" s="349"/>
      <c r="E162" s="273"/>
    </row>
    <row r="163" spans="1:5" s="175" customFormat="1">
      <c r="A163" s="173">
        <v>254</v>
      </c>
      <c r="B163" s="361" t="s">
        <v>826</v>
      </c>
      <c r="C163" s="357" t="s">
        <v>731</v>
      </c>
      <c r="D163" s="349"/>
      <c r="E163" s="273"/>
    </row>
    <row r="164" spans="1:5" s="175" customFormat="1">
      <c r="A164" s="173">
        <v>255</v>
      </c>
      <c r="B164" s="355"/>
      <c r="C164" s="357"/>
      <c r="D164" s="349"/>
      <c r="E164" s="273"/>
    </row>
    <row r="165" spans="1:5" s="175" customFormat="1">
      <c r="A165" s="173">
        <v>256</v>
      </c>
      <c r="B165" s="352"/>
      <c r="C165" s="353"/>
      <c r="D165" s="349"/>
      <c r="E165" s="273"/>
    </row>
    <row r="166" spans="1:5" s="175" customFormat="1">
      <c r="A166" s="173">
        <v>257</v>
      </c>
      <c r="B166" s="352"/>
      <c r="C166" s="353"/>
      <c r="D166" s="349"/>
      <c r="E166" s="273"/>
    </row>
    <row r="167" spans="1:5" s="175" customFormat="1">
      <c r="A167" s="173">
        <v>258</v>
      </c>
      <c r="B167" s="355"/>
      <c r="C167" s="348"/>
      <c r="D167" s="349"/>
      <c r="E167" s="273"/>
    </row>
    <row r="168" spans="1:5" s="175" customFormat="1">
      <c r="A168" s="173">
        <v>259</v>
      </c>
      <c r="B168" s="352"/>
      <c r="C168" s="353"/>
      <c r="D168" s="349"/>
      <c r="E168" s="273"/>
    </row>
    <row r="169" spans="1:5" s="175" customFormat="1">
      <c r="A169" s="173">
        <v>260</v>
      </c>
      <c r="B169" s="355"/>
      <c r="C169" s="348"/>
      <c r="D169" s="349"/>
      <c r="E169" s="273"/>
    </row>
    <row r="170" spans="1:5" s="175" customFormat="1">
      <c r="A170" s="173">
        <v>261</v>
      </c>
      <c r="B170" s="352"/>
      <c r="C170" s="353"/>
      <c r="D170" s="349"/>
      <c r="E170" s="273"/>
    </row>
    <row r="171" spans="1:5" s="175" customFormat="1">
      <c r="A171" s="173">
        <v>262</v>
      </c>
      <c r="B171" s="362"/>
      <c r="C171" s="363"/>
      <c r="D171" s="349"/>
      <c r="E171" s="273"/>
    </row>
    <row r="172" spans="1:5" s="175" customFormat="1">
      <c r="A172" s="173">
        <v>263</v>
      </c>
      <c r="B172" s="350"/>
      <c r="C172" s="354"/>
      <c r="D172" s="349"/>
      <c r="E172" s="273"/>
    </row>
    <row r="173" spans="1:5" s="175" customFormat="1">
      <c r="A173" s="173">
        <v>264</v>
      </c>
      <c r="B173" s="350"/>
      <c r="C173" s="351"/>
      <c r="D173" s="349"/>
      <c r="E173" s="273"/>
    </row>
    <row r="174" spans="1:5" s="175" customFormat="1">
      <c r="A174" s="173">
        <v>265</v>
      </c>
      <c r="B174" s="350"/>
      <c r="C174" s="351"/>
      <c r="D174" s="349"/>
      <c r="E174" s="273"/>
    </row>
    <row r="175" spans="1:5" s="175" customFormat="1">
      <c r="A175" s="173">
        <v>266</v>
      </c>
      <c r="B175" s="364"/>
      <c r="C175" s="363"/>
      <c r="D175" s="349"/>
      <c r="E175" s="273"/>
    </row>
    <row r="176" spans="1:5" s="175" customFormat="1">
      <c r="A176" s="173">
        <v>267</v>
      </c>
      <c r="B176" s="364"/>
      <c r="C176" s="363"/>
      <c r="D176" s="349"/>
      <c r="E176" s="273"/>
    </row>
    <row r="177" spans="1:5" s="175" customFormat="1">
      <c r="A177" s="173">
        <v>268</v>
      </c>
      <c r="B177" s="364"/>
      <c r="C177" s="363"/>
      <c r="D177" s="349"/>
      <c r="E177" s="273"/>
    </row>
    <row r="178" spans="1:5" s="175" customFormat="1">
      <c r="A178" s="173">
        <v>269</v>
      </c>
      <c r="B178" s="350"/>
      <c r="C178" s="351"/>
      <c r="D178" s="349"/>
      <c r="E178" s="273"/>
    </row>
    <row r="179" spans="1:5" s="175" customFormat="1">
      <c r="A179" s="173">
        <v>270</v>
      </c>
      <c r="B179" s="350"/>
      <c r="C179" s="354"/>
      <c r="D179" s="349"/>
      <c r="E179" s="273"/>
    </row>
    <row r="180" spans="1:5" s="175" customFormat="1">
      <c r="A180" s="173">
        <v>271</v>
      </c>
      <c r="B180" s="355"/>
      <c r="C180" s="356"/>
      <c r="D180" s="349"/>
      <c r="E180" s="273"/>
    </row>
    <row r="181" spans="1:5" s="175" customFormat="1">
      <c r="A181" s="173">
        <v>272</v>
      </c>
      <c r="B181" s="352"/>
      <c r="C181" s="353"/>
      <c r="D181" s="349"/>
      <c r="E181" s="273"/>
    </row>
    <row r="182" spans="1:5" s="175" customFormat="1">
      <c r="A182" s="173">
        <v>273</v>
      </c>
      <c r="B182" s="350"/>
      <c r="C182" s="354"/>
      <c r="D182" s="349"/>
      <c r="E182" s="273"/>
    </row>
    <row r="183" spans="1:5" s="175" customFormat="1">
      <c r="A183" s="173">
        <v>274</v>
      </c>
      <c r="B183" s="350"/>
      <c r="C183" s="354"/>
      <c r="D183" s="349"/>
      <c r="E183" s="273"/>
    </row>
    <row r="184" spans="1:5" s="175" customFormat="1">
      <c r="A184" s="173">
        <v>275</v>
      </c>
      <c r="B184" s="352"/>
      <c r="C184" s="353"/>
      <c r="D184" s="349"/>
      <c r="E184" s="273"/>
    </row>
    <row r="185" spans="1:5" s="175" customFormat="1">
      <c r="A185" s="173">
        <v>276</v>
      </c>
      <c r="B185" s="355"/>
      <c r="C185" s="356"/>
      <c r="D185" s="349"/>
      <c r="E185" s="273"/>
    </row>
    <row r="186" spans="1:5" s="175" customFormat="1">
      <c r="A186" s="173">
        <v>277</v>
      </c>
      <c r="B186" s="350"/>
      <c r="C186" s="348"/>
      <c r="D186" s="349"/>
      <c r="E186" s="273"/>
    </row>
    <row r="187" spans="1:5" s="175" customFormat="1">
      <c r="A187" s="173">
        <v>278</v>
      </c>
      <c r="B187" s="352"/>
      <c r="C187" s="353"/>
      <c r="D187" s="349"/>
      <c r="E187" s="273"/>
    </row>
    <row r="188" spans="1:5" s="175" customFormat="1">
      <c r="A188" s="173">
        <v>279</v>
      </c>
      <c r="B188" s="350"/>
      <c r="C188" s="351"/>
      <c r="D188" s="349"/>
      <c r="E188" s="273"/>
    </row>
    <row r="189" spans="1:5" s="175" customFormat="1">
      <c r="A189" s="173">
        <v>280</v>
      </c>
      <c r="B189" s="352"/>
      <c r="C189" s="353"/>
      <c r="D189" s="349"/>
      <c r="E189" s="273"/>
    </row>
    <row r="190" spans="1:5" s="175" customFormat="1">
      <c r="A190" s="173">
        <v>281</v>
      </c>
      <c r="B190" s="352"/>
      <c r="C190" s="353"/>
      <c r="D190" s="349"/>
      <c r="E190" s="273"/>
    </row>
    <row r="191" spans="1:5" s="175" customFormat="1">
      <c r="A191" s="173">
        <v>282</v>
      </c>
      <c r="B191" s="352"/>
      <c r="C191" s="353"/>
      <c r="D191" s="349"/>
      <c r="E191" s="273"/>
    </row>
    <row r="192" spans="1:5" s="175" customFormat="1">
      <c r="A192" s="173">
        <v>283</v>
      </c>
      <c r="B192" s="352"/>
      <c r="C192" s="353"/>
      <c r="D192" s="349"/>
      <c r="E192" s="273"/>
    </row>
    <row r="193" spans="1:5" s="175" customFormat="1">
      <c r="A193" s="173">
        <v>284</v>
      </c>
      <c r="B193" s="352"/>
      <c r="C193" s="353"/>
      <c r="D193" s="349"/>
      <c r="E193" s="273"/>
    </row>
    <row r="194" spans="1:5" s="175" customFormat="1">
      <c r="A194" s="173">
        <v>285</v>
      </c>
      <c r="B194" s="352"/>
      <c r="C194" s="353"/>
      <c r="D194" s="349"/>
      <c r="E194" s="273"/>
    </row>
    <row r="195" spans="1:5" s="175" customFormat="1">
      <c r="A195" s="173">
        <v>286</v>
      </c>
      <c r="B195" s="352"/>
      <c r="C195" s="353"/>
      <c r="D195" s="349"/>
      <c r="E195" s="273"/>
    </row>
    <row r="196" spans="1:5" s="175" customFormat="1">
      <c r="A196" s="173">
        <v>287</v>
      </c>
      <c r="B196" s="352"/>
      <c r="C196" s="353"/>
      <c r="D196" s="349"/>
      <c r="E196" s="273"/>
    </row>
    <row r="197" spans="1:5" s="175" customFormat="1">
      <c r="A197" s="173">
        <v>288</v>
      </c>
      <c r="B197" s="352"/>
      <c r="C197" s="353"/>
      <c r="D197" s="349"/>
      <c r="E197" s="273"/>
    </row>
    <row r="198" spans="1:5" s="175" customFormat="1">
      <c r="A198" s="173">
        <v>289</v>
      </c>
      <c r="B198" s="352"/>
      <c r="C198" s="353"/>
      <c r="D198" s="349"/>
      <c r="E198" s="273"/>
    </row>
    <row r="199" spans="1:5" s="175" customFormat="1">
      <c r="A199" s="173">
        <v>290</v>
      </c>
      <c r="B199" s="352"/>
      <c r="C199" s="353"/>
      <c r="D199" s="349"/>
      <c r="E199" s="273"/>
    </row>
    <row r="200" spans="1:5" s="175" customFormat="1">
      <c r="A200" s="173">
        <v>291</v>
      </c>
      <c r="B200" s="352"/>
      <c r="C200" s="353"/>
      <c r="D200" s="349"/>
      <c r="E200" s="273"/>
    </row>
    <row r="201" spans="1:5" s="175" customFormat="1">
      <c r="A201" s="173">
        <v>292</v>
      </c>
      <c r="B201" s="352"/>
      <c r="C201" s="353"/>
      <c r="D201" s="349"/>
      <c r="E201" s="273"/>
    </row>
    <row r="202" spans="1:5" s="175" customFormat="1">
      <c r="A202" s="173">
        <v>293</v>
      </c>
      <c r="B202" s="352"/>
      <c r="C202" s="353"/>
      <c r="D202" s="349"/>
      <c r="E202" s="273"/>
    </row>
    <row r="203" spans="1:5" s="175" customFormat="1">
      <c r="A203" s="173">
        <v>294</v>
      </c>
      <c r="B203" s="352"/>
      <c r="C203" s="353"/>
      <c r="D203" s="349"/>
      <c r="E203" s="273"/>
    </row>
    <row r="204" spans="1:5" s="175" customFormat="1">
      <c r="A204" s="173">
        <v>295</v>
      </c>
      <c r="B204" s="352"/>
      <c r="C204" s="353"/>
      <c r="D204" s="349"/>
      <c r="E204" s="273"/>
    </row>
    <row r="205" spans="1:5" s="175" customFormat="1">
      <c r="A205" s="173">
        <v>296</v>
      </c>
      <c r="B205" s="352"/>
      <c r="C205" s="353"/>
      <c r="D205" s="349"/>
      <c r="E205" s="273"/>
    </row>
    <row r="206" spans="1:5">
      <c r="A206" s="173">
        <v>297</v>
      </c>
      <c r="B206" s="352"/>
      <c r="C206" s="353"/>
      <c r="D206" s="349"/>
    </row>
    <row r="207" spans="1:5">
      <c r="A207" s="173">
        <v>298</v>
      </c>
      <c r="B207" s="352"/>
      <c r="C207" s="353"/>
      <c r="D207" s="349"/>
    </row>
    <row r="208" spans="1:5">
      <c r="A208" s="173">
        <v>299</v>
      </c>
      <c r="B208" s="352"/>
      <c r="C208" s="353"/>
      <c r="D208" s="349"/>
    </row>
    <row r="209" spans="1:4">
      <c r="A209" s="173">
        <v>300</v>
      </c>
      <c r="B209" s="367"/>
      <c r="C209" s="368"/>
      <c r="D209" s="349"/>
    </row>
    <row r="210" spans="1:4">
      <c r="A210" s="173">
        <v>301</v>
      </c>
      <c r="B210" s="367"/>
      <c r="C210" s="368"/>
      <c r="D210" s="349"/>
    </row>
    <row r="211" spans="1:4">
      <c r="A211" s="173">
        <v>302</v>
      </c>
      <c r="B211" s="367"/>
      <c r="C211" s="368"/>
      <c r="D211" s="349"/>
    </row>
    <row r="212" spans="1:4">
      <c r="A212" s="173">
        <v>303</v>
      </c>
      <c r="B212" s="367"/>
      <c r="C212" s="368"/>
      <c r="D212" s="349"/>
    </row>
    <row r="213" spans="1:4">
      <c r="A213" s="173">
        <v>304</v>
      </c>
      <c r="B213" s="367"/>
      <c r="C213" s="368"/>
      <c r="D213" s="349"/>
    </row>
    <row r="214" spans="1:4">
      <c r="A214" s="173">
        <v>305</v>
      </c>
      <c r="B214" s="367"/>
      <c r="C214" s="368"/>
      <c r="D214" s="349"/>
    </row>
    <row r="215" spans="1:4">
      <c r="A215" s="173">
        <v>306</v>
      </c>
      <c r="B215" s="367"/>
      <c r="C215" s="368"/>
      <c r="D215" s="349"/>
    </row>
    <row r="216" spans="1:4">
      <c r="A216" s="173">
        <v>307</v>
      </c>
      <c r="B216" s="367"/>
      <c r="C216" s="368"/>
      <c r="D216" s="349"/>
    </row>
    <row r="217" spans="1:4">
      <c r="A217" s="173">
        <v>308</v>
      </c>
      <c r="B217" s="367"/>
      <c r="C217" s="368"/>
      <c r="D217" s="349"/>
    </row>
    <row r="218" spans="1:4">
      <c r="A218" s="173">
        <v>309</v>
      </c>
      <c r="B218" s="367"/>
      <c r="C218" s="368"/>
      <c r="D218" s="349"/>
    </row>
    <row r="219" spans="1:4">
      <c r="A219" s="173">
        <v>310</v>
      </c>
      <c r="B219" s="367"/>
      <c r="C219" s="368"/>
      <c r="D219" s="349"/>
    </row>
    <row r="220" spans="1:4">
      <c r="A220" s="173">
        <v>311</v>
      </c>
      <c r="B220" s="367"/>
      <c r="C220" s="368"/>
      <c r="D220" s="349"/>
    </row>
    <row r="221" spans="1:4">
      <c r="A221" s="173">
        <v>312</v>
      </c>
      <c r="B221" s="367"/>
      <c r="C221" s="368"/>
      <c r="D221" s="349"/>
    </row>
    <row r="222" spans="1:4">
      <c r="A222" s="173">
        <v>313</v>
      </c>
      <c r="B222" s="367"/>
      <c r="C222" s="368"/>
      <c r="D222" s="349"/>
    </row>
    <row r="223" spans="1:4">
      <c r="A223" s="173">
        <v>314</v>
      </c>
      <c r="B223" s="367"/>
      <c r="C223" s="368"/>
      <c r="D223" s="349"/>
    </row>
    <row r="224" spans="1:4">
      <c r="A224" s="173">
        <v>315</v>
      </c>
      <c r="B224" s="367"/>
      <c r="C224" s="368"/>
      <c r="D224" s="349"/>
    </row>
    <row r="225" spans="1:4">
      <c r="A225" s="173">
        <v>316</v>
      </c>
      <c r="B225" s="367"/>
      <c r="C225" s="368"/>
      <c r="D225" s="349"/>
    </row>
    <row r="226" spans="1:4">
      <c r="A226" s="173">
        <v>317</v>
      </c>
      <c r="B226" s="367"/>
      <c r="C226" s="368"/>
      <c r="D226" s="349"/>
    </row>
    <row r="227" spans="1:4">
      <c r="A227" s="173">
        <v>318</v>
      </c>
      <c r="B227" s="367"/>
      <c r="C227" s="368"/>
      <c r="D227" s="349"/>
    </row>
    <row r="228" spans="1:4">
      <c r="A228" s="173">
        <v>319</v>
      </c>
      <c r="B228" s="367"/>
      <c r="C228" s="368"/>
      <c r="D228" s="349"/>
    </row>
    <row r="229" spans="1:4">
      <c r="A229" s="173">
        <v>320</v>
      </c>
      <c r="B229" s="367"/>
      <c r="C229" s="368"/>
      <c r="D229" s="349"/>
    </row>
    <row r="230" spans="1:4">
      <c r="A230" s="173">
        <v>321</v>
      </c>
      <c r="B230" s="367"/>
      <c r="C230" s="368"/>
      <c r="D230" s="349"/>
    </row>
    <row r="231" spans="1:4">
      <c r="A231" s="173">
        <v>322</v>
      </c>
      <c r="B231" s="367"/>
      <c r="C231" s="368"/>
      <c r="D231" s="349"/>
    </row>
    <row r="232" spans="1:4">
      <c r="A232" s="173">
        <v>323</v>
      </c>
      <c r="B232" s="367"/>
      <c r="C232" s="368"/>
      <c r="D232" s="349"/>
    </row>
    <row r="233" spans="1:4">
      <c r="A233" s="173">
        <v>324</v>
      </c>
      <c r="B233" s="367"/>
      <c r="C233" s="368"/>
      <c r="D233" s="349"/>
    </row>
    <row r="234" spans="1:4">
      <c r="A234" s="173">
        <v>325</v>
      </c>
      <c r="B234" s="367"/>
      <c r="C234" s="368"/>
      <c r="D234" s="349"/>
    </row>
    <row r="235" spans="1:4">
      <c r="A235" s="173">
        <v>326</v>
      </c>
      <c r="B235" s="367"/>
      <c r="C235" s="368"/>
      <c r="D235" s="349"/>
    </row>
    <row r="236" spans="1:4">
      <c r="A236" s="173">
        <v>327</v>
      </c>
      <c r="B236" s="367"/>
      <c r="C236" s="368"/>
      <c r="D236" s="349"/>
    </row>
    <row r="237" spans="1:4">
      <c r="A237" s="173">
        <v>328</v>
      </c>
      <c r="B237" s="367"/>
      <c r="C237" s="368"/>
      <c r="D237" s="349"/>
    </row>
    <row r="238" spans="1:4">
      <c r="A238" s="173">
        <v>329</v>
      </c>
      <c r="B238" s="367"/>
      <c r="C238" s="368"/>
      <c r="D238" s="349"/>
    </row>
    <row r="239" spans="1:4">
      <c r="A239" s="173">
        <v>330</v>
      </c>
      <c r="B239" s="367"/>
      <c r="C239" s="368"/>
      <c r="D239" s="349"/>
    </row>
    <row r="240" spans="1:4">
      <c r="A240" s="173">
        <v>331</v>
      </c>
      <c r="B240" s="367"/>
      <c r="C240" s="368"/>
      <c r="D240" s="349"/>
    </row>
    <row r="241" spans="1:4">
      <c r="A241" s="173">
        <v>332</v>
      </c>
      <c r="B241" s="367"/>
      <c r="C241" s="368"/>
      <c r="D241" s="349"/>
    </row>
    <row r="242" spans="1:4">
      <c r="A242" s="173">
        <v>333</v>
      </c>
      <c r="B242" s="367"/>
      <c r="C242" s="368"/>
      <c r="D242" s="349"/>
    </row>
    <row r="243" spans="1:4">
      <c r="A243" s="173">
        <v>334</v>
      </c>
      <c r="B243" s="367"/>
      <c r="C243" s="368"/>
      <c r="D243" s="349"/>
    </row>
    <row r="244" spans="1:4">
      <c r="A244" s="173">
        <v>335</v>
      </c>
      <c r="B244" s="367"/>
      <c r="C244" s="368"/>
      <c r="D244" s="349"/>
    </row>
    <row r="245" spans="1:4">
      <c r="A245" s="173">
        <v>336</v>
      </c>
      <c r="B245" s="367"/>
      <c r="C245" s="368"/>
      <c r="D245" s="349"/>
    </row>
    <row r="246" spans="1:4">
      <c r="A246" s="173">
        <v>337</v>
      </c>
      <c r="B246" s="367"/>
      <c r="C246" s="368"/>
      <c r="D246" s="349"/>
    </row>
    <row r="247" spans="1:4">
      <c r="A247" s="173">
        <v>338</v>
      </c>
      <c r="B247" s="367"/>
      <c r="C247" s="368"/>
      <c r="D247" s="349"/>
    </row>
    <row r="248" spans="1:4">
      <c r="A248" s="173">
        <v>339</v>
      </c>
      <c r="B248" s="367"/>
      <c r="C248" s="368"/>
      <c r="D248" s="349"/>
    </row>
    <row r="249" spans="1:4">
      <c r="A249" s="173">
        <v>340</v>
      </c>
      <c r="B249" s="367"/>
      <c r="C249" s="368"/>
      <c r="D249" s="349"/>
    </row>
    <row r="250" spans="1:4">
      <c r="A250" s="173">
        <v>341</v>
      </c>
      <c r="B250" s="367"/>
      <c r="C250" s="368"/>
      <c r="D250" s="349"/>
    </row>
    <row r="251" spans="1:4">
      <c r="A251" s="173">
        <v>342</v>
      </c>
      <c r="B251" s="367"/>
      <c r="C251" s="368"/>
      <c r="D251" s="349"/>
    </row>
    <row r="252" spans="1:4">
      <c r="A252" s="173">
        <v>343</v>
      </c>
      <c r="B252" s="367"/>
      <c r="C252" s="368"/>
      <c r="D252" s="349"/>
    </row>
    <row r="253" spans="1:4">
      <c r="A253" s="173">
        <v>344</v>
      </c>
      <c r="B253" s="367"/>
      <c r="C253" s="368"/>
      <c r="D253" s="349"/>
    </row>
    <row r="254" spans="1:4">
      <c r="A254" s="173">
        <v>345</v>
      </c>
      <c r="B254" s="367"/>
      <c r="C254" s="368"/>
      <c r="D254" s="349"/>
    </row>
    <row r="255" spans="1:4">
      <c r="A255" s="173">
        <v>346</v>
      </c>
      <c r="B255" s="367"/>
      <c r="C255" s="368"/>
      <c r="D255" s="349"/>
    </row>
    <row r="256" spans="1:4">
      <c r="A256" s="173">
        <v>347</v>
      </c>
      <c r="B256" s="367"/>
      <c r="C256" s="368"/>
      <c r="D256" s="349"/>
    </row>
    <row r="257" spans="1:4">
      <c r="A257" s="173">
        <v>348</v>
      </c>
      <c r="B257" s="367"/>
      <c r="C257" s="368"/>
      <c r="D257" s="349"/>
    </row>
    <row r="258" spans="1:4">
      <c r="A258" s="173">
        <v>349</v>
      </c>
      <c r="B258" s="367"/>
      <c r="C258" s="368"/>
      <c r="D258" s="349"/>
    </row>
    <row r="259" spans="1:4">
      <c r="A259" s="173">
        <v>350</v>
      </c>
      <c r="B259" s="367"/>
      <c r="C259" s="368"/>
      <c r="D259" s="349"/>
    </row>
    <row r="260" spans="1:4">
      <c r="A260" s="173">
        <v>351</v>
      </c>
      <c r="B260" s="367"/>
      <c r="C260" s="368"/>
      <c r="D260" s="349"/>
    </row>
    <row r="261" spans="1:4">
      <c r="A261" s="173">
        <v>352</v>
      </c>
      <c r="B261" s="367"/>
      <c r="C261" s="368"/>
      <c r="D261" s="349"/>
    </row>
    <row r="262" spans="1:4">
      <c r="A262" s="173">
        <v>353</v>
      </c>
      <c r="B262" s="367"/>
      <c r="C262" s="368"/>
      <c r="D262" s="349"/>
    </row>
    <row r="263" spans="1:4">
      <c r="A263" s="173">
        <v>354</v>
      </c>
      <c r="B263" s="367"/>
      <c r="C263" s="368"/>
      <c r="D263" s="349"/>
    </row>
    <row r="264" spans="1:4">
      <c r="A264" s="173">
        <v>355</v>
      </c>
      <c r="B264" s="367"/>
      <c r="C264" s="368"/>
      <c r="D264" s="349"/>
    </row>
    <row r="265" spans="1:4">
      <c r="A265" s="173">
        <v>356</v>
      </c>
      <c r="B265" s="367"/>
      <c r="C265" s="368"/>
      <c r="D265" s="349"/>
    </row>
    <row r="266" spans="1:4">
      <c r="A266" s="173">
        <v>357</v>
      </c>
      <c r="B266" s="367"/>
      <c r="C266" s="368"/>
      <c r="D266" s="349"/>
    </row>
    <row r="267" spans="1:4">
      <c r="A267" s="173">
        <v>358</v>
      </c>
      <c r="B267" s="367"/>
      <c r="C267" s="368"/>
      <c r="D267" s="349"/>
    </row>
    <row r="268" spans="1:4">
      <c r="A268" s="173">
        <v>359</v>
      </c>
      <c r="B268" s="367"/>
      <c r="C268" s="368"/>
      <c r="D268" s="349"/>
    </row>
    <row r="269" spans="1:4">
      <c r="A269" s="173">
        <v>360</v>
      </c>
      <c r="B269" s="367"/>
      <c r="C269" s="368"/>
      <c r="D269" s="349"/>
    </row>
    <row r="270" spans="1:4">
      <c r="A270" s="173">
        <v>361</v>
      </c>
      <c r="B270" s="367"/>
      <c r="C270" s="368"/>
      <c r="D270" s="349"/>
    </row>
    <row r="271" spans="1:4">
      <c r="A271" s="173">
        <v>362</v>
      </c>
      <c r="B271" s="367"/>
      <c r="C271" s="368"/>
      <c r="D271" s="349"/>
    </row>
    <row r="272" spans="1:4">
      <c r="A272" s="173">
        <v>363</v>
      </c>
      <c r="B272" s="367"/>
      <c r="C272" s="368"/>
      <c r="D272" s="349"/>
    </row>
    <row r="273" spans="1:4">
      <c r="A273" s="173">
        <v>364</v>
      </c>
      <c r="B273" s="367"/>
      <c r="C273" s="368"/>
      <c r="D273" s="349"/>
    </row>
    <row r="274" spans="1:4">
      <c r="A274" s="173">
        <v>365</v>
      </c>
      <c r="B274" s="367"/>
      <c r="C274" s="368"/>
      <c r="D274" s="349"/>
    </row>
    <row r="275" spans="1:4">
      <c r="A275" s="173">
        <v>366</v>
      </c>
      <c r="B275" s="367"/>
      <c r="C275" s="368"/>
      <c r="D275" s="349"/>
    </row>
    <row r="276" spans="1:4">
      <c r="A276" s="173">
        <v>367</v>
      </c>
      <c r="B276" s="367"/>
      <c r="C276" s="368"/>
      <c r="D276" s="349"/>
    </row>
    <row r="277" spans="1:4">
      <c r="A277" s="173">
        <v>368</v>
      </c>
      <c r="B277" s="367"/>
      <c r="C277" s="368"/>
      <c r="D277" s="349"/>
    </row>
    <row r="278" spans="1:4">
      <c r="A278" s="173">
        <v>369</v>
      </c>
      <c r="B278" s="367"/>
      <c r="C278" s="368"/>
      <c r="D278" s="349"/>
    </row>
    <row r="279" spans="1:4">
      <c r="A279" s="173">
        <v>370</v>
      </c>
      <c r="B279" s="367"/>
      <c r="C279" s="368"/>
      <c r="D279" s="349"/>
    </row>
    <row r="280" spans="1:4">
      <c r="A280" s="173">
        <v>371</v>
      </c>
      <c r="B280" s="367"/>
      <c r="C280" s="368"/>
      <c r="D280" s="349"/>
    </row>
    <row r="281" spans="1:4">
      <c r="A281" s="173">
        <v>372</v>
      </c>
      <c r="B281" s="367"/>
      <c r="C281" s="368"/>
      <c r="D281" s="349"/>
    </row>
    <row r="282" spans="1:4">
      <c r="A282" s="173">
        <v>373</v>
      </c>
      <c r="B282" s="367"/>
      <c r="C282" s="368"/>
      <c r="D282" s="349"/>
    </row>
    <row r="283" spans="1:4">
      <c r="A283" s="173">
        <v>374</v>
      </c>
      <c r="B283" s="367"/>
      <c r="C283" s="368"/>
      <c r="D283" s="349"/>
    </row>
    <row r="284" spans="1:4">
      <c r="A284" s="173">
        <v>375</v>
      </c>
      <c r="B284" s="367"/>
      <c r="C284" s="368"/>
      <c r="D284" s="349"/>
    </row>
    <row r="285" spans="1:4">
      <c r="A285" s="173">
        <v>376</v>
      </c>
      <c r="B285" s="367"/>
      <c r="C285" s="368"/>
      <c r="D285" s="349"/>
    </row>
    <row r="286" spans="1:4">
      <c r="A286" s="173">
        <v>377</v>
      </c>
      <c r="B286" s="367"/>
      <c r="C286" s="368"/>
      <c r="D286" s="349"/>
    </row>
    <row r="287" spans="1:4">
      <c r="A287" s="173">
        <v>378</v>
      </c>
      <c r="B287" s="367"/>
      <c r="C287" s="368"/>
      <c r="D287" s="349"/>
    </row>
    <row r="288" spans="1:4">
      <c r="A288" s="173">
        <v>379</v>
      </c>
      <c r="B288" s="367"/>
      <c r="C288" s="368"/>
      <c r="D288" s="349"/>
    </row>
    <row r="289" spans="1:4">
      <c r="A289" s="173">
        <v>380</v>
      </c>
      <c r="B289" s="367"/>
      <c r="C289" s="368"/>
      <c r="D289" s="349"/>
    </row>
    <row r="290" spans="1:4">
      <c r="A290" s="173">
        <v>381</v>
      </c>
      <c r="B290" s="367"/>
      <c r="C290" s="368"/>
      <c r="D290" s="349"/>
    </row>
    <row r="291" spans="1:4">
      <c r="A291" s="173">
        <v>382</v>
      </c>
      <c r="B291" s="367"/>
      <c r="C291" s="368"/>
      <c r="D291" s="349"/>
    </row>
    <row r="292" spans="1:4">
      <c r="A292" s="173">
        <v>383</v>
      </c>
      <c r="B292" s="367"/>
      <c r="C292" s="368"/>
      <c r="D292" s="349"/>
    </row>
    <row r="293" spans="1:4">
      <c r="A293" s="173">
        <v>384</v>
      </c>
      <c r="B293" s="367"/>
      <c r="C293" s="368"/>
      <c r="D293" s="349"/>
    </row>
    <row r="294" spans="1:4">
      <c r="A294" s="173">
        <v>385</v>
      </c>
      <c r="B294" s="367"/>
      <c r="C294" s="368"/>
      <c r="D294" s="349"/>
    </row>
    <row r="295" spans="1:4">
      <c r="A295" s="173">
        <v>386</v>
      </c>
      <c r="B295" s="367"/>
      <c r="C295" s="368"/>
      <c r="D295" s="349"/>
    </row>
    <row r="296" spans="1:4">
      <c r="A296" s="173">
        <v>387</v>
      </c>
      <c r="B296" s="367"/>
      <c r="C296" s="368"/>
      <c r="D296" s="349"/>
    </row>
    <row r="297" spans="1:4">
      <c r="A297" s="173">
        <v>388</v>
      </c>
      <c r="B297" s="367"/>
      <c r="C297" s="368"/>
      <c r="D297" s="349"/>
    </row>
    <row r="298" spans="1:4">
      <c r="A298" s="173">
        <v>389</v>
      </c>
      <c r="B298" s="367"/>
      <c r="C298" s="368"/>
      <c r="D298" s="349"/>
    </row>
    <row r="299" spans="1:4">
      <c r="A299" s="173">
        <v>390</v>
      </c>
      <c r="B299" s="367"/>
      <c r="C299" s="368"/>
      <c r="D299" s="349"/>
    </row>
    <row r="300" spans="1:4">
      <c r="A300" s="173">
        <v>391</v>
      </c>
      <c r="B300" s="367"/>
      <c r="C300" s="368"/>
      <c r="D300" s="349"/>
    </row>
    <row r="301" spans="1:4">
      <c r="A301" s="173">
        <v>392</v>
      </c>
      <c r="B301" s="367"/>
      <c r="C301" s="368"/>
      <c r="D301" s="349"/>
    </row>
    <row r="302" spans="1:4">
      <c r="A302" s="173">
        <v>393</v>
      </c>
      <c r="B302" s="367"/>
      <c r="C302" s="368"/>
      <c r="D302" s="349"/>
    </row>
    <row r="303" spans="1:4">
      <c r="A303" s="173">
        <v>394</v>
      </c>
      <c r="B303" s="367"/>
      <c r="C303" s="368"/>
      <c r="D303" s="349"/>
    </row>
    <row r="304" spans="1:4">
      <c r="A304" s="173">
        <v>395</v>
      </c>
      <c r="B304" s="367"/>
      <c r="C304" s="368"/>
      <c r="D304" s="349"/>
    </row>
    <row r="305" spans="1:4">
      <c r="A305" s="173">
        <v>396</v>
      </c>
      <c r="B305" s="367"/>
      <c r="C305" s="368"/>
      <c r="D305" s="349"/>
    </row>
    <row r="306" spans="1:4">
      <c r="A306" s="173">
        <v>397</v>
      </c>
      <c r="B306" s="367"/>
      <c r="C306" s="368"/>
      <c r="D306" s="349"/>
    </row>
    <row r="307" spans="1:4">
      <c r="A307" s="173">
        <v>398</v>
      </c>
      <c r="B307" s="367"/>
      <c r="C307" s="368"/>
      <c r="D307" s="349"/>
    </row>
    <row r="308" spans="1:4">
      <c r="A308" s="173">
        <v>399</v>
      </c>
      <c r="B308" s="367"/>
      <c r="C308" s="368"/>
      <c r="D308" s="349"/>
    </row>
    <row r="309" spans="1:4">
      <c r="A309" s="173">
        <v>400</v>
      </c>
      <c r="B309" s="367"/>
      <c r="C309" s="368"/>
      <c r="D309" s="349"/>
    </row>
    <row r="310" spans="1:4">
      <c r="A310" s="173">
        <v>401</v>
      </c>
      <c r="B310" s="367"/>
      <c r="C310" s="368"/>
      <c r="D310" s="349"/>
    </row>
    <row r="311" spans="1:4">
      <c r="A311" s="173">
        <v>402</v>
      </c>
      <c r="B311" s="367"/>
      <c r="C311" s="368"/>
      <c r="D311" s="349"/>
    </row>
    <row r="312" spans="1:4">
      <c r="A312" s="173">
        <v>403</v>
      </c>
      <c r="B312" s="367"/>
      <c r="C312" s="368"/>
      <c r="D312" s="349"/>
    </row>
    <row r="313" spans="1:4">
      <c r="A313" s="173">
        <v>404</v>
      </c>
      <c r="B313" s="367"/>
      <c r="C313" s="368"/>
      <c r="D313" s="349"/>
    </row>
    <row r="314" spans="1:4">
      <c r="A314" s="173">
        <v>405</v>
      </c>
      <c r="B314" s="367"/>
      <c r="C314" s="368"/>
      <c r="D314" s="349"/>
    </row>
    <row r="315" spans="1:4">
      <c r="A315" s="173">
        <v>406</v>
      </c>
      <c r="B315" s="367"/>
      <c r="C315" s="368"/>
      <c r="D315" s="349"/>
    </row>
    <row r="316" spans="1:4">
      <c r="A316" s="173">
        <v>407</v>
      </c>
      <c r="B316" s="367"/>
      <c r="C316" s="368"/>
      <c r="D316" s="349"/>
    </row>
    <row r="317" spans="1:4">
      <c r="A317" s="173">
        <v>408</v>
      </c>
      <c r="B317" s="367"/>
      <c r="C317" s="368"/>
      <c r="D317" s="349"/>
    </row>
    <row r="318" spans="1:4">
      <c r="A318" s="173">
        <v>409</v>
      </c>
      <c r="B318" s="367"/>
      <c r="C318" s="368"/>
      <c r="D318" s="349"/>
    </row>
    <row r="319" spans="1:4">
      <c r="A319" s="173">
        <v>410</v>
      </c>
      <c r="B319" s="367"/>
      <c r="C319" s="368"/>
      <c r="D319" s="349"/>
    </row>
    <row r="320" spans="1:4">
      <c r="A320" s="173">
        <v>411</v>
      </c>
      <c r="B320" s="367"/>
      <c r="C320" s="368"/>
      <c r="D320" s="349"/>
    </row>
    <row r="321" spans="1:4">
      <c r="A321" s="173">
        <v>412</v>
      </c>
      <c r="B321" s="367"/>
      <c r="C321" s="368"/>
      <c r="D321" s="349"/>
    </row>
    <row r="322" spans="1:4">
      <c r="A322" s="173">
        <v>413</v>
      </c>
      <c r="B322" s="367"/>
      <c r="C322" s="368"/>
      <c r="D322" s="349"/>
    </row>
    <row r="323" spans="1:4">
      <c r="A323" s="173">
        <v>414</v>
      </c>
      <c r="B323" s="367"/>
      <c r="C323" s="368"/>
      <c r="D323" s="349"/>
    </row>
    <row r="324" spans="1:4">
      <c r="A324" s="173">
        <v>415</v>
      </c>
      <c r="B324" s="367"/>
      <c r="C324" s="368"/>
      <c r="D324" s="349"/>
    </row>
    <row r="325" spans="1:4">
      <c r="A325" s="173">
        <v>416</v>
      </c>
      <c r="B325" s="367"/>
      <c r="C325" s="368"/>
      <c r="D325" s="349"/>
    </row>
    <row r="326" spans="1:4">
      <c r="A326" s="173">
        <v>417</v>
      </c>
      <c r="B326" s="367"/>
      <c r="C326" s="368"/>
      <c r="D326" s="349"/>
    </row>
    <row r="327" spans="1:4">
      <c r="A327" s="173">
        <v>418</v>
      </c>
      <c r="B327" s="367"/>
      <c r="C327" s="368"/>
      <c r="D327" s="349"/>
    </row>
    <row r="328" spans="1:4">
      <c r="A328" s="173">
        <v>419</v>
      </c>
      <c r="B328" s="367"/>
      <c r="C328" s="368"/>
      <c r="D328" s="349"/>
    </row>
    <row r="329" spans="1:4">
      <c r="A329" s="173">
        <v>420</v>
      </c>
      <c r="B329" s="367"/>
      <c r="C329" s="368"/>
      <c r="D329" s="349"/>
    </row>
    <row r="330" spans="1:4">
      <c r="A330" s="173">
        <v>421</v>
      </c>
      <c r="B330" s="367"/>
      <c r="C330" s="368"/>
      <c r="D330" s="349"/>
    </row>
    <row r="331" spans="1:4">
      <c r="A331" s="173">
        <v>422</v>
      </c>
      <c r="B331" s="367"/>
      <c r="C331" s="368"/>
      <c r="D331" s="349"/>
    </row>
    <row r="332" spans="1:4">
      <c r="A332" s="173">
        <v>423</v>
      </c>
      <c r="B332" s="367"/>
      <c r="C332" s="368"/>
      <c r="D332" s="349"/>
    </row>
    <row r="333" spans="1:4">
      <c r="A333" s="173">
        <v>424</v>
      </c>
      <c r="B333" s="367"/>
      <c r="C333" s="368"/>
      <c r="D333" s="349"/>
    </row>
    <row r="334" spans="1:4">
      <c r="A334" s="173">
        <v>425</v>
      </c>
      <c r="B334" s="367"/>
      <c r="C334" s="368"/>
      <c r="D334" s="349"/>
    </row>
    <row r="335" spans="1:4">
      <c r="A335" s="173">
        <v>426</v>
      </c>
      <c r="B335" s="367"/>
      <c r="C335" s="368"/>
      <c r="D335" s="349"/>
    </row>
    <row r="336" spans="1:4">
      <c r="A336" s="173">
        <v>427</v>
      </c>
      <c r="B336" s="367"/>
      <c r="C336" s="368"/>
      <c r="D336" s="349"/>
    </row>
    <row r="337" spans="1:4">
      <c r="A337" s="173">
        <v>428</v>
      </c>
      <c r="B337" s="367"/>
      <c r="C337" s="368"/>
      <c r="D337" s="349"/>
    </row>
    <row r="338" spans="1:4">
      <c r="A338" s="173">
        <v>429</v>
      </c>
      <c r="B338" s="367"/>
      <c r="C338" s="368"/>
      <c r="D338" s="349"/>
    </row>
    <row r="339" spans="1:4">
      <c r="A339" s="173">
        <v>430</v>
      </c>
      <c r="B339" s="367"/>
      <c r="C339" s="368"/>
      <c r="D339" s="349"/>
    </row>
    <row r="340" spans="1:4">
      <c r="A340" s="173">
        <v>431</v>
      </c>
      <c r="B340" s="367"/>
      <c r="C340" s="368"/>
      <c r="D340" s="349"/>
    </row>
    <row r="341" spans="1:4">
      <c r="A341" s="173">
        <v>432</v>
      </c>
      <c r="B341" s="367"/>
      <c r="C341" s="368"/>
      <c r="D341" s="349"/>
    </row>
    <row r="342" spans="1:4">
      <c r="A342" s="173">
        <v>433</v>
      </c>
      <c r="B342" s="367"/>
      <c r="C342" s="368"/>
      <c r="D342" s="349"/>
    </row>
    <row r="343" spans="1:4">
      <c r="A343" s="173">
        <v>434</v>
      </c>
      <c r="B343" s="367"/>
      <c r="C343" s="368"/>
      <c r="D343" s="349"/>
    </row>
    <row r="344" spans="1:4">
      <c r="A344" s="173">
        <v>435</v>
      </c>
      <c r="B344" s="367"/>
      <c r="C344" s="368"/>
      <c r="D344" s="349"/>
    </row>
    <row r="345" spans="1:4">
      <c r="A345" s="173">
        <v>436</v>
      </c>
      <c r="B345" s="367"/>
      <c r="C345" s="368"/>
      <c r="D345" s="349"/>
    </row>
    <row r="346" spans="1:4">
      <c r="A346" s="173">
        <v>437</v>
      </c>
      <c r="B346" s="367"/>
      <c r="C346" s="368"/>
      <c r="D346" s="349"/>
    </row>
    <row r="347" spans="1:4">
      <c r="A347" s="173">
        <v>438</v>
      </c>
      <c r="B347" s="367"/>
      <c r="C347" s="368"/>
      <c r="D347" s="349"/>
    </row>
    <row r="348" spans="1:4">
      <c r="A348" s="173">
        <v>439</v>
      </c>
      <c r="B348" s="367"/>
      <c r="C348" s="368"/>
      <c r="D348" s="349"/>
    </row>
    <row r="349" spans="1:4">
      <c r="A349" s="173">
        <v>440</v>
      </c>
      <c r="B349" s="367"/>
      <c r="C349" s="368"/>
      <c r="D349" s="349"/>
    </row>
    <row r="350" spans="1:4">
      <c r="A350" s="173">
        <v>441</v>
      </c>
      <c r="B350" s="367"/>
      <c r="C350" s="368"/>
      <c r="D350" s="349"/>
    </row>
    <row r="351" spans="1:4">
      <c r="A351" s="173">
        <v>442</v>
      </c>
      <c r="B351" s="367"/>
      <c r="C351" s="368"/>
      <c r="D351" s="349"/>
    </row>
    <row r="352" spans="1:4">
      <c r="A352" s="173">
        <v>443</v>
      </c>
      <c r="B352" s="367"/>
      <c r="C352" s="368"/>
      <c r="D352" s="349"/>
    </row>
    <row r="353" spans="1:4">
      <c r="A353" s="173">
        <v>444</v>
      </c>
      <c r="B353" s="367"/>
      <c r="C353" s="368"/>
      <c r="D353" s="349"/>
    </row>
    <row r="354" spans="1:4">
      <c r="A354" s="173">
        <v>445</v>
      </c>
      <c r="B354" s="367"/>
      <c r="C354" s="368"/>
      <c r="D354" s="349"/>
    </row>
    <row r="355" spans="1:4">
      <c r="A355" s="173">
        <v>446</v>
      </c>
      <c r="B355" s="367"/>
      <c r="C355" s="368"/>
      <c r="D355" s="349"/>
    </row>
    <row r="356" spans="1:4">
      <c r="A356" s="173">
        <v>447</v>
      </c>
      <c r="B356" s="367"/>
      <c r="C356" s="368"/>
      <c r="D356" s="349"/>
    </row>
    <row r="357" spans="1:4">
      <c r="A357" s="173">
        <v>448</v>
      </c>
      <c r="B357" s="367"/>
      <c r="C357" s="368"/>
      <c r="D357" s="349"/>
    </row>
    <row r="358" spans="1:4">
      <c r="A358" s="173">
        <v>449</v>
      </c>
      <c r="B358" s="367"/>
      <c r="C358" s="368"/>
      <c r="D358" s="349"/>
    </row>
    <row r="359" spans="1:4">
      <c r="A359" s="173">
        <v>450</v>
      </c>
      <c r="B359" s="367"/>
      <c r="C359" s="368"/>
      <c r="D359" s="349"/>
    </row>
    <row r="360" spans="1:4">
      <c r="A360" s="173">
        <v>451</v>
      </c>
      <c r="B360" s="367"/>
      <c r="C360" s="368"/>
      <c r="D360" s="349"/>
    </row>
    <row r="361" spans="1:4">
      <c r="A361" s="173">
        <v>452</v>
      </c>
      <c r="B361" s="367"/>
      <c r="C361" s="368"/>
      <c r="D361" s="349"/>
    </row>
    <row r="362" spans="1:4">
      <c r="A362" s="173">
        <v>453</v>
      </c>
      <c r="B362" s="367"/>
      <c r="C362" s="368"/>
      <c r="D362" s="349"/>
    </row>
    <row r="363" spans="1:4">
      <c r="A363" s="173">
        <v>454</v>
      </c>
      <c r="B363" s="367"/>
      <c r="C363" s="368"/>
      <c r="D363" s="349"/>
    </row>
    <row r="364" spans="1:4">
      <c r="A364" s="173">
        <v>455</v>
      </c>
      <c r="B364" s="367"/>
      <c r="C364" s="368"/>
      <c r="D364" s="349"/>
    </row>
    <row r="365" spans="1:4">
      <c r="A365" s="173">
        <v>456</v>
      </c>
      <c r="B365" s="367"/>
      <c r="C365" s="368"/>
      <c r="D365" s="349"/>
    </row>
    <row r="366" spans="1:4">
      <c r="A366" s="173">
        <v>457</v>
      </c>
      <c r="B366" s="367"/>
      <c r="C366" s="368"/>
      <c r="D366" s="349"/>
    </row>
    <row r="367" spans="1:4">
      <c r="A367" s="173">
        <v>458</v>
      </c>
      <c r="B367" s="367"/>
      <c r="C367" s="368"/>
      <c r="D367" s="349"/>
    </row>
    <row r="368" spans="1:4">
      <c r="A368" s="173">
        <v>459</v>
      </c>
      <c r="B368" s="367"/>
      <c r="C368" s="368"/>
      <c r="D368" s="349"/>
    </row>
    <row r="369" spans="1:4">
      <c r="A369" s="173">
        <v>460</v>
      </c>
      <c r="B369" s="367"/>
      <c r="C369" s="368"/>
      <c r="D369" s="349"/>
    </row>
    <row r="370" spans="1:4">
      <c r="A370" s="173">
        <v>461</v>
      </c>
      <c r="B370" s="367"/>
      <c r="C370" s="368"/>
      <c r="D370" s="349"/>
    </row>
    <row r="371" spans="1:4">
      <c r="A371" s="173">
        <v>462</v>
      </c>
      <c r="B371" s="367"/>
      <c r="C371" s="368"/>
      <c r="D371" s="349"/>
    </row>
    <row r="372" spans="1:4">
      <c r="A372" s="173">
        <v>463</v>
      </c>
      <c r="B372" s="367"/>
      <c r="C372" s="368"/>
      <c r="D372" s="349"/>
    </row>
    <row r="373" spans="1:4">
      <c r="A373" s="173">
        <v>464</v>
      </c>
      <c r="B373" s="367"/>
      <c r="C373" s="368"/>
      <c r="D373" s="349"/>
    </row>
    <row r="374" spans="1:4">
      <c r="A374" s="173">
        <v>465</v>
      </c>
      <c r="B374" s="367"/>
      <c r="C374" s="368"/>
      <c r="D374" s="349"/>
    </row>
    <row r="375" spans="1:4">
      <c r="A375" s="173">
        <v>466</v>
      </c>
      <c r="B375" s="367"/>
      <c r="C375" s="368"/>
      <c r="D375" s="349"/>
    </row>
    <row r="376" spans="1:4">
      <c r="A376" s="173">
        <v>467</v>
      </c>
      <c r="B376" s="367"/>
      <c r="C376" s="368"/>
      <c r="D376" s="349"/>
    </row>
    <row r="377" spans="1:4">
      <c r="A377" s="173">
        <v>468</v>
      </c>
      <c r="B377" s="367"/>
      <c r="C377" s="368"/>
      <c r="D377" s="349"/>
    </row>
    <row r="378" spans="1:4">
      <c r="A378" s="173">
        <v>469</v>
      </c>
      <c r="B378" s="367"/>
      <c r="C378" s="368"/>
      <c r="D378" s="349"/>
    </row>
    <row r="379" spans="1:4">
      <c r="A379" s="173">
        <v>470</v>
      </c>
      <c r="B379" s="367"/>
      <c r="C379" s="368"/>
      <c r="D379" s="349"/>
    </row>
    <row r="380" spans="1:4">
      <c r="A380" s="173">
        <v>471</v>
      </c>
      <c r="B380" s="367"/>
      <c r="C380" s="368"/>
      <c r="D380" s="349"/>
    </row>
    <row r="381" spans="1:4">
      <c r="A381" s="173">
        <v>472</v>
      </c>
      <c r="B381" s="367"/>
      <c r="C381" s="368"/>
      <c r="D381" s="349"/>
    </row>
    <row r="382" spans="1:4">
      <c r="A382" s="173">
        <v>473</v>
      </c>
      <c r="B382" s="367"/>
      <c r="C382" s="368"/>
      <c r="D382" s="349"/>
    </row>
    <row r="383" spans="1:4">
      <c r="A383" s="173">
        <v>474</v>
      </c>
      <c r="B383" s="367"/>
      <c r="C383" s="368"/>
      <c r="D383" s="349"/>
    </row>
    <row r="384" spans="1:4">
      <c r="A384" s="173">
        <v>475</v>
      </c>
      <c r="B384" s="367"/>
      <c r="C384" s="368"/>
      <c r="D384" s="349"/>
    </row>
    <row r="385" spans="1:4">
      <c r="A385" s="173">
        <v>476</v>
      </c>
      <c r="B385" s="367"/>
      <c r="C385" s="368"/>
      <c r="D385" s="349"/>
    </row>
    <row r="386" spans="1:4">
      <c r="A386" s="173">
        <v>477</v>
      </c>
      <c r="B386" s="367"/>
      <c r="C386" s="368"/>
      <c r="D386" s="349"/>
    </row>
    <row r="387" spans="1:4">
      <c r="A387" s="173">
        <v>478</v>
      </c>
      <c r="B387" s="367"/>
      <c r="C387" s="368"/>
      <c r="D387" s="349"/>
    </row>
    <row r="388" spans="1:4">
      <c r="A388" s="173">
        <v>479</v>
      </c>
      <c r="B388" s="367"/>
      <c r="C388" s="368"/>
      <c r="D388" s="349"/>
    </row>
    <row r="389" spans="1:4">
      <c r="A389" s="173">
        <v>480</v>
      </c>
      <c r="B389" s="367"/>
      <c r="C389" s="368"/>
      <c r="D389" s="349"/>
    </row>
    <row r="390" spans="1:4">
      <c r="A390" s="173">
        <v>481</v>
      </c>
      <c r="B390" s="367"/>
      <c r="C390" s="368"/>
      <c r="D390" s="349"/>
    </row>
    <row r="391" spans="1:4">
      <c r="A391" s="173">
        <v>482</v>
      </c>
      <c r="B391" s="367"/>
      <c r="C391" s="368"/>
      <c r="D391" s="349"/>
    </row>
    <row r="392" spans="1:4">
      <c r="A392" s="173">
        <v>483</v>
      </c>
      <c r="B392" s="367"/>
      <c r="C392" s="368"/>
      <c r="D392" s="349"/>
    </row>
    <row r="393" spans="1:4">
      <c r="A393" s="173">
        <v>484</v>
      </c>
      <c r="B393" s="367"/>
      <c r="C393" s="368"/>
      <c r="D393" s="349"/>
    </row>
    <row r="394" spans="1:4">
      <c r="A394" s="173">
        <v>485</v>
      </c>
      <c r="B394" s="367"/>
      <c r="C394" s="368"/>
      <c r="D394" s="349"/>
    </row>
    <row r="395" spans="1:4">
      <c r="A395" s="173">
        <v>486</v>
      </c>
      <c r="B395" s="367"/>
      <c r="C395" s="368"/>
      <c r="D395" s="349"/>
    </row>
    <row r="396" spans="1:4">
      <c r="A396" s="173">
        <v>487</v>
      </c>
      <c r="B396" s="367"/>
      <c r="C396" s="368"/>
      <c r="D396" s="349"/>
    </row>
    <row r="397" spans="1:4">
      <c r="A397" s="173">
        <v>488</v>
      </c>
      <c r="B397" s="367"/>
      <c r="C397" s="368"/>
      <c r="D397" s="349"/>
    </row>
    <row r="398" spans="1:4">
      <c r="A398" s="173">
        <v>489</v>
      </c>
      <c r="B398" s="367"/>
      <c r="C398" s="368"/>
      <c r="D398" s="349"/>
    </row>
    <row r="399" spans="1:4">
      <c r="A399" s="173">
        <v>490</v>
      </c>
      <c r="B399" s="367"/>
      <c r="C399" s="368"/>
      <c r="D399" s="349"/>
    </row>
    <row r="400" spans="1:4">
      <c r="A400" s="173">
        <v>491</v>
      </c>
      <c r="B400" s="367"/>
      <c r="C400" s="368"/>
      <c r="D400" s="349"/>
    </row>
    <row r="401" spans="1:4">
      <c r="A401" s="173">
        <v>492</v>
      </c>
      <c r="B401" s="367"/>
      <c r="C401" s="368"/>
      <c r="D401" s="349"/>
    </row>
    <row r="402" spans="1:4">
      <c r="A402" s="173">
        <v>493</v>
      </c>
      <c r="B402" s="367"/>
      <c r="C402" s="368"/>
      <c r="D402" s="349"/>
    </row>
    <row r="403" spans="1:4">
      <c r="A403" s="173">
        <v>494</v>
      </c>
      <c r="B403" s="367"/>
      <c r="C403" s="368"/>
      <c r="D403" s="349"/>
    </row>
    <row r="404" spans="1:4">
      <c r="A404" s="173">
        <v>495</v>
      </c>
      <c r="B404" s="367"/>
      <c r="C404" s="368"/>
      <c r="D404" s="349"/>
    </row>
    <row r="405" spans="1:4">
      <c r="A405" s="173">
        <v>496</v>
      </c>
      <c r="B405" s="367"/>
      <c r="C405" s="368"/>
      <c r="D405" s="349"/>
    </row>
    <row r="406" spans="1:4">
      <c r="A406" s="173">
        <v>497</v>
      </c>
      <c r="B406" s="367"/>
      <c r="C406" s="368"/>
      <c r="D406" s="349"/>
    </row>
    <row r="407" spans="1:4">
      <c r="A407" s="173">
        <v>498</v>
      </c>
      <c r="B407" s="367"/>
      <c r="C407" s="368"/>
      <c r="D407" s="349"/>
    </row>
    <row r="408" spans="1:4">
      <c r="A408" s="173">
        <v>499</v>
      </c>
      <c r="B408" s="367"/>
      <c r="C408" s="368"/>
      <c r="D408" s="349"/>
    </row>
    <row r="409" spans="1:4">
      <c r="A409" s="173">
        <v>500</v>
      </c>
      <c r="B409" s="367"/>
      <c r="C409" s="368"/>
      <c r="D409" s="349"/>
    </row>
    <row r="410" spans="1:4">
      <c r="A410" s="173">
        <v>501</v>
      </c>
      <c r="B410" s="367"/>
      <c r="C410" s="368"/>
      <c r="D410" s="349"/>
    </row>
    <row r="411" spans="1:4">
      <c r="A411" s="173">
        <v>502</v>
      </c>
      <c r="B411" s="367"/>
      <c r="C411" s="368"/>
      <c r="D411" s="349"/>
    </row>
    <row r="412" spans="1:4">
      <c r="A412" s="173">
        <v>503</v>
      </c>
      <c r="B412" s="367"/>
      <c r="C412" s="368"/>
      <c r="D412" s="349"/>
    </row>
    <row r="413" spans="1:4">
      <c r="A413" s="173">
        <v>504</v>
      </c>
      <c r="B413" s="367"/>
      <c r="C413" s="368"/>
      <c r="D413" s="349"/>
    </row>
    <row r="414" spans="1:4">
      <c r="A414" s="173">
        <v>505</v>
      </c>
      <c r="B414" s="367"/>
      <c r="C414" s="368"/>
      <c r="D414" s="349"/>
    </row>
    <row r="415" spans="1:4">
      <c r="A415" s="173">
        <v>506</v>
      </c>
      <c r="B415" s="367"/>
      <c r="C415" s="368"/>
      <c r="D415" s="349"/>
    </row>
    <row r="416" spans="1:4">
      <c r="A416" s="173">
        <v>507</v>
      </c>
      <c r="B416" s="367"/>
      <c r="C416" s="368"/>
      <c r="D416" s="349"/>
    </row>
    <row r="417" spans="1:4">
      <c r="A417" s="173">
        <v>508</v>
      </c>
      <c r="B417" s="367"/>
      <c r="C417" s="368"/>
      <c r="D417" s="349"/>
    </row>
    <row r="418" spans="1:4">
      <c r="A418" s="173">
        <v>509</v>
      </c>
      <c r="B418" s="367"/>
      <c r="C418" s="368"/>
      <c r="D418" s="349"/>
    </row>
    <row r="419" spans="1:4">
      <c r="A419" s="173">
        <v>510</v>
      </c>
      <c r="B419" s="367"/>
      <c r="C419" s="368"/>
      <c r="D419" s="349"/>
    </row>
    <row r="420" spans="1:4">
      <c r="A420" s="173">
        <v>511</v>
      </c>
      <c r="B420" s="367"/>
      <c r="C420" s="368"/>
      <c r="D420" s="349"/>
    </row>
    <row r="421" spans="1:4">
      <c r="A421" s="173">
        <v>512</v>
      </c>
      <c r="B421" s="367"/>
      <c r="C421" s="368"/>
      <c r="D421" s="349"/>
    </row>
    <row r="422" spans="1:4">
      <c r="A422" s="173">
        <v>513</v>
      </c>
      <c r="B422" s="367"/>
      <c r="C422" s="368"/>
      <c r="D422" s="349"/>
    </row>
    <row r="423" spans="1:4">
      <c r="A423" s="173">
        <v>514</v>
      </c>
      <c r="B423" s="367"/>
      <c r="C423" s="368"/>
      <c r="D423" s="349"/>
    </row>
    <row r="424" spans="1:4">
      <c r="A424" s="173">
        <v>515</v>
      </c>
      <c r="B424" s="367"/>
      <c r="C424" s="368"/>
      <c r="D424" s="349"/>
    </row>
    <row r="425" spans="1:4">
      <c r="A425" s="173">
        <v>516</v>
      </c>
      <c r="B425" s="367"/>
      <c r="C425" s="368"/>
      <c r="D425" s="349"/>
    </row>
    <row r="426" spans="1:4">
      <c r="A426" s="173">
        <v>517</v>
      </c>
      <c r="B426" s="367"/>
      <c r="C426" s="368"/>
      <c r="D426" s="349"/>
    </row>
    <row r="427" spans="1:4">
      <c r="A427" s="173">
        <v>518</v>
      </c>
      <c r="B427" s="367"/>
      <c r="C427" s="368"/>
      <c r="D427" s="349"/>
    </row>
    <row r="428" spans="1:4">
      <c r="A428" s="173">
        <v>519</v>
      </c>
      <c r="B428" s="367"/>
      <c r="C428" s="368"/>
      <c r="D428" s="349"/>
    </row>
    <row r="429" spans="1:4">
      <c r="A429" s="173">
        <v>520</v>
      </c>
      <c r="B429" s="367"/>
      <c r="C429" s="368"/>
      <c r="D429" s="349"/>
    </row>
    <row r="430" spans="1:4">
      <c r="A430" s="173">
        <v>521</v>
      </c>
      <c r="B430" s="367"/>
      <c r="C430" s="368"/>
      <c r="D430" s="349"/>
    </row>
    <row r="431" spans="1:4">
      <c r="A431" s="173">
        <v>522</v>
      </c>
      <c r="B431" s="367"/>
      <c r="C431" s="368"/>
      <c r="D431" s="349"/>
    </row>
    <row r="432" spans="1:4">
      <c r="A432" s="173">
        <v>523</v>
      </c>
      <c r="B432" s="367"/>
      <c r="C432" s="368"/>
      <c r="D432" s="349"/>
    </row>
    <row r="433" spans="1:4">
      <c r="A433" s="173">
        <v>524</v>
      </c>
      <c r="B433" s="367"/>
      <c r="C433" s="368"/>
      <c r="D433" s="349"/>
    </row>
    <row r="434" spans="1:4">
      <c r="A434" s="173">
        <v>525</v>
      </c>
      <c r="B434" s="367"/>
      <c r="C434" s="368"/>
      <c r="D434" s="349"/>
    </row>
    <row r="435" spans="1:4">
      <c r="A435" s="173">
        <v>526</v>
      </c>
      <c r="B435" s="367"/>
      <c r="C435" s="368"/>
      <c r="D435" s="349"/>
    </row>
    <row r="436" spans="1:4">
      <c r="A436" s="173">
        <v>527</v>
      </c>
      <c r="B436" s="367"/>
      <c r="C436" s="368"/>
      <c r="D436" s="349"/>
    </row>
    <row r="437" spans="1:4">
      <c r="A437" s="173">
        <v>528</v>
      </c>
      <c r="B437" s="367"/>
      <c r="C437" s="368"/>
      <c r="D437" s="349"/>
    </row>
    <row r="438" spans="1:4">
      <c r="A438" s="173">
        <v>529</v>
      </c>
      <c r="B438" s="367"/>
      <c r="C438" s="368"/>
      <c r="D438" s="349"/>
    </row>
    <row r="439" spans="1:4">
      <c r="A439" s="173">
        <v>530</v>
      </c>
      <c r="B439" s="367"/>
      <c r="C439" s="368"/>
      <c r="D439" s="349"/>
    </row>
    <row r="440" spans="1:4">
      <c r="A440" s="173">
        <v>531</v>
      </c>
      <c r="B440" s="367"/>
      <c r="C440" s="368"/>
      <c r="D440" s="349"/>
    </row>
    <row r="441" spans="1:4">
      <c r="A441" s="173">
        <v>532</v>
      </c>
      <c r="B441" s="367"/>
      <c r="C441" s="368"/>
      <c r="D441" s="349"/>
    </row>
    <row r="442" spans="1:4">
      <c r="A442" s="173">
        <v>533</v>
      </c>
      <c r="B442" s="367"/>
      <c r="C442" s="368"/>
      <c r="D442" s="349"/>
    </row>
    <row r="443" spans="1:4">
      <c r="A443" s="173">
        <v>534</v>
      </c>
      <c r="B443" s="367"/>
      <c r="C443" s="368"/>
      <c r="D443" s="349"/>
    </row>
    <row r="444" spans="1:4">
      <c r="A444" s="173">
        <v>535</v>
      </c>
      <c r="B444" s="367"/>
      <c r="C444" s="368"/>
      <c r="D444" s="349"/>
    </row>
    <row r="445" spans="1:4">
      <c r="A445" s="173">
        <v>536</v>
      </c>
      <c r="B445" s="367"/>
      <c r="C445" s="368"/>
      <c r="D445" s="349"/>
    </row>
    <row r="446" spans="1:4">
      <c r="A446" s="173">
        <v>537</v>
      </c>
      <c r="B446" s="367"/>
      <c r="C446" s="368"/>
      <c r="D446" s="349"/>
    </row>
    <row r="447" spans="1:4">
      <c r="A447" s="173">
        <v>538</v>
      </c>
      <c r="B447" s="367"/>
      <c r="C447" s="368"/>
      <c r="D447" s="349"/>
    </row>
    <row r="448" spans="1:4">
      <c r="A448" s="173">
        <v>539</v>
      </c>
      <c r="B448" s="367"/>
      <c r="C448" s="368"/>
      <c r="D448" s="349"/>
    </row>
    <row r="449" spans="1:4">
      <c r="A449" s="173">
        <v>540</v>
      </c>
      <c r="B449" s="367"/>
      <c r="C449" s="368"/>
      <c r="D449" s="349"/>
    </row>
    <row r="450" spans="1:4">
      <c r="A450" s="173">
        <v>541</v>
      </c>
      <c r="B450" s="367"/>
      <c r="C450" s="368"/>
      <c r="D450" s="349"/>
    </row>
    <row r="451" spans="1:4">
      <c r="A451" s="173">
        <v>542</v>
      </c>
      <c r="B451" s="367"/>
      <c r="C451" s="368"/>
      <c r="D451" s="349"/>
    </row>
    <row r="452" spans="1:4">
      <c r="A452" s="173">
        <v>543</v>
      </c>
      <c r="B452" s="367"/>
      <c r="C452" s="368"/>
      <c r="D452" s="349"/>
    </row>
    <row r="453" spans="1:4">
      <c r="A453" s="173">
        <v>544</v>
      </c>
      <c r="B453" s="367"/>
      <c r="C453" s="368"/>
      <c r="D453" s="349"/>
    </row>
    <row r="454" spans="1:4">
      <c r="A454" s="173">
        <v>545</v>
      </c>
      <c r="B454" s="367"/>
      <c r="C454" s="368"/>
      <c r="D454" s="349"/>
    </row>
    <row r="455" spans="1:4">
      <c r="A455" s="173">
        <v>546</v>
      </c>
      <c r="B455" s="367"/>
      <c r="C455" s="368"/>
      <c r="D455" s="349"/>
    </row>
    <row r="456" spans="1:4">
      <c r="A456" s="173">
        <v>547</v>
      </c>
      <c r="B456" s="367"/>
      <c r="C456" s="368"/>
      <c r="D456" s="349"/>
    </row>
    <row r="457" spans="1:4">
      <c r="A457" s="173">
        <v>548</v>
      </c>
      <c r="B457" s="367"/>
      <c r="C457" s="368"/>
      <c r="D457" s="349"/>
    </row>
    <row r="458" spans="1:4">
      <c r="A458" s="173">
        <v>549</v>
      </c>
      <c r="B458" s="367"/>
      <c r="C458" s="368"/>
      <c r="D458" s="349"/>
    </row>
    <row r="459" spans="1:4">
      <c r="A459" s="173">
        <v>550</v>
      </c>
      <c r="B459" s="367"/>
      <c r="C459" s="368"/>
      <c r="D459" s="349"/>
    </row>
    <row r="460" spans="1:4">
      <c r="A460" s="173">
        <v>551</v>
      </c>
      <c r="B460" s="367"/>
      <c r="C460" s="368"/>
      <c r="D460" s="349"/>
    </row>
    <row r="461" spans="1:4">
      <c r="A461" s="173">
        <v>552</v>
      </c>
      <c r="B461" s="367"/>
      <c r="C461" s="368"/>
      <c r="D461" s="349"/>
    </row>
    <row r="462" spans="1:4">
      <c r="A462" s="173">
        <v>553</v>
      </c>
      <c r="B462" s="367"/>
      <c r="C462" s="368"/>
      <c r="D462" s="349"/>
    </row>
    <row r="463" spans="1:4">
      <c r="A463" s="173">
        <v>554</v>
      </c>
      <c r="B463" s="367"/>
      <c r="C463" s="368"/>
      <c r="D463" s="349"/>
    </row>
    <row r="464" spans="1:4">
      <c r="A464" s="173">
        <v>555</v>
      </c>
      <c r="B464" s="367"/>
      <c r="C464" s="368"/>
      <c r="D464" s="349"/>
    </row>
    <row r="465" spans="1:4">
      <c r="A465" s="173">
        <v>556</v>
      </c>
      <c r="B465" s="367"/>
      <c r="C465" s="368"/>
      <c r="D465" s="349"/>
    </row>
    <row r="466" spans="1:4">
      <c r="A466" s="173">
        <v>557</v>
      </c>
      <c r="B466" s="367"/>
      <c r="C466" s="368"/>
      <c r="D466" s="349"/>
    </row>
    <row r="467" spans="1:4">
      <c r="A467" s="173">
        <v>558</v>
      </c>
      <c r="B467" s="367"/>
      <c r="C467" s="368"/>
      <c r="D467" s="349"/>
    </row>
    <row r="468" spans="1:4">
      <c r="A468" s="173">
        <v>559</v>
      </c>
      <c r="B468" s="367"/>
      <c r="C468" s="368"/>
      <c r="D468" s="349"/>
    </row>
    <row r="469" spans="1:4">
      <c r="A469" s="173">
        <v>560</v>
      </c>
      <c r="B469" s="367"/>
      <c r="C469" s="368"/>
      <c r="D469" s="349"/>
    </row>
    <row r="470" spans="1:4">
      <c r="A470" s="173">
        <v>561</v>
      </c>
      <c r="B470" s="367"/>
      <c r="C470" s="368"/>
      <c r="D470" s="349"/>
    </row>
    <row r="471" spans="1:4">
      <c r="A471" s="173">
        <v>562</v>
      </c>
      <c r="B471" s="367"/>
      <c r="C471" s="368"/>
      <c r="D471" s="349"/>
    </row>
    <row r="472" spans="1:4">
      <c r="A472" s="173">
        <v>563</v>
      </c>
      <c r="B472" s="367"/>
      <c r="C472" s="368"/>
      <c r="D472" s="349"/>
    </row>
    <row r="473" spans="1:4">
      <c r="A473" s="173">
        <v>564</v>
      </c>
      <c r="B473" s="367"/>
      <c r="C473" s="368"/>
      <c r="D473" s="349"/>
    </row>
    <row r="474" spans="1:4">
      <c r="A474" s="173">
        <v>565</v>
      </c>
      <c r="B474" s="367"/>
      <c r="C474" s="368"/>
      <c r="D474" s="349"/>
    </row>
    <row r="475" spans="1:4">
      <c r="A475" s="173">
        <v>566</v>
      </c>
      <c r="B475" s="367"/>
      <c r="C475" s="368"/>
      <c r="D475" s="349"/>
    </row>
    <row r="476" spans="1:4">
      <c r="A476" s="173">
        <v>567</v>
      </c>
      <c r="B476" s="367"/>
      <c r="C476" s="368"/>
      <c r="D476" s="349"/>
    </row>
    <row r="477" spans="1:4">
      <c r="A477" s="173">
        <v>568</v>
      </c>
      <c r="B477" s="367"/>
      <c r="C477" s="368"/>
      <c r="D477" s="349"/>
    </row>
    <row r="478" spans="1:4">
      <c r="A478" s="173">
        <v>569</v>
      </c>
      <c r="B478" s="367"/>
      <c r="C478" s="368"/>
      <c r="D478" s="349"/>
    </row>
    <row r="479" spans="1:4">
      <c r="A479" s="173">
        <v>570</v>
      </c>
      <c r="B479" s="367"/>
      <c r="C479" s="368"/>
      <c r="D479" s="349"/>
    </row>
    <row r="480" spans="1:4">
      <c r="A480" s="173">
        <v>571</v>
      </c>
      <c r="B480" s="367"/>
      <c r="C480" s="368"/>
      <c r="D480" s="349"/>
    </row>
    <row r="481" spans="1:4">
      <c r="A481" s="173">
        <v>572</v>
      </c>
      <c r="B481" s="367"/>
      <c r="C481" s="368"/>
      <c r="D481" s="349"/>
    </row>
    <row r="482" spans="1:4">
      <c r="A482" s="173">
        <v>573</v>
      </c>
      <c r="B482" s="367"/>
      <c r="C482" s="368"/>
      <c r="D482" s="349"/>
    </row>
    <row r="483" spans="1:4">
      <c r="A483" s="173">
        <v>574</v>
      </c>
      <c r="B483" s="367"/>
      <c r="C483" s="368"/>
      <c r="D483" s="349"/>
    </row>
    <row r="484" spans="1:4">
      <c r="A484" s="173">
        <v>575</v>
      </c>
      <c r="B484" s="367"/>
      <c r="C484" s="368"/>
      <c r="D484" s="349"/>
    </row>
    <row r="485" spans="1:4">
      <c r="A485" s="173">
        <v>576</v>
      </c>
      <c r="B485" s="367"/>
      <c r="C485" s="368"/>
      <c r="D485" s="349"/>
    </row>
    <row r="486" spans="1:4">
      <c r="A486" s="173">
        <v>577</v>
      </c>
      <c r="B486" s="367"/>
      <c r="C486" s="368"/>
      <c r="D486" s="349"/>
    </row>
    <row r="487" spans="1:4">
      <c r="A487" s="173">
        <v>578</v>
      </c>
      <c r="B487" s="367"/>
      <c r="C487" s="368"/>
      <c r="D487" s="349"/>
    </row>
    <row r="488" spans="1:4">
      <c r="A488" s="173">
        <v>579</v>
      </c>
      <c r="B488" s="367"/>
      <c r="C488" s="368"/>
      <c r="D488" s="349"/>
    </row>
    <row r="489" spans="1:4">
      <c r="A489" s="173">
        <v>580</v>
      </c>
      <c r="B489" s="367"/>
      <c r="C489" s="368"/>
      <c r="D489" s="349"/>
    </row>
    <row r="490" spans="1:4">
      <c r="A490" s="173">
        <v>581</v>
      </c>
      <c r="B490" s="367"/>
      <c r="C490" s="368"/>
      <c r="D490" s="349"/>
    </row>
    <row r="491" spans="1:4">
      <c r="A491" s="173">
        <v>582</v>
      </c>
      <c r="B491" s="367"/>
      <c r="C491" s="368"/>
      <c r="D491" s="349"/>
    </row>
    <row r="492" spans="1:4">
      <c r="A492" s="173">
        <v>583</v>
      </c>
      <c r="B492" s="367"/>
      <c r="C492" s="368"/>
      <c r="D492" s="349"/>
    </row>
    <row r="493" spans="1:4">
      <c r="A493" s="173">
        <v>584</v>
      </c>
      <c r="B493" s="367"/>
      <c r="C493" s="368"/>
      <c r="D493" s="349"/>
    </row>
    <row r="494" spans="1:4">
      <c r="A494" s="173">
        <v>585</v>
      </c>
      <c r="B494" s="367"/>
      <c r="C494" s="368"/>
      <c r="D494" s="349"/>
    </row>
    <row r="495" spans="1:4">
      <c r="A495" s="173">
        <v>586</v>
      </c>
      <c r="B495" s="367"/>
      <c r="C495" s="368"/>
      <c r="D495" s="349"/>
    </row>
    <row r="496" spans="1:4">
      <c r="A496" s="173">
        <v>587</v>
      </c>
      <c r="B496" s="367"/>
      <c r="C496" s="368"/>
      <c r="D496" s="349"/>
    </row>
    <row r="497" spans="1:4">
      <c r="A497" s="173">
        <v>588</v>
      </c>
      <c r="B497" s="367"/>
      <c r="C497" s="368"/>
      <c r="D497" s="349"/>
    </row>
    <row r="498" spans="1:4">
      <c r="A498" s="173">
        <v>589</v>
      </c>
      <c r="B498" s="367"/>
      <c r="C498" s="368"/>
      <c r="D498" s="349"/>
    </row>
    <row r="499" spans="1:4">
      <c r="A499" s="173">
        <v>590</v>
      </c>
      <c r="B499" s="367"/>
      <c r="C499" s="368"/>
      <c r="D499" s="349"/>
    </row>
    <row r="500" spans="1:4">
      <c r="A500" s="173">
        <v>591</v>
      </c>
      <c r="B500" s="367"/>
      <c r="C500" s="368"/>
      <c r="D500" s="349"/>
    </row>
    <row r="501" spans="1:4">
      <c r="A501" s="173">
        <v>592</v>
      </c>
      <c r="B501" s="367"/>
      <c r="C501" s="368"/>
      <c r="D501" s="349"/>
    </row>
    <row r="502" spans="1:4">
      <c r="A502" s="173">
        <v>593</v>
      </c>
      <c r="B502" s="367"/>
      <c r="C502" s="368"/>
      <c r="D502" s="349"/>
    </row>
    <row r="503" spans="1:4">
      <c r="A503" s="173">
        <v>594</v>
      </c>
      <c r="B503" s="367"/>
      <c r="C503" s="368"/>
      <c r="D503" s="349"/>
    </row>
    <row r="504" spans="1:4">
      <c r="A504" s="173">
        <v>595</v>
      </c>
      <c r="B504" s="367"/>
      <c r="C504" s="368"/>
      <c r="D504" s="349"/>
    </row>
    <row r="505" spans="1:4">
      <c r="A505" s="173">
        <v>596</v>
      </c>
      <c r="B505" s="367"/>
      <c r="C505" s="368"/>
      <c r="D505" s="349"/>
    </row>
    <row r="506" spans="1:4">
      <c r="A506" s="173">
        <v>597</v>
      </c>
      <c r="B506" s="367"/>
      <c r="C506" s="368"/>
      <c r="D506" s="349"/>
    </row>
    <row r="507" spans="1:4">
      <c r="A507" s="173">
        <v>598</v>
      </c>
      <c r="B507" s="367"/>
      <c r="C507" s="368"/>
      <c r="D507" s="349"/>
    </row>
    <row r="508" spans="1:4">
      <c r="A508" s="173">
        <v>599</v>
      </c>
      <c r="B508" s="367"/>
      <c r="C508" s="368"/>
      <c r="D508" s="349"/>
    </row>
    <row r="509" spans="1:4">
      <c r="A509" s="173">
        <v>600</v>
      </c>
      <c r="B509" s="367"/>
      <c r="C509" s="368"/>
      <c r="D509" s="349"/>
    </row>
    <row r="510" spans="1:4">
      <c r="A510" s="173">
        <v>601</v>
      </c>
      <c r="B510" s="367"/>
      <c r="C510" s="368"/>
      <c r="D510" s="349"/>
    </row>
    <row r="511" spans="1:4">
      <c r="A511" s="173">
        <v>602</v>
      </c>
      <c r="B511" s="367"/>
      <c r="C511" s="368"/>
      <c r="D511" s="349"/>
    </row>
    <row r="512" spans="1:4">
      <c r="A512" s="173">
        <v>603</v>
      </c>
      <c r="B512" s="367"/>
      <c r="C512" s="368"/>
      <c r="D512" s="349"/>
    </row>
    <row r="513" spans="1:4">
      <c r="A513" s="173">
        <v>604</v>
      </c>
      <c r="B513" s="367"/>
      <c r="C513" s="368"/>
      <c r="D513" s="349"/>
    </row>
    <row r="514" spans="1:4">
      <c r="A514" s="173">
        <v>605</v>
      </c>
      <c r="B514" s="367"/>
      <c r="C514" s="368"/>
      <c r="D514" s="349"/>
    </row>
    <row r="515" spans="1:4">
      <c r="A515" s="173">
        <v>606</v>
      </c>
      <c r="B515" s="367"/>
      <c r="C515" s="368"/>
      <c r="D515" s="349"/>
    </row>
    <row r="516" spans="1:4">
      <c r="A516" s="173">
        <v>607</v>
      </c>
      <c r="B516" s="367"/>
      <c r="C516" s="368"/>
      <c r="D516" s="349"/>
    </row>
    <row r="517" spans="1:4">
      <c r="A517" s="173">
        <v>608</v>
      </c>
      <c r="B517" s="367"/>
      <c r="C517" s="368"/>
      <c r="D517" s="349"/>
    </row>
    <row r="518" spans="1:4">
      <c r="A518" s="173">
        <v>609</v>
      </c>
      <c r="B518" s="367"/>
      <c r="C518" s="368"/>
      <c r="D518" s="349"/>
    </row>
    <row r="519" spans="1:4">
      <c r="A519" s="173">
        <v>610</v>
      </c>
      <c r="B519" s="367"/>
      <c r="C519" s="368"/>
      <c r="D519" s="349"/>
    </row>
    <row r="520" spans="1:4">
      <c r="A520" s="173">
        <v>611</v>
      </c>
      <c r="B520" s="367"/>
      <c r="C520" s="368"/>
      <c r="D520" s="349"/>
    </row>
    <row r="521" spans="1:4">
      <c r="A521" s="173">
        <v>612</v>
      </c>
      <c r="B521" s="367"/>
      <c r="C521" s="368"/>
      <c r="D521" s="349"/>
    </row>
    <row r="522" spans="1:4">
      <c r="A522" s="173">
        <v>613</v>
      </c>
      <c r="B522" s="367"/>
      <c r="C522" s="368"/>
      <c r="D522" s="349"/>
    </row>
    <row r="523" spans="1:4">
      <c r="A523" s="173">
        <v>614</v>
      </c>
      <c r="B523" s="367"/>
      <c r="C523" s="368"/>
      <c r="D523" s="349"/>
    </row>
    <row r="524" spans="1:4">
      <c r="A524" s="173">
        <v>615</v>
      </c>
      <c r="B524" s="367"/>
      <c r="C524" s="368"/>
      <c r="D524" s="349"/>
    </row>
    <row r="525" spans="1:4">
      <c r="A525" s="173">
        <v>616</v>
      </c>
      <c r="B525" s="367"/>
      <c r="C525" s="368"/>
      <c r="D525" s="349"/>
    </row>
    <row r="526" spans="1:4">
      <c r="A526" s="173">
        <v>617</v>
      </c>
      <c r="B526" s="367"/>
      <c r="C526" s="368"/>
      <c r="D526" s="349"/>
    </row>
    <row r="527" spans="1:4">
      <c r="A527" s="173">
        <v>618</v>
      </c>
      <c r="B527" s="367"/>
      <c r="C527" s="368"/>
      <c r="D527" s="349"/>
    </row>
    <row r="528" spans="1:4">
      <c r="A528" s="173">
        <v>619</v>
      </c>
      <c r="B528" s="367"/>
      <c r="C528" s="368"/>
      <c r="D528" s="349"/>
    </row>
    <row r="529" spans="1:4">
      <c r="A529" s="173">
        <v>620</v>
      </c>
      <c r="B529" s="367"/>
      <c r="C529" s="368"/>
      <c r="D529" s="349"/>
    </row>
    <row r="530" spans="1:4">
      <c r="A530" s="173">
        <v>621</v>
      </c>
      <c r="B530" s="367"/>
      <c r="C530" s="368"/>
      <c r="D530" s="349"/>
    </row>
    <row r="531" spans="1:4">
      <c r="A531" s="173">
        <v>622</v>
      </c>
      <c r="B531" s="367"/>
      <c r="C531" s="368"/>
      <c r="D531" s="349"/>
    </row>
    <row r="532" spans="1:4">
      <c r="A532" s="173">
        <v>623</v>
      </c>
      <c r="B532" s="367"/>
      <c r="C532" s="368"/>
      <c r="D532" s="349"/>
    </row>
    <row r="533" spans="1:4">
      <c r="A533" s="173">
        <v>624</v>
      </c>
      <c r="B533" s="367"/>
      <c r="C533" s="368"/>
      <c r="D533" s="349"/>
    </row>
    <row r="534" spans="1:4">
      <c r="A534" s="173">
        <v>625</v>
      </c>
      <c r="B534" s="367"/>
      <c r="C534" s="368"/>
      <c r="D534" s="349"/>
    </row>
    <row r="535" spans="1:4">
      <c r="A535" s="173">
        <v>626</v>
      </c>
      <c r="B535" s="367"/>
      <c r="C535" s="368"/>
      <c r="D535" s="349"/>
    </row>
    <row r="536" spans="1:4">
      <c r="A536" s="173">
        <v>627</v>
      </c>
      <c r="B536" s="367"/>
      <c r="C536" s="368"/>
      <c r="D536" s="349"/>
    </row>
    <row r="537" spans="1:4">
      <c r="A537" s="173">
        <v>628</v>
      </c>
      <c r="B537" s="367"/>
      <c r="C537" s="368"/>
      <c r="D537" s="349"/>
    </row>
    <row r="538" spans="1:4">
      <c r="A538" s="173">
        <v>629</v>
      </c>
      <c r="B538" s="367"/>
      <c r="C538" s="368"/>
      <c r="D538" s="349"/>
    </row>
    <row r="539" spans="1:4">
      <c r="A539" s="173">
        <v>630</v>
      </c>
      <c r="B539" s="367"/>
      <c r="C539" s="368"/>
      <c r="D539" s="349"/>
    </row>
    <row r="540" spans="1:4">
      <c r="A540" s="173">
        <v>631</v>
      </c>
      <c r="B540" s="367"/>
      <c r="C540" s="368"/>
      <c r="D540" s="349"/>
    </row>
    <row r="541" spans="1:4">
      <c r="A541" s="173">
        <v>632</v>
      </c>
      <c r="B541" s="367"/>
      <c r="C541" s="368"/>
      <c r="D541" s="349"/>
    </row>
    <row r="542" spans="1:4">
      <c r="A542" s="173">
        <v>633</v>
      </c>
      <c r="B542" s="367"/>
      <c r="C542" s="368"/>
      <c r="D542" s="349"/>
    </row>
    <row r="543" spans="1:4">
      <c r="A543" s="173">
        <v>634</v>
      </c>
      <c r="B543" s="367"/>
      <c r="C543" s="368"/>
      <c r="D543" s="349"/>
    </row>
    <row r="544" spans="1:4">
      <c r="A544" s="173">
        <v>635</v>
      </c>
      <c r="B544" s="367"/>
      <c r="C544" s="368"/>
      <c r="D544" s="349"/>
    </row>
    <row r="545" spans="1:4">
      <c r="A545" s="173">
        <v>636</v>
      </c>
      <c r="B545" s="367"/>
      <c r="C545" s="368"/>
      <c r="D545" s="349"/>
    </row>
    <row r="546" spans="1:4">
      <c r="A546" s="173">
        <v>637</v>
      </c>
      <c r="B546" s="367"/>
      <c r="C546" s="368"/>
      <c r="D546" s="349"/>
    </row>
    <row r="547" spans="1:4">
      <c r="A547" s="173">
        <v>638</v>
      </c>
      <c r="B547" s="367"/>
      <c r="C547" s="368"/>
      <c r="D547" s="349"/>
    </row>
    <row r="548" spans="1:4">
      <c r="A548" s="173">
        <v>639</v>
      </c>
      <c r="B548" s="367"/>
      <c r="C548" s="368"/>
      <c r="D548" s="349"/>
    </row>
    <row r="549" spans="1:4">
      <c r="A549" s="173">
        <v>640</v>
      </c>
      <c r="B549" s="367"/>
      <c r="C549" s="368"/>
      <c r="D549" s="349"/>
    </row>
    <row r="550" spans="1:4">
      <c r="A550" s="173">
        <v>641</v>
      </c>
      <c r="B550" s="367"/>
      <c r="C550" s="368"/>
      <c r="D550" s="349"/>
    </row>
    <row r="551" spans="1:4">
      <c r="A551" s="173">
        <v>642</v>
      </c>
      <c r="B551" s="367"/>
      <c r="C551" s="368"/>
      <c r="D551" s="349"/>
    </row>
    <row r="552" spans="1:4">
      <c r="A552" s="173">
        <v>643</v>
      </c>
      <c r="B552" s="367"/>
      <c r="C552" s="368"/>
      <c r="D552" s="349"/>
    </row>
    <row r="553" spans="1:4">
      <c r="A553" s="173">
        <v>644</v>
      </c>
      <c r="B553" s="367"/>
      <c r="C553" s="368"/>
      <c r="D553" s="349"/>
    </row>
    <row r="554" spans="1:4">
      <c r="A554" s="173">
        <v>645</v>
      </c>
      <c r="B554" s="367"/>
      <c r="C554" s="368"/>
      <c r="D554" s="349"/>
    </row>
    <row r="555" spans="1:4">
      <c r="A555" s="173">
        <v>646</v>
      </c>
      <c r="B555" s="367"/>
      <c r="C555" s="368"/>
      <c r="D555" s="349"/>
    </row>
    <row r="556" spans="1:4">
      <c r="A556" s="173">
        <v>647</v>
      </c>
      <c r="B556" s="367"/>
      <c r="C556" s="368"/>
      <c r="D556" s="349"/>
    </row>
    <row r="557" spans="1:4">
      <c r="A557" s="173">
        <v>648</v>
      </c>
      <c r="B557" s="367"/>
      <c r="C557" s="368"/>
      <c r="D557" s="349"/>
    </row>
    <row r="558" spans="1:4">
      <c r="A558" s="173">
        <v>649</v>
      </c>
      <c r="B558" s="367"/>
      <c r="C558" s="368"/>
      <c r="D558" s="349"/>
    </row>
    <row r="559" spans="1:4">
      <c r="A559" s="173">
        <v>650</v>
      </c>
      <c r="B559" s="367"/>
      <c r="C559" s="368"/>
      <c r="D559" s="349"/>
    </row>
    <row r="560" spans="1:4">
      <c r="A560" s="173">
        <v>651</v>
      </c>
      <c r="B560" s="367"/>
      <c r="C560" s="368"/>
      <c r="D560" s="349"/>
    </row>
    <row r="561" spans="1:4">
      <c r="A561" s="173">
        <v>652</v>
      </c>
      <c r="B561" s="367"/>
      <c r="C561" s="368"/>
      <c r="D561" s="349"/>
    </row>
    <row r="562" spans="1:4">
      <c r="A562" s="173">
        <v>653</v>
      </c>
      <c r="B562" s="367"/>
      <c r="C562" s="368"/>
      <c r="D562" s="349"/>
    </row>
    <row r="563" spans="1:4">
      <c r="A563" s="173">
        <v>654</v>
      </c>
      <c r="B563" s="367"/>
      <c r="C563" s="368"/>
      <c r="D563" s="349"/>
    </row>
    <row r="564" spans="1:4">
      <c r="A564" s="173">
        <v>655</v>
      </c>
      <c r="B564" s="367"/>
      <c r="C564" s="368"/>
      <c r="D564" s="349"/>
    </row>
    <row r="565" spans="1:4">
      <c r="A565" s="173">
        <v>656</v>
      </c>
      <c r="B565" s="367"/>
      <c r="C565" s="368"/>
      <c r="D565" s="349"/>
    </row>
    <row r="566" spans="1:4">
      <c r="A566" s="173">
        <v>657</v>
      </c>
      <c r="B566" s="367"/>
      <c r="C566" s="368"/>
      <c r="D566" s="349"/>
    </row>
    <row r="567" spans="1:4">
      <c r="A567" s="173">
        <v>658</v>
      </c>
      <c r="B567" s="367"/>
      <c r="C567" s="368"/>
      <c r="D567" s="349"/>
    </row>
    <row r="568" spans="1:4">
      <c r="A568" s="173">
        <v>659</v>
      </c>
      <c r="B568" s="367"/>
      <c r="C568" s="368"/>
      <c r="D568" s="349"/>
    </row>
    <row r="569" spans="1:4">
      <c r="A569" s="173">
        <v>660</v>
      </c>
      <c r="B569" s="367"/>
      <c r="C569" s="368"/>
      <c r="D569" s="349"/>
    </row>
    <row r="570" spans="1:4">
      <c r="A570" s="173">
        <v>661</v>
      </c>
      <c r="B570" s="367"/>
      <c r="C570" s="368"/>
      <c r="D570" s="349"/>
    </row>
    <row r="571" spans="1:4">
      <c r="A571" s="173">
        <v>662</v>
      </c>
      <c r="B571" s="367"/>
      <c r="C571" s="368"/>
      <c r="D571" s="349"/>
    </row>
    <row r="572" spans="1:4">
      <c r="A572" s="173">
        <v>663</v>
      </c>
      <c r="B572" s="367"/>
      <c r="C572" s="368"/>
      <c r="D572" s="349"/>
    </row>
    <row r="573" spans="1:4">
      <c r="A573" s="173">
        <v>664</v>
      </c>
      <c r="B573" s="367"/>
      <c r="C573" s="368"/>
      <c r="D573" s="349"/>
    </row>
    <row r="574" spans="1:4">
      <c r="A574" s="173">
        <v>665</v>
      </c>
      <c r="B574" s="367"/>
      <c r="C574" s="368"/>
      <c r="D574" s="349"/>
    </row>
    <row r="575" spans="1:4">
      <c r="A575" s="173">
        <v>666</v>
      </c>
      <c r="B575" s="367"/>
      <c r="C575" s="368"/>
      <c r="D575" s="349"/>
    </row>
    <row r="576" spans="1:4">
      <c r="A576" s="173">
        <v>667</v>
      </c>
      <c r="B576" s="367"/>
      <c r="C576" s="368"/>
      <c r="D576" s="349"/>
    </row>
    <row r="577" spans="1:4">
      <c r="A577" s="173">
        <v>668</v>
      </c>
      <c r="B577" s="367"/>
      <c r="C577" s="368"/>
      <c r="D577" s="349"/>
    </row>
    <row r="578" spans="1:4">
      <c r="A578" s="173">
        <v>669</v>
      </c>
      <c r="B578" s="367"/>
      <c r="C578" s="368"/>
      <c r="D578" s="349"/>
    </row>
    <row r="579" spans="1:4">
      <c r="A579" s="173">
        <v>670</v>
      </c>
      <c r="B579" s="367"/>
      <c r="C579" s="368"/>
      <c r="D579" s="349"/>
    </row>
    <row r="580" spans="1:4">
      <c r="A580" s="173">
        <v>671</v>
      </c>
      <c r="B580" s="367"/>
      <c r="C580" s="368"/>
      <c r="D580" s="349"/>
    </row>
    <row r="581" spans="1:4">
      <c r="A581" s="173">
        <v>672</v>
      </c>
      <c r="B581" s="367"/>
      <c r="C581" s="368"/>
      <c r="D581" s="349"/>
    </row>
    <row r="582" spans="1:4">
      <c r="A582" s="173">
        <v>673</v>
      </c>
      <c r="B582" s="367"/>
      <c r="C582" s="368"/>
      <c r="D582" s="349"/>
    </row>
    <row r="583" spans="1:4">
      <c r="A583" s="173">
        <v>674</v>
      </c>
      <c r="B583" s="367"/>
      <c r="C583" s="368"/>
      <c r="D583" s="349"/>
    </row>
    <row r="584" spans="1:4">
      <c r="A584" s="173">
        <v>675</v>
      </c>
      <c r="B584" s="367"/>
      <c r="C584" s="368"/>
      <c r="D584" s="349"/>
    </row>
    <row r="585" spans="1:4">
      <c r="A585" s="173">
        <v>676</v>
      </c>
      <c r="B585" s="367"/>
      <c r="C585" s="368"/>
      <c r="D585" s="349"/>
    </row>
    <row r="586" spans="1:4">
      <c r="A586" s="173">
        <v>677</v>
      </c>
      <c r="B586" s="367"/>
      <c r="C586" s="368"/>
      <c r="D586" s="349"/>
    </row>
    <row r="587" spans="1:4">
      <c r="A587" s="173">
        <v>678</v>
      </c>
      <c r="B587" s="367"/>
      <c r="C587" s="368"/>
      <c r="D587" s="349"/>
    </row>
    <row r="588" spans="1:4">
      <c r="A588" s="173">
        <v>679</v>
      </c>
      <c r="B588" s="367"/>
      <c r="C588" s="368"/>
      <c r="D588" s="349"/>
    </row>
    <row r="589" spans="1:4">
      <c r="A589" s="173">
        <v>680</v>
      </c>
      <c r="B589" s="367"/>
      <c r="C589" s="368"/>
      <c r="D589" s="349"/>
    </row>
    <row r="590" spans="1:4">
      <c r="A590" s="173">
        <v>681</v>
      </c>
      <c r="B590" s="367"/>
      <c r="C590" s="368"/>
      <c r="D590" s="349"/>
    </row>
    <row r="591" spans="1:4">
      <c r="A591" s="173">
        <v>682</v>
      </c>
      <c r="B591" s="367"/>
      <c r="C591" s="368"/>
      <c r="D591" s="349"/>
    </row>
    <row r="592" spans="1:4">
      <c r="A592" s="173">
        <v>683</v>
      </c>
      <c r="B592" s="367"/>
      <c r="C592" s="368"/>
      <c r="D592" s="349"/>
    </row>
    <row r="593" spans="1:4">
      <c r="A593" s="173">
        <v>684</v>
      </c>
      <c r="B593" s="367"/>
      <c r="C593" s="368"/>
      <c r="D593" s="349"/>
    </row>
    <row r="594" spans="1:4">
      <c r="A594" s="173">
        <v>685</v>
      </c>
      <c r="B594" s="367"/>
      <c r="C594" s="368"/>
      <c r="D594" s="349"/>
    </row>
    <row r="595" spans="1:4">
      <c r="A595" s="173">
        <v>686</v>
      </c>
      <c r="B595" s="367"/>
      <c r="C595" s="368"/>
      <c r="D595" s="349"/>
    </row>
    <row r="596" spans="1:4">
      <c r="A596" s="173">
        <v>687</v>
      </c>
      <c r="B596" s="367"/>
      <c r="C596" s="368"/>
      <c r="D596" s="349"/>
    </row>
    <row r="597" spans="1:4">
      <c r="A597" s="173">
        <v>688</v>
      </c>
      <c r="B597" s="367"/>
      <c r="C597" s="368"/>
      <c r="D597" s="349"/>
    </row>
    <row r="598" spans="1:4">
      <c r="A598" s="173">
        <v>689</v>
      </c>
      <c r="B598" s="367"/>
      <c r="C598" s="368"/>
      <c r="D598" s="349"/>
    </row>
    <row r="599" spans="1:4">
      <c r="A599" s="173">
        <v>690</v>
      </c>
      <c r="B599" s="367"/>
      <c r="C599" s="368"/>
      <c r="D599" s="349"/>
    </row>
    <row r="600" spans="1:4">
      <c r="A600" s="173">
        <v>691</v>
      </c>
      <c r="B600" s="367"/>
      <c r="C600" s="368"/>
      <c r="D600" s="349"/>
    </row>
    <row r="601" spans="1:4">
      <c r="A601" s="173">
        <v>692</v>
      </c>
      <c r="B601" s="367"/>
      <c r="C601" s="368"/>
      <c r="D601" s="349"/>
    </row>
    <row r="602" spans="1:4">
      <c r="A602" s="173">
        <v>693</v>
      </c>
      <c r="B602" s="367"/>
      <c r="C602" s="368"/>
      <c r="D602" s="349"/>
    </row>
    <row r="603" spans="1:4">
      <c r="A603" s="173">
        <v>694</v>
      </c>
      <c r="B603" s="367"/>
      <c r="C603" s="368"/>
      <c r="D603" s="349"/>
    </row>
    <row r="604" spans="1:4">
      <c r="A604" s="173">
        <v>695</v>
      </c>
      <c r="B604" s="367"/>
      <c r="C604" s="368"/>
      <c r="D604" s="349"/>
    </row>
    <row r="605" spans="1:4">
      <c r="A605" s="173">
        <v>696</v>
      </c>
      <c r="B605" s="367"/>
      <c r="C605" s="368"/>
      <c r="D605" s="349"/>
    </row>
    <row r="606" spans="1:4">
      <c r="A606" s="173">
        <v>697</v>
      </c>
      <c r="B606" s="367"/>
      <c r="C606" s="368"/>
      <c r="D606" s="349"/>
    </row>
    <row r="607" spans="1:4">
      <c r="A607" s="173">
        <v>698</v>
      </c>
      <c r="B607" s="367"/>
      <c r="C607" s="368"/>
      <c r="D607" s="349"/>
    </row>
    <row r="608" spans="1:4">
      <c r="A608" s="173">
        <v>699</v>
      </c>
      <c r="B608" s="367"/>
      <c r="C608" s="368"/>
      <c r="D608" s="349"/>
    </row>
    <row r="609" spans="1:4">
      <c r="A609" s="173">
        <v>700</v>
      </c>
      <c r="B609" s="367"/>
      <c r="C609" s="368"/>
      <c r="D609" s="349"/>
    </row>
    <row r="610" spans="1:4">
      <c r="A610" s="173">
        <v>701</v>
      </c>
      <c r="B610" s="352"/>
      <c r="C610" s="353"/>
      <c r="D610" s="349"/>
    </row>
    <row r="611" spans="1:4">
      <c r="A611" s="173">
        <v>702</v>
      </c>
      <c r="B611" s="367"/>
      <c r="C611" s="368"/>
      <c r="D611" s="349"/>
    </row>
    <row r="612" spans="1:4">
      <c r="A612" s="173">
        <v>703</v>
      </c>
      <c r="B612" s="367"/>
      <c r="C612" s="368"/>
      <c r="D612" s="349"/>
    </row>
    <row r="613" spans="1:4">
      <c r="A613" s="173">
        <v>704</v>
      </c>
      <c r="B613" s="367"/>
      <c r="C613" s="368"/>
      <c r="D613" s="349"/>
    </row>
    <row r="614" spans="1:4">
      <c r="A614" s="173">
        <v>705</v>
      </c>
      <c r="B614" s="367"/>
      <c r="C614" s="368"/>
      <c r="D614" s="349"/>
    </row>
    <row r="615" spans="1:4">
      <c r="A615" s="173">
        <v>706</v>
      </c>
      <c r="B615" s="367"/>
      <c r="C615" s="368"/>
      <c r="D615" s="349"/>
    </row>
    <row r="616" spans="1:4">
      <c r="A616" s="173">
        <v>707</v>
      </c>
      <c r="B616" s="367"/>
      <c r="C616" s="368"/>
      <c r="D616" s="349"/>
    </row>
    <row r="617" spans="1:4">
      <c r="A617" s="173">
        <v>708</v>
      </c>
      <c r="B617" s="367"/>
      <c r="C617" s="368"/>
      <c r="D617" s="349"/>
    </row>
    <row r="618" spans="1:4">
      <c r="A618" s="173">
        <v>709</v>
      </c>
      <c r="B618" s="367"/>
      <c r="C618" s="368"/>
      <c r="D618" s="349"/>
    </row>
    <row r="619" spans="1:4">
      <c r="A619" s="173">
        <v>710</v>
      </c>
      <c r="B619" s="367"/>
      <c r="C619" s="368"/>
      <c r="D619" s="349"/>
    </row>
    <row r="620" spans="1:4">
      <c r="A620" s="173">
        <v>711</v>
      </c>
      <c r="B620" s="367"/>
      <c r="C620" s="368"/>
      <c r="D620" s="349"/>
    </row>
    <row r="621" spans="1:4">
      <c r="A621" s="173">
        <v>712</v>
      </c>
      <c r="B621" s="367"/>
      <c r="C621" s="368"/>
      <c r="D621" s="349"/>
    </row>
    <row r="622" spans="1:4">
      <c r="A622" s="173">
        <v>713</v>
      </c>
      <c r="B622" s="367"/>
      <c r="C622" s="368"/>
      <c r="D622" s="349"/>
    </row>
    <row r="623" spans="1:4">
      <c r="A623" s="173">
        <v>714</v>
      </c>
      <c r="B623" s="367"/>
      <c r="C623" s="368"/>
      <c r="D623" s="349"/>
    </row>
    <row r="624" spans="1:4">
      <c r="A624" s="173">
        <v>715</v>
      </c>
      <c r="B624" s="367"/>
      <c r="C624" s="368"/>
      <c r="D624" s="349"/>
    </row>
    <row r="625" spans="1:4">
      <c r="A625" s="173">
        <v>716</v>
      </c>
      <c r="B625" s="367"/>
      <c r="C625" s="368"/>
      <c r="D625" s="349"/>
    </row>
    <row r="626" spans="1:4">
      <c r="A626" s="173">
        <v>717</v>
      </c>
      <c r="B626" s="367"/>
      <c r="C626" s="368"/>
      <c r="D626" s="349"/>
    </row>
    <row r="627" spans="1:4">
      <c r="A627" s="173">
        <v>718</v>
      </c>
      <c r="B627" s="367"/>
      <c r="C627" s="368"/>
      <c r="D627" s="349"/>
    </row>
    <row r="628" spans="1:4">
      <c r="A628" s="173">
        <v>719</v>
      </c>
      <c r="B628" s="367"/>
      <c r="C628" s="368"/>
      <c r="D628" s="349"/>
    </row>
    <row r="629" spans="1:4">
      <c r="A629" s="173">
        <v>720</v>
      </c>
      <c r="B629" s="367"/>
      <c r="C629" s="368"/>
      <c r="D629" s="349"/>
    </row>
    <row r="630" spans="1:4">
      <c r="A630" s="173">
        <v>721</v>
      </c>
      <c r="B630" s="367"/>
      <c r="C630" s="368"/>
      <c r="D630" s="349"/>
    </row>
    <row r="631" spans="1:4">
      <c r="A631" s="173">
        <v>722</v>
      </c>
      <c r="B631" s="367"/>
      <c r="C631" s="368"/>
      <c r="D631" s="349"/>
    </row>
    <row r="632" spans="1:4">
      <c r="A632" s="173">
        <v>723</v>
      </c>
      <c r="B632" s="367"/>
      <c r="C632" s="368"/>
      <c r="D632" s="349"/>
    </row>
    <row r="633" spans="1:4">
      <c r="A633" s="173">
        <v>724</v>
      </c>
      <c r="B633" s="367"/>
      <c r="C633" s="368"/>
      <c r="D633" s="349"/>
    </row>
    <row r="634" spans="1:4">
      <c r="A634" s="173">
        <v>725</v>
      </c>
      <c r="B634" s="367"/>
      <c r="C634" s="368"/>
      <c r="D634" s="349"/>
    </row>
    <row r="635" spans="1:4">
      <c r="A635" s="173">
        <v>726</v>
      </c>
      <c r="B635" s="367"/>
      <c r="C635" s="368"/>
      <c r="D635" s="349"/>
    </row>
    <row r="636" spans="1:4">
      <c r="A636" s="173">
        <v>727</v>
      </c>
      <c r="B636" s="367"/>
      <c r="C636" s="368"/>
      <c r="D636" s="349"/>
    </row>
    <row r="637" spans="1:4">
      <c r="A637" s="173">
        <v>728</v>
      </c>
      <c r="B637" s="367"/>
      <c r="C637" s="368"/>
      <c r="D637" s="349"/>
    </row>
    <row r="638" spans="1:4">
      <c r="A638" s="173">
        <v>729</v>
      </c>
      <c r="B638" s="367"/>
      <c r="C638" s="368"/>
      <c r="D638" s="349"/>
    </row>
    <row r="639" spans="1:4">
      <c r="A639" s="173">
        <v>730</v>
      </c>
      <c r="B639" s="367"/>
      <c r="C639" s="368"/>
      <c r="D639" s="349"/>
    </row>
    <row r="640" spans="1:4">
      <c r="A640" s="173">
        <v>731</v>
      </c>
      <c r="B640" s="367"/>
      <c r="C640" s="368"/>
      <c r="D640" s="349"/>
    </row>
    <row r="641" spans="1:4">
      <c r="A641" s="173">
        <v>732</v>
      </c>
      <c r="B641" s="367"/>
      <c r="C641" s="368"/>
      <c r="D641" s="349"/>
    </row>
    <row r="642" spans="1:4">
      <c r="A642" s="173">
        <v>733</v>
      </c>
      <c r="B642" s="367"/>
      <c r="C642" s="368"/>
      <c r="D642" s="349"/>
    </row>
    <row r="643" spans="1:4">
      <c r="A643" s="173">
        <v>734</v>
      </c>
      <c r="B643" s="367"/>
      <c r="C643" s="368"/>
      <c r="D643" s="349"/>
    </row>
    <row r="644" spans="1:4">
      <c r="A644" s="173">
        <v>735</v>
      </c>
      <c r="B644" s="367"/>
      <c r="C644" s="368"/>
      <c r="D644" s="349"/>
    </row>
    <row r="645" spans="1:4">
      <c r="A645" s="173">
        <v>736</v>
      </c>
      <c r="B645" s="367"/>
      <c r="C645" s="368"/>
      <c r="D645" s="349"/>
    </row>
    <row r="646" spans="1:4">
      <c r="A646" s="173">
        <v>737</v>
      </c>
      <c r="B646" s="367"/>
      <c r="C646" s="368"/>
      <c r="D646" s="349"/>
    </row>
    <row r="647" spans="1:4">
      <c r="A647" s="173">
        <v>738</v>
      </c>
      <c r="B647" s="367"/>
      <c r="C647" s="368"/>
      <c r="D647" s="349"/>
    </row>
    <row r="648" spans="1:4">
      <c r="A648" s="173">
        <v>739</v>
      </c>
      <c r="B648" s="367"/>
      <c r="C648" s="368"/>
      <c r="D648" s="349"/>
    </row>
    <row r="649" spans="1:4">
      <c r="A649" s="173">
        <v>740</v>
      </c>
      <c r="B649" s="367"/>
      <c r="C649" s="368"/>
      <c r="D649" s="349"/>
    </row>
    <row r="650" spans="1:4">
      <c r="A650" s="173">
        <v>741</v>
      </c>
      <c r="B650" s="367"/>
      <c r="C650" s="368"/>
      <c r="D650" s="349"/>
    </row>
    <row r="651" spans="1:4">
      <c r="A651" s="173">
        <v>742</v>
      </c>
      <c r="B651" s="367"/>
      <c r="C651" s="368"/>
      <c r="D651" s="349"/>
    </row>
    <row r="652" spans="1:4">
      <c r="A652" s="173">
        <v>743</v>
      </c>
      <c r="B652" s="367"/>
      <c r="C652" s="368"/>
      <c r="D652" s="349"/>
    </row>
    <row r="653" spans="1:4">
      <c r="A653" s="173">
        <v>744</v>
      </c>
      <c r="B653" s="367"/>
      <c r="C653" s="368"/>
      <c r="D653" s="349"/>
    </row>
    <row r="654" spans="1:4">
      <c r="A654" s="173">
        <v>745</v>
      </c>
      <c r="B654" s="367"/>
      <c r="C654" s="368"/>
      <c r="D654" s="349"/>
    </row>
    <row r="655" spans="1:4">
      <c r="A655" s="173">
        <v>746</v>
      </c>
      <c r="B655" s="367"/>
      <c r="C655" s="368"/>
      <c r="D655" s="349"/>
    </row>
    <row r="656" spans="1:4">
      <c r="A656" s="173">
        <v>747</v>
      </c>
      <c r="B656" s="367"/>
      <c r="C656" s="368"/>
      <c r="D656" s="349"/>
    </row>
    <row r="657" spans="1:4">
      <c r="A657" s="173">
        <v>748</v>
      </c>
      <c r="B657" s="367"/>
      <c r="C657" s="368"/>
      <c r="D657" s="349"/>
    </row>
    <row r="658" spans="1:4">
      <c r="A658" s="173">
        <v>749</v>
      </c>
      <c r="B658" s="367"/>
      <c r="C658" s="368"/>
      <c r="D658" s="349"/>
    </row>
    <row r="659" spans="1:4">
      <c r="A659" s="173">
        <v>750</v>
      </c>
      <c r="B659" s="367"/>
      <c r="C659" s="368"/>
      <c r="D659" s="349"/>
    </row>
    <row r="660" spans="1:4">
      <c r="A660" s="173">
        <v>751</v>
      </c>
      <c r="B660" s="367"/>
      <c r="C660" s="368"/>
      <c r="D660" s="349"/>
    </row>
    <row r="661" spans="1:4">
      <c r="A661" s="173">
        <v>752</v>
      </c>
      <c r="B661" s="367"/>
      <c r="C661" s="368"/>
      <c r="D661" s="349"/>
    </row>
    <row r="662" spans="1:4">
      <c r="A662" s="173">
        <v>753</v>
      </c>
      <c r="B662" s="367"/>
      <c r="C662" s="368"/>
      <c r="D662" s="349"/>
    </row>
    <row r="663" spans="1:4">
      <c r="A663" s="173">
        <v>754</v>
      </c>
      <c r="B663" s="367"/>
      <c r="C663" s="368"/>
      <c r="D663" s="349"/>
    </row>
    <row r="664" spans="1:4">
      <c r="A664" s="173">
        <v>755</v>
      </c>
      <c r="B664" s="367"/>
      <c r="C664" s="368"/>
      <c r="D664" s="349"/>
    </row>
    <row r="665" spans="1:4">
      <c r="A665" s="173">
        <v>756</v>
      </c>
      <c r="B665" s="367"/>
      <c r="C665" s="368"/>
      <c r="D665" s="349"/>
    </row>
    <row r="666" spans="1:4">
      <c r="A666" s="173">
        <v>757</v>
      </c>
      <c r="B666" s="367"/>
      <c r="C666" s="368"/>
      <c r="D666" s="349"/>
    </row>
    <row r="667" spans="1:4">
      <c r="A667" s="173">
        <v>758</v>
      </c>
      <c r="B667" s="367"/>
      <c r="C667" s="368"/>
      <c r="D667" s="349"/>
    </row>
    <row r="668" spans="1:4">
      <c r="A668" s="173">
        <v>759</v>
      </c>
      <c r="B668" s="367"/>
      <c r="C668" s="368"/>
      <c r="D668" s="349"/>
    </row>
    <row r="669" spans="1:4">
      <c r="A669" s="173">
        <v>760</v>
      </c>
      <c r="B669" s="367"/>
      <c r="C669" s="368"/>
      <c r="D669" s="349"/>
    </row>
    <row r="670" spans="1:4">
      <c r="A670" s="173">
        <v>761</v>
      </c>
      <c r="B670" s="367"/>
      <c r="C670" s="368"/>
      <c r="D670" s="349"/>
    </row>
    <row r="671" spans="1:4">
      <c r="A671" s="173">
        <v>762</v>
      </c>
      <c r="B671" s="367"/>
      <c r="C671" s="368"/>
      <c r="D671" s="349"/>
    </row>
    <row r="672" spans="1:4">
      <c r="A672" s="173">
        <v>763</v>
      </c>
      <c r="B672" s="367"/>
      <c r="C672" s="368"/>
      <c r="D672" s="349"/>
    </row>
    <row r="673" spans="1:4">
      <c r="A673" s="173">
        <v>764</v>
      </c>
      <c r="B673" s="367"/>
      <c r="C673" s="368"/>
      <c r="D673" s="349"/>
    </row>
    <row r="674" spans="1:4">
      <c r="A674" s="173">
        <v>765</v>
      </c>
      <c r="B674" s="367"/>
      <c r="C674" s="368"/>
      <c r="D674" s="349"/>
    </row>
    <row r="675" spans="1:4">
      <c r="A675" s="173">
        <v>766</v>
      </c>
      <c r="B675" s="367"/>
      <c r="C675" s="368"/>
      <c r="D675" s="349"/>
    </row>
    <row r="676" spans="1:4">
      <c r="A676" s="173">
        <v>767</v>
      </c>
      <c r="B676" s="367"/>
      <c r="C676" s="368"/>
      <c r="D676" s="349"/>
    </row>
    <row r="677" spans="1:4">
      <c r="A677" s="173">
        <v>768</v>
      </c>
      <c r="B677" s="367"/>
      <c r="C677" s="368"/>
      <c r="D677" s="349"/>
    </row>
    <row r="678" spans="1:4">
      <c r="A678" s="173">
        <v>769</v>
      </c>
      <c r="B678" s="367"/>
      <c r="C678" s="368"/>
      <c r="D678" s="349"/>
    </row>
    <row r="679" spans="1:4">
      <c r="A679" s="173">
        <v>770</v>
      </c>
      <c r="B679" s="367"/>
      <c r="C679" s="368"/>
      <c r="D679" s="349"/>
    </row>
    <row r="680" spans="1:4">
      <c r="A680" s="173">
        <v>771</v>
      </c>
      <c r="B680" s="367"/>
      <c r="C680" s="368"/>
      <c r="D680" s="349"/>
    </row>
    <row r="681" spans="1:4">
      <c r="A681" s="173">
        <v>772</v>
      </c>
      <c r="B681" s="367"/>
      <c r="C681" s="368"/>
      <c r="D681" s="349"/>
    </row>
    <row r="682" spans="1:4">
      <c r="A682" s="173">
        <v>773</v>
      </c>
      <c r="B682" s="367"/>
      <c r="C682" s="368"/>
      <c r="D682" s="349"/>
    </row>
    <row r="683" spans="1:4">
      <c r="A683" s="173">
        <v>774</v>
      </c>
      <c r="B683" s="367"/>
      <c r="C683" s="368"/>
      <c r="D683" s="349"/>
    </row>
    <row r="684" spans="1:4">
      <c r="A684" s="173">
        <v>775</v>
      </c>
      <c r="B684" s="367"/>
      <c r="C684" s="368"/>
      <c r="D684" s="349"/>
    </row>
    <row r="685" spans="1:4">
      <c r="A685" s="173">
        <v>776</v>
      </c>
      <c r="B685" s="367"/>
      <c r="C685" s="368"/>
      <c r="D685" s="349"/>
    </row>
    <row r="686" spans="1:4">
      <c r="A686" s="173">
        <v>777</v>
      </c>
      <c r="B686" s="367"/>
      <c r="C686" s="368"/>
      <c r="D686" s="349"/>
    </row>
    <row r="687" spans="1:4">
      <c r="A687" s="173">
        <v>778</v>
      </c>
      <c r="B687" s="367"/>
      <c r="C687" s="368"/>
      <c r="D687" s="349"/>
    </row>
    <row r="688" spans="1:4">
      <c r="A688" s="173">
        <v>779</v>
      </c>
      <c r="B688" s="367"/>
      <c r="C688" s="368"/>
      <c r="D688" s="349"/>
    </row>
    <row r="689" spans="1:4">
      <c r="A689" s="173">
        <v>780</v>
      </c>
      <c r="B689" s="367"/>
      <c r="C689" s="368"/>
      <c r="D689" s="349"/>
    </row>
    <row r="690" spans="1:4">
      <c r="A690" s="173">
        <v>781</v>
      </c>
      <c r="B690" s="367"/>
      <c r="C690" s="368"/>
      <c r="D690" s="349"/>
    </row>
    <row r="691" spans="1:4">
      <c r="A691" s="173">
        <v>782</v>
      </c>
      <c r="B691" s="367"/>
      <c r="C691" s="368"/>
      <c r="D691" s="349"/>
    </row>
    <row r="692" spans="1:4">
      <c r="A692" s="173">
        <v>783</v>
      </c>
      <c r="B692" s="367"/>
      <c r="C692" s="368"/>
      <c r="D692" s="349"/>
    </row>
    <row r="693" spans="1:4">
      <c r="A693" s="173">
        <v>784</v>
      </c>
      <c r="B693" s="367"/>
      <c r="C693" s="368"/>
      <c r="D693" s="349"/>
    </row>
    <row r="694" spans="1:4">
      <c r="A694" s="173">
        <v>785</v>
      </c>
      <c r="B694" s="367"/>
      <c r="C694" s="368"/>
      <c r="D694" s="349"/>
    </row>
    <row r="695" spans="1:4">
      <c r="A695" s="173">
        <v>786</v>
      </c>
      <c r="B695" s="367"/>
      <c r="C695" s="368"/>
      <c r="D695" s="349"/>
    </row>
    <row r="696" spans="1:4">
      <c r="A696" s="173">
        <v>787</v>
      </c>
      <c r="B696" s="367"/>
      <c r="C696" s="368"/>
      <c r="D696" s="349"/>
    </row>
    <row r="697" spans="1:4">
      <c r="A697" s="173">
        <v>788</v>
      </c>
      <c r="B697" s="367"/>
      <c r="C697" s="368"/>
      <c r="D697" s="349"/>
    </row>
    <row r="698" spans="1:4">
      <c r="A698" s="173">
        <v>789</v>
      </c>
      <c r="B698" s="367"/>
      <c r="C698" s="368"/>
      <c r="D698" s="349"/>
    </row>
    <row r="699" spans="1:4">
      <c r="A699" s="173">
        <v>790</v>
      </c>
      <c r="B699" s="367"/>
      <c r="C699" s="368"/>
      <c r="D699" s="349"/>
    </row>
    <row r="700" spans="1:4">
      <c r="A700" s="173">
        <v>791</v>
      </c>
      <c r="B700" s="367"/>
      <c r="C700" s="368"/>
      <c r="D700" s="349"/>
    </row>
    <row r="701" spans="1:4">
      <c r="A701" s="173">
        <v>792</v>
      </c>
      <c r="B701" s="367"/>
      <c r="C701" s="368"/>
      <c r="D701" s="349"/>
    </row>
    <row r="702" spans="1:4">
      <c r="A702" s="173">
        <v>793</v>
      </c>
      <c r="B702" s="367"/>
      <c r="C702" s="368"/>
      <c r="D702" s="349"/>
    </row>
    <row r="703" spans="1:4">
      <c r="A703" s="173">
        <v>794</v>
      </c>
      <c r="B703" s="367"/>
      <c r="C703" s="368"/>
      <c r="D703" s="349"/>
    </row>
    <row r="704" spans="1:4">
      <c r="A704" s="173">
        <v>795</v>
      </c>
      <c r="B704" s="367"/>
      <c r="C704" s="368"/>
      <c r="D704" s="349"/>
    </row>
    <row r="705" spans="1:4">
      <c r="A705" s="173">
        <v>796</v>
      </c>
      <c r="B705" s="367"/>
      <c r="C705" s="368"/>
      <c r="D705" s="349"/>
    </row>
    <row r="706" spans="1:4">
      <c r="A706" s="173">
        <v>797</v>
      </c>
      <c r="B706" s="367"/>
      <c r="C706" s="368"/>
      <c r="D706" s="349"/>
    </row>
    <row r="707" spans="1:4">
      <c r="A707" s="173">
        <v>798</v>
      </c>
      <c r="B707" s="367"/>
      <c r="C707" s="368"/>
      <c r="D707" s="349"/>
    </row>
    <row r="708" spans="1:4">
      <c r="A708" s="173">
        <v>799</v>
      </c>
      <c r="B708" s="367"/>
      <c r="C708" s="368"/>
      <c r="D708" s="349"/>
    </row>
    <row r="709" spans="1:4">
      <c r="A709" s="173">
        <v>800</v>
      </c>
      <c r="B709" s="367"/>
      <c r="C709" s="368"/>
      <c r="D709" s="349"/>
    </row>
    <row r="710" spans="1:4">
      <c r="A710" s="173">
        <v>801</v>
      </c>
      <c r="B710" s="367"/>
      <c r="C710" s="368"/>
      <c r="D710" s="349"/>
    </row>
    <row r="711" spans="1:4">
      <c r="A711" s="173">
        <v>802</v>
      </c>
      <c r="B711" s="367"/>
      <c r="C711" s="368"/>
      <c r="D711" s="349"/>
    </row>
    <row r="712" spans="1:4">
      <c r="A712" s="173">
        <v>803</v>
      </c>
      <c r="B712" s="367"/>
      <c r="C712" s="368"/>
      <c r="D712" s="349"/>
    </row>
    <row r="713" spans="1:4">
      <c r="A713" s="173">
        <v>804</v>
      </c>
      <c r="B713" s="367"/>
      <c r="C713" s="368"/>
      <c r="D713" s="349"/>
    </row>
    <row r="714" spans="1:4">
      <c r="A714" s="173">
        <v>805</v>
      </c>
      <c r="B714" s="367"/>
      <c r="C714" s="368"/>
      <c r="D714" s="349"/>
    </row>
    <row r="715" spans="1:4">
      <c r="A715" s="173">
        <v>806</v>
      </c>
      <c r="B715" s="367"/>
      <c r="C715" s="368"/>
      <c r="D715" s="349"/>
    </row>
    <row r="716" spans="1:4">
      <c r="A716" s="173">
        <v>807</v>
      </c>
      <c r="B716" s="367"/>
      <c r="C716" s="368"/>
      <c r="D716" s="349"/>
    </row>
    <row r="717" spans="1:4">
      <c r="A717" s="173">
        <v>808</v>
      </c>
      <c r="B717" s="367"/>
      <c r="C717" s="368"/>
      <c r="D717" s="349"/>
    </row>
    <row r="718" spans="1:4">
      <c r="A718" s="173">
        <v>809</v>
      </c>
      <c r="B718" s="367"/>
      <c r="C718" s="368"/>
      <c r="D718" s="349"/>
    </row>
    <row r="719" spans="1:4">
      <c r="A719" s="173">
        <v>810</v>
      </c>
      <c r="B719" s="367"/>
      <c r="C719" s="368"/>
      <c r="D719" s="349"/>
    </row>
    <row r="720" spans="1:4">
      <c r="A720" s="173">
        <v>811</v>
      </c>
      <c r="B720" s="367"/>
      <c r="C720" s="368"/>
      <c r="D720" s="349"/>
    </row>
    <row r="721" spans="1:4">
      <c r="A721" s="173">
        <v>812</v>
      </c>
      <c r="B721" s="367"/>
      <c r="C721" s="368"/>
      <c r="D721" s="349"/>
    </row>
    <row r="722" spans="1:4">
      <c r="A722" s="173">
        <v>813</v>
      </c>
      <c r="B722" s="367"/>
      <c r="C722" s="368"/>
      <c r="D722" s="349"/>
    </row>
    <row r="723" spans="1:4">
      <c r="A723" s="173">
        <v>814</v>
      </c>
      <c r="B723" s="367"/>
      <c r="C723" s="368"/>
      <c r="D723" s="349"/>
    </row>
    <row r="724" spans="1:4">
      <c r="A724" s="173">
        <v>815</v>
      </c>
      <c r="B724" s="367"/>
      <c r="C724" s="368"/>
      <c r="D724" s="349"/>
    </row>
    <row r="725" spans="1:4">
      <c r="A725" s="173">
        <v>816</v>
      </c>
      <c r="B725" s="367"/>
      <c r="C725" s="368"/>
      <c r="D725" s="349"/>
    </row>
    <row r="726" spans="1:4">
      <c r="A726" s="173">
        <v>817</v>
      </c>
      <c r="B726" s="367"/>
      <c r="C726" s="368"/>
      <c r="D726" s="349"/>
    </row>
    <row r="727" spans="1:4">
      <c r="A727" s="173">
        <v>818</v>
      </c>
      <c r="B727" s="367"/>
      <c r="C727" s="368"/>
      <c r="D727" s="349"/>
    </row>
    <row r="728" spans="1:4">
      <c r="A728" s="173">
        <v>819</v>
      </c>
      <c r="B728" s="367"/>
      <c r="C728" s="368"/>
      <c r="D728" s="349"/>
    </row>
    <row r="729" spans="1:4">
      <c r="A729" s="173">
        <v>820</v>
      </c>
      <c r="B729" s="367"/>
      <c r="C729" s="368"/>
      <c r="D729" s="349"/>
    </row>
    <row r="730" spans="1:4">
      <c r="A730" s="173">
        <v>821</v>
      </c>
      <c r="B730" s="367"/>
      <c r="C730" s="368"/>
      <c r="D730" s="349"/>
    </row>
    <row r="731" spans="1:4">
      <c r="A731" s="173">
        <v>822</v>
      </c>
      <c r="B731" s="367"/>
      <c r="C731" s="368"/>
      <c r="D731" s="349"/>
    </row>
    <row r="732" spans="1:4">
      <c r="A732" s="173">
        <v>823</v>
      </c>
      <c r="B732" s="367"/>
      <c r="C732" s="368"/>
      <c r="D732" s="349"/>
    </row>
    <row r="733" spans="1:4">
      <c r="A733" s="173">
        <v>824</v>
      </c>
      <c r="B733" s="367"/>
      <c r="C733" s="368"/>
      <c r="D733" s="349"/>
    </row>
    <row r="734" spans="1:4">
      <c r="A734" s="173">
        <v>825</v>
      </c>
      <c r="B734" s="367"/>
      <c r="C734" s="368"/>
      <c r="D734" s="349"/>
    </row>
    <row r="735" spans="1:4">
      <c r="A735" s="173">
        <v>826</v>
      </c>
      <c r="B735" s="367"/>
      <c r="C735" s="368"/>
      <c r="D735" s="349"/>
    </row>
    <row r="736" spans="1:4">
      <c r="A736" s="173">
        <v>827</v>
      </c>
      <c r="B736" s="367"/>
      <c r="C736" s="368"/>
      <c r="D736" s="349"/>
    </row>
    <row r="737" spans="1:4">
      <c r="A737" s="173">
        <v>828</v>
      </c>
      <c r="B737" s="367"/>
      <c r="C737" s="368"/>
      <c r="D737" s="349"/>
    </row>
    <row r="738" spans="1:4">
      <c r="A738" s="173">
        <v>829</v>
      </c>
      <c r="B738" s="367"/>
      <c r="C738" s="368"/>
      <c r="D738" s="349"/>
    </row>
    <row r="739" spans="1:4">
      <c r="A739" s="173">
        <v>830</v>
      </c>
      <c r="B739" s="367"/>
      <c r="C739" s="368"/>
      <c r="D739" s="349"/>
    </row>
    <row r="740" spans="1:4">
      <c r="A740" s="173">
        <v>831</v>
      </c>
      <c r="B740" s="367"/>
      <c r="C740" s="368"/>
      <c r="D740" s="349"/>
    </row>
    <row r="741" spans="1:4">
      <c r="A741" s="173">
        <v>832</v>
      </c>
      <c r="B741" s="367"/>
      <c r="C741" s="368"/>
      <c r="D741" s="349"/>
    </row>
    <row r="742" spans="1:4">
      <c r="A742" s="173">
        <v>833</v>
      </c>
      <c r="B742" s="367"/>
      <c r="C742" s="368"/>
      <c r="D742" s="349"/>
    </row>
    <row r="743" spans="1:4">
      <c r="A743" s="173">
        <v>834</v>
      </c>
      <c r="B743" s="367"/>
      <c r="C743" s="368"/>
      <c r="D743" s="349"/>
    </row>
    <row r="744" spans="1:4">
      <c r="A744" s="173">
        <v>835</v>
      </c>
      <c r="B744" s="367"/>
      <c r="C744" s="368"/>
      <c r="D744" s="349"/>
    </row>
    <row r="745" spans="1:4">
      <c r="A745" s="173">
        <v>836</v>
      </c>
      <c r="B745" s="367"/>
      <c r="C745" s="368"/>
      <c r="D745" s="349"/>
    </row>
    <row r="746" spans="1:4">
      <c r="A746" s="173">
        <v>837</v>
      </c>
      <c r="B746" s="367"/>
      <c r="C746" s="368"/>
      <c r="D746" s="349"/>
    </row>
    <row r="747" spans="1:4">
      <c r="A747" s="173">
        <v>838</v>
      </c>
      <c r="B747" s="367"/>
      <c r="C747" s="368"/>
      <c r="D747" s="349"/>
    </row>
    <row r="748" spans="1:4">
      <c r="A748" s="173">
        <v>839</v>
      </c>
      <c r="B748" s="367"/>
      <c r="C748" s="368"/>
      <c r="D748" s="349"/>
    </row>
    <row r="749" spans="1:4">
      <c r="A749" s="173">
        <v>840</v>
      </c>
      <c r="B749" s="367"/>
      <c r="C749" s="368"/>
      <c r="D749" s="349"/>
    </row>
    <row r="750" spans="1:4">
      <c r="A750" s="173">
        <v>841</v>
      </c>
      <c r="B750" s="367"/>
      <c r="C750" s="368"/>
      <c r="D750" s="349"/>
    </row>
    <row r="751" spans="1:4">
      <c r="A751" s="173">
        <v>842</v>
      </c>
      <c r="B751" s="367"/>
      <c r="C751" s="368"/>
      <c r="D751" s="349"/>
    </row>
    <row r="752" spans="1:4">
      <c r="A752" s="173">
        <v>843</v>
      </c>
      <c r="B752" s="367"/>
      <c r="C752" s="368"/>
      <c r="D752" s="349"/>
    </row>
    <row r="753" spans="1:4">
      <c r="A753" s="173">
        <v>844</v>
      </c>
      <c r="B753" s="367"/>
      <c r="C753" s="368"/>
      <c r="D753" s="349"/>
    </row>
    <row r="754" spans="1:4">
      <c r="A754" s="173">
        <v>845</v>
      </c>
      <c r="B754" s="367"/>
      <c r="C754" s="368"/>
      <c r="D754" s="349"/>
    </row>
    <row r="755" spans="1:4">
      <c r="A755" s="173">
        <v>846</v>
      </c>
      <c r="B755" s="367"/>
      <c r="C755" s="368"/>
      <c r="D755" s="349"/>
    </row>
    <row r="756" spans="1:4">
      <c r="A756" s="173">
        <v>847</v>
      </c>
      <c r="B756" s="367"/>
      <c r="C756" s="368"/>
      <c r="D756" s="349"/>
    </row>
    <row r="757" spans="1:4">
      <c r="A757" s="173">
        <v>848</v>
      </c>
      <c r="B757" s="367"/>
      <c r="C757" s="368"/>
      <c r="D757" s="349"/>
    </row>
    <row r="758" spans="1:4">
      <c r="A758" s="173">
        <v>849</v>
      </c>
      <c r="B758" s="367"/>
      <c r="C758" s="368"/>
      <c r="D758" s="349"/>
    </row>
    <row r="759" spans="1:4">
      <c r="A759" s="173">
        <v>850</v>
      </c>
      <c r="B759" s="367"/>
      <c r="C759" s="368"/>
      <c r="D759" s="349"/>
    </row>
    <row r="760" spans="1:4">
      <c r="A760" s="173">
        <v>851</v>
      </c>
      <c r="B760" s="367"/>
      <c r="C760" s="368"/>
      <c r="D760" s="349"/>
    </row>
    <row r="761" spans="1:4">
      <c r="A761" s="173">
        <v>852</v>
      </c>
      <c r="B761" s="367"/>
      <c r="C761" s="368"/>
      <c r="D761" s="349"/>
    </row>
    <row r="762" spans="1:4">
      <c r="A762" s="173">
        <v>853</v>
      </c>
      <c r="B762" s="367"/>
      <c r="C762" s="368"/>
      <c r="D762" s="349"/>
    </row>
    <row r="763" spans="1:4">
      <c r="A763" s="173">
        <v>854</v>
      </c>
      <c r="B763" s="367"/>
      <c r="C763" s="368"/>
      <c r="D763" s="349"/>
    </row>
    <row r="764" spans="1:4">
      <c r="A764" s="173">
        <v>855</v>
      </c>
      <c r="B764" s="367"/>
      <c r="C764" s="368"/>
      <c r="D764" s="349"/>
    </row>
    <row r="765" spans="1:4">
      <c r="A765" s="173">
        <v>856</v>
      </c>
      <c r="B765" s="367"/>
      <c r="C765" s="368"/>
      <c r="D765" s="349"/>
    </row>
    <row r="766" spans="1:4">
      <c r="A766" s="173">
        <v>857</v>
      </c>
      <c r="B766" s="367"/>
      <c r="C766" s="368"/>
      <c r="D766" s="349"/>
    </row>
    <row r="767" spans="1:4">
      <c r="A767" s="173">
        <v>858</v>
      </c>
      <c r="B767" s="367"/>
      <c r="C767" s="368"/>
      <c r="D767" s="349"/>
    </row>
    <row r="768" spans="1:4">
      <c r="A768" s="173">
        <v>859</v>
      </c>
      <c r="B768" s="367"/>
      <c r="C768" s="368"/>
      <c r="D768" s="349"/>
    </row>
    <row r="769" spans="1:4">
      <c r="A769" s="173">
        <v>860</v>
      </c>
      <c r="B769" s="367"/>
      <c r="C769" s="368"/>
      <c r="D769" s="349"/>
    </row>
    <row r="770" spans="1:4">
      <c r="A770" s="173">
        <v>861</v>
      </c>
      <c r="B770" s="367"/>
      <c r="C770" s="368"/>
      <c r="D770" s="349"/>
    </row>
    <row r="771" spans="1:4">
      <c r="A771" s="173">
        <v>862</v>
      </c>
      <c r="B771" s="367"/>
      <c r="C771" s="368"/>
      <c r="D771" s="349"/>
    </row>
    <row r="772" spans="1:4">
      <c r="A772" s="173">
        <v>863</v>
      </c>
      <c r="B772" s="367"/>
      <c r="C772" s="368"/>
      <c r="D772" s="349"/>
    </row>
    <row r="773" spans="1:4">
      <c r="A773" s="173">
        <v>864</v>
      </c>
      <c r="B773" s="367"/>
      <c r="C773" s="368"/>
      <c r="D773" s="349"/>
    </row>
    <row r="774" spans="1:4">
      <c r="A774" s="173">
        <v>865</v>
      </c>
      <c r="B774" s="367"/>
      <c r="C774" s="368"/>
      <c r="D774" s="349"/>
    </row>
    <row r="775" spans="1:4">
      <c r="A775" s="173">
        <v>866</v>
      </c>
      <c r="B775" s="367"/>
      <c r="C775" s="368"/>
      <c r="D775" s="349"/>
    </row>
    <row r="776" spans="1:4">
      <c r="A776" s="173">
        <v>867</v>
      </c>
      <c r="B776" s="367"/>
      <c r="C776" s="368"/>
      <c r="D776" s="349"/>
    </row>
    <row r="777" spans="1:4">
      <c r="A777" s="173">
        <v>868</v>
      </c>
      <c r="B777" s="367"/>
      <c r="C777" s="368"/>
      <c r="D777" s="349"/>
    </row>
    <row r="778" spans="1:4">
      <c r="A778" s="173">
        <v>869</v>
      </c>
      <c r="B778" s="367"/>
      <c r="C778" s="368"/>
      <c r="D778" s="349"/>
    </row>
    <row r="779" spans="1:4">
      <c r="A779" s="173">
        <v>870</v>
      </c>
      <c r="B779" s="367"/>
      <c r="C779" s="368"/>
      <c r="D779" s="349"/>
    </row>
    <row r="780" spans="1:4">
      <c r="A780" s="173">
        <v>871</v>
      </c>
      <c r="B780" s="367"/>
      <c r="C780" s="368"/>
      <c r="D780" s="349"/>
    </row>
    <row r="781" spans="1:4">
      <c r="A781" s="173">
        <v>872</v>
      </c>
      <c r="B781" s="367"/>
      <c r="C781" s="368"/>
      <c r="D781" s="349"/>
    </row>
    <row r="782" spans="1:4">
      <c r="A782" s="173">
        <v>873</v>
      </c>
      <c r="B782" s="367"/>
      <c r="C782" s="368"/>
      <c r="D782" s="349"/>
    </row>
    <row r="783" spans="1:4">
      <c r="A783" s="173">
        <v>874</v>
      </c>
      <c r="B783" s="367"/>
      <c r="C783" s="368"/>
      <c r="D783" s="349"/>
    </row>
    <row r="784" spans="1:4">
      <c r="A784" s="173">
        <v>875</v>
      </c>
      <c r="B784" s="367"/>
      <c r="C784" s="368"/>
      <c r="D784" s="349"/>
    </row>
    <row r="785" spans="1:4">
      <c r="A785" s="173">
        <v>876</v>
      </c>
      <c r="B785" s="367"/>
      <c r="C785" s="368"/>
      <c r="D785" s="349"/>
    </row>
    <row r="786" spans="1:4">
      <c r="A786" s="173">
        <v>877</v>
      </c>
      <c r="B786" s="367"/>
      <c r="C786" s="368"/>
      <c r="D786" s="349"/>
    </row>
    <row r="787" spans="1:4">
      <c r="A787" s="173">
        <v>878</v>
      </c>
      <c r="B787" s="367"/>
      <c r="C787" s="368"/>
      <c r="D787" s="349"/>
    </row>
    <row r="788" spans="1:4">
      <c r="A788" s="173">
        <v>879</v>
      </c>
      <c r="B788" s="367"/>
      <c r="C788" s="368"/>
      <c r="D788" s="349"/>
    </row>
    <row r="789" spans="1:4">
      <c r="A789" s="173">
        <v>880</v>
      </c>
      <c r="B789" s="367"/>
      <c r="C789" s="368"/>
      <c r="D789" s="349"/>
    </row>
    <row r="790" spans="1:4">
      <c r="A790" s="173">
        <v>881</v>
      </c>
      <c r="B790" s="367"/>
      <c r="C790" s="368"/>
      <c r="D790" s="349"/>
    </row>
    <row r="791" spans="1:4">
      <c r="A791" s="173">
        <v>882</v>
      </c>
      <c r="B791" s="367"/>
      <c r="C791" s="368"/>
      <c r="D791" s="349"/>
    </row>
    <row r="792" spans="1:4">
      <c r="A792" s="173">
        <v>883</v>
      </c>
      <c r="B792" s="367"/>
      <c r="C792" s="368"/>
      <c r="D792" s="349"/>
    </row>
    <row r="793" spans="1:4">
      <c r="A793" s="173">
        <v>884</v>
      </c>
      <c r="B793" s="367"/>
      <c r="C793" s="368"/>
      <c r="D793" s="349"/>
    </row>
    <row r="794" spans="1:4">
      <c r="A794" s="173">
        <v>885</v>
      </c>
      <c r="B794" s="367"/>
      <c r="C794" s="368"/>
      <c r="D794" s="349"/>
    </row>
    <row r="795" spans="1:4">
      <c r="A795" s="173">
        <v>886</v>
      </c>
      <c r="B795" s="367"/>
      <c r="C795" s="368"/>
      <c r="D795" s="349"/>
    </row>
    <row r="796" spans="1:4">
      <c r="A796" s="173">
        <v>887</v>
      </c>
      <c r="B796" s="367"/>
      <c r="C796" s="368"/>
      <c r="D796" s="349"/>
    </row>
    <row r="797" spans="1:4">
      <c r="A797" s="173">
        <v>888</v>
      </c>
      <c r="B797" s="367"/>
      <c r="C797" s="368"/>
      <c r="D797" s="349"/>
    </row>
    <row r="798" spans="1:4">
      <c r="A798" s="173">
        <v>889</v>
      </c>
      <c r="B798" s="367"/>
      <c r="C798" s="368"/>
      <c r="D798" s="349"/>
    </row>
    <row r="799" spans="1:4">
      <c r="A799" s="173">
        <v>890</v>
      </c>
      <c r="B799" s="367"/>
      <c r="C799" s="368"/>
      <c r="D799" s="349"/>
    </row>
    <row r="800" spans="1:4">
      <c r="A800" s="173">
        <v>891</v>
      </c>
      <c r="B800" s="367"/>
      <c r="C800" s="368"/>
      <c r="D800" s="349"/>
    </row>
    <row r="801" spans="1:4">
      <c r="A801" s="173">
        <v>892</v>
      </c>
      <c r="B801" s="367"/>
      <c r="C801" s="368"/>
      <c r="D801" s="349"/>
    </row>
    <row r="802" spans="1:4">
      <c r="A802" s="173">
        <v>893</v>
      </c>
      <c r="B802" s="367"/>
      <c r="C802" s="368"/>
      <c r="D802" s="349"/>
    </row>
    <row r="803" spans="1:4">
      <c r="A803" s="173">
        <v>894</v>
      </c>
      <c r="B803" s="367"/>
      <c r="C803" s="368"/>
      <c r="D803" s="349"/>
    </row>
    <row r="804" spans="1:4">
      <c r="A804" s="173">
        <v>895</v>
      </c>
      <c r="B804" s="367"/>
      <c r="C804" s="368"/>
      <c r="D804" s="349"/>
    </row>
    <row r="805" spans="1:4">
      <c r="A805" s="173">
        <v>896</v>
      </c>
      <c r="B805" s="367"/>
      <c r="C805" s="368"/>
      <c r="D805" s="349"/>
    </row>
    <row r="806" spans="1:4">
      <c r="A806" s="173">
        <v>897</v>
      </c>
      <c r="B806" s="367"/>
      <c r="C806" s="368"/>
      <c r="D806" s="349"/>
    </row>
    <row r="807" spans="1:4">
      <c r="A807" s="173">
        <v>898</v>
      </c>
      <c r="B807" s="367"/>
      <c r="C807" s="368"/>
      <c r="D807" s="349"/>
    </row>
    <row r="808" spans="1:4">
      <c r="A808" s="173">
        <v>899</v>
      </c>
      <c r="B808" s="367"/>
      <c r="C808" s="368"/>
      <c r="D808" s="349"/>
    </row>
    <row r="809" spans="1:4">
      <c r="A809" s="173">
        <v>900</v>
      </c>
      <c r="B809" s="367"/>
      <c r="C809" s="368"/>
      <c r="D809" s="349"/>
    </row>
    <row r="810" spans="1:4">
      <c r="A810" s="173">
        <v>901</v>
      </c>
      <c r="B810" s="367"/>
      <c r="C810" s="368"/>
      <c r="D810" s="349"/>
    </row>
    <row r="811" spans="1:4">
      <c r="A811" s="173">
        <v>902</v>
      </c>
      <c r="B811" s="367"/>
      <c r="C811" s="368"/>
      <c r="D811" s="349"/>
    </row>
    <row r="812" spans="1:4">
      <c r="A812" s="173">
        <v>903</v>
      </c>
      <c r="B812" s="367"/>
      <c r="C812" s="368"/>
      <c r="D812" s="349"/>
    </row>
    <row r="813" spans="1:4">
      <c r="A813" s="173">
        <v>904</v>
      </c>
      <c r="B813" s="367"/>
      <c r="C813" s="368"/>
      <c r="D813" s="349"/>
    </row>
    <row r="814" spans="1:4">
      <c r="A814" s="173">
        <v>905</v>
      </c>
      <c r="B814" s="367"/>
      <c r="C814" s="368"/>
      <c r="D814" s="349"/>
    </row>
    <row r="815" spans="1:4">
      <c r="A815" s="173">
        <v>906</v>
      </c>
      <c r="B815" s="367"/>
      <c r="C815" s="368"/>
      <c r="D815" s="349"/>
    </row>
    <row r="816" spans="1:4">
      <c r="A816" s="173">
        <v>907</v>
      </c>
      <c r="B816" s="367"/>
      <c r="C816" s="368"/>
      <c r="D816" s="349"/>
    </row>
    <row r="817" spans="1:4">
      <c r="A817" s="173">
        <v>908</v>
      </c>
      <c r="B817" s="367"/>
      <c r="C817" s="368"/>
      <c r="D817" s="349"/>
    </row>
    <row r="818" spans="1:4">
      <c r="A818" s="173">
        <v>909</v>
      </c>
      <c r="B818" s="367"/>
      <c r="C818" s="368"/>
      <c r="D818" s="349"/>
    </row>
    <row r="819" spans="1:4">
      <c r="A819" s="173">
        <v>910</v>
      </c>
      <c r="B819" s="367"/>
      <c r="C819" s="368"/>
      <c r="D819" s="349"/>
    </row>
    <row r="820" spans="1:4">
      <c r="A820" s="173">
        <v>911</v>
      </c>
      <c r="B820" s="367"/>
      <c r="C820" s="368"/>
      <c r="D820" s="349"/>
    </row>
    <row r="821" spans="1:4">
      <c r="A821" s="173">
        <v>912</v>
      </c>
      <c r="B821" s="367"/>
      <c r="C821" s="368"/>
      <c r="D821" s="349"/>
    </row>
    <row r="822" spans="1:4">
      <c r="A822" s="173">
        <v>913</v>
      </c>
      <c r="B822" s="367"/>
      <c r="C822" s="368"/>
      <c r="D822" s="349"/>
    </row>
    <row r="823" spans="1:4">
      <c r="A823" s="173">
        <v>914</v>
      </c>
      <c r="B823" s="367"/>
      <c r="C823" s="368"/>
      <c r="D823" s="349"/>
    </row>
    <row r="824" spans="1:4">
      <c r="A824" s="173">
        <v>915</v>
      </c>
      <c r="B824" s="367"/>
      <c r="C824" s="368"/>
      <c r="D824" s="349"/>
    </row>
    <row r="825" spans="1:4">
      <c r="A825" s="173">
        <v>916</v>
      </c>
      <c r="B825" s="367"/>
      <c r="C825" s="368"/>
      <c r="D825" s="349"/>
    </row>
    <row r="826" spans="1:4">
      <c r="A826" s="173">
        <v>917</v>
      </c>
      <c r="B826" s="367"/>
      <c r="C826" s="368"/>
      <c r="D826" s="349"/>
    </row>
    <row r="827" spans="1:4">
      <c r="A827" s="173">
        <v>918</v>
      </c>
      <c r="B827" s="367"/>
      <c r="C827" s="368"/>
      <c r="D827" s="349"/>
    </row>
    <row r="828" spans="1:4">
      <c r="A828" s="173">
        <v>919</v>
      </c>
      <c r="B828" s="367"/>
      <c r="C828" s="368"/>
      <c r="D828" s="349"/>
    </row>
    <row r="829" spans="1:4">
      <c r="A829" s="173">
        <v>920</v>
      </c>
      <c r="B829" s="367"/>
      <c r="C829" s="368"/>
      <c r="D829" s="349"/>
    </row>
    <row r="830" spans="1:4">
      <c r="A830" s="173">
        <v>921</v>
      </c>
      <c r="B830" s="367"/>
      <c r="C830" s="368"/>
      <c r="D830" s="349"/>
    </row>
    <row r="831" spans="1:4">
      <c r="A831" s="173">
        <v>922</v>
      </c>
      <c r="B831" s="367"/>
      <c r="C831" s="368"/>
      <c r="D831" s="349"/>
    </row>
    <row r="832" spans="1:4">
      <c r="A832" s="173">
        <v>923</v>
      </c>
      <c r="B832" s="367"/>
      <c r="C832" s="368"/>
      <c r="D832" s="349"/>
    </row>
    <row r="833" spans="1:4">
      <c r="A833" s="173">
        <v>924</v>
      </c>
      <c r="B833" s="367"/>
      <c r="C833" s="368"/>
      <c r="D833" s="349"/>
    </row>
    <row r="834" spans="1:4">
      <c r="A834" s="173">
        <v>925</v>
      </c>
      <c r="B834" s="367"/>
      <c r="C834" s="368"/>
      <c r="D834" s="349"/>
    </row>
    <row r="835" spans="1:4">
      <c r="A835" s="173">
        <v>926</v>
      </c>
      <c r="B835" s="367"/>
      <c r="C835" s="368"/>
      <c r="D835" s="349"/>
    </row>
    <row r="836" spans="1:4">
      <c r="A836" s="173">
        <v>927</v>
      </c>
      <c r="B836" s="367"/>
      <c r="C836" s="368"/>
      <c r="D836" s="349"/>
    </row>
    <row r="837" spans="1:4">
      <c r="A837" s="173">
        <v>928</v>
      </c>
      <c r="B837" s="367"/>
      <c r="C837" s="368"/>
      <c r="D837" s="349"/>
    </row>
    <row r="838" spans="1:4">
      <c r="A838" s="173">
        <v>929</v>
      </c>
      <c r="B838" s="367"/>
      <c r="C838" s="368"/>
      <c r="D838" s="349"/>
    </row>
    <row r="839" spans="1:4">
      <c r="A839" s="173">
        <v>930</v>
      </c>
      <c r="B839" s="367"/>
      <c r="C839" s="368"/>
      <c r="D839" s="349"/>
    </row>
    <row r="840" spans="1:4">
      <c r="A840" s="173">
        <v>931</v>
      </c>
      <c r="B840" s="367"/>
      <c r="C840" s="368"/>
      <c r="D840" s="349"/>
    </row>
    <row r="841" spans="1:4">
      <c r="A841" s="173">
        <v>932</v>
      </c>
      <c r="B841" s="367"/>
      <c r="C841" s="368"/>
      <c r="D841" s="349"/>
    </row>
    <row r="842" spans="1:4">
      <c r="A842" s="173">
        <v>933</v>
      </c>
      <c r="B842" s="367"/>
      <c r="C842" s="368"/>
      <c r="D842" s="349"/>
    </row>
    <row r="843" spans="1:4">
      <c r="A843" s="173">
        <v>934</v>
      </c>
      <c r="B843" s="367"/>
      <c r="C843" s="368"/>
      <c r="D843" s="349"/>
    </row>
    <row r="844" spans="1:4">
      <c r="A844" s="173">
        <v>935</v>
      </c>
      <c r="B844" s="367"/>
      <c r="C844" s="368"/>
      <c r="D844" s="349"/>
    </row>
    <row r="845" spans="1:4">
      <c r="A845" s="173">
        <v>936</v>
      </c>
      <c r="B845" s="367"/>
      <c r="C845" s="368"/>
      <c r="D845" s="349"/>
    </row>
    <row r="846" spans="1:4">
      <c r="A846" s="173">
        <v>937</v>
      </c>
      <c r="B846" s="367"/>
      <c r="C846" s="368"/>
      <c r="D846" s="349"/>
    </row>
    <row r="847" spans="1:4">
      <c r="A847" s="173">
        <v>938</v>
      </c>
      <c r="B847" s="367"/>
      <c r="C847" s="368"/>
      <c r="D847" s="349"/>
    </row>
    <row r="848" spans="1:4">
      <c r="A848" s="173">
        <v>939</v>
      </c>
      <c r="B848" s="367"/>
      <c r="C848" s="368"/>
      <c r="D848" s="349"/>
    </row>
    <row r="849" spans="1:4">
      <c r="A849" s="173">
        <v>940</v>
      </c>
      <c r="B849" s="367"/>
      <c r="C849" s="368"/>
      <c r="D849" s="349"/>
    </row>
    <row r="850" spans="1:4">
      <c r="A850" s="173">
        <v>941</v>
      </c>
      <c r="B850" s="367"/>
      <c r="C850" s="368"/>
      <c r="D850" s="349"/>
    </row>
    <row r="851" spans="1:4">
      <c r="A851" s="173">
        <v>942</v>
      </c>
      <c r="B851" s="367"/>
      <c r="C851" s="368"/>
      <c r="D851" s="349"/>
    </row>
    <row r="852" spans="1:4">
      <c r="A852" s="173">
        <v>943</v>
      </c>
      <c r="B852" s="367"/>
      <c r="C852" s="368"/>
      <c r="D852" s="349"/>
    </row>
    <row r="853" spans="1:4">
      <c r="A853" s="173">
        <v>944</v>
      </c>
      <c r="B853" s="367"/>
      <c r="C853" s="368"/>
      <c r="D853" s="349"/>
    </row>
    <row r="854" spans="1:4">
      <c r="A854" s="173">
        <v>945</v>
      </c>
      <c r="B854" s="367"/>
      <c r="C854" s="368"/>
      <c r="D854" s="349"/>
    </row>
    <row r="855" spans="1:4">
      <c r="A855" s="173">
        <v>946</v>
      </c>
      <c r="B855" s="367"/>
      <c r="C855" s="368"/>
      <c r="D855" s="349"/>
    </row>
    <row r="856" spans="1:4">
      <c r="A856" s="173">
        <v>947</v>
      </c>
      <c r="B856" s="367"/>
      <c r="C856" s="368"/>
      <c r="D856" s="349"/>
    </row>
    <row r="857" spans="1:4">
      <c r="A857" s="173">
        <v>948</v>
      </c>
      <c r="B857" s="367"/>
      <c r="C857" s="368"/>
      <c r="D857" s="349"/>
    </row>
    <row r="858" spans="1:4">
      <c r="A858" s="173">
        <v>949</v>
      </c>
      <c r="B858" s="367"/>
      <c r="C858" s="368"/>
      <c r="D858" s="349"/>
    </row>
    <row r="859" spans="1:4">
      <c r="A859" s="173">
        <v>950</v>
      </c>
      <c r="B859" s="367"/>
      <c r="C859" s="368"/>
      <c r="D859" s="349"/>
    </row>
    <row r="860" spans="1:4">
      <c r="A860" s="173">
        <v>951</v>
      </c>
      <c r="B860" s="367"/>
      <c r="C860" s="368"/>
      <c r="D860" s="349"/>
    </row>
    <row r="861" spans="1:4">
      <c r="A861" s="173">
        <v>952</v>
      </c>
      <c r="B861" s="367"/>
      <c r="C861" s="368"/>
      <c r="D861" s="349"/>
    </row>
    <row r="862" spans="1:4">
      <c r="A862" s="173">
        <v>953</v>
      </c>
      <c r="B862" s="367"/>
      <c r="C862" s="368"/>
      <c r="D862" s="349"/>
    </row>
    <row r="863" spans="1:4">
      <c r="A863" s="173">
        <v>954</v>
      </c>
      <c r="B863" s="367"/>
      <c r="C863" s="368"/>
      <c r="D863" s="349"/>
    </row>
    <row r="864" spans="1:4">
      <c r="A864" s="173">
        <v>955</v>
      </c>
      <c r="B864" s="367"/>
      <c r="C864" s="368"/>
      <c r="D864" s="349"/>
    </row>
    <row r="865" spans="1:4">
      <c r="A865" s="173">
        <v>956</v>
      </c>
      <c r="B865" s="367"/>
      <c r="C865" s="368"/>
      <c r="D865" s="349"/>
    </row>
    <row r="866" spans="1:4">
      <c r="A866" s="173">
        <v>957</v>
      </c>
      <c r="B866" s="367"/>
      <c r="C866" s="368"/>
      <c r="D866" s="349"/>
    </row>
    <row r="867" spans="1:4">
      <c r="A867" s="173">
        <v>958</v>
      </c>
      <c r="B867" s="367"/>
      <c r="C867" s="368"/>
      <c r="D867" s="349"/>
    </row>
    <row r="868" spans="1:4">
      <c r="A868" s="173">
        <v>959</v>
      </c>
      <c r="B868" s="367"/>
      <c r="C868" s="368"/>
      <c r="D868" s="349"/>
    </row>
    <row r="869" spans="1:4">
      <c r="A869" s="173">
        <v>960</v>
      </c>
      <c r="B869" s="367"/>
      <c r="C869" s="368"/>
      <c r="D869" s="349"/>
    </row>
    <row r="870" spans="1:4">
      <c r="A870" s="173">
        <v>961</v>
      </c>
      <c r="B870" s="367"/>
      <c r="C870" s="368"/>
      <c r="D870" s="349"/>
    </row>
    <row r="871" spans="1:4">
      <c r="A871" s="173">
        <v>962</v>
      </c>
      <c r="B871" s="367"/>
      <c r="C871" s="368"/>
      <c r="D871" s="349"/>
    </row>
    <row r="872" spans="1:4">
      <c r="A872" s="173">
        <v>963</v>
      </c>
      <c r="B872" s="367"/>
      <c r="C872" s="368"/>
      <c r="D872" s="349"/>
    </row>
    <row r="873" spans="1:4">
      <c r="A873" s="173">
        <v>964</v>
      </c>
      <c r="B873" s="367"/>
      <c r="C873" s="368"/>
      <c r="D873" s="349"/>
    </row>
    <row r="874" spans="1:4">
      <c r="A874" s="173">
        <v>965</v>
      </c>
      <c r="B874" s="367"/>
      <c r="C874" s="368"/>
      <c r="D874" s="349"/>
    </row>
    <row r="875" spans="1:4">
      <c r="A875" s="173">
        <v>966</v>
      </c>
      <c r="B875" s="367"/>
      <c r="C875" s="368"/>
      <c r="D875" s="349"/>
    </row>
    <row r="876" spans="1:4">
      <c r="A876" s="173">
        <v>967</v>
      </c>
      <c r="B876" s="367"/>
      <c r="C876" s="368"/>
      <c r="D876" s="349"/>
    </row>
    <row r="877" spans="1:4">
      <c r="A877" s="173">
        <v>968</v>
      </c>
      <c r="B877" s="367"/>
      <c r="C877" s="368"/>
      <c r="D877" s="349"/>
    </row>
    <row r="878" spans="1:4">
      <c r="A878" s="173">
        <v>969</v>
      </c>
      <c r="B878" s="367"/>
      <c r="C878" s="368"/>
      <c r="D878" s="349"/>
    </row>
    <row r="879" spans="1:4">
      <c r="A879" s="173">
        <v>970</v>
      </c>
      <c r="B879" s="367"/>
      <c r="C879" s="368"/>
      <c r="D879" s="349"/>
    </row>
    <row r="880" spans="1:4">
      <c r="A880" s="173">
        <v>971</v>
      </c>
      <c r="B880" s="367"/>
      <c r="C880" s="368"/>
      <c r="D880" s="349"/>
    </row>
    <row r="881" spans="1:4">
      <c r="A881" s="173">
        <v>972</v>
      </c>
      <c r="B881" s="367"/>
      <c r="C881" s="368"/>
      <c r="D881" s="349"/>
    </row>
    <row r="882" spans="1:4">
      <c r="A882" s="173">
        <v>973</v>
      </c>
      <c r="B882" s="367"/>
      <c r="C882" s="368"/>
      <c r="D882" s="349"/>
    </row>
    <row r="883" spans="1:4">
      <c r="A883" s="173">
        <v>974</v>
      </c>
      <c r="B883" s="367"/>
      <c r="C883" s="368"/>
      <c r="D883" s="349"/>
    </row>
    <row r="884" spans="1:4">
      <c r="A884" s="173">
        <v>975</v>
      </c>
      <c r="B884" s="367"/>
      <c r="C884" s="368"/>
      <c r="D884" s="349"/>
    </row>
    <row r="885" spans="1:4">
      <c r="A885" s="173">
        <v>976</v>
      </c>
      <c r="B885" s="367"/>
      <c r="C885" s="368"/>
      <c r="D885" s="349"/>
    </row>
    <row r="886" spans="1:4">
      <c r="A886" s="173">
        <v>977</v>
      </c>
      <c r="B886" s="367"/>
      <c r="C886" s="368"/>
      <c r="D886" s="349"/>
    </row>
    <row r="887" spans="1:4">
      <c r="A887" s="173">
        <v>978</v>
      </c>
      <c r="B887" s="367"/>
      <c r="C887" s="368"/>
      <c r="D887" s="349"/>
    </row>
    <row r="888" spans="1:4">
      <c r="A888" s="173">
        <v>979</v>
      </c>
      <c r="B888" s="367"/>
      <c r="C888" s="368"/>
      <c r="D888" s="349"/>
    </row>
    <row r="889" spans="1:4">
      <c r="A889" s="173">
        <v>980</v>
      </c>
      <c r="B889" s="367"/>
      <c r="C889" s="368"/>
      <c r="D889" s="349"/>
    </row>
    <row r="890" spans="1:4">
      <c r="A890" s="173">
        <v>981</v>
      </c>
      <c r="B890" s="367"/>
      <c r="C890" s="368"/>
      <c r="D890" s="349"/>
    </row>
    <row r="891" spans="1:4">
      <c r="A891" s="173">
        <v>982</v>
      </c>
      <c r="B891" s="367"/>
      <c r="C891" s="368"/>
      <c r="D891" s="349"/>
    </row>
    <row r="892" spans="1:4">
      <c r="A892" s="173">
        <v>983</v>
      </c>
      <c r="B892" s="367"/>
      <c r="C892" s="368"/>
      <c r="D892" s="349"/>
    </row>
    <row r="893" spans="1:4">
      <c r="A893" s="173">
        <v>984</v>
      </c>
      <c r="B893" s="367"/>
      <c r="C893" s="368"/>
      <c r="D893" s="349"/>
    </row>
    <row r="894" spans="1:4">
      <c r="A894" s="173">
        <v>985</v>
      </c>
      <c r="B894" s="367"/>
      <c r="C894" s="368"/>
      <c r="D894" s="349"/>
    </row>
    <row r="895" spans="1:4">
      <c r="A895" s="173">
        <v>986</v>
      </c>
      <c r="B895" s="367"/>
      <c r="C895" s="368"/>
      <c r="D895" s="349"/>
    </row>
    <row r="896" spans="1:4">
      <c r="A896" s="173">
        <v>987</v>
      </c>
      <c r="B896" s="367"/>
      <c r="C896" s="368"/>
      <c r="D896" s="349"/>
    </row>
    <row r="897" spans="1:4">
      <c r="A897" s="173">
        <v>988</v>
      </c>
      <c r="B897" s="367"/>
      <c r="C897" s="368"/>
      <c r="D897" s="349"/>
    </row>
    <row r="898" spans="1:4">
      <c r="A898" s="173">
        <v>989</v>
      </c>
      <c r="B898" s="367"/>
      <c r="C898" s="368"/>
      <c r="D898" s="349"/>
    </row>
    <row r="899" spans="1:4">
      <c r="A899" s="173">
        <v>990</v>
      </c>
      <c r="B899" s="367"/>
      <c r="C899" s="368"/>
      <c r="D899" s="349"/>
    </row>
    <row r="900" spans="1:4">
      <c r="A900" s="173">
        <v>991</v>
      </c>
      <c r="B900" s="367"/>
      <c r="C900" s="368"/>
      <c r="D900" s="349"/>
    </row>
    <row r="901" spans="1:4">
      <c r="A901" s="173">
        <v>992</v>
      </c>
      <c r="B901" s="367"/>
      <c r="C901" s="368"/>
      <c r="D901" s="349"/>
    </row>
    <row r="902" spans="1:4">
      <c r="A902" s="173">
        <v>993</v>
      </c>
      <c r="B902" s="367"/>
      <c r="C902" s="368"/>
      <c r="D902" s="349"/>
    </row>
    <row r="903" spans="1:4">
      <c r="A903" s="173">
        <v>994</v>
      </c>
      <c r="B903" s="367"/>
      <c r="C903" s="368"/>
      <c r="D903" s="349"/>
    </row>
    <row r="904" spans="1:4">
      <c r="A904" s="173">
        <v>995</v>
      </c>
      <c r="B904" s="367"/>
      <c r="C904" s="368"/>
      <c r="D904" s="349"/>
    </row>
    <row r="905" spans="1:4">
      <c r="A905" s="173">
        <v>996</v>
      </c>
      <c r="B905" s="367"/>
      <c r="C905" s="368"/>
      <c r="D905" s="349"/>
    </row>
    <row r="906" spans="1:4">
      <c r="A906" s="173">
        <v>997</v>
      </c>
      <c r="B906" s="367"/>
      <c r="C906" s="368"/>
      <c r="D906" s="349"/>
    </row>
    <row r="907" spans="1:4">
      <c r="A907" s="173">
        <v>998</v>
      </c>
      <c r="B907" s="367"/>
      <c r="C907" s="368"/>
      <c r="D907" s="349"/>
    </row>
    <row r="908" spans="1:4">
      <c r="A908" s="173">
        <v>999</v>
      </c>
      <c r="B908" s="367"/>
      <c r="C908" s="368"/>
      <c r="D908" s="349"/>
    </row>
    <row r="909" spans="1:4">
      <c r="A909" s="173">
        <v>1000</v>
      </c>
      <c r="B909" s="367"/>
      <c r="C909" s="368"/>
      <c r="D909" s="349"/>
    </row>
  </sheetData>
  <sheetProtection selectLockedCells="1" autoFilter="0"/>
  <phoneticPr fontId="20" type="noConversion"/>
  <pageMargins left="0.75" right="0.75" top="0.26" bottom="0.34" header="0.26" footer="0.27"/>
  <pageSetup orientation="portrait" horizontalDpi="4294967292" verticalDpi="4294967292"/>
  <headerFooter alignWithMargins="0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FFFF99"/>
  </sheetPr>
  <dimension ref="A1"/>
  <sheetViews>
    <sheetView workbookViewId="0">
      <selection activeCell="G20" sqref="G20"/>
    </sheetView>
  </sheetViews>
  <sheetFormatPr baseColWidth="10" defaultColWidth="8.81640625" defaultRowHeight="12.5"/>
  <cols>
    <col min="1" max="16384" width="8.81640625" style="373"/>
  </cols>
  <sheetData/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9</vt:i4>
      </vt:variant>
      <vt:variant>
        <vt:lpstr>Rangos con nombre</vt:lpstr>
      </vt:variant>
      <vt:variant>
        <vt:i4>20</vt:i4>
      </vt:variant>
    </vt:vector>
  </HeadingPairs>
  <TitlesOfParts>
    <vt:vector size="29" baseType="lpstr">
      <vt:lpstr>Resumen</vt:lpstr>
      <vt:lpstr>Presupuesto</vt:lpstr>
      <vt:lpstr>6.1 PRESU x ESCUELA</vt:lpstr>
      <vt:lpstr>Prestaciones y AIU</vt:lpstr>
      <vt:lpstr>U-P1</vt:lpstr>
      <vt:lpstr>MO-P1</vt:lpstr>
      <vt:lpstr>EQ-P1</vt:lpstr>
      <vt:lpstr>Database</vt:lpstr>
      <vt:lpstr>Opcional</vt:lpstr>
      <vt:lpstr>A</vt:lpstr>
      <vt:lpstr>AIU</vt:lpstr>
      <vt:lpstr>'6.1 PRESU x ESCUELA'!Área_de_impresión</vt:lpstr>
      <vt:lpstr>'MO-P1'!Área_de_impresión</vt:lpstr>
      <vt:lpstr>'Prestaciones y AIU'!Área_de_impresión</vt:lpstr>
      <vt:lpstr>Presupuesto!Área_de_impresión</vt:lpstr>
      <vt:lpstr>Resumen!Área_de_impresión</vt:lpstr>
      <vt:lpstr>'U-P1'!Área_de_impresión</vt:lpstr>
      <vt:lpstr>EQUIPOS</vt:lpstr>
      <vt:lpstr>I</vt:lpstr>
      <vt:lpstr>MANOOBRA</vt:lpstr>
      <vt:lpstr>MATERIALES</vt:lpstr>
      <vt:lpstr>Objeto_LIC</vt:lpstr>
      <vt:lpstr>Prestaciones_1</vt:lpstr>
      <vt:lpstr>Prestaciones_2</vt:lpstr>
      <vt:lpstr>Proponente</vt:lpstr>
      <vt:lpstr>Presupuesto!Títulos_a_imprimir</vt:lpstr>
      <vt:lpstr>Resumen!Títulos_a_imprimir</vt:lpstr>
      <vt:lpstr>'U-P1'!Títulos_a_imprimir</vt:lpstr>
      <vt:lpstr>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moyac</dc:creator>
  <cp:lastModifiedBy>Roberto DPablo</cp:lastModifiedBy>
  <cp:lastPrinted>2022-08-17T19:14:21Z</cp:lastPrinted>
  <dcterms:created xsi:type="dcterms:W3CDTF">2007-10-25T19:48:56Z</dcterms:created>
  <dcterms:modified xsi:type="dcterms:W3CDTF">2023-09-20T20:58:13Z</dcterms:modified>
</cp:coreProperties>
</file>